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6.xml" ContentType="application/vnd.openxmlformats-officedocument.drawingml.chart+xml"/>
  <Override PartName="/xl/drawings/drawing4.xml" ContentType="application/vnd.openxmlformats-officedocument.drawingml.chartshapes+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drawings/drawing6.xml" ContentType="application/vnd.openxmlformats-officedocument.drawingml.chartshapes+xml"/>
  <Override PartName="/xl/charts/chart9.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ml.chartshapes+xml"/>
  <Override PartName="/xl/charts/chart1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charts/chart31.xml" ContentType="application/vnd.openxmlformats-officedocument.drawingml.chart+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3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3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6.xml" ContentType="application/vnd.openxmlformats-officedocument.drawing+xml"/>
  <Override PartName="/xl/charts/chart45.xml" ContentType="application/vnd.openxmlformats-officedocument.drawingml.chart+xml"/>
  <Override PartName="/xl/drawings/drawing3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38.xml" ContentType="application/vnd.openxmlformats-officedocument.drawing+xml"/>
  <Override PartName="/xl/charts/chart48.xml" ContentType="application/vnd.openxmlformats-officedocument.drawingml.chart+xml"/>
  <Override PartName="/xl/drawings/drawing3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4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41.xml" ContentType="application/vnd.openxmlformats-officedocument.drawing+xml"/>
  <Override PartName="/xl/charts/chart53.xml" ContentType="application/vnd.openxmlformats-officedocument.drawingml.chart+xml"/>
  <Override PartName="/xl/drawings/drawing42.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4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4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4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67.xml" ContentType="application/vnd.openxmlformats-officedocument.drawingml.chart+xml"/>
  <Override PartName="/xl/drawings/drawing4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hidePivotFieldList="1"/>
  <mc:AlternateContent xmlns:mc="http://schemas.openxmlformats.org/markup-compatibility/2006">
    <mc:Choice Requires="x15">
      <x15ac:absPath xmlns:x15ac="http://schemas.microsoft.com/office/spreadsheetml/2010/11/ac" url="C:\AUDYT\2016\31.12.2016\ON LINE\WSAD PODSTRONY\ENG\2016_ENG\"/>
    </mc:Choice>
  </mc:AlternateContent>
  <bookViews>
    <workbookView xWindow="0" yWindow="0" windowWidth="20760" windowHeight="11190" tabRatio="860" firstSheet="10" activeTab="13"/>
  </bookViews>
  <sheets>
    <sheet name="Krótka char." sheetId="125" r:id="rId1"/>
    <sheet name="Graf_rys historyczny" sheetId="204" r:id="rId2"/>
    <sheet name="Podstawowe dane finans_tab" sheetId="89" r:id="rId3"/>
    <sheet name="Bank na tle rynku" sheetId="199" r:id="rId4"/>
    <sheet name="1.1 PKB." sheetId="205" r:id="rId5"/>
    <sheet name="1.1. Inflacja" sheetId="206" r:id="rId6"/>
    <sheet name="1.1.Rentowność OS" sheetId="207" r:id="rId7"/>
    <sheet name="1.1 Notowania złotego" sheetId="208" r:id="rId8"/>
    <sheet name="1.1 WIBOR" sheetId="209" r:id="rId9"/>
    <sheet name="1.1 Wskaźniki ekonomiczne" sheetId="210" r:id="rId10"/>
    <sheet name="1.2 depozyty i kredyty" sheetId="211" r:id="rId11"/>
    <sheet name="1.2 wyniki sektora" sheetId="213" r:id="rId12"/>
    <sheet name="1.2 NPL-sektor" sheetId="214" r:id="rId13"/>
    <sheet name="2.1-Nal-wykres" sheetId="215" r:id="rId14"/>
    <sheet name="2.1-Nal_tab" sheetId="5" r:id="rId15"/>
    <sheet name="2.2-Zob_tab" sheetId="6" r:id="rId16"/>
    <sheet name="2.3-Dochody" sheetId="38" r:id="rId17"/>
    <sheet name="3.3 Detal-kredyty" sheetId="217" r:id="rId18"/>
    <sheet name="3.4 Detal-depozyty" sheetId="218" r:id="rId19"/>
    <sheet name="3.5 Detal-fundusze" sheetId="223" r:id="rId20"/>
    <sheet name="3.6 Detal-karty" sheetId="219" r:id="rId21"/>
    <sheet name="4 Klienci instytucjonalni" sheetId="220" r:id="rId22"/>
    <sheet name="5. Skarb" sheetId="221" r:id="rId23"/>
    <sheet name="5. Skarb-obligacje" sheetId="222" r:id="rId24"/>
    <sheet name="7.1 RziS_tab" sheetId="224" r:id="rId25"/>
    <sheet name="7.1 Wynik z odsetek" sheetId="61" r:id="rId26"/>
    <sheet name="7.1- Przeciętna stopa %" sheetId="225" r:id="rId27"/>
    <sheet name="7.1 Wynik z prowizji" sheetId="39" r:id="rId28"/>
    <sheet name="7.1 Koszty" sheetId="12" r:id="rId29"/>
    <sheet name="6.1 - Rezerwy" sheetId="226" r:id="rId30"/>
    <sheet name="7.2 Dochody wg segm" sheetId="200" r:id="rId31"/>
    <sheet name="7.3 Wskaźniki" sheetId="17" r:id="rId32"/>
    <sheet name="6.4 Główne pozycje bilansu" sheetId="1" r:id="rId33"/>
    <sheet name="7.4 -Nal" sheetId="122" r:id="rId34"/>
    <sheet name="7.3 - Zob" sheetId="123" r:id="rId35"/>
    <sheet name="8 - Pozostałe informacje" sheetId="201" r:id="rId36"/>
    <sheet name="9.2 Jakość portfela-tab" sheetId="128" r:id="rId37"/>
    <sheet name="9.2 -Jakość portfela - wyk" sheetId="129" r:id="rId38"/>
    <sheet name="9.4-M1" sheetId="227" r:id="rId39"/>
    <sheet name="9.4-Ryzyko płynności" sheetId="229" r:id="rId40"/>
    <sheet name="9.5-Testy skrajne" sheetId="230" r:id="rId41"/>
    <sheet name="9.5-BPV." sheetId="231" r:id="rId42"/>
    <sheet name="9.6-VaR" sheetId="232" r:id="rId43"/>
    <sheet name="13.7 RI" sheetId="234" r:id="rId44"/>
    <sheet name="10.1 - Schemat organizacji" sheetId="238" r:id="rId45"/>
    <sheet name="10.2 - Kanały dystrybucji" sheetId="236" r:id="rId46"/>
    <sheet name="10.2 - Zakres usług" sheetId="237" r:id="rId47"/>
    <sheet name="11.1 - Zatrudnienie" sheetId="135" r:id="rId48"/>
    <sheet name="13.6 - Darowizny" sheetId="240" r:id="rId49"/>
    <sheet name="14.3 - Wynagrodzenie biegłego" sheetId="239" r:id="rId50"/>
    <sheet name="14.4 - Akcjonariat" sheetId="243" r:id="rId51"/>
    <sheet name="14.5 Schemat Poczty" sheetId="242" r:id="rId52"/>
    <sheet name="14.7 RI" sheetId="244" r:id="rId53"/>
    <sheet name="14.9 Zarząd i Rada" sheetId="241" r:id="rId54"/>
    <sheet name="14.9 -Wynagrodzenie Zarządu" sheetId="193"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__www1" localSheetId="12" hidden="1">{"'Wykr_codz'!$A$131:$R$240"}</definedName>
    <definedName name="___www1" localSheetId="44" hidden="1">{"'Wykr_codz'!$A$131:$R$240"}</definedName>
    <definedName name="___www1" localSheetId="50" hidden="1">{"'Wykr_codz'!$A$131:$R$240"}</definedName>
    <definedName name="___www1" localSheetId="52" hidden="1">{"'Wykr_codz'!$A$131:$R$240"}</definedName>
    <definedName name="___www1" localSheetId="54" hidden="1">{"'Wykr_codz'!$A$131:$R$240"}</definedName>
    <definedName name="___www1" localSheetId="53" hidden="1">{"'Wykr_codz'!$A$131:$R$240"}</definedName>
    <definedName name="___www1" localSheetId="19" hidden="1">{"'Wykr_codz'!$A$131:$R$240"}</definedName>
    <definedName name="___www1" localSheetId="23" hidden="1">{"'Wykr_codz'!$A$131:$R$240"}</definedName>
    <definedName name="___www1" localSheetId="29" hidden="1">{"'Wykr_codz'!$A$131:$R$240"}</definedName>
    <definedName name="___www1" localSheetId="26" hidden="1">{"'Wykr_codz'!$A$131:$R$240"}</definedName>
    <definedName name="___www1" localSheetId="24" hidden="1">{"'Wykr_codz'!$A$131:$R$240"}</definedName>
    <definedName name="___www1" localSheetId="30" hidden="1">{"'Wykr_codz'!$A$131:$R$240"}</definedName>
    <definedName name="___www1" localSheetId="3" hidden="1">{"'Wykr_codz'!$A$131:$R$240"}</definedName>
    <definedName name="___www1" localSheetId="1" hidden="1">{"'Wykr_codz'!$A$131:$R$240"}</definedName>
    <definedName name="___www1" hidden="1">{"'Wykr_codz'!$A$131:$R$240"}</definedName>
    <definedName name="__123Graph_AWYKRES26" localSheetId="12" hidden="1">#REF!</definedName>
    <definedName name="__123Graph_AWYKRES26" localSheetId="11" hidden="1">#REF!</definedName>
    <definedName name="__123Graph_AWYKRES26" localSheetId="44" hidden="1">#REF!</definedName>
    <definedName name="__123Graph_AWYKRES26" localSheetId="45" hidden="1">#REF!</definedName>
    <definedName name="__123Graph_AWYKRES26" localSheetId="46" hidden="1">#REF!</definedName>
    <definedName name="__123Graph_AWYKRES26" localSheetId="48" hidden="1">#REF!</definedName>
    <definedName name="__123Graph_AWYKRES26" localSheetId="43" hidden="1">#REF!</definedName>
    <definedName name="__123Graph_AWYKRES26" localSheetId="52" hidden="1">#REF!</definedName>
    <definedName name="__123Graph_AWYKRES26" localSheetId="54" hidden="1">#REF!</definedName>
    <definedName name="__123Graph_AWYKRES26" localSheetId="53" hidden="1">#REF!</definedName>
    <definedName name="__123Graph_AWYKRES26" localSheetId="13" hidden="1">#REF!</definedName>
    <definedName name="__123Graph_AWYKRES26" localSheetId="19" hidden="1">#REF!</definedName>
    <definedName name="__123Graph_AWYKRES26" localSheetId="23" hidden="1">#REF!</definedName>
    <definedName name="__123Graph_AWYKRES26" localSheetId="30" hidden="1">#REF!</definedName>
    <definedName name="__123Graph_AWYKRES26" localSheetId="3" hidden="1">#REF!</definedName>
    <definedName name="__123Graph_AWYKRES26" localSheetId="1" hidden="1">#REF!</definedName>
    <definedName name="__123Graph_AWYKRES26" hidden="1">#REF!</definedName>
    <definedName name="__123Graph_AWYKRES29" localSheetId="12" hidden="1">#REF!</definedName>
    <definedName name="__123Graph_AWYKRES29" localSheetId="11" hidden="1">#REF!</definedName>
    <definedName name="__123Graph_AWYKRES29" localSheetId="44" hidden="1">#REF!</definedName>
    <definedName name="__123Graph_AWYKRES29" localSheetId="45" hidden="1">#REF!</definedName>
    <definedName name="__123Graph_AWYKRES29" localSheetId="46" hidden="1">#REF!</definedName>
    <definedName name="__123Graph_AWYKRES29" localSheetId="48" hidden="1">#REF!</definedName>
    <definedName name="__123Graph_AWYKRES29" localSheetId="43" hidden="1">#REF!</definedName>
    <definedName name="__123Graph_AWYKRES29" localSheetId="52" hidden="1">#REF!</definedName>
    <definedName name="__123Graph_AWYKRES29" localSheetId="54" hidden="1">#REF!</definedName>
    <definedName name="__123Graph_AWYKRES29" localSheetId="53" hidden="1">#REF!</definedName>
    <definedName name="__123Graph_AWYKRES29" localSheetId="13" hidden="1">#REF!</definedName>
    <definedName name="__123Graph_AWYKRES29" localSheetId="19" hidden="1">#REF!</definedName>
    <definedName name="__123Graph_AWYKRES29" localSheetId="23" hidden="1">#REF!</definedName>
    <definedName name="__123Graph_AWYKRES29" localSheetId="30" hidden="1">#REF!</definedName>
    <definedName name="__123Graph_AWYKRES29" localSheetId="3" hidden="1">#REF!</definedName>
    <definedName name="__123Graph_AWYKRES29" localSheetId="1" hidden="1">#REF!</definedName>
    <definedName name="__123Graph_AWYKRES29" hidden="1">#REF!</definedName>
    <definedName name="__123Graph_AWYKRES31" localSheetId="12" hidden="1">#REF!</definedName>
    <definedName name="__123Graph_AWYKRES31" localSheetId="11" hidden="1">#REF!</definedName>
    <definedName name="__123Graph_AWYKRES31" localSheetId="44" hidden="1">#REF!</definedName>
    <definedName name="__123Graph_AWYKRES31" localSheetId="45" hidden="1">#REF!</definedName>
    <definedName name="__123Graph_AWYKRES31" localSheetId="46" hidden="1">#REF!</definedName>
    <definedName name="__123Graph_AWYKRES31" localSheetId="48" hidden="1">#REF!</definedName>
    <definedName name="__123Graph_AWYKRES31" localSheetId="43" hidden="1">#REF!</definedName>
    <definedName name="__123Graph_AWYKRES31" localSheetId="52" hidden="1">#REF!</definedName>
    <definedName name="__123Graph_AWYKRES31" localSheetId="54" hidden="1">#REF!</definedName>
    <definedName name="__123Graph_AWYKRES31" localSheetId="53" hidden="1">#REF!</definedName>
    <definedName name="__123Graph_AWYKRES31" localSheetId="13" hidden="1">#REF!</definedName>
    <definedName name="__123Graph_AWYKRES31" localSheetId="19" hidden="1">#REF!</definedName>
    <definedName name="__123Graph_AWYKRES31" localSheetId="23" hidden="1">#REF!</definedName>
    <definedName name="__123Graph_AWYKRES31" localSheetId="30" hidden="1">#REF!</definedName>
    <definedName name="__123Graph_AWYKRES31" localSheetId="3" hidden="1">#REF!</definedName>
    <definedName name="__123Graph_AWYKRES31" localSheetId="1" hidden="1">#REF!</definedName>
    <definedName name="__123Graph_AWYKRES31" hidden="1">#REF!</definedName>
    <definedName name="__123Graph_AWYKRES33" localSheetId="12" hidden="1">#REF!</definedName>
    <definedName name="__123Graph_AWYKRES33" localSheetId="11" hidden="1">#REF!</definedName>
    <definedName name="__123Graph_AWYKRES33" localSheetId="44" hidden="1">#REF!</definedName>
    <definedName name="__123Graph_AWYKRES33" localSheetId="45" hidden="1">#REF!</definedName>
    <definedName name="__123Graph_AWYKRES33" localSheetId="46" hidden="1">#REF!</definedName>
    <definedName name="__123Graph_AWYKRES33" localSheetId="48" hidden="1">#REF!</definedName>
    <definedName name="__123Graph_AWYKRES33" localSheetId="43" hidden="1">#REF!</definedName>
    <definedName name="__123Graph_AWYKRES33" localSheetId="52" hidden="1">#REF!</definedName>
    <definedName name="__123Graph_AWYKRES33" localSheetId="54" hidden="1">#REF!</definedName>
    <definedName name="__123Graph_AWYKRES33" localSheetId="53" hidden="1">#REF!</definedName>
    <definedName name="__123Graph_AWYKRES33" localSheetId="13" hidden="1">#REF!</definedName>
    <definedName name="__123Graph_AWYKRES33" localSheetId="19" hidden="1">#REF!</definedName>
    <definedName name="__123Graph_AWYKRES33" localSheetId="23" hidden="1">#REF!</definedName>
    <definedName name="__123Graph_AWYKRES33" localSheetId="30" hidden="1">#REF!</definedName>
    <definedName name="__123Graph_AWYKRES33" localSheetId="3" hidden="1">#REF!</definedName>
    <definedName name="__123Graph_AWYKRES33" localSheetId="1" hidden="1">#REF!</definedName>
    <definedName name="__123Graph_AWYKRES33" hidden="1">#REF!</definedName>
    <definedName name="__123Graph_BWYKRES26" localSheetId="12" hidden="1">#REF!</definedName>
    <definedName name="__123Graph_BWYKRES26" localSheetId="11" hidden="1">#REF!</definedName>
    <definedName name="__123Graph_BWYKRES26" localSheetId="44" hidden="1">#REF!</definedName>
    <definedName name="__123Graph_BWYKRES26" localSheetId="45" hidden="1">#REF!</definedName>
    <definedName name="__123Graph_BWYKRES26" localSheetId="46" hidden="1">#REF!</definedName>
    <definedName name="__123Graph_BWYKRES26" localSheetId="48" hidden="1">#REF!</definedName>
    <definedName name="__123Graph_BWYKRES26" localSheetId="43" hidden="1">#REF!</definedName>
    <definedName name="__123Graph_BWYKRES26" localSheetId="52" hidden="1">#REF!</definedName>
    <definedName name="__123Graph_BWYKRES26" localSheetId="54" hidden="1">#REF!</definedName>
    <definedName name="__123Graph_BWYKRES26" localSheetId="53" hidden="1">#REF!</definedName>
    <definedName name="__123Graph_BWYKRES26" localSheetId="13" hidden="1">#REF!</definedName>
    <definedName name="__123Graph_BWYKRES26" localSheetId="19" hidden="1">#REF!</definedName>
    <definedName name="__123Graph_BWYKRES26" localSheetId="23" hidden="1">#REF!</definedName>
    <definedName name="__123Graph_BWYKRES26" localSheetId="30" hidden="1">#REF!</definedName>
    <definedName name="__123Graph_BWYKRES26" localSheetId="3" hidden="1">#REF!</definedName>
    <definedName name="__123Graph_BWYKRES26" localSheetId="1" hidden="1">#REF!</definedName>
    <definedName name="__123Graph_BWYKRES26" hidden="1">#REF!</definedName>
    <definedName name="__123Graph_BWYKRES27" localSheetId="12" hidden="1">#REF!</definedName>
    <definedName name="__123Graph_BWYKRES27" localSheetId="11" hidden="1">#REF!</definedName>
    <definedName name="__123Graph_BWYKRES27" localSheetId="44" hidden="1">#REF!</definedName>
    <definedName name="__123Graph_BWYKRES27" localSheetId="45" hidden="1">#REF!</definedName>
    <definedName name="__123Graph_BWYKRES27" localSheetId="46" hidden="1">#REF!</definedName>
    <definedName name="__123Graph_BWYKRES27" localSheetId="48" hidden="1">#REF!</definedName>
    <definedName name="__123Graph_BWYKRES27" localSheetId="43" hidden="1">#REF!</definedName>
    <definedName name="__123Graph_BWYKRES27" localSheetId="52" hidden="1">#REF!</definedName>
    <definedName name="__123Graph_BWYKRES27" localSheetId="54" hidden="1">#REF!</definedName>
    <definedName name="__123Graph_BWYKRES27" localSheetId="53" hidden="1">#REF!</definedName>
    <definedName name="__123Graph_BWYKRES27" localSheetId="13" hidden="1">#REF!</definedName>
    <definedName name="__123Graph_BWYKRES27" localSheetId="19" hidden="1">#REF!</definedName>
    <definedName name="__123Graph_BWYKRES27" localSheetId="23" hidden="1">#REF!</definedName>
    <definedName name="__123Graph_BWYKRES27" localSheetId="30" hidden="1">#REF!</definedName>
    <definedName name="__123Graph_BWYKRES27" localSheetId="3" hidden="1">#REF!</definedName>
    <definedName name="__123Graph_BWYKRES27" localSheetId="1" hidden="1">#REF!</definedName>
    <definedName name="__123Graph_BWYKRES27" hidden="1">#REF!</definedName>
    <definedName name="__123Graph_BWYKRES29" localSheetId="12" hidden="1">#REF!</definedName>
    <definedName name="__123Graph_BWYKRES29" localSheetId="11" hidden="1">#REF!</definedName>
    <definedName name="__123Graph_BWYKRES29" localSheetId="44" hidden="1">#REF!</definedName>
    <definedName name="__123Graph_BWYKRES29" localSheetId="45" hidden="1">#REF!</definedName>
    <definedName name="__123Graph_BWYKRES29" localSheetId="46" hidden="1">#REF!</definedName>
    <definedName name="__123Graph_BWYKRES29" localSheetId="48" hidden="1">#REF!</definedName>
    <definedName name="__123Graph_BWYKRES29" localSheetId="43" hidden="1">#REF!</definedName>
    <definedName name="__123Graph_BWYKRES29" localSheetId="52" hidden="1">#REF!</definedName>
    <definedName name="__123Graph_BWYKRES29" localSheetId="54" hidden="1">#REF!</definedName>
    <definedName name="__123Graph_BWYKRES29" localSheetId="53" hidden="1">#REF!</definedName>
    <definedName name="__123Graph_BWYKRES29" localSheetId="13" hidden="1">#REF!</definedName>
    <definedName name="__123Graph_BWYKRES29" localSheetId="19" hidden="1">#REF!</definedName>
    <definedName name="__123Graph_BWYKRES29" localSheetId="23" hidden="1">#REF!</definedName>
    <definedName name="__123Graph_BWYKRES29" localSheetId="30" hidden="1">#REF!</definedName>
    <definedName name="__123Graph_BWYKRES29" localSheetId="3" hidden="1">#REF!</definedName>
    <definedName name="__123Graph_BWYKRES29" localSheetId="1" hidden="1">#REF!</definedName>
    <definedName name="__123Graph_BWYKRES29" hidden="1">#REF!</definedName>
    <definedName name="__123Graph_BWYKRES31" localSheetId="12" hidden="1">#REF!</definedName>
    <definedName name="__123Graph_BWYKRES31" localSheetId="11" hidden="1">#REF!</definedName>
    <definedName name="__123Graph_BWYKRES31" localSheetId="44" hidden="1">#REF!</definedName>
    <definedName name="__123Graph_BWYKRES31" localSheetId="45" hidden="1">#REF!</definedName>
    <definedName name="__123Graph_BWYKRES31" localSheetId="46" hidden="1">#REF!</definedName>
    <definedName name="__123Graph_BWYKRES31" localSheetId="48" hidden="1">#REF!</definedName>
    <definedName name="__123Graph_BWYKRES31" localSheetId="43" hidden="1">#REF!</definedName>
    <definedName name="__123Graph_BWYKRES31" localSheetId="52" hidden="1">#REF!</definedName>
    <definedName name="__123Graph_BWYKRES31" localSheetId="54" hidden="1">#REF!</definedName>
    <definedName name="__123Graph_BWYKRES31" localSheetId="53" hidden="1">#REF!</definedName>
    <definedName name="__123Graph_BWYKRES31" localSheetId="13" hidden="1">#REF!</definedName>
    <definedName name="__123Graph_BWYKRES31" localSheetId="19" hidden="1">#REF!</definedName>
    <definedName name="__123Graph_BWYKRES31" localSheetId="23" hidden="1">#REF!</definedName>
    <definedName name="__123Graph_BWYKRES31" localSheetId="30" hidden="1">#REF!</definedName>
    <definedName name="__123Graph_BWYKRES31" localSheetId="3" hidden="1">#REF!</definedName>
    <definedName name="__123Graph_BWYKRES31" localSheetId="1" hidden="1">#REF!</definedName>
    <definedName name="__123Graph_BWYKRES31" hidden="1">#REF!</definedName>
    <definedName name="__123Graph_BWYKRES32" localSheetId="12" hidden="1">#REF!</definedName>
    <definedName name="__123Graph_BWYKRES32" localSheetId="11" hidden="1">#REF!</definedName>
    <definedName name="__123Graph_BWYKRES32" localSheetId="44" hidden="1">#REF!</definedName>
    <definedName name="__123Graph_BWYKRES32" localSheetId="45" hidden="1">#REF!</definedName>
    <definedName name="__123Graph_BWYKRES32" localSheetId="46" hidden="1">#REF!</definedName>
    <definedName name="__123Graph_BWYKRES32" localSheetId="48" hidden="1">#REF!</definedName>
    <definedName name="__123Graph_BWYKRES32" localSheetId="43" hidden="1">#REF!</definedName>
    <definedName name="__123Graph_BWYKRES32" localSheetId="52" hidden="1">#REF!</definedName>
    <definedName name="__123Graph_BWYKRES32" localSheetId="54" hidden="1">#REF!</definedName>
    <definedName name="__123Graph_BWYKRES32" localSheetId="53" hidden="1">#REF!</definedName>
    <definedName name="__123Graph_BWYKRES32" localSheetId="13" hidden="1">#REF!</definedName>
    <definedName name="__123Graph_BWYKRES32" localSheetId="19" hidden="1">#REF!</definedName>
    <definedName name="__123Graph_BWYKRES32" localSheetId="23" hidden="1">#REF!</definedName>
    <definedName name="__123Graph_BWYKRES32" localSheetId="30" hidden="1">#REF!</definedName>
    <definedName name="__123Graph_BWYKRES32" localSheetId="3" hidden="1">#REF!</definedName>
    <definedName name="__123Graph_BWYKRES32" localSheetId="1" hidden="1">#REF!</definedName>
    <definedName name="__123Graph_BWYKRES32" hidden="1">#REF!</definedName>
    <definedName name="__123Graph_BWYKRES33" localSheetId="12" hidden="1">#REF!</definedName>
    <definedName name="__123Graph_BWYKRES33" localSheetId="11" hidden="1">#REF!</definedName>
    <definedName name="__123Graph_BWYKRES33" localSheetId="44" hidden="1">#REF!</definedName>
    <definedName name="__123Graph_BWYKRES33" localSheetId="45" hidden="1">#REF!</definedName>
    <definedName name="__123Graph_BWYKRES33" localSheetId="46" hidden="1">#REF!</definedName>
    <definedName name="__123Graph_BWYKRES33" localSheetId="48" hidden="1">#REF!</definedName>
    <definedName name="__123Graph_BWYKRES33" localSheetId="43" hidden="1">#REF!</definedName>
    <definedName name="__123Graph_BWYKRES33" localSheetId="52" hidden="1">#REF!</definedName>
    <definedName name="__123Graph_BWYKRES33" localSheetId="54" hidden="1">#REF!</definedName>
    <definedName name="__123Graph_BWYKRES33" localSheetId="53" hidden="1">#REF!</definedName>
    <definedName name="__123Graph_BWYKRES33" localSheetId="13" hidden="1">#REF!</definedName>
    <definedName name="__123Graph_BWYKRES33" localSheetId="19" hidden="1">#REF!</definedName>
    <definedName name="__123Graph_BWYKRES33" localSheetId="23" hidden="1">#REF!</definedName>
    <definedName name="__123Graph_BWYKRES33" localSheetId="30" hidden="1">#REF!</definedName>
    <definedName name="__123Graph_BWYKRES33" localSheetId="3" hidden="1">#REF!</definedName>
    <definedName name="__123Graph_BWYKRES33" localSheetId="1" hidden="1">#REF!</definedName>
    <definedName name="__123Graph_BWYKRES33" hidden="1">#REF!</definedName>
    <definedName name="__123Graph_CWYKRES27" localSheetId="12" hidden="1">#REF!</definedName>
    <definedName name="__123Graph_CWYKRES27" localSheetId="11" hidden="1">#REF!</definedName>
    <definedName name="__123Graph_CWYKRES27" localSheetId="44" hidden="1">#REF!</definedName>
    <definedName name="__123Graph_CWYKRES27" localSheetId="45" hidden="1">#REF!</definedName>
    <definedName name="__123Graph_CWYKRES27" localSheetId="46" hidden="1">#REF!</definedName>
    <definedName name="__123Graph_CWYKRES27" localSheetId="48" hidden="1">#REF!</definedName>
    <definedName name="__123Graph_CWYKRES27" localSheetId="43" hidden="1">#REF!</definedName>
    <definedName name="__123Graph_CWYKRES27" localSheetId="52" hidden="1">#REF!</definedName>
    <definedName name="__123Graph_CWYKRES27" localSheetId="54" hidden="1">#REF!</definedName>
    <definedName name="__123Graph_CWYKRES27" localSheetId="53" hidden="1">#REF!</definedName>
    <definedName name="__123Graph_CWYKRES27" localSheetId="13" hidden="1">#REF!</definedName>
    <definedName name="__123Graph_CWYKRES27" localSheetId="19" hidden="1">#REF!</definedName>
    <definedName name="__123Graph_CWYKRES27" localSheetId="23" hidden="1">#REF!</definedName>
    <definedName name="__123Graph_CWYKRES27" localSheetId="30" hidden="1">#REF!</definedName>
    <definedName name="__123Graph_CWYKRES27" localSheetId="3" hidden="1">#REF!</definedName>
    <definedName name="__123Graph_CWYKRES27" localSheetId="1" hidden="1">#REF!</definedName>
    <definedName name="__123Graph_CWYKRES27" hidden="1">#REF!</definedName>
    <definedName name="__123Graph_CWYKRES32" localSheetId="12" hidden="1">#REF!</definedName>
    <definedName name="__123Graph_CWYKRES32" localSheetId="11" hidden="1">#REF!</definedName>
    <definedName name="__123Graph_CWYKRES32" localSheetId="44" hidden="1">#REF!</definedName>
    <definedName name="__123Graph_CWYKRES32" localSheetId="45" hidden="1">#REF!</definedName>
    <definedName name="__123Graph_CWYKRES32" localSheetId="46" hidden="1">#REF!</definedName>
    <definedName name="__123Graph_CWYKRES32" localSheetId="48" hidden="1">#REF!</definedName>
    <definedName name="__123Graph_CWYKRES32" localSheetId="43" hidden="1">#REF!</definedName>
    <definedName name="__123Graph_CWYKRES32" localSheetId="52" hidden="1">#REF!</definedName>
    <definedName name="__123Graph_CWYKRES32" localSheetId="54" hidden="1">#REF!</definedName>
    <definedName name="__123Graph_CWYKRES32" localSheetId="53" hidden="1">#REF!</definedName>
    <definedName name="__123Graph_CWYKRES32" localSheetId="13" hidden="1">#REF!</definedName>
    <definedName name="__123Graph_CWYKRES32" localSheetId="19" hidden="1">#REF!</definedName>
    <definedName name="__123Graph_CWYKRES32" localSheetId="23" hidden="1">#REF!</definedName>
    <definedName name="__123Graph_CWYKRES32" localSheetId="30" hidden="1">#REF!</definedName>
    <definedName name="__123Graph_CWYKRES32" localSheetId="3" hidden="1">#REF!</definedName>
    <definedName name="__123Graph_CWYKRES32" localSheetId="1" hidden="1">#REF!</definedName>
    <definedName name="__123Graph_CWYKRES32" hidden="1">#REF!</definedName>
    <definedName name="__123Graph_EWYKRES26" localSheetId="12" hidden="1">#REF!</definedName>
    <definedName name="__123Graph_EWYKRES26" localSheetId="11" hidden="1">#REF!</definedName>
    <definedName name="__123Graph_EWYKRES26" localSheetId="44" hidden="1">#REF!</definedName>
    <definedName name="__123Graph_EWYKRES26" localSheetId="45" hidden="1">#REF!</definedName>
    <definedName name="__123Graph_EWYKRES26" localSheetId="46" hidden="1">#REF!</definedName>
    <definedName name="__123Graph_EWYKRES26" localSheetId="48" hidden="1">#REF!</definedName>
    <definedName name="__123Graph_EWYKRES26" localSheetId="43" hidden="1">#REF!</definedName>
    <definedName name="__123Graph_EWYKRES26" localSheetId="52" hidden="1">#REF!</definedName>
    <definedName name="__123Graph_EWYKRES26" localSheetId="54" hidden="1">#REF!</definedName>
    <definedName name="__123Graph_EWYKRES26" localSheetId="53" hidden="1">#REF!</definedName>
    <definedName name="__123Graph_EWYKRES26" localSheetId="13" hidden="1">#REF!</definedName>
    <definedName name="__123Graph_EWYKRES26" localSheetId="19" hidden="1">#REF!</definedName>
    <definedName name="__123Graph_EWYKRES26" localSheetId="23" hidden="1">#REF!</definedName>
    <definedName name="__123Graph_EWYKRES26" localSheetId="30" hidden="1">#REF!</definedName>
    <definedName name="__123Graph_EWYKRES26" localSheetId="3" hidden="1">#REF!</definedName>
    <definedName name="__123Graph_EWYKRES26" localSheetId="1" hidden="1">#REF!</definedName>
    <definedName name="__123Graph_EWYKRES26" hidden="1">#REF!</definedName>
    <definedName name="__123Graph_EWYKRES33" localSheetId="12" hidden="1">#REF!</definedName>
    <definedName name="__123Graph_EWYKRES33" localSheetId="11" hidden="1">#REF!</definedName>
    <definedName name="__123Graph_EWYKRES33" localSheetId="44" hidden="1">#REF!</definedName>
    <definedName name="__123Graph_EWYKRES33" localSheetId="45" hidden="1">#REF!</definedName>
    <definedName name="__123Graph_EWYKRES33" localSheetId="46" hidden="1">#REF!</definedName>
    <definedName name="__123Graph_EWYKRES33" localSheetId="48" hidden="1">#REF!</definedName>
    <definedName name="__123Graph_EWYKRES33" localSheetId="43" hidden="1">#REF!</definedName>
    <definedName name="__123Graph_EWYKRES33" localSheetId="52" hidden="1">#REF!</definedName>
    <definedName name="__123Graph_EWYKRES33" localSheetId="54" hidden="1">#REF!</definedName>
    <definedName name="__123Graph_EWYKRES33" localSheetId="53" hidden="1">#REF!</definedName>
    <definedName name="__123Graph_EWYKRES33" localSheetId="13" hidden="1">#REF!</definedName>
    <definedName name="__123Graph_EWYKRES33" localSheetId="19" hidden="1">#REF!</definedName>
    <definedName name="__123Graph_EWYKRES33" localSheetId="23" hidden="1">#REF!</definedName>
    <definedName name="__123Graph_EWYKRES33" localSheetId="30" hidden="1">#REF!</definedName>
    <definedName name="__123Graph_EWYKRES33" localSheetId="3" hidden="1">#REF!</definedName>
    <definedName name="__123Graph_EWYKRES33" localSheetId="1" hidden="1">#REF!</definedName>
    <definedName name="__123Graph_EWYKRES33" hidden="1">#REF!</definedName>
    <definedName name="__123Graph_FWYKRES26" localSheetId="12" hidden="1">#REF!</definedName>
    <definedName name="__123Graph_FWYKRES26" localSheetId="11" hidden="1">#REF!</definedName>
    <definedName name="__123Graph_FWYKRES26" localSheetId="44" hidden="1">#REF!</definedName>
    <definedName name="__123Graph_FWYKRES26" localSheetId="45" hidden="1">#REF!</definedName>
    <definedName name="__123Graph_FWYKRES26" localSheetId="46" hidden="1">#REF!</definedName>
    <definedName name="__123Graph_FWYKRES26" localSheetId="48" hidden="1">#REF!</definedName>
    <definedName name="__123Graph_FWYKRES26" localSheetId="43" hidden="1">#REF!</definedName>
    <definedName name="__123Graph_FWYKRES26" localSheetId="52" hidden="1">#REF!</definedName>
    <definedName name="__123Graph_FWYKRES26" localSheetId="54" hidden="1">#REF!</definedName>
    <definedName name="__123Graph_FWYKRES26" localSheetId="53" hidden="1">#REF!</definedName>
    <definedName name="__123Graph_FWYKRES26" localSheetId="13" hidden="1">#REF!</definedName>
    <definedName name="__123Graph_FWYKRES26" localSheetId="19" hidden="1">#REF!</definedName>
    <definedName name="__123Graph_FWYKRES26" localSheetId="23" hidden="1">#REF!</definedName>
    <definedName name="__123Graph_FWYKRES26" localSheetId="30" hidden="1">#REF!</definedName>
    <definedName name="__123Graph_FWYKRES26" localSheetId="3" hidden="1">#REF!</definedName>
    <definedName name="__123Graph_FWYKRES26" localSheetId="1" hidden="1">#REF!</definedName>
    <definedName name="__123Graph_FWYKRES26" hidden="1">#REF!</definedName>
    <definedName name="__123Graph_FWYKRES33" localSheetId="12" hidden="1">#REF!</definedName>
    <definedName name="__123Graph_FWYKRES33" localSheetId="11" hidden="1">#REF!</definedName>
    <definedName name="__123Graph_FWYKRES33" localSheetId="44" hidden="1">#REF!</definedName>
    <definedName name="__123Graph_FWYKRES33" localSheetId="45" hidden="1">#REF!</definedName>
    <definedName name="__123Graph_FWYKRES33" localSheetId="46" hidden="1">#REF!</definedName>
    <definedName name="__123Graph_FWYKRES33" localSheetId="48" hidden="1">#REF!</definedName>
    <definedName name="__123Graph_FWYKRES33" localSheetId="43" hidden="1">#REF!</definedName>
    <definedName name="__123Graph_FWYKRES33" localSheetId="52" hidden="1">#REF!</definedName>
    <definedName name="__123Graph_FWYKRES33" localSheetId="54" hidden="1">#REF!</definedName>
    <definedName name="__123Graph_FWYKRES33" localSheetId="53" hidden="1">#REF!</definedName>
    <definedName name="__123Graph_FWYKRES33" localSheetId="13" hidden="1">#REF!</definedName>
    <definedName name="__123Graph_FWYKRES33" localSheetId="19" hidden="1">#REF!</definedName>
    <definedName name="__123Graph_FWYKRES33" localSheetId="23" hidden="1">#REF!</definedName>
    <definedName name="__123Graph_FWYKRES33" localSheetId="30" hidden="1">#REF!</definedName>
    <definedName name="__123Graph_FWYKRES33" localSheetId="3" hidden="1">#REF!</definedName>
    <definedName name="__123Graph_FWYKRES33" localSheetId="1" hidden="1">#REF!</definedName>
    <definedName name="__123Graph_FWYKRES33" hidden="1">#REF!</definedName>
    <definedName name="__123Graph_XWYKRES27" localSheetId="12" hidden="1">#REF!</definedName>
    <definedName name="__123Graph_XWYKRES27" localSheetId="11" hidden="1">#REF!</definedName>
    <definedName name="__123Graph_XWYKRES27" localSheetId="44" hidden="1">#REF!</definedName>
    <definedName name="__123Graph_XWYKRES27" localSheetId="45" hidden="1">#REF!</definedName>
    <definedName name="__123Graph_XWYKRES27" localSheetId="46" hidden="1">#REF!</definedName>
    <definedName name="__123Graph_XWYKRES27" localSheetId="48" hidden="1">#REF!</definedName>
    <definedName name="__123Graph_XWYKRES27" localSheetId="43" hidden="1">#REF!</definedName>
    <definedName name="__123Graph_XWYKRES27" localSheetId="52" hidden="1">#REF!</definedName>
    <definedName name="__123Graph_XWYKRES27" localSheetId="54" hidden="1">#REF!</definedName>
    <definedName name="__123Graph_XWYKRES27" localSheetId="53" hidden="1">#REF!</definedName>
    <definedName name="__123Graph_XWYKRES27" localSheetId="13" hidden="1">#REF!</definedName>
    <definedName name="__123Graph_XWYKRES27" localSheetId="19" hidden="1">#REF!</definedName>
    <definedName name="__123Graph_XWYKRES27" localSheetId="23" hidden="1">#REF!</definedName>
    <definedName name="__123Graph_XWYKRES27" localSheetId="30" hidden="1">#REF!</definedName>
    <definedName name="__123Graph_XWYKRES27" localSheetId="3" hidden="1">#REF!</definedName>
    <definedName name="__123Graph_XWYKRES27" localSheetId="1" hidden="1">#REF!</definedName>
    <definedName name="__123Graph_XWYKRES27" hidden="1">#REF!</definedName>
    <definedName name="__123Graph_XWYKRES32" localSheetId="12" hidden="1">#REF!</definedName>
    <definedName name="__123Graph_XWYKRES32" localSheetId="11" hidden="1">#REF!</definedName>
    <definedName name="__123Graph_XWYKRES32" localSheetId="44" hidden="1">#REF!</definedName>
    <definedName name="__123Graph_XWYKRES32" localSheetId="45" hidden="1">#REF!</definedName>
    <definedName name="__123Graph_XWYKRES32" localSheetId="46" hidden="1">#REF!</definedName>
    <definedName name="__123Graph_XWYKRES32" localSheetId="48" hidden="1">#REF!</definedName>
    <definedName name="__123Graph_XWYKRES32" localSheetId="43" hidden="1">#REF!</definedName>
    <definedName name="__123Graph_XWYKRES32" localSheetId="52" hidden="1">#REF!</definedName>
    <definedName name="__123Graph_XWYKRES32" localSheetId="54" hidden="1">#REF!</definedName>
    <definedName name="__123Graph_XWYKRES32" localSheetId="53" hidden="1">#REF!</definedName>
    <definedName name="__123Graph_XWYKRES32" localSheetId="13" hidden="1">#REF!</definedName>
    <definedName name="__123Graph_XWYKRES32" localSheetId="19" hidden="1">#REF!</definedName>
    <definedName name="__123Graph_XWYKRES32" localSheetId="23" hidden="1">#REF!</definedName>
    <definedName name="__123Graph_XWYKRES32" localSheetId="30" hidden="1">#REF!</definedName>
    <definedName name="__123Graph_XWYKRES32" localSheetId="3" hidden="1">#REF!</definedName>
    <definedName name="__123Graph_XWYKRES32" localSheetId="1" hidden="1">#REF!</definedName>
    <definedName name="__123Graph_XWYKRES32" hidden="1">#REF!</definedName>
    <definedName name="__123Graph_XWYKRES33" localSheetId="12" hidden="1">#REF!</definedName>
    <definedName name="__123Graph_XWYKRES33" localSheetId="11" hidden="1">#REF!</definedName>
    <definedName name="__123Graph_XWYKRES33" localSheetId="44" hidden="1">#REF!</definedName>
    <definedName name="__123Graph_XWYKRES33" localSheetId="45" hidden="1">#REF!</definedName>
    <definedName name="__123Graph_XWYKRES33" localSheetId="46" hidden="1">#REF!</definedName>
    <definedName name="__123Graph_XWYKRES33" localSheetId="48" hidden="1">#REF!</definedName>
    <definedName name="__123Graph_XWYKRES33" localSheetId="43" hidden="1">#REF!</definedName>
    <definedName name="__123Graph_XWYKRES33" localSheetId="52" hidden="1">#REF!</definedName>
    <definedName name="__123Graph_XWYKRES33" localSheetId="54" hidden="1">#REF!</definedName>
    <definedName name="__123Graph_XWYKRES33" localSheetId="53" hidden="1">#REF!</definedName>
    <definedName name="__123Graph_XWYKRES33" localSheetId="13" hidden="1">#REF!</definedName>
    <definedName name="__123Graph_XWYKRES33" localSheetId="19" hidden="1">#REF!</definedName>
    <definedName name="__123Graph_XWYKRES33" localSheetId="23" hidden="1">#REF!</definedName>
    <definedName name="__123Graph_XWYKRES33" localSheetId="30" hidden="1">#REF!</definedName>
    <definedName name="__123Graph_XWYKRES33" localSheetId="3" hidden="1">#REF!</definedName>
    <definedName name="__123Graph_XWYKRES33" localSheetId="1" hidden="1">#REF!</definedName>
    <definedName name="__123Graph_XWYKRES33" hidden="1">#REF!</definedName>
    <definedName name="__www1" localSheetId="7" hidden="1">{"'Wykr_codz'!$A$131:$R$240"}</definedName>
    <definedName name="__www1" localSheetId="4" hidden="1">{"'Wykr_codz'!$A$131:$R$240"}</definedName>
    <definedName name="__www1" localSheetId="9" hidden="1">{"'Wykr_codz'!$A$131:$R$240"}</definedName>
    <definedName name="__www1" localSheetId="6" hidden="1">{"'Wykr_codz'!$A$131:$R$240"}</definedName>
    <definedName name="__www1" localSheetId="12" hidden="1">{"'Wykr_codz'!$A$131:$R$240"}</definedName>
    <definedName name="__www1" localSheetId="11" hidden="1">{"'Wykr_codz'!$A$131:$R$240"}</definedName>
    <definedName name="__www1" localSheetId="44" hidden="1">{"'Wykr_codz'!$A$131:$R$240"}</definedName>
    <definedName name="__www1" localSheetId="47" hidden="1">{"'Wykr_codz'!$A$131:$R$240"}</definedName>
    <definedName name="__www1" localSheetId="48" hidden="1">{"'Wykr_codz'!$A$131:$R$240"}</definedName>
    <definedName name="__www1" localSheetId="43" hidden="1">{"'Wykr_codz'!$A$131:$R$240"}</definedName>
    <definedName name="__www1" localSheetId="49" hidden="1">{"'Wykr_codz'!$A$131:$R$240"}</definedName>
    <definedName name="__www1" localSheetId="50" hidden="1">{"'Wykr_codz'!$A$131:$R$240"}</definedName>
    <definedName name="__www1" localSheetId="52" hidden="1">{"'Wykr_codz'!$A$131:$R$240"}</definedName>
    <definedName name="__www1" localSheetId="54" hidden="1">{"'Wykr_codz'!$A$131:$R$240"}</definedName>
    <definedName name="__www1" localSheetId="53" hidden="1">{"'Wykr_codz'!$A$131:$R$240"}</definedName>
    <definedName name="__www1" localSheetId="17" hidden="1">{"'Wykr_codz'!$A$131:$R$240"}</definedName>
    <definedName name="__www1" localSheetId="18" hidden="1">{"'Wykr_codz'!$A$131:$R$240"}</definedName>
    <definedName name="__www1" localSheetId="19" hidden="1">{"'Wykr_codz'!$A$131:$R$240"}</definedName>
    <definedName name="__www1" localSheetId="20" hidden="1">{"'Wykr_codz'!$A$131:$R$240"}</definedName>
    <definedName name="__www1" localSheetId="21" hidden="1">{"'Wykr_codz'!$A$131:$R$240"}</definedName>
    <definedName name="__www1" localSheetId="22" hidden="1">{"'Wykr_codz'!$A$131:$R$240"}</definedName>
    <definedName name="__www1" localSheetId="23" hidden="1">{"'Wykr_codz'!$A$131:$R$240"}</definedName>
    <definedName name="__www1" localSheetId="29" hidden="1">{"'Wykr_codz'!$A$131:$R$240"}</definedName>
    <definedName name="__www1" localSheetId="26" hidden="1">{"'Wykr_codz'!$A$131:$R$240"}</definedName>
    <definedName name="__www1" localSheetId="24" hidden="1">{"'Wykr_codz'!$A$131:$R$240"}</definedName>
    <definedName name="__www1" localSheetId="30" hidden="1">{"'Wykr_codz'!$A$131:$R$240"}</definedName>
    <definedName name="__www1" localSheetId="37" hidden="1">{"'Wykr_codz'!$A$131:$R$240"}</definedName>
    <definedName name="__www1" localSheetId="36" hidden="1">{"'Wykr_codz'!$A$131:$R$240"}</definedName>
    <definedName name="__www1" localSheetId="3" hidden="1">{"'Wykr_codz'!$A$131:$R$240"}</definedName>
    <definedName name="__www1" localSheetId="1" hidden="1">{"'Wykr_codz'!$A$131:$R$240"}</definedName>
    <definedName name="__www1" localSheetId="0" hidden="1">{"'Wykr_codz'!$A$131:$R$240"}</definedName>
    <definedName name="__www1" hidden="1">{"'Wykr_codz'!$A$131:$R$240"}</definedName>
    <definedName name="_Fill" localSheetId="4" hidden="1">#REF!</definedName>
    <definedName name="_Fill" localSheetId="12" hidden="1">#REF!</definedName>
    <definedName name="_Fill" localSheetId="11" hidden="1">#REF!</definedName>
    <definedName name="_Fill" localSheetId="44" hidden="1">#REF!</definedName>
    <definedName name="_Fill" localSheetId="45" hidden="1">#REF!</definedName>
    <definedName name="_Fill" localSheetId="46" hidden="1">#REF!</definedName>
    <definedName name="_Fill" localSheetId="48" hidden="1">#REF!</definedName>
    <definedName name="_Fill" localSheetId="54" hidden="1">#REF!</definedName>
    <definedName name="_Fill" localSheetId="53" hidden="1">#REF!</definedName>
    <definedName name="_Fill" localSheetId="13" hidden="1">#REF!</definedName>
    <definedName name="_Fill" localSheetId="19" hidden="1">#REF!</definedName>
    <definedName name="_Fill" localSheetId="23" hidden="1">#REF!</definedName>
    <definedName name="_Fill" localSheetId="30" hidden="1">#REF!</definedName>
    <definedName name="_Fill" localSheetId="3" hidden="1">#REF!</definedName>
    <definedName name="_Fill" localSheetId="1" hidden="1">#REF!</definedName>
    <definedName name="_Fill" hidden="1">#REF!</definedName>
    <definedName name="_xlnm._FilterDatabase" localSheetId="7" hidden="1">'1.1 Notowania złotego'!$A$1:$L$2199</definedName>
    <definedName name="_FIN03013" localSheetId="11">#REF!</definedName>
    <definedName name="_FIN03013" localSheetId="44">#REF!</definedName>
    <definedName name="_FIN03013" localSheetId="45">#REF!</definedName>
    <definedName name="_FIN03013" localSheetId="46">#REF!</definedName>
    <definedName name="_FIN03013" localSheetId="48">#REF!</definedName>
    <definedName name="_FIN03013" localSheetId="54">#REF!</definedName>
    <definedName name="_FIN03013" localSheetId="53">#REF!</definedName>
    <definedName name="_FIN03013" localSheetId="13">#REF!</definedName>
    <definedName name="_FIN03013" localSheetId="19">#REF!</definedName>
    <definedName name="_FIN03013" localSheetId="23">#REF!</definedName>
    <definedName name="_FIN03013" localSheetId="30">#REF!</definedName>
    <definedName name="_FIN03013" localSheetId="3">#REF!</definedName>
    <definedName name="_FIN03013" localSheetId="1">#REF!</definedName>
    <definedName name="_FIN03013">#REF!</definedName>
    <definedName name="_FIN25002" localSheetId="11">#REF!</definedName>
    <definedName name="_FIN25002" localSheetId="44">#REF!</definedName>
    <definedName name="_FIN25002" localSheetId="45">#REF!</definedName>
    <definedName name="_FIN25002" localSheetId="46">#REF!</definedName>
    <definedName name="_FIN25002" localSheetId="48">#REF!</definedName>
    <definedName name="_FIN25002" localSheetId="54">#REF!</definedName>
    <definedName name="_FIN25002" localSheetId="53">#REF!</definedName>
    <definedName name="_FIN25002" localSheetId="13">#REF!</definedName>
    <definedName name="_FIN25002" localSheetId="19">#REF!</definedName>
    <definedName name="_FIN25002" localSheetId="23">#REF!</definedName>
    <definedName name="_FIN25002" localSheetId="30">#REF!</definedName>
    <definedName name="_FIN25002" localSheetId="3">#REF!</definedName>
    <definedName name="_FIN25002" localSheetId="1">#REF!</definedName>
    <definedName name="_FIN25002">#REF!</definedName>
    <definedName name="_FIN26014" localSheetId="11">#REF!</definedName>
    <definedName name="_FIN26014" localSheetId="44">#REF!</definedName>
    <definedName name="_FIN26014" localSheetId="45">#REF!</definedName>
    <definedName name="_FIN26014" localSheetId="46">#REF!</definedName>
    <definedName name="_FIN26014" localSheetId="48">#REF!</definedName>
    <definedName name="_FIN26014" localSheetId="54">#REF!</definedName>
    <definedName name="_FIN26014" localSheetId="53">#REF!</definedName>
    <definedName name="_FIN26014" localSheetId="13">#REF!</definedName>
    <definedName name="_FIN26014" localSheetId="19">#REF!</definedName>
    <definedName name="_FIN26014" localSheetId="23">#REF!</definedName>
    <definedName name="_FIN26014" localSheetId="30">#REF!</definedName>
    <definedName name="_FIN26014" localSheetId="3">#REF!</definedName>
    <definedName name="_FIN26014" localSheetId="1">#REF!</definedName>
    <definedName name="_FIN26014">#REF!</definedName>
    <definedName name="_FIN26015" localSheetId="11">#REF!</definedName>
    <definedName name="_FIN26015" localSheetId="44">#REF!</definedName>
    <definedName name="_FIN26015" localSheetId="45">#REF!</definedName>
    <definedName name="_FIN26015" localSheetId="46">#REF!</definedName>
    <definedName name="_FIN26015" localSheetId="48">#REF!</definedName>
    <definedName name="_FIN26015" localSheetId="54">#REF!</definedName>
    <definedName name="_FIN26015" localSheetId="53">#REF!</definedName>
    <definedName name="_FIN26015" localSheetId="13">#REF!</definedName>
    <definedName name="_FIN26015" localSheetId="19">#REF!</definedName>
    <definedName name="_FIN26015" localSheetId="23">#REF!</definedName>
    <definedName name="_FIN26015" localSheetId="30">#REF!</definedName>
    <definedName name="_FIN26015" localSheetId="3">#REF!</definedName>
    <definedName name="_FIN26015" localSheetId="1">#REF!</definedName>
    <definedName name="_FIN26015">#REF!</definedName>
    <definedName name="_Key1" localSheetId="7" hidden="1">#REF!</definedName>
    <definedName name="_Key1" localSheetId="4" hidden="1">#REF!</definedName>
    <definedName name="_Key1" localSheetId="8" hidden="1">#REF!</definedName>
    <definedName name="_Key1" localSheetId="5" hidden="1">#REF!</definedName>
    <definedName name="_Key1" localSheetId="6" hidden="1">#REF!</definedName>
    <definedName name="_Key1" localSheetId="10" hidden="1">#REF!</definedName>
    <definedName name="_Key1" localSheetId="12" hidden="1">#REF!</definedName>
    <definedName name="_Key1" localSheetId="11" hidden="1">#REF!</definedName>
    <definedName name="_Key1" localSheetId="44" hidden="1">#REF!</definedName>
    <definedName name="_Key1" localSheetId="45" hidden="1">#REF!</definedName>
    <definedName name="_Key1" localSheetId="46" hidden="1">#REF!</definedName>
    <definedName name="_Key1" localSheetId="48" hidden="1">#REF!</definedName>
    <definedName name="_Key1" localSheetId="43" hidden="1">#REF!</definedName>
    <definedName name="_Key1" localSheetId="49" hidden="1">#REF!</definedName>
    <definedName name="_Key1" localSheetId="50" hidden="1">#REF!</definedName>
    <definedName name="_Key1" localSheetId="52" hidden="1">#REF!</definedName>
    <definedName name="_Key1" localSheetId="54" hidden="1">#REF!</definedName>
    <definedName name="_Key1" localSheetId="53" hidden="1">#REF!</definedName>
    <definedName name="_Key1" localSheetId="13" hidden="1">#REF!</definedName>
    <definedName name="_Key1" localSheetId="16" hidden="1">#REF!</definedName>
    <definedName name="_Key1" localSheetId="18" hidden="1">#REF!</definedName>
    <definedName name="_Key1" localSheetId="19"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7" hidden="1">#REF!</definedName>
    <definedName name="_Key1" localSheetId="30" hidden="1">#REF!</definedName>
    <definedName name="_Key1" localSheetId="42" hidden="1">#REF!</definedName>
    <definedName name="_Key1" localSheetId="3" hidden="1">#REF!</definedName>
    <definedName name="_Key1" localSheetId="1" hidden="1">#REF!</definedName>
    <definedName name="_Key1" hidden="1">#REF!</definedName>
    <definedName name="_sor" localSheetId="44" hidden="1">#REF!</definedName>
    <definedName name="_sor" localSheetId="13" hidden="1">#REF!</definedName>
    <definedName name="_sor" localSheetId="19" hidden="1">#REF!</definedName>
    <definedName name="_sor" localSheetId="30" hidden="1">#REF!</definedName>
    <definedName name="_sor" localSheetId="3" hidden="1">#REF!</definedName>
    <definedName name="_sor" hidden="1">#REF!</definedName>
    <definedName name="_Sort" localSheetId="7" hidden="1">#REF!</definedName>
    <definedName name="_Sort" localSheetId="4" hidden="1">#REF!</definedName>
    <definedName name="_Sort" localSheetId="8" hidden="1">#REF!</definedName>
    <definedName name="_Sort" localSheetId="5" hidden="1">#REF!</definedName>
    <definedName name="_Sort" localSheetId="6" hidden="1">#REF!</definedName>
    <definedName name="_Sort" localSheetId="10" hidden="1">#REF!</definedName>
    <definedName name="_Sort" localSheetId="12" hidden="1">#REF!</definedName>
    <definedName name="_Sort" localSheetId="11" hidden="1">#REF!</definedName>
    <definedName name="_Sort" localSheetId="44" hidden="1">#REF!</definedName>
    <definedName name="_Sort" localSheetId="45" hidden="1">#REF!</definedName>
    <definedName name="_Sort" localSheetId="46" hidden="1">#REF!</definedName>
    <definedName name="_Sort" localSheetId="48" hidden="1">#REF!</definedName>
    <definedName name="_Sort" localSheetId="43" hidden="1">#REF!</definedName>
    <definedName name="_Sort" localSheetId="49" hidden="1">#REF!</definedName>
    <definedName name="_Sort" localSheetId="50" hidden="1">#REF!</definedName>
    <definedName name="_Sort" localSheetId="52" hidden="1">#REF!</definedName>
    <definedName name="_Sort" localSheetId="54" hidden="1">#REF!</definedName>
    <definedName name="_Sort" localSheetId="53" hidden="1">#REF!</definedName>
    <definedName name="_Sort" localSheetId="13" hidden="1">#REF!</definedName>
    <definedName name="_Sort" localSheetId="16" hidden="1">#REF!</definedName>
    <definedName name="_Sort" localSheetId="18" hidden="1">#REF!</definedName>
    <definedName name="_Sort" localSheetId="19"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7" hidden="1">#REF!</definedName>
    <definedName name="_Sort" localSheetId="30" hidden="1">#REF!</definedName>
    <definedName name="_Sort" localSheetId="42" hidden="1">#REF!</definedName>
    <definedName name="_Sort" localSheetId="3" hidden="1">#REF!</definedName>
    <definedName name="_Sort" localSheetId="1" hidden="1">#REF!</definedName>
    <definedName name="_Sort" hidden="1">#REF!</definedName>
    <definedName name="_Toc287255206" localSheetId="50">#REF!</definedName>
    <definedName name="_www1" localSheetId="7" hidden="1">{"'Wykr_codz'!$A$131:$R$240"}</definedName>
    <definedName name="_www1" localSheetId="4" hidden="1">{"'Wykr_codz'!$A$131:$R$240"}</definedName>
    <definedName name="_www1" localSheetId="8" hidden="1">{"'Wykr_codz'!$A$131:$R$240"}</definedName>
    <definedName name="_www1" localSheetId="9" hidden="1">{"'Wykr_codz'!$A$131:$R$240"}</definedName>
    <definedName name="_www1" localSheetId="6" hidden="1">{"'Wykr_codz'!$A$131:$R$240"}</definedName>
    <definedName name="_www1" localSheetId="10" hidden="1">{"'Wykr_codz'!$A$131:$R$240"}</definedName>
    <definedName name="_www1" localSheetId="12" hidden="1">{"'Wykr_codz'!$A$131:$R$240"}</definedName>
    <definedName name="_www1" localSheetId="11" hidden="1">{"'Wykr_codz'!$A$131:$R$240"}</definedName>
    <definedName name="_www1" localSheetId="44" hidden="1">{"'Wykr_codz'!$A$131:$R$240"}</definedName>
    <definedName name="_www1" localSheetId="47" hidden="1">{"'Wykr_codz'!$A$131:$R$240"}</definedName>
    <definedName name="_www1" localSheetId="48" hidden="1">{"'Wykr_codz'!$A$131:$R$240"}</definedName>
    <definedName name="_www1" localSheetId="43" hidden="1">{"'Wykr_codz'!$A$131:$R$240"}</definedName>
    <definedName name="_www1" localSheetId="49" hidden="1">{"'Wykr_codz'!$A$131:$R$240"}</definedName>
    <definedName name="_www1" localSheetId="50" hidden="1">{"'Wykr_codz'!$A$131:$R$240"}</definedName>
    <definedName name="_www1" localSheetId="52" hidden="1">{"'Wykr_codz'!$A$131:$R$240"}</definedName>
    <definedName name="_www1" localSheetId="54" hidden="1">{"'Wykr_codz'!$A$131:$R$240"}</definedName>
    <definedName name="_www1" localSheetId="53" hidden="1">{"'Wykr_codz'!$A$131:$R$240"}</definedName>
    <definedName name="_www1" localSheetId="17" hidden="1">{"'Wykr_codz'!$A$131:$R$240"}</definedName>
    <definedName name="_www1" localSheetId="18" hidden="1">{"'Wykr_codz'!$A$131:$R$240"}</definedName>
    <definedName name="_www1" localSheetId="19" hidden="1">{"'Wykr_codz'!$A$131:$R$240"}</definedName>
    <definedName name="_www1" localSheetId="20" hidden="1">{"'Wykr_codz'!$A$131:$R$240"}</definedName>
    <definedName name="_www1" localSheetId="21" hidden="1">{"'Wykr_codz'!$A$131:$R$240"}</definedName>
    <definedName name="_www1" localSheetId="22" hidden="1">{"'Wykr_codz'!$A$131:$R$240"}</definedName>
    <definedName name="_www1" localSheetId="23" hidden="1">{"'Wykr_codz'!$A$131:$R$240"}</definedName>
    <definedName name="_www1" localSheetId="29" hidden="1">{"'Wykr_codz'!$A$131:$R$240"}</definedName>
    <definedName name="_www1" localSheetId="26" hidden="1">{"'Wykr_codz'!$A$131:$R$240"}</definedName>
    <definedName name="_www1" localSheetId="24" hidden="1">{"'Wykr_codz'!$A$131:$R$240"}</definedName>
    <definedName name="_www1" localSheetId="30" hidden="1">{"'Wykr_codz'!$A$131:$R$240"}</definedName>
    <definedName name="_www1" localSheetId="37" hidden="1">{"'Wykr_codz'!$A$131:$R$240"}</definedName>
    <definedName name="_www1" localSheetId="36" hidden="1">{"'Wykr_codz'!$A$131:$R$240"}</definedName>
    <definedName name="_www1" localSheetId="42" hidden="1">{"'Wykr_codz'!$A$131:$R$240"}</definedName>
    <definedName name="_www1" localSheetId="3" hidden="1">{"'Wykr_codz'!$A$131:$R$240"}</definedName>
    <definedName name="_www1" localSheetId="1" hidden="1">{"'Wykr_codz'!$A$131:$R$240"}</definedName>
    <definedName name="_www1" localSheetId="0" hidden="1">{"'Wykr_codz'!$A$131:$R$240"}</definedName>
    <definedName name="_www1" hidden="1">{"'Wykr_codz'!$A$131:$R$240"}</definedName>
    <definedName name="_www2" localSheetId="44" hidden="1">{"'Wykr_codz'!$A$131:$R$240"}</definedName>
    <definedName name="_www2" localSheetId="50" hidden="1">{"'Wykr_codz'!$A$131:$R$240"}</definedName>
    <definedName name="_www2" localSheetId="52" hidden="1">{"'Wykr_codz'!$A$131:$R$240"}</definedName>
    <definedName name="_www2" localSheetId="53" hidden="1">{"'Wykr_codz'!$A$131:$R$240"}</definedName>
    <definedName name="_www2" localSheetId="19" hidden="1">{"'Wykr_codz'!$A$131:$R$240"}</definedName>
    <definedName name="_www2" localSheetId="29" hidden="1">{"'Wykr_codz'!$A$131:$R$240"}</definedName>
    <definedName name="_www2" localSheetId="26" hidden="1">{"'Wykr_codz'!$A$131:$R$240"}</definedName>
    <definedName name="_www2" localSheetId="24" hidden="1">{"'Wykr_codz'!$A$131:$R$240"}</definedName>
    <definedName name="_www2" localSheetId="30" hidden="1">{"'Wykr_codz'!$A$131:$R$240"}</definedName>
    <definedName name="_www2" localSheetId="3" hidden="1">{"'Wykr_codz'!$A$131:$R$240"}</definedName>
    <definedName name="_www2" localSheetId="1" hidden="1">{"'Wykr_codz'!$A$131:$R$240"}</definedName>
    <definedName name="_www2" hidden="1">{"'Wykr_codz'!$A$131:$R$240"}</definedName>
    <definedName name="a" localSheetId="44">#REF!</definedName>
    <definedName name="a" localSheetId="13">#REF!</definedName>
    <definedName name="a" localSheetId="19">#REF!</definedName>
    <definedName name="a" localSheetId="30">#REF!</definedName>
    <definedName name="a">#REF!</definedName>
    <definedName name="aaa" localSheetId="44" hidden="1">#REF!</definedName>
    <definedName name="aaa" localSheetId="46" hidden="1">#REF!</definedName>
    <definedName name="aaa" localSheetId="54" hidden="1">#REF!</definedName>
    <definedName name="aaa" localSheetId="53" hidden="1">#REF!</definedName>
    <definedName name="aaa" localSheetId="13" hidden="1">#REF!</definedName>
    <definedName name="aaa" localSheetId="19" hidden="1">#REF!</definedName>
    <definedName name="aaa" localSheetId="30" hidden="1">#REF!</definedName>
    <definedName name="aaa" localSheetId="3" hidden="1">#REF!</definedName>
    <definedName name="aaa" localSheetId="1" hidden="1">#REF!</definedName>
    <definedName name="aaa" hidden="1">#REF!</definedName>
    <definedName name="Account_Payable__mths" localSheetId="4">#REF!</definedName>
    <definedName name="Account_Payable__mths" localSheetId="12">#REF!</definedName>
    <definedName name="Account_Payable__mths" localSheetId="11">#REF!</definedName>
    <definedName name="Account_Payable__mths" localSheetId="44">#REF!</definedName>
    <definedName name="Account_Payable__mths" localSheetId="45">#REF!</definedName>
    <definedName name="Account_Payable__mths" localSheetId="46">#REF!</definedName>
    <definedName name="Account_Payable__mths" localSheetId="48">#REF!</definedName>
    <definedName name="Account_Payable__mths" localSheetId="49">#REF!</definedName>
    <definedName name="Account_Payable__mths" localSheetId="54">#REF!</definedName>
    <definedName name="Account_Payable__mths" localSheetId="53">#REF!</definedName>
    <definedName name="Account_Payable__mths" localSheetId="13">#REF!</definedName>
    <definedName name="Account_Payable__mths" localSheetId="19">#REF!</definedName>
    <definedName name="Account_Payable__mths" localSheetId="23">#REF!</definedName>
    <definedName name="Account_Payable__mths" localSheetId="30">#REF!</definedName>
    <definedName name="Account_Payable__mths" localSheetId="3">#REF!</definedName>
    <definedName name="Account_Payable__mths" localSheetId="1">#REF!</definedName>
    <definedName name="Account_Payable__mths">#REF!</definedName>
    <definedName name="AKTYWA" localSheetId="50">[1]Plan!$A$10:$N$38</definedName>
    <definedName name="AKTYWA" localSheetId="18">[1]Plan!$A$10:$N$38</definedName>
    <definedName name="AKTYWA" localSheetId="30">[1]Plan!$A$10:$N$38</definedName>
    <definedName name="AKTYWA">[1]Plan!$A$10:$N$38</definedName>
    <definedName name="Ave._Small_Recurring_Rev" localSheetId="4">#REF!</definedName>
    <definedName name="Ave._Small_Recurring_Rev" localSheetId="12">#REF!</definedName>
    <definedName name="Ave._Small_Recurring_Rev" localSheetId="11">#REF!</definedName>
    <definedName name="Ave._Small_Recurring_Rev" localSheetId="44">#REF!</definedName>
    <definedName name="Ave._Small_Recurring_Rev" localSheetId="45">#REF!</definedName>
    <definedName name="Ave._Small_Recurring_Rev" localSheetId="46">#REF!</definedName>
    <definedName name="Ave._Small_Recurring_Rev" localSheetId="48">#REF!</definedName>
    <definedName name="Ave._Small_Recurring_Rev" localSheetId="43">#REF!</definedName>
    <definedName name="Ave._Small_Recurring_Rev" localSheetId="49">#REF!</definedName>
    <definedName name="Ave._Small_Recurring_Rev" localSheetId="52">#REF!</definedName>
    <definedName name="Ave._Small_Recurring_Rev" localSheetId="54">#REF!</definedName>
    <definedName name="Ave._Small_Recurring_Rev" localSheetId="53">#REF!</definedName>
    <definedName name="Ave._Small_Recurring_Rev" localSheetId="13">#REF!</definedName>
    <definedName name="Ave._Small_Recurring_Rev" localSheetId="19">#REF!</definedName>
    <definedName name="Ave._Small_Recurring_Rev" localSheetId="23">#REF!</definedName>
    <definedName name="Ave._Small_Recurring_Rev" localSheetId="30">#REF!</definedName>
    <definedName name="Ave._Small_Recurring_Rev" localSheetId="3">#REF!</definedName>
    <definedName name="Ave._Small_Recurring_Rev" localSheetId="1">#REF!</definedName>
    <definedName name="Ave._Small_Recurring_Rev">#REF!</definedName>
    <definedName name="Avg._Collection_Period" localSheetId="4">#REF!</definedName>
    <definedName name="Avg._Collection_Period" localSheetId="12">#REF!</definedName>
    <definedName name="Avg._Collection_Period" localSheetId="11">#REF!</definedName>
    <definedName name="Avg._Collection_Period" localSheetId="44">#REF!</definedName>
    <definedName name="Avg._Collection_Period" localSheetId="45">#REF!</definedName>
    <definedName name="Avg._Collection_Period" localSheetId="46">#REF!</definedName>
    <definedName name="Avg._Collection_Period" localSheetId="48">#REF!</definedName>
    <definedName name="Avg._Collection_Period" localSheetId="43">#REF!</definedName>
    <definedName name="Avg._Collection_Period" localSheetId="49">#REF!</definedName>
    <definedName name="Avg._Collection_Period" localSheetId="52">#REF!</definedName>
    <definedName name="Avg._Collection_Period" localSheetId="54">#REF!</definedName>
    <definedName name="Avg._Collection_Period" localSheetId="53">#REF!</definedName>
    <definedName name="Avg._Collection_Period" localSheetId="13">#REF!</definedName>
    <definedName name="Avg._Collection_Period" localSheetId="19">#REF!</definedName>
    <definedName name="Avg._Collection_Period" localSheetId="23">#REF!</definedName>
    <definedName name="Avg._Collection_Period" localSheetId="30">#REF!</definedName>
    <definedName name="Avg._Collection_Period" localSheetId="3">#REF!</definedName>
    <definedName name="Avg._Collection_Period" localSheetId="1">#REF!</definedName>
    <definedName name="Avg._Collection_Period">#REF!</definedName>
    <definedName name="BAL_SUB" localSheetId="4">#REF!</definedName>
    <definedName name="BAL_SUB" localSheetId="12">#REF!</definedName>
    <definedName name="BAL_SUB" localSheetId="11">#REF!</definedName>
    <definedName name="BAL_SUB" localSheetId="44">#REF!</definedName>
    <definedName name="BAL_SUB" localSheetId="45">#REF!</definedName>
    <definedName name="BAL_SUB" localSheetId="46">#REF!</definedName>
    <definedName name="BAL_SUB" localSheetId="48">#REF!</definedName>
    <definedName name="BAL_SUB" localSheetId="43">#REF!</definedName>
    <definedName name="BAL_SUB" localSheetId="49">#REF!</definedName>
    <definedName name="BAL_SUB" localSheetId="50">#REF!</definedName>
    <definedName name="BAL_SUB" localSheetId="52">#REF!</definedName>
    <definedName name="BAL_SUB" localSheetId="54">#REF!</definedName>
    <definedName name="BAL_SUB" localSheetId="53">#REF!</definedName>
    <definedName name="BAL_SUB" localSheetId="13">#REF!</definedName>
    <definedName name="BAL_SUB" localSheetId="16">#REF!</definedName>
    <definedName name="BAL_SUB" localSheetId="19">#REF!</definedName>
    <definedName name="BAL_SUB" localSheetId="21">#REF!</definedName>
    <definedName name="BAL_SUB" localSheetId="22">#REF!</definedName>
    <definedName name="BAL_SUB" localSheetId="23">#REF!</definedName>
    <definedName name="BAL_SUB" localSheetId="24">#REF!</definedName>
    <definedName name="BAL_SUB" localSheetId="25">#REF!</definedName>
    <definedName name="BAL_SUB" localSheetId="27">#REF!</definedName>
    <definedName name="BAL_SUB" localSheetId="30">#REF!</definedName>
    <definedName name="BAL_SUB" localSheetId="3">#REF!</definedName>
    <definedName name="BAL_SUB" localSheetId="1">#REF!</definedName>
    <definedName name="BAL_SUB">#REF!</definedName>
    <definedName name="bbb" localSheetId="44" hidden="1">#REF!</definedName>
    <definedName name="bbb" localSheetId="53" hidden="1">#REF!</definedName>
    <definedName name="bbb" localSheetId="13" hidden="1">#REF!</definedName>
    <definedName name="bbb" localSheetId="19" hidden="1">#REF!</definedName>
    <definedName name="bbb" localSheetId="30" hidden="1">#REF!</definedName>
    <definedName name="bbb" localSheetId="3" hidden="1">#REF!</definedName>
    <definedName name="bbb" localSheetId="1" hidden="1">#REF!</definedName>
    <definedName name="bbb" hidden="1">#REF!</definedName>
    <definedName name="bbbbbv" localSheetId="44">#REF!</definedName>
    <definedName name="bbbbbv" localSheetId="53">#REF!</definedName>
    <definedName name="bbbbbv" localSheetId="13">#REF!</definedName>
    <definedName name="bbbbbv" localSheetId="19">#REF!</definedName>
    <definedName name="bbbbbv" localSheetId="30">#REF!</definedName>
    <definedName name="bbbbbv" localSheetId="3">#REF!</definedName>
    <definedName name="bbbbbv" localSheetId="1">#REF!</definedName>
    <definedName name="bbbbbv">#REF!</definedName>
    <definedName name="bbbbn" localSheetId="44" hidden="1">{"'Wykr_codz'!$A$131:$R$240"}</definedName>
    <definedName name="bbbbn" localSheetId="50" hidden="1">{"'Wykr_codz'!$A$131:$R$240"}</definedName>
    <definedName name="bbbbn" localSheetId="52" hidden="1">{"'Wykr_codz'!$A$131:$R$240"}</definedName>
    <definedName name="bbbbn" localSheetId="53" hidden="1">{"'Wykr_codz'!$A$131:$R$240"}</definedName>
    <definedName name="bbbbn" localSheetId="19" hidden="1">{"'Wykr_codz'!$A$131:$R$240"}</definedName>
    <definedName name="bbbbn" localSheetId="29" hidden="1">{"'Wykr_codz'!$A$131:$R$240"}</definedName>
    <definedName name="bbbbn" localSheetId="26" hidden="1">{"'Wykr_codz'!$A$131:$R$240"}</definedName>
    <definedName name="bbbbn" localSheetId="24" hidden="1">{"'Wykr_codz'!$A$131:$R$240"}</definedName>
    <definedName name="bbbbn" localSheetId="30" hidden="1">{"'Wykr_codz'!$A$131:$R$240"}</definedName>
    <definedName name="bbbbn" localSheetId="3" hidden="1">{"'Wykr_codz'!$A$131:$R$240"}</definedName>
    <definedName name="bbbbn" localSheetId="1" hidden="1">{"'Wykr_codz'!$A$131:$R$240"}</definedName>
    <definedName name="bbbbn" hidden="1">{"'Wykr_codz'!$A$131:$R$240"}</definedName>
    <definedName name="bbdfbb" localSheetId="44">#REF!</definedName>
    <definedName name="bbdfbb" localSheetId="53">#REF!</definedName>
    <definedName name="bbdfbb" localSheetId="13">#REF!</definedName>
    <definedName name="bbdfbb" localSheetId="19">#REF!</definedName>
    <definedName name="bbdfbb" localSheetId="30">#REF!</definedName>
    <definedName name="bbdfbb" localSheetId="3">#REF!</definedName>
    <definedName name="bbdfbb" localSheetId="1">#REF!</definedName>
    <definedName name="bbdfbb">#REF!</definedName>
    <definedName name="bbweyw" localSheetId="44">#REF!</definedName>
    <definedName name="bbweyw" localSheetId="53">#REF!</definedName>
    <definedName name="bbweyw" localSheetId="13">#REF!</definedName>
    <definedName name="bbweyw" localSheetId="19">#REF!</definedName>
    <definedName name="bbweyw" localSheetId="30">#REF!</definedName>
    <definedName name="bbweyw" localSheetId="3">#REF!</definedName>
    <definedName name="bbweyw" localSheetId="1">#REF!</definedName>
    <definedName name="bbweyw">#REF!</definedName>
    <definedName name="bez_Poczt_bez_ZUS">[2]Parametry!$B$63:$O$69</definedName>
    <definedName name="bez_Poczt_bez_ZUSp">[2]Parametry!$B$111:$O$117</definedName>
    <definedName name="bez_Poczt_z_ZUS">[2]Parametry!$B$52:$O$58</definedName>
    <definedName name="bez_Poczt_z_ZUSp">[2]Parametry!$B$100:$O$106</definedName>
    <definedName name="bil_mies_odd" localSheetId="7">#REF!</definedName>
    <definedName name="bil_mies_odd" localSheetId="4">#REF!</definedName>
    <definedName name="bil_mies_odd" localSheetId="8">#REF!</definedName>
    <definedName name="bil_mies_odd" localSheetId="5">#REF!</definedName>
    <definedName name="bil_mies_odd" localSheetId="6">#REF!</definedName>
    <definedName name="bil_mies_odd" localSheetId="10">#REF!</definedName>
    <definedName name="bil_mies_odd" localSheetId="12">#REF!</definedName>
    <definedName name="bil_mies_odd" localSheetId="11">#REF!</definedName>
    <definedName name="bil_mies_odd" localSheetId="44">#REF!</definedName>
    <definedName name="bil_mies_odd" localSheetId="45">#REF!</definedName>
    <definedName name="bil_mies_odd" localSheetId="46">#REF!</definedName>
    <definedName name="bil_mies_odd" localSheetId="48">#REF!</definedName>
    <definedName name="bil_mies_odd" localSheetId="43">#REF!</definedName>
    <definedName name="bil_mies_odd" localSheetId="49">#REF!</definedName>
    <definedName name="bil_mies_odd" localSheetId="50">#REF!</definedName>
    <definedName name="bil_mies_odd" localSheetId="52">#REF!</definedName>
    <definedName name="bil_mies_odd" localSheetId="54">#REF!</definedName>
    <definedName name="bil_mies_odd" localSheetId="53">#REF!</definedName>
    <definedName name="bil_mies_odd" localSheetId="13">#REF!</definedName>
    <definedName name="bil_mies_odd" localSheetId="16">#REF!</definedName>
    <definedName name="bil_mies_odd" localSheetId="18">#REF!</definedName>
    <definedName name="bil_mies_odd" localSheetId="19">#REF!</definedName>
    <definedName name="bil_mies_odd" localSheetId="21">#REF!</definedName>
    <definedName name="bil_mies_odd" localSheetId="22">#REF!</definedName>
    <definedName name="bil_mies_odd" localSheetId="23">#REF!</definedName>
    <definedName name="bil_mies_odd" localSheetId="24">#REF!</definedName>
    <definedName name="bil_mies_odd" localSheetId="25">#REF!</definedName>
    <definedName name="bil_mies_odd" localSheetId="27">#REF!</definedName>
    <definedName name="bil_mies_odd" localSheetId="30">#REF!</definedName>
    <definedName name="bil_mies_odd" localSheetId="42">#REF!</definedName>
    <definedName name="bil_mies_odd" localSheetId="3">#REF!</definedName>
    <definedName name="bil_mies_odd" localSheetId="1">#REF!</definedName>
    <definedName name="bil_mies_odd">#REF!</definedName>
    <definedName name="bil_odd_m" localSheetId="7">#REF!</definedName>
    <definedName name="bil_odd_m" localSheetId="4">#REF!</definedName>
    <definedName name="bil_odd_m" localSheetId="8">#REF!</definedName>
    <definedName name="bil_odd_m" localSheetId="5">#REF!</definedName>
    <definedName name="bil_odd_m" localSheetId="6">#REF!</definedName>
    <definedName name="bil_odd_m" localSheetId="10">#REF!</definedName>
    <definedName name="bil_odd_m" localSheetId="12">#REF!</definedName>
    <definedName name="bil_odd_m" localSheetId="11">#REF!</definedName>
    <definedName name="bil_odd_m" localSheetId="44">#REF!</definedName>
    <definedName name="bil_odd_m" localSheetId="45">#REF!</definedName>
    <definedName name="bil_odd_m" localSheetId="46">#REF!</definedName>
    <definedName name="bil_odd_m" localSheetId="48">#REF!</definedName>
    <definedName name="bil_odd_m" localSheetId="43">#REF!</definedName>
    <definedName name="bil_odd_m" localSheetId="49">#REF!</definedName>
    <definedName name="bil_odd_m" localSheetId="50">#REF!</definedName>
    <definedName name="bil_odd_m" localSheetId="52">#REF!</definedName>
    <definedName name="bil_odd_m" localSheetId="54">#REF!</definedName>
    <definedName name="bil_odd_m" localSheetId="53">#REF!</definedName>
    <definedName name="bil_odd_m" localSheetId="13">#REF!</definedName>
    <definedName name="bil_odd_m" localSheetId="16">#REF!</definedName>
    <definedName name="bil_odd_m" localSheetId="18">#REF!</definedName>
    <definedName name="bil_odd_m" localSheetId="19">#REF!</definedName>
    <definedName name="bil_odd_m" localSheetId="21">#REF!</definedName>
    <definedName name="bil_odd_m" localSheetId="22">#REF!</definedName>
    <definedName name="bil_odd_m" localSheetId="23">#REF!</definedName>
    <definedName name="bil_odd_m" localSheetId="24">#REF!</definedName>
    <definedName name="bil_odd_m" localSheetId="25">#REF!</definedName>
    <definedName name="bil_odd_m" localSheetId="27">#REF!</definedName>
    <definedName name="bil_odd_m" localSheetId="30">#REF!</definedName>
    <definedName name="bil_odd_m" localSheetId="42">#REF!</definedName>
    <definedName name="bil_odd_m" localSheetId="3">#REF!</definedName>
    <definedName name="bil_odd_m" localSheetId="1">#REF!</definedName>
    <definedName name="bil_odd_m">#REF!</definedName>
    <definedName name="BIL_OPTION" localSheetId="4">#REF!</definedName>
    <definedName name="BIL_OPTION" localSheetId="12">#REF!</definedName>
    <definedName name="BIL_OPTION" localSheetId="11">#REF!</definedName>
    <definedName name="BIL_OPTION" localSheetId="44">#REF!</definedName>
    <definedName name="BIL_OPTION" localSheetId="45">#REF!</definedName>
    <definedName name="BIL_OPTION" localSheetId="46">#REF!</definedName>
    <definedName name="BIL_OPTION" localSheetId="48">#REF!</definedName>
    <definedName name="BIL_OPTION" localSheetId="43">#REF!</definedName>
    <definedName name="BIL_OPTION" localSheetId="49">#REF!</definedName>
    <definedName name="BIL_OPTION" localSheetId="50">#REF!</definedName>
    <definedName name="BIL_OPTION" localSheetId="52">#REF!</definedName>
    <definedName name="BIL_OPTION" localSheetId="54">#REF!</definedName>
    <definedName name="BIL_OPTION" localSheetId="53">#REF!</definedName>
    <definedName name="BIL_OPTION" localSheetId="13">#REF!</definedName>
    <definedName name="BIL_OPTION" localSheetId="16">#REF!</definedName>
    <definedName name="BIL_OPTION" localSheetId="19">#REF!</definedName>
    <definedName name="BIL_OPTION" localSheetId="21">#REF!</definedName>
    <definedName name="BIL_OPTION" localSheetId="22">#REF!</definedName>
    <definedName name="BIL_OPTION" localSheetId="23">#REF!</definedName>
    <definedName name="BIL_OPTION" localSheetId="24">#REF!</definedName>
    <definedName name="BIL_OPTION" localSheetId="25">#REF!</definedName>
    <definedName name="BIL_OPTION" localSheetId="27">#REF!</definedName>
    <definedName name="BIL_OPTION" localSheetId="30">#REF!</definedName>
    <definedName name="BIL_OPTION" localSheetId="3">#REF!</definedName>
    <definedName name="BIL_OPTION" localSheetId="1">#REF!</definedName>
    <definedName name="BIL_OPTION">#REF!</definedName>
    <definedName name="bil_śr_mies_odd" localSheetId="7">#REF!</definedName>
    <definedName name="bil_śr_mies_odd" localSheetId="4">#REF!</definedName>
    <definedName name="bil_śr_mies_odd" localSheetId="8">#REF!</definedName>
    <definedName name="bil_śr_mies_odd" localSheetId="5">#REF!</definedName>
    <definedName name="bil_śr_mies_odd" localSheetId="6">#REF!</definedName>
    <definedName name="bil_śr_mies_odd" localSheetId="10">#REF!</definedName>
    <definedName name="bil_śr_mies_odd" localSheetId="12">#REF!</definedName>
    <definedName name="bil_śr_mies_odd" localSheetId="11">#REF!</definedName>
    <definedName name="bil_śr_mies_odd" localSheetId="44">#REF!</definedName>
    <definedName name="bil_śr_mies_odd" localSheetId="45">#REF!</definedName>
    <definedName name="bil_śr_mies_odd" localSheetId="46">#REF!</definedName>
    <definedName name="bil_śr_mies_odd" localSheetId="48">#REF!</definedName>
    <definedName name="bil_śr_mies_odd" localSheetId="43">#REF!</definedName>
    <definedName name="bil_śr_mies_odd" localSheetId="49">#REF!</definedName>
    <definedName name="bil_śr_mies_odd" localSheetId="50">#REF!</definedName>
    <definedName name="bil_śr_mies_odd" localSheetId="52">#REF!</definedName>
    <definedName name="bil_śr_mies_odd" localSheetId="54">#REF!</definedName>
    <definedName name="bil_śr_mies_odd" localSheetId="53">#REF!</definedName>
    <definedName name="bil_śr_mies_odd" localSheetId="13">#REF!</definedName>
    <definedName name="bil_śr_mies_odd" localSheetId="16">#REF!</definedName>
    <definedName name="bil_śr_mies_odd" localSheetId="18">#REF!</definedName>
    <definedName name="bil_śr_mies_odd" localSheetId="19">#REF!</definedName>
    <definedName name="bil_śr_mies_odd" localSheetId="21">#REF!</definedName>
    <definedName name="bil_śr_mies_odd" localSheetId="22">#REF!</definedName>
    <definedName name="bil_śr_mies_odd" localSheetId="23">#REF!</definedName>
    <definedName name="bil_śr_mies_odd" localSheetId="24">#REF!</definedName>
    <definedName name="bil_śr_mies_odd" localSheetId="25">#REF!</definedName>
    <definedName name="bil_śr_mies_odd" localSheetId="27">#REF!</definedName>
    <definedName name="bil_śr_mies_odd" localSheetId="30">#REF!</definedName>
    <definedName name="bil_śr_mies_odd" localSheetId="42">#REF!</definedName>
    <definedName name="bil_śr_mies_odd" localSheetId="3">#REF!</definedName>
    <definedName name="bil_śr_mies_odd" localSheetId="1">#REF!</definedName>
    <definedName name="bil_śr_mies_odd">#REF!</definedName>
    <definedName name="bil_śr_odd_m" localSheetId="7">#REF!</definedName>
    <definedName name="bil_śr_odd_m" localSheetId="4">#REF!</definedName>
    <definedName name="bil_śr_odd_m" localSheetId="8">#REF!</definedName>
    <definedName name="bil_śr_odd_m" localSheetId="5">#REF!</definedName>
    <definedName name="bil_śr_odd_m" localSheetId="6">#REF!</definedName>
    <definedName name="bil_śr_odd_m" localSheetId="10">#REF!</definedName>
    <definedName name="bil_śr_odd_m" localSheetId="12">#REF!</definedName>
    <definedName name="bil_śr_odd_m" localSheetId="11">#REF!</definedName>
    <definedName name="bil_śr_odd_m" localSheetId="44">#REF!</definedName>
    <definedName name="bil_śr_odd_m" localSheetId="45">#REF!</definedName>
    <definedName name="bil_śr_odd_m" localSheetId="46">#REF!</definedName>
    <definedName name="bil_śr_odd_m" localSheetId="48">#REF!</definedName>
    <definedName name="bil_śr_odd_m" localSheetId="43">#REF!</definedName>
    <definedName name="bil_śr_odd_m" localSheetId="49">#REF!</definedName>
    <definedName name="bil_śr_odd_m" localSheetId="50">#REF!</definedName>
    <definedName name="bil_śr_odd_m" localSheetId="52">#REF!</definedName>
    <definedName name="bil_śr_odd_m" localSheetId="54">#REF!</definedName>
    <definedName name="bil_śr_odd_m" localSheetId="53">#REF!</definedName>
    <definedName name="bil_śr_odd_m" localSheetId="13">#REF!</definedName>
    <definedName name="bil_śr_odd_m" localSheetId="16">#REF!</definedName>
    <definedName name="bil_śr_odd_m" localSheetId="18">#REF!</definedName>
    <definedName name="bil_śr_odd_m" localSheetId="19">#REF!</definedName>
    <definedName name="bil_śr_odd_m" localSheetId="21">#REF!</definedName>
    <definedName name="bil_śr_odd_m" localSheetId="22">#REF!</definedName>
    <definedName name="bil_śr_odd_m" localSheetId="23">#REF!</definedName>
    <definedName name="bil_śr_odd_m" localSheetId="24">#REF!</definedName>
    <definedName name="bil_śr_odd_m" localSheetId="25">#REF!</definedName>
    <definedName name="bil_śr_odd_m" localSheetId="27">#REF!</definedName>
    <definedName name="bil_śr_odd_m" localSheetId="30">#REF!</definedName>
    <definedName name="bil_śr_odd_m" localSheetId="42">#REF!</definedName>
    <definedName name="bil_śr_odd_m" localSheetId="3">#REF!</definedName>
    <definedName name="bil_śr_odd_m" localSheetId="1">#REF!</definedName>
    <definedName name="bil_śr_odd_m">#REF!</definedName>
    <definedName name="bil_zb" localSheetId="7">#REF!</definedName>
    <definedName name="bil_zb" localSheetId="4">#REF!</definedName>
    <definedName name="bil_zb" localSheetId="8">#REF!</definedName>
    <definedName name="bil_zb" localSheetId="5">#REF!</definedName>
    <definedName name="bil_zb" localSheetId="6">#REF!</definedName>
    <definedName name="bil_zb" localSheetId="10">#REF!</definedName>
    <definedName name="bil_zb" localSheetId="12">#REF!</definedName>
    <definedName name="bil_zb" localSheetId="11">#REF!</definedName>
    <definedName name="bil_zb" localSheetId="44">#REF!</definedName>
    <definedName name="bil_zb" localSheetId="45">#REF!</definedName>
    <definedName name="bil_zb" localSheetId="46">#REF!</definedName>
    <definedName name="bil_zb" localSheetId="48">#REF!</definedName>
    <definedName name="bil_zb" localSheetId="43">#REF!</definedName>
    <definedName name="bil_zb" localSheetId="49">#REF!</definedName>
    <definedName name="bil_zb" localSheetId="52">#REF!</definedName>
    <definedName name="bil_zb" localSheetId="54">#REF!</definedName>
    <definedName name="bil_zb" localSheetId="53">#REF!</definedName>
    <definedName name="bil_zb" localSheetId="13">#REF!</definedName>
    <definedName name="bil_zb" localSheetId="19">#REF!</definedName>
    <definedName name="bil_zb" localSheetId="23">#REF!</definedName>
    <definedName name="bil_zb" localSheetId="30">#REF!</definedName>
    <definedName name="bil_zb" localSheetId="42">#REF!</definedName>
    <definedName name="bil_zb" localSheetId="3">#REF!</definedName>
    <definedName name="bil_zb" localSheetId="1">#REF!</definedName>
    <definedName name="bil_zb">#REF!</definedName>
    <definedName name="bilans" localSheetId="7">#REF!</definedName>
    <definedName name="bilans" localSheetId="4">#REF!</definedName>
    <definedName name="bilans" localSheetId="8">#REF!</definedName>
    <definedName name="bilans" localSheetId="5">#REF!</definedName>
    <definedName name="bilans" localSheetId="6">#REF!</definedName>
    <definedName name="bilans" localSheetId="10">#REF!</definedName>
    <definedName name="bilans" localSheetId="12">#REF!</definedName>
    <definedName name="bilans" localSheetId="11">#REF!</definedName>
    <definedName name="bilans" localSheetId="44">#REF!</definedName>
    <definedName name="bilans" localSheetId="45">#REF!</definedName>
    <definedName name="bilans" localSheetId="46">#REF!</definedName>
    <definedName name="bilans" localSheetId="48">#REF!</definedName>
    <definedName name="bilans" localSheetId="49">#REF!</definedName>
    <definedName name="bilans" localSheetId="54">#REF!</definedName>
    <definedName name="bilans" localSheetId="53">#REF!</definedName>
    <definedName name="bilans" localSheetId="13">#REF!</definedName>
    <definedName name="bilans" localSheetId="19">#REF!</definedName>
    <definedName name="bilans" localSheetId="23">#REF!</definedName>
    <definedName name="bilans" localSheetId="30">#REF!</definedName>
    <definedName name="bilans" localSheetId="42">#REF!</definedName>
    <definedName name="bilans" localSheetId="3">#REF!</definedName>
    <definedName name="bilans" localSheetId="1">#REF!</definedName>
    <definedName name="bilans">#REF!</definedName>
    <definedName name="bils_zb">[2]Zbiorczo!$A$80:$N$141</definedName>
    <definedName name="bubu" localSheetId="4">#REF!</definedName>
    <definedName name="bubu" localSheetId="12">#REF!</definedName>
    <definedName name="bubu" localSheetId="11">#REF!</definedName>
    <definedName name="bubu" localSheetId="44">#REF!</definedName>
    <definedName name="bubu" localSheetId="45">#REF!</definedName>
    <definedName name="bubu" localSheetId="46">#REF!</definedName>
    <definedName name="bubu" localSheetId="48">#REF!</definedName>
    <definedName name="bubu" localSheetId="43">#REF!</definedName>
    <definedName name="bubu" localSheetId="49">#REF!</definedName>
    <definedName name="bubu" localSheetId="52">#REF!</definedName>
    <definedName name="bubu" localSheetId="54">#REF!</definedName>
    <definedName name="bubu" localSheetId="53">#REF!</definedName>
    <definedName name="bubu" localSheetId="13">#REF!</definedName>
    <definedName name="bubu" localSheetId="19">#REF!</definedName>
    <definedName name="bubu" localSheetId="23">#REF!</definedName>
    <definedName name="bubu" localSheetId="30">#REF!</definedName>
    <definedName name="bubu" localSheetId="3">#REF!</definedName>
    <definedName name="bubu" localSheetId="1">#REF!</definedName>
    <definedName name="bubu">#REF!</definedName>
    <definedName name="bvfbghtrt" localSheetId="44">#REF!</definedName>
    <definedName name="bvfbghtrt" localSheetId="53">#REF!</definedName>
    <definedName name="bvfbghtrt" localSheetId="13">#REF!</definedName>
    <definedName name="bvfbghtrt" localSheetId="19">#REF!</definedName>
    <definedName name="bvfbghtrt" localSheetId="30">#REF!</definedName>
    <definedName name="bvfbghtrt" localSheetId="3">#REF!</definedName>
    <definedName name="bvfbghtrt" localSheetId="1">#REF!</definedName>
    <definedName name="bvfbghtrt">#REF!</definedName>
    <definedName name="cder" localSheetId="44">#REF!</definedName>
    <definedName name="cder" localSheetId="13">#REF!</definedName>
    <definedName name="cder" localSheetId="19">#REF!</definedName>
    <definedName name="cder" localSheetId="30">#REF!</definedName>
    <definedName name="cder" localSheetId="3">#REF!</definedName>
    <definedName name="cder">#REF!</definedName>
    <definedName name="Cena_w_Procentach" localSheetId="11">#REF!</definedName>
    <definedName name="Cena_w_Procentach" localSheetId="44">#REF!</definedName>
    <definedName name="Cena_w_Procentach" localSheetId="45">#REF!</definedName>
    <definedName name="Cena_w_Procentach" localSheetId="46">#REF!</definedName>
    <definedName name="Cena_w_Procentach" localSheetId="48">#REF!</definedName>
    <definedName name="Cena_w_Procentach" localSheetId="54">#REF!</definedName>
    <definedName name="Cena_w_Procentach" localSheetId="53">#REF!</definedName>
    <definedName name="Cena_w_Procentach" localSheetId="13">#REF!</definedName>
    <definedName name="Cena_w_Procentach" localSheetId="19">#REF!</definedName>
    <definedName name="Cena_w_Procentach" localSheetId="23">#REF!</definedName>
    <definedName name="Cena_w_Procentach" localSheetId="30">#REF!</definedName>
    <definedName name="Cena_w_Procentach" localSheetId="3">#REF!</definedName>
    <definedName name="Cena_w_Procentach" localSheetId="1">#REF!</definedName>
    <definedName name="Cena_w_Procentach">#REF!</definedName>
    <definedName name="CY">[3]Dane!$C$11</definedName>
    <definedName name="d" localSheetId="4">#REF!</definedName>
    <definedName name="d" localSheetId="12">#REF!</definedName>
    <definedName name="d" localSheetId="11">#REF!</definedName>
    <definedName name="d" localSheetId="44">#REF!</definedName>
    <definedName name="d" localSheetId="45">#REF!</definedName>
    <definedName name="d" localSheetId="46">#REF!</definedName>
    <definedName name="d" localSheetId="48">#REF!</definedName>
    <definedName name="d" localSheetId="43">#REF!</definedName>
    <definedName name="d" localSheetId="49">#REF!</definedName>
    <definedName name="d" localSheetId="52">#REF!</definedName>
    <definedName name="d" localSheetId="54">#REF!</definedName>
    <definedName name="d" localSheetId="53">#REF!</definedName>
    <definedName name="d" localSheetId="13">#REF!</definedName>
    <definedName name="d" localSheetId="19">#REF!</definedName>
    <definedName name="d" localSheetId="23">#REF!</definedName>
    <definedName name="d" localSheetId="30">#REF!</definedName>
    <definedName name="d" localSheetId="3">#REF!</definedName>
    <definedName name="d" localSheetId="1">#REF!</definedName>
    <definedName name="d">#REF!</definedName>
    <definedName name="Data_kolumna">'[4]Wyk_6 v2'!$BA$2:$BB$14</definedName>
    <definedName name="Data_Kuponu" localSheetId="11">#REF!</definedName>
    <definedName name="Data_Kuponu" localSheetId="44">#REF!</definedName>
    <definedName name="Data_Kuponu" localSheetId="45">#REF!</definedName>
    <definedName name="Data_Kuponu" localSheetId="46">#REF!</definedName>
    <definedName name="Data_Kuponu" localSheetId="48">#REF!</definedName>
    <definedName name="Data_Kuponu" localSheetId="54">#REF!</definedName>
    <definedName name="Data_Kuponu" localSheetId="53">#REF!</definedName>
    <definedName name="Data_Kuponu" localSheetId="13">#REF!</definedName>
    <definedName name="Data_Kuponu" localSheetId="19">#REF!</definedName>
    <definedName name="Data_Kuponu" localSheetId="23">#REF!</definedName>
    <definedName name="Data_Kuponu" localSheetId="30">#REF!</definedName>
    <definedName name="Data_Kuponu" localSheetId="3">#REF!</definedName>
    <definedName name="Data_Kuponu" localSheetId="1">#REF!</definedName>
    <definedName name="Data_Kuponu">#REF!</definedName>
    <definedName name="Data_Wykupu" localSheetId="11">#REF!</definedName>
    <definedName name="Data_Wykupu" localSheetId="44">#REF!</definedName>
    <definedName name="Data_Wykupu" localSheetId="45">#REF!</definedName>
    <definedName name="Data_Wykupu" localSheetId="46">#REF!</definedName>
    <definedName name="Data_Wykupu" localSheetId="48">#REF!</definedName>
    <definedName name="Data_Wykupu" localSheetId="54">#REF!</definedName>
    <definedName name="Data_Wykupu" localSheetId="53">#REF!</definedName>
    <definedName name="Data_Wykupu" localSheetId="13">#REF!</definedName>
    <definedName name="Data_Wykupu" localSheetId="19">#REF!</definedName>
    <definedName name="Data_Wykupu" localSheetId="23">#REF!</definedName>
    <definedName name="Data_Wykupu" localSheetId="30">#REF!</definedName>
    <definedName name="Data_Wykupu" localSheetId="3">#REF!</definedName>
    <definedName name="Data_Wykupu" localSheetId="1">#REF!</definedName>
    <definedName name="Data_Wykupu">#REF!</definedName>
    <definedName name="Data_Zakupu" localSheetId="11">#REF!</definedName>
    <definedName name="Data_Zakupu" localSheetId="44">#REF!</definedName>
    <definedName name="Data_Zakupu" localSheetId="45">#REF!</definedName>
    <definedName name="Data_Zakupu" localSheetId="46">#REF!</definedName>
    <definedName name="Data_Zakupu" localSheetId="48">#REF!</definedName>
    <definedName name="Data_Zakupu" localSheetId="54">#REF!</definedName>
    <definedName name="Data_Zakupu" localSheetId="53">#REF!</definedName>
    <definedName name="Data_Zakupu" localSheetId="13">#REF!</definedName>
    <definedName name="Data_Zakupu" localSheetId="19">#REF!</definedName>
    <definedName name="Data_Zakupu" localSheetId="23">#REF!</definedName>
    <definedName name="Data_Zakupu" localSheetId="30">#REF!</definedName>
    <definedName name="Data_Zakupu" localSheetId="3">#REF!</definedName>
    <definedName name="Data_Zakupu" localSheetId="1">#REF!</definedName>
    <definedName name="Data_Zakupu">#REF!</definedName>
    <definedName name="defee" localSheetId="44">#REF!</definedName>
    <definedName name="defee" localSheetId="13">#REF!</definedName>
    <definedName name="defee" localSheetId="19">#REF!</definedName>
    <definedName name="defee" localSheetId="30">#REF!</definedName>
    <definedName name="defee" localSheetId="3">#REF!</definedName>
    <definedName name="defee">#REF!</definedName>
    <definedName name="der" localSheetId="44" hidden="1">#REF!</definedName>
    <definedName name="der" localSheetId="13" hidden="1">#REF!</definedName>
    <definedName name="der" localSheetId="19" hidden="1">#REF!</definedName>
    <definedName name="der" localSheetId="30" hidden="1">#REF!</definedName>
    <definedName name="der" localSheetId="3" hidden="1">#REF!</definedName>
    <definedName name="der" hidden="1">#REF!</definedName>
    <definedName name="detal">'[5]bankowość pocztowa'!$GQ$8:$IR$82</definedName>
    <definedName name="dfg" localSheetId="44" hidden="1">{#N/A,"dfxhgx",FALSE,"Zbiorczo"}</definedName>
    <definedName name="dfg" localSheetId="50" hidden="1">{#N/A,"dfxhgx",FALSE,"Zbiorczo"}</definedName>
    <definedName name="dfg" localSheetId="52" hidden="1">{#N/A,"dfxhgx",FALSE,"Zbiorczo"}</definedName>
    <definedName name="dfg" localSheetId="53" hidden="1">{#N/A,"dfxhgx",FALSE,"Zbiorczo"}</definedName>
    <definedName name="dfg" localSheetId="19" hidden="1">{#N/A,"dfxhgx",FALSE,"Zbiorczo"}</definedName>
    <definedName name="dfg" localSheetId="29" hidden="1">{#N/A,"dfxhgx",FALSE,"Zbiorczo"}</definedName>
    <definedName name="dfg" localSheetId="26" hidden="1">{#N/A,"dfxhgx",FALSE,"Zbiorczo"}</definedName>
    <definedName name="dfg" localSheetId="24" hidden="1">{#N/A,"dfxhgx",FALSE,"Zbiorczo"}</definedName>
    <definedName name="dfg" localSheetId="30" hidden="1">{#N/A,"dfxhgx",FALSE,"Zbiorczo"}</definedName>
    <definedName name="dfg" localSheetId="3" hidden="1">{#N/A,"dfxhgx",FALSE,"Zbiorczo"}</definedName>
    <definedName name="dfg" localSheetId="1" hidden="1">{#N/A,"dfxhgx",FALSE,"Zbiorczo"}</definedName>
    <definedName name="dfg" hidden="1">{#N/A,"dfxhgx",FALSE,"Zbiorczo"}</definedName>
    <definedName name="dfgsetret" localSheetId="44">#REF!</definedName>
    <definedName name="dfgsetret" localSheetId="53">#REF!</definedName>
    <definedName name="dfgsetret" localSheetId="13">#REF!</definedName>
    <definedName name="dfgsetret" localSheetId="19">#REF!</definedName>
    <definedName name="dfgsetret" localSheetId="30">#REF!</definedName>
    <definedName name="dfgsetret" localSheetId="3">#REF!</definedName>
    <definedName name="dfgsetret" localSheetId="1">#REF!</definedName>
    <definedName name="dfgsetret">#REF!</definedName>
    <definedName name="dfhgdf" localSheetId="44">#REF!</definedName>
    <definedName name="dfhgdf" localSheetId="53">#REF!</definedName>
    <definedName name="dfhgdf" localSheetId="13">#REF!</definedName>
    <definedName name="dfhgdf" localSheetId="19">#REF!</definedName>
    <definedName name="dfhgdf" localSheetId="30">#REF!</definedName>
    <definedName name="dfhgdf" localSheetId="3">#REF!</definedName>
    <definedName name="dfhgdf" localSheetId="1">#REF!</definedName>
    <definedName name="dfhgdf">#REF!</definedName>
    <definedName name="Dni_do_wykupu" localSheetId="11">#REF!</definedName>
    <definedName name="Dni_do_wykupu" localSheetId="44">#REF!</definedName>
    <definedName name="Dni_do_wykupu" localSheetId="45">#REF!</definedName>
    <definedName name="Dni_do_wykupu" localSheetId="46">#REF!</definedName>
    <definedName name="Dni_do_wykupu" localSheetId="48">#REF!</definedName>
    <definedName name="Dni_do_wykupu" localSheetId="54">#REF!</definedName>
    <definedName name="Dni_do_wykupu" localSheetId="53">#REF!</definedName>
    <definedName name="Dni_do_wykupu" localSheetId="13">#REF!</definedName>
    <definedName name="Dni_do_wykupu" localSheetId="19">#REF!</definedName>
    <definedName name="Dni_do_wykupu" localSheetId="23">#REF!</definedName>
    <definedName name="Dni_do_wykupu" localSheetId="30">#REF!</definedName>
    <definedName name="Dni_do_wykupu" localSheetId="3">#REF!</definedName>
    <definedName name="Dni_do_wykupu" localSheetId="1">#REF!</definedName>
    <definedName name="Dni_do_wykupu">#REF!</definedName>
    <definedName name="eeee" localSheetId="44" hidden="1">{"'Wykr_codz'!$A$131:$R$240"}</definedName>
    <definedName name="eeee" localSheetId="50" hidden="1">{"'Wykr_codz'!$A$131:$R$240"}</definedName>
    <definedName name="eeee" localSheetId="52" hidden="1">{"'Wykr_codz'!$A$131:$R$240"}</definedName>
    <definedName name="eeee" localSheetId="53" hidden="1">{"'Wykr_codz'!$A$131:$R$240"}</definedName>
    <definedName name="eeee" localSheetId="19" hidden="1">{"'Wykr_codz'!$A$131:$R$240"}</definedName>
    <definedName name="eeee" localSheetId="29" hidden="1">{"'Wykr_codz'!$A$131:$R$240"}</definedName>
    <definedName name="eeee" localSheetId="26" hidden="1">{"'Wykr_codz'!$A$131:$R$240"}</definedName>
    <definedName name="eeee" localSheetId="24" hidden="1">{"'Wykr_codz'!$A$131:$R$240"}</definedName>
    <definedName name="eeee" localSheetId="30" hidden="1">{"'Wykr_codz'!$A$131:$R$240"}</definedName>
    <definedName name="eeee" localSheetId="3" hidden="1">{"'Wykr_codz'!$A$131:$R$240"}</definedName>
    <definedName name="eeee" localSheetId="1" hidden="1">{"'Wykr_codz'!$A$131:$R$240"}</definedName>
    <definedName name="eeee" hidden="1">{"'Wykr_codz'!$A$131:$R$240"}</definedName>
    <definedName name="eeeed" localSheetId="44" hidden="1">{"'Wykr_codz'!$A$131:$R$240"}</definedName>
    <definedName name="eeeed" localSheetId="50" hidden="1">{"'Wykr_codz'!$A$131:$R$240"}</definedName>
    <definedName name="eeeed" localSheetId="52" hidden="1">{"'Wykr_codz'!$A$131:$R$240"}</definedName>
    <definedName name="eeeed" localSheetId="53" hidden="1">{"'Wykr_codz'!$A$131:$R$240"}</definedName>
    <definedName name="eeeed" localSheetId="19" hidden="1">{"'Wykr_codz'!$A$131:$R$240"}</definedName>
    <definedName name="eeeed" localSheetId="29" hidden="1">{"'Wykr_codz'!$A$131:$R$240"}</definedName>
    <definedName name="eeeed" localSheetId="26" hidden="1">{"'Wykr_codz'!$A$131:$R$240"}</definedName>
    <definedName name="eeeed" localSheetId="24" hidden="1">{"'Wykr_codz'!$A$131:$R$240"}</definedName>
    <definedName name="eeeed" localSheetId="30" hidden="1">{"'Wykr_codz'!$A$131:$R$240"}</definedName>
    <definedName name="eeeed" localSheetId="3" hidden="1">{"'Wykr_codz'!$A$131:$R$240"}</definedName>
    <definedName name="eeeed" localSheetId="1" hidden="1">{"'Wykr_codz'!$A$131:$R$240"}</definedName>
    <definedName name="eeeed" hidden="1">{"'Wykr_codz'!$A$131:$R$240"}</definedName>
    <definedName name="eeeee" localSheetId="44">#REF!</definedName>
    <definedName name="eeeee" localSheetId="53">#REF!</definedName>
    <definedName name="eeeee" localSheetId="13">#REF!</definedName>
    <definedName name="eeeee" localSheetId="19">#REF!</definedName>
    <definedName name="eeeee" localSheetId="30">#REF!</definedName>
    <definedName name="eeeee" localSheetId="3">#REF!</definedName>
    <definedName name="eeeee" localSheetId="1" hidden="1">{"'Wykr_codz'!$A$131:$R$240"}</definedName>
    <definedName name="eeeee">#REF!</definedName>
    <definedName name="eeeeer" localSheetId="44">#REF!</definedName>
    <definedName name="eeeeer" localSheetId="13">#REF!</definedName>
    <definedName name="eeeeer" localSheetId="19">#REF!</definedName>
    <definedName name="eeeeer" localSheetId="30">#REF!</definedName>
    <definedName name="eeeeer" localSheetId="3">#REF!</definedName>
    <definedName name="eeeeer">#REF!</definedName>
    <definedName name="eeeeerrr" localSheetId="44">#REF!</definedName>
    <definedName name="eeeeerrr" localSheetId="13">#REF!</definedName>
    <definedName name="eeeeerrr" localSheetId="19">#REF!</definedName>
    <definedName name="eeeeerrr" localSheetId="30">#REF!</definedName>
    <definedName name="eeeeerrr" localSheetId="3">#REF!</definedName>
    <definedName name="eeeeerrr">#REF!</definedName>
    <definedName name="eeeef" localSheetId="44">#REF!</definedName>
    <definedName name="eeeef" localSheetId="13">#REF!</definedName>
    <definedName name="eeeef" localSheetId="19">#REF!</definedName>
    <definedName name="eeeef" localSheetId="30">#REF!</definedName>
    <definedName name="eeeef" localSheetId="3">#REF!</definedName>
    <definedName name="eeeef">#REF!</definedName>
    <definedName name="eeeety" localSheetId="44">#REF!</definedName>
    <definedName name="eeeety" localSheetId="13">#REF!</definedName>
    <definedName name="eeeety" localSheetId="19">#REF!</definedName>
    <definedName name="eeeety" localSheetId="30">#REF!</definedName>
    <definedName name="eeeety" localSheetId="3">#REF!</definedName>
    <definedName name="eeeety">#REF!</definedName>
    <definedName name="eeeetyer" localSheetId="44" hidden="1">{#N/A,"dfxhgx",FALSE,"Zbiorczo"}</definedName>
    <definedName name="eeeetyer" localSheetId="50" hidden="1">{#N/A,"dfxhgx",FALSE,"Zbiorczo"}</definedName>
    <definedName name="eeeetyer" localSheetId="52" hidden="1">{#N/A,"dfxhgx",FALSE,"Zbiorczo"}</definedName>
    <definedName name="eeeetyer" localSheetId="53" hidden="1">{#N/A,"dfxhgx",FALSE,"Zbiorczo"}</definedName>
    <definedName name="eeeetyer" localSheetId="19" hidden="1">{#N/A,"dfxhgx",FALSE,"Zbiorczo"}</definedName>
    <definedName name="eeeetyer" localSheetId="29" hidden="1">{#N/A,"dfxhgx",FALSE,"Zbiorczo"}</definedName>
    <definedName name="eeeetyer" localSheetId="26" hidden="1">{#N/A,"dfxhgx",FALSE,"Zbiorczo"}</definedName>
    <definedName name="eeeetyer" localSheetId="24" hidden="1">{#N/A,"dfxhgx",FALSE,"Zbiorczo"}</definedName>
    <definedName name="eeeetyer" localSheetId="30" hidden="1">{#N/A,"dfxhgx",FALSE,"Zbiorczo"}</definedName>
    <definedName name="eeeetyer" localSheetId="3" hidden="1">{#N/A,"dfxhgx",FALSE,"Zbiorczo"}</definedName>
    <definedName name="eeeetyer" localSheetId="1" hidden="1">{#N/A,"dfxhgx",FALSE,"Zbiorczo"}</definedName>
    <definedName name="eeeetyer" hidden="1">{#N/A,"dfxhgx",FALSE,"Zbiorczo"}</definedName>
    <definedName name="eeeew" localSheetId="44">#REF!</definedName>
    <definedName name="eeeew" localSheetId="13">#REF!</definedName>
    <definedName name="eeeew" localSheetId="19">#REF!</definedName>
    <definedName name="eeeew" localSheetId="30">#REF!</definedName>
    <definedName name="eeeew" localSheetId="3">#REF!</definedName>
    <definedName name="eeeew">#REF!</definedName>
    <definedName name="eeefg" localSheetId="44" hidden="1">{#N/A,"dfxhgx",FALSE,"Zbiorczo"}</definedName>
    <definedName name="eeefg" localSheetId="50" hidden="1">{#N/A,"dfxhgx",FALSE,"Zbiorczo"}</definedName>
    <definedName name="eeefg" localSheetId="52" hidden="1">{#N/A,"dfxhgx",FALSE,"Zbiorczo"}</definedName>
    <definedName name="eeefg" localSheetId="53" hidden="1">{#N/A,"dfxhgx",FALSE,"Zbiorczo"}</definedName>
    <definedName name="eeefg" localSheetId="19" hidden="1">{#N/A,"dfxhgx",FALSE,"Zbiorczo"}</definedName>
    <definedName name="eeefg" localSheetId="29" hidden="1">{#N/A,"dfxhgx",FALSE,"Zbiorczo"}</definedName>
    <definedName name="eeefg" localSheetId="26" hidden="1">{#N/A,"dfxhgx",FALSE,"Zbiorczo"}</definedName>
    <definedName name="eeefg" localSheetId="24" hidden="1">{#N/A,"dfxhgx",FALSE,"Zbiorczo"}</definedName>
    <definedName name="eeefg" localSheetId="30" hidden="1">{#N/A,"dfxhgx",FALSE,"Zbiorczo"}</definedName>
    <definedName name="eeefg" localSheetId="3" hidden="1">{#N/A,"dfxhgx",FALSE,"Zbiorczo"}</definedName>
    <definedName name="eeefg" localSheetId="1" hidden="1">{#N/A,"dfxhgx",FALSE,"Zbiorczo"}</definedName>
    <definedName name="eeefg" hidden="1">{#N/A,"dfxhgx",FALSE,"Zbiorczo"}</definedName>
    <definedName name="eeeqbbb" localSheetId="44">#REF!</definedName>
    <definedName name="eeeqbbb" localSheetId="53">#REF!</definedName>
    <definedName name="eeeqbbb" localSheetId="13">#REF!</definedName>
    <definedName name="eeeqbbb" localSheetId="19">#REF!</definedName>
    <definedName name="eeeqbbb" localSheetId="30">#REF!</definedName>
    <definedName name="eeeqbbb" localSheetId="3">#REF!</definedName>
    <definedName name="eeeqbbb" localSheetId="1">#REF!</definedName>
    <definedName name="eeeqbbb">#REF!</definedName>
    <definedName name="eeer" localSheetId="44" hidden="1">#REF!</definedName>
    <definedName name="eeer" localSheetId="13" hidden="1">#REF!</definedName>
    <definedName name="eeer" localSheetId="19" hidden="1">#REF!</definedName>
    <definedName name="eeer" localSheetId="30" hidden="1">#REF!</definedName>
    <definedName name="eeer" localSheetId="3" hidden="1">#REF!</definedName>
    <definedName name="eeer" hidden="1">#REF!</definedName>
    <definedName name="eeett" localSheetId="44">#REF!</definedName>
    <definedName name="eeett" localSheetId="53">#REF!</definedName>
    <definedName name="eeett" localSheetId="13">#REF!</definedName>
    <definedName name="eeett" localSheetId="19">#REF!</definedName>
    <definedName name="eeett" localSheetId="30">#REF!</definedName>
    <definedName name="eeett" localSheetId="3">#REF!</definedName>
    <definedName name="eeett" localSheetId="1">#REF!</definedName>
    <definedName name="eeett">#REF!</definedName>
    <definedName name="eeewqeq" localSheetId="44">#REF!</definedName>
    <definedName name="eeewqeq" localSheetId="53">#REF!</definedName>
    <definedName name="eeewqeq" localSheetId="13">#REF!</definedName>
    <definedName name="eeewqeq" localSheetId="19">#REF!</definedName>
    <definedName name="eeewqeq" localSheetId="30">#REF!</definedName>
    <definedName name="eeewqeq" localSheetId="3">#REF!</definedName>
    <definedName name="eeewqeq" localSheetId="1">#REF!</definedName>
    <definedName name="eeewqeq">#REF!</definedName>
    <definedName name="eetttt" localSheetId="44">#REF!</definedName>
    <definedName name="eetttt" localSheetId="53">#REF!</definedName>
    <definedName name="eetttt" localSheetId="13">#REF!</definedName>
    <definedName name="eetttt" localSheetId="19">#REF!</definedName>
    <definedName name="eetttt" localSheetId="30">#REF!</definedName>
    <definedName name="eetttt" localSheetId="3">#REF!</definedName>
    <definedName name="eetttt" localSheetId="1">#REF!</definedName>
    <definedName name="eetttt">#REF!</definedName>
    <definedName name="ek.FBN001" localSheetId="11">#REF!</definedName>
    <definedName name="ek.FBN001" localSheetId="44">#REF!</definedName>
    <definedName name="ek.FBN001" localSheetId="45">#REF!</definedName>
    <definedName name="ek.FBN001" localSheetId="46">#REF!</definedName>
    <definedName name="ek.FBN001" localSheetId="48">#REF!</definedName>
    <definedName name="ek.FBN001" localSheetId="54">#REF!</definedName>
    <definedName name="ek.FBN001" localSheetId="53">#REF!</definedName>
    <definedName name="ek.FBN001" localSheetId="13">#REF!</definedName>
    <definedName name="ek.FBN001" localSheetId="19">#REF!</definedName>
    <definedName name="ek.FBN001" localSheetId="23">#REF!</definedName>
    <definedName name="ek.FBN001" localSheetId="30">#REF!</definedName>
    <definedName name="ek.FBN001" localSheetId="3">#REF!</definedName>
    <definedName name="ek.FBN001" localSheetId="1">#REF!</definedName>
    <definedName name="ek.FBN001">#REF!</definedName>
    <definedName name="ek.FBN001_1" localSheetId="11">#REF!</definedName>
    <definedName name="ek.FBN001_1" localSheetId="44">#REF!</definedName>
    <definedName name="ek.FBN001_1" localSheetId="45">#REF!</definedName>
    <definedName name="ek.FBN001_1" localSheetId="46">#REF!</definedName>
    <definedName name="ek.FBN001_1" localSheetId="48">#REF!</definedName>
    <definedName name="ek.FBN001_1" localSheetId="54">#REF!</definedName>
    <definedName name="ek.FBN001_1" localSheetId="53">#REF!</definedName>
    <definedName name="ek.FBN001_1" localSheetId="13">#REF!</definedName>
    <definedName name="ek.FBN001_1" localSheetId="19">#REF!</definedName>
    <definedName name="ek.FBN001_1" localSheetId="23">#REF!</definedName>
    <definedName name="ek.FBN001_1" localSheetId="30">#REF!</definedName>
    <definedName name="ek.FBN001_1" localSheetId="3">#REF!</definedName>
    <definedName name="ek.FBN001_1" localSheetId="1">#REF!</definedName>
    <definedName name="ek.FBN001_1">#REF!</definedName>
    <definedName name="ek.FBN003" localSheetId="11">#REF!</definedName>
    <definedName name="ek.FBN003" localSheetId="44">#REF!</definedName>
    <definedName name="ek.FBN003" localSheetId="45">#REF!</definedName>
    <definedName name="ek.FBN003" localSheetId="46">#REF!</definedName>
    <definedName name="ek.FBN003" localSheetId="48">#REF!</definedName>
    <definedName name="ek.FBN003" localSheetId="54">#REF!</definedName>
    <definedName name="ek.FBN003" localSheetId="53">#REF!</definedName>
    <definedName name="ek.FBN003" localSheetId="13">#REF!</definedName>
    <definedName name="ek.FBN003" localSheetId="19">#REF!</definedName>
    <definedName name="ek.FBN003" localSheetId="23">#REF!</definedName>
    <definedName name="ek.FBN003" localSheetId="30">#REF!</definedName>
    <definedName name="ek.FBN003" localSheetId="3">#REF!</definedName>
    <definedName name="ek.FBN003" localSheetId="1">#REF!</definedName>
    <definedName name="ek.FBN003">#REF!</definedName>
    <definedName name="ek.FBN004A" localSheetId="11">#REF!</definedName>
    <definedName name="ek.FBN004A" localSheetId="44">#REF!</definedName>
    <definedName name="ek.FBN004A" localSheetId="45">#REF!</definedName>
    <definedName name="ek.FBN004A" localSheetId="46">#REF!</definedName>
    <definedName name="ek.FBN004A" localSheetId="48">#REF!</definedName>
    <definedName name="ek.FBN004A" localSheetId="54">#REF!</definedName>
    <definedName name="ek.FBN004A" localSheetId="53">#REF!</definedName>
    <definedName name="ek.FBN004A" localSheetId="13">#REF!</definedName>
    <definedName name="ek.FBN004A" localSheetId="19">#REF!</definedName>
    <definedName name="ek.FBN004A" localSheetId="23">#REF!</definedName>
    <definedName name="ek.FBN004A" localSheetId="30">#REF!</definedName>
    <definedName name="ek.FBN004A" localSheetId="3">#REF!</definedName>
    <definedName name="ek.FBN004A" localSheetId="1">#REF!</definedName>
    <definedName name="ek.FBN004A">#REF!</definedName>
    <definedName name="ek.FBN004B" localSheetId="11">#REF!</definedName>
    <definedName name="ek.FBN004B" localSheetId="44">#REF!</definedName>
    <definedName name="ek.FBN004B" localSheetId="45">#REF!</definedName>
    <definedName name="ek.FBN004B" localSheetId="46">#REF!</definedName>
    <definedName name="ek.FBN004B" localSheetId="48">#REF!</definedName>
    <definedName name="ek.FBN004B" localSheetId="54">#REF!</definedName>
    <definedName name="ek.FBN004B" localSheetId="53">#REF!</definedName>
    <definedName name="ek.FBN004B" localSheetId="13">#REF!</definedName>
    <definedName name="ek.FBN004B" localSheetId="19">#REF!</definedName>
    <definedName name="ek.FBN004B" localSheetId="23">#REF!</definedName>
    <definedName name="ek.FBN004B" localSheetId="30">#REF!</definedName>
    <definedName name="ek.FBN004B" localSheetId="3">#REF!</definedName>
    <definedName name="ek.FBN004B" localSheetId="1">#REF!</definedName>
    <definedName name="ek.FBN004B">#REF!</definedName>
    <definedName name="ek.FBN004C" localSheetId="11">#REF!</definedName>
    <definedName name="ek.FBN004C" localSheetId="44">#REF!</definedName>
    <definedName name="ek.FBN004C" localSheetId="45">#REF!</definedName>
    <definedName name="ek.FBN004C" localSheetId="46">#REF!</definedName>
    <definedName name="ek.FBN004C" localSheetId="48">#REF!</definedName>
    <definedName name="ek.FBN004C" localSheetId="54">#REF!</definedName>
    <definedName name="ek.FBN004C" localSheetId="53">#REF!</definedName>
    <definedName name="ek.FBN004C" localSheetId="13">#REF!</definedName>
    <definedName name="ek.FBN004C" localSheetId="19">#REF!</definedName>
    <definedName name="ek.FBN004C" localSheetId="23">#REF!</definedName>
    <definedName name="ek.FBN004C" localSheetId="30">#REF!</definedName>
    <definedName name="ek.FBN004C" localSheetId="3">#REF!</definedName>
    <definedName name="ek.FBN004C" localSheetId="1">#REF!</definedName>
    <definedName name="ek.FBN004C">#REF!</definedName>
    <definedName name="ek.FBN009A_1" localSheetId="11">#REF!</definedName>
    <definedName name="ek.FBN009A_1" localSheetId="44">#REF!</definedName>
    <definedName name="ek.FBN009A_1" localSheetId="45">#REF!</definedName>
    <definedName name="ek.FBN009A_1" localSheetId="46">#REF!</definedName>
    <definedName name="ek.FBN009A_1" localSheetId="48">#REF!</definedName>
    <definedName name="ek.FBN009A_1" localSheetId="54">#REF!</definedName>
    <definedName name="ek.FBN009A_1" localSheetId="53">#REF!</definedName>
    <definedName name="ek.FBN009A_1" localSheetId="13">#REF!</definedName>
    <definedName name="ek.FBN009A_1" localSheetId="19">#REF!</definedName>
    <definedName name="ek.FBN009A_1" localSheetId="23">#REF!</definedName>
    <definedName name="ek.FBN009A_1" localSheetId="30">#REF!</definedName>
    <definedName name="ek.FBN009A_1" localSheetId="3">#REF!</definedName>
    <definedName name="ek.FBN009A_1" localSheetId="1">#REF!</definedName>
    <definedName name="ek.FBN009A_1">#REF!</definedName>
    <definedName name="ek.FBN009A_2" localSheetId="11">#REF!</definedName>
    <definedName name="ek.FBN009A_2" localSheetId="44">#REF!</definedName>
    <definedName name="ek.FBN009A_2" localSheetId="45">#REF!</definedName>
    <definedName name="ek.FBN009A_2" localSheetId="46">#REF!</definedName>
    <definedName name="ek.FBN009A_2" localSheetId="48">#REF!</definedName>
    <definedName name="ek.FBN009A_2" localSheetId="54">#REF!</definedName>
    <definedName name="ek.FBN009A_2" localSheetId="53">#REF!</definedName>
    <definedName name="ek.FBN009A_2" localSheetId="13">#REF!</definedName>
    <definedName name="ek.FBN009A_2" localSheetId="19">#REF!</definedName>
    <definedName name="ek.FBN009A_2" localSheetId="23">#REF!</definedName>
    <definedName name="ek.FBN009A_2" localSheetId="30">#REF!</definedName>
    <definedName name="ek.FBN009A_2" localSheetId="3">#REF!</definedName>
    <definedName name="ek.FBN009A_2" localSheetId="1">#REF!</definedName>
    <definedName name="ek.FBN009A_2">#REF!</definedName>
    <definedName name="ek.FBN009A_3" localSheetId="11">#REF!</definedName>
    <definedName name="ek.FBN009A_3" localSheetId="44">#REF!</definedName>
    <definedName name="ek.FBN009A_3" localSheetId="45">#REF!</definedName>
    <definedName name="ek.FBN009A_3" localSheetId="46">#REF!</definedName>
    <definedName name="ek.FBN009A_3" localSheetId="48">#REF!</definedName>
    <definedName name="ek.FBN009A_3" localSheetId="54">#REF!</definedName>
    <definedName name="ek.FBN009A_3" localSheetId="53">#REF!</definedName>
    <definedName name="ek.FBN009A_3" localSheetId="13">#REF!</definedName>
    <definedName name="ek.FBN009A_3" localSheetId="19">#REF!</definedName>
    <definedName name="ek.FBN009A_3" localSheetId="23">#REF!</definedName>
    <definedName name="ek.FBN009A_3" localSheetId="30">#REF!</definedName>
    <definedName name="ek.FBN009A_3" localSheetId="3">#REF!</definedName>
    <definedName name="ek.FBN009A_3" localSheetId="1">#REF!</definedName>
    <definedName name="ek.FBN009A_3">#REF!</definedName>
    <definedName name="ek.FBN009B" localSheetId="11">#REF!</definedName>
    <definedName name="ek.FBN009B" localSheetId="44">#REF!</definedName>
    <definedName name="ek.FBN009B" localSheetId="45">#REF!</definedName>
    <definedName name="ek.FBN009B" localSheetId="46">#REF!</definedName>
    <definedName name="ek.FBN009B" localSheetId="48">#REF!</definedName>
    <definedName name="ek.FBN009B" localSheetId="54">#REF!</definedName>
    <definedName name="ek.FBN009B" localSheetId="53">#REF!</definedName>
    <definedName name="ek.FBN009B" localSheetId="13">#REF!</definedName>
    <definedName name="ek.FBN009B" localSheetId="19">#REF!</definedName>
    <definedName name="ek.FBN009B" localSheetId="23">#REF!</definedName>
    <definedName name="ek.FBN009B" localSheetId="30">#REF!</definedName>
    <definedName name="ek.FBN009B" localSheetId="3">#REF!</definedName>
    <definedName name="ek.FBN009B" localSheetId="1">#REF!</definedName>
    <definedName name="ek.FBN009B">#REF!</definedName>
    <definedName name="ek.FBN009B_1" localSheetId="11">#REF!</definedName>
    <definedName name="ek.FBN009B_1" localSheetId="44">#REF!</definedName>
    <definedName name="ek.FBN009B_1" localSheetId="45">#REF!</definedName>
    <definedName name="ek.FBN009B_1" localSheetId="46">#REF!</definedName>
    <definedName name="ek.FBN009B_1" localSheetId="48">#REF!</definedName>
    <definedName name="ek.FBN009B_1" localSheetId="54">#REF!</definedName>
    <definedName name="ek.FBN009B_1" localSheetId="53">#REF!</definedName>
    <definedName name="ek.FBN009B_1" localSheetId="13">#REF!</definedName>
    <definedName name="ek.FBN009B_1" localSheetId="19">#REF!</definedName>
    <definedName name="ek.FBN009B_1" localSheetId="23">#REF!</definedName>
    <definedName name="ek.FBN009B_1" localSheetId="30">#REF!</definedName>
    <definedName name="ek.FBN009B_1" localSheetId="3">#REF!</definedName>
    <definedName name="ek.FBN009B_1" localSheetId="1">#REF!</definedName>
    <definedName name="ek.FBN009B_1">#REF!</definedName>
    <definedName name="ek.FBN009C" localSheetId="11">#REF!</definedName>
    <definedName name="ek.FBN009C" localSheetId="44">#REF!</definedName>
    <definedName name="ek.FBN009C" localSheetId="45">#REF!</definedName>
    <definedName name="ek.FBN009C" localSheetId="46">#REF!</definedName>
    <definedName name="ek.FBN009C" localSheetId="48">#REF!</definedName>
    <definedName name="ek.FBN009C" localSheetId="54">#REF!</definedName>
    <definedName name="ek.FBN009C" localSheetId="53">#REF!</definedName>
    <definedName name="ek.FBN009C" localSheetId="13">#REF!</definedName>
    <definedName name="ek.FBN009C" localSheetId="19">#REF!</definedName>
    <definedName name="ek.FBN009C" localSheetId="23">#REF!</definedName>
    <definedName name="ek.FBN009C" localSheetId="30">#REF!</definedName>
    <definedName name="ek.FBN009C" localSheetId="3">#REF!</definedName>
    <definedName name="ek.FBN009C" localSheetId="1">#REF!</definedName>
    <definedName name="ek.FBN009C">#REF!</definedName>
    <definedName name="ek.FBN010A_1" localSheetId="11">#REF!</definedName>
    <definedName name="ek.FBN010A_1" localSheetId="44">#REF!</definedName>
    <definedName name="ek.FBN010A_1" localSheetId="45">#REF!</definedName>
    <definedName name="ek.FBN010A_1" localSheetId="46">#REF!</definedName>
    <definedName name="ek.FBN010A_1" localSheetId="48">#REF!</definedName>
    <definedName name="ek.FBN010A_1" localSheetId="54">#REF!</definedName>
    <definedName name="ek.FBN010A_1" localSheetId="53">#REF!</definedName>
    <definedName name="ek.FBN010A_1" localSheetId="13">#REF!</definedName>
    <definedName name="ek.FBN010A_1" localSheetId="19">#REF!</definedName>
    <definedName name="ek.FBN010A_1" localSheetId="23">#REF!</definedName>
    <definedName name="ek.FBN010A_1" localSheetId="30">#REF!</definedName>
    <definedName name="ek.FBN010A_1" localSheetId="3">#REF!</definedName>
    <definedName name="ek.FBN010A_1" localSheetId="1">#REF!</definedName>
    <definedName name="ek.FBN010A_1">#REF!</definedName>
    <definedName name="ek.FBN010A_2" localSheetId="11">#REF!</definedName>
    <definedName name="ek.FBN010A_2" localSheetId="44">#REF!</definedName>
    <definedName name="ek.FBN010A_2" localSheetId="45">#REF!</definedName>
    <definedName name="ek.FBN010A_2" localSheetId="46">#REF!</definedName>
    <definedName name="ek.FBN010A_2" localSheetId="48">#REF!</definedName>
    <definedName name="ek.FBN010A_2" localSheetId="54">#REF!</definedName>
    <definedName name="ek.FBN010A_2" localSheetId="53">#REF!</definedName>
    <definedName name="ek.FBN010A_2" localSheetId="13">#REF!</definedName>
    <definedName name="ek.FBN010A_2" localSheetId="19">#REF!</definedName>
    <definedName name="ek.FBN010A_2" localSheetId="23">#REF!</definedName>
    <definedName name="ek.FBN010A_2" localSheetId="30">#REF!</definedName>
    <definedName name="ek.FBN010A_2" localSheetId="3">#REF!</definedName>
    <definedName name="ek.FBN010A_2" localSheetId="1">#REF!</definedName>
    <definedName name="ek.FBN010A_2">#REF!</definedName>
    <definedName name="ek.FBN010B_1" localSheetId="11">#REF!</definedName>
    <definedName name="ek.FBN010B_1" localSheetId="44">#REF!</definedName>
    <definedName name="ek.FBN010B_1" localSheetId="45">#REF!</definedName>
    <definedName name="ek.FBN010B_1" localSheetId="46">#REF!</definedName>
    <definedName name="ek.FBN010B_1" localSheetId="48">#REF!</definedName>
    <definedName name="ek.FBN010B_1" localSheetId="54">#REF!</definedName>
    <definedName name="ek.FBN010B_1" localSheetId="53">#REF!</definedName>
    <definedName name="ek.FBN010B_1" localSheetId="13">#REF!</definedName>
    <definedName name="ek.FBN010B_1" localSheetId="19">#REF!</definedName>
    <definedName name="ek.FBN010B_1" localSheetId="23">#REF!</definedName>
    <definedName name="ek.FBN010B_1" localSheetId="30">#REF!</definedName>
    <definedName name="ek.FBN010B_1" localSheetId="3">#REF!</definedName>
    <definedName name="ek.FBN010B_1" localSheetId="1">#REF!</definedName>
    <definedName name="ek.FBN010B_1">#REF!</definedName>
    <definedName name="ek.FBN010B_2" localSheetId="11">#REF!</definedName>
    <definedName name="ek.FBN010B_2" localSheetId="44">#REF!</definedName>
    <definedName name="ek.FBN010B_2" localSheetId="45">#REF!</definedName>
    <definedName name="ek.FBN010B_2" localSheetId="46">#REF!</definedName>
    <definedName name="ek.FBN010B_2" localSheetId="48">#REF!</definedName>
    <definedName name="ek.FBN010B_2" localSheetId="54">#REF!</definedName>
    <definedName name="ek.FBN010B_2" localSheetId="53">#REF!</definedName>
    <definedName name="ek.FBN010B_2" localSheetId="13">#REF!</definedName>
    <definedName name="ek.FBN010B_2" localSheetId="19">#REF!</definedName>
    <definedName name="ek.FBN010B_2" localSheetId="23">#REF!</definedName>
    <definedName name="ek.FBN010B_2" localSheetId="30">#REF!</definedName>
    <definedName name="ek.FBN010B_2" localSheetId="3">#REF!</definedName>
    <definedName name="ek.FBN010B_2" localSheetId="1">#REF!</definedName>
    <definedName name="ek.FBN010B_2">#REF!</definedName>
    <definedName name="ek.FBN010B_3" localSheetId="11">#REF!</definedName>
    <definedName name="ek.FBN010B_3" localSheetId="44">#REF!</definedName>
    <definedName name="ek.FBN010B_3" localSheetId="45">#REF!</definedName>
    <definedName name="ek.FBN010B_3" localSheetId="46">#REF!</definedName>
    <definedName name="ek.FBN010B_3" localSheetId="48">#REF!</definedName>
    <definedName name="ek.FBN010B_3" localSheetId="54">#REF!</definedName>
    <definedName name="ek.FBN010B_3" localSheetId="53">#REF!</definedName>
    <definedName name="ek.FBN010B_3" localSheetId="13">#REF!</definedName>
    <definedName name="ek.FBN010B_3" localSheetId="19">#REF!</definedName>
    <definedName name="ek.FBN010B_3" localSheetId="23">#REF!</definedName>
    <definedName name="ek.FBN010B_3" localSheetId="30">#REF!</definedName>
    <definedName name="ek.FBN010B_3" localSheetId="3">#REF!</definedName>
    <definedName name="ek.FBN010B_3" localSheetId="1">#REF!</definedName>
    <definedName name="ek.FBN010B_3">#REF!</definedName>
    <definedName name="ek.FBN010B_4" localSheetId="11">#REF!</definedName>
    <definedName name="ek.FBN010B_4" localSheetId="44">#REF!</definedName>
    <definedName name="ek.FBN010B_4" localSheetId="45">#REF!</definedName>
    <definedName name="ek.FBN010B_4" localSheetId="46">#REF!</definedName>
    <definedName name="ek.FBN010B_4" localSheetId="48">#REF!</definedName>
    <definedName name="ek.FBN010B_4" localSheetId="54">#REF!</definedName>
    <definedName name="ek.FBN010B_4" localSheetId="53">#REF!</definedName>
    <definedName name="ek.FBN010B_4" localSheetId="13">#REF!</definedName>
    <definedName name="ek.FBN010B_4" localSheetId="19">#REF!</definedName>
    <definedName name="ek.FBN010B_4" localSheetId="23">#REF!</definedName>
    <definedName name="ek.FBN010B_4" localSheetId="30">#REF!</definedName>
    <definedName name="ek.FBN010B_4" localSheetId="3">#REF!</definedName>
    <definedName name="ek.FBN010B_4" localSheetId="1">#REF!</definedName>
    <definedName name="ek.FBN010B_4">#REF!</definedName>
    <definedName name="ek.FBN010C_1" localSheetId="11">#REF!</definedName>
    <definedName name="ek.FBN010C_1" localSheetId="44">#REF!</definedName>
    <definedName name="ek.FBN010C_1" localSheetId="45">#REF!</definedName>
    <definedName name="ek.FBN010C_1" localSheetId="46">#REF!</definedName>
    <definedName name="ek.FBN010C_1" localSheetId="48">#REF!</definedName>
    <definedName name="ek.FBN010C_1" localSheetId="54">#REF!</definedName>
    <definedName name="ek.FBN010C_1" localSheetId="53">#REF!</definedName>
    <definedName name="ek.FBN010C_1" localSheetId="13">#REF!</definedName>
    <definedName name="ek.FBN010C_1" localSheetId="19">#REF!</definedName>
    <definedName name="ek.FBN010C_1" localSheetId="23">#REF!</definedName>
    <definedName name="ek.FBN010C_1" localSheetId="30">#REF!</definedName>
    <definedName name="ek.FBN010C_1" localSheetId="3">#REF!</definedName>
    <definedName name="ek.FBN010C_1" localSheetId="1">#REF!</definedName>
    <definedName name="ek.FBN010C_1">#REF!</definedName>
    <definedName name="ek.FBN010C_2" localSheetId="11">#REF!</definedName>
    <definedName name="ek.FBN010C_2" localSheetId="44">#REF!</definedName>
    <definedName name="ek.FBN010C_2" localSheetId="45">#REF!</definedName>
    <definedName name="ek.FBN010C_2" localSheetId="46">#REF!</definedName>
    <definedName name="ek.FBN010C_2" localSheetId="48">#REF!</definedName>
    <definedName name="ek.FBN010C_2" localSheetId="54">#REF!</definedName>
    <definedName name="ek.FBN010C_2" localSheetId="53">#REF!</definedName>
    <definedName name="ek.FBN010C_2" localSheetId="13">#REF!</definedName>
    <definedName name="ek.FBN010C_2" localSheetId="19">#REF!</definedName>
    <definedName name="ek.FBN010C_2" localSheetId="23">#REF!</definedName>
    <definedName name="ek.FBN010C_2" localSheetId="30">#REF!</definedName>
    <definedName name="ek.FBN010C_2" localSheetId="3">#REF!</definedName>
    <definedName name="ek.FBN010C_2" localSheetId="1">#REF!</definedName>
    <definedName name="ek.FBN010C_2">#REF!</definedName>
    <definedName name="ek.FBN012" localSheetId="11">#REF!</definedName>
    <definedName name="ek.FBN012" localSheetId="44">#REF!</definedName>
    <definedName name="ek.FBN012" localSheetId="45">#REF!</definedName>
    <definedName name="ek.FBN012" localSheetId="46">#REF!</definedName>
    <definedName name="ek.FBN012" localSheetId="48">#REF!</definedName>
    <definedName name="ek.FBN012" localSheetId="54">#REF!</definedName>
    <definedName name="ek.FBN012" localSheetId="53">#REF!</definedName>
    <definedName name="ek.FBN012" localSheetId="13">#REF!</definedName>
    <definedName name="ek.FBN012" localSheetId="19">#REF!</definedName>
    <definedName name="ek.FBN012" localSheetId="23">#REF!</definedName>
    <definedName name="ek.FBN012" localSheetId="30">#REF!</definedName>
    <definedName name="ek.FBN012" localSheetId="3">#REF!</definedName>
    <definedName name="ek.FBN012" localSheetId="1">#REF!</definedName>
    <definedName name="ek.FBN012">#REF!</definedName>
    <definedName name="ek.FBN013" localSheetId="11">#REF!</definedName>
    <definedName name="ek.FBN013" localSheetId="44">#REF!</definedName>
    <definedName name="ek.FBN013" localSheetId="45">#REF!</definedName>
    <definedName name="ek.FBN013" localSheetId="46">#REF!</definedName>
    <definedName name="ek.FBN013" localSheetId="48">#REF!</definedName>
    <definedName name="ek.FBN013" localSheetId="54">#REF!</definedName>
    <definedName name="ek.FBN013" localSheetId="53">#REF!</definedName>
    <definedName name="ek.FBN013" localSheetId="13">#REF!</definedName>
    <definedName name="ek.FBN013" localSheetId="19">#REF!</definedName>
    <definedName name="ek.FBN013" localSheetId="23">#REF!</definedName>
    <definedName name="ek.FBN013" localSheetId="30">#REF!</definedName>
    <definedName name="ek.FBN013" localSheetId="3">#REF!</definedName>
    <definedName name="ek.FBN013" localSheetId="1">#REF!</definedName>
    <definedName name="ek.FBN013">#REF!</definedName>
    <definedName name="ek.FBN014A" localSheetId="11">#REF!</definedName>
    <definedName name="ek.FBN014A" localSheetId="44">#REF!</definedName>
    <definedName name="ek.FBN014A" localSheetId="45">#REF!</definedName>
    <definedName name="ek.FBN014A" localSheetId="46">#REF!</definedName>
    <definedName name="ek.FBN014A" localSheetId="48">#REF!</definedName>
    <definedName name="ek.FBN014A" localSheetId="54">#REF!</definedName>
    <definedName name="ek.FBN014A" localSheetId="53">#REF!</definedName>
    <definedName name="ek.FBN014A" localSheetId="13">#REF!</definedName>
    <definedName name="ek.FBN014A" localSheetId="19">#REF!</definedName>
    <definedName name="ek.FBN014A" localSheetId="23">#REF!</definedName>
    <definedName name="ek.FBN014A" localSheetId="30">#REF!</definedName>
    <definedName name="ek.FBN014A" localSheetId="3">#REF!</definedName>
    <definedName name="ek.FBN014A" localSheetId="1">#REF!</definedName>
    <definedName name="ek.FBN014A">#REF!</definedName>
    <definedName name="ek.FBN014B_1" localSheetId="11">#REF!</definedName>
    <definedName name="ek.FBN014B_1" localSheetId="44">#REF!</definedName>
    <definedName name="ek.FBN014B_1" localSheetId="45">#REF!</definedName>
    <definedName name="ek.FBN014B_1" localSheetId="46">#REF!</definedName>
    <definedName name="ek.FBN014B_1" localSheetId="48">#REF!</definedName>
    <definedName name="ek.FBN014B_1" localSheetId="54">#REF!</definedName>
    <definedName name="ek.FBN014B_1" localSheetId="53">#REF!</definedName>
    <definedName name="ek.FBN014B_1" localSheetId="13">#REF!</definedName>
    <definedName name="ek.FBN014B_1" localSheetId="19">#REF!</definedName>
    <definedName name="ek.FBN014B_1" localSheetId="23">#REF!</definedName>
    <definedName name="ek.FBN014B_1" localSheetId="30">#REF!</definedName>
    <definedName name="ek.FBN014B_1" localSheetId="3">#REF!</definedName>
    <definedName name="ek.FBN014B_1" localSheetId="1">#REF!</definedName>
    <definedName name="ek.FBN014B_1">#REF!</definedName>
    <definedName name="ek.FBN014B_2" localSheetId="11">#REF!</definedName>
    <definedName name="ek.FBN014B_2" localSheetId="44">#REF!</definedName>
    <definedName name="ek.FBN014B_2" localSheetId="45">#REF!</definedName>
    <definedName name="ek.FBN014B_2" localSheetId="46">#REF!</definedName>
    <definedName name="ek.FBN014B_2" localSheetId="48">#REF!</definedName>
    <definedName name="ek.FBN014B_2" localSheetId="54">#REF!</definedName>
    <definedName name="ek.FBN014B_2" localSheetId="53">#REF!</definedName>
    <definedName name="ek.FBN014B_2" localSheetId="13">#REF!</definedName>
    <definedName name="ek.FBN014B_2" localSheetId="19">#REF!</definedName>
    <definedName name="ek.FBN014B_2" localSheetId="23">#REF!</definedName>
    <definedName name="ek.FBN014B_2" localSheetId="30">#REF!</definedName>
    <definedName name="ek.FBN014B_2" localSheetId="3">#REF!</definedName>
    <definedName name="ek.FBN014B_2" localSheetId="1">#REF!</definedName>
    <definedName name="ek.FBN014B_2">#REF!</definedName>
    <definedName name="ek.FBN014C" localSheetId="11">#REF!</definedName>
    <definedName name="ek.FBN014C" localSheetId="44">#REF!</definedName>
    <definedName name="ek.FBN014C" localSheetId="45">#REF!</definedName>
    <definedName name="ek.FBN014C" localSheetId="46">#REF!</definedName>
    <definedName name="ek.FBN014C" localSheetId="48">#REF!</definedName>
    <definedName name="ek.FBN014C" localSheetId="54">#REF!</definedName>
    <definedName name="ek.FBN014C" localSheetId="53">#REF!</definedName>
    <definedName name="ek.FBN014C" localSheetId="13">#REF!</definedName>
    <definedName name="ek.FBN014C" localSheetId="19">#REF!</definedName>
    <definedName name="ek.FBN014C" localSheetId="23">#REF!</definedName>
    <definedName name="ek.FBN014C" localSheetId="30">#REF!</definedName>
    <definedName name="ek.FBN014C" localSheetId="3">#REF!</definedName>
    <definedName name="ek.FBN014C" localSheetId="1">#REF!</definedName>
    <definedName name="ek.FBN014C">#REF!</definedName>
    <definedName name="ek.FBN015" localSheetId="11">#REF!</definedName>
    <definedName name="ek.FBN015" localSheetId="44">#REF!</definedName>
    <definedName name="ek.FBN015" localSheetId="45">#REF!</definedName>
    <definedName name="ek.FBN015" localSheetId="46">#REF!</definedName>
    <definedName name="ek.FBN015" localSheetId="48">#REF!</definedName>
    <definedName name="ek.FBN015" localSheetId="54">#REF!</definedName>
    <definedName name="ek.FBN015" localSheetId="53">#REF!</definedName>
    <definedName name="ek.FBN015" localSheetId="13">#REF!</definedName>
    <definedName name="ek.FBN015" localSheetId="19">#REF!</definedName>
    <definedName name="ek.FBN015" localSheetId="23">#REF!</definedName>
    <definedName name="ek.FBN015" localSheetId="30">#REF!</definedName>
    <definedName name="ek.FBN015" localSheetId="3">#REF!</definedName>
    <definedName name="ek.FBN015" localSheetId="1">#REF!</definedName>
    <definedName name="ek.FBN015">#REF!</definedName>
    <definedName name="ek.FBN016A" localSheetId="11">#REF!</definedName>
    <definedName name="ek.FBN016A" localSheetId="44">#REF!</definedName>
    <definedName name="ek.FBN016A" localSheetId="45">#REF!</definedName>
    <definedName name="ek.FBN016A" localSheetId="46">#REF!</definedName>
    <definedName name="ek.FBN016A" localSheetId="48">#REF!</definedName>
    <definedName name="ek.FBN016A" localSheetId="54">#REF!</definedName>
    <definedName name="ek.FBN016A" localSheetId="53">#REF!</definedName>
    <definedName name="ek.FBN016A" localSheetId="13">#REF!</definedName>
    <definedName name="ek.FBN016A" localSheetId="19">#REF!</definedName>
    <definedName name="ek.FBN016A" localSheetId="23">#REF!</definedName>
    <definedName name="ek.FBN016A" localSheetId="30">#REF!</definedName>
    <definedName name="ek.FBN016A" localSheetId="3">#REF!</definedName>
    <definedName name="ek.FBN016A" localSheetId="1">#REF!</definedName>
    <definedName name="ek.FBN016A">#REF!</definedName>
    <definedName name="ek.FBN016B" localSheetId="11">#REF!</definedName>
    <definedName name="ek.FBN016B" localSheetId="44">#REF!</definedName>
    <definedName name="ek.FBN016B" localSheetId="45">#REF!</definedName>
    <definedName name="ek.FBN016B" localSheetId="46">#REF!</definedName>
    <definedName name="ek.FBN016B" localSheetId="48">#REF!</definedName>
    <definedName name="ek.FBN016B" localSheetId="54">#REF!</definedName>
    <definedName name="ek.FBN016B" localSheetId="53">#REF!</definedName>
    <definedName name="ek.FBN016B" localSheetId="13">#REF!</definedName>
    <definedName name="ek.FBN016B" localSheetId="19">#REF!</definedName>
    <definedName name="ek.FBN016B" localSheetId="23">#REF!</definedName>
    <definedName name="ek.FBN016B" localSheetId="30">#REF!</definedName>
    <definedName name="ek.FBN016B" localSheetId="3">#REF!</definedName>
    <definedName name="ek.FBN016B" localSheetId="1">#REF!</definedName>
    <definedName name="ek.FBN016B">#REF!</definedName>
    <definedName name="ek.FBN017_1" localSheetId="11">#REF!</definedName>
    <definedName name="ek.FBN017_1" localSheetId="44">#REF!</definedName>
    <definedName name="ek.FBN017_1" localSheetId="45">#REF!</definedName>
    <definedName name="ek.FBN017_1" localSheetId="46">#REF!</definedName>
    <definedName name="ek.FBN017_1" localSheetId="48">#REF!</definedName>
    <definedName name="ek.FBN017_1" localSheetId="54">#REF!</definedName>
    <definedName name="ek.FBN017_1" localSheetId="53">#REF!</definedName>
    <definedName name="ek.FBN017_1" localSheetId="13">#REF!</definedName>
    <definedName name="ek.FBN017_1" localSheetId="19">#REF!</definedName>
    <definedName name="ek.FBN017_1" localSheetId="23">#REF!</definedName>
    <definedName name="ek.FBN017_1" localSheetId="30">#REF!</definedName>
    <definedName name="ek.FBN017_1" localSheetId="3">#REF!</definedName>
    <definedName name="ek.FBN017_1" localSheetId="1">#REF!</definedName>
    <definedName name="ek.FBN017_1">#REF!</definedName>
    <definedName name="ek.FBN017_2" localSheetId="11">#REF!</definedName>
    <definedName name="ek.FBN017_2" localSheetId="44">#REF!</definedName>
    <definedName name="ek.FBN017_2" localSheetId="45">#REF!</definedName>
    <definedName name="ek.FBN017_2" localSheetId="46">#REF!</definedName>
    <definedName name="ek.FBN017_2" localSheetId="48">#REF!</definedName>
    <definedName name="ek.FBN017_2" localSheetId="54">#REF!</definedName>
    <definedName name="ek.FBN017_2" localSheetId="53">#REF!</definedName>
    <definedName name="ek.FBN017_2" localSheetId="13">#REF!</definedName>
    <definedName name="ek.FBN017_2" localSheetId="19">#REF!</definedName>
    <definedName name="ek.FBN017_2" localSheetId="23">#REF!</definedName>
    <definedName name="ek.FBN017_2" localSheetId="30">#REF!</definedName>
    <definedName name="ek.FBN017_2" localSheetId="3">#REF!</definedName>
    <definedName name="ek.FBN017_2" localSheetId="1">#REF!</definedName>
    <definedName name="ek.FBN017_2">#REF!</definedName>
    <definedName name="ek.FBN018A" localSheetId="11">#REF!</definedName>
    <definedName name="ek.FBN018A" localSheetId="44">#REF!</definedName>
    <definedName name="ek.FBN018A" localSheetId="45">#REF!</definedName>
    <definedName name="ek.FBN018A" localSheetId="46">#REF!</definedName>
    <definedName name="ek.FBN018A" localSheetId="48">#REF!</definedName>
    <definedName name="ek.FBN018A" localSheetId="54">#REF!</definedName>
    <definedName name="ek.FBN018A" localSheetId="53">#REF!</definedName>
    <definedName name="ek.FBN018A" localSheetId="13">#REF!</definedName>
    <definedName name="ek.FBN018A" localSheetId="19">#REF!</definedName>
    <definedName name="ek.FBN018A" localSheetId="23">#REF!</definedName>
    <definedName name="ek.FBN018A" localSheetId="30">#REF!</definedName>
    <definedName name="ek.FBN018A" localSheetId="3">#REF!</definedName>
    <definedName name="ek.FBN018A" localSheetId="1">#REF!</definedName>
    <definedName name="ek.FBN018A">#REF!</definedName>
    <definedName name="ek.FBN018BN1" localSheetId="11">#REF!</definedName>
    <definedName name="ek.FBN018BN1" localSheetId="44">#REF!</definedName>
    <definedName name="ek.FBN018BN1" localSheetId="45">#REF!</definedName>
    <definedName name="ek.FBN018BN1" localSheetId="46">#REF!</definedName>
    <definedName name="ek.FBN018BN1" localSheetId="48">#REF!</definedName>
    <definedName name="ek.FBN018BN1" localSheetId="54">#REF!</definedName>
    <definedName name="ek.FBN018BN1" localSheetId="53">#REF!</definedName>
    <definedName name="ek.FBN018BN1" localSheetId="13">#REF!</definedName>
    <definedName name="ek.FBN018BN1" localSheetId="19">#REF!</definedName>
    <definedName name="ek.FBN018BN1" localSheetId="23">#REF!</definedName>
    <definedName name="ek.FBN018BN1" localSheetId="30">#REF!</definedName>
    <definedName name="ek.FBN018BN1" localSheetId="3">#REF!</definedName>
    <definedName name="ek.FBN018BN1" localSheetId="1">#REF!</definedName>
    <definedName name="ek.FBN018BN1">#REF!</definedName>
    <definedName name="ek.FBN018BN2" localSheetId="11">#REF!</definedName>
    <definedName name="ek.FBN018BN2" localSheetId="44">#REF!</definedName>
    <definedName name="ek.FBN018BN2" localSheetId="45">#REF!</definedName>
    <definedName name="ek.FBN018BN2" localSheetId="46">#REF!</definedName>
    <definedName name="ek.FBN018BN2" localSheetId="48">#REF!</definedName>
    <definedName name="ek.FBN018BN2" localSheetId="54">#REF!</definedName>
    <definedName name="ek.FBN018BN2" localSheetId="53">#REF!</definedName>
    <definedName name="ek.FBN018BN2" localSheetId="13">#REF!</definedName>
    <definedName name="ek.FBN018BN2" localSheetId="19">#REF!</definedName>
    <definedName name="ek.FBN018BN2" localSheetId="23">#REF!</definedName>
    <definedName name="ek.FBN018BN2" localSheetId="30">#REF!</definedName>
    <definedName name="ek.FBN018BN2" localSheetId="3">#REF!</definedName>
    <definedName name="ek.FBN018BN2" localSheetId="1">#REF!</definedName>
    <definedName name="ek.FBN018BN2">#REF!</definedName>
    <definedName name="ek.FBN018BR1" localSheetId="11">#REF!</definedName>
    <definedName name="ek.FBN018BR1" localSheetId="44">#REF!</definedName>
    <definedName name="ek.FBN018BR1" localSheetId="45">#REF!</definedName>
    <definedName name="ek.FBN018BR1" localSheetId="46">#REF!</definedName>
    <definedName name="ek.FBN018BR1" localSheetId="48">#REF!</definedName>
    <definedName name="ek.FBN018BR1" localSheetId="54">#REF!</definedName>
    <definedName name="ek.FBN018BR1" localSheetId="53">#REF!</definedName>
    <definedName name="ek.FBN018BR1" localSheetId="13">#REF!</definedName>
    <definedName name="ek.FBN018BR1" localSheetId="19">#REF!</definedName>
    <definedName name="ek.FBN018BR1" localSheetId="23">#REF!</definedName>
    <definedName name="ek.FBN018BR1" localSheetId="30">#REF!</definedName>
    <definedName name="ek.FBN018BR1" localSheetId="3">#REF!</definedName>
    <definedName name="ek.FBN018BR1" localSheetId="1">#REF!</definedName>
    <definedName name="ek.FBN018BR1">#REF!</definedName>
    <definedName name="ek.FBN018BR2" localSheetId="11">#REF!</definedName>
    <definedName name="ek.FBN018BR2" localSheetId="44">#REF!</definedName>
    <definedName name="ek.FBN018BR2" localSheetId="45">#REF!</definedName>
    <definedName name="ek.FBN018BR2" localSheetId="46">#REF!</definedName>
    <definedName name="ek.FBN018BR2" localSheetId="48">#REF!</definedName>
    <definedName name="ek.FBN018BR2" localSheetId="54">#REF!</definedName>
    <definedName name="ek.FBN018BR2" localSheetId="53">#REF!</definedName>
    <definedName name="ek.FBN018BR2" localSheetId="13">#REF!</definedName>
    <definedName name="ek.FBN018BR2" localSheetId="19">#REF!</definedName>
    <definedName name="ek.FBN018BR2" localSheetId="23">#REF!</definedName>
    <definedName name="ek.FBN018BR2" localSheetId="30">#REF!</definedName>
    <definedName name="ek.FBN018BR2" localSheetId="3">#REF!</definedName>
    <definedName name="ek.FBN018BR2" localSheetId="1">#REF!</definedName>
    <definedName name="ek.FBN018BR2">#REF!</definedName>
    <definedName name="ek.FBN018CN1" localSheetId="11">#REF!</definedName>
    <definedName name="ek.FBN018CN1" localSheetId="44">#REF!</definedName>
    <definedName name="ek.FBN018CN1" localSheetId="45">#REF!</definedName>
    <definedName name="ek.FBN018CN1" localSheetId="46">#REF!</definedName>
    <definedName name="ek.FBN018CN1" localSheetId="48">#REF!</definedName>
    <definedName name="ek.FBN018CN1" localSheetId="54">#REF!</definedName>
    <definedName name="ek.FBN018CN1" localSheetId="53">#REF!</definedName>
    <definedName name="ek.FBN018CN1" localSheetId="13">#REF!</definedName>
    <definedName name="ek.FBN018CN1" localSheetId="19">#REF!</definedName>
    <definedName name="ek.FBN018CN1" localSheetId="23">#REF!</definedName>
    <definedName name="ek.FBN018CN1" localSheetId="30">#REF!</definedName>
    <definedName name="ek.FBN018CN1" localSheetId="3">#REF!</definedName>
    <definedName name="ek.FBN018CN1" localSheetId="1">#REF!</definedName>
    <definedName name="ek.FBN018CN1">#REF!</definedName>
    <definedName name="ek.FBN018CN2" localSheetId="11">#REF!</definedName>
    <definedName name="ek.FBN018CN2" localSheetId="44">#REF!</definedName>
    <definedName name="ek.FBN018CN2" localSheetId="45">#REF!</definedName>
    <definedName name="ek.FBN018CN2" localSheetId="46">#REF!</definedName>
    <definedName name="ek.FBN018CN2" localSheetId="48">#REF!</definedName>
    <definedName name="ek.FBN018CN2" localSheetId="54">#REF!</definedName>
    <definedName name="ek.FBN018CN2" localSheetId="53">#REF!</definedName>
    <definedName name="ek.FBN018CN2" localSheetId="13">#REF!</definedName>
    <definedName name="ek.FBN018CN2" localSheetId="19">#REF!</definedName>
    <definedName name="ek.FBN018CN2" localSheetId="23">#REF!</definedName>
    <definedName name="ek.FBN018CN2" localSheetId="30">#REF!</definedName>
    <definedName name="ek.FBN018CN2" localSheetId="3">#REF!</definedName>
    <definedName name="ek.FBN018CN2" localSheetId="1">#REF!</definedName>
    <definedName name="ek.FBN018CN2">#REF!</definedName>
    <definedName name="ek.FBN018CR1" localSheetId="11">#REF!</definedName>
    <definedName name="ek.FBN018CR1" localSheetId="44">#REF!</definedName>
    <definedName name="ek.FBN018CR1" localSheetId="45">#REF!</definedName>
    <definedName name="ek.FBN018CR1" localSheetId="46">#REF!</definedName>
    <definedName name="ek.FBN018CR1" localSheetId="48">#REF!</definedName>
    <definedName name="ek.FBN018CR1" localSheetId="54">#REF!</definedName>
    <definedName name="ek.FBN018CR1" localSheetId="53">#REF!</definedName>
    <definedName name="ek.FBN018CR1" localSheetId="13">#REF!</definedName>
    <definedName name="ek.FBN018CR1" localSheetId="19">#REF!</definedName>
    <definedName name="ek.FBN018CR1" localSheetId="23">#REF!</definedName>
    <definedName name="ek.FBN018CR1" localSheetId="30">#REF!</definedName>
    <definedName name="ek.FBN018CR1" localSheetId="3">#REF!</definedName>
    <definedName name="ek.FBN018CR1" localSheetId="1">#REF!</definedName>
    <definedName name="ek.FBN018CR1">#REF!</definedName>
    <definedName name="ek.FBN018CR2" localSheetId="11">#REF!</definedName>
    <definedName name="ek.FBN018CR2" localSheetId="44">#REF!</definedName>
    <definedName name="ek.FBN018CR2" localSheetId="45">#REF!</definedName>
    <definedName name="ek.FBN018CR2" localSheetId="46">#REF!</definedName>
    <definedName name="ek.FBN018CR2" localSheetId="48">#REF!</definedName>
    <definedName name="ek.FBN018CR2" localSheetId="54">#REF!</definedName>
    <definedName name="ek.FBN018CR2" localSheetId="53">#REF!</definedName>
    <definedName name="ek.FBN018CR2" localSheetId="13">#REF!</definedName>
    <definedName name="ek.FBN018CR2" localSheetId="19">#REF!</definedName>
    <definedName name="ek.FBN018CR2" localSheetId="23">#REF!</definedName>
    <definedName name="ek.FBN018CR2" localSheetId="30">#REF!</definedName>
    <definedName name="ek.FBN018CR2" localSheetId="3">#REF!</definedName>
    <definedName name="ek.FBN018CR2" localSheetId="1">#REF!</definedName>
    <definedName name="ek.FBN018CR2">#REF!</definedName>
    <definedName name="ek.FBN020_1" localSheetId="11">#REF!</definedName>
    <definedName name="ek.FBN020_1" localSheetId="44">#REF!</definedName>
    <definedName name="ek.FBN020_1" localSheetId="45">#REF!</definedName>
    <definedName name="ek.FBN020_1" localSheetId="46">#REF!</definedName>
    <definedName name="ek.FBN020_1" localSheetId="48">#REF!</definedName>
    <definedName name="ek.FBN020_1" localSheetId="54">#REF!</definedName>
    <definedName name="ek.FBN020_1" localSheetId="53">#REF!</definedName>
    <definedName name="ek.FBN020_1" localSheetId="13">#REF!</definedName>
    <definedName name="ek.FBN020_1" localSheetId="19">#REF!</definedName>
    <definedName name="ek.FBN020_1" localSheetId="23">#REF!</definedName>
    <definedName name="ek.FBN020_1" localSheetId="30">#REF!</definedName>
    <definedName name="ek.FBN020_1" localSheetId="3">#REF!</definedName>
    <definedName name="ek.FBN020_1" localSheetId="1">#REF!</definedName>
    <definedName name="ek.FBN020_1">#REF!</definedName>
    <definedName name="ek.FBN020_2" localSheetId="11">#REF!</definedName>
    <definedName name="ek.FBN020_2" localSheetId="44">#REF!</definedName>
    <definedName name="ek.FBN020_2" localSheetId="45">#REF!</definedName>
    <definedName name="ek.FBN020_2" localSheetId="46">#REF!</definedName>
    <definedName name="ek.FBN020_2" localSheetId="48">#REF!</definedName>
    <definedName name="ek.FBN020_2" localSheetId="54">#REF!</definedName>
    <definedName name="ek.FBN020_2" localSheetId="53">#REF!</definedName>
    <definedName name="ek.FBN020_2" localSheetId="13">#REF!</definedName>
    <definedName name="ek.FBN020_2" localSheetId="19">#REF!</definedName>
    <definedName name="ek.FBN020_2" localSheetId="23">#REF!</definedName>
    <definedName name="ek.FBN020_2" localSheetId="30">#REF!</definedName>
    <definedName name="ek.FBN020_2" localSheetId="3">#REF!</definedName>
    <definedName name="ek.FBN020_2" localSheetId="1">#REF!</definedName>
    <definedName name="ek.FBN020_2">#REF!</definedName>
    <definedName name="ek.FBN021_1" localSheetId="11">#REF!</definedName>
    <definedName name="ek.FBN021_1" localSheetId="44">#REF!</definedName>
    <definedName name="ek.FBN021_1" localSheetId="45">#REF!</definedName>
    <definedName name="ek.FBN021_1" localSheetId="46">#REF!</definedName>
    <definedName name="ek.FBN021_1" localSheetId="48">#REF!</definedName>
    <definedName name="ek.FBN021_1" localSheetId="54">#REF!</definedName>
    <definedName name="ek.FBN021_1" localSheetId="53">#REF!</definedName>
    <definedName name="ek.FBN021_1" localSheetId="13">#REF!</definedName>
    <definedName name="ek.FBN021_1" localSheetId="19">#REF!</definedName>
    <definedName name="ek.FBN021_1" localSheetId="23">#REF!</definedName>
    <definedName name="ek.FBN021_1" localSheetId="30">#REF!</definedName>
    <definedName name="ek.FBN021_1" localSheetId="3">#REF!</definedName>
    <definedName name="ek.FBN021_1" localSheetId="1">#REF!</definedName>
    <definedName name="ek.FBN021_1">#REF!</definedName>
    <definedName name="ek.FBN021_2" localSheetId="11">#REF!</definedName>
    <definedName name="ek.FBN021_2" localSheetId="44">#REF!</definedName>
    <definedName name="ek.FBN021_2" localSheetId="45">#REF!</definedName>
    <definedName name="ek.FBN021_2" localSheetId="46">#REF!</definedName>
    <definedName name="ek.FBN021_2" localSheetId="48">#REF!</definedName>
    <definedName name="ek.FBN021_2" localSheetId="54">#REF!</definedName>
    <definedName name="ek.FBN021_2" localSheetId="53">#REF!</definedName>
    <definedName name="ek.FBN021_2" localSheetId="13">#REF!</definedName>
    <definedName name="ek.FBN021_2" localSheetId="19">#REF!</definedName>
    <definedName name="ek.FBN021_2" localSheetId="23">#REF!</definedName>
    <definedName name="ek.FBN021_2" localSheetId="30">#REF!</definedName>
    <definedName name="ek.FBN021_2" localSheetId="3">#REF!</definedName>
    <definedName name="ek.FBN021_2" localSheetId="1">#REF!</definedName>
    <definedName name="ek.FBN021_2">#REF!</definedName>
    <definedName name="ek.FBN021_3" localSheetId="11">#REF!</definedName>
    <definedName name="ek.FBN021_3" localSheetId="44">#REF!</definedName>
    <definedName name="ek.FBN021_3" localSheetId="45">#REF!</definedName>
    <definedName name="ek.FBN021_3" localSheetId="46">#REF!</definedName>
    <definedName name="ek.FBN021_3" localSheetId="48">#REF!</definedName>
    <definedName name="ek.FBN021_3" localSheetId="54">#REF!</definedName>
    <definedName name="ek.FBN021_3" localSheetId="53">#REF!</definedName>
    <definedName name="ek.FBN021_3" localSheetId="13">#REF!</definedName>
    <definedName name="ek.FBN021_3" localSheetId="19">#REF!</definedName>
    <definedName name="ek.FBN021_3" localSheetId="23">#REF!</definedName>
    <definedName name="ek.FBN021_3" localSheetId="30">#REF!</definedName>
    <definedName name="ek.FBN021_3" localSheetId="3">#REF!</definedName>
    <definedName name="ek.FBN021_3" localSheetId="1">#REF!</definedName>
    <definedName name="ek.FBN021_3">#REF!</definedName>
    <definedName name="ek.FBN021_4" localSheetId="11">#REF!</definedName>
    <definedName name="ek.FBN021_4" localSheetId="44">#REF!</definedName>
    <definedName name="ek.FBN021_4" localSheetId="45">#REF!</definedName>
    <definedName name="ek.FBN021_4" localSheetId="46">#REF!</definedName>
    <definedName name="ek.FBN021_4" localSheetId="48">#REF!</definedName>
    <definedName name="ek.FBN021_4" localSheetId="54">#REF!</definedName>
    <definedName name="ek.FBN021_4" localSheetId="53">#REF!</definedName>
    <definedName name="ek.FBN021_4" localSheetId="13">#REF!</definedName>
    <definedName name="ek.FBN021_4" localSheetId="19">#REF!</definedName>
    <definedName name="ek.FBN021_4" localSheetId="23">#REF!</definedName>
    <definedName name="ek.FBN021_4" localSheetId="30">#REF!</definedName>
    <definedName name="ek.FBN021_4" localSheetId="3">#REF!</definedName>
    <definedName name="ek.FBN021_4" localSheetId="1">#REF!</definedName>
    <definedName name="ek.FBN021_4">#REF!</definedName>
    <definedName name="ek.FBN021_5" localSheetId="11">#REF!</definedName>
    <definedName name="ek.FBN021_5" localSheetId="44">#REF!</definedName>
    <definedName name="ek.FBN021_5" localSheetId="45">#REF!</definedName>
    <definedName name="ek.FBN021_5" localSheetId="46">#REF!</definedName>
    <definedName name="ek.FBN021_5" localSheetId="48">#REF!</definedName>
    <definedName name="ek.FBN021_5" localSheetId="54">#REF!</definedName>
    <definedName name="ek.FBN021_5" localSheetId="53">#REF!</definedName>
    <definedName name="ek.FBN021_5" localSheetId="13">#REF!</definedName>
    <definedName name="ek.FBN021_5" localSheetId="19">#REF!</definedName>
    <definedName name="ek.FBN021_5" localSheetId="23">#REF!</definedName>
    <definedName name="ek.FBN021_5" localSheetId="30">#REF!</definedName>
    <definedName name="ek.FBN021_5" localSheetId="3">#REF!</definedName>
    <definedName name="ek.FBN021_5" localSheetId="1">#REF!</definedName>
    <definedName name="ek.FBN021_5">#REF!</definedName>
    <definedName name="ek.FBN021_6" localSheetId="11">#REF!</definedName>
    <definedName name="ek.FBN021_6" localSheetId="44">#REF!</definedName>
    <definedName name="ek.FBN021_6" localSheetId="45">#REF!</definedName>
    <definedName name="ek.FBN021_6" localSheetId="46">#REF!</definedName>
    <definedName name="ek.FBN021_6" localSheetId="48">#REF!</definedName>
    <definedName name="ek.FBN021_6" localSheetId="54">#REF!</definedName>
    <definedName name="ek.FBN021_6" localSheetId="53">#REF!</definedName>
    <definedName name="ek.FBN021_6" localSheetId="13">#REF!</definedName>
    <definedName name="ek.FBN021_6" localSheetId="19">#REF!</definedName>
    <definedName name="ek.FBN021_6" localSheetId="23">#REF!</definedName>
    <definedName name="ek.FBN021_6" localSheetId="30">#REF!</definedName>
    <definedName name="ek.FBN021_6" localSheetId="3">#REF!</definedName>
    <definedName name="ek.FBN021_6" localSheetId="1">#REF!</definedName>
    <definedName name="ek.FBN021_6">#REF!</definedName>
    <definedName name="ek.FBN021_7" localSheetId="11">#REF!</definedName>
    <definedName name="ek.FBN021_7" localSheetId="44">#REF!</definedName>
    <definedName name="ek.FBN021_7" localSheetId="45">#REF!</definedName>
    <definedName name="ek.FBN021_7" localSheetId="46">#REF!</definedName>
    <definedName name="ek.FBN021_7" localSheetId="48">#REF!</definedName>
    <definedName name="ek.FBN021_7" localSheetId="54">#REF!</definedName>
    <definedName name="ek.FBN021_7" localSheetId="53">#REF!</definedName>
    <definedName name="ek.FBN021_7" localSheetId="13">#REF!</definedName>
    <definedName name="ek.FBN021_7" localSheetId="19">#REF!</definedName>
    <definedName name="ek.FBN021_7" localSheetId="23">#REF!</definedName>
    <definedName name="ek.FBN021_7" localSheetId="30">#REF!</definedName>
    <definedName name="ek.FBN021_7" localSheetId="3">#REF!</definedName>
    <definedName name="ek.FBN021_7" localSheetId="1">#REF!</definedName>
    <definedName name="ek.FBN021_7">#REF!</definedName>
    <definedName name="ek.FBN021_8" localSheetId="11">#REF!</definedName>
    <definedName name="ek.FBN021_8" localSheetId="44">#REF!</definedName>
    <definedName name="ek.FBN021_8" localSheetId="45">#REF!</definedName>
    <definedName name="ek.FBN021_8" localSheetId="46">#REF!</definedName>
    <definedName name="ek.FBN021_8" localSheetId="48">#REF!</definedName>
    <definedName name="ek.FBN021_8" localSheetId="54">#REF!</definedName>
    <definedName name="ek.FBN021_8" localSheetId="53">#REF!</definedName>
    <definedName name="ek.FBN021_8" localSheetId="13">#REF!</definedName>
    <definedName name="ek.FBN021_8" localSheetId="19">#REF!</definedName>
    <definedName name="ek.FBN021_8" localSheetId="23">#REF!</definedName>
    <definedName name="ek.FBN021_8" localSheetId="30">#REF!</definedName>
    <definedName name="ek.FBN021_8" localSheetId="3">#REF!</definedName>
    <definedName name="ek.FBN021_8" localSheetId="1">#REF!</definedName>
    <definedName name="ek.FBN021_8">#REF!</definedName>
    <definedName name="ek.FBN022A" localSheetId="11">#REF!</definedName>
    <definedName name="ek.FBN022A" localSheetId="44">#REF!</definedName>
    <definedName name="ek.FBN022A" localSheetId="45">#REF!</definedName>
    <definedName name="ek.FBN022A" localSheetId="46">#REF!</definedName>
    <definedName name="ek.FBN022A" localSheetId="48">#REF!</definedName>
    <definedName name="ek.FBN022A" localSheetId="54">#REF!</definedName>
    <definedName name="ek.FBN022A" localSheetId="53">#REF!</definedName>
    <definedName name="ek.FBN022A" localSheetId="13">#REF!</definedName>
    <definedName name="ek.FBN022A" localSheetId="19">#REF!</definedName>
    <definedName name="ek.FBN022A" localSheetId="23">#REF!</definedName>
    <definedName name="ek.FBN022A" localSheetId="30">#REF!</definedName>
    <definedName name="ek.FBN022A" localSheetId="3">#REF!</definedName>
    <definedName name="ek.FBN022A" localSheetId="1">#REF!</definedName>
    <definedName name="ek.FBN022A">#REF!</definedName>
    <definedName name="ek.FBN022B" localSheetId="11">#REF!</definedName>
    <definedName name="ek.FBN022B" localSheetId="44">#REF!</definedName>
    <definedName name="ek.FBN022B" localSheetId="45">#REF!</definedName>
    <definedName name="ek.FBN022B" localSheetId="46">#REF!</definedName>
    <definedName name="ek.FBN022B" localSheetId="48">#REF!</definedName>
    <definedName name="ek.FBN022B" localSheetId="54">#REF!</definedName>
    <definedName name="ek.FBN022B" localSheetId="53">#REF!</definedName>
    <definedName name="ek.FBN022B" localSheetId="13">#REF!</definedName>
    <definedName name="ek.FBN022B" localSheetId="19">#REF!</definedName>
    <definedName name="ek.FBN022B" localSheetId="23">#REF!</definedName>
    <definedName name="ek.FBN022B" localSheetId="30">#REF!</definedName>
    <definedName name="ek.FBN022B" localSheetId="3">#REF!</definedName>
    <definedName name="ek.FBN022B" localSheetId="1">#REF!</definedName>
    <definedName name="ek.FBN022B">#REF!</definedName>
    <definedName name="ek.FBN026A1" localSheetId="11">#REF!</definedName>
    <definedName name="ek.FBN026A1" localSheetId="44">#REF!</definedName>
    <definedName name="ek.FBN026A1" localSheetId="45">#REF!</definedName>
    <definedName name="ek.FBN026A1" localSheetId="46">#REF!</definedName>
    <definedName name="ek.FBN026A1" localSheetId="48">#REF!</definedName>
    <definedName name="ek.FBN026A1" localSheetId="54">#REF!</definedName>
    <definedName name="ek.FBN026A1" localSheetId="53">#REF!</definedName>
    <definedName name="ek.FBN026A1" localSheetId="13">#REF!</definedName>
    <definedName name="ek.FBN026A1" localSheetId="19">#REF!</definedName>
    <definedName name="ek.FBN026A1" localSheetId="23">#REF!</definedName>
    <definedName name="ek.FBN026A1" localSheetId="30">#REF!</definedName>
    <definedName name="ek.FBN026A1" localSheetId="3">#REF!</definedName>
    <definedName name="ek.FBN026A1" localSheetId="1">#REF!</definedName>
    <definedName name="ek.FBN026A1">#REF!</definedName>
    <definedName name="ek.FBN026A2" localSheetId="11">#REF!</definedName>
    <definedName name="ek.FBN026A2" localSheetId="44">#REF!</definedName>
    <definedName name="ek.FBN026A2" localSheetId="45">#REF!</definedName>
    <definedName name="ek.FBN026A2" localSheetId="46">#REF!</definedName>
    <definedName name="ek.FBN026A2" localSheetId="48">#REF!</definedName>
    <definedName name="ek.FBN026A2" localSheetId="54">#REF!</definedName>
    <definedName name="ek.FBN026A2" localSheetId="53">#REF!</definedName>
    <definedName name="ek.FBN026A2" localSheetId="13">#REF!</definedName>
    <definedName name="ek.FBN026A2" localSheetId="19">#REF!</definedName>
    <definedName name="ek.FBN026A2" localSheetId="23">#REF!</definedName>
    <definedName name="ek.FBN026A2" localSheetId="30">#REF!</definedName>
    <definedName name="ek.FBN026A2" localSheetId="3">#REF!</definedName>
    <definedName name="ek.FBN026A2" localSheetId="1">#REF!</definedName>
    <definedName name="ek.FBN026A2">#REF!</definedName>
    <definedName name="ek.FBN026B" localSheetId="11">#REF!</definedName>
    <definedName name="ek.FBN026B" localSheetId="44">#REF!</definedName>
    <definedName name="ek.FBN026B" localSheetId="45">#REF!</definedName>
    <definedName name="ek.FBN026B" localSheetId="46">#REF!</definedName>
    <definedName name="ek.FBN026B" localSheetId="48">#REF!</definedName>
    <definedName name="ek.FBN026B" localSheetId="54">#REF!</definedName>
    <definedName name="ek.FBN026B" localSheetId="53">#REF!</definedName>
    <definedName name="ek.FBN026B" localSheetId="13">#REF!</definedName>
    <definedName name="ek.FBN026B" localSheetId="19">#REF!</definedName>
    <definedName name="ek.FBN026B" localSheetId="23">#REF!</definedName>
    <definedName name="ek.FBN026B" localSheetId="30">#REF!</definedName>
    <definedName name="ek.FBN026B" localSheetId="3">#REF!</definedName>
    <definedName name="ek.FBN026B" localSheetId="1">#REF!</definedName>
    <definedName name="ek.FBN026B">#REF!</definedName>
    <definedName name="ek.FBN026C" localSheetId="11">#REF!</definedName>
    <definedName name="ek.FBN026C" localSheetId="44">#REF!</definedName>
    <definedName name="ek.FBN026C" localSheetId="45">#REF!</definedName>
    <definedName name="ek.FBN026C" localSheetId="46">#REF!</definedName>
    <definedName name="ek.FBN026C" localSheetId="48">#REF!</definedName>
    <definedName name="ek.FBN026C" localSheetId="54">#REF!</definedName>
    <definedName name="ek.FBN026C" localSheetId="53">#REF!</definedName>
    <definedName name="ek.FBN026C" localSheetId="13">#REF!</definedName>
    <definedName name="ek.FBN026C" localSheetId="19">#REF!</definedName>
    <definedName name="ek.FBN026C" localSheetId="23">#REF!</definedName>
    <definedName name="ek.FBN026C" localSheetId="30">#REF!</definedName>
    <definedName name="ek.FBN026C" localSheetId="3">#REF!</definedName>
    <definedName name="ek.FBN026C" localSheetId="1">#REF!</definedName>
    <definedName name="ek.FBN026C">#REF!</definedName>
    <definedName name="ek.FBN026D" localSheetId="11">#REF!</definedName>
    <definedName name="ek.FBN026D" localSheetId="44">#REF!</definedName>
    <definedName name="ek.FBN026D" localSheetId="45">#REF!</definedName>
    <definedName name="ek.FBN026D" localSheetId="46">#REF!</definedName>
    <definedName name="ek.FBN026D" localSheetId="48">#REF!</definedName>
    <definedName name="ek.FBN026D" localSheetId="54">#REF!</definedName>
    <definedName name="ek.FBN026D" localSheetId="53">#REF!</definedName>
    <definedName name="ek.FBN026D" localSheetId="13">#REF!</definedName>
    <definedName name="ek.FBN026D" localSheetId="19">#REF!</definedName>
    <definedName name="ek.FBN026D" localSheetId="23">#REF!</definedName>
    <definedName name="ek.FBN026D" localSheetId="30">#REF!</definedName>
    <definedName name="ek.FBN026D" localSheetId="3">#REF!</definedName>
    <definedName name="ek.FBN026D" localSheetId="1">#REF!</definedName>
    <definedName name="ek.FBN026D">#REF!</definedName>
    <definedName name="ek.FBN026E" localSheetId="11">#REF!</definedName>
    <definedName name="ek.FBN026E" localSheetId="44">#REF!</definedName>
    <definedName name="ek.FBN026E" localSheetId="45">#REF!</definedName>
    <definedName name="ek.FBN026E" localSheetId="46">#REF!</definedName>
    <definedName name="ek.FBN026E" localSheetId="48">#REF!</definedName>
    <definedName name="ek.FBN026E" localSheetId="54">#REF!</definedName>
    <definedName name="ek.FBN026E" localSheetId="53">#REF!</definedName>
    <definedName name="ek.FBN026E" localSheetId="13">#REF!</definedName>
    <definedName name="ek.FBN026E" localSheetId="19">#REF!</definedName>
    <definedName name="ek.FBN026E" localSheetId="23">#REF!</definedName>
    <definedName name="ek.FBN026E" localSheetId="30">#REF!</definedName>
    <definedName name="ek.FBN026E" localSheetId="3">#REF!</definedName>
    <definedName name="ek.FBN026E" localSheetId="1">#REF!</definedName>
    <definedName name="ek.FBN026E">#REF!</definedName>
    <definedName name="ek.FBN027" localSheetId="11">#REF!</definedName>
    <definedName name="ek.FBN027" localSheetId="44">#REF!</definedName>
    <definedName name="ek.FBN027" localSheetId="45">#REF!</definedName>
    <definedName name="ek.FBN027" localSheetId="46">#REF!</definedName>
    <definedName name="ek.FBN027" localSheetId="48">#REF!</definedName>
    <definedName name="ek.FBN027" localSheetId="54">#REF!</definedName>
    <definedName name="ek.FBN027" localSheetId="53">#REF!</definedName>
    <definedName name="ek.FBN027" localSheetId="13">#REF!</definedName>
    <definedName name="ek.FBN027" localSheetId="19">#REF!</definedName>
    <definedName name="ek.FBN027" localSheetId="23">#REF!</definedName>
    <definedName name="ek.FBN027" localSheetId="30">#REF!</definedName>
    <definedName name="ek.FBN027" localSheetId="3">#REF!</definedName>
    <definedName name="ek.FBN027" localSheetId="1">#REF!</definedName>
    <definedName name="ek.FBN027">#REF!</definedName>
    <definedName name="ek.FBN029A_1" localSheetId="11">#REF!</definedName>
    <definedName name="ek.FBN029A_1" localSheetId="44">#REF!</definedName>
    <definedName name="ek.FBN029A_1" localSheetId="45">#REF!</definedName>
    <definedName name="ek.FBN029A_1" localSheetId="46">#REF!</definedName>
    <definedName name="ek.FBN029A_1" localSheetId="48">#REF!</definedName>
    <definedName name="ek.FBN029A_1" localSheetId="54">#REF!</definedName>
    <definedName name="ek.FBN029A_1" localSheetId="53">#REF!</definedName>
    <definedName name="ek.FBN029A_1" localSheetId="13">#REF!</definedName>
    <definedName name="ek.FBN029A_1" localSheetId="19">#REF!</definedName>
    <definedName name="ek.FBN029A_1" localSheetId="23">#REF!</definedName>
    <definedName name="ek.FBN029A_1" localSheetId="30">#REF!</definedName>
    <definedName name="ek.FBN029A_1" localSheetId="3">#REF!</definedName>
    <definedName name="ek.FBN029A_1" localSheetId="1">#REF!</definedName>
    <definedName name="ek.FBN029A_1">#REF!</definedName>
    <definedName name="ek.FBN029B_1" localSheetId="11">#REF!</definedName>
    <definedName name="ek.FBN029B_1" localSheetId="44">#REF!</definedName>
    <definedName name="ek.FBN029B_1" localSheetId="45">#REF!</definedName>
    <definedName name="ek.FBN029B_1" localSheetId="46">#REF!</definedName>
    <definedName name="ek.FBN029B_1" localSheetId="48">#REF!</definedName>
    <definedName name="ek.FBN029B_1" localSheetId="54">#REF!</definedName>
    <definedName name="ek.FBN029B_1" localSheetId="53">#REF!</definedName>
    <definedName name="ek.FBN029B_1" localSheetId="13">#REF!</definedName>
    <definedName name="ek.FBN029B_1" localSheetId="19">#REF!</definedName>
    <definedName name="ek.FBN029B_1" localSheetId="23">#REF!</definedName>
    <definedName name="ek.FBN029B_1" localSheetId="30">#REF!</definedName>
    <definedName name="ek.FBN029B_1" localSheetId="3">#REF!</definedName>
    <definedName name="ek.FBN029B_1" localSheetId="1">#REF!</definedName>
    <definedName name="ek.FBN029B_1">#REF!</definedName>
    <definedName name="ek.FBN029B_2" localSheetId="11">#REF!</definedName>
    <definedName name="ek.FBN029B_2" localSheetId="44">#REF!</definedName>
    <definedName name="ek.FBN029B_2" localSheetId="45">#REF!</definedName>
    <definedName name="ek.FBN029B_2" localSheetId="46">#REF!</definedName>
    <definedName name="ek.FBN029B_2" localSheetId="48">#REF!</definedName>
    <definedName name="ek.FBN029B_2" localSheetId="54">#REF!</definedName>
    <definedName name="ek.FBN029B_2" localSheetId="53">#REF!</definedName>
    <definedName name="ek.FBN029B_2" localSheetId="13">#REF!</definedName>
    <definedName name="ek.FBN029B_2" localSheetId="19">#REF!</definedName>
    <definedName name="ek.FBN029B_2" localSheetId="23">#REF!</definedName>
    <definedName name="ek.FBN029B_2" localSheetId="30">#REF!</definedName>
    <definedName name="ek.FBN029B_2" localSheetId="3">#REF!</definedName>
    <definedName name="ek.FBN029B_2" localSheetId="1">#REF!</definedName>
    <definedName name="ek.FBN029B_2">#REF!</definedName>
    <definedName name="ek.FBN029B_3" localSheetId="11">#REF!</definedName>
    <definedName name="ek.FBN029B_3" localSheetId="44">#REF!</definedName>
    <definedName name="ek.FBN029B_3" localSheetId="45">#REF!</definedName>
    <definedName name="ek.FBN029B_3" localSheetId="46">#REF!</definedName>
    <definedName name="ek.FBN029B_3" localSheetId="48">#REF!</definedName>
    <definedName name="ek.FBN029B_3" localSheetId="54">#REF!</definedName>
    <definedName name="ek.FBN029B_3" localSheetId="53">#REF!</definedName>
    <definedName name="ek.FBN029B_3" localSheetId="13">#REF!</definedName>
    <definedName name="ek.FBN029B_3" localSheetId="19">#REF!</definedName>
    <definedName name="ek.FBN029B_3" localSheetId="23">#REF!</definedName>
    <definedName name="ek.FBN029B_3" localSheetId="30">#REF!</definedName>
    <definedName name="ek.FBN029B_3" localSheetId="3">#REF!</definedName>
    <definedName name="ek.FBN029B_3" localSheetId="1">#REF!</definedName>
    <definedName name="ek.FBN029B_3">#REF!</definedName>
    <definedName name="ek.FBN029C_1" localSheetId="11">#REF!</definedName>
    <definedName name="ek.FBN029C_1" localSheetId="44">#REF!</definedName>
    <definedName name="ek.FBN029C_1" localSheetId="45">#REF!</definedName>
    <definedName name="ek.FBN029C_1" localSheetId="46">#REF!</definedName>
    <definedName name="ek.FBN029C_1" localSheetId="48">#REF!</definedName>
    <definedName name="ek.FBN029C_1" localSheetId="54">#REF!</definedName>
    <definedName name="ek.FBN029C_1" localSheetId="53">#REF!</definedName>
    <definedName name="ek.FBN029C_1" localSheetId="13">#REF!</definedName>
    <definedName name="ek.FBN029C_1" localSheetId="19">#REF!</definedName>
    <definedName name="ek.FBN029C_1" localSheetId="23">#REF!</definedName>
    <definedName name="ek.FBN029C_1" localSheetId="30">#REF!</definedName>
    <definedName name="ek.FBN029C_1" localSheetId="3">#REF!</definedName>
    <definedName name="ek.FBN029C_1" localSheetId="1">#REF!</definedName>
    <definedName name="ek.FBN029C_1">#REF!</definedName>
    <definedName name="ek.FBN029C_2" localSheetId="11">#REF!</definedName>
    <definedName name="ek.FBN029C_2" localSheetId="44">#REF!</definedName>
    <definedName name="ek.FBN029C_2" localSheetId="45">#REF!</definedName>
    <definedName name="ek.FBN029C_2" localSheetId="46">#REF!</definedName>
    <definedName name="ek.FBN029C_2" localSheetId="48">#REF!</definedName>
    <definedName name="ek.FBN029C_2" localSheetId="54">#REF!</definedName>
    <definedName name="ek.FBN029C_2" localSheetId="53">#REF!</definedName>
    <definedName name="ek.FBN029C_2" localSheetId="13">#REF!</definedName>
    <definedName name="ek.FBN029C_2" localSheetId="19">#REF!</definedName>
    <definedName name="ek.FBN029C_2" localSheetId="23">#REF!</definedName>
    <definedName name="ek.FBN029C_2" localSheetId="30">#REF!</definedName>
    <definedName name="ek.FBN029C_2" localSheetId="3">#REF!</definedName>
    <definedName name="ek.FBN029C_2" localSheetId="1">#REF!</definedName>
    <definedName name="ek.FBN029C_2">#REF!</definedName>
    <definedName name="ek.FBN035NR" localSheetId="11">#REF!</definedName>
    <definedName name="ek.FBN035NR" localSheetId="44">#REF!</definedName>
    <definedName name="ek.FBN035NR" localSheetId="45">#REF!</definedName>
    <definedName name="ek.FBN035NR" localSheetId="46">#REF!</definedName>
    <definedName name="ek.FBN035NR" localSheetId="48">#REF!</definedName>
    <definedName name="ek.FBN035NR" localSheetId="54">#REF!</definedName>
    <definedName name="ek.FBN035NR" localSheetId="53">#REF!</definedName>
    <definedName name="ek.FBN035NR" localSheetId="13">#REF!</definedName>
    <definedName name="ek.FBN035NR" localSheetId="19">#REF!</definedName>
    <definedName name="ek.FBN035NR" localSheetId="23">#REF!</definedName>
    <definedName name="ek.FBN035NR" localSheetId="30">#REF!</definedName>
    <definedName name="ek.FBN035NR" localSheetId="3">#REF!</definedName>
    <definedName name="ek.FBN035NR" localSheetId="1">#REF!</definedName>
    <definedName name="ek.FBN035NR">#REF!</definedName>
    <definedName name="ek.FBN035R" localSheetId="11">#REF!</definedName>
    <definedName name="ek.FBN035R" localSheetId="44">#REF!</definedName>
    <definedName name="ek.FBN035R" localSheetId="45">#REF!</definedName>
    <definedName name="ek.FBN035R" localSheetId="46">#REF!</definedName>
    <definedName name="ek.FBN035R" localSheetId="48">#REF!</definedName>
    <definedName name="ek.FBN035R" localSheetId="54">#REF!</definedName>
    <definedName name="ek.FBN035R" localSheetId="53">#REF!</definedName>
    <definedName name="ek.FBN035R" localSheetId="13">#REF!</definedName>
    <definedName name="ek.FBN035R" localSheetId="19">#REF!</definedName>
    <definedName name="ek.FBN035R" localSheetId="23">#REF!</definedName>
    <definedName name="ek.FBN035R" localSheetId="30">#REF!</definedName>
    <definedName name="ek.FBN035R" localSheetId="3">#REF!</definedName>
    <definedName name="ek.FBN035R" localSheetId="1">#REF!</definedName>
    <definedName name="ek.FBN035R">#REF!</definedName>
    <definedName name="ek.FID002" localSheetId="11">#REF!</definedName>
    <definedName name="ek.FID002" localSheetId="44">#REF!</definedName>
    <definedName name="ek.FID002" localSheetId="45">#REF!</definedName>
    <definedName name="ek.FID002" localSheetId="46">#REF!</definedName>
    <definedName name="ek.FID002" localSheetId="48">#REF!</definedName>
    <definedName name="ek.FID002" localSheetId="54">#REF!</definedName>
    <definedName name="ek.FID002" localSheetId="53">#REF!</definedName>
    <definedName name="ek.FID002" localSheetId="13">#REF!</definedName>
    <definedName name="ek.FID002" localSheetId="19">#REF!</definedName>
    <definedName name="ek.FID002" localSheetId="23">#REF!</definedName>
    <definedName name="ek.FID002" localSheetId="30">#REF!</definedName>
    <definedName name="ek.FID002" localSheetId="3">#REF!</definedName>
    <definedName name="ek.FID002" localSheetId="1">#REF!</definedName>
    <definedName name="ek.FID002">#REF!</definedName>
    <definedName name="ek.FID003" localSheetId="11">#REF!</definedName>
    <definedName name="ek.FID003" localSheetId="44">#REF!</definedName>
    <definedName name="ek.FID003" localSheetId="45">#REF!</definedName>
    <definedName name="ek.FID003" localSheetId="46">#REF!</definedName>
    <definedName name="ek.FID003" localSheetId="48">#REF!</definedName>
    <definedName name="ek.FID003" localSheetId="54">#REF!</definedName>
    <definedName name="ek.FID003" localSheetId="53">#REF!</definedName>
    <definedName name="ek.FID003" localSheetId="13">#REF!</definedName>
    <definedName name="ek.FID003" localSheetId="19">#REF!</definedName>
    <definedName name="ek.FID003" localSheetId="23">#REF!</definedName>
    <definedName name="ek.FID003" localSheetId="30">#REF!</definedName>
    <definedName name="ek.FID003" localSheetId="3">#REF!</definedName>
    <definedName name="ek.FID003" localSheetId="1">#REF!</definedName>
    <definedName name="ek.FID003">#REF!</definedName>
    <definedName name="ek.FID004A" localSheetId="11">#REF!</definedName>
    <definedName name="ek.FID004A" localSheetId="44">#REF!</definedName>
    <definedName name="ek.FID004A" localSheetId="45">#REF!</definedName>
    <definedName name="ek.FID004A" localSheetId="46">#REF!</definedName>
    <definedName name="ek.FID004A" localSheetId="48">#REF!</definedName>
    <definedName name="ek.FID004A" localSheetId="54">#REF!</definedName>
    <definedName name="ek.FID004A" localSheetId="53">#REF!</definedName>
    <definedName name="ek.FID004A" localSheetId="13">#REF!</definedName>
    <definedName name="ek.FID004A" localSheetId="19">#REF!</definedName>
    <definedName name="ek.FID004A" localSheetId="23">#REF!</definedName>
    <definedName name="ek.FID004A" localSheetId="30">#REF!</definedName>
    <definedName name="ek.FID004A" localSheetId="3">#REF!</definedName>
    <definedName name="ek.FID004A" localSheetId="1">#REF!</definedName>
    <definedName name="ek.FID004A">#REF!</definedName>
    <definedName name="ek.FID004B" localSheetId="11">#REF!</definedName>
    <definedName name="ek.FID004B" localSheetId="44">#REF!</definedName>
    <definedName name="ek.FID004B" localSheetId="45">#REF!</definedName>
    <definedName name="ek.FID004B" localSheetId="46">#REF!</definedName>
    <definedName name="ek.FID004B" localSheetId="48">#REF!</definedName>
    <definedName name="ek.FID004B" localSheetId="54">#REF!</definedName>
    <definedName name="ek.FID004B" localSheetId="53">#REF!</definedName>
    <definedName name="ek.FID004B" localSheetId="13">#REF!</definedName>
    <definedName name="ek.FID004B" localSheetId="19">#REF!</definedName>
    <definedName name="ek.FID004B" localSheetId="23">#REF!</definedName>
    <definedName name="ek.FID004B" localSheetId="30">#REF!</definedName>
    <definedName name="ek.FID004B" localSheetId="3">#REF!</definedName>
    <definedName name="ek.FID004B" localSheetId="1">#REF!</definedName>
    <definedName name="ek.FID004B">#REF!</definedName>
    <definedName name="ek.FID005" localSheetId="11">#REF!</definedName>
    <definedName name="ek.FID005" localSheetId="44">#REF!</definedName>
    <definedName name="ek.FID005" localSheetId="45">#REF!</definedName>
    <definedName name="ek.FID005" localSheetId="46">#REF!</definedName>
    <definedName name="ek.FID005" localSheetId="48">#REF!</definedName>
    <definedName name="ek.FID005" localSheetId="54">#REF!</definedName>
    <definedName name="ek.FID005" localSheetId="53">#REF!</definedName>
    <definedName name="ek.FID005" localSheetId="13">#REF!</definedName>
    <definedName name="ek.FID005" localSheetId="19">#REF!</definedName>
    <definedName name="ek.FID005" localSheetId="23">#REF!</definedName>
    <definedName name="ek.FID005" localSheetId="30">#REF!</definedName>
    <definedName name="ek.FID005" localSheetId="3">#REF!</definedName>
    <definedName name="ek.FID005" localSheetId="1">#REF!</definedName>
    <definedName name="ek.FID005">#REF!</definedName>
    <definedName name="ek.FIN002D" localSheetId="11">#REF!</definedName>
    <definedName name="ek.FIN002D" localSheetId="44">#REF!</definedName>
    <definedName name="ek.FIN002D" localSheetId="45">#REF!</definedName>
    <definedName name="ek.FIN002D" localSheetId="46">#REF!</definedName>
    <definedName name="ek.FIN002D" localSheetId="48">#REF!</definedName>
    <definedName name="ek.FIN002D" localSheetId="54">#REF!</definedName>
    <definedName name="ek.FIN002D" localSheetId="53">#REF!</definedName>
    <definedName name="ek.FIN002D" localSheetId="13">#REF!</definedName>
    <definedName name="ek.FIN002D" localSheetId="19">#REF!</definedName>
    <definedName name="ek.FIN002D" localSheetId="23">#REF!</definedName>
    <definedName name="ek.FIN002D" localSheetId="30">#REF!</definedName>
    <definedName name="ek.FIN002D" localSheetId="3">#REF!</definedName>
    <definedName name="ek.FIN002D" localSheetId="1">#REF!</definedName>
    <definedName name="ek.FIN002D">#REF!</definedName>
    <definedName name="ek.FIN003A" localSheetId="11">#REF!</definedName>
    <definedName name="ek.FIN003A" localSheetId="44">#REF!</definedName>
    <definedName name="ek.FIN003A" localSheetId="45">#REF!</definedName>
    <definedName name="ek.FIN003A" localSheetId="46">#REF!</definedName>
    <definedName name="ek.FIN003A" localSheetId="48">#REF!</definedName>
    <definedName name="ek.FIN003A" localSheetId="54">#REF!</definedName>
    <definedName name="ek.FIN003A" localSheetId="53">#REF!</definedName>
    <definedName name="ek.FIN003A" localSheetId="13">#REF!</definedName>
    <definedName name="ek.FIN003A" localSheetId="19">#REF!</definedName>
    <definedName name="ek.FIN003A" localSheetId="23">#REF!</definedName>
    <definedName name="ek.FIN003A" localSheetId="30">#REF!</definedName>
    <definedName name="ek.FIN003A" localSheetId="3">#REF!</definedName>
    <definedName name="ek.FIN003A" localSheetId="1">#REF!</definedName>
    <definedName name="ek.FIN003A">#REF!</definedName>
    <definedName name="ek.FIN003B" localSheetId="11">#REF!</definedName>
    <definedName name="ek.FIN003B" localSheetId="44">#REF!</definedName>
    <definedName name="ek.FIN003B" localSheetId="45">#REF!</definedName>
    <definedName name="ek.FIN003B" localSheetId="46">#REF!</definedName>
    <definedName name="ek.FIN003B" localSheetId="48">#REF!</definedName>
    <definedName name="ek.FIN003B" localSheetId="54">#REF!</definedName>
    <definedName name="ek.FIN003B" localSheetId="53">#REF!</definedName>
    <definedName name="ek.FIN003B" localSheetId="13">#REF!</definedName>
    <definedName name="ek.FIN003B" localSheetId="19">#REF!</definedName>
    <definedName name="ek.FIN003B" localSheetId="23">#REF!</definedName>
    <definedName name="ek.FIN003B" localSheetId="30">#REF!</definedName>
    <definedName name="ek.FIN003B" localSheetId="3">#REF!</definedName>
    <definedName name="ek.FIN003B" localSheetId="1">#REF!</definedName>
    <definedName name="ek.FIN003B">#REF!</definedName>
    <definedName name="ek.FIN003C" localSheetId="11">#REF!</definedName>
    <definedName name="ek.FIN003C" localSheetId="44">#REF!</definedName>
    <definedName name="ek.FIN003C" localSheetId="45">#REF!</definedName>
    <definedName name="ek.FIN003C" localSheetId="46">#REF!</definedName>
    <definedName name="ek.FIN003C" localSheetId="48">#REF!</definedName>
    <definedName name="ek.FIN003C" localSheetId="54">#REF!</definedName>
    <definedName name="ek.FIN003C" localSheetId="53">#REF!</definedName>
    <definedName name="ek.FIN003C" localSheetId="13">#REF!</definedName>
    <definedName name="ek.FIN003C" localSheetId="19">#REF!</definedName>
    <definedName name="ek.FIN003C" localSheetId="23">#REF!</definedName>
    <definedName name="ek.FIN003C" localSheetId="30">#REF!</definedName>
    <definedName name="ek.FIN003C" localSheetId="3">#REF!</definedName>
    <definedName name="ek.FIN003C" localSheetId="1">#REF!</definedName>
    <definedName name="ek.FIN003C">#REF!</definedName>
    <definedName name="ek.FIN005_1" localSheetId="11">#REF!</definedName>
    <definedName name="ek.FIN005_1" localSheetId="44">#REF!</definedName>
    <definedName name="ek.FIN005_1" localSheetId="45">#REF!</definedName>
    <definedName name="ek.FIN005_1" localSheetId="46">#REF!</definedName>
    <definedName name="ek.FIN005_1" localSheetId="48">#REF!</definedName>
    <definedName name="ek.FIN005_1" localSheetId="54">#REF!</definedName>
    <definedName name="ek.FIN005_1" localSheetId="53">#REF!</definedName>
    <definedName name="ek.FIN005_1" localSheetId="13">#REF!</definedName>
    <definedName name="ek.FIN005_1" localSheetId="19">#REF!</definedName>
    <definedName name="ek.FIN005_1" localSheetId="23">#REF!</definedName>
    <definedName name="ek.FIN005_1" localSheetId="30">#REF!</definedName>
    <definedName name="ek.FIN005_1" localSheetId="3">#REF!</definedName>
    <definedName name="ek.FIN005_1" localSheetId="1">#REF!</definedName>
    <definedName name="ek.FIN005_1">#REF!</definedName>
    <definedName name="ek.FIN005_2" localSheetId="11">#REF!</definedName>
    <definedName name="ek.FIN005_2" localSheetId="44">#REF!</definedName>
    <definedName name="ek.FIN005_2" localSheetId="45">#REF!</definedName>
    <definedName name="ek.FIN005_2" localSheetId="46">#REF!</definedName>
    <definedName name="ek.FIN005_2" localSheetId="48">#REF!</definedName>
    <definedName name="ek.FIN005_2" localSheetId="54">#REF!</definedName>
    <definedName name="ek.FIN005_2" localSheetId="53">#REF!</definedName>
    <definedName name="ek.FIN005_2" localSheetId="13">#REF!</definedName>
    <definedName name="ek.FIN005_2" localSheetId="19">#REF!</definedName>
    <definedName name="ek.FIN005_2" localSheetId="23">#REF!</definedName>
    <definedName name="ek.FIN005_2" localSheetId="30">#REF!</definedName>
    <definedName name="ek.FIN005_2" localSheetId="3">#REF!</definedName>
    <definedName name="ek.FIN005_2" localSheetId="1">#REF!</definedName>
    <definedName name="ek.FIN005_2">#REF!</definedName>
    <definedName name="ek.FIN006" localSheetId="11">#REF!</definedName>
    <definedName name="ek.FIN006" localSheetId="44">#REF!</definedName>
    <definedName name="ek.FIN006" localSheetId="45">#REF!</definedName>
    <definedName name="ek.FIN006" localSheetId="46">#REF!</definedName>
    <definedName name="ek.FIN006" localSheetId="48">#REF!</definedName>
    <definedName name="ek.FIN006" localSheetId="54">#REF!</definedName>
    <definedName name="ek.FIN006" localSheetId="53">#REF!</definedName>
    <definedName name="ek.FIN006" localSheetId="13">#REF!</definedName>
    <definedName name="ek.FIN006" localSheetId="19">#REF!</definedName>
    <definedName name="ek.FIN006" localSheetId="23">#REF!</definedName>
    <definedName name="ek.FIN006" localSheetId="30">#REF!</definedName>
    <definedName name="ek.FIN006" localSheetId="3">#REF!</definedName>
    <definedName name="ek.FIN006" localSheetId="1">#REF!</definedName>
    <definedName name="ek.FIN006">#REF!</definedName>
    <definedName name="ek.FIN007" localSheetId="11">#REF!</definedName>
    <definedName name="ek.FIN007" localSheetId="44">#REF!</definedName>
    <definedName name="ek.FIN007" localSheetId="45">#REF!</definedName>
    <definedName name="ek.FIN007" localSheetId="46">#REF!</definedName>
    <definedName name="ek.FIN007" localSheetId="48">#REF!</definedName>
    <definedName name="ek.FIN007" localSheetId="54">#REF!</definedName>
    <definedName name="ek.FIN007" localSheetId="53">#REF!</definedName>
    <definedName name="ek.FIN007" localSheetId="13">#REF!</definedName>
    <definedName name="ek.FIN007" localSheetId="19">#REF!</definedName>
    <definedName name="ek.FIN007" localSheetId="23">#REF!</definedName>
    <definedName name="ek.FIN007" localSheetId="30">#REF!</definedName>
    <definedName name="ek.FIN007" localSheetId="3">#REF!</definedName>
    <definedName name="ek.FIN007" localSheetId="1">#REF!</definedName>
    <definedName name="ek.FIN007">#REF!</definedName>
    <definedName name="ek.FIN008A" localSheetId="11">#REF!</definedName>
    <definedName name="ek.FIN008A" localSheetId="44">#REF!</definedName>
    <definedName name="ek.FIN008A" localSheetId="45">#REF!</definedName>
    <definedName name="ek.FIN008A" localSheetId="46">#REF!</definedName>
    <definedName name="ek.FIN008A" localSheetId="48">#REF!</definedName>
    <definedName name="ek.FIN008A" localSheetId="54">#REF!</definedName>
    <definedName name="ek.FIN008A" localSheetId="53">#REF!</definedName>
    <definedName name="ek.FIN008A" localSheetId="13">#REF!</definedName>
    <definedName name="ek.FIN008A" localSheetId="19">#REF!</definedName>
    <definedName name="ek.FIN008A" localSheetId="23">#REF!</definedName>
    <definedName name="ek.FIN008A" localSheetId="30">#REF!</definedName>
    <definedName name="ek.FIN008A" localSheetId="3">#REF!</definedName>
    <definedName name="ek.FIN008A" localSheetId="1">#REF!</definedName>
    <definedName name="ek.FIN008A">#REF!</definedName>
    <definedName name="ek.FIN008B" localSheetId="11">#REF!</definedName>
    <definedName name="ek.FIN008B" localSheetId="44">#REF!</definedName>
    <definedName name="ek.FIN008B" localSheetId="45">#REF!</definedName>
    <definedName name="ek.FIN008B" localSheetId="46">#REF!</definedName>
    <definedName name="ek.FIN008B" localSheetId="48">#REF!</definedName>
    <definedName name="ek.FIN008B" localSheetId="54">#REF!</definedName>
    <definedName name="ek.FIN008B" localSheetId="53">#REF!</definedName>
    <definedName name="ek.FIN008B" localSheetId="13">#REF!</definedName>
    <definedName name="ek.FIN008B" localSheetId="19">#REF!</definedName>
    <definedName name="ek.FIN008B" localSheetId="23">#REF!</definedName>
    <definedName name="ek.FIN008B" localSheetId="30">#REF!</definedName>
    <definedName name="ek.FIN008B" localSheetId="3">#REF!</definedName>
    <definedName name="ek.FIN008B" localSheetId="1">#REF!</definedName>
    <definedName name="ek.FIN008B">#REF!</definedName>
    <definedName name="ek.FIN008C" localSheetId="11">#REF!</definedName>
    <definedName name="ek.FIN008C" localSheetId="44">#REF!</definedName>
    <definedName name="ek.FIN008C" localSheetId="45">#REF!</definedName>
    <definedName name="ek.FIN008C" localSheetId="46">#REF!</definedName>
    <definedName name="ek.FIN008C" localSheetId="48">#REF!</definedName>
    <definedName name="ek.FIN008C" localSheetId="54">#REF!</definedName>
    <definedName name="ek.FIN008C" localSheetId="53">#REF!</definedName>
    <definedName name="ek.FIN008C" localSheetId="13">#REF!</definedName>
    <definedName name="ek.FIN008C" localSheetId="19">#REF!</definedName>
    <definedName name="ek.FIN008C" localSheetId="23">#REF!</definedName>
    <definedName name="ek.FIN008C" localSheetId="30">#REF!</definedName>
    <definedName name="ek.FIN008C" localSheetId="3">#REF!</definedName>
    <definedName name="ek.FIN008C" localSheetId="1">#REF!</definedName>
    <definedName name="ek.FIN008C">#REF!</definedName>
    <definedName name="ek.FIN008D" localSheetId="11">#REF!</definedName>
    <definedName name="ek.FIN008D" localSheetId="44">#REF!</definedName>
    <definedName name="ek.FIN008D" localSheetId="45">#REF!</definedName>
    <definedName name="ek.FIN008D" localSheetId="46">#REF!</definedName>
    <definedName name="ek.FIN008D" localSheetId="48">#REF!</definedName>
    <definedName name="ek.FIN008D" localSheetId="54">#REF!</definedName>
    <definedName name="ek.FIN008D" localSheetId="53">#REF!</definedName>
    <definedName name="ek.FIN008D" localSheetId="13">#REF!</definedName>
    <definedName name="ek.FIN008D" localSheetId="19">#REF!</definedName>
    <definedName name="ek.FIN008D" localSheetId="23">#REF!</definedName>
    <definedName name="ek.FIN008D" localSheetId="30">#REF!</definedName>
    <definedName name="ek.FIN008D" localSheetId="3">#REF!</definedName>
    <definedName name="ek.FIN008D" localSheetId="1">#REF!</definedName>
    <definedName name="ek.FIN008D">#REF!</definedName>
    <definedName name="ek.FIN009" localSheetId="11">#REF!</definedName>
    <definedName name="ek.FIN009" localSheetId="44">#REF!</definedName>
    <definedName name="ek.FIN009" localSheetId="45">#REF!</definedName>
    <definedName name="ek.FIN009" localSheetId="46">#REF!</definedName>
    <definedName name="ek.FIN009" localSheetId="48">#REF!</definedName>
    <definedName name="ek.FIN009" localSheetId="54">#REF!</definedName>
    <definedName name="ek.FIN009" localSheetId="53">#REF!</definedName>
    <definedName name="ek.FIN009" localSheetId="13">#REF!</definedName>
    <definedName name="ek.FIN009" localSheetId="19">#REF!</definedName>
    <definedName name="ek.FIN009" localSheetId="23">#REF!</definedName>
    <definedName name="ek.FIN009" localSheetId="30">#REF!</definedName>
    <definedName name="ek.FIN009" localSheetId="3">#REF!</definedName>
    <definedName name="ek.FIN009" localSheetId="1">#REF!</definedName>
    <definedName name="ek.FIN009">#REF!</definedName>
    <definedName name="ek.FIN009_1" localSheetId="11">#REF!</definedName>
    <definedName name="ek.FIN009_1" localSheetId="44">#REF!</definedName>
    <definedName name="ek.FIN009_1" localSheetId="45">#REF!</definedName>
    <definedName name="ek.FIN009_1" localSheetId="46">#REF!</definedName>
    <definedName name="ek.FIN009_1" localSheetId="48">#REF!</definedName>
    <definedName name="ek.FIN009_1" localSheetId="54">#REF!</definedName>
    <definedName name="ek.FIN009_1" localSheetId="53">#REF!</definedName>
    <definedName name="ek.FIN009_1" localSheetId="13">#REF!</definedName>
    <definedName name="ek.FIN009_1" localSheetId="19">#REF!</definedName>
    <definedName name="ek.FIN009_1" localSheetId="23">#REF!</definedName>
    <definedName name="ek.FIN009_1" localSheetId="30">#REF!</definedName>
    <definedName name="ek.FIN009_1" localSheetId="3">#REF!</definedName>
    <definedName name="ek.FIN009_1" localSheetId="1">#REF!</definedName>
    <definedName name="ek.FIN009_1">#REF!</definedName>
    <definedName name="ek.FIN010" localSheetId="11">#REF!</definedName>
    <definedName name="ek.FIN010" localSheetId="44">#REF!</definedName>
    <definedName name="ek.FIN010" localSheetId="45">#REF!</definedName>
    <definedName name="ek.FIN010" localSheetId="46">#REF!</definedName>
    <definedName name="ek.FIN010" localSheetId="48">#REF!</definedName>
    <definedName name="ek.FIN010" localSheetId="54">#REF!</definedName>
    <definedName name="ek.FIN010" localSheetId="53">#REF!</definedName>
    <definedName name="ek.FIN010" localSheetId="13">#REF!</definedName>
    <definedName name="ek.FIN010" localSheetId="19">#REF!</definedName>
    <definedName name="ek.FIN010" localSheetId="23">#REF!</definedName>
    <definedName name="ek.FIN010" localSheetId="30">#REF!</definedName>
    <definedName name="ek.FIN010" localSheetId="3">#REF!</definedName>
    <definedName name="ek.FIN010" localSheetId="1">#REF!</definedName>
    <definedName name="ek.FIN010">#REF!</definedName>
    <definedName name="ek.FIN011" localSheetId="11">#REF!</definedName>
    <definedName name="ek.FIN011" localSheetId="44">#REF!</definedName>
    <definedName name="ek.FIN011" localSheetId="45">#REF!</definedName>
    <definedName name="ek.FIN011" localSheetId="46">#REF!</definedName>
    <definedName name="ek.FIN011" localSheetId="48">#REF!</definedName>
    <definedName name="ek.FIN011" localSheetId="54">#REF!</definedName>
    <definedName name="ek.FIN011" localSheetId="53">#REF!</definedName>
    <definedName name="ek.FIN011" localSheetId="13">#REF!</definedName>
    <definedName name="ek.FIN011" localSheetId="19">#REF!</definedName>
    <definedName name="ek.FIN011" localSheetId="23">#REF!</definedName>
    <definedName name="ek.FIN011" localSheetId="30">#REF!</definedName>
    <definedName name="ek.FIN011" localSheetId="3">#REF!</definedName>
    <definedName name="ek.FIN011" localSheetId="1">#REF!</definedName>
    <definedName name="ek.FIN011">#REF!</definedName>
    <definedName name="ek.FIN016B_1" localSheetId="11">#REF!</definedName>
    <definedName name="ek.FIN016B_1" localSheetId="44">#REF!</definedName>
    <definedName name="ek.FIN016B_1" localSheetId="45">#REF!</definedName>
    <definedName name="ek.FIN016B_1" localSheetId="46">#REF!</definedName>
    <definedName name="ek.FIN016B_1" localSheetId="48">#REF!</definedName>
    <definedName name="ek.FIN016B_1" localSheetId="54">#REF!</definedName>
    <definedName name="ek.FIN016B_1" localSheetId="53">#REF!</definedName>
    <definedName name="ek.FIN016B_1" localSheetId="13">#REF!</definedName>
    <definedName name="ek.FIN016B_1" localSheetId="19">#REF!</definedName>
    <definedName name="ek.FIN016B_1" localSheetId="23">#REF!</definedName>
    <definedName name="ek.FIN016B_1" localSheetId="30">#REF!</definedName>
    <definedName name="ek.FIN016B_1" localSheetId="3">#REF!</definedName>
    <definedName name="ek.FIN016B_1" localSheetId="1">#REF!</definedName>
    <definedName name="ek.FIN016B_1">#REF!</definedName>
    <definedName name="ek.FIN016B_2" localSheetId="11">#REF!</definedName>
    <definedName name="ek.FIN016B_2" localSheetId="44">#REF!</definedName>
    <definedName name="ek.FIN016B_2" localSheetId="45">#REF!</definedName>
    <definedName name="ek.FIN016B_2" localSheetId="46">#REF!</definedName>
    <definedName name="ek.FIN016B_2" localSheetId="48">#REF!</definedName>
    <definedName name="ek.FIN016B_2" localSheetId="54">#REF!</definedName>
    <definedName name="ek.FIN016B_2" localSheetId="53">#REF!</definedName>
    <definedName name="ek.FIN016B_2" localSheetId="13">#REF!</definedName>
    <definedName name="ek.FIN016B_2" localSheetId="19">#REF!</definedName>
    <definedName name="ek.FIN016B_2" localSheetId="23">#REF!</definedName>
    <definedName name="ek.FIN016B_2" localSheetId="30">#REF!</definedName>
    <definedName name="ek.FIN016B_2" localSheetId="3">#REF!</definedName>
    <definedName name="ek.FIN016B_2" localSheetId="1">#REF!</definedName>
    <definedName name="ek.FIN016B_2">#REF!</definedName>
    <definedName name="ek.FIN018" localSheetId="11">#REF!</definedName>
    <definedName name="ek.FIN018" localSheetId="44">#REF!</definedName>
    <definedName name="ek.FIN018" localSheetId="45">#REF!</definedName>
    <definedName name="ek.FIN018" localSheetId="46">#REF!</definedName>
    <definedName name="ek.FIN018" localSheetId="48">#REF!</definedName>
    <definedName name="ek.FIN018" localSheetId="54">#REF!</definedName>
    <definedName name="ek.FIN018" localSheetId="53">#REF!</definedName>
    <definedName name="ek.FIN018" localSheetId="13">#REF!</definedName>
    <definedName name="ek.FIN018" localSheetId="19">#REF!</definedName>
    <definedName name="ek.FIN018" localSheetId="23">#REF!</definedName>
    <definedName name="ek.FIN018" localSheetId="30">#REF!</definedName>
    <definedName name="ek.FIN018" localSheetId="3">#REF!</definedName>
    <definedName name="ek.FIN018" localSheetId="1">#REF!</definedName>
    <definedName name="ek.FIN018">#REF!</definedName>
    <definedName name="ek.FIN019" localSheetId="11">#REF!</definedName>
    <definedName name="ek.FIN019" localSheetId="44">#REF!</definedName>
    <definedName name="ek.FIN019" localSheetId="45">#REF!</definedName>
    <definedName name="ek.FIN019" localSheetId="46">#REF!</definedName>
    <definedName name="ek.FIN019" localSheetId="48">#REF!</definedName>
    <definedName name="ek.FIN019" localSheetId="54">#REF!</definedName>
    <definedName name="ek.FIN019" localSheetId="53">#REF!</definedName>
    <definedName name="ek.FIN019" localSheetId="13">#REF!</definedName>
    <definedName name="ek.FIN019" localSheetId="19">#REF!</definedName>
    <definedName name="ek.FIN019" localSheetId="23">#REF!</definedName>
    <definedName name="ek.FIN019" localSheetId="30">#REF!</definedName>
    <definedName name="ek.FIN019" localSheetId="3">#REF!</definedName>
    <definedName name="ek.FIN019" localSheetId="1">#REF!</definedName>
    <definedName name="ek.FIN019">#REF!</definedName>
    <definedName name="ek.FIN020" localSheetId="11">#REF!</definedName>
    <definedName name="ek.FIN020" localSheetId="44">#REF!</definedName>
    <definedName name="ek.FIN020" localSheetId="45">#REF!</definedName>
    <definedName name="ek.FIN020" localSheetId="46">#REF!</definedName>
    <definedName name="ek.FIN020" localSheetId="48">#REF!</definedName>
    <definedName name="ek.FIN020" localSheetId="54">#REF!</definedName>
    <definedName name="ek.FIN020" localSheetId="53">#REF!</definedName>
    <definedName name="ek.FIN020" localSheetId="13">#REF!</definedName>
    <definedName name="ek.FIN020" localSheetId="19">#REF!</definedName>
    <definedName name="ek.FIN020" localSheetId="23">#REF!</definedName>
    <definedName name="ek.FIN020" localSheetId="30">#REF!</definedName>
    <definedName name="ek.FIN020" localSheetId="3">#REF!</definedName>
    <definedName name="ek.FIN020" localSheetId="1">#REF!</definedName>
    <definedName name="ek.FIN020">#REF!</definedName>
    <definedName name="ek.FIN021" localSheetId="11">#REF!</definedName>
    <definedName name="ek.FIN021" localSheetId="44">#REF!</definedName>
    <definedName name="ek.FIN021" localSheetId="45">#REF!</definedName>
    <definedName name="ek.FIN021" localSheetId="46">#REF!</definedName>
    <definedName name="ek.FIN021" localSheetId="48">#REF!</definedName>
    <definedName name="ek.FIN021" localSheetId="54">#REF!</definedName>
    <definedName name="ek.FIN021" localSheetId="53">#REF!</definedName>
    <definedName name="ek.FIN021" localSheetId="13">#REF!</definedName>
    <definedName name="ek.FIN021" localSheetId="19">#REF!</definedName>
    <definedName name="ek.FIN021" localSheetId="23">#REF!</definedName>
    <definedName name="ek.FIN021" localSheetId="30">#REF!</definedName>
    <definedName name="ek.FIN021" localSheetId="3">#REF!</definedName>
    <definedName name="ek.FIN021" localSheetId="1">#REF!</definedName>
    <definedName name="ek.FIN021">#REF!</definedName>
    <definedName name="ek.FIN022" localSheetId="11">#REF!</definedName>
    <definedName name="ek.FIN022" localSheetId="44">#REF!</definedName>
    <definedName name="ek.FIN022" localSheetId="45">#REF!</definedName>
    <definedName name="ek.FIN022" localSheetId="46">#REF!</definedName>
    <definedName name="ek.FIN022" localSheetId="48">#REF!</definedName>
    <definedName name="ek.FIN022" localSheetId="54">#REF!</definedName>
    <definedName name="ek.FIN022" localSheetId="53">#REF!</definedName>
    <definedName name="ek.FIN022" localSheetId="13">#REF!</definedName>
    <definedName name="ek.FIN022" localSheetId="19">#REF!</definedName>
    <definedName name="ek.FIN022" localSheetId="23">#REF!</definedName>
    <definedName name="ek.FIN022" localSheetId="30">#REF!</definedName>
    <definedName name="ek.FIN022" localSheetId="3">#REF!</definedName>
    <definedName name="ek.FIN022" localSheetId="1">#REF!</definedName>
    <definedName name="ek.FIN022">#REF!</definedName>
    <definedName name="ek.FIN023" localSheetId="11">#REF!</definedName>
    <definedName name="ek.FIN023" localSheetId="44">#REF!</definedName>
    <definedName name="ek.FIN023" localSheetId="45">#REF!</definedName>
    <definedName name="ek.FIN023" localSheetId="46">#REF!</definedName>
    <definedName name="ek.FIN023" localSheetId="48">#REF!</definedName>
    <definedName name="ek.FIN023" localSheetId="54">#REF!</definedName>
    <definedName name="ek.FIN023" localSheetId="53">#REF!</definedName>
    <definedName name="ek.FIN023" localSheetId="13">#REF!</definedName>
    <definedName name="ek.FIN023" localSheetId="19">#REF!</definedName>
    <definedName name="ek.FIN023" localSheetId="23">#REF!</definedName>
    <definedName name="ek.FIN023" localSheetId="30">#REF!</definedName>
    <definedName name="ek.FIN023" localSheetId="3">#REF!</definedName>
    <definedName name="ek.FIN023" localSheetId="1">#REF!</definedName>
    <definedName name="ek.FIN023">#REF!</definedName>
    <definedName name="ek.FIN024" localSheetId="11">#REF!</definedName>
    <definedName name="ek.FIN024" localSheetId="44">#REF!</definedName>
    <definedName name="ek.FIN024" localSheetId="45">#REF!</definedName>
    <definedName name="ek.FIN024" localSheetId="46">#REF!</definedName>
    <definedName name="ek.FIN024" localSheetId="48">#REF!</definedName>
    <definedName name="ek.FIN024" localSheetId="54">#REF!</definedName>
    <definedName name="ek.FIN024" localSheetId="53">#REF!</definedName>
    <definedName name="ek.FIN024" localSheetId="13">#REF!</definedName>
    <definedName name="ek.FIN024" localSheetId="19">#REF!</definedName>
    <definedName name="ek.FIN024" localSheetId="23">#REF!</definedName>
    <definedName name="ek.FIN024" localSheetId="30">#REF!</definedName>
    <definedName name="ek.FIN024" localSheetId="3">#REF!</definedName>
    <definedName name="ek.FIN024" localSheetId="1">#REF!</definedName>
    <definedName name="ek.FIN024">#REF!</definedName>
    <definedName name="ek.FIN025" localSheetId="11">#REF!</definedName>
    <definedName name="ek.FIN025" localSheetId="44">#REF!</definedName>
    <definedName name="ek.FIN025" localSheetId="45">#REF!</definedName>
    <definedName name="ek.FIN025" localSheetId="46">#REF!</definedName>
    <definedName name="ek.FIN025" localSheetId="48">#REF!</definedName>
    <definedName name="ek.FIN025" localSheetId="54">#REF!</definedName>
    <definedName name="ek.FIN025" localSheetId="53">#REF!</definedName>
    <definedName name="ek.FIN025" localSheetId="13">#REF!</definedName>
    <definedName name="ek.FIN025" localSheetId="19">#REF!</definedName>
    <definedName name="ek.FIN025" localSheetId="23">#REF!</definedName>
    <definedName name="ek.FIN025" localSheetId="30">#REF!</definedName>
    <definedName name="ek.FIN025" localSheetId="3">#REF!</definedName>
    <definedName name="ek.FIN025" localSheetId="1">#REF!</definedName>
    <definedName name="ek.FIN025">#REF!</definedName>
    <definedName name="ek.FIN026B" localSheetId="11">#REF!</definedName>
    <definedName name="ek.FIN026B" localSheetId="44">#REF!</definedName>
    <definedName name="ek.FIN026B" localSheetId="45">#REF!</definedName>
    <definedName name="ek.FIN026B" localSheetId="46">#REF!</definedName>
    <definedName name="ek.FIN026B" localSheetId="48">#REF!</definedName>
    <definedName name="ek.FIN026B" localSheetId="54">#REF!</definedName>
    <definedName name="ek.FIN026B" localSheetId="53">#REF!</definedName>
    <definedName name="ek.FIN026B" localSheetId="13">#REF!</definedName>
    <definedName name="ek.FIN026B" localSheetId="19">#REF!</definedName>
    <definedName name="ek.FIN026B" localSheetId="23">#REF!</definedName>
    <definedName name="ek.FIN026B" localSheetId="30">#REF!</definedName>
    <definedName name="ek.FIN026B" localSheetId="3">#REF!</definedName>
    <definedName name="ek.FIN026B" localSheetId="1">#REF!</definedName>
    <definedName name="ek.FIN026B">#REF!</definedName>
    <definedName name="ek.FIN026C" localSheetId="11">#REF!</definedName>
    <definedName name="ek.FIN026C" localSheetId="44">#REF!</definedName>
    <definedName name="ek.FIN026C" localSheetId="45">#REF!</definedName>
    <definedName name="ek.FIN026C" localSheetId="46">#REF!</definedName>
    <definedName name="ek.FIN026C" localSheetId="48">#REF!</definedName>
    <definedName name="ek.FIN026C" localSheetId="54">#REF!</definedName>
    <definedName name="ek.FIN026C" localSheetId="53">#REF!</definedName>
    <definedName name="ek.FIN026C" localSheetId="13">#REF!</definedName>
    <definedName name="ek.FIN026C" localSheetId="19">#REF!</definedName>
    <definedName name="ek.FIN026C" localSheetId="23">#REF!</definedName>
    <definedName name="ek.FIN026C" localSheetId="30">#REF!</definedName>
    <definedName name="ek.FIN026C" localSheetId="3">#REF!</definedName>
    <definedName name="ek.FIN026C" localSheetId="1">#REF!</definedName>
    <definedName name="ek.FIN026C">#REF!</definedName>
    <definedName name="ek.FIN026D" localSheetId="11">#REF!</definedName>
    <definedName name="ek.FIN026D" localSheetId="44">#REF!</definedName>
    <definedName name="ek.FIN026D" localSheetId="45">#REF!</definedName>
    <definedName name="ek.FIN026D" localSheetId="46">#REF!</definedName>
    <definedName name="ek.FIN026D" localSheetId="48">#REF!</definedName>
    <definedName name="ek.FIN026D" localSheetId="54">#REF!</definedName>
    <definedName name="ek.FIN026D" localSheetId="53">#REF!</definedName>
    <definedName name="ek.FIN026D" localSheetId="13">#REF!</definedName>
    <definedName name="ek.FIN026D" localSheetId="19">#REF!</definedName>
    <definedName name="ek.FIN026D" localSheetId="23">#REF!</definedName>
    <definedName name="ek.FIN026D" localSheetId="30">#REF!</definedName>
    <definedName name="ek.FIN026D" localSheetId="3">#REF!</definedName>
    <definedName name="ek.FIN026D" localSheetId="1">#REF!</definedName>
    <definedName name="ek.FIN026D">#REF!</definedName>
    <definedName name="ek.FIN026E" localSheetId="11">#REF!</definedName>
    <definedName name="ek.FIN026E" localSheetId="44">#REF!</definedName>
    <definedName name="ek.FIN026E" localSheetId="45">#REF!</definedName>
    <definedName name="ek.FIN026E" localSheetId="46">#REF!</definedName>
    <definedName name="ek.FIN026E" localSheetId="48">#REF!</definedName>
    <definedName name="ek.FIN026E" localSheetId="54">#REF!</definedName>
    <definedName name="ek.FIN026E" localSheetId="53">#REF!</definedName>
    <definedName name="ek.FIN026E" localSheetId="13">#REF!</definedName>
    <definedName name="ek.FIN026E" localSheetId="19">#REF!</definedName>
    <definedName name="ek.FIN026E" localSheetId="23">#REF!</definedName>
    <definedName name="ek.FIN026E" localSheetId="30">#REF!</definedName>
    <definedName name="ek.FIN026E" localSheetId="3">#REF!</definedName>
    <definedName name="ek.FIN026E" localSheetId="1">#REF!</definedName>
    <definedName name="ek.FIN026E">#REF!</definedName>
    <definedName name="ek.FIN026F" localSheetId="11">#REF!</definedName>
    <definedName name="ek.FIN026F" localSheetId="44">#REF!</definedName>
    <definedName name="ek.FIN026F" localSheetId="45">#REF!</definedName>
    <definedName name="ek.FIN026F" localSheetId="46">#REF!</definedName>
    <definedName name="ek.FIN026F" localSheetId="48">#REF!</definedName>
    <definedName name="ek.FIN026F" localSheetId="54">#REF!</definedName>
    <definedName name="ek.FIN026F" localSheetId="53">#REF!</definedName>
    <definedName name="ek.FIN026F" localSheetId="13">#REF!</definedName>
    <definedName name="ek.FIN026F" localSheetId="19">#REF!</definedName>
    <definedName name="ek.FIN026F" localSheetId="23">#REF!</definedName>
    <definedName name="ek.FIN026F" localSheetId="30">#REF!</definedName>
    <definedName name="ek.FIN026F" localSheetId="3">#REF!</definedName>
    <definedName name="ek.FIN026F" localSheetId="1">#REF!</definedName>
    <definedName name="ek.FIN026F">#REF!</definedName>
    <definedName name="ek.FIN026G" localSheetId="11">#REF!</definedName>
    <definedName name="ek.FIN026G" localSheetId="44">#REF!</definedName>
    <definedName name="ek.FIN026G" localSheetId="45">#REF!</definedName>
    <definedName name="ek.FIN026G" localSheetId="46">#REF!</definedName>
    <definedName name="ek.FIN026G" localSheetId="48">#REF!</definedName>
    <definedName name="ek.FIN026G" localSheetId="54">#REF!</definedName>
    <definedName name="ek.FIN026G" localSheetId="53">#REF!</definedName>
    <definedName name="ek.FIN026G" localSheetId="13">#REF!</definedName>
    <definedName name="ek.FIN026G" localSheetId="19">#REF!</definedName>
    <definedName name="ek.FIN026G" localSheetId="23">#REF!</definedName>
    <definedName name="ek.FIN026G" localSheetId="30">#REF!</definedName>
    <definedName name="ek.FIN026G" localSheetId="3">#REF!</definedName>
    <definedName name="ek.FIN026G" localSheetId="1">#REF!</definedName>
    <definedName name="ek.FIN026G">#REF!</definedName>
    <definedName name="ek.FIN026H" localSheetId="11">#REF!</definedName>
    <definedName name="ek.FIN026H" localSheetId="44">#REF!</definedName>
    <definedName name="ek.FIN026H" localSheetId="45">#REF!</definedName>
    <definedName name="ek.FIN026H" localSheetId="46">#REF!</definedName>
    <definedName name="ek.FIN026H" localSheetId="48">#REF!</definedName>
    <definedName name="ek.FIN026H" localSheetId="54">#REF!</definedName>
    <definedName name="ek.FIN026H" localSheetId="53">#REF!</definedName>
    <definedName name="ek.FIN026H" localSheetId="13">#REF!</definedName>
    <definedName name="ek.FIN026H" localSheetId="19">#REF!</definedName>
    <definedName name="ek.FIN026H" localSheetId="23">#REF!</definedName>
    <definedName name="ek.FIN026H" localSheetId="30">#REF!</definedName>
    <definedName name="ek.FIN026H" localSheetId="3">#REF!</definedName>
    <definedName name="ek.FIN026H" localSheetId="1">#REF!</definedName>
    <definedName name="ek.FIN026H">#REF!</definedName>
    <definedName name="ek.FIN026I" localSheetId="11">#REF!</definedName>
    <definedName name="ek.FIN026I" localSheetId="44">#REF!</definedName>
    <definedName name="ek.FIN026I" localSheetId="45">#REF!</definedName>
    <definedName name="ek.FIN026I" localSheetId="46">#REF!</definedName>
    <definedName name="ek.FIN026I" localSheetId="48">#REF!</definedName>
    <definedName name="ek.FIN026I" localSheetId="54">#REF!</definedName>
    <definedName name="ek.FIN026I" localSheetId="53">#REF!</definedName>
    <definedName name="ek.FIN026I" localSheetId="13">#REF!</definedName>
    <definedName name="ek.FIN026I" localSheetId="19">#REF!</definedName>
    <definedName name="ek.FIN026I" localSheetId="23">#REF!</definedName>
    <definedName name="ek.FIN026I" localSheetId="30">#REF!</definedName>
    <definedName name="ek.FIN026I" localSheetId="3">#REF!</definedName>
    <definedName name="ek.FIN026I" localSheetId="1">#REF!</definedName>
    <definedName name="ek.FIN026I">#REF!</definedName>
    <definedName name="ek.FIN026J" localSheetId="11">#REF!</definedName>
    <definedName name="ek.FIN026J" localSheetId="44">#REF!</definedName>
    <definedName name="ek.FIN026J" localSheetId="45">#REF!</definedName>
    <definedName name="ek.FIN026J" localSheetId="46">#REF!</definedName>
    <definedName name="ek.FIN026J" localSheetId="48">#REF!</definedName>
    <definedName name="ek.FIN026J" localSheetId="54">#REF!</definedName>
    <definedName name="ek.FIN026J" localSheetId="53">#REF!</definedName>
    <definedName name="ek.FIN026J" localSheetId="13">#REF!</definedName>
    <definedName name="ek.FIN026J" localSheetId="19">#REF!</definedName>
    <definedName name="ek.FIN026J" localSheetId="23">#REF!</definedName>
    <definedName name="ek.FIN026J" localSheetId="30">#REF!</definedName>
    <definedName name="ek.FIN026J" localSheetId="3">#REF!</definedName>
    <definedName name="ek.FIN026J" localSheetId="1">#REF!</definedName>
    <definedName name="ek.FIN026J">#REF!</definedName>
    <definedName name="ek.FIN026K" localSheetId="11">#REF!</definedName>
    <definedName name="ek.FIN026K" localSheetId="44">#REF!</definedName>
    <definedName name="ek.FIN026K" localSheetId="45">#REF!</definedName>
    <definedName name="ek.FIN026K" localSheetId="46">#REF!</definedName>
    <definedName name="ek.FIN026K" localSheetId="48">#REF!</definedName>
    <definedName name="ek.FIN026K" localSheetId="54">#REF!</definedName>
    <definedName name="ek.FIN026K" localSheetId="53">#REF!</definedName>
    <definedName name="ek.FIN026K" localSheetId="13">#REF!</definedName>
    <definedName name="ek.FIN026K" localSheetId="19">#REF!</definedName>
    <definedName name="ek.FIN026K" localSheetId="23">#REF!</definedName>
    <definedName name="ek.FIN026K" localSheetId="30">#REF!</definedName>
    <definedName name="ek.FIN026K" localSheetId="3">#REF!</definedName>
    <definedName name="ek.FIN026K" localSheetId="1">#REF!</definedName>
    <definedName name="ek.FIN026K">#REF!</definedName>
    <definedName name="ek.FIN027" localSheetId="11">#REF!</definedName>
    <definedName name="ek.FIN027" localSheetId="44">#REF!</definedName>
    <definedName name="ek.FIN027" localSheetId="45">#REF!</definedName>
    <definedName name="ek.FIN027" localSheetId="46">#REF!</definedName>
    <definedName name="ek.FIN027" localSheetId="48">#REF!</definedName>
    <definedName name="ek.FIN027" localSheetId="54">#REF!</definedName>
    <definedName name="ek.FIN027" localSheetId="53">#REF!</definedName>
    <definedName name="ek.FIN027" localSheetId="13">#REF!</definedName>
    <definedName name="ek.FIN027" localSheetId="19">#REF!</definedName>
    <definedName name="ek.FIN027" localSheetId="23">#REF!</definedName>
    <definedName name="ek.FIN027" localSheetId="30">#REF!</definedName>
    <definedName name="ek.FIN027" localSheetId="3">#REF!</definedName>
    <definedName name="ek.FIN027" localSheetId="1">#REF!</definedName>
    <definedName name="ek.FIN027">#REF!</definedName>
    <definedName name="ek.FRN001A" localSheetId="11">#REF!</definedName>
    <definedName name="ek.FRN001A" localSheetId="44">#REF!</definedName>
    <definedName name="ek.FRN001A" localSheetId="45">#REF!</definedName>
    <definedName name="ek.FRN001A" localSheetId="46">#REF!</definedName>
    <definedName name="ek.FRN001A" localSheetId="48">#REF!</definedName>
    <definedName name="ek.FRN001A" localSheetId="54">#REF!</definedName>
    <definedName name="ek.FRN001A" localSheetId="53">#REF!</definedName>
    <definedName name="ek.FRN001A" localSheetId="13">#REF!</definedName>
    <definedName name="ek.FRN001A" localSheetId="19">#REF!</definedName>
    <definedName name="ek.FRN001A" localSheetId="23">#REF!</definedName>
    <definedName name="ek.FRN001A" localSheetId="30">#REF!</definedName>
    <definedName name="ek.FRN001A" localSheetId="3">#REF!</definedName>
    <definedName name="ek.FRN001A" localSheetId="1">#REF!</definedName>
    <definedName name="ek.FRN001A">#REF!</definedName>
    <definedName name="ek.FRN001B" localSheetId="11">#REF!</definedName>
    <definedName name="ek.FRN001B" localSheetId="44">#REF!</definedName>
    <definedName name="ek.FRN001B" localSheetId="45">#REF!</definedName>
    <definedName name="ek.FRN001B" localSheetId="46">#REF!</definedName>
    <definedName name="ek.FRN001B" localSheetId="48">#REF!</definedName>
    <definedName name="ek.FRN001B" localSheetId="54">#REF!</definedName>
    <definedName name="ek.FRN001B" localSheetId="53">#REF!</definedName>
    <definedName name="ek.FRN001B" localSheetId="13">#REF!</definedName>
    <definedName name="ek.FRN001B" localSheetId="19">#REF!</definedName>
    <definedName name="ek.FRN001B" localSheetId="23">#REF!</definedName>
    <definedName name="ek.FRN001B" localSheetId="30">#REF!</definedName>
    <definedName name="ek.FRN001B" localSheetId="3">#REF!</definedName>
    <definedName name="ek.FRN001B" localSheetId="1">#REF!</definedName>
    <definedName name="ek.FRN001B">#REF!</definedName>
    <definedName name="ek.FRN001C_1" localSheetId="11">#REF!</definedName>
    <definedName name="ek.FRN001C_1" localSheetId="44">#REF!</definedName>
    <definedName name="ek.FRN001C_1" localSheetId="45">#REF!</definedName>
    <definedName name="ek.FRN001C_1" localSheetId="46">#REF!</definedName>
    <definedName name="ek.FRN001C_1" localSheetId="48">#REF!</definedName>
    <definedName name="ek.FRN001C_1" localSheetId="54">#REF!</definedName>
    <definedName name="ek.FRN001C_1" localSheetId="53">#REF!</definedName>
    <definedName name="ek.FRN001C_1" localSheetId="13">#REF!</definedName>
    <definedName name="ek.FRN001C_1" localSheetId="19">#REF!</definedName>
    <definedName name="ek.FRN001C_1" localSheetId="23">#REF!</definedName>
    <definedName name="ek.FRN001C_1" localSheetId="30">#REF!</definedName>
    <definedName name="ek.FRN001C_1" localSheetId="3">#REF!</definedName>
    <definedName name="ek.FRN001C_1" localSheetId="1">#REF!</definedName>
    <definedName name="ek.FRN001C_1">#REF!</definedName>
    <definedName name="ek.FRN001C_2" localSheetId="11">#REF!</definedName>
    <definedName name="ek.FRN001C_2" localSheetId="44">#REF!</definedName>
    <definedName name="ek.FRN001C_2" localSheetId="45">#REF!</definedName>
    <definedName name="ek.FRN001C_2" localSheetId="46">#REF!</definedName>
    <definedName name="ek.FRN001C_2" localSheetId="48">#REF!</definedName>
    <definedName name="ek.FRN001C_2" localSheetId="54">#REF!</definedName>
    <definedName name="ek.FRN001C_2" localSheetId="53">#REF!</definedName>
    <definedName name="ek.FRN001C_2" localSheetId="13">#REF!</definedName>
    <definedName name="ek.FRN001C_2" localSheetId="19">#REF!</definedName>
    <definedName name="ek.FRN001C_2" localSheetId="23">#REF!</definedName>
    <definedName name="ek.FRN001C_2" localSheetId="30">#REF!</definedName>
    <definedName name="ek.FRN001C_2" localSheetId="3">#REF!</definedName>
    <definedName name="ek.FRN001C_2" localSheetId="1">#REF!</definedName>
    <definedName name="ek.FRN001C_2">#REF!</definedName>
    <definedName name="ek.FRN001C_3" localSheetId="11">#REF!</definedName>
    <definedName name="ek.FRN001C_3" localSheetId="44">#REF!</definedName>
    <definedName name="ek.FRN001C_3" localSheetId="45">#REF!</definedName>
    <definedName name="ek.FRN001C_3" localSheetId="46">#REF!</definedName>
    <definedName name="ek.FRN001C_3" localSheetId="48">#REF!</definedName>
    <definedName name="ek.FRN001C_3" localSheetId="54">#REF!</definedName>
    <definedName name="ek.FRN001C_3" localSheetId="53">#REF!</definedName>
    <definedName name="ek.FRN001C_3" localSheetId="13">#REF!</definedName>
    <definedName name="ek.FRN001C_3" localSheetId="19">#REF!</definedName>
    <definedName name="ek.FRN001C_3" localSheetId="23">#REF!</definedName>
    <definedName name="ek.FRN001C_3" localSheetId="30">#REF!</definedName>
    <definedName name="ek.FRN001C_3" localSheetId="3">#REF!</definedName>
    <definedName name="ek.FRN001C_3" localSheetId="1">#REF!</definedName>
    <definedName name="ek.FRN001C_3">#REF!</definedName>
    <definedName name="ek.FRN001D" localSheetId="11">#REF!</definedName>
    <definedName name="ek.FRN001D" localSheetId="44">#REF!</definedName>
    <definedName name="ek.FRN001D" localSheetId="45">#REF!</definedName>
    <definedName name="ek.FRN001D" localSheetId="46">#REF!</definedName>
    <definedName name="ek.FRN001D" localSheetId="48">#REF!</definedName>
    <definedName name="ek.FRN001D" localSheetId="54">#REF!</definedName>
    <definedName name="ek.FRN001D" localSheetId="53">#REF!</definedName>
    <definedName name="ek.FRN001D" localSheetId="13">#REF!</definedName>
    <definedName name="ek.FRN001D" localSheetId="19">#REF!</definedName>
    <definedName name="ek.FRN001D" localSheetId="23">#REF!</definedName>
    <definedName name="ek.FRN001D" localSheetId="30">#REF!</definedName>
    <definedName name="ek.FRN001D" localSheetId="3">#REF!</definedName>
    <definedName name="ek.FRN001D" localSheetId="1">#REF!</definedName>
    <definedName name="ek.FRN001D">#REF!</definedName>
    <definedName name="ek.FRN002A" localSheetId="11">#REF!</definedName>
    <definedName name="ek.FRN002A" localSheetId="44">#REF!</definedName>
    <definedName name="ek.FRN002A" localSheetId="45">#REF!</definedName>
    <definedName name="ek.FRN002A" localSheetId="46">#REF!</definedName>
    <definedName name="ek.FRN002A" localSheetId="48">#REF!</definedName>
    <definedName name="ek.FRN002A" localSheetId="54">#REF!</definedName>
    <definedName name="ek.FRN002A" localSheetId="53">#REF!</definedName>
    <definedName name="ek.FRN002A" localSheetId="13">#REF!</definedName>
    <definedName name="ek.FRN002A" localSheetId="19">#REF!</definedName>
    <definedName name="ek.FRN002A" localSheetId="23">#REF!</definedName>
    <definedName name="ek.FRN002A" localSheetId="30">#REF!</definedName>
    <definedName name="ek.FRN002A" localSheetId="3">#REF!</definedName>
    <definedName name="ek.FRN002A" localSheetId="1">#REF!</definedName>
    <definedName name="ek.FRN002A">#REF!</definedName>
    <definedName name="ek.FRN002A_2" localSheetId="11">#REF!</definedName>
    <definedName name="ek.FRN002A_2" localSheetId="44">#REF!</definedName>
    <definedName name="ek.FRN002A_2" localSheetId="45">#REF!</definedName>
    <definedName name="ek.FRN002A_2" localSheetId="46">#REF!</definedName>
    <definedName name="ek.FRN002A_2" localSheetId="48">#REF!</definedName>
    <definedName name="ek.FRN002A_2" localSheetId="54">#REF!</definedName>
    <definedName name="ek.FRN002A_2" localSheetId="53">#REF!</definedName>
    <definedName name="ek.FRN002A_2" localSheetId="13">#REF!</definedName>
    <definedName name="ek.FRN002A_2" localSheetId="19">#REF!</definedName>
    <definedName name="ek.FRN002A_2" localSheetId="23">#REF!</definedName>
    <definedName name="ek.FRN002A_2" localSheetId="30">#REF!</definedName>
    <definedName name="ek.FRN002A_2" localSheetId="3">#REF!</definedName>
    <definedName name="ek.FRN002A_2" localSheetId="1">#REF!</definedName>
    <definedName name="ek.FRN002A_2">#REF!</definedName>
    <definedName name="ek.FRN002B" localSheetId="11">#REF!</definedName>
    <definedName name="ek.FRN002B" localSheetId="44">#REF!</definedName>
    <definedName name="ek.FRN002B" localSheetId="45">#REF!</definedName>
    <definedName name="ek.FRN002B" localSheetId="46">#REF!</definedName>
    <definedName name="ek.FRN002B" localSheetId="48">#REF!</definedName>
    <definedName name="ek.FRN002B" localSheetId="54">#REF!</definedName>
    <definedName name="ek.FRN002B" localSheetId="53">#REF!</definedName>
    <definedName name="ek.FRN002B" localSheetId="13">#REF!</definedName>
    <definedName name="ek.FRN002B" localSheetId="19">#REF!</definedName>
    <definedName name="ek.FRN002B" localSheetId="23">#REF!</definedName>
    <definedName name="ek.FRN002B" localSheetId="30">#REF!</definedName>
    <definedName name="ek.FRN002B" localSheetId="3">#REF!</definedName>
    <definedName name="ek.FRN002B" localSheetId="1">#REF!</definedName>
    <definedName name="ek.FRN002B">#REF!</definedName>
    <definedName name="ek.FRN002D" localSheetId="11">#REF!</definedName>
    <definedName name="ek.FRN002D" localSheetId="44">#REF!</definedName>
    <definedName name="ek.FRN002D" localSheetId="45">#REF!</definedName>
    <definedName name="ek.FRN002D" localSheetId="46">#REF!</definedName>
    <definedName name="ek.FRN002D" localSheetId="48">#REF!</definedName>
    <definedName name="ek.FRN002D" localSheetId="54">#REF!</definedName>
    <definedName name="ek.FRN002D" localSheetId="53">#REF!</definedName>
    <definedName name="ek.FRN002D" localSheetId="13">#REF!</definedName>
    <definedName name="ek.FRN002D" localSheetId="19">#REF!</definedName>
    <definedName name="ek.FRN002D" localSheetId="23">#REF!</definedName>
    <definedName name="ek.FRN002D" localSheetId="30">#REF!</definedName>
    <definedName name="ek.FRN002D" localSheetId="3">#REF!</definedName>
    <definedName name="ek.FRN002D" localSheetId="1">#REF!</definedName>
    <definedName name="ek.FRN002D">#REF!</definedName>
    <definedName name="ek.FRN013A" localSheetId="11">#REF!</definedName>
    <definedName name="ek.FRN013A" localSheetId="44">#REF!</definedName>
    <definedName name="ek.FRN013A" localSheetId="45">#REF!</definedName>
    <definedName name="ek.FRN013A" localSheetId="46">#REF!</definedName>
    <definedName name="ek.FRN013A" localSheetId="48">#REF!</definedName>
    <definedName name="ek.FRN013A" localSheetId="54">#REF!</definedName>
    <definedName name="ek.FRN013A" localSheetId="53">#REF!</definedName>
    <definedName name="ek.FRN013A" localSheetId="13">#REF!</definedName>
    <definedName name="ek.FRN013A" localSheetId="19">#REF!</definedName>
    <definedName name="ek.FRN013A" localSheetId="23">#REF!</definedName>
    <definedName name="ek.FRN013A" localSheetId="30">#REF!</definedName>
    <definedName name="ek.FRN013A" localSheetId="3">#REF!</definedName>
    <definedName name="ek.FRN013A" localSheetId="1">#REF!</definedName>
    <definedName name="ek.FRN013A">#REF!</definedName>
    <definedName name="ek.FRN013B" localSheetId="11">#REF!</definedName>
    <definedName name="ek.FRN013B" localSheetId="44">#REF!</definedName>
    <definedName name="ek.FRN013B" localSheetId="45">#REF!</definedName>
    <definedName name="ek.FRN013B" localSheetId="46">#REF!</definedName>
    <definedName name="ek.FRN013B" localSheetId="48">#REF!</definedName>
    <definedName name="ek.FRN013B" localSheetId="54">#REF!</definedName>
    <definedName name="ek.FRN013B" localSheetId="53">#REF!</definedName>
    <definedName name="ek.FRN013B" localSheetId="13">#REF!</definedName>
    <definedName name="ek.FRN013B" localSheetId="19">#REF!</definedName>
    <definedName name="ek.FRN013B" localSheetId="23">#REF!</definedName>
    <definedName name="ek.FRN013B" localSheetId="30">#REF!</definedName>
    <definedName name="ek.FRN013B" localSheetId="3">#REF!</definedName>
    <definedName name="ek.FRN013B" localSheetId="1">#REF!</definedName>
    <definedName name="ek.FRN013B">#REF!</definedName>
    <definedName name="eqte" localSheetId="44">#REF!</definedName>
    <definedName name="eqte" localSheetId="53">#REF!</definedName>
    <definedName name="eqte" localSheetId="13">#REF!</definedName>
    <definedName name="eqte" localSheetId="19">#REF!</definedName>
    <definedName name="eqte" localSheetId="30">#REF!</definedName>
    <definedName name="eqte" localSheetId="3">#REF!</definedName>
    <definedName name="eqte" localSheetId="1">#REF!</definedName>
    <definedName name="eqte">#REF!</definedName>
    <definedName name="erfgt" localSheetId="44" hidden="1">{"'Wykr_codz'!$A$131:$R$240"}</definedName>
    <definedName name="erfgt" localSheetId="50" hidden="1">{"'Wykr_codz'!$A$131:$R$240"}</definedName>
    <definedName name="erfgt" localSheetId="52" hidden="1">{"'Wykr_codz'!$A$131:$R$240"}</definedName>
    <definedName name="erfgt" localSheetId="53" hidden="1">{"'Wykr_codz'!$A$131:$R$240"}</definedName>
    <definedName name="erfgt" localSheetId="19" hidden="1">{"'Wykr_codz'!$A$131:$R$240"}</definedName>
    <definedName name="erfgt" localSheetId="29" hidden="1">{"'Wykr_codz'!$A$131:$R$240"}</definedName>
    <definedName name="erfgt" localSheetId="26" hidden="1">{"'Wykr_codz'!$A$131:$R$240"}</definedName>
    <definedName name="erfgt" localSheetId="24" hidden="1">{"'Wykr_codz'!$A$131:$R$240"}</definedName>
    <definedName name="erfgt" localSheetId="30" hidden="1">{"'Wykr_codz'!$A$131:$R$240"}</definedName>
    <definedName name="erfgt" localSheetId="3" hidden="1">{"'Wykr_codz'!$A$131:$R$240"}</definedName>
    <definedName name="erfgt" localSheetId="1" hidden="1">{"'Wykr_codz'!$A$131:$R$240"}</definedName>
    <definedName name="erfgt" hidden="1">{"'Wykr_codz'!$A$131:$R$240"}</definedName>
    <definedName name="erfr" localSheetId="44" hidden="1">{#N/A,"dfxhgx",FALSE,"Zbiorczo"}</definedName>
    <definedName name="erfr" localSheetId="50" hidden="1">{#N/A,"dfxhgx",FALSE,"Zbiorczo"}</definedName>
    <definedName name="erfr" localSheetId="52" hidden="1">{#N/A,"dfxhgx",FALSE,"Zbiorczo"}</definedName>
    <definedName name="erfr" localSheetId="53" hidden="1">{#N/A,"dfxhgx",FALSE,"Zbiorczo"}</definedName>
    <definedName name="erfr" localSheetId="19" hidden="1">{#N/A,"dfxhgx",FALSE,"Zbiorczo"}</definedName>
    <definedName name="erfr" localSheetId="29" hidden="1">{#N/A,"dfxhgx",FALSE,"Zbiorczo"}</definedName>
    <definedName name="erfr" localSheetId="26" hidden="1">{#N/A,"dfxhgx",FALSE,"Zbiorczo"}</definedName>
    <definedName name="erfr" localSheetId="24" hidden="1">{#N/A,"dfxhgx",FALSE,"Zbiorczo"}</definedName>
    <definedName name="erfr" localSheetId="30" hidden="1">{#N/A,"dfxhgx",FALSE,"Zbiorczo"}</definedName>
    <definedName name="erfr" localSheetId="3" hidden="1">{#N/A,"dfxhgx",FALSE,"Zbiorczo"}</definedName>
    <definedName name="erfr" localSheetId="1" hidden="1">{#N/A,"dfxhgx",FALSE,"Zbiorczo"}</definedName>
    <definedName name="erfr" hidden="1">{#N/A,"dfxhgx",FALSE,"Zbiorczo"}</definedName>
    <definedName name="erqwqwqw" localSheetId="44">#REF!</definedName>
    <definedName name="erqwqwqw" localSheetId="53">#REF!</definedName>
    <definedName name="erqwqwqw" localSheetId="13">#REF!</definedName>
    <definedName name="erqwqwqw" localSheetId="19">#REF!</definedName>
    <definedName name="erqwqwqw" localSheetId="30">#REF!</definedName>
    <definedName name="erqwqwqw" localSheetId="3">#REF!</definedName>
    <definedName name="erqwqwqw" localSheetId="1">#REF!</definedName>
    <definedName name="erqwqwqw">#REF!</definedName>
    <definedName name="ertet" localSheetId="44">#REF!</definedName>
    <definedName name="ertet" localSheetId="53">#REF!</definedName>
    <definedName name="ertet" localSheetId="13">#REF!</definedName>
    <definedName name="ertet" localSheetId="19">#REF!</definedName>
    <definedName name="ertet" localSheetId="30">#REF!</definedName>
    <definedName name="ertet" localSheetId="3">#REF!</definedName>
    <definedName name="ertet" localSheetId="1">#REF!</definedName>
    <definedName name="ertet">#REF!</definedName>
    <definedName name="erttty" localSheetId="44" hidden="1">#REF!</definedName>
    <definedName name="erttty" localSheetId="13" hidden="1">#REF!</definedName>
    <definedName name="erttty" localSheetId="19" hidden="1">#REF!</definedName>
    <definedName name="erttty" localSheetId="30" hidden="1">#REF!</definedName>
    <definedName name="erttty" localSheetId="3" hidden="1">#REF!</definedName>
    <definedName name="erttty" hidden="1">#REF!</definedName>
    <definedName name="ertvcc" localSheetId="44">#REF!</definedName>
    <definedName name="ertvcc" localSheetId="53">#REF!</definedName>
    <definedName name="ertvcc" localSheetId="13">#REF!</definedName>
    <definedName name="ertvcc" localSheetId="19">#REF!</definedName>
    <definedName name="ertvcc" localSheetId="30">#REF!</definedName>
    <definedName name="ertvcc" localSheetId="3">#REF!</definedName>
    <definedName name="ertvcc" localSheetId="1">#REF!</definedName>
    <definedName name="ertvcc">#REF!</definedName>
    <definedName name="ew.FBN001" localSheetId="11">#REF!</definedName>
    <definedName name="ew.FBN001" localSheetId="44">#REF!</definedName>
    <definedName name="ew.FBN001" localSheetId="45">#REF!</definedName>
    <definedName name="ew.FBN001" localSheetId="46">#REF!</definedName>
    <definedName name="ew.FBN001" localSheetId="48">#REF!</definedName>
    <definedName name="ew.FBN001" localSheetId="54">#REF!</definedName>
    <definedName name="ew.FBN001" localSheetId="53">#REF!</definedName>
    <definedName name="ew.FBN001" localSheetId="13">#REF!</definedName>
    <definedName name="ew.FBN001" localSheetId="19">#REF!</definedName>
    <definedName name="ew.FBN001" localSheetId="23">#REF!</definedName>
    <definedName name="ew.FBN001" localSheetId="30">#REF!</definedName>
    <definedName name="ew.FBN001" localSheetId="3">#REF!</definedName>
    <definedName name="ew.FBN001" localSheetId="1">#REF!</definedName>
    <definedName name="ew.FBN001">#REF!</definedName>
    <definedName name="ew.FBN001_1" localSheetId="11">#REF!</definedName>
    <definedName name="ew.FBN001_1" localSheetId="44">#REF!</definedName>
    <definedName name="ew.FBN001_1" localSheetId="45">#REF!</definedName>
    <definedName name="ew.FBN001_1" localSheetId="46">#REF!</definedName>
    <definedName name="ew.FBN001_1" localSheetId="48">#REF!</definedName>
    <definedName name="ew.FBN001_1" localSheetId="54">#REF!</definedName>
    <definedName name="ew.FBN001_1" localSheetId="53">#REF!</definedName>
    <definedName name="ew.FBN001_1" localSheetId="13">#REF!</definedName>
    <definedName name="ew.FBN001_1" localSheetId="19">#REF!</definedName>
    <definedName name="ew.FBN001_1" localSheetId="23">#REF!</definedName>
    <definedName name="ew.FBN001_1" localSheetId="30">#REF!</definedName>
    <definedName name="ew.FBN001_1" localSheetId="3">#REF!</definedName>
    <definedName name="ew.FBN001_1" localSheetId="1">#REF!</definedName>
    <definedName name="ew.FBN001_1">#REF!</definedName>
    <definedName name="ew.FBN003" localSheetId="11">#REF!</definedName>
    <definedName name="ew.FBN003" localSheetId="44">#REF!</definedName>
    <definedName name="ew.FBN003" localSheetId="45">#REF!</definedName>
    <definedName name="ew.FBN003" localSheetId="46">#REF!</definedName>
    <definedName name="ew.FBN003" localSheetId="48">#REF!</definedName>
    <definedName name="ew.FBN003" localSheetId="54">#REF!</definedName>
    <definedName name="ew.FBN003" localSheetId="53">#REF!</definedName>
    <definedName name="ew.FBN003" localSheetId="13">#REF!</definedName>
    <definedName name="ew.FBN003" localSheetId="19">#REF!</definedName>
    <definedName name="ew.FBN003" localSheetId="23">#REF!</definedName>
    <definedName name="ew.FBN003" localSheetId="30">#REF!</definedName>
    <definedName name="ew.FBN003" localSheetId="3">#REF!</definedName>
    <definedName name="ew.FBN003" localSheetId="1">#REF!</definedName>
    <definedName name="ew.FBN003">#REF!</definedName>
    <definedName name="ew.FBN004A" localSheetId="11">#REF!</definedName>
    <definedName name="ew.FBN004A" localSheetId="44">#REF!</definedName>
    <definedName name="ew.FBN004A" localSheetId="45">#REF!</definedName>
    <definedName name="ew.FBN004A" localSheetId="46">#REF!</definedName>
    <definedName name="ew.FBN004A" localSheetId="48">#REF!</definedName>
    <definedName name="ew.FBN004A" localSheetId="54">#REF!</definedName>
    <definedName name="ew.FBN004A" localSheetId="53">#REF!</definedName>
    <definedName name="ew.FBN004A" localSheetId="13">#REF!</definedName>
    <definedName name="ew.FBN004A" localSheetId="19">#REF!</definedName>
    <definedName name="ew.FBN004A" localSheetId="23">#REF!</definedName>
    <definedName name="ew.FBN004A" localSheetId="30">#REF!</definedName>
    <definedName name="ew.FBN004A" localSheetId="3">#REF!</definedName>
    <definedName name="ew.FBN004A" localSheetId="1">#REF!</definedName>
    <definedName name="ew.FBN004A">#REF!</definedName>
    <definedName name="ew.FBN004B" localSheetId="11">#REF!</definedName>
    <definedName name="ew.FBN004B" localSheetId="44">#REF!</definedName>
    <definedName name="ew.FBN004B" localSheetId="45">#REF!</definedName>
    <definedName name="ew.FBN004B" localSheetId="46">#REF!</definedName>
    <definedName name="ew.FBN004B" localSheetId="48">#REF!</definedName>
    <definedName name="ew.FBN004B" localSheetId="54">#REF!</definedName>
    <definedName name="ew.FBN004B" localSheetId="53">#REF!</definedName>
    <definedName name="ew.FBN004B" localSheetId="13">#REF!</definedName>
    <definedName name="ew.FBN004B" localSheetId="19">#REF!</definedName>
    <definedName name="ew.FBN004B" localSheetId="23">#REF!</definedName>
    <definedName name="ew.FBN004B" localSheetId="30">#REF!</definedName>
    <definedName name="ew.FBN004B" localSheetId="3">#REF!</definedName>
    <definedName name="ew.FBN004B" localSheetId="1">#REF!</definedName>
    <definedName name="ew.FBN004B">#REF!</definedName>
    <definedName name="ew.FBN004C" localSheetId="11">#REF!</definedName>
    <definedName name="ew.FBN004C" localSheetId="44">#REF!</definedName>
    <definedName name="ew.FBN004C" localSheetId="45">#REF!</definedName>
    <definedName name="ew.FBN004C" localSheetId="46">#REF!</definedName>
    <definedName name="ew.FBN004C" localSheetId="48">#REF!</definedName>
    <definedName name="ew.FBN004C" localSheetId="54">#REF!</definedName>
    <definedName name="ew.FBN004C" localSheetId="53">#REF!</definedName>
    <definedName name="ew.FBN004C" localSheetId="13">#REF!</definedName>
    <definedName name="ew.FBN004C" localSheetId="19">#REF!</definedName>
    <definedName name="ew.FBN004C" localSheetId="23">#REF!</definedName>
    <definedName name="ew.FBN004C" localSheetId="30">#REF!</definedName>
    <definedName name="ew.FBN004C" localSheetId="3">#REF!</definedName>
    <definedName name="ew.FBN004C" localSheetId="1">#REF!</definedName>
    <definedName name="ew.FBN004C">#REF!</definedName>
    <definedName name="ew.FBN009A_1" localSheetId="11">#REF!</definedName>
    <definedName name="ew.FBN009A_1" localSheetId="44">#REF!</definedName>
    <definedName name="ew.FBN009A_1" localSheetId="45">#REF!</definedName>
    <definedName name="ew.FBN009A_1" localSheetId="46">#REF!</definedName>
    <definedName name="ew.FBN009A_1" localSheetId="48">#REF!</definedName>
    <definedName name="ew.FBN009A_1" localSheetId="54">#REF!</definedName>
    <definedName name="ew.FBN009A_1" localSheetId="53">#REF!</definedName>
    <definedName name="ew.FBN009A_1" localSheetId="13">#REF!</definedName>
    <definedName name="ew.FBN009A_1" localSheetId="19">#REF!</definedName>
    <definedName name="ew.FBN009A_1" localSheetId="23">#REF!</definedName>
    <definedName name="ew.FBN009A_1" localSheetId="30">#REF!</definedName>
    <definedName name="ew.FBN009A_1" localSheetId="3">#REF!</definedName>
    <definedName name="ew.FBN009A_1" localSheetId="1">#REF!</definedName>
    <definedName name="ew.FBN009A_1">#REF!</definedName>
    <definedName name="ew.FBN009A_2" localSheetId="11">#REF!</definedName>
    <definedName name="ew.FBN009A_2" localSheetId="44">#REF!</definedName>
    <definedName name="ew.FBN009A_2" localSheetId="45">#REF!</definedName>
    <definedName name="ew.FBN009A_2" localSheetId="46">#REF!</definedName>
    <definedName name="ew.FBN009A_2" localSheetId="48">#REF!</definedName>
    <definedName name="ew.FBN009A_2" localSheetId="54">#REF!</definedName>
    <definedName name="ew.FBN009A_2" localSheetId="53">#REF!</definedName>
    <definedName name="ew.FBN009A_2" localSheetId="13">#REF!</definedName>
    <definedName name="ew.FBN009A_2" localSheetId="19">#REF!</definedName>
    <definedName name="ew.FBN009A_2" localSheetId="23">#REF!</definedName>
    <definedName name="ew.FBN009A_2" localSheetId="30">#REF!</definedName>
    <definedName name="ew.FBN009A_2" localSheetId="3">#REF!</definedName>
    <definedName name="ew.FBN009A_2" localSheetId="1">#REF!</definedName>
    <definedName name="ew.FBN009A_2">#REF!</definedName>
    <definedName name="ew.FBN009A_3" localSheetId="11">#REF!</definedName>
    <definedName name="ew.FBN009A_3" localSheetId="44">#REF!</definedName>
    <definedName name="ew.FBN009A_3" localSheetId="45">#REF!</definedName>
    <definedName name="ew.FBN009A_3" localSheetId="46">#REF!</definedName>
    <definedName name="ew.FBN009A_3" localSheetId="48">#REF!</definedName>
    <definedName name="ew.FBN009A_3" localSheetId="54">#REF!</definedName>
    <definedName name="ew.FBN009A_3" localSheetId="53">#REF!</definedName>
    <definedName name="ew.FBN009A_3" localSheetId="13">#REF!</definedName>
    <definedName name="ew.FBN009A_3" localSheetId="19">#REF!</definedName>
    <definedName name="ew.FBN009A_3" localSheetId="23">#REF!</definedName>
    <definedName name="ew.FBN009A_3" localSheetId="30">#REF!</definedName>
    <definedName name="ew.FBN009A_3" localSheetId="3">#REF!</definedName>
    <definedName name="ew.FBN009A_3" localSheetId="1">#REF!</definedName>
    <definedName name="ew.FBN009A_3">#REF!</definedName>
    <definedName name="ew.FBN009B" localSheetId="11">#REF!</definedName>
    <definedName name="ew.FBN009B" localSheetId="44">#REF!</definedName>
    <definedName name="ew.FBN009B" localSheetId="45">#REF!</definedName>
    <definedName name="ew.FBN009B" localSheetId="46">#REF!</definedName>
    <definedName name="ew.FBN009B" localSheetId="48">#REF!</definedName>
    <definedName name="ew.FBN009B" localSheetId="54">#REF!</definedName>
    <definedName name="ew.FBN009B" localSheetId="53">#REF!</definedName>
    <definedName name="ew.FBN009B" localSheetId="13">#REF!</definedName>
    <definedName name="ew.FBN009B" localSheetId="19">#REF!</definedName>
    <definedName name="ew.FBN009B" localSheetId="23">#REF!</definedName>
    <definedName name="ew.FBN009B" localSheetId="30">#REF!</definedName>
    <definedName name="ew.FBN009B" localSheetId="3">#REF!</definedName>
    <definedName name="ew.FBN009B" localSheetId="1">#REF!</definedName>
    <definedName name="ew.FBN009B">#REF!</definedName>
    <definedName name="ew.FBN009B_1" localSheetId="11">#REF!</definedName>
    <definedName name="ew.FBN009B_1" localSheetId="44">#REF!</definedName>
    <definedName name="ew.FBN009B_1" localSheetId="45">#REF!</definedName>
    <definedName name="ew.FBN009B_1" localSheetId="46">#REF!</definedName>
    <definedName name="ew.FBN009B_1" localSheetId="48">#REF!</definedName>
    <definedName name="ew.FBN009B_1" localSheetId="54">#REF!</definedName>
    <definedName name="ew.FBN009B_1" localSheetId="53">#REF!</definedName>
    <definedName name="ew.FBN009B_1" localSheetId="13">#REF!</definedName>
    <definedName name="ew.FBN009B_1" localSheetId="19">#REF!</definedName>
    <definedName name="ew.FBN009B_1" localSheetId="23">#REF!</definedName>
    <definedName name="ew.FBN009B_1" localSheetId="30">#REF!</definedName>
    <definedName name="ew.FBN009B_1" localSheetId="3">#REF!</definedName>
    <definedName name="ew.FBN009B_1" localSheetId="1">#REF!</definedName>
    <definedName name="ew.FBN009B_1">#REF!</definedName>
    <definedName name="ew.FBN009C" localSheetId="11">#REF!</definedName>
    <definedName name="ew.FBN009C" localSheetId="44">#REF!</definedName>
    <definedName name="ew.FBN009C" localSheetId="45">#REF!</definedName>
    <definedName name="ew.FBN009C" localSheetId="46">#REF!</definedName>
    <definedName name="ew.FBN009C" localSheetId="48">#REF!</definedName>
    <definedName name="ew.FBN009C" localSheetId="54">#REF!</definedName>
    <definedName name="ew.FBN009C" localSheetId="53">#REF!</definedName>
    <definedName name="ew.FBN009C" localSheetId="13">#REF!</definedName>
    <definedName name="ew.FBN009C" localSheetId="19">#REF!</definedName>
    <definedName name="ew.FBN009C" localSheetId="23">#REF!</definedName>
    <definedName name="ew.FBN009C" localSheetId="30">#REF!</definedName>
    <definedName name="ew.FBN009C" localSheetId="3">#REF!</definedName>
    <definedName name="ew.FBN009C" localSheetId="1">#REF!</definedName>
    <definedName name="ew.FBN009C">#REF!</definedName>
    <definedName name="ew.FBN010A_1" localSheetId="11">#REF!</definedName>
    <definedName name="ew.FBN010A_1" localSheetId="44">#REF!</definedName>
    <definedName name="ew.FBN010A_1" localSheetId="45">#REF!</definedName>
    <definedName name="ew.FBN010A_1" localSheetId="46">#REF!</definedName>
    <definedName name="ew.FBN010A_1" localSheetId="48">#REF!</definedName>
    <definedName name="ew.FBN010A_1" localSheetId="54">#REF!</definedName>
    <definedName name="ew.FBN010A_1" localSheetId="53">#REF!</definedName>
    <definedName name="ew.FBN010A_1" localSheetId="13">#REF!</definedName>
    <definedName name="ew.FBN010A_1" localSheetId="19">#REF!</definedName>
    <definedName name="ew.FBN010A_1" localSheetId="23">#REF!</definedName>
    <definedName name="ew.FBN010A_1" localSheetId="30">#REF!</definedName>
    <definedName name="ew.FBN010A_1" localSheetId="3">#REF!</definedName>
    <definedName name="ew.FBN010A_1" localSheetId="1">#REF!</definedName>
    <definedName name="ew.FBN010A_1">#REF!</definedName>
    <definedName name="ew.FBN010A_2" localSheetId="11">#REF!</definedName>
    <definedName name="ew.FBN010A_2" localSheetId="44">#REF!</definedName>
    <definedName name="ew.FBN010A_2" localSheetId="45">#REF!</definedName>
    <definedName name="ew.FBN010A_2" localSheetId="46">#REF!</definedName>
    <definedName name="ew.FBN010A_2" localSheetId="48">#REF!</definedName>
    <definedName name="ew.FBN010A_2" localSheetId="54">#REF!</definedName>
    <definedName name="ew.FBN010A_2" localSheetId="53">#REF!</definedName>
    <definedName name="ew.FBN010A_2" localSheetId="13">#REF!</definedName>
    <definedName name="ew.FBN010A_2" localSheetId="19">#REF!</definedName>
    <definedName name="ew.FBN010A_2" localSheetId="23">#REF!</definedName>
    <definedName name="ew.FBN010A_2" localSheetId="30">#REF!</definedName>
    <definedName name="ew.FBN010A_2" localSheetId="3">#REF!</definedName>
    <definedName name="ew.FBN010A_2" localSheetId="1">#REF!</definedName>
    <definedName name="ew.FBN010A_2">#REF!</definedName>
    <definedName name="ew.FBN010B_1" localSheetId="11">#REF!</definedName>
    <definedName name="ew.FBN010B_1" localSheetId="44">#REF!</definedName>
    <definedName name="ew.FBN010B_1" localSheetId="45">#REF!</definedName>
    <definedName name="ew.FBN010B_1" localSheetId="46">#REF!</definedName>
    <definedName name="ew.FBN010B_1" localSheetId="48">#REF!</definedName>
    <definedName name="ew.FBN010B_1" localSheetId="54">#REF!</definedName>
    <definedName name="ew.FBN010B_1" localSheetId="53">#REF!</definedName>
    <definedName name="ew.FBN010B_1" localSheetId="13">#REF!</definedName>
    <definedName name="ew.FBN010B_1" localSheetId="19">#REF!</definedName>
    <definedName name="ew.FBN010B_1" localSheetId="23">#REF!</definedName>
    <definedName name="ew.FBN010B_1" localSheetId="30">#REF!</definedName>
    <definedName name="ew.FBN010B_1" localSheetId="3">#REF!</definedName>
    <definedName name="ew.FBN010B_1" localSheetId="1">#REF!</definedName>
    <definedName name="ew.FBN010B_1">#REF!</definedName>
    <definedName name="ew.FBN010B_2" localSheetId="11">#REF!</definedName>
    <definedName name="ew.FBN010B_2" localSheetId="44">#REF!</definedName>
    <definedName name="ew.FBN010B_2" localSheetId="45">#REF!</definedName>
    <definedName name="ew.FBN010B_2" localSheetId="46">#REF!</definedName>
    <definedName name="ew.FBN010B_2" localSheetId="48">#REF!</definedName>
    <definedName name="ew.FBN010B_2" localSheetId="54">#REF!</definedName>
    <definedName name="ew.FBN010B_2" localSheetId="53">#REF!</definedName>
    <definedName name="ew.FBN010B_2" localSheetId="13">#REF!</definedName>
    <definedName name="ew.FBN010B_2" localSheetId="19">#REF!</definedName>
    <definedName name="ew.FBN010B_2" localSheetId="23">#REF!</definedName>
    <definedName name="ew.FBN010B_2" localSheetId="30">#REF!</definedName>
    <definedName name="ew.FBN010B_2" localSheetId="3">#REF!</definedName>
    <definedName name="ew.FBN010B_2" localSheetId="1">#REF!</definedName>
    <definedName name="ew.FBN010B_2">#REF!</definedName>
    <definedName name="ew.FBN010B_3" localSheetId="11">#REF!</definedName>
    <definedName name="ew.FBN010B_3" localSheetId="44">#REF!</definedName>
    <definedName name="ew.FBN010B_3" localSheetId="45">#REF!</definedName>
    <definedName name="ew.FBN010B_3" localSheetId="46">#REF!</definedName>
    <definedName name="ew.FBN010B_3" localSheetId="48">#REF!</definedName>
    <definedName name="ew.FBN010B_3" localSheetId="54">#REF!</definedName>
    <definedName name="ew.FBN010B_3" localSheetId="53">#REF!</definedName>
    <definedName name="ew.FBN010B_3" localSheetId="13">#REF!</definedName>
    <definedName name="ew.FBN010B_3" localSheetId="19">#REF!</definedName>
    <definedName name="ew.FBN010B_3" localSheetId="23">#REF!</definedName>
    <definedName name="ew.FBN010B_3" localSheetId="30">#REF!</definedName>
    <definedName name="ew.FBN010B_3" localSheetId="3">#REF!</definedName>
    <definedName name="ew.FBN010B_3" localSheetId="1">#REF!</definedName>
    <definedName name="ew.FBN010B_3">#REF!</definedName>
    <definedName name="ew.FBN010B_4" localSheetId="11">#REF!</definedName>
    <definedName name="ew.FBN010B_4" localSheetId="44">#REF!</definedName>
    <definedName name="ew.FBN010B_4" localSheetId="45">#REF!</definedName>
    <definedName name="ew.FBN010B_4" localSheetId="46">#REF!</definedName>
    <definedName name="ew.FBN010B_4" localSheetId="48">#REF!</definedName>
    <definedName name="ew.FBN010B_4" localSheetId="54">#REF!</definedName>
    <definedName name="ew.FBN010B_4" localSheetId="53">#REF!</definedName>
    <definedName name="ew.FBN010B_4" localSheetId="13">#REF!</definedName>
    <definedName name="ew.FBN010B_4" localSheetId="19">#REF!</definedName>
    <definedName name="ew.FBN010B_4" localSheetId="23">#REF!</definedName>
    <definedName name="ew.FBN010B_4" localSheetId="30">#REF!</definedName>
    <definedName name="ew.FBN010B_4" localSheetId="3">#REF!</definedName>
    <definedName name="ew.FBN010B_4" localSheetId="1">#REF!</definedName>
    <definedName name="ew.FBN010B_4">#REF!</definedName>
    <definedName name="ew.FBN010C_1" localSheetId="11">#REF!</definedName>
    <definedName name="ew.FBN010C_1" localSheetId="44">#REF!</definedName>
    <definedName name="ew.FBN010C_1" localSheetId="45">#REF!</definedName>
    <definedName name="ew.FBN010C_1" localSheetId="46">#REF!</definedName>
    <definedName name="ew.FBN010C_1" localSheetId="48">#REF!</definedName>
    <definedName name="ew.FBN010C_1" localSheetId="54">#REF!</definedName>
    <definedName name="ew.FBN010C_1" localSheetId="53">#REF!</definedName>
    <definedName name="ew.FBN010C_1" localSheetId="13">#REF!</definedName>
    <definedName name="ew.FBN010C_1" localSheetId="19">#REF!</definedName>
    <definedName name="ew.FBN010C_1" localSheetId="23">#REF!</definedName>
    <definedName name="ew.FBN010C_1" localSheetId="30">#REF!</definedName>
    <definedName name="ew.FBN010C_1" localSheetId="3">#REF!</definedName>
    <definedName name="ew.FBN010C_1" localSheetId="1">#REF!</definedName>
    <definedName name="ew.FBN010C_1">#REF!</definedName>
    <definedName name="ew.FBN010C_2" localSheetId="11">#REF!</definedName>
    <definedName name="ew.FBN010C_2" localSheetId="44">#REF!</definedName>
    <definedName name="ew.FBN010C_2" localSheetId="45">#REF!</definedName>
    <definedName name="ew.FBN010C_2" localSheetId="46">#REF!</definedName>
    <definedName name="ew.FBN010C_2" localSheetId="48">#REF!</definedName>
    <definedName name="ew.FBN010C_2" localSheetId="54">#REF!</definedName>
    <definedName name="ew.FBN010C_2" localSheetId="53">#REF!</definedName>
    <definedName name="ew.FBN010C_2" localSheetId="13">#REF!</definedName>
    <definedName name="ew.FBN010C_2" localSheetId="19">#REF!</definedName>
    <definedName name="ew.FBN010C_2" localSheetId="23">#REF!</definedName>
    <definedName name="ew.FBN010C_2" localSheetId="30">#REF!</definedName>
    <definedName name="ew.FBN010C_2" localSheetId="3">#REF!</definedName>
    <definedName name="ew.FBN010C_2" localSheetId="1">#REF!</definedName>
    <definedName name="ew.FBN010C_2">#REF!</definedName>
    <definedName name="ew.FBN012" localSheetId="11">#REF!</definedName>
    <definedName name="ew.FBN012" localSheetId="44">#REF!</definedName>
    <definedName name="ew.FBN012" localSheetId="45">#REF!</definedName>
    <definedName name="ew.FBN012" localSheetId="46">#REF!</definedName>
    <definedName name="ew.FBN012" localSheetId="48">#REF!</definedName>
    <definedName name="ew.FBN012" localSheetId="54">#REF!</definedName>
    <definedName name="ew.FBN012" localSheetId="53">#REF!</definedName>
    <definedName name="ew.FBN012" localSheetId="13">#REF!</definedName>
    <definedName name="ew.FBN012" localSheetId="19">#REF!</definedName>
    <definedName name="ew.FBN012" localSheetId="23">#REF!</definedName>
    <definedName name="ew.FBN012" localSheetId="30">#REF!</definedName>
    <definedName name="ew.FBN012" localSheetId="3">#REF!</definedName>
    <definedName name="ew.FBN012" localSheetId="1">#REF!</definedName>
    <definedName name="ew.FBN012">#REF!</definedName>
    <definedName name="ew.FBN013" localSheetId="11">#REF!</definedName>
    <definedName name="ew.FBN013" localSheetId="44">#REF!</definedName>
    <definedName name="ew.FBN013" localSheetId="45">#REF!</definedName>
    <definedName name="ew.FBN013" localSheetId="46">#REF!</definedName>
    <definedName name="ew.FBN013" localSheetId="48">#REF!</definedName>
    <definedName name="ew.FBN013" localSheetId="54">#REF!</definedName>
    <definedName name="ew.FBN013" localSheetId="53">#REF!</definedName>
    <definedName name="ew.FBN013" localSheetId="13">#REF!</definedName>
    <definedName name="ew.FBN013" localSheetId="19">#REF!</definedName>
    <definedName name="ew.FBN013" localSheetId="23">#REF!</definedName>
    <definedName name="ew.FBN013" localSheetId="30">#REF!</definedName>
    <definedName name="ew.FBN013" localSheetId="3">#REF!</definedName>
    <definedName name="ew.FBN013" localSheetId="1">#REF!</definedName>
    <definedName name="ew.FBN013">#REF!</definedName>
    <definedName name="ew.FBN014A" localSheetId="11">#REF!</definedName>
    <definedName name="ew.FBN014A" localSheetId="44">#REF!</definedName>
    <definedName name="ew.FBN014A" localSheetId="45">#REF!</definedName>
    <definedName name="ew.FBN014A" localSheetId="46">#REF!</definedName>
    <definedName name="ew.FBN014A" localSheetId="48">#REF!</definedName>
    <definedName name="ew.FBN014A" localSheetId="54">#REF!</definedName>
    <definedName name="ew.FBN014A" localSheetId="53">#REF!</definedName>
    <definedName name="ew.FBN014A" localSheetId="13">#REF!</definedName>
    <definedName name="ew.FBN014A" localSheetId="19">#REF!</definedName>
    <definedName name="ew.FBN014A" localSheetId="23">#REF!</definedName>
    <definedName name="ew.FBN014A" localSheetId="30">#REF!</definedName>
    <definedName name="ew.FBN014A" localSheetId="3">#REF!</definedName>
    <definedName name="ew.FBN014A" localSheetId="1">#REF!</definedName>
    <definedName name="ew.FBN014A">#REF!</definedName>
    <definedName name="ew.FBN014B_1" localSheetId="11">#REF!</definedName>
    <definedName name="ew.FBN014B_1" localSheetId="44">#REF!</definedName>
    <definedName name="ew.FBN014B_1" localSheetId="45">#REF!</definedName>
    <definedName name="ew.FBN014B_1" localSheetId="46">#REF!</definedName>
    <definedName name="ew.FBN014B_1" localSheetId="48">#REF!</definedName>
    <definedName name="ew.FBN014B_1" localSheetId="54">#REF!</definedName>
    <definedName name="ew.FBN014B_1" localSheetId="53">#REF!</definedName>
    <definedName name="ew.FBN014B_1" localSheetId="13">#REF!</definedName>
    <definedName name="ew.FBN014B_1" localSheetId="19">#REF!</definedName>
    <definedName name="ew.FBN014B_1" localSheetId="23">#REF!</definedName>
    <definedName name="ew.FBN014B_1" localSheetId="30">#REF!</definedName>
    <definedName name="ew.FBN014B_1" localSheetId="3">#REF!</definedName>
    <definedName name="ew.FBN014B_1" localSheetId="1">#REF!</definedName>
    <definedName name="ew.FBN014B_1">#REF!</definedName>
    <definedName name="ew.FBN014B_2" localSheetId="11">#REF!</definedName>
    <definedName name="ew.FBN014B_2" localSheetId="44">#REF!</definedName>
    <definedName name="ew.FBN014B_2" localSheetId="45">#REF!</definedName>
    <definedName name="ew.FBN014B_2" localSheetId="46">#REF!</definedName>
    <definedName name="ew.FBN014B_2" localSheetId="48">#REF!</definedName>
    <definedName name="ew.FBN014B_2" localSheetId="54">#REF!</definedName>
    <definedName name="ew.FBN014B_2" localSheetId="53">#REF!</definedName>
    <definedName name="ew.FBN014B_2" localSheetId="13">#REF!</definedName>
    <definedName name="ew.FBN014B_2" localSheetId="19">#REF!</definedName>
    <definedName name="ew.FBN014B_2" localSheetId="23">#REF!</definedName>
    <definedName name="ew.FBN014B_2" localSheetId="30">#REF!</definedName>
    <definedName name="ew.FBN014B_2" localSheetId="3">#REF!</definedName>
    <definedName name="ew.FBN014B_2" localSheetId="1">#REF!</definedName>
    <definedName name="ew.FBN014B_2">#REF!</definedName>
    <definedName name="ew.FBN014C" localSheetId="11">#REF!</definedName>
    <definedName name="ew.FBN014C" localSheetId="44">#REF!</definedName>
    <definedName name="ew.FBN014C" localSheetId="45">#REF!</definedName>
    <definedName name="ew.FBN014C" localSheetId="46">#REF!</definedName>
    <definedName name="ew.FBN014C" localSheetId="48">#REF!</definedName>
    <definedName name="ew.FBN014C" localSheetId="54">#REF!</definedName>
    <definedName name="ew.FBN014C" localSheetId="53">#REF!</definedName>
    <definedName name="ew.FBN014C" localSheetId="13">#REF!</definedName>
    <definedName name="ew.FBN014C" localSheetId="19">#REF!</definedName>
    <definedName name="ew.FBN014C" localSheetId="23">#REF!</definedName>
    <definedName name="ew.FBN014C" localSheetId="30">#REF!</definedName>
    <definedName name="ew.FBN014C" localSheetId="3">#REF!</definedName>
    <definedName name="ew.FBN014C" localSheetId="1">#REF!</definedName>
    <definedName name="ew.FBN014C">#REF!</definedName>
    <definedName name="ew.FBN015" localSheetId="11">#REF!</definedName>
    <definedName name="ew.FBN015" localSheetId="44">#REF!</definedName>
    <definedName name="ew.FBN015" localSheetId="45">#REF!</definedName>
    <definedName name="ew.FBN015" localSheetId="46">#REF!</definedName>
    <definedName name="ew.FBN015" localSheetId="48">#REF!</definedName>
    <definedName name="ew.FBN015" localSheetId="54">#REF!</definedName>
    <definedName name="ew.FBN015" localSheetId="53">#REF!</definedName>
    <definedName name="ew.FBN015" localSheetId="13">#REF!</definedName>
    <definedName name="ew.FBN015" localSheetId="19">#REF!</definedName>
    <definedName name="ew.FBN015" localSheetId="23">#REF!</definedName>
    <definedName name="ew.FBN015" localSheetId="30">#REF!</definedName>
    <definedName name="ew.FBN015" localSheetId="3">#REF!</definedName>
    <definedName name="ew.FBN015" localSheetId="1">#REF!</definedName>
    <definedName name="ew.FBN015">#REF!</definedName>
    <definedName name="ew.FBN016A" localSheetId="11">#REF!</definedName>
    <definedName name="ew.FBN016A" localSheetId="44">#REF!</definedName>
    <definedName name="ew.FBN016A" localSheetId="45">#REF!</definedName>
    <definedName name="ew.FBN016A" localSheetId="46">#REF!</definedName>
    <definedName name="ew.FBN016A" localSheetId="48">#REF!</definedName>
    <definedName name="ew.FBN016A" localSheetId="54">#REF!</definedName>
    <definedName name="ew.FBN016A" localSheetId="53">#REF!</definedName>
    <definedName name="ew.FBN016A" localSheetId="13">#REF!</definedName>
    <definedName name="ew.FBN016A" localSheetId="19">#REF!</definedName>
    <definedName name="ew.FBN016A" localSheetId="23">#REF!</definedName>
    <definedName name="ew.FBN016A" localSheetId="30">#REF!</definedName>
    <definedName name="ew.FBN016A" localSheetId="3">#REF!</definedName>
    <definedName name="ew.FBN016A" localSheetId="1">#REF!</definedName>
    <definedName name="ew.FBN016A">#REF!</definedName>
    <definedName name="ew.FBN016B" localSheetId="11">#REF!</definedName>
    <definedName name="ew.FBN016B" localSheetId="44">#REF!</definedName>
    <definedName name="ew.FBN016B" localSheetId="45">#REF!</definedName>
    <definedName name="ew.FBN016B" localSheetId="46">#REF!</definedName>
    <definedName name="ew.FBN016B" localSheetId="48">#REF!</definedName>
    <definedName name="ew.FBN016B" localSheetId="54">#REF!</definedName>
    <definedName name="ew.FBN016B" localSheetId="53">#REF!</definedName>
    <definedName name="ew.FBN016B" localSheetId="13">#REF!</definedName>
    <definedName name="ew.FBN016B" localSheetId="19">#REF!</definedName>
    <definedName name="ew.FBN016B" localSheetId="23">#REF!</definedName>
    <definedName name="ew.FBN016B" localSheetId="30">#REF!</definedName>
    <definedName name="ew.FBN016B" localSheetId="3">#REF!</definedName>
    <definedName name="ew.FBN016B" localSheetId="1">#REF!</definedName>
    <definedName name="ew.FBN016B">#REF!</definedName>
    <definedName name="ew.FBN017_1" localSheetId="11">#REF!</definedName>
    <definedName name="ew.FBN017_1" localSheetId="44">#REF!</definedName>
    <definedName name="ew.FBN017_1" localSheetId="45">#REF!</definedName>
    <definedName name="ew.FBN017_1" localSheetId="46">#REF!</definedName>
    <definedName name="ew.FBN017_1" localSheetId="48">#REF!</definedName>
    <definedName name="ew.FBN017_1" localSheetId="54">#REF!</definedName>
    <definedName name="ew.FBN017_1" localSheetId="53">#REF!</definedName>
    <definedName name="ew.FBN017_1" localSheetId="13">#REF!</definedName>
    <definedName name="ew.FBN017_1" localSheetId="19">#REF!</definedName>
    <definedName name="ew.FBN017_1" localSheetId="23">#REF!</definedName>
    <definedName name="ew.FBN017_1" localSheetId="30">#REF!</definedName>
    <definedName name="ew.FBN017_1" localSheetId="3">#REF!</definedName>
    <definedName name="ew.FBN017_1" localSheetId="1">#REF!</definedName>
    <definedName name="ew.FBN017_1">#REF!</definedName>
    <definedName name="ew.FBN017_2" localSheetId="11">#REF!</definedName>
    <definedName name="ew.FBN017_2" localSheetId="44">#REF!</definedName>
    <definedName name="ew.FBN017_2" localSheetId="45">#REF!</definedName>
    <definedName name="ew.FBN017_2" localSheetId="46">#REF!</definedName>
    <definedName name="ew.FBN017_2" localSheetId="48">#REF!</definedName>
    <definedName name="ew.FBN017_2" localSheetId="54">#REF!</definedName>
    <definedName name="ew.FBN017_2" localSheetId="53">#REF!</definedName>
    <definedName name="ew.FBN017_2" localSheetId="13">#REF!</definedName>
    <definedName name="ew.FBN017_2" localSheetId="19">#REF!</definedName>
    <definedName name="ew.FBN017_2" localSheetId="23">#REF!</definedName>
    <definedName name="ew.FBN017_2" localSheetId="30">#REF!</definedName>
    <definedName name="ew.FBN017_2" localSheetId="3">#REF!</definedName>
    <definedName name="ew.FBN017_2" localSheetId="1">#REF!</definedName>
    <definedName name="ew.FBN017_2">#REF!</definedName>
    <definedName name="ew.FBN018A" localSheetId="11">#REF!</definedName>
    <definedName name="ew.FBN018A" localSheetId="44">#REF!</definedName>
    <definedName name="ew.FBN018A" localSheetId="45">#REF!</definedName>
    <definedName name="ew.FBN018A" localSheetId="46">#REF!</definedName>
    <definedName name="ew.FBN018A" localSheetId="48">#REF!</definedName>
    <definedName name="ew.FBN018A" localSheetId="54">#REF!</definedName>
    <definedName name="ew.FBN018A" localSheetId="53">#REF!</definedName>
    <definedName name="ew.FBN018A" localSheetId="13">#REF!</definedName>
    <definedName name="ew.FBN018A" localSheetId="19">#REF!</definedName>
    <definedName name="ew.FBN018A" localSheetId="23">#REF!</definedName>
    <definedName name="ew.FBN018A" localSheetId="30">#REF!</definedName>
    <definedName name="ew.FBN018A" localSheetId="3">#REF!</definedName>
    <definedName name="ew.FBN018A" localSheetId="1">#REF!</definedName>
    <definedName name="ew.FBN018A">#REF!</definedName>
    <definedName name="ew.FBN018BN1" localSheetId="11">#REF!</definedName>
    <definedName name="ew.FBN018BN1" localSheetId="44">#REF!</definedName>
    <definedName name="ew.FBN018BN1" localSheetId="45">#REF!</definedName>
    <definedName name="ew.FBN018BN1" localSheetId="46">#REF!</definedName>
    <definedName name="ew.FBN018BN1" localSheetId="48">#REF!</definedName>
    <definedName name="ew.FBN018BN1" localSheetId="54">#REF!</definedName>
    <definedName name="ew.FBN018BN1" localSheetId="53">#REF!</definedName>
    <definedName name="ew.FBN018BN1" localSheetId="13">#REF!</definedName>
    <definedName name="ew.FBN018BN1" localSheetId="19">#REF!</definedName>
    <definedName name="ew.FBN018BN1" localSheetId="23">#REF!</definedName>
    <definedName name="ew.FBN018BN1" localSheetId="30">#REF!</definedName>
    <definedName name="ew.FBN018BN1" localSheetId="3">#REF!</definedName>
    <definedName name="ew.FBN018BN1" localSheetId="1">#REF!</definedName>
    <definedName name="ew.FBN018BN1">#REF!</definedName>
    <definedName name="ew.FBN018BN2" localSheetId="11">#REF!</definedName>
    <definedName name="ew.FBN018BN2" localSheetId="44">#REF!</definedName>
    <definedName name="ew.FBN018BN2" localSheetId="45">#REF!</definedName>
    <definedName name="ew.FBN018BN2" localSheetId="46">#REF!</definedName>
    <definedName name="ew.FBN018BN2" localSheetId="48">#REF!</definedName>
    <definedName name="ew.FBN018BN2" localSheetId="54">#REF!</definedName>
    <definedName name="ew.FBN018BN2" localSheetId="53">#REF!</definedName>
    <definedName name="ew.FBN018BN2" localSheetId="13">#REF!</definedName>
    <definedName name="ew.FBN018BN2" localSheetId="19">#REF!</definedName>
    <definedName name="ew.FBN018BN2" localSheetId="23">#REF!</definedName>
    <definedName name="ew.FBN018BN2" localSheetId="30">#REF!</definedName>
    <definedName name="ew.FBN018BN2" localSheetId="3">#REF!</definedName>
    <definedName name="ew.FBN018BN2" localSheetId="1">#REF!</definedName>
    <definedName name="ew.FBN018BN2">#REF!</definedName>
    <definedName name="ew.FBN018BR1" localSheetId="11">#REF!</definedName>
    <definedName name="ew.FBN018BR1" localSheetId="44">#REF!</definedName>
    <definedName name="ew.FBN018BR1" localSheetId="45">#REF!</definedName>
    <definedName name="ew.FBN018BR1" localSheetId="46">#REF!</definedName>
    <definedName name="ew.FBN018BR1" localSheetId="48">#REF!</definedName>
    <definedName name="ew.FBN018BR1" localSheetId="54">#REF!</definedName>
    <definedName name="ew.FBN018BR1" localSheetId="53">#REF!</definedName>
    <definedName name="ew.FBN018BR1" localSheetId="13">#REF!</definedName>
    <definedName name="ew.FBN018BR1" localSheetId="19">#REF!</definedName>
    <definedName name="ew.FBN018BR1" localSheetId="23">#REF!</definedName>
    <definedName name="ew.FBN018BR1" localSheetId="30">#REF!</definedName>
    <definedName name="ew.FBN018BR1" localSheetId="3">#REF!</definedName>
    <definedName name="ew.FBN018BR1" localSheetId="1">#REF!</definedName>
    <definedName name="ew.FBN018BR1">#REF!</definedName>
    <definedName name="ew.FBN018BR2" localSheetId="11">#REF!</definedName>
    <definedName name="ew.FBN018BR2" localSheetId="44">#REF!</definedName>
    <definedName name="ew.FBN018BR2" localSheetId="45">#REF!</definedName>
    <definedName name="ew.FBN018BR2" localSheetId="46">#REF!</definedName>
    <definedName name="ew.FBN018BR2" localSheetId="48">#REF!</definedName>
    <definedName name="ew.FBN018BR2" localSheetId="54">#REF!</definedName>
    <definedName name="ew.FBN018BR2" localSheetId="53">#REF!</definedName>
    <definedName name="ew.FBN018BR2" localSheetId="13">#REF!</definedName>
    <definedName name="ew.FBN018BR2" localSheetId="19">#REF!</definedName>
    <definedName name="ew.FBN018BR2" localSheetId="23">#REF!</definedName>
    <definedName name="ew.FBN018BR2" localSheetId="30">#REF!</definedName>
    <definedName name="ew.FBN018BR2" localSheetId="3">#REF!</definedName>
    <definedName name="ew.FBN018BR2" localSheetId="1">#REF!</definedName>
    <definedName name="ew.FBN018BR2">#REF!</definedName>
    <definedName name="ew.FBN018CN1" localSheetId="11">#REF!</definedName>
    <definedName name="ew.FBN018CN1" localSheetId="44">#REF!</definedName>
    <definedName name="ew.FBN018CN1" localSheetId="45">#REF!</definedName>
    <definedName name="ew.FBN018CN1" localSheetId="46">#REF!</definedName>
    <definedName name="ew.FBN018CN1" localSheetId="48">#REF!</definedName>
    <definedName name="ew.FBN018CN1" localSheetId="54">#REF!</definedName>
    <definedName name="ew.FBN018CN1" localSheetId="53">#REF!</definedName>
    <definedName name="ew.FBN018CN1" localSheetId="13">#REF!</definedName>
    <definedName name="ew.FBN018CN1" localSheetId="19">#REF!</definedName>
    <definedName name="ew.FBN018CN1" localSheetId="23">#REF!</definedName>
    <definedName name="ew.FBN018CN1" localSheetId="30">#REF!</definedName>
    <definedName name="ew.FBN018CN1" localSheetId="3">#REF!</definedName>
    <definedName name="ew.FBN018CN1" localSheetId="1">#REF!</definedName>
    <definedName name="ew.FBN018CN1">#REF!</definedName>
    <definedName name="ew.FBN018CN2" localSheetId="11">#REF!</definedName>
    <definedName name="ew.FBN018CN2" localSheetId="44">#REF!</definedName>
    <definedName name="ew.FBN018CN2" localSheetId="45">#REF!</definedName>
    <definedName name="ew.FBN018CN2" localSheetId="46">#REF!</definedName>
    <definedName name="ew.FBN018CN2" localSheetId="48">#REF!</definedName>
    <definedName name="ew.FBN018CN2" localSheetId="54">#REF!</definedName>
    <definedName name="ew.FBN018CN2" localSheetId="53">#REF!</definedName>
    <definedName name="ew.FBN018CN2" localSheetId="13">#REF!</definedName>
    <definedName name="ew.FBN018CN2" localSheetId="19">#REF!</definedName>
    <definedName name="ew.FBN018CN2" localSheetId="23">#REF!</definedName>
    <definedName name="ew.FBN018CN2" localSheetId="30">#REF!</definedName>
    <definedName name="ew.FBN018CN2" localSheetId="3">#REF!</definedName>
    <definedName name="ew.FBN018CN2" localSheetId="1">#REF!</definedName>
    <definedName name="ew.FBN018CN2">#REF!</definedName>
    <definedName name="ew.FBN018CR1" localSheetId="11">#REF!</definedName>
    <definedName name="ew.FBN018CR1" localSheetId="44">#REF!</definedName>
    <definedName name="ew.FBN018CR1" localSheetId="45">#REF!</definedName>
    <definedName name="ew.FBN018CR1" localSheetId="46">#REF!</definedName>
    <definedName name="ew.FBN018CR1" localSheetId="48">#REF!</definedName>
    <definedName name="ew.FBN018CR1" localSheetId="54">#REF!</definedName>
    <definedName name="ew.FBN018CR1" localSheetId="53">#REF!</definedName>
    <definedName name="ew.FBN018CR1" localSheetId="13">#REF!</definedName>
    <definedName name="ew.FBN018CR1" localSheetId="19">#REF!</definedName>
    <definedName name="ew.FBN018CR1" localSheetId="23">#REF!</definedName>
    <definedName name="ew.FBN018CR1" localSheetId="30">#REF!</definedName>
    <definedName name="ew.FBN018CR1" localSheetId="3">#REF!</definedName>
    <definedName name="ew.FBN018CR1" localSheetId="1">#REF!</definedName>
    <definedName name="ew.FBN018CR1">#REF!</definedName>
    <definedName name="ew.FBN018CR2" localSheetId="11">#REF!</definedName>
    <definedName name="ew.FBN018CR2" localSheetId="44">#REF!</definedName>
    <definedName name="ew.FBN018CR2" localSheetId="45">#REF!</definedName>
    <definedName name="ew.FBN018CR2" localSheetId="46">#REF!</definedName>
    <definedName name="ew.FBN018CR2" localSheetId="48">#REF!</definedName>
    <definedName name="ew.FBN018CR2" localSheetId="54">#REF!</definedName>
    <definedName name="ew.FBN018CR2" localSheetId="53">#REF!</definedName>
    <definedName name="ew.FBN018CR2" localSheetId="13">#REF!</definedName>
    <definedName name="ew.FBN018CR2" localSheetId="19">#REF!</definedName>
    <definedName name="ew.FBN018CR2" localSheetId="23">#REF!</definedName>
    <definedName name="ew.FBN018CR2" localSheetId="30">#REF!</definedName>
    <definedName name="ew.FBN018CR2" localSheetId="3">#REF!</definedName>
    <definedName name="ew.FBN018CR2" localSheetId="1">#REF!</definedName>
    <definedName name="ew.FBN018CR2">#REF!</definedName>
    <definedName name="ew.FBN020_1" localSheetId="11">#REF!</definedName>
    <definedName name="ew.FBN020_1" localSheetId="44">#REF!</definedName>
    <definedName name="ew.FBN020_1" localSheetId="45">#REF!</definedName>
    <definedName name="ew.FBN020_1" localSheetId="46">#REF!</definedName>
    <definedName name="ew.FBN020_1" localSheetId="48">#REF!</definedName>
    <definedName name="ew.FBN020_1" localSheetId="54">#REF!</definedName>
    <definedName name="ew.FBN020_1" localSheetId="53">#REF!</definedName>
    <definedName name="ew.FBN020_1" localSheetId="13">#REF!</definedName>
    <definedName name="ew.FBN020_1" localSheetId="19">#REF!</definedName>
    <definedName name="ew.FBN020_1" localSheetId="23">#REF!</definedName>
    <definedName name="ew.FBN020_1" localSheetId="30">#REF!</definedName>
    <definedName name="ew.FBN020_1" localSheetId="3">#REF!</definedName>
    <definedName name="ew.FBN020_1" localSheetId="1">#REF!</definedName>
    <definedName name="ew.FBN020_1">#REF!</definedName>
    <definedName name="ew.FBN020_2" localSheetId="11">#REF!</definedName>
    <definedName name="ew.FBN020_2" localSheetId="44">#REF!</definedName>
    <definedName name="ew.FBN020_2" localSheetId="45">#REF!</definedName>
    <definedName name="ew.FBN020_2" localSheetId="46">#REF!</definedName>
    <definedName name="ew.FBN020_2" localSheetId="48">#REF!</definedName>
    <definedName name="ew.FBN020_2" localSheetId="54">#REF!</definedName>
    <definedName name="ew.FBN020_2" localSheetId="53">#REF!</definedName>
    <definedName name="ew.FBN020_2" localSheetId="13">#REF!</definedName>
    <definedName name="ew.FBN020_2" localSheetId="19">#REF!</definedName>
    <definedName name="ew.FBN020_2" localSheetId="23">#REF!</definedName>
    <definedName name="ew.FBN020_2" localSheetId="30">#REF!</definedName>
    <definedName name="ew.FBN020_2" localSheetId="3">#REF!</definedName>
    <definedName name="ew.FBN020_2" localSheetId="1">#REF!</definedName>
    <definedName name="ew.FBN020_2">#REF!</definedName>
    <definedName name="ew.FBN021_1" localSheetId="11">#REF!</definedName>
    <definedName name="ew.FBN021_1" localSheetId="44">#REF!</definedName>
    <definedName name="ew.FBN021_1" localSheetId="45">#REF!</definedName>
    <definedName name="ew.FBN021_1" localSheetId="46">#REF!</definedName>
    <definedName name="ew.FBN021_1" localSheetId="48">#REF!</definedName>
    <definedName name="ew.FBN021_1" localSheetId="54">#REF!</definedName>
    <definedName name="ew.FBN021_1" localSheetId="53">#REF!</definedName>
    <definedName name="ew.FBN021_1" localSheetId="13">#REF!</definedName>
    <definedName name="ew.FBN021_1" localSheetId="19">#REF!</definedName>
    <definedName name="ew.FBN021_1" localSheetId="23">#REF!</definedName>
    <definedName name="ew.FBN021_1" localSheetId="30">#REF!</definedName>
    <definedName name="ew.FBN021_1" localSheetId="3">#REF!</definedName>
    <definedName name="ew.FBN021_1" localSheetId="1">#REF!</definedName>
    <definedName name="ew.FBN021_1">#REF!</definedName>
    <definedName name="ew.FBN021_2" localSheetId="11">#REF!</definedName>
    <definedName name="ew.FBN021_2" localSheetId="44">#REF!</definedName>
    <definedName name="ew.FBN021_2" localSheetId="45">#REF!</definedName>
    <definedName name="ew.FBN021_2" localSheetId="46">#REF!</definedName>
    <definedName name="ew.FBN021_2" localSheetId="48">#REF!</definedName>
    <definedName name="ew.FBN021_2" localSheetId="54">#REF!</definedName>
    <definedName name="ew.FBN021_2" localSheetId="53">#REF!</definedName>
    <definedName name="ew.FBN021_2" localSheetId="13">#REF!</definedName>
    <definedName name="ew.FBN021_2" localSheetId="19">#REF!</definedName>
    <definedName name="ew.FBN021_2" localSheetId="23">#REF!</definedName>
    <definedName name="ew.FBN021_2" localSheetId="30">#REF!</definedName>
    <definedName name="ew.FBN021_2" localSheetId="3">#REF!</definedName>
    <definedName name="ew.FBN021_2" localSheetId="1">#REF!</definedName>
    <definedName name="ew.FBN021_2">#REF!</definedName>
    <definedName name="ew.FBN021_3" localSheetId="11">#REF!</definedName>
    <definedName name="ew.FBN021_3" localSheetId="44">#REF!</definedName>
    <definedName name="ew.FBN021_3" localSheetId="45">#REF!</definedName>
    <definedName name="ew.FBN021_3" localSheetId="46">#REF!</definedName>
    <definedName name="ew.FBN021_3" localSheetId="48">#REF!</definedName>
    <definedName name="ew.FBN021_3" localSheetId="54">#REF!</definedName>
    <definedName name="ew.FBN021_3" localSheetId="53">#REF!</definedName>
    <definedName name="ew.FBN021_3" localSheetId="13">#REF!</definedName>
    <definedName name="ew.FBN021_3" localSheetId="19">#REF!</definedName>
    <definedName name="ew.FBN021_3" localSheetId="23">#REF!</definedName>
    <definedName name="ew.FBN021_3" localSheetId="30">#REF!</definedName>
    <definedName name="ew.FBN021_3" localSheetId="3">#REF!</definedName>
    <definedName name="ew.FBN021_3" localSheetId="1">#REF!</definedName>
    <definedName name="ew.FBN021_3">#REF!</definedName>
    <definedName name="ew.FBN021_4" localSheetId="11">#REF!</definedName>
    <definedName name="ew.FBN021_4" localSheetId="44">#REF!</definedName>
    <definedName name="ew.FBN021_4" localSheetId="45">#REF!</definedName>
    <definedName name="ew.FBN021_4" localSheetId="46">#REF!</definedName>
    <definedName name="ew.FBN021_4" localSheetId="48">#REF!</definedName>
    <definedName name="ew.FBN021_4" localSheetId="54">#REF!</definedName>
    <definedName name="ew.FBN021_4" localSheetId="53">#REF!</definedName>
    <definedName name="ew.FBN021_4" localSheetId="13">#REF!</definedName>
    <definedName name="ew.FBN021_4" localSheetId="19">#REF!</definedName>
    <definedName name="ew.FBN021_4" localSheetId="23">#REF!</definedName>
    <definedName name="ew.FBN021_4" localSheetId="30">#REF!</definedName>
    <definedName name="ew.FBN021_4" localSheetId="3">#REF!</definedName>
    <definedName name="ew.FBN021_4" localSheetId="1">#REF!</definedName>
    <definedName name="ew.FBN021_4">#REF!</definedName>
    <definedName name="ew.FBN021_5" localSheetId="11">#REF!</definedName>
    <definedName name="ew.FBN021_5" localSheetId="44">#REF!</definedName>
    <definedName name="ew.FBN021_5" localSheetId="45">#REF!</definedName>
    <definedName name="ew.FBN021_5" localSheetId="46">#REF!</definedName>
    <definedName name="ew.FBN021_5" localSheetId="48">#REF!</definedName>
    <definedName name="ew.FBN021_5" localSheetId="54">#REF!</definedName>
    <definedName name="ew.FBN021_5" localSheetId="53">#REF!</definedName>
    <definedName name="ew.FBN021_5" localSheetId="13">#REF!</definedName>
    <definedName name="ew.FBN021_5" localSheetId="19">#REF!</definedName>
    <definedName name="ew.FBN021_5" localSheetId="23">#REF!</definedName>
    <definedName name="ew.FBN021_5" localSheetId="30">#REF!</definedName>
    <definedName name="ew.FBN021_5" localSheetId="3">#REF!</definedName>
    <definedName name="ew.FBN021_5" localSheetId="1">#REF!</definedName>
    <definedName name="ew.FBN021_5">#REF!</definedName>
    <definedName name="ew.FBN021_6" localSheetId="11">#REF!</definedName>
    <definedName name="ew.FBN021_6" localSheetId="44">#REF!</definedName>
    <definedName name="ew.FBN021_6" localSheetId="45">#REF!</definedName>
    <definedName name="ew.FBN021_6" localSheetId="46">#REF!</definedName>
    <definedName name="ew.FBN021_6" localSheetId="48">#REF!</definedName>
    <definedName name="ew.FBN021_6" localSheetId="54">#REF!</definedName>
    <definedName name="ew.FBN021_6" localSheetId="53">#REF!</definedName>
    <definedName name="ew.FBN021_6" localSheetId="13">#REF!</definedName>
    <definedName name="ew.FBN021_6" localSheetId="19">#REF!</definedName>
    <definedName name="ew.FBN021_6" localSheetId="23">#REF!</definedName>
    <definedName name="ew.FBN021_6" localSheetId="30">#REF!</definedName>
    <definedName name="ew.FBN021_6" localSheetId="3">#REF!</definedName>
    <definedName name="ew.FBN021_6" localSheetId="1">#REF!</definedName>
    <definedName name="ew.FBN021_6">#REF!</definedName>
    <definedName name="ew.FBN021_7" localSheetId="11">#REF!</definedName>
    <definedName name="ew.FBN021_7" localSheetId="44">#REF!</definedName>
    <definedName name="ew.FBN021_7" localSheetId="45">#REF!</definedName>
    <definedName name="ew.FBN021_7" localSheetId="46">#REF!</definedName>
    <definedName name="ew.FBN021_7" localSheetId="48">#REF!</definedName>
    <definedName name="ew.FBN021_7" localSheetId="54">#REF!</definedName>
    <definedName name="ew.FBN021_7" localSheetId="53">#REF!</definedName>
    <definedName name="ew.FBN021_7" localSheetId="13">#REF!</definedName>
    <definedName name="ew.FBN021_7" localSheetId="19">#REF!</definedName>
    <definedName name="ew.FBN021_7" localSheetId="23">#REF!</definedName>
    <definedName name="ew.FBN021_7" localSheetId="30">#REF!</definedName>
    <definedName name="ew.FBN021_7" localSheetId="3">#REF!</definedName>
    <definedName name="ew.FBN021_7" localSheetId="1">#REF!</definedName>
    <definedName name="ew.FBN021_7">#REF!</definedName>
    <definedName name="ew.FBN021_8" localSheetId="11">#REF!</definedName>
    <definedName name="ew.FBN021_8" localSheetId="44">#REF!</definedName>
    <definedName name="ew.FBN021_8" localSheetId="45">#REF!</definedName>
    <definedName name="ew.FBN021_8" localSheetId="46">#REF!</definedName>
    <definedName name="ew.FBN021_8" localSheetId="48">#REF!</definedName>
    <definedName name="ew.FBN021_8" localSheetId="54">#REF!</definedName>
    <definedName name="ew.FBN021_8" localSheetId="53">#REF!</definedName>
    <definedName name="ew.FBN021_8" localSheetId="13">#REF!</definedName>
    <definedName name="ew.FBN021_8" localSheetId="19">#REF!</definedName>
    <definedName name="ew.FBN021_8" localSheetId="23">#REF!</definedName>
    <definedName name="ew.FBN021_8" localSheetId="30">#REF!</definedName>
    <definedName name="ew.FBN021_8" localSheetId="3">#REF!</definedName>
    <definedName name="ew.FBN021_8" localSheetId="1">#REF!</definedName>
    <definedName name="ew.FBN021_8">#REF!</definedName>
    <definedName name="ew.FBN022A" localSheetId="11">#REF!</definedName>
    <definedName name="ew.FBN022A" localSheetId="44">#REF!</definedName>
    <definedName name="ew.FBN022A" localSheetId="45">#REF!</definedName>
    <definedName name="ew.FBN022A" localSheetId="46">#REF!</definedName>
    <definedName name="ew.FBN022A" localSheetId="48">#REF!</definedName>
    <definedName name="ew.FBN022A" localSheetId="54">#REF!</definedName>
    <definedName name="ew.FBN022A" localSheetId="53">#REF!</definedName>
    <definedName name="ew.FBN022A" localSheetId="13">#REF!</definedName>
    <definedName name="ew.FBN022A" localSheetId="19">#REF!</definedName>
    <definedName name="ew.FBN022A" localSheetId="23">#REF!</definedName>
    <definedName name="ew.FBN022A" localSheetId="30">#REF!</definedName>
    <definedName name="ew.FBN022A" localSheetId="3">#REF!</definedName>
    <definedName name="ew.FBN022A" localSheetId="1">#REF!</definedName>
    <definedName name="ew.FBN022A">#REF!</definedName>
    <definedName name="ew.FBN022B" localSheetId="11">#REF!</definedName>
    <definedName name="ew.FBN022B" localSheetId="44">#REF!</definedName>
    <definedName name="ew.FBN022B" localSheetId="45">#REF!</definedName>
    <definedName name="ew.FBN022B" localSheetId="46">#REF!</definedName>
    <definedName name="ew.FBN022B" localSheetId="48">#REF!</definedName>
    <definedName name="ew.FBN022B" localSheetId="54">#REF!</definedName>
    <definedName name="ew.FBN022B" localSheetId="53">#REF!</definedName>
    <definedName name="ew.FBN022B" localSheetId="13">#REF!</definedName>
    <definedName name="ew.FBN022B" localSheetId="19">#REF!</definedName>
    <definedName name="ew.FBN022B" localSheetId="23">#REF!</definedName>
    <definedName name="ew.FBN022B" localSheetId="30">#REF!</definedName>
    <definedName name="ew.FBN022B" localSheetId="3">#REF!</definedName>
    <definedName name="ew.FBN022B" localSheetId="1">#REF!</definedName>
    <definedName name="ew.FBN022B">#REF!</definedName>
    <definedName name="ew.FBN026A1" localSheetId="11">#REF!</definedName>
    <definedName name="ew.FBN026A1" localSheetId="44">#REF!</definedName>
    <definedName name="ew.FBN026A1" localSheetId="45">#REF!</definedName>
    <definedName name="ew.FBN026A1" localSheetId="46">#REF!</definedName>
    <definedName name="ew.FBN026A1" localSheetId="48">#REF!</definedName>
    <definedName name="ew.FBN026A1" localSheetId="54">#REF!</definedName>
    <definedName name="ew.FBN026A1" localSheetId="53">#REF!</definedName>
    <definedName name="ew.FBN026A1" localSheetId="13">#REF!</definedName>
    <definedName name="ew.FBN026A1" localSheetId="19">#REF!</definedName>
    <definedName name="ew.FBN026A1" localSheetId="23">#REF!</definedName>
    <definedName name="ew.FBN026A1" localSheetId="30">#REF!</definedName>
    <definedName name="ew.FBN026A1" localSheetId="3">#REF!</definedName>
    <definedName name="ew.FBN026A1" localSheetId="1">#REF!</definedName>
    <definedName name="ew.FBN026A1">#REF!</definedName>
    <definedName name="ew.FBN026A2" localSheetId="11">#REF!</definedName>
    <definedName name="ew.FBN026A2" localSheetId="44">#REF!</definedName>
    <definedName name="ew.FBN026A2" localSheetId="45">#REF!</definedName>
    <definedName name="ew.FBN026A2" localSheetId="46">#REF!</definedName>
    <definedName name="ew.FBN026A2" localSheetId="48">#REF!</definedName>
    <definedName name="ew.FBN026A2" localSheetId="54">#REF!</definedName>
    <definedName name="ew.FBN026A2" localSheetId="53">#REF!</definedName>
    <definedName name="ew.FBN026A2" localSheetId="13">#REF!</definedName>
    <definedName name="ew.FBN026A2" localSheetId="19">#REF!</definedName>
    <definedName name="ew.FBN026A2" localSheetId="23">#REF!</definedName>
    <definedName name="ew.FBN026A2" localSheetId="30">#REF!</definedName>
    <definedName name="ew.FBN026A2" localSheetId="3">#REF!</definedName>
    <definedName name="ew.FBN026A2" localSheetId="1">#REF!</definedName>
    <definedName name="ew.FBN026A2">#REF!</definedName>
    <definedName name="ew.FBN026B" localSheetId="11">#REF!</definedName>
    <definedName name="ew.FBN026B" localSheetId="44">#REF!</definedName>
    <definedName name="ew.FBN026B" localSheetId="45">#REF!</definedName>
    <definedName name="ew.FBN026B" localSheetId="46">#REF!</definedName>
    <definedName name="ew.FBN026B" localSheetId="48">#REF!</definedName>
    <definedName name="ew.FBN026B" localSheetId="54">#REF!</definedName>
    <definedName name="ew.FBN026B" localSheetId="53">#REF!</definedName>
    <definedName name="ew.FBN026B" localSheetId="13">#REF!</definedName>
    <definedName name="ew.FBN026B" localSheetId="19">#REF!</definedName>
    <definedName name="ew.FBN026B" localSheetId="23">#REF!</definedName>
    <definedName name="ew.FBN026B" localSheetId="30">#REF!</definedName>
    <definedName name="ew.FBN026B" localSheetId="3">#REF!</definedName>
    <definedName name="ew.FBN026B" localSheetId="1">#REF!</definedName>
    <definedName name="ew.FBN026B">#REF!</definedName>
    <definedName name="ew.FBN026C" localSheetId="11">#REF!</definedName>
    <definedName name="ew.FBN026C" localSheetId="44">#REF!</definedName>
    <definedName name="ew.FBN026C" localSheetId="45">#REF!</definedName>
    <definedName name="ew.FBN026C" localSheetId="46">#REF!</definedName>
    <definedName name="ew.FBN026C" localSheetId="48">#REF!</definedName>
    <definedName name="ew.FBN026C" localSheetId="54">#REF!</definedName>
    <definedName name="ew.FBN026C" localSheetId="53">#REF!</definedName>
    <definedName name="ew.FBN026C" localSheetId="13">#REF!</definedName>
    <definedName name="ew.FBN026C" localSheetId="19">#REF!</definedName>
    <definedName name="ew.FBN026C" localSheetId="23">#REF!</definedName>
    <definedName name="ew.FBN026C" localSheetId="30">#REF!</definedName>
    <definedName name="ew.FBN026C" localSheetId="3">#REF!</definedName>
    <definedName name="ew.FBN026C" localSheetId="1">#REF!</definedName>
    <definedName name="ew.FBN026C">#REF!</definedName>
    <definedName name="ew.FBN026D" localSheetId="11">#REF!</definedName>
    <definedName name="ew.FBN026D" localSheetId="44">#REF!</definedName>
    <definedName name="ew.FBN026D" localSheetId="45">#REF!</definedName>
    <definedName name="ew.FBN026D" localSheetId="46">#REF!</definedName>
    <definedName name="ew.FBN026D" localSheetId="48">#REF!</definedName>
    <definedName name="ew.FBN026D" localSheetId="54">#REF!</definedName>
    <definedName name="ew.FBN026D" localSheetId="53">#REF!</definedName>
    <definedName name="ew.FBN026D" localSheetId="13">#REF!</definedName>
    <definedName name="ew.FBN026D" localSheetId="19">#REF!</definedName>
    <definedName name="ew.FBN026D" localSheetId="23">#REF!</definedName>
    <definedName name="ew.FBN026D" localSheetId="30">#REF!</definedName>
    <definedName name="ew.FBN026D" localSheetId="3">#REF!</definedName>
    <definedName name="ew.FBN026D" localSheetId="1">#REF!</definedName>
    <definedName name="ew.FBN026D">#REF!</definedName>
    <definedName name="ew.FBN026E" localSheetId="11">#REF!</definedName>
    <definedName name="ew.FBN026E" localSheetId="44">#REF!</definedName>
    <definedName name="ew.FBN026E" localSheetId="45">#REF!</definedName>
    <definedName name="ew.FBN026E" localSheetId="46">#REF!</definedName>
    <definedName name="ew.FBN026E" localSheetId="48">#REF!</definedName>
    <definedName name="ew.FBN026E" localSheetId="54">#REF!</definedName>
    <definedName name="ew.FBN026E" localSheetId="53">#REF!</definedName>
    <definedName name="ew.FBN026E" localSheetId="13">#REF!</definedName>
    <definedName name="ew.FBN026E" localSheetId="19">#REF!</definedName>
    <definedName name="ew.FBN026E" localSheetId="23">#REF!</definedName>
    <definedName name="ew.FBN026E" localSheetId="30">#REF!</definedName>
    <definedName name="ew.FBN026E" localSheetId="3">#REF!</definedName>
    <definedName name="ew.FBN026E" localSheetId="1">#REF!</definedName>
    <definedName name="ew.FBN026E">#REF!</definedName>
    <definedName name="ew.FBN027" localSheetId="11">#REF!</definedName>
    <definedName name="ew.FBN027" localSheetId="44">#REF!</definedName>
    <definedName name="ew.FBN027" localSheetId="45">#REF!</definedName>
    <definedName name="ew.FBN027" localSheetId="46">#REF!</definedName>
    <definedName name="ew.FBN027" localSheetId="48">#REF!</definedName>
    <definedName name="ew.FBN027" localSheetId="54">#REF!</definedName>
    <definedName name="ew.FBN027" localSheetId="53">#REF!</definedName>
    <definedName name="ew.FBN027" localSheetId="13">#REF!</definedName>
    <definedName name="ew.FBN027" localSheetId="19">#REF!</definedName>
    <definedName name="ew.FBN027" localSheetId="23">#REF!</definedName>
    <definedName name="ew.FBN027" localSheetId="30">#REF!</definedName>
    <definedName name="ew.FBN027" localSheetId="3">#REF!</definedName>
    <definedName name="ew.FBN027" localSheetId="1">#REF!</definedName>
    <definedName name="ew.FBN027">#REF!</definedName>
    <definedName name="ew.FBN029A_1" localSheetId="11">#REF!</definedName>
    <definedName name="ew.FBN029A_1" localSheetId="44">#REF!</definedName>
    <definedName name="ew.FBN029A_1" localSheetId="45">#REF!</definedName>
    <definedName name="ew.FBN029A_1" localSheetId="46">#REF!</definedName>
    <definedName name="ew.FBN029A_1" localSheetId="48">#REF!</definedName>
    <definedName name="ew.FBN029A_1" localSheetId="54">#REF!</definedName>
    <definedName name="ew.FBN029A_1" localSheetId="53">#REF!</definedName>
    <definedName name="ew.FBN029A_1" localSheetId="13">#REF!</definedName>
    <definedName name="ew.FBN029A_1" localSheetId="19">#REF!</definedName>
    <definedName name="ew.FBN029A_1" localSheetId="23">#REF!</definedName>
    <definedName name="ew.FBN029A_1" localSheetId="30">#REF!</definedName>
    <definedName name="ew.FBN029A_1" localSheetId="3">#REF!</definedName>
    <definedName name="ew.FBN029A_1" localSheetId="1">#REF!</definedName>
    <definedName name="ew.FBN029A_1">#REF!</definedName>
    <definedName name="ew.FBN029B_1" localSheetId="11">#REF!</definedName>
    <definedName name="ew.FBN029B_1" localSheetId="44">#REF!</definedName>
    <definedName name="ew.FBN029B_1" localSheetId="45">#REF!</definedName>
    <definedName name="ew.FBN029B_1" localSheetId="46">#REF!</definedName>
    <definedName name="ew.FBN029B_1" localSheetId="48">#REF!</definedName>
    <definedName name="ew.FBN029B_1" localSheetId="54">#REF!</definedName>
    <definedName name="ew.FBN029B_1" localSheetId="53">#REF!</definedName>
    <definedName name="ew.FBN029B_1" localSheetId="13">#REF!</definedName>
    <definedName name="ew.FBN029B_1" localSheetId="19">#REF!</definedName>
    <definedName name="ew.FBN029B_1" localSheetId="23">#REF!</definedName>
    <definedName name="ew.FBN029B_1" localSheetId="30">#REF!</definedName>
    <definedName name="ew.FBN029B_1" localSheetId="3">#REF!</definedName>
    <definedName name="ew.FBN029B_1" localSheetId="1">#REF!</definedName>
    <definedName name="ew.FBN029B_1">#REF!</definedName>
    <definedName name="ew.FBN029B_2" localSheetId="11">#REF!</definedName>
    <definedName name="ew.FBN029B_2" localSheetId="44">#REF!</definedName>
    <definedName name="ew.FBN029B_2" localSheetId="45">#REF!</definedName>
    <definedName name="ew.FBN029B_2" localSheetId="46">#REF!</definedName>
    <definedName name="ew.FBN029B_2" localSheetId="48">#REF!</definedName>
    <definedName name="ew.FBN029B_2" localSheetId="54">#REF!</definedName>
    <definedName name="ew.FBN029B_2" localSheetId="53">#REF!</definedName>
    <definedName name="ew.FBN029B_2" localSheetId="13">#REF!</definedName>
    <definedName name="ew.FBN029B_2" localSheetId="19">#REF!</definedName>
    <definedName name="ew.FBN029B_2" localSheetId="23">#REF!</definedName>
    <definedName name="ew.FBN029B_2" localSheetId="30">#REF!</definedName>
    <definedName name="ew.FBN029B_2" localSheetId="3">#REF!</definedName>
    <definedName name="ew.FBN029B_2" localSheetId="1">#REF!</definedName>
    <definedName name="ew.FBN029B_2">#REF!</definedName>
    <definedName name="ew.FBN029B_3" localSheetId="11">#REF!</definedName>
    <definedName name="ew.FBN029B_3" localSheetId="44">#REF!</definedName>
    <definedName name="ew.FBN029B_3" localSheetId="45">#REF!</definedName>
    <definedName name="ew.FBN029B_3" localSheetId="46">#REF!</definedName>
    <definedName name="ew.FBN029B_3" localSheetId="48">#REF!</definedName>
    <definedName name="ew.FBN029B_3" localSheetId="54">#REF!</definedName>
    <definedName name="ew.FBN029B_3" localSheetId="53">#REF!</definedName>
    <definedName name="ew.FBN029B_3" localSheetId="13">#REF!</definedName>
    <definedName name="ew.FBN029B_3" localSheetId="19">#REF!</definedName>
    <definedName name="ew.FBN029B_3" localSheetId="23">#REF!</definedName>
    <definedName name="ew.FBN029B_3" localSheetId="30">#REF!</definedName>
    <definedName name="ew.FBN029B_3" localSheetId="3">#REF!</definedName>
    <definedName name="ew.FBN029B_3" localSheetId="1">#REF!</definedName>
    <definedName name="ew.FBN029B_3">#REF!</definedName>
    <definedName name="ew.FBN029C_1" localSheetId="11">#REF!</definedName>
    <definedName name="ew.FBN029C_1" localSheetId="44">#REF!</definedName>
    <definedName name="ew.FBN029C_1" localSheetId="45">#REF!</definedName>
    <definedName name="ew.FBN029C_1" localSheetId="46">#REF!</definedName>
    <definedName name="ew.FBN029C_1" localSheetId="48">#REF!</definedName>
    <definedName name="ew.FBN029C_1" localSheetId="54">#REF!</definedName>
    <definedName name="ew.FBN029C_1" localSheetId="53">#REF!</definedName>
    <definedName name="ew.FBN029C_1" localSheetId="13">#REF!</definedName>
    <definedName name="ew.FBN029C_1" localSheetId="19">#REF!</definedName>
    <definedName name="ew.FBN029C_1" localSheetId="23">#REF!</definedName>
    <definedName name="ew.FBN029C_1" localSheetId="30">#REF!</definedName>
    <definedName name="ew.FBN029C_1" localSheetId="3">#REF!</definedName>
    <definedName name="ew.FBN029C_1" localSheetId="1">#REF!</definedName>
    <definedName name="ew.FBN029C_1">#REF!</definedName>
    <definedName name="ew.FBN029C_2" localSheetId="11">#REF!</definedName>
    <definedName name="ew.FBN029C_2" localSheetId="44">#REF!</definedName>
    <definedName name="ew.FBN029C_2" localSheetId="45">#REF!</definedName>
    <definedName name="ew.FBN029C_2" localSheetId="46">#REF!</definedName>
    <definedName name="ew.FBN029C_2" localSheetId="48">#REF!</definedName>
    <definedName name="ew.FBN029C_2" localSheetId="54">#REF!</definedName>
    <definedName name="ew.FBN029C_2" localSheetId="53">#REF!</definedName>
    <definedName name="ew.FBN029C_2" localSheetId="13">#REF!</definedName>
    <definedName name="ew.FBN029C_2" localSheetId="19">#REF!</definedName>
    <definedName name="ew.FBN029C_2" localSheetId="23">#REF!</definedName>
    <definedName name="ew.FBN029C_2" localSheetId="30">#REF!</definedName>
    <definedName name="ew.FBN029C_2" localSheetId="3">#REF!</definedName>
    <definedName name="ew.FBN029C_2" localSheetId="1">#REF!</definedName>
    <definedName name="ew.FBN029C_2">#REF!</definedName>
    <definedName name="ew.FBN035NR" localSheetId="11">#REF!</definedName>
    <definedName name="ew.FBN035NR" localSheetId="44">#REF!</definedName>
    <definedName name="ew.FBN035NR" localSheetId="45">#REF!</definedName>
    <definedName name="ew.FBN035NR" localSheetId="46">#REF!</definedName>
    <definedName name="ew.FBN035NR" localSheetId="48">#REF!</definedName>
    <definedName name="ew.FBN035NR" localSheetId="54">#REF!</definedName>
    <definedName name="ew.FBN035NR" localSheetId="53">#REF!</definedName>
    <definedName name="ew.FBN035NR" localSheetId="13">#REF!</definedName>
    <definedName name="ew.FBN035NR" localSheetId="19">#REF!</definedName>
    <definedName name="ew.FBN035NR" localSheetId="23">#REF!</definedName>
    <definedName name="ew.FBN035NR" localSheetId="30">#REF!</definedName>
    <definedName name="ew.FBN035NR" localSheetId="3">#REF!</definedName>
    <definedName name="ew.FBN035NR" localSheetId="1">#REF!</definedName>
    <definedName name="ew.FBN035NR">#REF!</definedName>
    <definedName name="ew.FBN035R" localSheetId="11">#REF!</definedName>
    <definedName name="ew.FBN035R" localSheetId="44">#REF!</definedName>
    <definedName name="ew.FBN035R" localSheetId="45">#REF!</definedName>
    <definedName name="ew.FBN035R" localSheetId="46">#REF!</definedName>
    <definedName name="ew.FBN035R" localSheetId="48">#REF!</definedName>
    <definedName name="ew.FBN035R" localSheetId="54">#REF!</definedName>
    <definedName name="ew.FBN035R" localSheetId="53">#REF!</definedName>
    <definedName name="ew.FBN035R" localSheetId="13">#REF!</definedName>
    <definedName name="ew.FBN035R" localSheetId="19">#REF!</definedName>
    <definedName name="ew.FBN035R" localSheetId="23">#REF!</definedName>
    <definedName name="ew.FBN035R" localSheetId="30">#REF!</definedName>
    <definedName name="ew.FBN035R" localSheetId="3">#REF!</definedName>
    <definedName name="ew.FBN035R" localSheetId="1">#REF!</definedName>
    <definedName name="ew.FBN035R">#REF!</definedName>
    <definedName name="ew.FID002" localSheetId="11">#REF!</definedName>
    <definedName name="ew.FID002" localSheetId="44">#REF!</definedName>
    <definedName name="ew.FID002" localSheetId="45">#REF!</definedName>
    <definedName name="ew.FID002" localSheetId="46">#REF!</definedName>
    <definedName name="ew.FID002" localSheetId="48">#REF!</definedName>
    <definedName name="ew.FID002" localSheetId="54">#REF!</definedName>
    <definedName name="ew.FID002" localSheetId="53">#REF!</definedName>
    <definedName name="ew.FID002" localSheetId="13">#REF!</definedName>
    <definedName name="ew.FID002" localSheetId="19">#REF!</definedName>
    <definedName name="ew.FID002" localSheetId="23">#REF!</definedName>
    <definedName name="ew.FID002" localSheetId="30">#REF!</definedName>
    <definedName name="ew.FID002" localSheetId="3">#REF!</definedName>
    <definedName name="ew.FID002" localSheetId="1">#REF!</definedName>
    <definedName name="ew.FID002">#REF!</definedName>
    <definedName name="ew.FID003" localSheetId="11">#REF!</definedName>
    <definedName name="ew.FID003" localSheetId="44">#REF!</definedName>
    <definedName name="ew.FID003" localSheetId="45">#REF!</definedName>
    <definedName name="ew.FID003" localSheetId="46">#REF!</definedName>
    <definedName name="ew.FID003" localSheetId="48">#REF!</definedName>
    <definedName name="ew.FID003" localSheetId="54">#REF!</definedName>
    <definedName name="ew.FID003" localSheetId="53">#REF!</definedName>
    <definedName name="ew.FID003" localSheetId="13">#REF!</definedName>
    <definedName name="ew.FID003" localSheetId="19">#REF!</definedName>
    <definedName name="ew.FID003" localSheetId="23">#REF!</definedName>
    <definedName name="ew.FID003" localSheetId="30">#REF!</definedName>
    <definedName name="ew.FID003" localSheetId="3">#REF!</definedName>
    <definedName name="ew.FID003" localSheetId="1">#REF!</definedName>
    <definedName name="ew.FID003">#REF!</definedName>
    <definedName name="ew.FID004A" localSheetId="11">#REF!</definedName>
    <definedName name="ew.FID004A" localSheetId="44">#REF!</definedName>
    <definedName name="ew.FID004A" localSheetId="45">#REF!</definedName>
    <definedName name="ew.FID004A" localSheetId="46">#REF!</definedName>
    <definedName name="ew.FID004A" localSheetId="48">#REF!</definedName>
    <definedName name="ew.FID004A" localSheetId="54">#REF!</definedName>
    <definedName name="ew.FID004A" localSheetId="53">#REF!</definedName>
    <definedName name="ew.FID004A" localSheetId="13">#REF!</definedName>
    <definedName name="ew.FID004A" localSheetId="19">#REF!</definedName>
    <definedName name="ew.FID004A" localSheetId="23">#REF!</definedName>
    <definedName name="ew.FID004A" localSheetId="30">#REF!</definedName>
    <definedName name="ew.FID004A" localSheetId="3">#REF!</definedName>
    <definedName name="ew.FID004A" localSheetId="1">#REF!</definedName>
    <definedName name="ew.FID004A">#REF!</definedName>
    <definedName name="ew.FID004B" localSheetId="11">#REF!</definedName>
    <definedName name="ew.FID004B" localSheetId="44">#REF!</definedName>
    <definedName name="ew.FID004B" localSheetId="45">#REF!</definedName>
    <definedName name="ew.FID004B" localSheetId="46">#REF!</definedName>
    <definedName name="ew.FID004B" localSheetId="48">#REF!</definedName>
    <definedName name="ew.FID004B" localSheetId="54">#REF!</definedName>
    <definedName name="ew.FID004B" localSheetId="53">#REF!</definedName>
    <definedName name="ew.FID004B" localSheetId="13">#REF!</definedName>
    <definedName name="ew.FID004B" localSheetId="19">#REF!</definedName>
    <definedName name="ew.FID004B" localSheetId="23">#REF!</definedName>
    <definedName name="ew.FID004B" localSheetId="30">#REF!</definedName>
    <definedName name="ew.FID004B" localSheetId="3">#REF!</definedName>
    <definedName name="ew.FID004B" localSheetId="1">#REF!</definedName>
    <definedName name="ew.FID004B">#REF!</definedName>
    <definedName name="ew.FID005" localSheetId="11">#REF!</definedName>
    <definedName name="ew.FID005" localSheetId="44">#REF!</definedName>
    <definedName name="ew.FID005" localSheetId="45">#REF!</definedName>
    <definedName name="ew.FID005" localSheetId="46">#REF!</definedName>
    <definedName name="ew.FID005" localSheetId="48">#REF!</definedName>
    <definedName name="ew.FID005" localSheetId="54">#REF!</definedName>
    <definedName name="ew.FID005" localSheetId="53">#REF!</definedName>
    <definedName name="ew.FID005" localSheetId="13">#REF!</definedName>
    <definedName name="ew.FID005" localSheetId="19">#REF!</definedName>
    <definedName name="ew.FID005" localSheetId="23">#REF!</definedName>
    <definedName name="ew.FID005" localSheetId="30">#REF!</definedName>
    <definedName name="ew.FID005" localSheetId="3">#REF!</definedName>
    <definedName name="ew.FID005" localSheetId="1">#REF!</definedName>
    <definedName name="ew.FID005">#REF!</definedName>
    <definedName name="ew.FIN002D" localSheetId="11">#REF!</definedName>
    <definedName name="ew.FIN002D" localSheetId="44">#REF!</definedName>
    <definedName name="ew.FIN002D" localSheetId="45">#REF!</definedName>
    <definedName name="ew.FIN002D" localSheetId="46">#REF!</definedName>
    <definedName name="ew.FIN002D" localSheetId="48">#REF!</definedName>
    <definedName name="ew.FIN002D" localSheetId="54">#REF!</definedName>
    <definedName name="ew.FIN002D" localSheetId="53">#REF!</definedName>
    <definedName name="ew.FIN002D" localSheetId="13">#REF!</definedName>
    <definedName name="ew.FIN002D" localSheetId="19">#REF!</definedName>
    <definedName name="ew.FIN002D" localSheetId="23">#REF!</definedName>
    <definedName name="ew.FIN002D" localSheetId="30">#REF!</definedName>
    <definedName name="ew.FIN002D" localSheetId="3">#REF!</definedName>
    <definedName name="ew.FIN002D" localSheetId="1">#REF!</definedName>
    <definedName name="ew.FIN002D">#REF!</definedName>
    <definedName name="ew.FIN003A" localSheetId="11">#REF!</definedName>
    <definedName name="ew.FIN003A" localSheetId="44">#REF!</definedName>
    <definedName name="ew.FIN003A" localSheetId="45">#REF!</definedName>
    <definedName name="ew.FIN003A" localSheetId="46">#REF!</definedName>
    <definedName name="ew.FIN003A" localSheetId="48">#REF!</definedName>
    <definedName name="ew.FIN003A" localSheetId="54">#REF!</definedName>
    <definedName name="ew.FIN003A" localSheetId="53">#REF!</definedName>
    <definedName name="ew.FIN003A" localSheetId="13">#REF!</definedName>
    <definedName name="ew.FIN003A" localSheetId="19">#REF!</definedName>
    <definedName name="ew.FIN003A" localSheetId="23">#REF!</definedName>
    <definedName name="ew.FIN003A" localSheetId="30">#REF!</definedName>
    <definedName name="ew.FIN003A" localSheetId="3">#REF!</definedName>
    <definedName name="ew.FIN003A" localSheetId="1">#REF!</definedName>
    <definedName name="ew.FIN003A">#REF!</definedName>
    <definedName name="ew.FIN003B" localSheetId="11">#REF!</definedName>
    <definedName name="ew.FIN003B" localSheetId="44">#REF!</definedName>
    <definedName name="ew.FIN003B" localSheetId="45">#REF!</definedName>
    <definedName name="ew.FIN003B" localSheetId="46">#REF!</definedName>
    <definedName name="ew.FIN003B" localSheetId="48">#REF!</definedName>
    <definedName name="ew.FIN003B" localSheetId="54">#REF!</definedName>
    <definedName name="ew.FIN003B" localSheetId="53">#REF!</definedName>
    <definedName name="ew.FIN003B" localSheetId="13">#REF!</definedName>
    <definedName name="ew.FIN003B" localSheetId="19">#REF!</definedName>
    <definedName name="ew.FIN003B" localSheetId="23">#REF!</definedName>
    <definedName name="ew.FIN003B" localSheetId="30">#REF!</definedName>
    <definedName name="ew.FIN003B" localSheetId="3">#REF!</definedName>
    <definedName name="ew.FIN003B" localSheetId="1">#REF!</definedName>
    <definedName name="ew.FIN003B">#REF!</definedName>
    <definedName name="ew.FIN003C" localSheetId="11">#REF!</definedName>
    <definedName name="ew.FIN003C" localSheetId="44">#REF!</definedName>
    <definedName name="ew.FIN003C" localSheetId="45">#REF!</definedName>
    <definedName name="ew.FIN003C" localSheetId="46">#REF!</definedName>
    <definedName name="ew.FIN003C" localSheetId="48">#REF!</definedName>
    <definedName name="ew.FIN003C" localSheetId="54">#REF!</definedName>
    <definedName name="ew.FIN003C" localSheetId="53">#REF!</definedName>
    <definedName name="ew.FIN003C" localSheetId="13">#REF!</definedName>
    <definedName name="ew.FIN003C" localSheetId="19">#REF!</definedName>
    <definedName name="ew.FIN003C" localSheetId="23">#REF!</definedName>
    <definedName name="ew.FIN003C" localSheetId="30">#REF!</definedName>
    <definedName name="ew.FIN003C" localSheetId="3">#REF!</definedName>
    <definedName name="ew.FIN003C" localSheetId="1">#REF!</definedName>
    <definedName name="ew.FIN003C">#REF!</definedName>
    <definedName name="ew.FIN005_1" localSheetId="11">#REF!</definedName>
    <definedName name="ew.FIN005_1" localSheetId="44">#REF!</definedName>
    <definedName name="ew.FIN005_1" localSheetId="45">#REF!</definedName>
    <definedName name="ew.FIN005_1" localSheetId="46">#REF!</definedName>
    <definedName name="ew.FIN005_1" localSheetId="48">#REF!</definedName>
    <definedName name="ew.FIN005_1" localSheetId="54">#REF!</definedName>
    <definedName name="ew.FIN005_1" localSheetId="53">#REF!</definedName>
    <definedName name="ew.FIN005_1" localSheetId="13">#REF!</definedName>
    <definedName name="ew.FIN005_1" localSheetId="19">#REF!</definedName>
    <definedName name="ew.FIN005_1" localSheetId="23">#REF!</definedName>
    <definedName name="ew.FIN005_1" localSheetId="30">#REF!</definedName>
    <definedName name="ew.FIN005_1" localSheetId="3">#REF!</definedName>
    <definedName name="ew.FIN005_1" localSheetId="1">#REF!</definedName>
    <definedName name="ew.FIN005_1">#REF!</definedName>
    <definedName name="ew.FIN005_2" localSheetId="11">#REF!</definedName>
    <definedName name="ew.FIN005_2" localSheetId="44">#REF!</definedName>
    <definedName name="ew.FIN005_2" localSheetId="45">#REF!</definedName>
    <definedName name="ew.FIN005_2" localSheetId="46">#REF!</definedName>
    <definedName name="ew.FIN005_2" localSheetId="48">#REF!</definedName>
    <definedName name="ew.FIN005_2" localSheetId="54">#REF!</definedName>
    <definedName name="ew.FIN005_2" localSheetId="53">#REF!</definedName>
    <definedName name="ew.FIN005_2" localSheetId="13">#REF!</definedName>
    <definedName name="ew.FIN005_2" localSheetId="19">#REF!</definedName>
    <definedName name="ew.FIN005_2" localSheetId="23">#REF!</definedName>
    <definedName name="ew.FIN005_2" localSheetId="30">#REF!</definedName>
    <definedName name="ew.FIN005_2" localSheetId="3">#REF!</definedName>
    <definedName name="ew.FIN005_2" localSheetId="1">#REF!</definedName>
    <definedName name="ew.FIN005_2">#REF!</definedName>
    <definedName name="ew.FIN006" localSheetId="11">#REF!</definedName>
    <definedName name="ew.FIN006" localSheetId="44">#REF!</definedName>
    <definedName name="ew.FIN006" localSheetId="45">#REF!</definedName>
    <definedName name="ew.FIN006" localSheetId="46">#REF!</definedName>
    <definedName name="ew.FIN006" localSheetId="48">#REF!</definedName>
    <definedName name="ew.FIN006" localSheetId="54">#REF!</definedName>
    <definedName name="ew.FIN006" localSheetId="53">#REF!</definedName>
    <definedName name="ew.FIN006" localSheetId="13">#REF!</definedName>
    <definedName name="ew.FIN006" localSheetId="19">#REF!</definedName>
    <definedName name="ew.FIN006" localSheetId="23">#REF!</definedName>
    <definedName name="ew.FIN006" localSheetId="30">#REF!</definedName>
    <definedName name="ew.FIN006" localSheetId="3">#REF!</definedName>
    <definedName name="ew.FIN006" localSheetId="1">#REF!</definedName>
    <definedName name="ew.FIN006">#REF!</definedName>
    <definedName name="ew.FIN007" localSheetId="11">#REF!</definedName>
    <definedName name="ew.FIN007" localSheetId="44">#REF!</definedName>
    <definedName name="ew.FIN007" localSheetId="45">#REF!</definedName>
    <definedName name="ew.FIN007" localSheetId="46">#REF!</definedName>
    <definedName name="ew.FIN007" localSheetId="48">#REF!</definedName>
    <definedName name="ew.FIN007" localSheetId="54">#REF!</definedName>
    <definedName name="ew.FIN007" localSheetId="53">#REF!</definedName>
    <definedName name="ew.FIN007" localSheetId="13">#REF!</definedName>
    <definedName name="ew.FIN007" localSheetId="19">#REF!</definedName>
    <definedName name="ew.FIN007" localSheetId="23">#REF!</definedName>
    <definedName name="ew.FIN007" localSheetId="30">#REF!</definedName>
    <definedName name="ew.FIN007" localSheetId="3">#REF!</definedName>
    <definedName name="ew.FIN007" localSheetId="1">#REF!</definedName>
    <definedName name="ew.FIN007">#REF!</definedName>
    <definedName name="ew.FIN008A" localSheetId="11">#REF!</definedName>
    <definedName name="ew.FIN008A" localSheetId="44">#REF!</definedName>
    <definedName name="ew.FIN008A" localSheetId="45">#REF!</definedName>
    <definedName name="ew.FIN008A" localSheetId="46">#REF!</definedName>
    <definedName name="ew.FIN008A" localSheetId="48">#REF!</definedName>
    <definedName name="ew.FIN008A" localSheetId="54">#REF!</definedName>
    <definedName name="ew.FIN008A" localSheetId="53">#REF!</definedName>
    <definedName name="ew.FIN008A" localSheetId="13">#REF!</definedName>
    <definedName name="ew.FIN008A" localSheetId="19">#REF!</definedName>
    <definedName name="ew.FIN008A" localSheetId="23">#REF!</definedName>
    <definedName name="ew.FIN008A" localSheetId="30">#REF!</definedName>
    <definedName name="ew.FIN008A" localSheetId="3">#REF!</definedName>
    <definedName name="ew.FIN008A" localSheetId="1">#REF!</definedName>
    <definedName name="ew.FIN008A">#REF!</definedName>
    <definedName name="ew.FIN008B" localSheetId="11">#REF!</definedName>
    <definedName name="ew.FIN008B" localSheetId="44">#REF!</definedName>
    <definedName name="ew.FIN008B" localSheetId="45">#REF!</definedName>
    <definedName name="ew.FIN008B" localSheetId="46">#REF!</definedName>
    <definedName name="ew.FIN008B" localSheetId="48">#REF!</definedName>
    <definedName name="ew.FIN008B" localSheetId="54">#REF!</definedName>
    <definedName name="ew.FIN008B" localSheetId="53">#REF!</definedName>
    <definedName name="ew.FIN008B" localSheetId="13">#REF!</definedName>
    <definedName name="ew.FIN008B" localSheetId="19">#REF!</definedName>
    <definedName name="ew.FIN008B" localSheetId="23">#REF!</definedName>
    <definedName name="ew.FIN008B" localSheetId="30">#REF!</definedName>
    <definedName name="ew.FIN008B" localSheetId="3">#REF!</definedName>
    <definedName name="ew.FIN008B" localSheetId="1">#REF!</definedName>
    <definedName name="ew.FIN008B">#REF!</definedName>
    <definedName name="ew.FIN008C" localSheetId="11">#REF!</definedName>
    <definedName name="ew.FIN008C" localSheetId="44">#REF!</definedName>
    <definedName name="ew.FIN008C" localSheetId="45">#REF!</definedName>
    <definedName name="ew.FIN008C" localSheetId="46">#REF!</definedName>
    <definedName name="ew.FIN008C" localSheetId="48">#REF!</definedName>
    <definedName name="ew.FIN008C" localSheetId="54">#REF!</definedName>
    <definedName name="ew.FIN008C" localSheetId="53">#REF!</definedName>
    <definedName name="ew.FIN008C" localSheetId="13">#REF!</definedName>
    <definedName name="ew.FIN008C" localSheetId="19">#REF!</definedName>
    <definedName name="ew.FIN008C" localSheetId="23">#REF!</definedName>
    <definedName name="ew.FIN008C" localSheetId="30">#REF!</definedName>
    <definedName name="ew.FIN008C" localSheetId="3">#REF!</definedName>
    <definedName name="ew.FIN008C" localSheetId="1">#REF!</definedName>
    <definedName name="ew.FIN008C">#REF!</definedName>
    <definedName name="ew.FIN008D" localSheetId="11">#REF!</definedName>
    <definedName name="ew.FIN008D" localSheetId="44">#REF!</definedName>
    <definedName name="ew.FIN008D" localSheetId="45">#REF!</definedName>
    <definedName name="ew.FIN008D" localSheetId="46">#REF!</definedName>
    <definedName name="ew.FIN008D" localSheetId="48">#REF!</definedName>
    <definedName name="ew.FIN008D" localSheetId="54">#REF!</definedName>
    <definedName name="ew.FIN008D" localSheetId="53">#REF!</definedName>
    <definedName name="ew.FIN008D" localSheetId="13">#REF!</definedName>
    <definedName name="ew.FIN008D" localSheetId="19">#REF!</definedName>
    <definedName name="ew.FIN008D" localSheetId="23">#REF!</definedName>
    <definedName name="ew.FIN008D" localSheetId="30">#REF!</definedName>
    <definedName name="ew.FIN008D" localSheetId="3">#REF!</definedName>
    <definedName name="ew.FIN008D" localSheetId="1">#REF!</definedName>
    <definedName name="ew.FIN008D">#REF!</definedName>
    <definedName name="ew.FIN009" localSheetId="11">#REF!</definedName>
    <definedName name="ew.FIN009" localSheetId="44">#REF!</definedName>
    <definedName name="ew.FIN009" localSheetId="45">#REF!</definedName>
    <definedName name="ew.FIN009" localSheetId="46">#REF!</definedName>
    <definedName name="ew.FIN009" localSheetId="48">#REF!</definedName>
    <definedName name="ew.FIN009" localSheetId="54">#REF!</definedName>
    <definedName name="ew.FIN009" localSheetId="53">#REF!</definedName>
    <definedName name="ew.FIN009" localSheetId="13">#REF!</definedName>
    <definedName name="ew.FIN009" localSheetId="19">#REF!</definedName>
    <definedName name="ew.FIN009" localSheetId="23">#REF!</definedName>
    <definedName name="ew.FIN009" localSheetId="30">#REF!</definedName>
    <definedName name="ew.FIN009" localSheetId="3">#REF!</definedName>
    <definedName name="ew.FIN009" localSheetId="1">#REF!</definedName>
    <definedName name="ew.FIN009">#REF!</definedName>
    <definedName name="ew.FIN009_1" localSheetId="11">#REF!</definedName>
    <definedName name="ew.FIN009_1" localSheetId="44">#REF!</definedName>
    <definedName name="ew.FIN009_1" localSheetId="45">#REF!</definedName>
    <definedName name="ew.FIN009_1" localSheetId="46">#REF!</definedName>
    <definedName name="ew.FIN009_1" localSheetId="48">#REF!</definedName>
    <definedName name="ew.FIN009_1" localSheetId="54">#REF!</definedName>
    <definedName name="ew.FIN009_1" localSheetId="53">#REF!</definedName>
    <definedName name="ew.FIN009_1" localSheetId="13">#REF!</definedName>
    <definedName name="ew.FIN009_1" localSheetId="19">#REF!</definedName>
    <definedName name="ew.FIN009_1" localSheetId="23">#REF!</definedName>
    <definedName name="ew.FIN009_1" localSheetId="30">#REF!</definedName>
    <definedName name="ew.FIN009_1" localSheetId="3">#REF!</definedName>
    <definedName name="ew.FIN009_1" localSheetId="1">#REF!</definedName>
    <definedName name="ew.FIN009_1">#REF!</definedName>
    <definedName name="ew.FIN010" localSheetId="11">#REF!</definedName>
    <definedName name="ew.FIN010" localSheetId="44">#REF!</definedName>
    <definedName name="ew.FIN010" localSheetId="45">#REF!</definedName>
    <definedName name="ew.FIN010" localSheetId="46">#REF!</definedName>
    <definedName name="ew.FIN010" localSheetId="48">#REF!</definedName>
    <definedName name="ew.FIN010" localSheetId="54">#REF!</definedName>
    <definedName name="ew.FIN010" localSheetId="53">#REF!</definedName>
    <definedName name="ew.FIN010" localSheetId="13">#REF!</definedName>
    <definedName name="ew.FIN010" localSheetId="19">#REF!</definedName>
    <definedName name="ew.FIN010" localSheetId="23">#REF!</definedName>
    <definedName name="ew.FIN010" localSheetId="30">#REF!</definedName>
    <definedName name="ew.FIN010" localSheetId="3">#REF!</definedName>
    <definedName name="ew.FIN010" localSheetId="1">#REF!</definedName>
    <definedName name="ew.FIN010">#REF!</definedName>
    <definedName name="ew.FIN011" localSheetId="11">#REF!</definedName>
    <definedName name="ew.FIN011" localSheetId="44">#REF!</definedName>
    <definedName name="ew.FIN011" localSheetId="45">#REF!</definedName>
    <definedName name="ew.FIN011" localSheetId="46">#REF!</definedName>
    <definedName name="ew.FIN011" localSheetId="48">#REF!</definedName>
    <definedName name="ew.FIN011" localSheetId="54">#REF!</definedName>
    <definedName name="ew.FIN011" localSheetId="53">#REF!</definedName>
    <definedName name="ew.FIN011" localSheetId="13">#REF!</definedName>
    <definedName name="ew.FIN011" localSheetId="19">#REF!</definedName>
    <definedName name="ew.FIN011" localSheetId="23">#REF!</definedName>
    <definedName name="ew.FIN011" localSheetId="30">#REF!</definedName>
    <definedName name="ew.FIN011" localSheetId="3">#REF!</definedName>
    <definedName name="ew.FIN011" localSheetId="1">#REF!</definedName>
    <definedName name="ew.FIN011">#REF!</definedName>
    <definedName name="ew.FIN016B_1" localSheetId="11">#REF!</definedName>
    <definedName name="ew.FIN016B_1" localSheetId="44">#REF!</definedName>
    <definedName name="ew.FIN016B_1" localSheetId="45">#REF!</definedName>
    <definedName name="ew.FIN016B_1" localSheetId="46">#REF!</definedName>
    <definedName name="ew.FIN016B_1" localSheetId="48">#REF!</definedName>
    <definedName name="ew.FIN016B_1" localSheetId="54">#REF!</definedName>
    <definedName name="ew.FIN016B_1" localSheetId="53">#REF!</definedName>
    <definedName name="ew.FIN016B_1" localSheetId="13">#REF!</definedName>
    <definedName name="ew.FIN016B_1" localSheetId="19">#REF!</definedName>
    <definedName name="ew.FIN016B_1" localSheetId="23">#REF!</definedName>
    <definedName name="ew.FIN016B_1" localSheetId="30">#REF!</definedName>
    <definedName name="ew.FIN016B_1" localSheetId="3">#REF!</definedName>
    <definedName name="ew.FIN016B_1" localSheetId="1">#REF!</definedName>
    <definedName name="ew.FIN016B_1">#REF!</definedName>
    <definedName name="ew.FIN016B_2" localSheetId="11">#REF!</definedName>
    <definedName name="ew.FIN016B_2" localSheetId="44">#REF!</definedName>
    <definedName name="ew.FIN016B_2" localSheetId="45">#REF!</definedName>
    <definedName name="ew.FIN016B_2" localSheetId="46">#REF!</definedName>
    <definedName name="ew.FIN016B_2" localSheetId="48">#REF!</definedName>
    <definedName name="ew.FIN016B_2" localSheetId="54">#REF!</definedName>
    <definedName name="ew.FIN016B_2" localSheetId="53">#REF!</definedName>
    <definedName name="ew.FIN016B_2" localSheetId="13">#REF!</definedName>
    <definedName name="ew.FIN016B_2" localSheetId="19">#REF!</definedName>
    <definedName name="ew.FIN016B_2" localSheetId="23">#REF!</definedName>
    <definedName name="ew.FIN016B_2" localSheetId="30">#REF!</definedName>
    <definedName name="ew.FIN016B_2" localSheetId="3">#REF!</definedName>
    <definedName name="ew.FIN016B_2" localSheetId="1">#REF!</definedName>
    <definedName name="ew.FIN016B_2">#REF!</definedName>
    <definedName name="ew.FIN018" localSheetId="11">#REF!</definedName>
    <definedName name="ew.FIN018" localSheetId="44">#REF!</definedName>
    <definedName name="ew.FIN018" localSheetId="45">#REF!</definedName>
    <definedName name="ew.FIN018" localSheetId="46">#REF!</definedName>
    <definedName name="ew.FIN018" localSheetId="48">#REF!</definedName>
    <definedName name="ew.FIN018" localSheetId="54">#REF!</definedName>
    <definedName name="ew.FIN018" localSheetId="53">#REF!</definedName>
    <definedName name="ew.FIN018" localSheetId="13">#REF!</definedName>
    <definedName name="ew.FIN018" localSheetId="19">#REF!</definedName>
    <definedName name="ew.FIN018" localSheetId="23">#REF!</definedName>
    <definedName name="ew.FIN018" localSheetId="30">#REF!</definedName>
    <definedName name="ew.FIN018" localSheetId="3">#REF!</definedName>
    <definedName name="ew.FIN018" localSheetId="1">#REF!</definedName>
    <definedName name="ew.FIN018">#REF!</definedName>
    <definedName name="ew.FIN019" localSheetId="11">#REF!</definedName>
    <definedName name="ew.FIN019" localSheetId="44">#REF!</definedName>
    <definedName name="ew.FIN019" localSheetId="45">#REF!</definedName>
    <definedName name="ew.FIN019" localSheetId="46">#REF!</definedName>
    <definedName name="ew.FIN019" localSheetId="48">#REF!</definedName>
    <definedName name="ew.FIN019" localSheetId="54">#REF!</definedName>
    <definedName name="ew.FIN019" localSheetId="53">#REF!</definedName>
    <definedName name="ew.FIN019" localSheetId="13">#REF!</definedName>
    <definedName name="ew.FIN019" localSheetId="19">#REF!</definedName>
    <definedName name="ew.FIN019" localSheetId="23">#REF!</definedName>
    <definedName name="ew.FIN019" localSheetId="30">#REF!</definedName>
    <definedName name="ew.FIN019" localSheetId="3">#REF!</definedName>
    <definedName name="ew.FIN019" localSheetId="1">#REF!</definedName>
    <definedName name="ew.FIN019">#REF!</definedName>
    <definedName name="ew.FIN020" localSheetId="11">#REF!</definedName>
    <definedName name="ew.FIN020" localSheetId="44">#REF!</definedName>
    <definedName name="ew.FIN020" localSheetId="45">#REF!</definedName>
    <definedName name="ew.FIN020" localSheetId="46">#REF!</definedName>
    <definedName name="ew.FIN020" localSheetId="48">#REF!</definedName>
    <definedName name="ew.FIN020" localSheetId="54">#REF!</definedName>
    <definedName name="ew.FIN020" localSheetId="53">#REF!</definedName>
    <definedName name="ew.FIN020" localSheetId="13">#REF!</definedName>
    <definedName name="ew.FIN020" localSheetId="19">#REF!</definedName>
    <definedName name="ew.FIN020" localSheetId="23">#REF!</definedName>
    <definedName name="ew.FIN020" localSheetId="30">#REF!</definedName>
    <definedName name="ew.FIN020" localSheetId="3">#REF!</definedName>
    <definedName name="ew.FIN020" localSheetId="1">#REF!</definedName>
    <definedName name="ew.FIN020">#REF!</definedName>
    <definedName name="ew.FIN021" localSheetId="11">#REF!</definedName>
    <definedName name="ew.FIN021" localSheetId="44">#REF!</definedName>
    <definedName name="ew.FIN021" localSheetId="45">#REF!</definedName>
    <definedName name="ew.FIN021" localSheetId="46">#REF!</definedName>
    <definedName name="ew.FIN021" localSheetId="48">#REF!</definedName>
    <definedName name="ew.FIN021" localSheetId="54">#REF!</definedName>
    <definedName name="ew.FIN021" localSheetId="53">#REF!</definedName>
    <definedName name="ew.FIN021" localSheetId="13">#REF!</definedName>
    <definedName name="ew.FIN021" localSheetId="19">#REF!</definedName>
    <definedName name="ew.FIN021" localSheetId="23">#REF!</definedName>
    <definedName name="ew.FIN021" localSheetId="30">#REF!</definedName>
    <definedName name="ew.FIN021" localSheetId="3">#REF!</definedName>
    <definedName name="ew.FIN021" localSheetId="1">#REF!</definedName>
    <definedName name="ew.FIN021">#REF!</definedName>
    <definedName name="ew.FIN022" localSheetId="11">#REF!</definedName>
    <definedName name="ew.FIN022" localSheetId="44">#REF!</definedName>
    <definedName name="ew.FIN022" localSheetId="45">#REF!</definedName>
    <definedName name="ew.FIN022" localSheetId="46">#REF!</definedName>
    <definedName name="ew.FIN022" localSheetId="48">#REF!</definedName>
    <definedName name="ew.FIN022" localSheetId="54">#REF!</definedName>
    <definedName name="ew.FIN022" localSheetId="53">#REF!</definedName>
    <definedName name="ew.FIN022" localSheetId="13">#REF!</definedName>
    <definedName name="ew.FIN022" localSheetId="19">#REF!</definedName>
    <definedName name="ew.FIN022" localSheetId="23">#REF!</definedName>
    <definedName name="ew.FIN022" localSheetId="30">#REF!</definedName>
    <definedName name="ew.FIN022" localSheetId="3">#REF!</definedName>
    <definedName name="ew.FIN022" localSheetId="1">#REF!</definedName>
    <definedName name="ew.FIN022">#REF!</definedName>
    <definedName name="ew.FIN023" localSheetId="11">#REF!</definedName>
    <definedName name="ew.FIN023" localSheetId="44">#REF!</definedName>
    <definedName name="ew.FIN023" localSheetId="45">#REF!</definedName>
    <definedName name="ew.FIN023" localSheetId="46">#REF!</definedName>
    <definedName name="ew.FIN023" localSheetId="48">#REF!</definedName>
    <definedName name="ew.FIN023" localSheetId="54">#REF!</definedName>
    <definedName name="ew.FIN023" localSheetId="53">#REF!</definedName>
    <definedName name="ew.FIN023" localSheetId="13">#REF!</definedName>
    <definedName name="ew.FIN023" localSheetId="19">#REF!</definedName>
    <definedName name="ew.FIN023" localSheetId="23">#REF!</definedName>
    <definedName name="ew.FIN023" localSheetId="30">#REF!</definedName>
    <definedName name="ew.FIN023" localSheetId="3">#REF!</definedName>
    <definedName name="ew.FIN023" localSheetId="1">#REF!</definedName>
    <definedName name="ew.FIN023">#REF!</definedName>
    <definedName name="ew.FIN024" localSheetId="11">#REF!</definedName>
    <definedName name="ew.FIN024" localSheetId="44">#REF!</definedName>
    <definedName name="ew.FIN024" localSheetId="45">#REF!</definedName>
    <definedName name="ew.FIN024" localSheetId="46">#REF!</definedName>
    <definedName name="ew.FIN024" localSheetId="48">#REF!</definedName>
    <definedName name="ew.FIN024" localSheetId="54">#REF!</definedName>
    <definedName name="ew.FIN024" localSheetId="53">#REF!</definedName>
    <definedName name="ew.FIN024" localSheetId="13">#REF!</definedName>
    <definedName name="ew.FIN024" localSheetId="19">#REF!</definedName>
    <definedName name="ew.FIN024" localSheetId="23">#REF!</definedName>
    <definedName name="ew.FIN024" localSheetId="30">#REF!</definedName>
    <definedName name="ew.FIN024" localSheetId="3">#REF!</definedName>
    <definedName name="ew.FIN024" localSheetId="1">#REF!</definedName>
    <definedName name="ew.FIN024">#REF!</definedName>
    <definedName name="ew.FIN025" localSheetId="11">#REF!</definedName>
    <definedName name="ew.FIN025" localSheetId="44">#REF!</definedName>
    <definedName name="ew.FIN025" localSheetId="45">#REF!</definedName>
    <definedName name="ew.FIN025" localSheetId="46">#REF!</definedName>
    <definedName name="ew.FIN025" localSheetId="48">#REF!</definedName>
    <definedName name="ew.FIN025" localSheetId="54">#REF!</definedName>
    <definedName name="ew.FIN025" localSheetId="53">#REF!</definedName>
    <definedName name="ew.FIN025" localSheetId="13">#REF!</definedName>
    <definedName name="ew.FIN025" localSheetId="19">#REF!</definedName>
    <definedName name="ew.FIN025" localSheetId="23">#REF!</definedName>
    <definedName name="ew.FIN025" localSheetId="30">#REF!</definedName>
    <definedName name="ew.FIN025" localSheetId="3">#REF!</definedName>
    <definedName name="ew.FIN025" localSheetId="1">#REF!</definedName>
    <definedName name="ew.FIN025">#REF!</definedName>
    <definedName name="ew.FIN026B" localSheetId="11">#REF!</definedName>
    <definedName name="ew.FIN026B" localSheetId="44">#REF!</definedName>
    <definedName name="ew.FIN026B" localSheetId="45">#REF!</definedName>
    <definedName name="ew.FIN026B" localSheetId="46">#REF!</definedName>
    <definedName name="ew.FIN026B" localSheetId="48">#REF!</definedName>
    <definedName name="ew.FIN026B" localSheetId="54">#REF!</definedName>
    <definedName name="ew.FIN026B" localSheetId="53">#REF!</definedName>
    <definedName name="ew.FIN026B" localSheetId="13">#REF!</definedName>
    <definedName name="ew.FIN026B" localSheetId="19">#REF!</definedName>
    <definedName name="ew.FIN026B" localSheetId="23">#REF!</definedName>
    <definedName name="ew.FIN026B" localSheetId="30">#REF!</definedName>
    <definedName name="ew.FIN026B" localSheetId="3">#REF!</definedName>
    <definedName name="ew.FIN026B" localSheetId="1">#REF!</definedName>
    <definedName name="ew.FIN026B">#REF!</definedName>
    <definedName name="ew.FIN026C" localSheetId="11">#REF!</definedName>
    <definedName name="ew.FIN026C" localSheetId="44">#REF!</definedName>
    <definedName name="ew.FIN026C" localSheetId="45">#REF!</definedName>
    <definedName name="ew.FIN026C" localSheetId="46">#REF!</definedName>
    <definedName name="ew.FIN026C" localSheetId="48">#REF!</definedName>
    <definedName name="ew.FIN026C" localSheetId="54">#REF!</definedName>
    <definedName name="ew.FIN026C" localSheetId="53">#REF!</definedName>
    <definedName name="ew.FIN026C" localSheetId="13">#REF!</definedName>
    <definedName name="ew.FIN026C" localSheetId="19">#REF!</definedName>
    <definedName name="ew.FIN026C" localSheetId="23">#REF!</definedName>
    <definedName name="ew.FIN026C" localSheetId="30">#REF!</definedName>
    <definedName name="ew.FIN026C" localSheetId="3">#REF!</definedName>
    <definedName name="ew.FIN026C" localSheetId="1">#REF!</definedName>
    <definedName name="ew.FIN026C">#REF!</definedName>
    <definedName name="ew.FIN026D" localSheetId="11">#REF!</definedName>
    <definedName name="ew.FIN026D" localSheetId="44">#REF!</definedName>
    <definedName name="ew.FIN026D" localSheetId="45">#REF!</definedName>
    <definedName name="ew.FIN026D" localSheetId="46">#REF!</definedName>
    <definedName name="ew.FIN026D" localSheetId="48">#REF!</definedName>
    <definedName name="ew.FIN026D" localSheetId="54">#REF!</definedName>
    <definedName name="ew.FIN026D" localSheetId="53">#REF!</definedName>
    <definedName name="ew.FIN026D" localSheetId="13">#REF!</definedName>
    <definedName name="ew.FIN026D" localSheetId="19">#REF!</definedName>
    <definedName name="ew.FIN026D" localSheetId="23">#REF!</definedName>
    <definedName name="ew.FIN026D" localSheetId="30">#REF!</definedName>
    <definedName name="ew.FIN026D" localSheetId="3">#REF!</definedName>
    <definedName name="ew.FIN026D" localSheetId="1">#REF!</definedName>
    <definedName name="ew.FIN026D">#REF!</definedName>
    <definedName name="ew.FIN026E" localSheetId="11">#REF!</definedName>
    <definedName name="ew.FIN026E" localSheetId="44">#REF!</definedName>
    <definedName name="ew.FIN026E" localSheetId="45">#REF!</definedName>
    <definedName name="ew.FIN026E" localSheetId="46">#REF!</definedName>
    <definedName name="ew.FIN026E" localSheetId="48">#REF!</definedName>
    <definedName name="ew.FIN026E" localSheetId="54">#REF!</definedName>
    <definedName name="ew.FIN026E" localSheetId="53">#REF!</definedName>
    <definedName name="ew.FIN026E" localSheetId="13">#REF!</definedName>
    <definedName name="ew.FIN026E" localSheetId="19">#REF!</definedName>
    <definedName name="ew.FIN026E" localSheetId="23">#REF!</definedName>
    <definedName name="ew.FIN026E" localSheetId="30">#REF!</definedName>
    <definedName name="ew.FIN026E" localSheetId="3">#REF!</definedName>
    <definedName name="ew.FIN026E" localSheetId="1">#REF!</definedName>
    <definedName name="ew.FIN026E">#REF!</definedName>
    <definedName name="ew.FIN026F" localSheetId="11">#REF!</definedName>
    <definedName name="ew.FIN026F" localSheetId="44">#REF!</definedName>
    <definedName name="ew.FIN026F" localSheetId="45">#REF!</definedName>
    <definedName name="ew.FIN026F" localSheetId="46">#REF!</definedName>
    <definedName name="ew.FIN026F" localSheetId="48">#REF!</definedName>
    <definedName name="ew.FIN026F" localSheetId="54">#REF!</definedName>
    <definedName name="ew.FIN026F" localSheetId="53">#REF!</definedName>
    <definedName name="ew.FIN026F" localSheetId="13">#REF!</definedName>
    <definedName name="ew.FIN026F" localSheetId="19">#REF!</definedName>
    <definedName name="ew.FIN026F" localSheetId="23">#REF!</definedName>
    <definedName name="ew.FIN026F" localSheetId="30">#REF!</definedName>
    <definedName name="ew.FIN026F" localSheetId="3">#REF!</definedName>
    <definedName name="ew.FIN026F" localSheetId="1">#REF!</definedName>
    <definedName name="ew.FIN026F">#REF!</definedName>
    <definedName name="ew.FIN026G" localSheetId="11">#REF!</definedName>
    <definedName name="ew.FIN026G" localSheetId="44">#REF!</definedName>
    <definedName name="ew.FIN026G" localSheetId="45">#REF!</definedName>
    <definedName name="ew.FIN026G" localSheetId="46">#REF!</definedName>
    <definedName name="ew.FIN026G" localSheetId="48">#REF!</definedName>
    <definedName name="ew.FIN026G" localSheetId="54">#REF!</definedName>
    <definedName name="ew.FIN026G" localSheetId="53">#REF!</definedName>
    <definedName name="ew.FIN026G" localSheetId="13">#REF!</definedName>
    <definedName name="ew.FIN026G" localSheetId="19">#REF!</definedName>
    <definedName name="ew.FIN026G" localSheetId="23">#REF!</definedName>
    <definedName name="ew.FIN026G" localSheetId="30">#REF!</definedName>
    <definedName name="ew.FIN026G" localSheetId="3">#REF!</definedName>
    <definedName name="ew.FIN026G" localSheetId="1">#REF!</definedName>
    <definedName name="ew.FIN026G">#REF!</definedName>
    <definedName name="ew.FIN026H" localSheetId="11">#REF!</definedName>
    <definedName name="ew.FIN026H" localSheetId="44">#REF!</definedName>
    <definedName name="ew.FIN026H" localSheetId="45">#REF!</definedName>
    <definedName name="ew.FIN026H" localSheetId="46">#REF!</definedName>
    <definedName name="ew.FIN026H" localSheetId="48">#REF!</definedName>
    <definedName name="ew.FIN026H" localSheetId="54">#REF!</definedName>
    <definedName name="ew.FIN026H" localSheetId="53">#REF!</definedName>
    <definedName name="ew.FIN026H" localSheetId="13">#REF!</definedName>
    <definedName name="ew.FIN026H" localSheetId="19">#REF!</definedName>
    <definedName name="ew.FIN026H" localSheetId="23">#REF!</definedName>
    <definedName name="ew.FIN026H" localSheetId="30">#REF!</definedName>
    <definedName name="ew.FIN026H" localSheetId="3">#REF!</definedName>
    <definedName name="ew.FIN026H" localSheetId="1">#REF!</definedName>
    <definedName name="ew.FIN026H">#REF!</definedName>
    <definedName name="ew.FIN026I" localSheetId="11">#REF!</definedName>
    <definedName name="ew.FIN026I" localSheetId="44">#REF!</definedName>
    <definedName name="ew.FIN026I" localSheetId="45">#REF!</definedName>
    <definedName name="ew.FIN026I" localSheetId="46">#REF!</definedName>
    <definedName name="ew.FIN026I" localSheetId="48">#REF!</definedName>
    <definedName name="ew.FIN026I" localSheetId="54">#REF!</definedName>
    <definedName name="ew.FIN026I" localSheetId="53">#REF!</definedName>
    <definedName name="ew.FIN026I" localSheetId="13">#REF!</definedName>
    <definedName name="ew.FIN026I" localSheetId="19">#REF!</definedName>
    <definedName name="ew.FIN026I" localSheetId="23">#REF!</definedName>
    <definedName name="ew.FIN026I" localSheetId="30">#REF!</definedName>
    <definedName name="ew.FIN026I" localSheetId="3">#REF!</definedName>
    <definedName name="ew.FIN026I" localSheetId="1">#REF!</definedName>
    <definedName name="ew.FIN026I">#REF!</definedName>
    <definedName name="ew.FIN026J" localSheetId="11">#REF!</definedName>
    <definedName name="ew.FIN026J" localSheetId="44">#REF!</definedName>
    <definedName name="ew.FIN026J" localSheetId="45">#REF!</definedName>
    <definedName name="ew.FIN026J" localSheetId="46">#REF!</definedName>
    <definedName name="ew.FIN026J" localSheetId="48">#REF!</definedName>
    <definedName name="ew.FIN026J" localSheetId="54">#REF!</definedName>
    <definedName name="ew.FIN026J" localSheetId="53">#REF!</definedName>
    <definedName name="ew.FIN026J" localSheetId="13">#REF!</definedName>
    <definedName name="ew.FIN026J" localSheetId="19">#REF!</definedName>
    <definedName name="ew.FIN026J" localSheetId="23">#REF!</definedName>
    <definedName name="ew.FIN026J" localSheetId="30">#REF!</definedName>
    <definedName name="ew.FIN026J" localSheetId="3">#REF!</definedName>
    <definedName name="ew.FIN026J" localSheetId="1">#REF!</definedName>
    <definedName name="ew.FIN026J">#REF!</definedName>
    <definedName name="ew.FIN026K" localSheetId="11">#REF!</definedName>
    <definedName name="ew.FIN026K" localSheetId="44">#REF!</definedName>
    <definedName name="ew.FIN026K" localSheetId="45">#REF!</definedName>
    <definedName name="ew.FIN026K" localSheetId="46">#REF!</definedName>
    <definedName name="ew.FIN026K" localSheetId="48">#REF!</definedName>
    <definedName name="ew.FIN026K" localSheetId="54">#REF!</definedName>
    <definedName name="ew.FIN026K" localSheetId="53">#REF!</definedName>
    <definedName name="ew.FIN026K" localSheetId="13">#REF!</definedName>
    <definedName name="ew.FIN026K" localSheetId="19">#REF!</definedName>
    <definedName name="ew.FIN026K" localSheetId="23">#REF!</definedName>
    <definedName name="ew.FIN026K" localSheetId="30">#REF!</definedName>
    <definedName name="ew.FIN026K" localSheetId="3">#REF!</definedName>
    <definedName name="ew.FIN026K" localSheetId="1">#REF!</definedName>
    <definedName name="ew.FIN026K">#REF!</definedName>
    <definedName name="ew.FIN027" localSheetId="11">#REF!</definedName>
    <definedName name="ew.FIN027" localSheetId="44">#REF!</definedName>
    <definedName name="ew.FIN027" localSheetId="45">#REF!</definedName>
    <definedName name="ew.FIN027" localSheetId="46">#REF!</definedName>
    <definedName name="ew.FIN027" localSheetId="48">#REF!</definedName>
    <definedName name="ew.FIN027" localSheetId="54">#REF!</definedName>
    <definedName name="ew.FIN027" localSheetId="53">#REF!</definedName>
    <definedName name="ew.FIN027" localSheetId="13">#REF!</definedName>
    <definedName name="ew.FIN027" localSheetId="19">#REF!</definedName>
    <definedName name="ew.FIN027" localSheetId="23">#REF!</definedName>
    <definedName name="ew.FIN027" localSheetId="30">#REF!</definedName>
    <definedName name="ew.FIN027" localSheetId="3">#REF!</definedName>
    <definedName name="ew.FIN027" localSheetId="1">#REF!</definedName>
    <definedName name="ew.FIN027">#REF!</definedName>
    <definedName name="ew.FRN001A" localSheetId="11">#REF!</definedName>
    <definedName name="ew.FRN001A" localSheetId="44">#REF!</definedName>
    <definedName name="ew.FRN001A" localSheetId="45">#REF!</definedName>
    <definedName name="ew.FRN001A" localSheetId="46">#REF!</definedName>
    <definedName name="ew.FRN001A" localSheetId="48">#REF!</definedName>
    <definedName name="ew.FRN001A" localSheetId="54">#REF!</definedName>
    <definedName name="ew.FRN001A" localSheetId="53">#REF!</definedName>
    <definedName name="ew.FRN001A" localSheetId="13">#REF!</definedName>
    <definedName name="ew.FRN001A" localSheetId="19">#REF!</definedName>
    <definedName name="ew.FRN001A" localSheetId="23">#REF!</definedName>
    <definedName name="ew.FRN001A" localSheetId="30">#REF!</definedName>
    <definedName name="ew.FRN001A" localSheetId="3">#REF!</definedName>
    <definedName name="ew.FRN001A" localSheetId="1">#REF!</definedName>
    <definedName name="ew.FRN001A">#REF!</definedName>
    <definedName name="ew.FRN001B" localSheetId="11">#REF!</definedName>
    <definedName name="ew.FRN001B" localSheetId="44">#REF!</definedName>
    <definedName name="ew.FRN001B" localSheetId="45">#REF!</definedName>
    <definedName name="ew.FRN001B" localSheetId="46">#REF!</definedName>
    <definedName name="ew.FRN001B" localSheetId="48">#REF!</definedName>
    <definedName name="ew.FRN001B" localSheetId="54">#REF!</definedName>
    <definedName name="ew.FRN001B" localSheetId="53">#REF!</definedName>
    <definedName name="ew.FRN001B" localSheetId="13">#REF!</definedName>
    <definedName name="ew.FRN001B" localSheetId="19">#REF!</definedName>
    <definedName name="ew.FRN001B" localSheetId="23">#REF!</definedName>
    <definedName name="ew.FRN001B" localSheetId="30">#REF!</definedName>
    <definedName name="ew.FRN001B" localSheetId="3">#REF!</definedName>
    <definedName name="ew.FRN001B" localSheetId="1">#REF!</definedName>
    <definedName name="ew.FRN001B">#REF!</definedName>
    <definedName name="ew.FRN001C_1" localSheetId="11">#REF!</definedName>
    <definedName name="ew.FRN001C_1" localSheetId="44">#REF!</definedName>
    <definedName name="ew.FRN001C_1" localSheetId="45">#REF!</definedName>
    <definedName name="ew.FRN001C_1" localSheetId="46">#REF!</definedName>
    <definedName name="ew.FRN001C_1" localSheetId="48">#REF!</definedName>
    <definedName name="ew.FRN001C_1" localSheetId="54">#REF!</definedName>
    <definedName name="ew.FRN001C_1" localSheetId="53">#REF!</definedName>
    <definedName name="ew.FRN001C_1" localSheetId="13">#REF!</definedName>
    <definedName name="ew.FRN001C_1" localSheetId="19">#REF!</definedName>
    <definedName name="ew.FRN001C_1" localSheetId="23">#REF!</definedName>
    <definedName name="ew.FRN001C_1" localSheetId="30">#REF!</definedName>
    <definedName name="ew.FRN001C_1" localSheetId="3">#REF!</definedName>
    <definedName name="ew.FRN001C_1" localSheetId="1">#REF!</definedName>
    <definedName name="ew.FRN001C_1">#REF!</definedName>
    <definedName name="ew.FRN001C_2" localSheetId="11">#REF!</definedName>
    <definedName name="ew.FRN001C_2" localSheetId="44">#REF!</definedName>
    <definedName name="ew.FRN001C_2" localSheetId="45">#REF!</definedName>
    <definedName name="ew.FRN001C_2" localSheetId="46">#REF!</definedName>
    <definedName name="ew.FRN001C_2" localSheetId="48">#REF!</definedName>
    <definedName name="ew.FRN001C_2" localSheetId="54">#REF!</definedName>
    <definedName name="ew.FRN001C_2" localSheetId="53">#REF!</definedName>
    <definedName name="ew.FRN001C_2" localSheetId="13">#REF!</definedName>
    <definedName name="ew.FRN001C_2" localSheetId="19">#REF!</definedName>
    <definedName name="ew.FRN001C_2" localSheetId="23">#REF!</definedName>
    <definedName name="ew.FRN001C_2" localSheetId="30">#REF!</definedName>
    <definedName name="ew.FRN001C_2" localSheetId="3">#REF!</definedName>
    <definedName name="ew.FRN001C_2" localSheetId="1">#REF!</definedName>
    <definedName name="ew.FRN001C_2">#REF!</definedName>
    <definedName name="ew.FRN001C_3" localSheetId="11">#REF!</definedName>
    <definedName name="ew.FRN001C_3" localSheetId="44">#REF!</definedName>
    <definedName name="ew.FRN001C_3" localSheetId="45">#REF!</definedName>
    <definedName name="ew.FRN001C_3" localSheetId="46">#REF!</definedName>
    <definedName name="ew.FRN001C_3" localSheetId="48">#REF!</definedName>
    <definedName name="ew.FRN001C_3" localSheetId="54">#REF!</definedName>
    <definedName name="ew.FRN001C_3" localSheetId="53">#REF!</definedName>
    <definedName name="ew.FRN001C_3" localSheetId="13">#REF!</definedName>
    <definedName name="ew.FRN001C_3" localSheetId="19">#REF!</definedName>
    <definedName name="ew.FRN001C_3" localSheetId="23">#REF!</definedName>
    <definedName name="ew.FRN001C_3" localSheetId="30">#REF!</definedName>
    <definedName name="ew.FRN001C_3" localSheetId="3">#REF!</definedName>
    <definedName name="ew.FRN001C_3" localSheetId="1">#REF!</definedName>
    <definedName name="ew.FRN001C_3">#REF!</definedName>
    <definedName name="ew.FRN001D" localSheetId="11">#REF!</definedName>
    <definedName name="ew.FRN001D" localSheetId="44">#REF!</definedName>
    <definedName name="ew.FRN001D" localSheetId="45">#REF!</definedName>
    <definedName name="ew.FRN001D" localSheetId="46">#REF!</definedName>
    <definedName name="ew.FRN001D" localSheetId="48">#REF!</definedName>
    <definedName name="ew.FRN001D" localSheetId="54">#REF!</definedName>
    <definedName name="ew.FRN001D" localSheetId="53">#REF!</definedName>
    <definedName name="ew.FRN001D" localSheetId="13">#REF!</definedName>
    <definedName name="ew.FRN001D" localSheetId="19">#REF!</definedName>
    <definedName name="ew.FRN001D" localSheetId="23">#REF!</definedName>
    <definedName name="ew.FRN001D" localSheetId="30">#REF!</definedName>
    <definedName name="ew.FRN001D" localSheetId="3">#REF!</definedName>
    <definedName name="ew.FRN001D" localSheetId="1">#REF!</definedName>
    <definedName name="ew.FRN001D">#REF!</definedName>
    <definedName name="ew.FRN002A" localSheetId="11">#REF!</definedName>
    <definedName name="ew.FRN002A" localSheetId="44">#REF!</definedName>
    <definedName name="ew.FRN002A" localSheetId="45">#REF!</definedName>
    <definedName name="ew.FRN002A" localSheetId="46">#REF!</definedName>
    <definedName name="ew.FRN002A" localSheetId="48">#REF!</definedName>
    <definedName name="ew.FRN002A" localSheetId="54">#REF!</definedName>
    <definedName name="ew.FRN002A" localSheetId="53">#REF!</definedName>
    <definedName name="ew.FRN002A" localSheetId="13">#REF!</definedName>
    <definedName name="ew.FRN002A" localSheetId="19">#REF!</definedName>
    <definedName name="ew.FRN002A" localSheetId="23">#REF!</definedName>
    <definedName name="ew.FRN002A" localSheetId="30">#REF!</definedName>
    <definedName name="ew.FRN002A" localSheetId="3">#REF!</definedName>
    <definedName name="ew.FRN002A" localSheetId="1">#REF!</definedName>
    <definedName name="ew.FRN002A">#REF!</definedName>
    <definedName name="ew.FRN002A_2" localSheetId="11">#REF!</definedName>
    <definedName name="ew.FRN002A_2" localSheetId="44">#REF!</definedName>
    <definedName name="ew.FRN002A_2" localSheetId="45">#REF!</definedName>
    <definedName name="ew.FRN002A_2" localSheetId="46">#REF!</definedName>
    <definedName name="ew.FRN002A_2" localSheetId="48">#REF!</definedName>
    <definedName name="ew.FRN002A_2" localSheetId="54">#REF!</definedName>
    <definedName name="ew.FRN002A_2" localSheetId="53">#REF!</definedName>
    <definedName name="ew.FRN002A_2" localSheetId="13">#REF!</definedName>
    <definedName name="ew.FRN002A_2" localSheetId="19">#REF!</definedName>
    <definedName name="ew.FRN002A_2" localSheetId="23">#REF!</definedName>
    <definedName name="ew.FRN002A_2" localSheetId="30">#REF!</definedName>
    <definedName name="ew.FRN002A_2" localSheetId="3">#REF!</definedName>
    <definedName name="ew.FRN002A_2" localSheetId="1">#REF!</definedName>
    <definedName name="ew.FRN002A_2">#REF!</definedName>
    <definedName name="ew.FRN002B" localSheetId="11">#REF!</definedName>
    <definedName name="ew.FRN002B" localSheetId="44">#REF!</definedName>
    <definedName name="ew.FRN002B" localSheetId="45">#REF!</definedName>
    <definedName name="ew.FRN002B" localSheetId="46">#REF!</definedName>
    <definedName name="ew.FRN002B" localSheetId="48">#REF!</definedName>
    <definedName name="ew.FRN002B" localSheetId="54">#REF!</definedName>
    <definedName name="ew.FRN002B" localSheetId="53">#REF!</definedName>
    <definedName name="ew.FRN002B" localSheetId="13">#REF!</definedName>
    <definedName name="ew.FRN002B" localSheetId="19">#REF!</definedName>
    <definedName name="ew.FRN002B" localSheetId="23">#REF!</definedName>
    <definedName name="ew.FRN002B" localSheetId="30">#REF!</definedName>
    <definedName name="ew.FRN002B" localSheetId="3">#REF!</definedName>
    <definedName name="ew.FRN002B" localSheetId="1">#REF!</definedName>
    <definedName name="ew.FRN002B">#REF!</definedName>
    <definedName name="ew.FRN002D" localSheetId="11">#REF!</definedName>
    <definedName name="ew.FRN002D" localSheetId="44">#REF!</definedName>
    <definedName name="ew.FRN002D" localSheetId="45">#REF!</definedName>
    <definedName name="ew.FRN002D" localSheetId="46">#REF!</definedName>
    <definedName name="ew.FRN002D" localSheetId="48">#REF!</definedName>
    <definedName name="ew.FRN002D" localSheetId="54">#REF!</definedName>
    <definedName name="ew.FRN002D" localSheetId="53">#REF!</definedName>
    <definedName name="ew.FRN002D" localSheetId="13">#REF!</definedName>
    <definedName name="ew.FRN002D" localSheetId="19">#REF!</definedName>
    <definedName name="ew.FRN002D" localSheetId="23">#REF!</definedName>
    <definedName name="ew.FRN002D" localSheetId="30">#REF!</definedName>
    <definedName name="ew.FRN002D" localSheetId="3">#REF!</definedName>
    <definedName name="ew.FRN002D" localSheetId="1">#REF!</definedName>
    <definedName name="ew.FRN002D">#REF!</definedName>
    <definedName name="ew.FRN013A" localSheetId="11">#REF!</definedName>
    <definedName name="ew.FRN013A" localSheetId="44">#REF!</definedName>
    <definedName name="ew.FRN013A" localSheetId="45">#REF!</definedName>
    <definedName name="ew.FRN013A" localSheetId="46">#REF!</definedName>
    <definedName name="ew.FRN013A" localSheetId="48">#REF!</definedName>
    <definedName name="ew.FRN013A" localSheetId="54">#REF!</definedName>
    <definedName name="ew.FRN013A" localSheetId="53">#REF!</definedName>
    <definedName name="ew.FRN013A" localSheetId="13">#REF!</definedName>
    <definedName name="ew.FRN013A" localSheetId="19">#REF!</definedName>
    <definedName name="ew.FRN013A" localSheetId="23">#REF!</definedName>
    <definedName name="ew.FRN013A" localSheetId="30">#REF!</definedName>
    <definedName name="ew.FRN013A" localSheetId="3">#REF!</definedName>
    <definedName name="ew.FRN013A" localSheetId="1">#REF!</definedName>
    <definedName name="ew.FRN013A">#REF!</definedName>
    <definedName name="ew.FRN013B" localSheetId="11">#REF!</definedName>
    <definedName name="ew.FRN013B" localSheetId="44">#REF!</definedName>
    <definedName name="ew.FRN013B" localSheetId="45">#REF!</definedName>
    <definedName name="ew.FRN013B" localSheetId="46">#REF!</definedName>
    <definedName name="ew.FRN013B" localSheetId="48">#REF!</definedName>
    <definedName name="ew.FRN013B" localSheetId="54">#REF!</definedName>
    <definedName name="ew.FRN013B" localSheetId="53">#REF!</definedName>
    <definedName name="ew.FRN013B" localSheetId="13">#REF!</definedName>
    <definedName name="ew.FRN013B" localSheetId="19">#REF!</definedName>
    <definedName name="ew.FRN013B" localSheetId="23">#REF!</definedName>
    <definedName name="ew.FRN013B" localSheetId="30">#REF!</definedName>
    <definedName name="ew.FRN013B" localSheetId="3">#REF!</definedName>
    <definedName name="ew.FRN013B" localSheetId="1">#REF!</definedName>
    <definedName name="ew.FRN013B">#REF!</definedName>
    <definedName name="eweeeeeq" localSheetId="44">#REF!</definedName>
    <definedName name="eweeeeeq" localSheetId="53">#REF!</definedName>
    <definedName name="eweeeeeq" localSheetId="13">#REF!</definedName>
    <definedName name="eweeeeeq" localSheetId="19">#REF!</definedName>
    <definedName name="eweeeeeq" localSheetId="30">#REF!</definedName>
    <definedName name="eweeeeeq" localSheetId="3">#REF!</definedName>
    <definedName name="eweeeeeq" localSheetId="1">#REF!</definedName>
    <definedName name="eweeeeeq">#REF!</definedName>
    <definedName name="ewqrc" localSheetId="44">#REF!</definedName>
    <definedName name="ewqrc" localSheetId="53">#REF!</definedName>
    <definedName name="ewqrc" localSheetId="13">#REF!</definedName>
    <definedName name="ewqrc" localSheetId="19">#REF!</definedName>
    <definedName name="ewqrc" localSheetId="30">#REF!</definedName>
    <definedName name="ewqrc" localSheetId="3">#REF!</definedName>
    <definedName name="ewqrc" localSheetId="1">#REF!</definedName>
    <definedName name="ewqrc">#REF!</definedName>
    <definedName name="FDPA003_FDPP035" localSheetId="11">#REF!</definedName>
    <definedName name="FDPA003_FDPP035" localSheetId="44">#REF!</definedName>
    <definedName name="FDPA003_FDPP035" localSheetId="45">#REF!</definedName>
    <definedName name="FDPA003_FDPP035" localSheetId="46">#REF!</definedName>
    <definedName name="FDPA003_FDPP035" localSheetId="48">#REF!</definedName>
    <definedName name="FDPA003_FDPP035" localSheetId="54">#REF!</definedName>
    <definedName name="FDPA003_FDPP035" localSheetId="53">#REF!</definedName>
    <definedName name="FDPA003_FDPP035" localSheetId="13">#REF!</definedName>
    <definedName name="FDPA003_FDPP035" localSheetId="19">#REF!</definedName>
    <definedName name="FDPA003_FDPP035" localSheetId="23">#REF!</definedName>
    <definedName name="FDPA003_FDPP035" localSheetId="30">#REF!</definedName>
    <definedName name="FDPA003_FDPP035" localSheetId="3">#REF!</definedName>
    <definedName name="FDPA003_FDPP035" localSheetId="1">#REF!</definedName>
    <definedName name="FDPA003_FDPP035">#REF!</definedName>
    <definedName name="FDPA003_FDWA002_FDPP023" localSheetId="11">#REF!</definedName>
    <definedName name="FDPA003_FDWA002_FDPP023" localSheetId="44">#REF!</definedName>
    <definedName name="FDPA003_FDWA002_FDPP023" localSheetId="45">#REF!</definedName>
    <definedName name="FDPA003_FDWA002_FDPP023" localSheetId="46">#REF!</definedName>
    <definedName name="FDPA003_FDWA002_FDPP023" localSheetId="48">#REF!</definedName>
    <definedName name="FDPA003_FDWA002_FDPP023" localSheetId="54">#REF!</definedName>
    <definedName name="FDPA003_FDWA002_FDPP023" localSheetId="53">#REF!</definedName>
    <definedName name="FDPA003_FDWA002_FDPP023" localSheetId="13">#REF!</definedName>
    <definedName name="FDPA003_FDWA002_FDPP023" localSheetId="19">#REF!</definedName>
    <definedName name="FDPA003_FDWA002_FDPP023" localSheetId="23">#REF!</definedName>
    <definedName name="FDPA003_FDWA002_FDPP023" localSheetId="30">#REF!</definedName>
    <definedName name="FDPA003_FDWA002_FDPP023" localSheetId="3">#REF!</definedName>
    <definedName name="FDPA003_FDWA002_FDPP023" localSheetId="1">#REF!</definedName>
    <definedName name="FDPA003_FDWA002_FDPP023">#REF!</definedName>
    <definedName name="FDRP003_FDWA002_FDOP002" localSheetId="11">#REF!</definedName>
    <definedName name="FDRP003_FDWA002_FDOP002" localSheetId="44">#REF!</definedName>
    <definedName name="FDRP003_FDWA002_FDOP002" localSheetId="45">#REF!</definedName>
    <definedName name="FDRP003_FDWA002_FDOP002" localSheetId="46">#REF!</definedName>
    <definedName name="FDRP003_FDWA002_FDOP002" localSheetId="48">#REF!</definedName>
    <definedName name="FDRP003_FDWA002_FDOP002" localSheetId="54">#REF!</definedName>
    <definedName name="FDRP003_FDWA002_FDOP002" localSheetId="53">#REF!</definedName>
    <definedName name="FDRP003_FDWA002_FDOP002" localSheetId="13">#REF!</definedName>
    <definedName name="FDRP003_FDWA002_FDOP002" localSheetId="19">#REF!</definedName>
    <definedName name="FDRP003_FDWA002_FDOP002" localSheetId="23">#REF!</definedName>
    <definedName name="FDRP003_FDWA002_FDOP002" localSheetId="30">#REF!</definedName>
    <definedName name="FDRP003_FDWA002_FDOP002" localSheetId="3">#REF!</definedName>
    <definedName name="FDRP003_FDWA002_FDOP002" localSheetId="1">#REF!</definedName>
    <definedName name="FDRP003_FDWA002_FDOP002">#REF!</definedName>
    <definedName name="fer" localSheetId="44" hidden="1">#REF!</definedName>
    <definedName name="fer" localSheetId="13" hidden="1">#REF!</definedName>
    <definedName name="fer" localSheetId="19" hidden="1">#REF!</definedName>
    <definedName name="fer" localSheetId="30" hidden="1">#REF!</definedName>
    <definedName name="fer" localSheetId="3" hidden="1">#REF!</definedName>
    <definedName name="fer" hidden="1">#REF!</definedName>
    <definedName name="ffrrv" localSheetId="44">#REF!</definedName>
    <definedName name="ffrrv" localSheetId="53">#REF!</definedName>
    <definedName name="ffrrv" localSheetId="13">#REF!</definedName>
    <definedName name="ffrrv" localSheetId="19">#REF!</definedName>
    <definedName name="ffrrv" localSheetId="30">#REF!</definedName>
    <definedName name="ffrrv" localSheetId="3">#REF!</definedName>
    <definedName name="ffrrv" localSheetId="1">#REF!</definedName>
    <definedName name="ffrrv">#REF!</definedName>
    <definedName name="fkgkg" localSheetId="44">#REF!</definedName>
    <definedName name="fkgkg" localSheetId="13">#REF!</definedName>
    <definedName name="fkgkg" localSheetId="19">#REF!</definedName>
    <definedName name="fkgkg" localSheetId="30">#REF!</definedName>
    <definedName name="fkgkg" localSheetId="3">#REF!</definedName>
    <definedName name="fkgkg">#REF!</definedName>
    <definedName name="gfgggrr" localSheetId="44">#REF!</definedName>
    <definedName name="gfgggrr" localSheetId="53">#REF!</definedName>
    <definedName name="gfgggrr" localSheetId="13">#REF!</definedName>
    <definedName name="gfgggrr" localSheetId="19">#REF!</definedName>
    <definedName name="gfgggrr" localSheetId="30">#REF!</definedName>
    <definedName name="gfgggrr" localSheetId="3">#REF!</definedName>
    <definedName name="gfgggrr" localSheetId="1">#REF!</definedName>
    <definedName name="gfgggrr">#REF!</definedName>
    <definedName name="gfrtt" localSheetId="44">#REF!</definedName>
    <definedName name="gfrtt" localSheetId="53">#REF!</definedName>
    <definedName name="gfrtt" localSheetId="13">#REF!</definedName>
    <definedName name="gfrtt" localSheetId="19">#REF!</definedName>
    <definedName name="gfrtt" localSheetId="30">#REF!</definedName>
    <definedName name="gfrtt" localSheetId="3">#REF!</definedName>
    <definedName name="gfrtt" localSheetId="1">#REF!</definedName>
    <definedName name="gfrtt">#REF!</definedName>
    <definedName name="ggggb" localSheetId="44">#REF!</definedName>
    <definedName name="ggggb" localSheetId="13">#REF!</definedName>
    <definedName name="ggggb" localSheetId="19">#REF!</definedName>
    <definedName name="ggggb" localSheetId="30">#REF!</definedName>
    <definedName name="ggggb" localSheetId="3">#REF!</definedName>
    <definedName name="ggggb">#REF!</definedName>
    <definedName name="gggggg" localSheetId="44">#REF!</definedName>
    <definedName name="gggggg" localSheetId="53">#REF!</definedName>
    <definedName name="gggggg" localSheetId="13">#REF!</definedName>
    <definedName name="gggggg" localSheetId="19">#REF!</definedName>
    <definedName name="gggggg" localSheetId="30">#REF!</definedName>
    <definedName name="gggggg" localSheetId="3">#REF!</definedName>
    <definedName name="gggggg" localSheetId="1">#REF!</definedName>
    <definedName name="gggggg">#REF!</definedName>
    <definedName name="ggggggh" localSheetId="44">#REF!</definedName>
    <definedName name="ggggggh" localSheetId="53">#REF!</definedName>
    <definedName name="ggggggh" localSheetId="13">#REF!</definedName>
    <definedName name="ggggggh" localSheetId="19">#REF!</definedName>
    <definedName name="ggggggh" localSheetId="30">#REF!</definedName>
    <definedName name="ggggggh" localSheetId="3">#REF!</definedName>
    <definedName name="ggggggh" localSheetId="1">#REF!</definedName>
    <definedName name="ggggggh">#REF!</definedName>
    <definedName name="hhh" localSheetId="7">#REF!</definedName>
    <definedName name="hhh" localSheetId="6">#REF!</definedName>
    <definedName name="hhh" localSheetId="12">#REF!</definedName>
    <definedName name="hhh" localSheetId="11">#REF!</definedName>
    <definedName name="hhh" localSheetId="44">#REF!</definedName>
    <definedName name="hhh" localSheetId="45">#REF!</definedName>
    <definedName name="hhh" localSheetId="46">#REF!</definedName>
    <definedName name="hhh" localSheetId="48">#REF!</definedName>
    <definedName name="hhh" localSheetId="43">#REF!</definedName>
    <definedName name="hhh" localSheetId="52">#REF!</definedName>
    <definedName name="hhh" localSheetId="54">#REF!</definedName>
    <definedName name="hhh" localSheetId="53">#REF!</definedName>
    <definedName name="hhh" localSheetId="13">#REF!</definedName>
    <definedName name="hhh" localSheetId="19">#REF!</definedName>
    <definedName name="hhh" localSheetId="23">#REF!</definedName>
    <definedName name="hhh" localSheetId="30">#REF!</definedName>
    <definedName name="hhh" localSheetId="3">#REF!</definedName>
    <definedName name="hhh" localSheetId="1">#REF!</definedName>
    <definedName name="hhh">#REF!</definedName>
    <definedName name="hhhhfdf" localSheetId="44">#REF!</definedName>
    <definedName name="hhhhfdf" localSheetId="53">#REF!</definedName>
    <definedName name="hhhhfdf" localSheetId="13">#REF!</definedName>
    <definedName name="hhhhfdf" localSheetId="19">#REF!</definedName>
    <definedName name="hhhhfdf" localSheetId="30">#REF!</definedName>
    <definedName name="hhhhfdf" localSheetId="3">#REF!</definedName>
    <definedName name="hhhhfdf" localSheetId="1">#REF!</definedName>
    <definedName name="hhhhfdf">#REF!</definedName>
    <definedName name="hhhhj" localSheetId="44">#REF!</definedName>
    <definedName name="hhhhj" localSheetId="13">#REF!</definedName>
    <definedName name="hhhhj" localSheetId="19">#REF!</definedName>
    <definedName name="hhhhj" localSheetId="30">#REF!</definedName>
    <definedName name="hhhhj" localSheetId="3">#REF!</definedName>
    <definedName name="hhhhj">#REF!</definedName>
    <definedName name="hjnbn" localSheetId="44">#REF!</definedName>
    <definedName name="hjnbn" localSheetId="13">#REF!</definedName>
    <definedName name="hjnbn" localSheetId="19">#REF!</definedName>
    <definedName name="hjnbn" localSheetId="30">#REF!</definedName>
    <definedName name="hjnbn" localSheetId="3">#REF!</definedName>
    <definedName name="hjnbn">#REF!</definedName>
    <definedName name="HTML_CodePage" hidden="1">1250</definedName>
    <definedName name="HTML_Control" localSheetId="7" hidden="1">{"'Wykr_codz'!$A$131:$R$240"}</definedName>
    <definedName name="HTML_Control" localSheetId="4" hidden="1">{"'Wykr_codz'!$A$131:$R$240"}</definedName>
    <definedName name="HTML_Control" localSheetId="8" hidden="1">{"'Wykr_codz'!$A$131:$R$240"}</definedName>
    <definedName name="HTML_Control" localSheetId="9" hidden="1">{"'Wykr_codz'!$A$131:$R$240"}</definedName>
    <definedName name="HTML_Control" localSheetId="5" hidden="1">{"'Wykr_codz'!$A$131:$R$240"}</definedName>
    <definedName name="HTML_Control" localSheetId="6" hidden="1">{"'Wykr_codz'!$A$131:$R$240"}</definedName>
    <definedName name="HTML_Control" localSheetId="10" hidden="1">{"'Wykr_codz'!$A$131:$R$240"}</definedName>
    <definedName name="HTML_Control" localSheetId="12" hidden="1">{"'Wykr_codz'!$A$131:$R$240"}</definedName>
    <definedName name="HTML_Control" localSheetId="11" hidden="1">{"'Wykr_codz'!$A$131:$R$240"}</definedName>
    <definedName name="HTML_Control" localSheetId="44" hidden="1">{"'Wykr_codz'!$A$131:$R$240"}</definedName>
    <definedName name="HTML_Control" localSheetId="47" hidden="1">{"'Wykr_codz'!$A$131:$R$240"}</definedName>
    <definedName name="HTML_Control" localSheetId="48" hidden="1">{"'Wykr_codz'!$A$131:$R$240"}</definedName>
    <definedName name="HTML_Control" localSheetId="43" hidden="1">{"'Wykr_codz'!$A$131:$R$240"}</definedName>
    <definedName name="HTML_Control" localSheetId="49" hidden="1">{"'Wykr_codz'!$A$131:$R$240"}</definedName>
    <definedName name="HTML_Control" localSheetId="50" hidden="1">{"'Wykr_codz'!$A$131:$R$240"}</definedName>
    <definedName name="HTML_Control" localSheetId="52" hidden="1">{"'Wykr_codz'!$A$131:$R$240"}</definedName>
    <definedName name="HTML_Control" localSheetId="54" hidden="1">{"'Wykr_codz'!$A$131:$R$240"}</definedName>
    <definedName name="HTML_Control" localSheetId="53" hidden="1">{"'Wykr_codz'!$A$131:$R$240"}</definedName>
    <definedName name="HTML_Control" localSheetId="17" hidden="1">{"'Wykr_codz'!$A$131:$R$240"}</definedName>
    <definedName name="HTML_Control" localSheetId="18" hidden="1">{"'Wykr_codz'!$A$131:$R$240"}</definedName>
    <definedName name="HTML_Control" localSheetId="19" hidden="1">{"'Wykr_codz'!$A$131:$R$240"}</definedName>
    <definedName name="HTML_Control" localSheetId="20" hidden="1">{"'Wykr_codz'!$A$131:$R$240"}</definedName>
    <definedName name="HTML_Control" localSheetId="21" hidden="1">{"'Wykr_codz'!$A$131:$R$240"}</definedName>
    <definedName name="HTML_Control" localSheetId="22" hidden="1">{"'Wykr_codz'!$A$131:$R$240"}</definedName>
    <definedName name="HTML_Control" localSheetId="23" hidden="1">{"'Wykr_codz'!$A$131:$R$240"}</definedName>
    <definedName name="HTML_Control" localSheetId="29" hidden="1">{"'Wykr_codz'!$A$131:$R$240"}</definedName>
    <definedName name="HTML_Control" localSheetId="26" hidden="1">{"'Wykr_codz'!$A$131:$R$240"}</definedName>
    <definedName name="HTML_Control" localSheetId="24" hidden="1">{"'Wykr_codz'!$A$131:$R$240"}</definedName>
    <definedName name="HTML_Control" localSheetId="30" hidden="1">{"'Wykr_codz'!$A$131:$R$240"}</definedName>
    <definedName name="HTML_Control" localSheetId="37" hidden="1">{"'Wykr_codz'!$A$131:$R$240"}</definedName>
    <definedName name="HTML_Control" localSheetId="36" hidden="1">{"'Wykr_codz'!$A$131:$R$240"}</definedName>
    <definedName name="HTML_Control" localSheetId="42" hidden="1">{"'Wykr_codz'!$A$131:$R$240"}</definedName>
    <definedName name="HTML_Control" localSheetId="3" hidden="1">{"'Wykr_codz'!$A$131:$R$240"}</definedName>
    <definedName name="HTML_Control" localSheetId="1" hidden="1">{"'Wykr_codz'!$A$131:$R$240"}</definedName>
    <definedName name="HTML_Control" localSheetId="0" hidden="1">{"'Wykr_codz'!$A$131:$R$240"}</definedName>
    <definedName name="HTML_Control" hidden="1">{"'Wykr_codz'!$A$131:$R$240"}</definedName>
    <definedName name="html_control1" localSheetId="7" hidden="1">{"'Wykr_codz'!$A$131:$R$240"}</definedName>
    <definedName name="html_control1" localSheetId="4" hidden="1">{"'Wykr_codz'!$A$131:$R$240"}</definedName>
    <definedName name="html_control1" localSheetId="8" hidden="1">{"'Wykr_codz'!$A$131:$R$240"}</definedName>
    <definedName name="html_control1" localSheetId="9" hidden="1">{"'Wykr_codz'!$A$131:$R$240"}</definedName>
    <definedName name="html_control1" localSheetId="5" hidden="1">{"'Wykr_codz'!$A$131:$R$240"}</definedName>
    <definedName name="html_control1" localSheetId="6" hidden="1">{"'Wykr_codz'!$A$131:$R$240"}</definedName>
    <definedName name="html_control1" localSheetId="10" hidden="1">{"'Wykr_codz'!$A$131:$R$240"}</definedName>
    <definedName name="html_control1" localSheetId="12" hidden="1">{"'Wykr_codz'!$A$131:$R$240"}</definedName>
    <definedName name="html_control1" localSheetId="11" hidden="1">{"'Wykr_codz'!$A$131:$R$240"}</definedName>
    <definedName name="html_control1" localSheetId="44" hidden="1">{"'Wykr_codz'!$A$131:$R$240"}</definedName>
    <definedName name="html_control1" localSheetId="47" hidden="1">{"'Wykr_codz'!$A$131:$R$240"}</definedName>
    <definedName name="html_control1" localSheetId="48" hidden="1">{"'Wykr_codz'!$A$131:$R$240"}</definedName>
    <definedName name="html_control1" localSheetId="43" hidden="1">{"'Wykr_codz'!$A$131:$R$240"}</definedName>
    <definedName name="html_control1" localSheetId="49" hidden="1">{"'Wykr_codz'!$A$131:$R$240"}</definedName>
    <definedName name="html_control1" localSheetId="50" hidden="1">{"'Wykr_codz'!$A$131:$R$240"}</definedName>
    <definedName name="html_control1" localSheetId="52" hidden="1">{"'Wykr_codz'!$A$131:$R$240"}</definedName>
    <definedName name="html_control1" localSheetId="54" hidden="1">{"'Wykr_codz'!$A$131:$R$240"}</definedName>
    <definedName name="html_control1" localSheetId="53" hidden="1">{"'Wykr_codz'!$A$131:$R$240"}</definedName>
    <definedName name="html_control1" localSheetId="17" hidden="1">{"'Wykr_codz'!$A$131:$R$240"}</definedName>
    <definedName name="html_control1" localSheetId="18" hidden="1">{"'Wykr_codz'!$A$131:$R$240"}</definedName>
    <definedName name="html_control1" localSheetId="19" hidden="1">{"'Wykr_codz'!$A$131:$R$240"}</definedName>
    <definedName name="html_control1" localSheetId="20" hidden="1">{"'Wykr_codz'!$A$131:$R$240"}</definedName>
    <definedName name="html_control1" localSheetId="21" hidden="1">{"'Wykr_codz'!$A$131:$R$240"}</definedName>
    <definedName name="html_control1" localSheetId="22" hidden="1">{"'Wykr_codz'!$A$131:$R$240"}</definedName>
    <definedName name="html_control1" localSheetId="23" hidden="1">{"'Wykr_codz'!$A$131:$R$240"}</definedName>
    <definedName name="html_control1" localSheetId="29" hidden="1">{"'Wykr_codz'!$A$131:$R$240"}</definedName>
    <definedName name="html_control1" localSheetId="26" hidden="1">{"'Wykr_codz'!$A$131:$R$240"}</definedName>
    <definedName name="html_control1" localSheetId="24" hidden="1">{"'Wykr_codz'!$A$131:$R$240"}</definedName>
    <definedName name="html_control1" localSheetId="30" hidden="1">{"'Wykr_codz'!$A$131:$R$240"}</definedName>
    <definedName name="html_control1" localSheetId="37" hidden="1">{"'Wykr_codz'!$A$131:$R$240"}</definedName>
    <definedName name="html_control1" localSheetId="36" hidden="1">{"'Wykr_codz'!$A$131:$R$240"}</definedName>
    <definedName name="html_control1" localSheetId="42" hidden="1">{"'Wykr_codz'!$A$131:$R$240"}</definedName>
    <definedName name="html_control1" localSheetId="3" hidden="1">{"'Wykr_codz'!$A$131:$R$240"}</definedName>
    <definedName name="html_control1" localSheetId="1" hidden="1">{"'Wykr_codz'!$A$131:$R$240"}</definedName>
    <definedName name="html_control1" localSheetId="0" hidden="1">{"'Wykr_codz'!$A$131:$R$240"}</definedName>
    <definedName name="html_control1" hidden="1">{"'Wykr_codz'!$A$131:$R$240"}</definedName>
    <definedName name="HTML_Description" hidden="1">""</definedName>
    <definedName name="HTML_Email" hidden="1">""</definedName>
    <definedName name="HTML_Header" hidden="1">"Wykr_codz"</definedName>
    <definedName name="HTML_LastUpdate" hidden="1">"98-07-01"</definedName>
    <definedName name="HTML_LineAfter" hidden="1">FALSE</definedName>
    <definedName name="HTML_LineBefore" hidden="1">FALSE</definedName>
    <definedName name="HTML_Name" hidden="1">"Departament Analiz"</definedName>
    <definedName name="HTML_OBDlg2" hidden="1">TRUE</definedName>
    <definedName name="HTML_OBDlg4" hidden="1">TRUE</definedName>
    <definedName name="HTML_OS" hidden="1">0</definedName>
    <definedName name="HTML_PathFile" hidden="1">"C:\0INWENTA\CENTRALA\proba.htm"</definedName>
    <definedName name="HTML_Title" hidden="1">"BPSA"</definedName>
    <definedName name="Ilosc_dni_w_portfelu" localSheetId="11">#REF!</definedName>
    <definedName name="Ilosc_dni_w_portfelu" localSheetId="44">#REF!</definedName>
    <definedName name="Ilosc_dni_w_portfelu" localSheetId="45">#REF!</definedName>
    <definedName name="Ilosc_dni_w_portfelu" localSheetId="46">#REF!</definedName>
    <definedName name="Ilosc_dni_w_portfelu" localSheetId="48">#REF!</definedName>
    <definedName name="Ilosc_dni_w_portfelu" localSheetId="54">#REF!</definedName>
    <definedName name="Ilosc_dni_w_portfelu" localSheetId="53">#REF!</definedName>
    <definedName name="Ilosc_dni_w_portfelu" localSheetId="13">#REF!</definedName>
    <definedName name="Ilosc_dni_w_portfelu" localSheetId="19">#REF!</definedName>
    <definedName name="Ilosc_dni_w_portfelu" localSheetId="23">#REF!</definedName>
    <definedName name="Ilosc_dni_w_portfelu" localSheetId="30">#REF!</definedName>
    <definedName name="Ilosc_dni_w_portfelu" localSheetId="3">#REF!</definedName>
    <definedName name="Ilosc_dni_w_portfelu" localSheetId="1">#REF!</definedName>
    <definedName name="Ilosc_dni_w_portfelu">#REF!</definedName>
    <definedName name="Ilość_dni_w_mies">[6]Parametry!$F$55:$G$66</definedName>
    <definedName name="j_budżet">'[5]jedn budżetowe'!$GQ$8:$IR$82</definedName>
    <definedName name="Jest_w__portfelu_dni__miesiaca" localSheetId="11">#REF!</definedName>
    <definedName name="Jest_w__portfelu_dni__miesiaca" localSheetId="44">#REF!</definedName>
    <definedName name="Jest_w__portfelu_dni__miesiaca" localSheetId="45">#REF!</definedName>
    <definedName name="Jest_w__portfelu_dni__miesiaca" localSheetId="46">#REF!</definedName>
    <definedName name="Jest_w__portfelu_dni__miesiaca" localSheetId="48">#REF!</definedName>
    <definedName name="Jest_w__portfelu_dni__miesiaca" localSheetId="54">#REF!</definedName>
    <definedName name="Jest_w__portfelu_dni__miesiaca" localSheetId="53">#REF!</definedName>
    <definedName name="Jest_w__portfelu_dni__miesiaca" localSheetId="13">#REF!</definedName>
    <definedName name="Jest_w__portfelu_dni__miesiaca" localSheetId="19">#REF!</definedName>
    <definedName name="Jest_w__portfelu_dni__miesiaca" localSheetId="23">#REF!</definedName>
    <definedName name="Jest_w__portfelu_dni__miesiaca" localSheetId="30">#REF!</definedName>
    <definedName name="Jest_w__portfelu_dni__miesiaca" localSheetId="3">#REF!</definedName>
    <definedName name="Jest_w__portfelu_dni__miesiaca" localSheetId="1">#REF!</definedName>
    <definedName name="Jest_w__portfelu_dni__miesiaca">#REF!</definedName>
    <definedName name="jkklll" localSheetId="44" hidden="1">{#N/A,"dfxhgx",FALSE,"Zbiorczo"}</definedName>
    <definedName name="jkklll" localSheetId="50" hidden="1">{#N/A,"dfxhgx",FALSE,"Zbiorczo"}</definedName>
    <definedName name="jkklll" localSheetId="52" hidden="1">{#N/A,"dfxhgx",FALSE,"Zbiorczo"}</definedName>
    <definedName name="jkklll" localSheetId="53" hidden="1">{#N/A,"dfxhgx",FALSE,"Zbiorczo"}</definedName>
    <definedName name="jkklll" localSheetId="19" hidden="1">{#N/A,"dfxhgx",FALSE,"Zbiorczo"}</definedName>
    <definedName name="jkklll" localSheetId="29" hidden="1">{#N/A,"dfxhgx",FALSE,"Zbiorczo"}</definedName>
    <definedName name="jkklll" localSheetId="26" hidden="1">{#N/A,"dfxhgx",FALSE,"Zbiorczo"}</definedName>
    <definedName name="jkklll" localSheetId="24" hidden="1">{#N/A,"dfxhgx",FALSE,"Zbiorczo"}</definedName>
    <definedName name="jkklll" localSheetId="30" hidden="1">{#N/A,"dfxhgx",FALSE,"Zbiorczo"}</definedName>
    <definedName name="jkklll" localSheetId="3" hidden="1">{#N/A,"dfxhgx",FALSE,"Zbiorczo"}</definedName>
    <definedName name="jkklll" localSheetId="1" hidden="1">{#N/A,"dfxhgx",FALSE,"Zbiorczo"}</definedName>
    <definedName name="jkklll" hidden="1">{#N/A,"dfxhgx",FALSE,"Zbiorczo"}</definedName>
    <definedName name="Kapital" localSheetId="11">#REF!</definedName>
    <definedName name="Kapital" localSheetId="44">#REF!</definedName>
    <definedName name="Kapital" localSheetId="45">#REF!</definedName>
    <definedName name="Kapital" localSheetId="46">#REF!</definedName>
    <definedName name="Kapital" localSheetId="48">#REF!</definedName>
    <definedName name="Kapital" localSheetId="54">#REF!</definedName>
    <definedName name="Kapital" localSheetId="53">#REF!</definedName>
    <definedName name="Kapital" localSheetId="13">#REF!</definedName>
    <definedName name="Kapital" localSheetId="19">#REF!</definedName>
    <definedName name="Kapital" localSheetId="23">#REF!</definedName>
    <definedName name="Kapital" localSheetId="30">#REF!</definedName>
    <definedName name="Kapital" localSheetId="3">#REF!</definedName>
    <definedName name="Kapital" localSheetId="1">#REF!</definedName>
    <definedName name="Kapital">#REF!</definedName>
    <definedName name="kkkk" localSheetId="44">#REF!</definedName>
    <definedName name="kkkk" localSheetId="13">#REF!</definedName>
    <definedName name="kkkk" localSheetId="19">#REF!</definedName>
    <definedName name="kkkk" localSheetId="30">#REF!</definedName>
    <definedName name="kkkk" localSheetId="3">#REF!</definedName>
    <definedName name="kkkk">#REF!</definedName>
    <definedName name="koniec_FBN001" localSheetId="11">#REF!</definedName>
    <definedName name="koniec_FBN001" localSheetId="44">#REF!</definedName>
    <definedName name="koniec_FBN001" localSheetId="45">#REF!</definedName>
    <definedName name="koniec_FBN001" localSheetId="46">#REF!</definedName>
    <definedName name="koniec_FBN001" localSheetId="48">#REF!</definedName>
    <definedName name="koniec_FBN001" localSheetId="54">#REF!</definedName>
    <definedName name="koniec_FBN001" localSheetId="53">#REF!</definedName>
    <definedName name="koniec_FBN001" localSheetId="13">#REF!</definedName>
    <definedName name="koniec_FBN001" localSheetId="19">#REF!</definedName>
    <definedName name="koniec_FBN001" localSheetId="23">#REF!</definedName>
    <definedName name="koniec_FBN001" localSheetId="30">#REF!</definedName>
    <definedName name="koniec_FBN001" localSheetId="3">#REF!</definedName>
    <definedName name="koniec_FBN001" localSheetId="1">#REF!</definedName>
    <definedName name="koniec_FBN001">#REF!</definedName>
    <definedName name="koniec_FBN001_1" localSheetId="11">#REF!</definedName>
    <definedName name="koniec_FBN001_1" localSheetId="44">#REF!</definedName>
    <definedName name="koniec_FBN001_1" localSheetId="45">#REF!</definedName>
    <definedName name="koniec_FBN001_1" localSheetId="46">#REF!</definedName>
    <definedName name="koniec_FBN001_1" localSheetId="48">#REF!</definedName>
    <definedName name="koniec_FBN001_1" localSheetId="54">#REF!</definedName>
    <definedName name="koniec_FBN001_1" localSheetId="53">#REF!</definedName>
    <definedName name="koniec_FBN001_1" localSheetId="13">#REF!</definedName>
    <definedName name="koniec_FBN001_1" localSheetId="19">#REF!</definedName>
    <definedName name="koniec_FBN001_1" localSheetId="23">#REF!</definedName>
    <definedName name="koniec_FBN001_1" localSheetId="30">#REF!</definedName>
    <definedName name="koniec_FBN001_1" localSheetId="3">#REF!</definedName>
    <definedName name="koniec_FBN001_1" localSheetId="1">#REF!</definedName>
    <definedName name="koniec_FBN001_1">#REF!</definedName>
    <definedName name="koniec_FBN003" localSheetId="11">#REF!</definedName>
    <definedName name="koniec_FBN003" localSheetId="44">#REF!</definedName>
    <definedName name="koniec_FBN003" localSheetId="45">#REF!</definedName>
    <definedName name="koniec_FBN003" localSheetId="46">#REF!</definedName>
    <definedName name="koniec_FBN003" localSheetId="48">#REF!</definedName>
    <definedName name="koniec_FBN003" localSheetId="54">#REF!</definedName>
    <definedName name="koniec_FBN003" localSheetId="53">#REF!</definedName>
    <definedName name="koniec_FBN003" localSheetId="13">#REF!</definedName>
    <definedName name="koniec_FBN003" localSheetId="19">#REF!</definedName>
    <definedName name="koniec_FBN003" localSheetId="23">#REF!</definedName>
    <definedName name="koniec_FBN003" localSheetId="30">#REF!</definedName>
    <definedName name="koniec_FBN003" localSheetId="3">#REF!</definedName>
    <definedName name="koniec_FBN003" localSheetId="1">#REF!</definedName>
    <definedName name="koniec_FBN003">#REF!</definedName>
    <definedName name="koniec_FBN004A" localSheetId="11">#REF!</definedName>
    <definedName name="koniec_FBN004A" localSheetId="44">#REF!</definedName>
    <definedName name="koniec_FBN004A" localSheetId="45">#REF!</definedName>
    <definedName name="koniec_FBN004A" localSheetId="46">#REF!</definedName>
    <definedName name="koniec_FBN004A" localSheetId="48">#REF!</definedName>
    <definedName name="koniec_FBN004A" localSheetId="54">#REF!</definedName>
    <definedName name="koniec_FBN004A" localSheetId="53">#REF!</definedName>
    <definedName name="koniec_FBN004A" localSheetId="13">#REF!</definedName>
    <definedName name="koniec_FBN004A" localSheetId="19">#REF!</definedName>
    <definedName name="koniec_FBN004A" localSheetId="23">#REF!</definedName>
    <definedName name="koniec_FBN004A" localSheetId="30">#REF!</definedName>
    <definedName name="koniec_FBN004A" localSheetId="3">#REF!</definedName>
    <definedName name="koniec_FBN004A" localSheetId="1">#REF!</definedName>
    <definedName name="koniec_FBN004A">#REF!</definedName>
    <definedName name="koniec_FBN004B" localSheetId="11">#REF!</definedName>
    <definedName name="koniec_FBN004B" localSheetId="44">#REF!</definedName>
    <definedName name="koniec_FBN004B" localSheetId="45">#REF!</definedName>
    <definedName name="koniec_FBN004B" localSheetId="46">#REF!</definedName>
    <definedName name="koniec_FBN004B" localSheetId="48">#REF!</definedName>
    <definedName name="koniec_FBN004B" localSheetId="54">#REF!</definedName>
    <definedName name="koniec_FBN004B" localSheetId="53">#REF!</definedName>
    <definedName name="koniec_FBN004B" localSheetId="13">#REF!</definedName>
    <definedName name="koniec_FBN004B" localSheetId="19">#REF!</definedName>
    <definedName name="koniec_FBN004B" localSheetId="23">#REF!</definedName>
    <definedName name="koniec_FBN004B" localSheetId="30">#REF!</definedName>
    <definedName name="koniec_FBN004B" localSheetId="3">#REF!</definedName>
    <definedName name="koniec_FBN004B" localSheetId="1">#REF!</definedName>
    <definedName name="koniec_FBN004B">#REF!</definedName>
    <definedName name="koniec_FBN004C" localSheetId="11">#REF!</definedName>
    <definedName name="koniec_FBN004C" localSheetId="44">#REF!</definedName>
    <definedName name="koniec_FBN004C" localSheetId="45">#REF!</definedName>
    <definedName name="koniec_FBN004C" localSheetId="46">#REF!</definedName>
    <definedName name="koniec_FBN004C" localSheetId="48">#REF!</definedName>
    <definedName name="koniec_FBN004C" localSheetId="54">#REF!</definedName>
    <definedName name="koniec_FBN004C" localSheetId="53">#REF!</definedName>
    <definedName name="koniec_FBN004C" localSheetId="13">#REF!</definedName>
    <definedName name="koniec_FBN004C" localSheetId="19">#REF!</definedName>
    <definedName name="koniec_FBN004C" localSheetId="23">#REF!</definedName>
    <definedName name="koniec_FBN004C" localSheetId="30">#REF!</definedName>
    <definedName name="koniec_FBN004C" localSheetId="3">#REF!</definedName>
    <definedName name="koniec_FBN004C" localSheetId="1">#REF!</definedName>
    <definedName name="koniec_FBN004C">#REF!</definedName>
    <definedName name="koniec_FBN009A_1" localSheetId="11">#REF!</definedName>
    <definedName name="koniec_FBN009A_1" localSheetId="44">#REF!</definedName>
    <definedName name="koniec_FBN009A_1" localSheetId="45">#REF!</definedName>
    <definedName name="koniec_FBN009A_1" localSheetId="46">#REF!</definedName>
    <definedName name="koniec_FBN009A_1" localSheetId="48">#REF!</definedName>
    <definedName name="koniec_FBN009A_1" localSheetId="54">#REF!</definedName>
    <definedName name="koniec_FBN009A_1" localSheetId="53">#REF!</definedName>
    <definedName name="koniec_FBN009A_1" localSheetId="13">#REF!</definedName>
    <definedName name="koniec_FBN009A_1" localSheetId="19">#REF!</definedName>
    <definedName name="koniec_FBN009A_1" localSheetId="23">#REF!</definedName>
    <definedName name="koniec_FBN009A_1" localSheetId="30">#REF!</definedName>
    <definedName name="koniec_FBN009A_1" localSheetId="3">#REF!</definedName>
    <definedName name="koniec_FBN009A_1" localSheetId="1">#REF!</definedName>
    <definedName name="koniec_FBN009A_1">#REF!</definedName>
    <definedName name="koniec_FBN009A_2" localSheetId="11">#REF!</definedName>
    <definedName name="koniec_FBN009A_2" localSheetId="44">#REF!</definedName>
    <definedName name="koniec_FBN009A_2" localSheetId="45">#REF!</definedName>
    <definedName name="koniec_FBN009A_2" localSheetId="46">#REF!</definedName>
    <definedName name="koniec_FBN009A_2" localSheetId="48">#REF!</definedName>
    <definedName name="koniec_FBN009A_2" localSheetId="54">#REF!</definedName>
    <definedName name="koniec_FBN009A_2" localSheetId="53">#REF!</definedName>
    <definedName name="koniec_FBN009A_2" localSheetId="13">#REF!</definedName>
    <definedName name="koniec_FBN009A_2" localSheetId="19">#REF!</definedName>
    <definedName name="koniec_FBN009A_2" localSheetId="23">#REF!</definedName>
    <definedName name="koniec_FBN009A_2" localSheetId="30">#REF!</definedName>
    <definedName name="koniec_FBN009A_2" localSheetId="3">#REF!</definedName>
    <definedName name="koniec_FBN009A_2" localSheetId="1">#REF!</definedName>
    <definedName name="koniec_FBN009A_2">#REF!</definedName>
    <definedName name="koniec_FBN009A_3" localSheetId="11">#REF!</definedName>
    <definedName name="koniec_FBN009A_3" localSheetId="44">#REF!</definedName>
    <definedName name="koniec_FBN009A_3" localSheetId="45">#REF!</definedName>
    <definedName name="koniec_FBN009A_3" localSheetId="46">#REF!</definedName>
    <definedName name="koniec_FBN009A_3" localSheetId="48">#REF!</definedName>
    <definedName name="koniec_FBN009A_3" localSheetId="54">#REF!</definedName>
    <definedName name="koniec_FBN009A_3" localSheetId="53">#REF!</definedName>
    <definedName name="koniec_FBN009A_3" localSheetId="13">#REF!</definedName>
    <definedName name="koniec_FBN009A_3" localSheetId="19">#REF!</definedName>
    <definedName name="koniec_FBN009A_3" localSheetId="23">#REF!</definedName>
    <definedName name="koniec_FBN009A_3" localSheetId="30">#REF!</definedName>
    <definedName name="koniec_FBN009A_3" localSheetId="3">#REF!</definedName>
    <definedName name="koniec_FBN009A_3" localSheetId="1">#REF!</definedName>
    <definedName name="koniec_FBN009A_3">#REF!</definedName>
    <definedName name="koniec_FBN009B" localSheetId="11">#REF!</definedName>
    <definedName name="koniec_FBN009B" localSheetId="44">#REF!</definedName>
    <definedName name="koniec_FBN009B" localSheetId="45">#REF!</definedName>
    <definedName name="koniec_FBN009B" localSheetId="46">#REF!</definedName>
    <definedName name="koniec_FBN009B" localSheetId="48">#REF!</definedName>
    <definedName name="koniec_FBN009B" localSheetId="54">#REF!</definedName>
    <definedName name="koniec_FBN009B" localSheetId="53">#REF!</definedName>
    <definedName name="koniec_FBN009B" localSheetId="13">#REF!</definedName>
    <definedName name="koniec_FBN009B" localSheetId="19">#REF!</definedName>
    <definedName name="koniec_FBN009B" localSheetId="23">#REF!</definedName>
    <definedName name="koniec_FBN009B" localSheetId="30">#REF!</definedName>
    <definedName name="koniec_FBN009B" localSheetId="3">#REF!</definedName>
    <definedName name="koniec_FBN009B" localSheetId="1">#REF!</definedName>
    <definedName name="koniec_FBN009B">#REF!</definedName>
    <definedName name="koniec_FBN009B_1" localSheetId="11">#REF!</definedName>
    <definedName name="koniec_FBN009B_1" localSheetId="44">#REF!</definedName>
    <definedName name="koniec_FBN009B_1" localSheetId="45">#REF!</definedName>
    <definedName name="koniec_FBN009B_1" localSheetId="46">#REF!</definedName>
    <definedName name="koniec_FBN009B_1" localSheetId="48">#REF!</definedName>
    <definedName name="koniec_FBN009B_1" localSheetId="54">#REF!</definedName>
    <definedName name="koniec_FBN009B_1" localSheetId="53">#REF!</definedName>
    <definedName name="koniec_FBN009B_1" localSheetId="13">#REF!</definedName>
    <definedName name="koniec_FBN009B_1" localSheetId="19">#REF!</definedName>
    <definedName name="koniec_FBN009B_1" localSheetId="23">#REF!</definedName>
    <definedName name="koniec_FBN009B_1" localSheetId="30">#REF!</definedName>
    <definedName name="koniec_FBN009B_1" localSheetId="3">#REF!</definedName>
    <definedName name="koniec_FBN009B_1" localSheetId="1">#REF!</definedName>
    <definedName name="koniec_FBN009B_1">#REF!</definedName>
    <definedName name="koniec_FBN009C" localSheetId="11">#REF!</definedName>
    <definedName name="koniec_FBN009C" localSheetId="44">#REF!</definedName>
    <definedName name="koniec_FBN009C" localSheetId="45">#REF!</definedName>
    <definedName name="koniec_FBN009C" localSheetId="46">#REF!</definedName>
    <definedName name="koniec_FBN009C" localSheetId="48">#REF!</definedName>
    <definedName name="koniec_FBN009C" localSheetId="54">#REF!</definedName>
    <definedName name="koniec_FBN009C" localSheetId="53">#REF!</definedName>
    <definedName name="koniec_FBN009C" localSheetId="13">#REF!</definedName>
    <definedName name="koniec_FBN009C" localSheetId="19">#REF!</definedName>
    <definedName name="koniec_FBN009C" localSheetId="23">#REF!</definedName>
    <definedName name="koniec_FBN009C" localSheetId="30">#REF!</definedName>
    <definedName name="koniec_FBN009C" localSheetId="3">#REF!</definedName>
    <definedName name="koniec_FBN009C" localSheetId="1">#REF!</definedName>
    <definedName name="koniec_FBN009C">#REF!</definedName>
    <definedName name="koniec_FBN010A_1" localSheetId="11">#REF!</definedName>
    <definedName name="koniec_FBN010A_1" localSheetId="44">#REF!</definedName>
    <definedName name="koniec_FBN010A_1" localSheetId="45">#REF!</definedName>
    <definedName name="koniec_FBN010A_1" localSheetId="46">#REF!</definedName>
    <definedName name="koniec_FBN010A_1" localSheetId="48">#REF!</definedName>
    <definedName name="koniec_FBN010A_1" localSheetId="54">#REF!</definedName>
    <definedName name="koniec_FBN010A_1" localSheetId="53">#REF!</definedName>
    <definedName name="koniec_FBN010A_1" localSheetId="13">#REF!</definedName>
    <definedName name="koniec_FBN010A_1" localSheetId="19">#REF!</definedName>
    <definedName name="koniec_FBN010A_1" localSheetId="23">#REF!</definedName>
    <definedName name="koniec_FBN010A_1" localSheetId="30">#REF!</definedName>
    <definedName name="koniec_FBN010A_1" localSheetId="3">#REF!</definedName>
    <definedName name="koniec_FBN010A_1" localSheetId="1">#REF!</definedName>
    <definedName name="koniec_FBN010A_1">#REF!</definedName>
    <definedName name="koniec_FBN010A_2" localSheetId="11">#REF!</definedName>
    <definedName name="koniec_FBN010A_2" localSheetId="44">#REF!</definedName>
    <definedName name="koniec_FBN010A_2" localSheetId="45">#REF!</definedName>
    <definedName name="koniec_FBN010A_2" localSheetId="46">#REF!</definedName>
    <definedName name="koniec_FBN010A_2" localSheetId="48">#REF!</definedName>
    <definedName name="koniec_FBN010A_2" localSheetId="54">#REF!</definedName>
    <definedName name="koniec_FBN010A_2" localSheetId="53">#REF!</definedName>
    <definedName name="koniec_FBN010A_2" localSheetId="13">#REF!</definedName>
    <definedName name="koniec_FBN010A_2" localSheetId="19">#REF!</definedName>
    <definedName name="koniec_FBN010A_2" localSheetId="23">#REF!</definedName>
    <definedName name="koniec_FBN010A_2" localSheetId="30">#REF!</definedName>
    <definedName name="koniec_FBN010A_2" localSheetId="3">#REF!</definedName>
    <definedName name="koniec_FBN010A_2" localSheetId="1">#REF!</definedName>
    <definedName name="koniec_FBN010A_2">#REF!</definedName>
    <definedName name="koniec_FBN010B_1" localSheetId="11">#REF!</definedName>
    <definedName name="koniec_FBN010B_1" localSheetId="44">#REF!</definedName>
    <definedName name="koniec_FBN010B_1" localSheetId="45">#REF!</definedName>
    <definedName name="koniec_FBN010B_1" localSheetId="46">#REF!</definedName>
    <definedName name="koniec_FBN010B_1" localSheetId="48">#REF!</definedName>
    <definedName name="koniec_FBN010B_1" localSheetId="54">#REF!</definedName>
    <definedName name="koniec_FBN010B_1" localSheetId="53">#REF!</definedName>
    <definedName name="koniec_FBN010B_1" localSheetId="13">#REF!</definedName>
    <definedName name="koniec_FBN010B_1" localSheetId="19">#REF!</definedName>
    <definedName name="koniec_FBN010B_1" localSheetId="23">#REF!</definedName>
    <definedName name="koniec_FBN010B_1" localSheetId="30">#REF!</definedName>
    <definedName name="koniec_FBN010B_1" localSheetId="3">#REF!</definedName>
    <definedName name="koniec_FBN010B_1" localSheetId="1">#REF!</definedName>
    <definedName name="koniec_FBN010B_1">#REF!</definedName>
    <definedName name="koniec_FBN010B_2" localSheetId="11">#REF!</definedName>
    <definedName name="koniec_FBN010B_2" localSheetId="44">#REF!</definedName>
    <definedName name="koniec_FBN010B_2" localSheetId="45">#REF!</definedName>
    <definedName name="koniec_FBN010B_2" localSheetId="46">#REF!</definedName>
    <definedName name="koniec_FBN010B_2" localSheetId="48">#REF!</definedName>
    <definedName name="koniec_FBN010B_2" localSheetId="54">#REF!</definedName>
    <definedName name="koniec_FBN010B_2" localSheetId="53">#REF!</definedName>
    <definedName name="koniec_FBN010B_2" localSheetId="13">#REF!</definedName>
    <definedName name="koniec_FBN010B_2" localSheetId="19">#REF!</definedName>
    <definedName name="koniec_FBN010B_2" localSheetId="23">#REF!</definedName>
    <definedName name="koniec_FBN010B_2" localSheetId="30">#REF!</definedName>
    <definedName name="koniec_FBN010B_2" localSheetId="3">#REF!</definedName>
    <definedName name="koniec_FBN010B_2" localSheetId="1">#REF!</definedName>
    <definedName name="koniec_FBN010B_2">#REF!</definedName>
    <definedName name="koniec_FBN010B_3" localSheetId="11">#REF!</definedName>
    <definedName name="koniec_FBN010B_3" localSheetId="44">#REF!</definedName>
    <definedName name="koniec_FBN010B_3" localSheetId="45">#REF!</definedName>
    <definedName name="koniec_FBN010B_3" localSheetId="46">#REF!</definedName>
    <definedName name="koniec_FBN010B_3" localSheetId="48">#REF!</definedName>
    <definedName name="koniec_FBN010B_3" localSheetId="54">#REF!</definedName>
    <definedName name="koniec_FBN010B_3" localSheetId="53">#REF!</definedName>
    <definedName name="koniec_FBN010B_3" localSheetId="13">#REF!</definedName>
    <definedName name="koniec_FBN010B_3" localSheetId="19">#REF!</definedName>
    <definedName name="koniec_FBN010B_3" localSheetId="23">#REF!</definedName>
    <definedName name="koniec_FBN010B_3" localSheetId="30">#REF!</definedName>
    <definedName name="koniec_FBN010B_3" localSheetId="3">#REF!</definedName>
    <definedName name="koniec_FBN010B_3" localSheetId="1">#REF!</definedName>
    <definedName name="koniec_FBN010B_3">#REF!</definedName>
    <definedName name="koniec_FBN010B_4" localSheetId="11">#REF!</definedName>
    <definedName name="koniec_FBN010B_4" localSheetId="44">#REF!</definedName>
    <definedName name="koniec_FBN010B_4" localSheetId="45">#REF!</definedName>
    <definedName name="koniec_FBN010B_4" localSheetId="46">#REF!</definedName>
    <definedName name="koniec_FBN010B_4" localSheetId="48">#REF!</definedName>
    <definedName name="koniec_FBN010B_4" localSheetId="54">#REF!</definedName>
    <definedName name="koniec_FBN010B_4" localSheetId="53">#REF!</definedName>
    <definedName name="koniec_FBN010B_4" localSheetId="13">#REF!</definedName>
    <definedName name="koniec_FBN010B_4" localSheetId="19">#REF!</definedName>
    <definedName name="koniec_FBN010B_4" localSheetId="23">#REF!</definedName>
    <definedName name="koniec_FBN010B_4" localSheetId="30">#REF!</definedName>
    <definedName name="koniec_FBN010B_4" localSheetId="3">#REF!</definedName>
    <definedName name="koniec_FBN010B_4" localSheetId="1">#REF!</definedName>
    <definedName name="koniec_FBN010B_4">#REF!</definedName>
    <definedName name="koniec_FBN010C_1" localSheetId="11">#REF!</definedName>
    <definedName name="koniec_FBN010C_1" localSheetId="44">#REF!</definedName>
    <definedName name="koniec_FBN010C_1" localSheetId="45">#REF!</definedName>
    <definedName name="koniec_FBN010C_1" localSheetId="46">#REF!</definedName>
    <definedName name="koniec_FBN010C_1" localSheetId="48">#REF!</definedName>
    <definedName name="koniec_FBN010C_1" localSheetId="54">#REF!</definedName>
    <definedName name="koniec_FBN010C_1" localSheetId="53">#REF!</definedName>
    <definedName name="koniec_FBN010C_1" localSheetId="13">#REF!</definedName>
    <definedName name="koniec_FBN010C_1" localSheetId="19">#REF!</definedName>
    <definedName name="koniec_FBN010C_1" localSheetId="23">#REF!</definedName>
    <definedName name="koniec_FBN010C_1" localSheetId="30">#REF!</definedName>
    <definedName name="koniec_FBN010C_1" localSheetId="3">#REF!</definedName>
    <definedName name="koniec_FBN010C_1" localSheetId="1">#REF!</definedName>
    <definedName name="koniec_FBN010C_1">#REF!</definedName>
    <definedName name="koniec_FBN010C_2" localSheetId="11">#REF!</definedName>
    <definedName name="koniec_FBN010C_2" localSheetId="44">#REF!</definedName>
    <definedName name="koniec_FBN010C_2" localSheetId="45">#REF!</definedName>
    <definedName name="koniec_FBN010C_2" localSheetId="46">#REF!</definedName>
    <definedName name="koniec_FBN010C_2" localSheetId="48">#REF!</definedName>
    <definedName name="koniec_FBN010C_2" localSheetId="54">#REF!</definedName>
    <definedName name="koniec_FBN010C_2" localSheetId="53">#REF!</definedName>
    <definedName name="koniec_FBN010C_2" localSheetId="13">#REF!</definedName>
    <definedName name="koniec_FBN010C_2" localSheetId="19">#REF!</definedName>
    <definedName name="koniec_FBN010C_2" localSheetId="23">#REF!</definedName>
    <definedName name="koniec_FBN010C_2" localSheetId="30">#REF!</definedName>
    <definedName name="koniec_FBN010C_2" localSheetId="3">#REF!</definedName>
    <definedName name="koniec_FBN010C_2" localSheetId="1">#REF!</definedName>
    <definedName name="koniec_FBN010C_2">#REF!</definedName>
    <definedName name="koniec_FBN012" localSheetId="11">#REF!</definedName>
    <definedName name="koniec_FBN012" localSheetId="44">#REF!</definedName>
    <definedName name="koniec_FBN012" localSheetId="45">#REF!</definedName>
    <definedName name="koniec_FBN012" localSheetId="46">#REF!</definedName>
    <definedName name="koniec_FBN012" localSheetId="48">#REF!</definedName>
    <definedName name="koniec_FBN012" localSheetId="54">#REF!</definedName>
    <definedName name="koniec_FBN012" localSheetId="53">#REF!</definedName>
    <definedName name="koniec_FBN012" localSheetId="13">#REF!</definedName>
    <definedName name="koniec_FBN012" localSheetId="19">#REF!</definedName>
    <definedName name="koniec_FBN012" localSheetId="23">#REF!</definedName>
    <definedName name="koniec_FBN012" localSheetId="30">#REF!</definedName>
    <definedName name="koniec_FBN012" localSheetId="3">#REF!</definedName>
    <definedName name="koniec_FBN012" localSheetId="1">#REF!</definedName>
    <definedName name="koniec_FBN012">#REF!</definedName>
    <definedName name="koniec_FBN013" localSheetId="11">#REF!</definedName>
    <definedName name="koniec_FBN013" localSheetId="44">#REF!</definedName>
    <definedName name="koniec_FBN013" localSheetId="45">#REF!</definedName>
    <definedName name="koniec_FBN013" localSheetId="46">#REF!</definedName>
    <definedName name="koniec_FBN013" localSheetId="48">#REF!</definedName>
    <definedName name="koniec_FBN013" localSheetId="54">#REF!</definedName>
    <definedName name="koniec_FBN013" localSheetId="53">#REF!</definedName>
    <definedName name="koniec_FBN013" localSheetId="13">#REF!</definedName>
    <definedName name="koniec_FBN013" localSheetId="19">#REF!</definedName>
    <definedName name="koniec_FBN013" localSheetId="23">#REF!</definedName>
    <definedName name="koniec_FBN013" localSheetId="30">#REF!</definedName>
    <definedName name="koniec_FBN013" localSheetId="3">#REF!</definedName>
    <definedName name="koniec_FBN013" localSheetId="1">#REF!</definedName>
    <definedName name="koniec_FBN013">#REF!</definedName>
    <definedName name="koniec_FBN014A" localSheetId="11">#REF!</definedName>
    <definedName name="koniec_FBN014A" localSheetId="44">#REF!</definedName>
    <definedName name="koniec_FBN014A" localSheetId="45">#REF!</definedName>
    <definedName name="koniec_FBN014A" localSheetId="46">#REF!</definedName>
    <definedName name="koniec_FBN014A" localSheetId="48">#REF!</definedName>
    <definedName name="koniec_FBN014A" localSheetId="54">#REF!</definedName>
    <definedName name="koniec_FBN014A" localSheetId="53">#REF!</definedName>
    <definedName name="koniec_FBN014A" localSheetId="13">#REF!</definedName>
    <definedName name="koniec_FBN014A" localSheetId="19">#REF!</definedName>
    <definedName name="koniec_FBN014A" localSheetId="23">#REF!</definedName>
    <definedName name="koniec_FBN014A" localSheetId="30">#REF!</definedName>
    <definedName name="koniec_FBN014A" localSheetId="3">#REF!</definedName>
    <definedName name="koniec_FBN014A" localSheetId="1">#REF!</definedName>
    <definedName name="koniec_FBN014A">#REF!</definedName>
    <definedName name="koniec_FBN014B_1" localSheetId="11">#REF!</definedName>
    <definedName name="koniec_FBN014B_1" localSheetId="44">#REF!</definedName>
    <definedName name="koniec_FBN014B_1" localSheetId="45">#REF!</definedName>
    <definedName name="koniec_FBN014B_1" localSheetId="46">#REF!</definedName>
    <definedName name="koniec_FBN014B_1" localSheetId="48">#REF!</definedName>
    <definedName name="koniec_FBN014B_1" localSheetId="54">#REF!</definedName>
    <definedName name="koniec_FBN014B_1" localSheetId="53">#REF!</definedName>
    <definedName name="koniec_FBN014B_1" localSheetId="13">#REF!</definedName>
    <definedName name="koniec_FBN014B_1" localSheetId="19">#REF!</definedName>
    <definedName name="koniec_FBN014B_1" localSheetId="23">#REF!</definedName>
    <definedName name="koniec_FBN014B_1" localSheetId="30">#REF!</definedName>
    <definedName name="koniec_FBN014B_1" localSheetId="3">#REF!</definedName>
    <definedName name="koniec_FBN014B_1" localSheetId="1">#REF!</definedName>
    <definedName name="koniec_FBN014B_1">#REF!</definedName>
    <definedName name="koniec_FBN014B_2" localSheetId="11">#REF!</definedName>
    <definedName name="koniec_FBN014B_2" localSheetId="44">#REF!</definedName>
    <definedName name="koniec_FBN014B_2" localSheetId="45">#REF!</definedName>
    <definedName name="koniec_FBN014B_2" localSheetId="46">#REF!</definedName>
    <definedName name="koniec_FBN014B_2" localSheetId="48">#REF!</definedName>
    <definedName name="koniec_FBN014B_2" localSheetId="54">#REF!</definedName>
    <definedName name="koniec_FBN014B_2" localSheetId="53">#REF!</definedName>
    <definedName name="koniec_FBN014B_2" localSheetId="13">#REF!</definedName>
    <definedName name="koniec_FBN014B_2" localSheetId="19">#REF!</definedName>
    <definedName name="koniec_FBN014B_2" localSheetId="23">#REF!</definedName>
    <definedName name="koniec_FBN014B_2" localSheetId="30">#REF!</definedName>
    <definedName name="koniec_FBN014B_2" localSheetId="3">#REF!</definedName>
    <definedName name="koniec_FBN014B_2" localSheetId="1">#REF!</definedName>
    <definedName name="koniec_FBN014B_2">#REF!</definedName>
    <definedName name="koniec_FBN014C" localSheetId="11">#REF!</definedName>
    <definedName name="koniec_FBN014C" localSheetId="44">#REF!</definedName>
    <definedName name="koniec_FBN014C" localSheetId="45">#REF!</definedName>
    <definedName name="koniec_FBN014C" localSheetId="46">#REF!</definedName>
    <definedName name="koniec_FBN014C" localSheetId="48">#REF!</definedName>
    <definedName name="koniec_FBN014C" localSheetId="54">#REF!</definedName>
    <definedName name="koniec_FBN014C" localSheetId="53">#REF!</definedName>
    <definedName name="koniec_FBN014C" localSheetId="13">#REF!</definedName>
    <definedName name="koniec_FBN014C" localSheetId="19">#REF!</definedName>
    <definedName name="koniec_FBN014C" localSheetId="23">#REF!</definedName>
    <definedName name="koniec_FBN014C" localSheetId="30">#REF!</definedName>
    <definedName name="koniec_FBN014C" localSheetId="3">#REF!</definedName>
    <definedName name="koniec_FBN014C" localSheetId="1">#REF!</definedName>
    <definedName name="koniec_FBN014C">#REF!</definedName>
    <definedName name="koniec_FBN015" localSheetId="11">#REF!</definedName>
    <definedName name="koniec_FBN015" localSheetId="44">#REF!</definedName>
    <definedName name="koniec_FBN015" localSheetId="45">#REF!</definedName>
    <definedName name="koniec_FBN015" localSheetId="46">#REF!</definedName>
    <definedName name="koniec_FBN015" localSheetId="48">#REF!</definedName>
    <definedName name="koniec_FBN015" localSheetId="54">#REF!</definedName>
    <definedName name="koniec_FBN015" localSheetId="53">#REF!</definedName>
    <definedName name="koniec_FBN015" localSheetId="13">#REF!</definedName>
    <definedName name="koniec_FBN015" localSheetId="19">#REF!</definedName>
    <definedName name="koniec_FBN015" localSheetId="23">#REF!</definedName>
    <definedName name="koniec_FBN015" localSheetId="30">#REF!</definedName>
    <definedName name="koniec_FBN015" localSheetId="3">#REF!</definedName>
    <definedName name="koniec_FBN015" localSheetId="1">#REF!</definedName>
    <definedName name="koniec_FBN015">#REF!</definedName>
    <definedName name="koniec_FBN016A" localSheetId="11">#REF!</definedName>
    <definedName name="koniec_FBN016A" localSheetId="44">#REF!</definedName>
    <definedName name="koniec_FBN016A" localSheetId="45">#REF!</definedName>
    <definedName name="koniec_FBN016A" localSheetId="46">#REF!</definedName>
    <definedName name="koniec_FBN016A" localSheetId="48">#REF!</definedName>
    <definedName name="koniec_FBN016A" localSheetId="54">#REF!</definedName>
    <definedName name="koniec_FBN016A" localSheetId="53">#REF!</definedName>
    <definedName name="koniec_FBN016A" localSheetId="13">#REF!</definedName>
    <definedName name="koniec_FBN016A" localSheetId="19">#REF!</definedName>
    <definedName name="koniec_FBN016A" localSheetId="23">#REF!</definedName>
    <definedName name="koniec_FBN016A" localSheetId="30">#REF!</definedName>
    <definedName name="koniec_FBN016A" localSheetId="3">#REF!</definedName>
    <definedName name="koniec_FBN016A" localSheetId="1">#REF!</definedName>
    <definedName name="koniec_FBN016A">#REF!</definedName>
    <definedName name="koniec_FBN016B" localSheetId="11">#REF!</definedName>
    <definedName name="koniec_FBN016B" localSheetId="44">#REF!</definedName>
    <definedName name="koniec_FBN016B" localSheetId="45">#REF!</definedName>
    <definedName name="koniec_FBN016B" localSheetId="46">#REF!</definedName>
    <definedName name="koniec_FBN016B" localSheetId="48">#REF!</definedName>
    <definedName name="koniec_FBN016B" localSheetId="54">#REF!</definedName>
    <definedName name="koniec_FBN016B" localSheetId="53">#REF!</definedName>
    <definedName name="koniec_FBN016B" localSheetId="13">#REF!</definedName>
    <definedName name="koniec_FBN016B" localSheetId="19">#REF!</definedName>
    <definedName name="koniec_FBN016B" localSheetId="23">#REF!</definedName>
    <definedName name="koniec_FBN016B" localSheetId="30">#REF!</definedName>
    <definedName name="koniec_FBN016B" localSheetId="3">#REF!</definedName>
    <definedName name="koniec_FBN016B" localSheetId="1">#REF!</definedName>
    <definedName name="koniec_FBN016B">#REF!</definedName>
    <definedName name="koniec_FBN017_1" localSheetId="11">#REF!</definedName>
    <definedName name="koniec_FBN017_1" localSheetId="44">#REF!</definedName>
    <definedName name="koniec_FBN017_1" localSheetId="45">#REF!</definedName>
    <definedName name="koniec_FBN017_1" localSheetId="46">#REF!</definedName>
    <definedName name="koniec_FBN017_1" localSheetId="48">#REF!</definedName>
    <definedName name="koniec_FBN017_1" localSheetId="54">#REF!</definedName>
    <definedName name="koniec_FBN017_1" localSheetId="53">#REF!</definedName>
    <definedName name="koniec_FBN017_1" localSheetId="13">#REF!</definedName>
    <definedName name="koniec_FBN017_1" localSheetId="19">#REF!</definedName>
    <definedName name="koniec_FBN017_1" localSheetId="23">#REF!</definedName>
    <definedName name="koniec_FBN017_1" localSheetId="30">#REF!</definedName>
    <definedName name="koniec_FBN017_1" localSheetId="3">#REF!</definedName>
    <definedName name="koniec_FBN017_1" localSheetId="1">#REF!</definedName>
    <definedName name="koniec_FBN017_1">#REF!</definedName>
    <definedName name="koniec_FBN017_2" localSheetId="11">#REF!</definedName>
    <definedName name="koniec_FBN017_2" localSheetId="44">#REF!</definedName>
    <definedName name="koniec_FBN017_2" localSheetId="45">#REF!</definedName>
    <definedName name="koniec_FBN017_2" localSheetId="46">#REF!</definedName>
    <definedName name="koniec_FBN017_2" localSheetId="48">#REF!</definedName>
    <definedName name="koniec_FBN017_2" localSheetId="54">#REF!</definedName>
    <definedName name="koniec_FBN017_2" localSheetId="53">#REF!</definedName>
    <definedName name="koniec_FBN017_2" localSheetId="13">#REF!</definedName>
    <definedName name="koniec_FBN017_2" localSheetId="19">#REF!</definedName>
    <definedName name="koniec_FBN017_2" localSheetId="23">#REF!</definedName>
    <definedName name="koniec_FBN017_2" localSheetId="30">#REF!</definedName>
    <definedName name="koniec_FBN017_2" localSheetId="3">#REF!</definedName>
    <definedName name="koniec_FBN017_2" localSheetId="1">#REF!</definedName>
    <definedName name="koniec_FBN017_2">#REF!</definedName>
    <definedName name="koniec_FBN018A" localSheetId="11">#REF!</definedName>
    <definedName name="koniec_FBN018A" localSheetId="44">#REF!</definedName>
    <definedName name="koniec_FBN018A" localSheetId="45">#REF!</definedName>
    <definedName name="koniec_FBN018A" localSheetId="46">#REF!</definedName>
    <definedName name="koniec_FBN018A" localSheetId="48">#REF!</definedName>
    <definedName name="koniec_FBN018A" localSheetId="54">#REF!</definedName>
    <definedName name="koniec_FBN018A" localSheetId="53">#REF!</definedName>
    <definedName name="koniec_FBN018A" localSheetId="13">#REF!</definedName>
    <definedName name="koniec_FBN018A" localSheetId="19">#REF!</definedName>
    <definedName name="koniec_FBN018A" localSheetId="23">#REF!</definedName>
    <definedName name="koniec_FBN018A" localSheetId="30">#REF!</definedName>
    <definedName name="koniec_FBN018A" localSheetId="3">#REF!</definedName>
    <definedName name="koniec_FBN018A" localSheetId="1">#REF!</definedName>
    <definedName name="koniec_FBN018A">#REF!</definedName>
    <definedName name="koniec_FBN018BN1" localSheetId="11">#REF!</definedName>
    <definedName name="koniec_FBN018BN1" localSheetId="44">#REF!</definedName>
    <definedName name="koniec_FBN018BN1" localSheetId="45">#REF!</definedName>
    <definedName name="koniec_FBN018BN1" localSheetId="46">#REF!</definedName>
    <definedName name="koniec_FBN018BN1" localSheetId="48">#REF!</definedName>
    <definedName name="koniec_FBN018BN1" localSheetId="54">#REF!</definedName>
    <definedName name="koniec_FBN018BN1" localSheetId="53">#REF!</definedName>
    <definedName name="koniec_FBN018BN1" localSheetId="13">#REF!</definedName>
    <definedName name="koniec_FBN018BN1" localSheetId="19">#REF!</definedName>
    <definedName name="koniec_FBN018BN1" localSheetId="23">#REF!</definedName>
    <definedName name="koniec_FBN018BN1" localSheetId="30">#REF!</definedName>
    <definedName name="koniec_FBN018BN1" localSheetId="3">#REF!</definedName>
    <definedName name="koniec_FBN018BN1" localSheetId="1">#REF!</definedName>
    <definedName name="koniec_FBN018BN1">#REF!</definedName>
    <definedName name="koniec_FBN018BN2" localSheetId="11">#REF!</definedName>
    <definedName name="koniec_FBN018BN2" localSheetId="44">#REF!</definedName>
    <definedName name="koniec_FBN018BN2" localSheetId="45">#REF!</definedName>
    <definedName name="koniec_FBN018BN2" localSheetId="46">#REF!</definedName>
    <definedName name="koniec_FBN018BN2" localSheetId="48">#REF!</definedName>
    <definedName name="koniec_FBN018BN2" localSheetId="54">#REF!</definedName>
    <definedName name="koniec_FBN018BN2" localSheetId="53">#REF!</definedName>
    <definedName name="koniec_FBN018BN2" localSheetId="13">#REF!</definedName>
    <definedName name="koniec_FBN018BN2" localSheetId="19">#REF!</definedName>
    <definedName name="koniec_FBN018BN2" localSheetId="23">#REF!</definedName>
    <definedName name="koniec_FBN018BN2" localSheetId="30">#REF!</definedName>
    <definedName name="koniec_FBN018BN2" localSheetId="3">#REF!</definedName>
    <definedName name="koniec_FBN018BN2" localSheetId="1">#REF!</definedName>
    <definedName name="koniec_FBN018BN2">#REF!</definedName>
    <definedName name="koniec_FBN018BR1" localSheetId="11">#REF!</definedName>
    <definedName name="koniec_FBN018BR1" localSheetId="44">#REF!</definedName>
    <definedName name="koniec_FBN018BR1" localSheetId="45">#REF!</definedName>
    <definedName name="koniec_FBN018BR1" localSheetId="46">#REF!</definedName>
    <definedName name="koniec_FBN018BR1" localSheetId="48">#REF!</definedName>
    <definedName name="koniec_FBN018BR1" localSheetId="54">#REF!</definedName>
    <definedName name="koniec_FBN018BR1" localSheetId="53">#REF!</definedName>
    <definedName name="koniec_FBN018BR1" localSheetId="13">#REF!</definedName>
    <definedName name="koniec_FBN018BR1" localSheetId="19">#REF!</definedName>
    <definedName name="koniec_FBN018BR1" localSheetId="23">#REF!</definedName>
    <definedName name="koniec_FBN018BR1" localSheetId="30">#REF!</definedName>
    <definedName name="koniec_FBN018BR1" localSheetId="3">#REF!</definedName>
    <definedName name="koniec_FBN018BR1" localSheetId="1">#REF!</definedName>
    <definedName name="koniec_FBN018BR1">#REF!</definedName>
    <definedName name="koniec_FBN018BR2" localSheetId="11">#REF!</definedName>
    <definedName name="koniec_FBN018BR2" localSheetId="44">#REF!</definedName>
    <definedName name="koniec_FBN018BR2" localSheetId="45">#REF!</definedName>
    <definedName name="koniec_FBN018BR2" localSheetId="46">#REF!</definedName>
    <definedName name="koniec_FBN018BR2" localSheetId="48">#REF!</definedName>
    <definedName name="koniec_FBN018BR2" localSheetId="54">#REF!</definedName>
    <definedName name="koniec_FBN018BR2" localSheetId="53">#REF!</definedName>
    <definedName name="koniec_FBN018BR2" localSheetId="13">#REF!</definedName>
    <definedName name="koniec_FBN018BR2" localSheetId="19">#REF!</definedName>
    <definedName name="koniec_FBN018BR2" localSheetId="23">#REF!</definedName>
    <definedName name="koniec_FBN018BR2" localSheetId="30">#REF!</definedName>
    <definedName name="koniec_FBN018BR2" localSheetId="3">#REF!</definedName>
    <definedName name="koniec_FBN018BR2" localSheetId="1">#REF!</definedName>
    <definedName name="koniec_FBN018BR2">#REF!</definedName>
    <definedName name="koniec_FBN018CN1" localSheetId="11">#REF!</definedName>
    <definedName name="koniec_FBN018CN1" localSheetId="44">#REF!</definedName>
    <definedName name="koniec_FBN018CN1" localSheetId="45">#REF!</definedName>
    <definedName name="koniec_FBN018CN1" localSheetId="46">#REF!</definedName>
    <definedName name="koniec_FBN018CN1" localSheetId="48">#REF!</definedName>
    <definedName name="koniec_FBN018CN1" localSheetId="54">#REF!</definedName>
    <definedName name="koniec_FBN018CN1" localSheetId="53">#REF!</definedName>
    <definedName name="koniec_FBN018CN1" localSheetId="13">#REF!</definedName>
    <definedName name="koniec_FBN018CN1" localSheetId="19">#REF!</definedName>
    <definedName name="koniec_FBN018CN1" localSheetId="23">#REF!</definedName>
    <definedName name="koniec_FBN018CN1" localSheetId="30">#REF!</definedName>
    <definedName name="koniec_FBN018CN1" localSheetId="3">#REF!</definedName>
    <definedName name="koniec_FBN018CN1" localSheetId="1">#REF!</definedName>
    <definedName name="koniec_FBN018CN1">#REF!</definedName>
    <definedName name="koniec_FBN018CN2" localSheetId="11">#REF!</definedName>
    <definedName name="koniec_FBN018CN2" localSheetId="44">#REF!</definedName>
    <definedName name="koniec_FBN018CN2" localSheetId="45">#REF!</definedName>
    <definedName name="koniec_FBN018CN2" localSheetId="46">#REF!</definedName>
    <definedName name="koniec_FBN018CN2" localSheetId="48">#REF!</definedName>
    <definedName name="koniec_FBN018CN2" localSheetId="54">#REF!</definedName>
    <definedName name="koniec_FBN018CN2" localSheetId="53">#REF!</definedName>
    <definedName name="koniec_FBN018CN2" localSheetId="13">#REF!</definedName>
    <definedName name="koniec_FBN018CN2" localSheetId="19">#REF!</definedName>
    <definedName name="koniec_FBN018CN2" localSheetId="23">#REF!</definedName>
    <definedName name="koniec_FBN018CN2" localSheetId="30">#REF!</definedName>
    <definedName name="koniec_FBN018CN2" localSheetId="3">#REF!</definedName>
    <definedName name="koniec_FBN018CN2" localSheetId="1">#REF!</definedName>
    <definedName name="koniec_FBN018CN2">#REF!</definedName>
    <definedName name="koniec_FBN018CR1" localSheetId="11">#REF!</definedName>
    <definedName name="koniec_FBN018CR1" localSheetId="44">#REF!</definedName>
    <definedName name="koniec_FBN018CR1" localSheetId="45">#REF!</definedName>
    <definedName name="koniec_FBN018CR1" localSheetId="46">#REF!</definedName>
    <definedName name="koniec_FBN018CR1" localSheetId="48">#REF!</definedName>
    <definedName name="koniec_FBN018CR1" localSheetId="54">#REF!</definedName>
    <definedName name="koniec_FBN018CR1" localSheetId="53">#REF!</definedName>
    <definedName name="koniec_FBN018CR1" localSheetId="13">#REF!</definedName>
    <definedName name="koniec_FBN018CR1" localSheetId="19">#REF!</definedName>
    <definedName name="koniec_FBN018CR1" localSheetId="23">#REF!</definedName>
    <definedName name="koniec_FBN018CR1" localSheetId="30">#REF!</definedName>
    <definedName name="koniec_FBN018CR1" localSheetId="3">#REF!</definedName>
    <definedName name="koniec_FBN018CR1" localSheetId="1">#REF!</definedName>
    <definedName name="koniec_FBN018CR1">#REF!</definedName>
    <definedName name="koniec_FBN018CR2" localSheetId="11">#REF!</definedName>
    <definedName name="koniec_FBN018CR2" localSheetId="44">#REF!</definedName>
    <definedName name="koniec_FBN018CR2" localSheetId="45">#REF!</definedName>
    <definedName name="koniec_FBN018CR2" localSheetId="46">#REF!</definedName>
    <definedName name="koniec_FBN018CR2" localSheetId="48">#REF!</definedName>
    <definedName name="koniec_FBN018CR2" localSheetId="54">#REF!</definedName>
    <definedName name="koniec_FBN018CR2" localSheetId="53">#REF!</definedName>
    <definedName name="koniec_FBN018CR2" localSheetId="13">#REF!</definedName>
    <definedName name="koniec_FBN018CR2" localSheetId="19">#REF!</definedName>
    <definedName name="koniec_FBN018CR2" localSheetId="23">#REF!</definedName>
    <definedName name="koniec_FBN018CR2" localSheetId="30">#REF!</definedName>
    <definedName name="koniec_FBN018CR2" localSheetId="3">#REF!</definedName>
    <definedName name="koniec_FBN018CR2" localSheetId="1">#REF!</definedName>
    <definedName name="koniec_FBN018CR2">#REF!</definedName>
    <definedName name="koniec_FBN020_1" localSheetId="11">#REF!</definedName>
    <definedName name="koniec_FBN020_1" localSheetId="44">#REF!</definedName>
    <definedName name="koniec_FBN020_1" localSheetId="45">#REF!</definedName>
    <definedName name="koniec_FBN020_1" localSheetId="46">#REF!</definedName>
    <definedName name="koniec_FBN020_1" localSheetId="48">#REF!</definedName>
    <definedName name="koniec_FBN020_1" localSheetId="54">#REF!</definedName>
    <definedName name="koniec_FBN020_1" localSheetId="53">#REF!</definedName>
    <definedName name="koniec_FBN020_1" localSheetId="13">#REF!</definedName>
    <definedName name="koniec_FBN020_1" localSheetId="19">#REF!</definedName>
    <definedName name="koniec_FBN020_1" localSheetId="23">#REF!</definedName>
    <definedName name="koniec_FBN020_1" localSheetId="30">#REF!</definedName>
    <definedName name="koniec_FBN020_1" localSheetId="3">#REF!</definedName>
    <definedName name="koniec_FBN020_1" localSheetId="1">#REF!</definedName>
    <definedName name="koniec_FBN020_1">#REF!</definedName>
    <definedName name="koniec_FBN020_2" localSheetId="11">#REF!</definedName>
    <definedName name="koniec_FBN020_2" localSheetId="44">#REF!</definedName>
    <definedName name="koniec_FBN020_2" localSheetId="45">#REF!</definedName>
    <definedName name="koniec_FBN020_2" localSheetId="46">#REF!</definedName>
    <definedName name="koniec_FBN020_2" localSheetId="48">#REF!</definedName>
    <definedName name="koniec_FBN020_2" localSheetId="54">#REF!</definedName>
    <definedName name="koniec_FBN020_2" localSheetId="53">#REF!</definedName>
    <definedName name="koniec_FBN020_2" localSheetId="13">#REF!</definedName>
    <definedName name="koniec_FBN020_2" localSheetId="19">#REF!</definedName>
    <definedName name="koniec_FBN020_2" localSheetId="23">#REF!</definedName>
    <definedName name="koniec_FBN020_2" localSheetId="30">#REF!</definedName>
    <definedName name="koniec_FBN020_2" localSheetId="3">#REF!</definedName>
    <definedName name="koniec_FBN020_2" localSheetId="1">#REF!</definedName>
    <definedName name="koniec_FBN020_2">#REF!</definedName>
    <definedName name="koniec_FBN021_1" localSheetId="11">#REF!</definedName>
    <definedName name="koniec_FBN021_1" localSheetId="44">#REF!</definedName>
    <definedName name="koniec_FBN021_1" localSheetId="45">#REF!</definedName>
    <definedName name="koniec_FBN021_1" localSheetId="46">#REF!</definedName>
    <definedName name="koniec_FBN021_1" localSheetId="48">#REF!</definedName>
    <definedName name="koniec_FBN021_1" localSheetId="54">#REF!</definedName>
    <definedName name="koniec_FBN021_1" localSheetId="53">#REF!</definedName>
    <definedName name="koniec_FBN021_1" localSheetId="13">#REF!</definedName>
    <definedName name="koniec_FBN021_1" localSheetId="19">#REF!</definedName>
    <definedName name="koniec_FBN021_1" localSheetId="23">#REF!</definedName>
    <definedName name="koniec_FBN021_1" localSheetId="30">#REF!</definedName>
    <definedName name="koniec_FBN021_1" localSheetId="3">#REF!</definedName>
    <definedName name="koniec_FBN021_1" localSheetId="1">#REF!</definedName>
    <definedName name="koniec_FBN021_1">#REF!</definedName>
    <definedName name="koniec_FBN021_2" localSheetId="11">#REF!</definedName>
    <definedName name="koniec_FBN021_2" localSheetId="44">#REF!</definedName>
    <definedName name="koniec_FBN021_2" localSheetId="45">#REF!</definedName>
    <definedName name="koniec_FBN021_2" localSheetId="46">#REF!</definedName>
    <definedName name="koniec_FBN021_2" localSheetId="48">#REF!</definedName>
    <definedName name="koniec_FBN021_2" localSheetId="54">#REF!</definedName>
    <definedName name="koniec_FBN021_2" localSheetId="53">#REF!</definedName>
    <definedName name="koniec_FBN021_2" localSheetId="13">#REF!</definedName>
    <definedName name="koniec_FBN021_2" localSheetId="19">#REF!</definedName>
    <definedName name="koniec_FBN021_2" localSheetId="23">#REF!</definedName>
    <definedName name="koniec_FBN021_2" localSheetId="30">#REF!</definedName>
    <definedName name="koniec_FBN021_2" localSheetId="3">#REF!</definedName>
    <definedName name="koniec_FBN021_2" localSheetId="1">#REF!</definedName>
    <definedName name="koniec_FBN021_2">#REF!</definedName>
    <definedName name="koniec_FBN021_3" localSheetId="11">#REF!</definedName>
    <definedName name="koniec_FBN021_3" localSheetId="44">#REF!</definedName>
    <definedName name="koniec_FBN021_3" localSheetId="45">#REF!</definedName>
    <definedName name="koniec_FBN021_3" localSheetId="46">#REF!</definedName>
    <definedName name="koniec_FBN021_3" localSheetId="48">#REF!</definedName>
    <definedName name="koniec_FBN021_3" localSheetId="54">#REF!</definedName>
    <definedName name="koniec_FBN021_3" localSheetId="53">#REF!</definedName>
    <definedName name="koniec_FBN021_3" localSheetId="13">#REF!</definedName>
    <definedName name="koniec_FBN021_3" localSheetId="19">#REF!</definedName>
    <definedName name="koniec_FBN021_3" localSheetId="23">#REF!</definedName>
    <definedName name="koniec_FBN021_3" localSheetId="30">#REF!</definedName>
    <definedName name="koniec_FBN021_3" localSheetId="3">#REF!</definedName>
    <definedName name="koniec_FBN021_3" localSheetId="1">#REF!</definedName>
    <definedName name="koniec_FBN021_3">#REF!</definedName>
    <definedName name="koniec_FBN021_4" localSheetId="11">#REF!</definedName>
    <definedName name="koniec_FBN021_4" localSheetId="44">#REF!</definedName>
    <definedName name="koniec_FBN021_4" localSheetId="45">#REF!</definedName>
    <definedName name="koniec_FBN021_4" localSheetId="46">#REF!</definedName>
    <definedName name="koniec_FBN021_4" localSheetId="48">#REF!</definedName>
    <definedName name="koniec_FBN021_4" localSheetId="54">#REF!</definedName>
    <definedName name="koniec_FBN021_4" localSheetId="53">#REF!</definedName>
    <definedName name="koniec_FBN021_4" localSheetId="13">#REF!</definedName>
    <definedName name="koniec_FBN021_4" localSheetId="19">#REF!</definedName>
    <definedName name="koniec_FBN021_4" localSheetId="23">#REF!</definedName>
    <definedName name="koniec_FBN021_4" localSheetId="30">#REF!</definedName>
    <definedName name="koniec_FBN021_4" localSheetId="3">#REF!</definedName>
    <definedName name="koniec_FBN021_4" localSheetId="1">#REF!</definedName>
    <definedName name="koniec_FBN021_4">#REF!</definedName>
    <definedName name="koniec_FBN021_5" localSheetId="11">#REF!</definedName>
    <definedName name="koniec_FBN021_5" localSheetId="44">#REF!</definedName>
    <definedName name="koniec_FBN021_5" localSheetId="45">#REF!</definedName>
    <definedName name="koniec_FBN021_5" localSheetId="46">#REF!</definedName>
    <definedName name="koniec_FBN021_5" localSheetId="48">#REF!</definedName>
    <definedName name="koniec_FBN021_5" localSheetId="54">#REF!</definedName>
    <definedName name="koniec_FBN021_5" localSheetId="53">#REF!</definedName>
    <definedName name="koniec_FBN021_5" localSheetId="13">#REF!</definedName>
    <definedName name="koniec_FBN021_5" localSheetId="19">#REF!</definedName>
    <definedName name="koniec_FBN021_5" localSheetId="23">#REF!</definedName>
    <definedName name="koniec_FBN021_5" localSheetId="30">#REF!</definedName>
    <definedName name="koniec_FBN021_5" localSheetId="3">#REF!</definedName>
    <definedName name="koniec_FBN021_5" localSheetId="1">#REF!</definedName>
    <definedName name="koniec_FBN021_5">#REF!</definedName>
    <definedName name="koniec_FBN021_6" localSheetId="11">#REF!</definedName>
    <definedName name="koniec_FBN021_6" localSheetId="44">#REF!</definedName>
    <definedName name="koniec_FBN021_6" localSheetId="45">#REF!</definedName>
    <definedName name="koniec_FBN021_6" localSheetId="46">#REF!</definedName>
    <definedName name="koniec_FBN021_6" localSheetId="48">#REF!</definedName>
    <definedName name="koniec_FBN021_6" localSheetId="54">#REF!</definedName>
    <definedName name="koniec_FBN021_6" localSheetId="53">#REF!</definedName>
    <definedName name="koniec_FBN021_6" localSheetId="13">#REF!</definedName>
    <definedName name="koniec_FBN021_6" localSheetId="19">#REF!</definedName>
    <definedName name="koniec_FBN021_6" localSheetId="23">#REF!</definedName>
    <definedName name="koniec_FBN021_6" localSheetId="30">#REF!</definedName>
    <definedName name="koniec_FBN021_6" localSheetId="3">#REF!</definedName>
    <definedName name="koniec_FBN021_6" localSheetId="1">#REF!</definedName>
    <definedName name="koniec_FBN021_6">#REF!</definedName>
    <definedName name="koniec_FBN021_7" localSheetId="11">#REF!</definedName>
    <definedName name="koniec_FBN021_7" localSheetId="44">#REF!</definedName>
    <definedName name="koniec_FBN021_7" localSheetId="45">#REF!</definedName>
    <definedName name="koniec_FBN021_7" localSheetId="46">#REF!</definedName>
    <definedName name="koniec_FBN021_7" localSheetId="48">#REF!</definedName>
    <definedName name="koniec_FBN021_7" localSheetId="54">#REF!</definedName>
    <definedName name="koniec_FBN021_7" localSheetId="53">#REF!</definedName>
    <definedName name="koniec_FBN021_7" localSheetId="13">#REF!</definedName>
    <definedName name="koniec_FBN021_7" localSheetId="19">#REF!</definedName>
    <definedName name="koniec_FBN021_7" localSheetId="23">#REF!</definedName>
    <definedName name="koniec_FBN021_7" localSheetId="30">#REF!</definedName>
    <definedName name="koniec_FBN021_7" localSheetId="3">#REF!</definedName>
    <definedName name="koniec_FBN021_7" localSheetId="1">#REF!</definedName>
    <definedName name="koniec_FBN021_7">#REF!</definedName>
    <definedName name="koniec_FBN021_8" localSheetId="11">#REF!</definedName>
    <definedName name="koniec_FBN021_8" localSheetId="44">#REF!</definedName>
    <definedName name="koniec_FBN021_8" localSheetId="45">#REF!</definedName>
    <definedName name="koniec_FBN021_8" localSheetId="46">#REF!</definedName>
    <definedName name="koniec_FBN021_8" localSheetId="48">#REF!</definedName>
    <definedName name="koniec_FBN021_8" localSheetId="54">#REF!</definedName>
    <definedName name="koniec_FBN021_8" localSheetId="53">#REF!</definedName>
    <definedName name="koniec_FBN021_8" localSheetId="13">#REF!</definedName>
    <definedName name="koniec_FBN021_8" localSheetId="19">#REF!</definedName>
    <definedName name="koniec_FBN021_8" localSheetId="23">#REF!</definedName>
    <definedName name="koniec_FBN021_8" localSheetId="30">#REF!</definedName>
    <definedName name="koniec_FBN021_8" localSheetId="3">#REF!</definedName>
    <definedName name="koniec_FBN021_8" localSheetId="1">#REF!</definedName>
    <definedName name="koniec_FBN021_8">#REF!</definedName>
    <definedName name="koniec_FBN022A" localSheetId="11">#REF!</definedName>
    <definedName name="koniec_FBN022A" localSheetId="44">#REF!</definedName>
    <definedName name="koniec_FBN022A" localSheetId="45">#REF!</definedName>
    <definedName name="koniec_FBN022A" localSheetId="46">#REF!</definedName>
    <definedName name="koniec_FBN022A" localSheetId="48">#REF!</definedName>
    <definedName name="koniec_FBN022A" localSheetId="54">#REF!</definedName>
    <definedName name="koniec_FBN022A" localSheetId="53">#REF!</definedName>
    <definedName name="koniec_FBN022A" localSheetId="13">#REF!</definedName>
    <definedName name="koniec_FBN022A" localSheetId="19">#REF!</definedName>
    <definedName name="koniec_FBN022A" localSheetId="23">#REF!</definedName>
    <definedName name="koniec_FBN022A" localSheetId="30">#REF!</definedName>
    <definedName name="koniec_FBN022A" localSheetId="3">#REF!</definedName>
    <definedName name="koniec_FBN022A" localSheetId="1">#REF!</definedName>
    <definedName name="koniec_FBN022A">#REF!</definedName>
    <definedName name="koniec_FBN022B" localSheetId="11">#REF!</definedName>
    <definedName name="koniec_FBN022B" localSheetId="44">#REF!</definedName>
    <definedName name="koniec_FBN022B" localSheetId="45">#REF!</definedName>
    <definedName name="koniec_FBN022B" localSheetId="46">#REF!</definedName>
    <definedName name="koniec_FBN022B" localSheetId="48">#REF!</definedName>
    <definedName name="koniec_FBN022B" localSheetId="54">#REF!</definedName>
    <definedName name="koniec_FBN022B" localSheetId="53">#REF!</definedName>
    <definedName name="koniec_FBN022B" localSheetId="13">#REF!</definedName>
    <definedName name="koniec_FBN022B" localSheetId="19">#REF!</definedName>
    <definedName name="koniec_FBN022B" localSheetId="23">#REF!</definedName>
    <definedName name="koniec_FBN022B" localSheetId="30">#REF!</definedName>
    <definedName name="koniec_FBN022B" localSheetId="3">#REF!</definedName>
    <definedName name="koniec_FBN022B" localSheetId="1">#REF!</definedName>
    <definedName name="koniec_FBN022B">#REF!</definedName>
    <definedName name="koniec_FBN026A1" localSheetId="11">#REF!</definedName>
    <definedName name="koniec_FBN026A1" localSheetId="44">#REF!</definedName>
    <definedName name="koniec_FBN026A1" localSheetId="45">#REF!</definedName>
    <definedName name="koniec_FBN026A1" localSheetId="46">#REF!</definedName>
    <definedName name="koniec_FBN026A1" localSheetId="48">#REF!</definedName>
    <definedName name="koniec_FBN026A1" localSheetId="54">#REF!</definedName>
    <definedName name="koniec_FBN026A1" localSheetId="53">#REF!</definedName>
    <definedName name="koniec_FBN026A1" localSheetId="13">#REF!</definedName>
    <definedName name="koniec_FBN026A1" localSheetId="19">#REF!</definedName>
    <definedName name="koniec_FBN026A1" localSheetId="23">#REF!</definedName>
    <definedName name="koniec_FBN026A1" localSheetId="30">#REF!</definedName>
    <definedName name="koniec_FBN026A1" localSheetId="3">#REF!</definedName>
    <definedName name="koniec_FBN026A1" localSheetId="1">#REF!</definedName>
    <definedName name="koniec_FBN026A1">#REF!</definedName>
    <definedName name="koniec_FBN026A2" localSheetId="11">#REF!</definedName>
    <definedName name="koniec_FBN026A2" localSheetId="44">#REF!</definedName>
    <definedName name="koniec_FBN026A2" localSheetId="45">#REF!</definedName>
    <definedName name="koniec_FBN026A2" localSheetId="46">#REF!</definedName>
    <definedName name="koniec_FBN026A2" localSheetId="48">#REF!</definedName>
    <definedName name="koniec_FBN026A2" localSheetId="54">#REF!</definedName>
    <definedName name="koniec_FBN026A2" localSheetId="53">#REF!</definedName>
    <definedName name="koniec_FBN026A2" localSheetId="13">#REF!</definedName>
    <definedName name="koniec_FBN026A2" localSheetId="19">#REF!</definedName>
    <definedName name="koniec_FBN026A2" localSheetId="23">#REF!</definedName>
    <definedName name="koniec_FBN026A2" localSheetId="30">#REF!</definedName>
    <definedName name="koniec_FBN026A2" localSheetId="3">#REF!</definedName>
    <definedName name="koniec_FBN026A2" localSheetId="1">#REF!</definedName>
    <definedName name="koniec_FBN026A2">#REF!</definedName>
    <definedName name="koniec_FBN026B" localSheetId="11">#REF!</definedName>
    <definedName name="koniec_FBN026B" localSheetId="44">#REF!</definedName>
    <definedName name="koniec_FBN026B" localSheetId="45">#REF!</definedName>
    <definedName name="koniec_FBN026B" localSheetId="46">#REF!</definedName>
    <definedName name="koniec_FBN026B" localSheetId="48">#REF!</definedName>
    <definedName name="koniec_FBN026B" localSheetId="54">#REF!</definedName>
    <definedName name="koniec_FBN026B" localSheetId="53">#REF!</definedName>
    <definedName name="koniec_FBN026B" localSheetId="13">#REF!</definedName>
    <definedName name="koniec_FBN026B" localSheetId="19">#REF!</definedName>
    <definedName name="koniec_FBN026B" localSheetId="23">#REF!</definedName>
    <definedName name="koniec_FBN026B" localSheetId="30">#REF!</definedName>
    <definedName name="koniec_FBN026B" localSheetId="3">#REF!</definedName>
    <definedName name="koniec_FBN026B" localSheetId="1">#REF!</definedName>
    <definedName name="koniec_FBN026B">#REF!</definedName>
    <definedName name="koniec_FBN026C" localSheetId="11">#REF!</definedName>
    <definedName name="koniec_FBN026C" localSheetId="44">#REF!</definedName>
    <definedName name="koniec_FBN026C" localSheetId="45">#REF!</definedName>
    <definedName name="koniec_FBN026C" localSheetId="46">#REF!</definedName>
    <definedName name="koniec_FBN026C" localSheetId="48">#REF!</definedName>
    <definedName name="koniec_FBN026C" localSheetId="54">#REF!</definedName>
    <definedName name="koniec_FBN026C" localSheetId="53">#REF!</definedName>
    <definedName name="koniec_FBN026C" localSheetId="13">#REF!</definedName>
    <definedName name="koniec_FBN026C" localSheetId="19">#REF!</definedName>
    <definedName name="koniec_FBN026C" localSheetId="23">#REF!</definedName>
    <definedName name="koniec_FBN026C" localSheetId="30">#REF!</definedName>
    <definedName name="koniec_FBN026C" localSheetId="3">#REF!</definedName>
    <definedName name="koniec_FBN026C" localSheetId="1">#REF!</definedName>
    <definedName name="koniec_FBN026C">#REF!</definedName>
    <definedName name="koniec_FBN026D" localSheetId="11">#REF!</definedName>
    <definedName name="koniec_FBN026D" localSheetId="44">#REF!</definedName>
    <definedName name="koniec_FBN026D" localSheetId="45">#REF!</definedName>
    <definedName name="koniec_FBN026D" localSheetId="46">#REF!</definedName>
    <definedName name="koniec_FBN026D" localSheetId="48">#REF!</definedName>
    <definedName name="koniec_FBN026D" localSheetId="54">#REF!</definedName>
    <definedName name="koniec_FBN026D" localSheetId="53">#REF!</definedName>
    <definedName name="koniec_FBN026D" localSheetId="13">#REF!</definedName>
    <definedName name="koniec_FBN026D" localSheetId="19">#REF!</definedName>
    <definedName name="koniec_FBN026D" localSheetId="23">#REF!</definedName>
    <definedName name="koniec_FBN026D" localSheetId="30">#REF!</definedName>
    <definedName name="koniec_FBN026D" localSheetId="3">#REF!</definedName>
    <definedName name="koniec_FBN026D" localSheetId="1">#REF!</definedName>
    <definedName name="koniec_FBN026D">#REF!</definedName>
    <definedName name="koniec_FBN026E" localSheetId="11">#REF!</definedName>
    <definedName name="koniec_FBN026E" localSheetId="44">#REF!</definedName>
    <definedName name="koniec_FBN026E" localSheetId="45">#REF!</definedName>
    <definedName name="koniec_FBN026E" localSheetId="46">#REF!</definedName>
    <definedName name="koniec_FBN026E" localSheetId="48">#REF!</definedName>
    <definedName name="koniec_FBN026E" localSheetId="54">#REF!</definedName>
    <definedName name="koniec_FBN026E" localSheetId="53">#REF!</definedName>
    <definedName name="koniec_FBN026E" localSheetId="13">#REF!</definedName>
    <definedName name="koniec_FBN026E" localSheetId="19">#REF!</definedName>
    <definedName name="koniec_FBN026E" localSheetId="23">#REF!</definedName>
    <definedName name="koniec_FBN026E" localSheetId="30">#REF!</definedName>
    <definedName name="koniec_FBN026E" localSheetId="3">#REF!</definedName>
    <definedName name="koniec_FBN026E" localSheetId="1">#REF!</definedName>
    <definedName name="koniec_FBN026E">#REF!</definedName>
    <definedName name="koniec_FBN027" localSheetId="11">#REF!</definedName>
    <definedName name="koniec_FBN027" localSheetId="44">#REF!</definedName>
    <definedName name="koniec_FBN027" localSheetId="45">#REF!</definedName>
    <definedName name="koniec_FBN027" localSheetId="46">#REF!</definedName>
    <definedName name="koniec_FBN027" localSheetId="48">#REF!</definedName>
    <definedName name="koniec_FBN027" localSheetId="54">#REF!</definedName>
    <definedName name="koniec_FBN027" localSheetId="53">#REF!</definedName>
    <definedName name="koniec_FBN027" localSheetId="13">#REF!</definedName>
    <definedName name="koniec_FBN027" localSheetId="19">#REF!</definedName>
    <definedName name="koniec_FBN027" localSheetId="23">#REF!</definedName>
    <definedName name="koniec_FBN027" localSheetId="30">#REF!</definedName>
    <definedName name="koniec_FBN027" localSheetId="3">#REF!</definedName>
    <definedName name="koniec_FBN027" localSheetId="1">#REF!</definedName>
    <definedName name="koniec_FBN027">#REF!</definedName>
    <definedName name="koniec_FBN029A_1" localSheetId="11">#REF!</definedName>
    <definedName name="koniec_FBN029A_1" localSheetId="44">#REF!</definedName>
    <definedName name="koniec_FBN029A_1" localSheetId="45">#REF!</definedName>
    <definedName name="koniec_FBN029A_1" localSheetId="46">#REF!</definedName>
    <definedName name="koniec_FBN029A_1" localSheetId="48">#REF!</definedName>
    <definedName name="koniec_FBN029A_1" localSheetId="54">#REF!</definedName>
    <definedName name="koniec_FBN029A_1" localSheetId="53">#REF!</definedName>
    <definedName name="koniec_FBN029A_1" localSheetId="13">#REF!</definedName>
    <definedName name="koniec_FBN029A_1" localSheetId="19">#REF!</definedName>
    <definedName name="koniec_FBN029A_1" localSheetId="23">#REF!</definedName>
    <definedName name="koniec_FBN029A_1" localSheetId="30">#REF!</definedName>
    <definedName name="koniec_FBN029A_1" localSheetId="3">#REF!</definedName>
    <definedName name="koniec_FBN029A_1" localSheetId="1">#REF!</definedName>
    <definedName name="koniec_FBN029A_1">#REF!</definedName>
    <definedName name="koniec_FBN029B_1" localSheetId="11">#REF!</definedName>
    <definedName name="koniec_FBN029B_1" localSheetId="44">#REF!</definedName>
    <definedName name="koniec_FBN029B_1" localSheetId="45">#REF!</definedName>
    <definedName name="koniec_FBN029B_1" localSheetId="46">#REF!</definedName>
    <definedName name="koniec_FBN029B_1" localSheetId="48">#REF!</definedName>
    <definedName name="koniec_FBN029B_1" localSheetId="54">#REF!</definedName>
    <definedName name="koniec_FBN029B_1" localSheetId="53">#REF!</definedName>
    <definedName name="koniec_FBN029B_1" localSheetId="13">#REF!</definedName>
    <definedName name="koniec_FBN029B_1" localSheetId="19">#REF!</definedName>
    <definedName name="koniec_FBN029B_1" localSheetId="23">#REF!</definedName>
    <definedName name="koniec_FBN029B_1" localSheetId="30">#REF!</definedName>
    <definedName name="koniec_FBN029B_1" localSheetId="3">#REF!</definedName>
    <definedName name="koniec_FBN029B_1" localSheetId="1">#REF!</definedName>
    <definedName name="koniec_FBN029B_1">#REF!</definedName>
    <definedName name="koniec_FBN029B_2" localSheetId="11">#REF!</definedName>
    <definedName name="koniec_FBN029B_2" localSheetId="44">#REF!</definedName>
    <definedName name="koniec_FBN029B_2" localSheetId="45">#REF!</definedName>
    <definedName name="koniec_FBN029B_2" localSheetId="46">#REF!</definedName>
    <definedName name="koniec_FBN029B_2" localSheetId="48">#REF!</definedName>
    <definedName name="koniec_FBN029B_2" localSheetId="54">#REF!</definedName>
    <definedName name="koniec_FBN029B_2" localSheetId="53">#REF!</definedName>
    <definedName name="koniec_FBN029B_2" localSheetId="13">#REF!</definedName>
    <definedName name="koniec_FBN029B_2" localSheetId="19">#REF!</definedName>
    <definedName name="koniec_FBN029B_2" localSheetId="23">#REF!</definedName>
    <definedName name="koniec_FBN029B_2" localSheetId="30">#REF!</definedName>
    <definedName name="koniec_FBN029B_2" localSheetId="3">#REF!</definedName>
    <definedName name="koniec_FBN029B_2" localSheetId="1">#REF!</definedName>
    <definedName name="koniec_FBN029B_2">#REF!</definedName>
    <definedName name="koniec_FBN029B_3" localSheetId="11">#REF!</definedName>
    <definedName name="koniec_FBN029B_3" localSheetId="44">#REF!</definedName>
    <definedName name="koniec_FBN029B_3" localSheetId="45">#REF!</definedName>
    <definedName name="koniec_FBN029B_3" localSheetId="46">#REF!</definedName>
    <definedName name="koniec_FBN029B_3" localSheetId="48">#REF!</definedName>
    <definedName name="koniec_FBN029B_3" localSheetId="54">#REF!</definedName>
    <definedName name="koniec_FBN029B_3" localSheetId="53">#REF!</definedName>
    <definedName name="koniec_FBN029B_3" localSheetId="13">#REF!</definedName>
    <definedName name="koniec_FBN029B_3" localSheetId="19">#REF!</definedName>
    <definedName name="koniec_FBN029B_3" localSheetId="23">#REF!</definedName>
    <definedName name="koniec_FBN029B_3" localSheetId="30">#REF!</definedName>
    <definedName name="koniec_FBN029B_3" localSheetId="3">#REF!</definedName>
    <definedName name="koniec_FBN029B_3" localSheetId="1">#REF!</definedName>
    <definedName name="koniec_FBN029B_3">#REF!</definedName>
    <definedName name="koniec_FBN029C_1" localSheetId="11">#REF!</definedName>
    <definedName name="koniec_FBN029C_1" localSheetId="44">#REF!</definedName>
    <definedName name="koniec_FBN029C_1" localSheetId="45">#REF!</definedName>
    <definedName name="koniec_FBN029C_1" localSheetId="46">#REF!</definedName>
    <definedName name="koniec_FBN029C_1" localSheetId="48">#REF!</definedName>
    <definedName name="koniec_FBN029C_1" localSheetId="54">#REF!</definedName>
    <definedName name="koniec_FBN029C_1" localSheetId="53">#REF!</definedName>
    <definedName name="koniec_FBN029C_1" localSheetId="13">#REF!</definedName>
    <definedName name="koniec_FBN029C_1" localSheetId="19">#REF!</definedName>
    <definedName name="koniec_FBN029C_1" localSheetId="23">#REF!</definedName>
    <definedName name="koniec_FBN029C_1" localSheetId="30">#REF!</definedName>
    <definedName name="koniec_FBN029C_1" localSheetId="3">#REF!</definedName>
    <definedName name="koniec_FBN029C_1" localSheetId="1">#REF!</definedName>
    <definedName name="koniec_FBN029C_1">#REF!</definedName>
    <definedName name="koniec_FBN029C_2" localSheetId="11">#REF!</definedName>
    <definedName name="koniec_FBN029C_2" localSheetId="44">#REF!</definedName>
    <definedName name="koniec_FBN029C_2" localSheetId="45">#REF!</definedName>
    <definedName name="koniec_FBN029C_2" localSheetId="46">#REF!</definedName>
    <definedName name="koniec_FBN029C_2" localSheetId="48">#REF!</definedName>
    <definedName name="koniec_FBN029C_2" localSheetId="54">#REF!</definedName>
    <definedName name="koniec_FBN029C_2" localSheetId="53">#REF!</definedName>
    <definedName name="koniec_FBN029C_2" localSheetId="13">#REF!</definedName>
    <definedName name="koniec_FBN029C_2" localSheetId="19">#REF!</definedName>
    <definedName name="koniec_FBN029C_2" localSheetId="23">#REF!</definedName>
    <definedName name="koniec_FBN029C_2" localSheetId="30">#REF!</definedName>
    <definedName name="koniec_FBN029C_2" localSheetId="3">#REF!</definedName>
    <definedName name="koniec_FBN029C_2" localSheetId="1">#REF!</definedName>
    <definedName name="koniec_FBN029C_2">#REF!</definedName>
    <definedName name="koniec_FBN032" localSheetId="11">#REF!</definedName>
    <definedName name="koniec_FBN032" localSheetId="44">#REF!</definedName>
    <definedName name="koniec_FBN032" localSheetId="45">#REF!</definedName>
    <definedName name="koniec_FBN032" localSheetId="46">#REF!</definedName>
    <definedName name="koniec_FBN032" localSheetId="48">#REF!</definedName>
    <definedName name="koniec_FBN032" localSheetId="54">#REF!</definedName>
    <definedName name="koniec_FBN032" localSheetId="53">#REF!</definedName>
    <definedName name="koniec_FBN032" localSheetId="13">#REF!</definedName>
    <definedName name="koniec_FBN032" localSheetId="19">#REF!</definedName>
    <definedName name="koniec_FBN032" localSheetId="23">#REF!</definedName>
    <definedName name="koniec_FBN032" localSheetId="30">#REF!</definedName>
    <definedName name="koniec_FBN032" localSheetId="3">#REF!</definedName>
    <definedName name="koniec_FBN032" localSheetId="1">#REF!</definedName>
    <definedName name="koniec_FBN032">#REF!</definedName>
    <definedName name="koniec_FBN035NR" localSheetId="11">#REF!</definedName>
    <definedName name="koniec_FBN035NR" localSheetId="44">#REF!</definedName>
    <definedName name="koniec_FBN035NR" localSheetId="45">#REF!</definedName>
    <definedName name="koniec_FBN035NR" localSheetId="46">#REF!</definedName>
    <definedName name="koniec_FBN035NR" localSheetId="48">#REF!</definedName>
    <definedName name="koniec_FBN035NR" localSheetId="54">#REF!</definedName>
    <definedName name="koniec_FBN035NR" localSheetId="53">#REF!</definedName>
    <definedName name="koniec_FBN035NR" localSheetId="13">#REF!</definedName>
    <definedName name="koniec_FBN035NR" localSheetId="19">#REF!</definedName>
    <definedName name="koniec_FBN035NR" localSheetId="23">#REF!</definedName>
    <definedName name="koniec_FBN035NR" localSheetId="30">#REF!</definedName>
    <definedName name="koniec_FBN035NR" localSheetId="3">#REF!</definedName>
    <definedName name="koniec_FBN035NR" localSheetId="1">#REF!</definedName>
    <definedName name="koniec_FBN035NR">#REF!</definedName>
    <definedName name="koniec_FBN035R" localSheetId="11">#REF!</definedName>
    <definedName name="koniec_FBN035R" localSheetId="44">#REF!</definedName>
    <definedName name="koniec_FBN035R" localSheetId="45">#REF!</definedName>
    <definedName name="koniec_FBN035R" localSheetId="46">#REF!</definedName>
    <definedName name="koniec_FBN035R" localSheetId="48">#REF!</definedName>
    <definedName name="koniec_FBN035R" localSheetId="54">#REF!</definedName>
    <definedName name="koniec_FBN035R" localSheetId="53">#REF!</definedName>
    <definedName name="koniec_FBN035R" localSheetId="13">#REF!</definedName>
    <definedName name="koniec_FBN035R" localSheetId="19">#REF!</definedName>
    <definedName name="koniec_FBN035R" localSheetId="23">#REF!</definedName>
    <definedName name="koniec_FBN035R" localSheetId="30">#REF!</definedName>
    <definedName name="koniec_FBN035R" localSheetId="3">#REF!</definedName>
    <definedName name="koniec_FBN035R" localSheetId="1">#REF!</definedName>
    <definedName name="koniec_FBN035R">#REF!</definedName>
    <definedName name="koniec_FID002" localSheetId="11">#REF!</definedName>
    <definedName name="koniec_FID002" localSheetId="44">#REF!</definedName>
    <definedName name="koniec_FID002" localSheetId="45">#REF!</definedName>
    <definedName name="koniec_FID002" localSheetId="46">#REF!</definedName>
    <definedName name="koniec_FID002" localSheetId="48">#REF!</definedName>
    <definedName name="koniec_FID002" localSheetId="54">#REF!</definedName>
    <definedName name="koniec_FID002" localSheetId="53">#REF!</definedName>
    <definedName name="koniec_FID002" localSheetId="13">#REF!</definedName>
    <definedName name="koniec_FID002" localSheetId="19">#REF!</definedName>
    <definedName name="koniec_FID002" localSheetId="23">#REF!</definedName>
    <definedName name="koniec_FID002" localSheetId="30">#REF!</definedName>
    <definedName name="koniec_FID002" localSheetId="3">#REF!</definedName>
    <definedName name="koniec_FID002" localSheetId="1">#REF!</definedName>
    <definedName name="koniec_FID002">#REF!</definedName>
    <definedName name="koniec_FID003" localSheetId="11">#REF!</definedName>
    <definedName name="koniec_FID003" localSheetId="44">#REF!</definedName>
    <definedName name="koniec_FID003" localSheetId="45">#REF!</definedName>
    <definedName name="koniec_FID003" localSheetId="46">#REF!</definedName>
    <definedName name="koniec_FID003" localSheetId="48">#REF!</definedName>
    <definedName name="koniec_FID003" localSheetId="54">#REF!</definedName>
    <definedName name="koniec_FID003" localSheetId="53">#REF!</definedName>
    <definedName name="koniec_FID003" localSheetId="13">#REF!</definedName>
    <definedName name="koniec_FID003" localSheetId="19">#REF!</definedName>
    <definedName name="koniec_FID003" localSheetId="23">#REF!</definedName>
    <definedName name="koniec_FID003" localSheetId="30">#REF!</definedName>
    <definedName name="koniec_FID003" localSheetId="3">#REF!</definedName>
    <definedName name="koniec_FID003" localSheetId="1">#REF!</definedName>
    <definedName name="koniec_FID003">#REF!</definedName>
    <definedName name="koniec_FID004A" localSheetId="11">#REF!</definedName>
    <definedName name="koniec_FID004A" localSheetId="44">#REF!</definedName>
    <definedName name="koniec_FID004A" localSheetId="45">#REF!</definedName>
    <definedName name="koniec_FID004A" localSheetId="46">#REF!</definedName>
    <definedName name="koniec_FID004A" localSheetId="48">#REF!</definedName>
    <definedName name="koniec_FID004A" localSheetId="54">#REF!</definedName>
    <definedName name="koniec_FID004A" localSheetId="53">#REF!</definedName>
    <definedName name="koniec_FID004A" localSheetId="13">#REF!</definedName>
    <definedName name="koniec_FID004A" localSheetId="19">#REF!</definedName>
    <definedName name="koniec_FID004A" localSheetId="23">#REF!</definedName>
    <definedName name="koniec_FID004A" localSheetId="30">#REF!</definedName>
    <definedName name="koniec_FID004A" localSheetId="3">#REF!</definedName>
    <definedName name="koniec_FID004A" localSheetId="1">#REF!</definedName>
    <definedName name="koniec_FID004A">#REF!</definedName>
    <definedName name="koniec_FID004B" localSheetId="11">#REF!</definedName>
    <definedName name="koniec_FID004B" localSheetId="44">#REF!</definedName>
    <definedName name="koniec_FID004B" localSheetId="45">#REF!</definedName>
    <definedName name="koniec_FID004B" localSheetId="46">#REF!</definedName>
    <definedName name="koniec_FID004B" localSheetId="48">#REF!</definedName>
    <definedName name="koniec_FID004B" localSheetId="54">#REF!</definedName>
    <definedName name="koniec_FID004B" localSheetId="53">#REF!</definedName>
    <definedName name="koniec_FID004B" localSheetId="13">#REF!</definedName>
    <definedName name="koniec_FID004B" localSheetId="19">#REF!</definedName>
    <definedName name="koniec_FID004B" localSheetId="23">#REF!</definedName>
    <definedName name="koniec_FID004B" localSheetId="30">#REF!</definedName>
    <definedName name="koniec_FID004B" localSheetId="3">#REF!</definedName>
    <definedName name="koniec_FID004B" localSheetId="1">#REF!</definedName>
    <definedName name="koniec_FID004B">#REF!</definedName>
    <definedName name="koniec_FID005" localSheetId="11">#REF!</definedName>
    <definedName name="koniec_FID005" localSheetId="44">#REF!</definedName>
    <definedName name="koniec_FID005" localSheetId="45">#REF!</definedName>
    <definedName name="koniec_FID005" localSheetId="46">#REF!</definedName>
    <definedName name="koniec_FID005" localSheetId="48">#REF!</definedName>
    <definedName name="koniec_FID005" localSheetId="54">#REF!</definedName>
    <definedName name="koniec_FID005" localSheetId="53">#REF!</definedName>
    <definedName name="koniec_FID005" localSheetId="13">#REF!</definedName>
    <definedName name="koniec_FID005" localSheetId="19">#REF!</definedName>
    <definedName name="koniec_FID005" localSheetId="23">#REF!</definedName>
    <definedName name="koniec_FID005" localSheetId="30">#REF!</definedName>
    <definedName name="koniec_FID005" localSheetId="3">#REF!</definedName>
    <definedName name="koniec_FID005" localSheetId="1">#REF!</definedName>
    <definedName name="koniec_FID005">#REF!</definedName>
    <definedName name="koniec_FIN002D" localSheetId="11">#REF!</definedName>
    <definedName name="koniec_FIN002D" localSheetId="44">#REF!</definedName>
    <definedName name="koniec_FIN002D" localSheetId="45">#REF!</definedName>
    <definedName name="koniec_FIN002D" localSheetId="46">#REF!</definedName>
    <definedName name="koniec_FIN002D" localSheetId="48">#REF!</definedName>
    <definedName name="koniec_FIN002D" localSheetId="54">#REF!</definedName>
    <definedName name="koniec_FIN002D" localSheetId="53">#REF!</definedName>
    <definedName name="koniec_FIN002D" localSheetId="13">#REF!</definedName>
    <definedName name="koniec_FIN002D" localSheetId="19">#REF!</definedName>
    <definedName name="koniec_FIN002D" localSheetId="23">#REF!</definedName>
    <definedName name="koniec_FIN002D" localSheetId="30">#REF!</definedName>
    <definedName name="koniec_FIN002D" localSheetId="3">#REF!</definedName>
    <definedName name="koniec_FIN002D" localSheetId="1">#REF!</definedName>
    <definedName name="koniec_FIN002D">#REF!</definedName>
    <definedName name="koniec_FIN003A" localSheetId="11">#REF!</definedName>
    <definedName name="koniec_FIN003A" localSheetId="44">#REF!</definedName>
    <definedName name="koniec_FIN003A" localSheetId="45">#REF!</definedName>
    <definedName name="koniec_FIN003A" localSheetId="46">#REF!</definedName>
    <definedName name="koniec_FIN003A" localSheetId="48">#REF!</definedName>
    <definedName name="koniec_FIN003A" localSheetId="54">#REF!</definedName>
    <definedName name="koniec_FIN003A" localSheetId="53">#REF!</definedName>
    <definedName name="koniec_FIN003A" localSheetId="13">#REF!</definedName>
    <definedName name="koniec_FIN003A" localSheetId="19">#REF!</definedName>
    <definedName name="koniec_FIN003A" localSheetId="23">#REF!</definedName>
    <definedName name="koniec_FIN003A" localSheetId="30">#REF!</definedName>
    <definedName name="koniec_FIN003A" localSheetId="3">#REF!</definedName>
    <definedName name="koniec_FIN003A" localSheetId="1">#REF!</definedName>
    <definedName name="koniec_FIN003A">#REF!</definedName>
    <definedName name="koniec_FIN003B" localSheetId="11">#REF!</definedName>
    <definedName name="koniec_FIN003B" localSheetId="44">#REF!</definedName>
    <definedName name="koniec_FIN003B" localSheetId="45">#REF!</definedName>
    <definedName name="koniec_FIN003B" localSheetId="46">#REF!</definedName>
    <definedName name="koniec_FIN003B" localSheetId="48">#REF!</definedName>
    <definedName name="koniec_FIN003B" localSheetId="54">#REF!</definedName>
    <definedName name="koniec_FIN003B" localSheetId="53">#REF!</definedName>
    <definedName name="koniec_FIN003B" localSheetId="13">#REF!</definedName>
    <definedName name="koniec_FIN003B" localSheetId="19">#REF!</definedName>
    <definedName name="koniec_FIN003B" localSheetId="23">#REF!</definedName>
    <definedName name="koniec_FIN003B" localSheetId="30">#REF!</definedName>
    <definedName name="koniec_FIN003B" localSheetId="3">#REF!</definedName>
    <definedName name="koniec_FIN003B" localSheetId="1">#REF!</definedName>
    <definedName name="koniec_FIN003B">#REF!</definedName>
    <definedName name="koniec_FIN003C" localSheetId="11">#REF!</definedName>
    <definedName name="koniec_FIN003C" localSheetId="44">#REF!</definedName>
    <definedName name="koniec_FIN003C" localSheetId="45">#REF!</definedName>
    <definedName name="koniec_FIN003C" localSheetId="46">#REF!</definedName>
    <definedName name="koniec_FIN003C" localSheetId="48">#REF!</definedName>
    <definedName name="koniec_FIN003C" localSheetId="54">#REF!</definedName>
    <definedName name="koniec_FIN003C" localSheetId="53">#REF!</definedName>
    <definedName name="koniec_FIN003C" localSheetId="13">#REF!</definedName>
    <definedName name="koniec_FIN003C" localSheetId="19">#REF!</definedName>
    <definedName name="koniec_FIN003C" localSheetId="23">#REF!</definedName>
    <definedName name="koniec_FIN003C" localSheetId="30">#REF!</definedName>
    <definedName name="koniec_FIN003C" localSheetId="3">#REF!</definedName>
    <definedName name="koniec_FIN003C" localSheetId="1">#REF!</definedName>
    <definedName name="koniec_FIN003C">#REF!</definedName>
    <definedName name="koniec_FIN005_1" localSheetId="11">#REF!</definedName>
    <definedName name="koniec_FIN005_1" localSheetId="44">#REF!</definedName>
    <definedName name="koniec_FIN005_1" localSheetId="45">#REF!</definedName>
    <definedName name="koniec_FIN005_1" localSheetId="46">#REF!</definedName>
    <definedName name="koniec_FIN005_1" localSheetId="48">#REF!</definedName>
    <definedName name="koniec_FIN005_1" localSheetId="54">#REF!</definedName>
    <definedName name="koniec_FIN005_1" localSheetId="53">#REF!</definedName>
    <definedName name="koniec_FIN005_1" localSheetId="13">#REF!</definedName>
    <definedName name="koniec_FIN005_1" localSheetId="19">#REF!</definedName>
    <definedName name="koniec_FIN005_1" localSheetId="23">#REF!</definedName>
    <definedName name="koniec_FIN005_1" localSheetId="30">#REF!</definedName>
    <definedName name="koniec_FIN005_1" localSheetId="3">#REF!</definedName>
    <definedName name="koniec_FIN005_1" localSheetId="1">#REF!</definedName>
    <definedName name="koniec_FIN005_1">#REF!</definedName>
    <definedName name="koniec_FIN005_2" localSheetId="11">#REF!</definedName>
    <definedName name="koniec_FIN005_2" localSheetId="44">#REF!</definedName>
    <definedName name="koniec_FIN005_2" localSheetId="45">#REF!</definedName>
    <definedName name="koniec_FIN005_2" localSheetId="46">#REF!</definedName>
    <definedName name="koniec_FIN005_2" localSheetId="48">#REF!</definedName>
    <definedName name="koniec_FIN005_2" localSheetId="54">#REF!</definedName>
    <definedName name="koniec_FIN005_2" localSheetId="53">#REF!</definedName>
    <definedName name="koniec_FIN005_2" localSheetId="13">#REF!</definedName>
    <definedName name="koniec_FIN005_2" localSheetId="19">#REF!</definedName>
    <definedName name="koniec_FIN005_2" localSheetId="23">#REF!</definedName>
    <definedName name="koniec_FIN005_2" localSheetId="30">#REF!</definedName>
    <definedName name="koniec_FIN005_2" localSheetId="3">#REF!</definedName>
    <definedName name="koniec_FIN005_2" localSheetId="1">#REF!</definedName>
    <definedName name="koniec_FIN005_2">#REF!</definedName>
    <definedName name="koniec_FIN006" localSheetId="11">#REF!</definedName>
    <definedName name="koniec_FIN006" localSheetId="44">#REF!</definedName>
    <definedName name="koniec_FIN006" localSheetId="45">#REF!</definedName>
    <definedName name="koniec_FIN006" localSheetId="46">#REF!</definedName>
    <definedName name="koniec_FIN006" localSheetId="48">#REF!</definedName>
    <definedName name="koniec_FIN006" localSheetId="54">#REF!</definedName>
    <definedName name="koniec_FIN006" localSheetId="53">#REF!</definedName>
    <definedName name="koniec_FIN006" localSheetId="13">#REF!</definedName>
    <definedName name="koniec_FIN006" localSheetId="19">#REF!</definedName>
    <definedName name="koniec_FIN006" localSheetId="23">#REF!</definedName>
    <definedName name="koniec_FIN006" localSheetId="30">#REF!</definedName>
    <definedName name="koniec_FIN006" localSheetId="3">#REF!</definedName>
    <definedName name="koniec_FIN006" localSheetId="1">#REF!</definedName>
    <definedName name="koniec_FIN006">#REF!</definedName>
    <definedName name="koniec_FIN007" localSheetId="11">#REF!</definedName>
    <definedName name="koniec_FIN007" localSheetId="44">#REF!</definedName>
    <definedName name="koniec_FIN007" localSheetId="45">#REF!</definedName>
    <definedName name="koniec_FIN007" localSheetId="46">#REF!</definedName>
    <definedName name="koniec_FIN007" localSheetId="48">#REF!</definedName>
    <definedName name="koniec_FIN007" localSheetId="54">#REF!</definedName>
    <definedName name="koniec_FIN007" localSheetId="53">#REF!</definedName>
    <definedName name="koniec_FIN007" localSheetId="13">#REF!</definedName>
    <definedName name="koniec_FIN007" localSheetId="19">#REF!</definedName>
    <definedName name="koniec_FIN007" localSheetId="23">#REF!</definedName>
    <definedName name="koniec_FIN007" localSheetId="30">#REF!</definedName>
    <definedName name="koniec_FIN007" localSheetId="3">#REF!</definedName>
    <definedName name="koniec_FIN007" localSheetId="1">#REF!</definedName>
    <definedName name="koniec_FIN007">#REF!</definedName>
    <definedName name="koniec_FIN008A" localSheetId="11">#REF!</definedName>
    <definedName name="koniec_FIN008A" localSheetId="44">#REF!</definedName>
    <definedName name="koniec_FIN008A" localSheetId="45">#REF!</definedName>
    <definedName name="koniec_FIN008A" localSheetId="46">#REF!</definedName>
    <definedName name="koniec_FIN008A" localSheetId="48">#REF!</definedName>
    <definedName name="koniec_FIN008A" localSheetId="54">#REF!</definedName>
    <definedName name="koniec_FIN008A" localSheetId="53">#REF!</definedName>
    <definedName name="koniec_FIN008A" localSheetId="13">#REF!</definedName>
    <definedName name="koniec_FIN008A" localSheetId="19">#REF!</definedName>
    <definedName name="koniec_FIN008A" localSheetId="23">#REF!</definedName>
    <definedName name="koniec_FIN008A" localSheetId="30">#REF!</definedName>
    <definedName name="koniec_FIN008A" localSheetId="3">#REF!</definedName>
    <definedName name="koniec_FIN008A" localSheetId="1">#REF!</definedName>
    <definedName name="koniec_FIN008A">#REF!</definedName>
    <definedName name="koniec_FIN008B" localSheetId="11">#REF!</definedName>
    <definedName name="koniec_FIN008B" localSheetId="44">#REF!</definedName>
    <definedName name="koniec_FIN008B" localSheetId="45">#REF!</definedName>
    <definedName name="koniec_FIN008B" localSheetId="46">#REF!</definedName>
    <definedName name="koniec_FIN008B" localSheetId="48">#REF!</definedName>
    <definedName name="koniec_FIN008B" localSheetId="54">#REF!</definedName>
    <definedName name="koniec_FIN008B" localSheetId="53">#REF!</definedName>
    <definedName name="koniec_FIN008B" localSheetId="13">#REF!</definedName>
    <definedName name="koniec_FIN008B" localSheetId="19">#REF!</definedName>
    <definedName name="koniec_FIN008B" localSheetId="23">#REF!</definedName>
    <definedName name="koniec_FIN008B" localSheetId="30">#REF!</definedName>
    <definedName name="koniec_FIN008B" localSheetId="3">#REF!</definedName>
    <definedName name="koniec_FIN008B" localSheetId="1">#REF!</definedName>
    <definedName name="koniec_FIN008B">#REF!</definedName>
    <definedName name="koniec_FIN008C" localSheetId="11">#REF!</definedName>
    <definedName name="koniec_FIN008C" localSheetId="44">#REF!</definedName>
    <definedName name="koniec_FIN008C" localSheetId="45">#REF!</definedName>
    <definedName name="koniec_FIN008C" localSheetId="46">#REF!</definedName>
    <definedName name="koniec_FIN008C" localSheetId="48">#REF!</definedName>
    <definedName name="koniec_FIN008C" localSheetId="54">#REF!</definedName>
    <definedName name="koniec_FIN008C" localSheetId="53">#REF!</definedName>
    <definedName name="koniec_FIN008C" localSheetId="13">#REF!</definedName>
    <definedName name="koniec_FIN008C" localSheetId="19">#REF!</definedName>
    <definedName name="koniec_FIN008C" localSheetId="23">#REF!</definedName>
    <definedName name="koniec_FIN008C" localSheetId="30">#REF!</definedName>
    <definedName name="koniec_FIN008C" localSheetId="3">#REF!</definedName>
    <definedName name="koniec_FIN008C" localSheetId="1">#REF!</definedName>
    <definedName name="koniec_FIN008C">#REF!</definedName>
    <definedName name="koniec_FIN008D" localSheetId="11">#REF!</definedName>
    <definedName name="koniec_FIN008D" localSheetId="44">#REF!</definedName>
    <definedName name="koniec_FIN008D" localSheetId="45">#REF!</definedName>
    <definedName name="koniec_FIN008D" localSheetId="46">#REF!</definedName>
    <definedName name="koniec_FIN008D" localSheetId="48">#REF!</definedName>
    <definedName name="koniec_FIN008D" localSheetId="54">#REF!</definedName>
    <definedName name="koniec_FIN008D" localSheetId="53">#REF!</definedName>
    <definedName name="koniec_FIN008D" localSheetId="13">#REF!</definedName>
    <definedName name="koniec_FIN008D" localSheetId="19">#REF!</definedName>
    <definedName name="koniec_FIN008D" localSheetId="23">#REF!</definedName>
    <definedName name="koniec_FIN008D" localSheetId="30">#REF!</definedName>
    <definedName name="koniec_FIN008D" localSheetId="3">#REF!</definedName>
    <definedName name="koniec_FIN008D" localSheetId="1">#REF!</definedName>
    <definedName name="koniec_FIN008D">#REF!</definedName>
    <definedName name="koniec_FIN009" localSheetId="11">#REF!</definedName>
    <definedName name="koniec_FIN009" localSheetId="44">#REF!</definedName>
    <definedName name="koniec_FIN009" localSheetId="45">#REF!</definedName>
    <definedName name="koniec_FIN009" localSheetId="46">#REF!</definedName>
    <definedName name="koniec_FIN009" localSheetId="48">#REF!</definedName>
    <definedName name="koniec_FIN009" localSheetId="54">#REF!</definedName>
    <definedName name="koniec_FIN009" localSheetId="53">#REF!</definedName>
    <definedName name="koniec_FIN009" localSheetId="13">#REF!</definedName>
    <definedName name="koniec_FIN009" localSheetId="19">#REF!</definedName>
    <definedName name="koniec_FIN009" localSheetId="23">#REF!</definedName>
    <definedName name="koniec_FIN009" localSheetId="30">#REF!</definedName>
    <definedName name="koniec_FIN009" localSheetId="3">#REF!</definedName>
    <definedName name="koniec_FIN009" localSheetId="1">#REF!</definedName>
    <definedName name="koniec_FIN009">#REF!</definedName>
    <definedName name="koniec_FIN009_1" localSheetId="11">#REF!</definedName>
    <definedName name="koniec_FIN009_1" localSheetId="44">#REF!</definedName>
    <definedName name="koniec_FIN009_1" localSheetId="45">#REF!</definedName>
    <definedName name="koniec_FIN009_1" localSheetId="46">#REF!</definedName>
    <definedName name="koniec_FIN009_1" localSheetId="48">#REF!</definedName>
    <definedName name="koniec_FIN009_1" localSheetId="54">#REF!</definedName>
    <definedName name="koniec_FIN009_1" localSheetId="53">#REF!</definedName>
    <definedName name="koniec_FIN009_1" localSheetId="13">#REF!</definedName>
    <definedName name="koniec_FIN009_1" localSheetId="19">#REF!</definedName>
    <definedName name="koniec_FIN009_1" localSheetId="23">#REF!</definedName>
    <definedName name="koniec_FIN009_1" localSheetId="30">#REF!</definedName>
    <definedName name="koniec_FIN009_1" localSheetId="3">#REF!</definedName>
    <definedName name="koniec_FIN009_1" localSheetId="1">#REF!</definedName>
    <definedName name="koniec_FIN009_1">#REF!</definedName>
    <definedName name="koniec_FIN010" localSheetId="11">#REF!</definedName>
    <definedName name="koniec_FIN010" localSheetId="44">#REF!</definedName>
    <definedName name="koniec_FIN010" localSheetId="45">#REF!</definedName>
    <definedName name="koniec_FIN010" localSheetId="46">#REF!</definedName>
    <definedName name="koniec_FIN010" localSheetId="48">#REF!</definedName>
    <definedName name="koniec_FIN010" localSheetId="54">#REF!</definedName>
    <definedName name="koniec_FIN010" localSheetId="53">#REF!</definedName>
    <definedName name="koniec_FIN010" localSheetId="13">#REF!</definedName>
    <definedName name="koniec_FIN010" localSheetId="19">#REF!</definedName>
    <definedName name="koniec_FIN010" localSheetId="23">#REF!</definedName>
    <definedName name="koniec_FIN010" localSheetId="30">#REF!</definedName>
    <definedName name="koniec_FIN010" localSheetId="3">#REF!</definedName>
    <definedName name="koniec_FIN010" localSheetId="1">#REF!</definedName>
    <definedName name="koniec_FIN010">#REF!</definedName>
    <definedName name="koniec_FIN011" localSheetId="11">#REF!</definedName>
    <definedName name="koniec_FIN011" localSheetId="44">#REF!</definedName>
    <definedName name="koniec_FIN011" localSheetId="45">#REF!</definedName>
    <definedName name="koniec_FIN011" localSheetId="46">#REF!</definedName>
    <definedName name="koniec_FIN011" localSheetId="48">#REF!</definedName>
    <definedName name="koniec_FIN011" localSheetId="54">#REF!</definedName>
    <definedName name="koniec_FIN011" localSheetId="53">#REF!</definedName>
    <definedName name="koniec_FIN011" localSheetId="13">#REF!</definedName>
    <definedName name="koniec_FIN011" localSheetId="19">#REF!</definedName>
    <definedName name="koniec_FIN011" localSheetId="23">#REF!</definedName>
    <definedName name="koniec_FIN011" localSheetId="30">#REF!</definedName>
    <definedName name="koniec_FIN011" localSheetId="3">#REF!</definedName>
    <definedName name="koniec_FIN011" localSheetId="1">#REF!</definedName>
    <definedName name="koniec_FIN011">#REF!</definedName>
    <definedName name="koniec_FIN016B_1" localSheetId="11">#REF!</definedName>
    <definedName name="koniec_FIN016B_1" localSheetId="44">#REF!</definedName>
    <definedName name="koniec_FIN016B_1" localSheetId="45">#REF!</definedName>
    <definedName name="koniec_FIN016B_1" localSheetId="46">#REF!</definedName>
    <definedName name="koniec_FIN016B_1" localSheetId="48">#REF!</definedName>
    <definedName name="koniec_FIN016B_1" localSheetId="54">#REF!</definedName>
    <definedName name="koniec_FIN016B_1" localSheetId="53">#REF!</definedName>
    <definedName name="koniec_FIN016B_1" localSheetId="13">#REF!</definedName>
    <definedName name="koniec_FIN016B_1" localSheetId="19">#REF!</definedName>
    <definedName name="koniec_FIN016B_1" localSheetId="23">#REF!</definedName>
    <definedName name="koniec_FIN016B_1" localSheetId="30">#REF!</definedName>
    <definedName name="koniec_FIN016B_1" localSheetId="3">#REF!</definedName>
    <definedName name="koniec_FIN016B_1" localSheetId="1">#REF!</definedName>
    <definedName name="koniec_FIN016B_1">#REF!</definedName>
    <definedName name="koniec_FIN016B_2" localSheetId="11">#REF!</definedName>
    <definedName name="koniec_FIN016B_2" localSheetId="44">#REF!</definedName>
    <definedName name="koniec_FIN016B_2" localSheetId="45">#REF!</definedName>
    <definedName name="koniec_FIN016B_2" localSheetId="46">#REF!</definedName>
    <definedName name="koniec_FIN016B_2" localSheetId="48">#REF!</definedName>
    <definedName name="koniec_FIN016B_2" localSheetId="54">#REF!</definedName>
    <definedName name="koniec_FIN016B_2" localSheetId="53">#REF!</definedName>
    <definedName name="koniec_FIN016B_2" localSheetId="13">#REF!</definedName>
    <definedName name="koniec_FIN016B_2" localSheetId="19">#REF!</definedName>
    <definedName name="koniec_FIN016B_2" localSheetId="23">#REF!</definedName>
    <definedName name="koniec_FIN016B_2" localSheetId="30">#REF!</definedName>
    <definedName name="koniec_FIN016B_2" localSheetId="3">#REF!</definedName>
    <definedName name="koniec_FIN016B_2" localSheetId="1">#REF!</definedName>
    <definedName name="koniec_FIN016B_2">#REF!</definedName>
    <definedName name="koniec_FIN018" localSheetId="11">#REF!</definedName>
    <definedName name="koniec_FIN018" localSheetId="44">#REF!</definedName>
    <definedName name="koniec_FIN018" localSheetId="45">#REF!</definedName>
    <definedName name="koniec_FIN018" localSheetId="46">#REF!</definedName>
    <definedName name="koniec_FIN018" localSheetId="48">#REF!</definedName>
    <definedName name="koniec_FIN018" localSheetId="54">#REF!</definedName>
    <definedName name="koniec_FIN018" localSheetId="53">#REF!</definedName>
    <definedName name="koniec_FIN018" localSheetId="13">#REF!</definedName>
    <definedName name="koniec_FIN018" localSheetId="19">#REF!</definedName>
    <definedName name="koniec_FIN018" localSheetId="23">#REF!</definedName>
    <definedName name="koniec_FIN018" localSheetId="30">#REF!</definedName>
    <definedName name="koniec_FIN018" localSheetId="3">#REF!</definedName>
    <definedName name="koniec_FIN018" localSheetId="1">#REF!</definedName>
    <definedName name="koniec_FIN018">#REF!</definedName>
    <definedName name="koniec_FIN019" localSheetId="11">#REF!</definedName>
    <definedName name="koniec_FIN019" localSheetId="44">#REF!</definedName>
    <definedName name="koniec_FIN019" localSheetId="45">#REF!</definedName>
    <definedName name="koniec_FIN019" localSheetId="46">#REF!</definedName>
    <definedName name="koniec_FIN019" localSheetId="48">#REF!</definedName>
    <definedName name="koniec_FIN019" localSheetId="54">#REF!</definedName>
    <definedName name="koniec_FIN019" localSheetId="53">#REF!</definedName>
    <definedName name="koniec_FIN019" localSheetId="13">#REF!</definedName>
    <definedName name="koniec_FIN019" localSheetId="19">#REF!</definedName>
    <definedName name="koniec_FIN019" localSheetId="23">#REF!</definedName>
    <definedName name="koniec_FIN019" localSheetId="30">#REF!</definedName>
    <definedName name="koniec_FIN019" localSheetId="3">#REF!</definedName>
    <definedName name="koniec_FIN019" localSheetId="1">#REF!</definedName>
    <definedName name="koniec_FIN019">#REF!</definedName>
    <definedName name="koniec_FIN020" localSheetId="11">#REF!</definedName>
    <definedName name="koniec_FIN020" localSheetId="44">#REF!</definedName>
    <definedName name="koniec_FIN020" localSheetId="45">#REF!</definedName>
    <definedName name="koniec_FIN020" localSheetId="46">#REF!</definedName>
    <definedName name="koniec_FIN020" localSheetId="48">#REF!</definedName>
    <definedName name="koniec_FIN020" localSheetId="54">#REF!</definedName>
    <definedName name="koniec_FIN020" localSheetId="53">#REF!</definedName>
    <definedName name="koniec_FIN020" localSheetId="13">#REF!</definedName>
    <definedName name="koniec_FIN020" localSheetId="19">#REF!</definedName>
    <definedName name="koniec_FIN020" localSheetId="23">#REF!</definedName>
    <definedName name="koniec_FIN020" localSheetId="30">#REF!</definedName>
    <definedName name="koniec_FIN020" localSheetId="3">#REF!</definedName>
    <definedName name="koniec_FIN020" localSheetId="1">#REF!</definedName>
    <definedName name="koniec_FIN020">#REF!</definedName>
    <definedName name="koniec_FIN021" localSheetId="11">#REF!</definedName>
    <definedName name="koniec_FIN021" localSheetId="44">#REF!</definedName>
    <definedName name="koniec_FIN021" localSheetId="45">#REF!</definedName>
    <definedName name="koniec_FIN021" localSheetId="46">#REF!</definedName>
    <definedName name="koniec_FIN021" localSheetId="48">#REF!</definedName>
    <definedName name="koniec_FIN021" localSheetId="54">#REF!</definedName>
    <definedName name="koniec_FIN021" localSheetId="53">#REF!</definedName>
    <definedName name="koniec_FIN021" localSheetId="13">#REF!</definedName>
    <definedName name="koniec_FIN021" localSheetId="19">#REF!</definedName>
    <definedName name="koniec_FIN021" localSheetId="23">#REF!</definedName>
    <definedName name="koniec_FIN021" localSheetId="30">#REF!</definedName>
    <definedName name="koniec_FIN021" localSheetId="3">#REF!</definedName>
    <definedName name="koniec_FIN021" localSheetId="1">#REF!</definedName>
    <definedName name="koniec_FIN021">#REF!</definedName>
    <definedName name="koniec_FIN022" localSheetId="11">#REF!</definedName>
    <definedName name="koniec_FIN022" localSheetId="44">#REF!</definedName>
    <definedName name="koniec_FIN022" localSheetId="45">#REF!</definedName>
    <definedName name="koniec_FIN022" localSheetId="46">#REF!</definedName>
    <definedName name="koniec_FIN022" localSheetId="48">#REF!</definedName>
    <definedName name="koniec_FIN022" localSheetId="54">#REF!</definedName>
    <definedName name="koniec_FIN022" localSheetId="53">#REF!</definedName>
    <definedName name="koniec_FIN022" localSheetId="13">#REF!</definedName>
    <definedName name="koniec_FIN022" localSheetId="19">#REF!</definedName>
    <definedName name="koniec_FIN022" localSheetId="23">#REF!</definedName>
    <definedName name="koniec_FIN022" localSheetId="30">#REF!</definedName>
    <definedName name="koniec_FIN022" localSheetId="3">#REF!</definedName>
    <definedName name="koniec_FIN022" localSheetId="1">#REF!</definedName>
    <definedName name="koniec_FIN022">#REF!</definedName>
    <definedName name="koniec_FIN023" localSheetId="11">#REF!</definedName>
    <definedName name="koniec_FIN023" localSheetId="44">#REF!</definedName>
    <definedName name="koniec_FIN023" localSheetId="45">#REF!</definedName>
    <definedName name="koniec_FIN023" localSheetId="46">#REF!</definedName>
    <definedName name="koniec_FIN023" localSheetId="48">#REF!</definedName>
    <definedName name="koniec_FIN023" localSheetId="54">#REF!</definedName>
    <definedName name="koniec_FIN023" localSheetId="53">#REF!</definedName>
    <definedName name="koniec_FIN023" localSheetId="13">#REF!</definedName>
    <definedName name="koniec_FIN023" localSheetId="19">#REF!</definedName>
    <definedName name="koniec_FIN023" localSheetId="23">#REF!</definedName>
    <definedName name="koniec_FIN023" localSheetId="30">#REF!</definedName>
    <definedName name="koniec_FIN023" localSheetId="3">#REF!</definedName>
    <definedName name="koniec_FIN023" localSheetId="1">#REF!</definedName>
    <definedName name="koniec_FIN023">#REF!</definedName>
    <definedName name="koniec_FIN024" localSheetId="11">#REF!</definedName>
    <definedName name="koniec_FIN024" localSheetId="44">#REF!</definedName>
    <definedName name="koniec_FIN024" localSheetId="45">#REF!</definedName>
    <definedName name="koniec_FIN024" localSheetId="46">#REF!</definedName>
    <definedName name="koniec_FIN024" localSheetId="48">#REF!</definedName>
    <definedName name="koniec_FIN024" localSheetId="54">#REF!</definedName>
    <definedName name="koniec_FIN024" localSheetId="53">#REF!</definedName>
    <definedName name="koniec_FIN024" localSheetId="13">#REF!</definedName>
    <definedName name="koniec_FIN024" localSheetId="19">#REF!</definedName>
    <definedName name="koniec_FIN024" localSheetId="23">#REF!</definedName>
    <definedName name="koniec_FIN024" localSheetId="30">#REF!</definedName>
    <definedName name="koniec_FIN024" localSheetId="3">#REF!</definedName>
    <definedName name="koniec_FIN024" localSheetId="1">#REF!</definedName>
    <definedName name="koniec_FIN024">#REF!</definedName>
    <definedName name="koniec_FIN025" localSheetId="11">#REF!</definedName>
    <definedName name="koniec_FIN025" localSheetId="44">#REF!</definedName>
    <definedName name="koniec_FIN025" localSheetId="45">#REF!</definedName>
    <definedName name="koniec_FIN025" localSheetId="46">#REF!</definedName>
    <definedName name="koniec_FIN025" localSheetId="48">#REF!</definedName>
    <definedName name="koniec_FIN025" localSheetId="54">#REF!</definedName>
    <definedName name="koniec_FIN025" localSheetId="53">#REF!</definedName>
    <definedName name="koniec_FIN025" localSheetId="13">#REF!</definedName>
    <definedName name="koniec_FIN025" localSheetId="19">#REF!</definedName>
    <definedName name="koniec_FIN025" localSheetId="23">#REF!</definedName>
    <definedName name="koniec_FIN025" localSheetId="30">#REF!</definedName>
    <definedName name="koniec_FIN025" localSheetId="3">#REF!</definedName>
    <definedName name="koniec_FIN025" localSheetId="1">#REF!</definedName>
    <definedName name="koniec_FIN025">#REF!</definedName>
    <definedName name="koniec_FIN026B" localSheetId="11">#REF!</definedName>
    <definedName name="koniec_FIN026B" localSheetId="44">#REF!</definedName>
    <definedName name="koniec_FIN026B" localSheetId="45">#REF!</definedName>
    <definedName name="koniec_FIN026B" localSheetId="46">#REF!</definedName>
    <definedName name="koniec_FIN026B" localSheetId="48">#REF!</definedName>
    <definedName name="koniec_FIN026B" localSheetId="54">#REF!</definedName>
    <definedName name="koniec_FIN026B" localSheetId="53">#REF!</definedName>
    <definedName name="koniec_FIN026B" localSheetId="13">#REF!</definedName>
    <definedName name="koniec_FIN026B" localSheetId="19">#REF!</definedName>
    <definedName name="koniec_FIN026B" localSheetId="23">#REF!</definedName>
    <definedName name="koniec_FIN026B" localSheetId="30">#REF!</definedName>
    <definedName name="koniec_FIN026B" localSheetId="3">#REF!</definedName>
    <definedName name="koniec_FIN026B" localSheetId="1">#REF!</definedName>
    <definedName name="koniec_FIN026B">#REF!</definedName>
    <definedName name="koniec_FIN026C" localSheetId="11">#REF!</definedName>
    <definedName name="koniec_FIN026C" localSheetId="44">#REF!</definedName>
    <definedName name="koniec_FIN026C" localSheetId="45">#REF!</definedName>
    <definedName name="koniec_FIN026C" localSheetId="46">#REF!</definedName>
    <definedName name="koniec_FIN026C" localSheetId="48">#REF!</definedName>
    <definedName name="koniec_FIN026C" localSheetId="54">#REF!</definedName>
    <definedName name="koniec_FIN026C" localSheetId="53">#REF!</definedName>
    <definedName name="koniec_FIN026C" localSheetId="13">#REF!</definedName>
    <definedName name="koniec_FIN026C" localSheetId="19">#REF!</definedName>
    <definedName name="koniec_FIN026C" localSheetId="23">#REF!</definedName>
    <definedName name="koniec_FIN026C" localSheetId="30">#REF!</definedName>
    <definedName name="koniec_FIN026C" localSheetId="3">#REF!</definedName>
    <definedName name="koniec_FIN026C" localSheetId="1">#REF!</definedName>
    <definedName name="koniec_FIN026C">#REF!</definedName>
    <definedName name="koniec_FIN026D" localSheetId="11">#REF!</definedName>
    <definedName name="koniec_FIN026D" localSheetId="44">#REF!</definedName>
    <definedName name="koniec_FIN026D" localSheetId="45">#REF!</definedName>
    <definedName name="koniec_FIN026D" localSheetId="46">#REF!</definedName>
    <definedName name="koniec_FIN026D" localSheetId="48">#REF!</definedName>
    <definedName name="koniec_FIN026D" localSheetId="54">#REF!</definedName>
    <definedName name="koniec_FIN026D" localSheetId="53">#REF!</definedName>
    <definedName name="koniec_FIN026D" localSheetId="13">#REF!</definedName>
    <definedName name="koniec_FIN026D" localSheetId="19">#REF!</definedName>
    <definedName name="koniec_FIN026D" localSheetId="23">#REF!</definedName>
    <definedName name="koniec_FIN026D" localSheetId="30">#REF!</definedName>
    <definedName name="koniec_FIN026D" localSheetId="3">#REF!</definedName>
    <definedName name="koniec_FIN026D" localSheetId="1">#REF!</definedName>
    <definedName name="koniec_FIN026D">#REF!</definedName>
    <definedName name="koniec_FIN026E" localSheetId="11">#REF!</definedName>
    <definedName name="koniec_FIN026E" localSheetId="44">#REF!</definedName>
    <definedName name="koniec_FIN026E" localSheetId="45">#REF!</definedName>
    <definedName name="koniec_FIN026E" localSheetId="46">#REF!</definedName>
    <definedName name="koniec_FIN026E" localSheetId="48">#REF!</definedName>
    <definedName name="koniec_FIN026E" localSheetId="54">#REF!</definedName>
    <definedName name="koniec_FIN026E" localSheetId="53">#REF!</definedName>
    <definedName name="koniec_FIN026E" localSheetId="13">#REF!</definedName>
    <definedName name="koniec_FIN026E" localSheetId="19">#REF!</definedName>
    <definedName name="koniec_FIN026E" localSheetId="23">#REF!</definedName>
    <definedName name="koniec_FIN026E" localSheetId="30">#REF!</definedName>
    <definedName name="koniec_FIN026E" localSheetId="3">#REF!</definedName>
    <definedName name="koniec_FIN026E" localSheetId="1">#REF!</definedName>
    <definedName name="koniec_FIN026E">#REF!</definedName>
    <definedName name="koniec_FIN026F" localSheetId="11">#REF!</definedName>
    <definedName name="koniec_FIN026F" localSheetId="44">#REF!</definedName>
    <definedName name="koniec_FIN026F" localSheetId="45">#REF!</definedName>
    <definedName name="koniec_FIN026F" localSheetId="46">#REF!</definedName>
    <definedName name="koniec_FIN026F" localSheetId="48">#REF!</definedName>
    <definedName name="koniec_FIN026F" localSheetId="54">#REF!</definedName>
    <definedName name="koniec_FIN026F" localSheetId="53">#REF!</definedName>
    <definedName name="koniec_FIN026F" localSheetId="13">#REF!</definedName>
    <definedName name="koniec_FIN026F" localSheetId="19">#REF!</definedName>
    <definedName name="koniec_FIN026F" localSheetId="23">#REF!</definedName>
    <definedName name="koniec_FIN026F" localSheetId="30">#REF!</definedName>
    <definedName name="koniec_FIN026F" localSheetId="3">#REF!</definedName>
    <definedName name="koniec_FIN026F" localSheetId="1">#REF!</definedName>
    <definedName name="koniec_FIN026F">#REF!</definedName>
    <definedName name="koniec_FIN026G" localSheetId="11">#REF!</definedName>
    <definedName name="koniec_FIN026G" localSheetId="44">#REF!</definedName>
    <definedName name="koniec_FIN026G" localSheetId="45">#REF!</definedName>
    <definedName name="koniec_FIN026G" localSheetId="46">#REF!</definedName>
    <definedName name="koniec_FIN026G" localSheetId="48">#REF!</definedName>
    <definedName name="koniec_FIN026G" localSheetId="54">#REF!</definedName>
    <definedName name="koniec_FIN026G" localSheetId="53">#REF!</definedName>
    <definedName name="koniec_FIN026G" localSheetId="13">#REF!</definedName>
    <definedName name="koniec_FIN026G" localSheetId="19">#REF!</definedName>
    <definedName name="koniec_FIN026G" localSheetId="23">#REF!</definedName>
    <definedName name="koniec_FIN026G" localSheetId="30">#REF!</definedName>
    <definedName name="koniec_FIN026G" localSheetId="3">#REF!</definedName>
    <definedName name="koniec_FIN026G" localSheetId="1">#REF!</definedName>
    <definedName name="koniec_FIN026G">#REF!</definedName>
    <definedName name="koniec_FIN026H" localSheetId="11">#REF!</definedName>
    <definedName name="koniec_FIN026H" localSheetId="44">#REF!</definedName>
    <definedName name="koniec_FIN026H" localSheetId="45">#REF!</definedName>
    <definedName name="koniec_FIN026H" localSheetId="46">#REF!</definedName>
    <definedName name="koniec_FIN026H" localSheetId="48">#REF!</definedName>
    <definedName name="koniec_FIN026H" localSheetId="54">#REF!</definedName>
    <definedName name="koniec_FIN026H" localSheetId="53">#REF!</definedName>
    <definedName name="koniec_FIN026H" localSheetId="13">#REF!</definedName>
    <definedName name="koniec_FIN026H" localSheetId="19">#REF!</definedName>
    <definedName name="koniec_FIN026H" localSheetId="23">#REF!</definedName>
    <definedName name="koniec_FIN026H" localSheetId="30">#REF!</definedName>
    <definedName name="koniec_FIN026H" localSheetId="3">#REF!</definedName>
    <definedName name="koniec_FIN026H" localSheetId="1">#REF!</definedName>
    <definedName name="koniec_FIN026H">#REF!</definedName>
    <definedName name="koniec_FIN026I" localSheetId="11">#REF!</definedName>
    <definedName name="koniec_FIN026I" localSheetId="44">#REF!</definedName>
    <definedName name="koniec_FIN026I" localSheetId="45">#REF!</definedName>
    <definedName name="koniec_FIN026I" localSheetId="46">#REF!</definedName>
    <definedName name="koniec_FIN026I" localSheetId="48">#REF!</definedName>
    <definedName name="koniec_FIN026I" localSheetId="54">#REF!</definedName>
    <definedName name="koniec_FIN026I" localSheetId="53">#REF!</definedName>
    <definedName name="koniec_FIN026I" localSheetId="13">#REF!</definedName>
    <definedName name="koniec_FIN026I" localSheetId="19">#REF!</definedName>
    <definedName name="koniec_FIN026I" localSheetId="23">#REF!</definedName>
    <definedName name="koniec_FIN026I" localSheetId="30">#REF!</definedName>
    <definedName name="koniec_FIN026I" localSheetId="3">#REF!</definedName>
    <definedName name="koniec_FIN026I" localSheetId="1">#REF!</definedName>
    <definedName name="koniec_FIN026I">#REF!</definedName>
    <definedName name="koniec_FIN026J" localSheetId="11">#REF!</definedName>
    <definedName name="koniec_FIN026J" localSheetId="44">#REF!</definedName>
    <definedName name="koniec_FIN026J" localSheetId="45">#REF!</definedName>
    <definedName name="koniec_FIN026J" localSheetId="46">#REF!</definedName>
    <definedName name="koniec_FIN026J" localSheetId="48">#REF!</definedName>
    <definedName name="koniec_FIN026J" localSheetId="54">#REF!</definedName>
    <definedName name="koniec_FIN026J" localSheetId="53">#REF!</definedName>
    <definedName name="koniec_FIN026J" localSheetId="13">#REF!</definedName>
    <definedName name="koniec_FIN026J" localSheetId="19">#REF!</definedName>
    <definedName name="koniec_FIN026J" localSheetId="23">#REF!</definedName>
    <definedName name="koniec_FIN026J" localSheetId="30">#REF!</definedName>
    <definedName name="koniec_FIN026J" localSheetId="3">#REF!</definedName>
    <definedName name="koniec_FIN026J" localSheetId="1">#REF!</definedName>
    <definedName name="koniec_FIN026J">#REF!</definedName>
    <definedName name="koniec_FIN026K" localSheetId="11">#REF!</definedName>
    <definedName name="koniec_FIN026K" localSheetId="44">#REF!</definedName>
    <definedName name="koniec_FIN026K" localSheetId="45">#REF!</definedName>
    <definedName name="koniec_FIN026K" localSheetId="46">#REF!</definedName>
    <definedName name="koniec_FIN026K" localSheetId="48">#REF!</definedName>
    <definedName name="koniec_FIN026K" localSheetId="54">#REF!</definedName>
    <definedName name="koniec_FIN026K" localSheetId="53">#REF!</definedName>
    <definedName name="koniec_FIN026K" localSheetId="13">#REF!</definedName>
    <definedName name="koniec_FIN026K" localSheetId="19">#REF!</definedName>
    <definedName name="koniec_FIN026K" localSheetId="23">#REF!</definedName>
    <definedName name="koniec_FIN026K" localSheetId="30">#REF!</definedName>
    <definedName name="koniec_FIN026K" localSheetId="3">#REF!</definedName>
    <definedName name="koniec_FIN026K" localSheetId="1">#REF!</definedName>
    <definedName name="koniec_FIN026K">#REF!</definedName>
    <definedName name="koniec_FIN027" localSheetId="11">#REF!</definedName>
    <definedName name="koniec_FIN027" localSheetId="44">#REF!</definedName>
    <definedName name="koniec_FIN027" localSheetId="45">#REF!</definedName>
    <definedName name="koniec_FIN027" localSheetId="46">#REF!</definedName>
    <definedName name="koniec_FIN027" localSheetId="48">#REF!</definedName>
    <definedName name="koniec_FIN027" localSheetId="54">#REF!</definedName>
    <definedName name="koniec_FIN027" localSheetId="53">#REF!</definedName>
    <definedName name="koniec_FIN027" localSheetId="13">#REF!</definedName>
    <definedName name="koniec_FIN027" localSheetId="19">#REF!</definedName>
    <definedName name="koniec_FIN027" localSheetId="23">#REF!</definedName>
    <definedName name="koniec_FIN027" localSheetId="30">#REF!</definedName>
    <definedName name="koniec_FIN027" localSheetId="3">#REF!</definedName>
    <definedName name="koniec_FIN027" localSheetId="1">#REF!</definedName>
    <definedName name="koniec_FIN027">#REF!</definedName>
    <definedName name="koniec_FR" localSheetId="11">#REF!</definedName>
    <definedName name="koniec_FR" localSheetId="44">#REF!</definedName>
    <definedName name="koniec_FR" localSheetId="45">#REF!</definedName>
    <definedName name="koniec_FR" localSheetId="46">#REF!</definedName>
    <definedName name="koniec_FR" localSheetId="48">#REF!</definedName>
    <definedName name="koniec_FR" localSheetId="54">#REF!</definedName>
    <definedName name="koniec_FR" localSheetId="53">#REF!</definedName>
    <definedName name="koniec_FR" localSheetId="13">#REF!</definedName>
    <definedName name="koniec_FR" localSheetId="19">#REF!</definedName>
    <definedName name="koniec_FR" localSheetId="23">#REF!</definedName>
    <definedName name="koniec_FR" localSheetId="30">#REF!</definedName>
    <definedName name="koniec_FR" localSheetId="3">#REF!</definedName>
    <definedName name="koniec_FR" localSheetId="1">#REF!</definedName>
    <definedName name="koniec_FR">#REF!</definedName>
    <definedName name="koniec_FRN001A" localSheetId="11">#REF!</definedName>
    <definedName name="koniec_FRN001A" localSheetId="44">#REF!</definedName>
    <definedName name="koniec_FRN001A" localSheetId="45">#REF!</definedName>
    <definedName name="koniec_FRN001A" localSheetId="46">#REF!</definedName>
    <definedName name="koniec_FRN001A" localSheetId="48">#REF!</definedName>
    <definedName name="koniec_FRN001A" localSheetId="54">#REF!</definedName>
    <definedName name="koniec_FRN001A" localSheetId="53">#REF!</definedName>
    <definedName name="koniec_FRN001A" localSheetId="13">#REF!</definedName>
    <definedName name="koniec_FRN001A" localSheetId="19">#REF!</definedName>
    <definedName name="koniec_FRN001A" localSheetId="23">#REF!</definedName>
    <definedName name="koniec_FRN001A" localSheetId="30">#REF!</definedName>
    <definedName name="koniec_FRN001A" localSheetId="3">#REF!</definedName>
    <definedName name="koniec_FRN001A" localSheetId="1">#REF!</definedName>
    <definedName name="koniec_FRN001A">#REF!</definedName>
    <definedName name="koniec_FRN001B" localSheetId="11">#REF!</definedName>
    <definedName name="koniec_FRN001B" localSheetId="44">#REF!</definedName>
    <definedName name="koniec_FRN001B" localSheetId="45">#REF!</definedName>
    <definedName name="koniec_FRN001B" localSheetId="46">#REF!</definedName>
    <definedName name="koniec_FRN001B" localSheetId="48">#REF!</definedName>
    <definedName name="koniec_FRN001B" localSheetId="54">#REF!</definedName>
    <definedName name="koniec_FRN001B" localSheetId="53">#REF!</definedName>
    <definedName name="koniec_FRN001B" localSheetId="13">#REF!</definedName>
    <definedName name="koniec_FRN001B" localSheetId="19">#REF!</definedName>
    <definedName name="koniec_FRN001B" localSheetId="23">#REF!</definedName>
    <definedName name="koniec_FRN001B" localSheetId="30">#REF!</definedName>
    <definedName name="koniec_FRN001B" localSheetId="3">#REF!</definedName>
    <definedName name="koniec_FRN001B" localSheetId="1">#REF!</definedName>
    <definedName name="koniec_FRN001B">#REF!</definedName>
    <definedName name="koniec_FRN001C_1" localSheetId="11">#REF!</definedName>
    <definedName name="koniec_FRN001C_1" localSheetId="44">#REF!</definedName>
    <definedName name="koniec_FRN001C_1" localSheetId="45">#REF!</definedName>
    <definedName name="koniec_FRN001C_1" localSheetId="46">#REF!</definedName>
    <definedName name="koniec_FRN001C_1" localSheetId="48">#REF!</definedName>
    <definedName name="koniec_FRN001C_1" localSheetId="54">#REF!</definedName>
    <definedName name="koniec_FRN001C_1" localSheetId="53">#REF!</definedName>
    <definedName name="koniec_FRN001C_1" localSheetId="13">#REF!</definedName>
    <definedName name="koniec_FRN001C_1" localSheetId="19">#REF!</definedName>
    <definedName name="koniec_FRN001C_1" localSheetId="23">#REF!</definedName>
    <definedName name="koniec_FRN001C_1" localSheetId="30">#REF!</definedName>
    <definedName name="koniec_FRN001C_1" localSheetId="3">#REF!</definedName>
    <definedName name="koniec_FRN001C_1" localSheetId="1">#REF!</definedName>
    <definedName name="koniec_FRN001C_1">#REF!</definedName>
    <definedName name="koniec_FRN001C_2" localSheetId="11">#REF!</definedName>
    <definedName name="koniec_FRN001C_2" localSheetId="44">#REF!</definedName>
    <definedName name="koniec_FRN001C_2" localSheetId="45">#REF!</definedName>
    <definedName name="koniec_FRN001C_2" localSheetId="46">#REF!</definedName>
    <definedName name="koniec_FRN001C_2" localSheetId="48">#REF!</definedName>
    <definedName name="koniec_FRN001C_2" localSheetId="54">#REF!</definedName>
    <definedName name="koniec_FRN001C_2" localSheetId="53">#REF!</definedName>
    <definedName name="koniec_FRN001C_2" localSheetId="13">#REF!</definedName>
    <definedName name="koniec_FRN001C_2" localSheetId="19">#REF!</definedName>
    <definedName name="koniec_FRN001C_2" localSheetId="23">#REF!</definedName>
    <definedName name="koniec_FRN001C_2" localSheetId="30">#REF!</definedName>
    <definedName name="koniec_FRN001C_2" localSheetId="3">#REF!</definedName>
    <definedName name="koniec_FRN001C_2" localSheetId="1">#REF!</definedName>
    <definedName name="koniec_FRN001C_2">#REF!</definedName>
    <definedName name="koniec_FRN001C_3" localSheetId="11">#REF!</definedName>
    <definedName name="koniec_FRN001C_3" localSheetId="44">#REF!</definedName>
    <definedName name="koniec_FRN001C_3" localSheetId="45">#REF!</definedName>
    <definedName name="koniec_FRN001C_3" localSheetId="46">#REF!</definedName>
    <definedName name="koniec_FRN001C_3" localSheetId="48">#REF!</definedName>
    <definedName name="koniec_FRN001C_3" localSheetId="54">#REF!</definedName>
    <definedName name="koniec_FRN001C_3" localSheetId="53">#REF!</definedName>
    <definedName name="koniec_FRN001C_3" localSheetId="13">#REF!</definedName>
    <definedName name="koniec_FRN001C_3" localSheetId="19">#REF!</definedName>
    <definedName name="koniec_FRN001C_3" localSheetId="23">#REF!</definedName>
    <definedName name="koniec_FRN001C_3" localSheetId="30">#REF!</definedName>
    <definedName name="koniec_FRN001C_3" localSheetId="3">#REF!</definedName>
    <definedName name="koniec_FRN001C_3" localSheetId="1">#REF!</definedName>
    <definedName name="koniec_FRN001C_3">#REF!</definedName>
    <definedName name="koniec_FRN001D" localSheetId="11">#REF!</definedName>
    <definedName name="koniec_FRN001D" localSheetId="44">#REF!</definedName>
    <definedName name="koniec_FRN001D" localSheetId="45">#REF!</definedName>
    <definedName name="koniec_FRN001D" localSheetId="46">#REF!</definedName>
    <definedName name="koniec_FRN001D" localSheetId="48">#REF!</definedName>
    <definedName name="koniec_FRN001D" localSheetId="54">#REF!</definedName>
    <definedName name="koniec_FRN001D" localSheetId="53">#REF!</definedName>
    <definedName name="koniec_FRN001D" localSheetId="13">#REF!</definedName>
    <definedName name="koniec_FRN001D" localSheetId="19">#REF!</definedName>
    <definedName name="koniec_FRN001D" localSheetId="23">#REF!</definedName>
    <definedName name="koniec_FRN001D" localSheetId="30">#REF!</definedName>
    <definedName name="koniec_FRN001D" localSheetId="3">#REF!</definedName>
    <definedName name="koniec_FRN001D" localSheetId="1">#REF!</definedName>
    <definedName name="koniec_FRN001D">#REF!</definedName>
    <definedName name="koniec_FRN002A" localSheetId="11">#REF!</definedName>
    <definedName name="koniec_FRN002A" localSheetId="44">#REF!</definedName>
    <definedName name="koniec_FRN002A" localSheetId="45">#REF!</definedName>
    <definedName name="koniec_FRN002A" localSheetId="46">#REF!</definedName>
    <definedName name="koniec_FRN002A" localSheetId="48">#REF!</definedName>
    <definedName name="koniec_FRN002A" localSheetId="54">#REF!</definedName>
    <definedName name="koniec_FRN002A" localSheetId="53">#REF!</definedName>
    <definedName name="koniec_FRN002A" localSheetId="13">#REF!</definedName>
    <definedName name="koniec_FRN002A" localSheetId="19">#REF!</definedName>
    <definedName name="koniec_FRN002A" localSheetId="23">#REF!</definedName>
    <definedName name="koniec_FRN002A" localSheetId="30">#REF!</definedName>
    <definedName name="koniec_FRN002A" localSheetId="3">#REF!</definedName>
    <definedName name="koniec_FRN002A" localSheetId="1">#REF!</definedName>
    <definedName name="koniec_FRN002A">#REF!</definedName>
    <definedName name="koniec_FRN002A_2" localSheetId="11">#REF!</definedName>
    <definedName name="koniec_FRN002A_2" localSheetId="44">#REF!</definedName>
    <definedName name="koniec_FRN002A_2" localSheetId="45">#REF!</definedName>
    <definedName name="koniec_FRN002A_2" localSheetId="46">#REF!</definedName>
    <definedName name="koniec_FRN002A_2" localSheetId="48">#REF!</definedName>
    <definedName name="koniec_FRN002A_2" localSheetId="54">#REF!</definedName>
    <definedName name="koniec_FRN002A_2" localSheetId="53">#REF!</definedName>
    <definedName name="koniec_FRN002A_2" localSheetId="13">#REF!</definedName>
    <definedName name="koniec_FRN002A_2" localSheetId="19">#REF!</definedName>
    <definedName name="koniec_FRN002A_2" localSheetId="23">#REF!</definedName>
    <definedName name="koniec_FRN002A_2" localSheetId="30">#REF!</definedName>
    <definedName name="koniec_FRN002A_2" localSheetId="3">#REF!</definedName>
    <definedName name="koniec_FRN002A_2" localSheetId="1">#REF!</definedName>
    <definedName name="koniec_FRN002A_2">#REF!</definedName>
    <definedName name="koniec_FRN002B" localSheetId="11">#REF!</definedName>
    <definedName name="koniec_FRN002B" localSheetId="44">#REF!</definedName>
    <definedName name="koniec_FRN002B" localSheetId="45">#REF!</definedName>
    <definedName name="koniec_FRN002B" localSheetId="46">#REF!</definedName>
    <definedName name="koniec_FRN002B" localSheetId="48">#REF!</definedName>
    <definedName name="koniec_FRN002B" localSheetId="54">#REF!</definedName>
    <definedName name="koniec_FRN002B" localSheetId="53">#REF!</definedName>
    <definedName name="koniec_FRN002B" localSheetId="13">#REF!</definedName>
    <definedName name="koniec_FRN002B" localSheetId="19">#REF!</definedName>
    <definedName name="koniec_FRN002B" localSheetId="23">#REF!</definedName>
    <definedName name="koniec_FRN002B" localSheetId="30">#REF!</definedName>
    <definedName name="koniec_FRN002B" localSheetId="3">#REF!</definedName>
    <definedName name="koniec_FRN002B" localSheetId="1">#REF!</definedName>
    <definedName name="koniec_FRN002B">#REF!</definedName>
    <definedName name="koniec_FRN002D" localSheetId="11">#REF!</definedName>
    <definedName name="koniec_FRN002D" localSheetId="44">#REF!</definedName>
    <definedName name="koniec_FRN002D" localSheetId="45">#REF!</definedName>
    <definedName name="koniec_FRN002D" localSheetId="46">#REF!</definedName>
    <definedName name="koniec_FRN002D" localSheetId="48">#REF!</definedName>
    <definedName name="koniec_FRN002D" localSheetId="54">#REF!</definedName>
    <definedName name="koniec_FRN002D" localSheetId="53">#REF!</definedName>
    <definedName name="koniec_FRN002D" localSheetId="13">#REF!</definedName>
    <definedName name="koniec_FRN002D" localSheetId="19">#REF!</definedName>
    <definedName name="koniec_FRN002D" localSheetId="23">#REF!</definedName>
    <definedName name="koniec_FRN002D" localSheetId="30">#REF!</definedName>
    <definedName name="koniec_FRN002D" localSheetId="3">#REF!</definedName>
    <definedName name="koniec_FRN002D" localSheetId="1">#REF!</definedName>
    <definedName name="koniec_FRN002D">#REF!</definedName>
    <definedName name="koniec_FRN013A" localSheetId="11">#REF!</definedName>
    <definedName name="koniec_FRN013A" localSheetId="44">#REF!</definedName>
    <definedName name="koniec_FRN013A" localSheetId="45">#REF!</definedName>
    <definedName name="koniec_FRN013A" localSheetId="46">#REF!</definedName>
    <definedName name="koniec_FRN013A" localSheetId="48">#REF!</definedName>
    <definedName name="koniec_FRN013A" localSheetId="54">#REF!</definedName>
    <definedName name="koniec_FRN013A" localSheetId="53">#REF!</definedName>
    <definedName name="koniec_FRN013A" localSheetId="13">#REF!</definedName>
    <definedName name="koniec_FRN013A" localSheetId="19">#REF!</definedName>
    <definedName name="koniec_FRN013A" localSheetId="23">#REF!</definedName>
    <definedName name="koniec_FRN013A" localSheetId="30">#REF!</definedName>
    <definedName name="koniec_FRN013A" localSheetId="3">#REF!</definedName>
    <definedName name="koniec_FRN013A" localSheetId="1">#REF!</definedName>
    <definedName name="koniec_FRN013A">#REF!</definedName>
    <definedName name="koniec_FRN013B" localSheetId="11">#REF!</definedName>
    <definedName name="koniec_FRN013B" localSheetId="44">#REF!</definedName>
    <definedName name="koniec_FRN013B" localSheetId="45">#REF!</definedName>
    <definedName name="koniec_FRN013B" localSheetId="46">#REF!</definedName>
    <definedName name="koniec_FRN013B" localSheetId="48">#REF!</definedName>
    <definedName name="koniec_FRN013B" localSheetId="54">#REF!</definedName>
    <definedName name="koniec_FRN013B" localSheetId="53">#REF!</definedName>
    <definedName name="koniec_FRN013B" localSheetId="13">#REF!</definedName>
    <definedName name="koniec_FRN013B" localSheetId="19">#REF!</definedName>
    <definedName name="koniec_FRN013B" localSheetId="23">#REF!</definedName>
    <definedName name="koniec_FRN013B" localSheetId="30">#REF!</definedName>
    <definedName name="koniec_FRN013B" localSheetId="3">#REF!</definedName>
    <definedName name="koniec_FRN013B" localSheetId="1">#REF!</definedName>
    <definedName name="koniec_FRN013B">#REF!</definedName>
    <definedName name="Koszt_eksp_mies_odd" localSheetId="7">#REF!</definedName>
    <definedName name="Koszt_eksp_mies_odd" localSheetId="4">#REF!</definedName>
    <definedName name="Koszt_eksp_mies_odd" localSheetId="8">#REF!</definedName>
    <definedName name="Koszt_eksp_mies_odd" localSheetId="5">#REF!</definedName>
    <definedName name="Koszt_eksp_mies_odd" localSheetId="6">#REF!</definedName>
    <definedName name="Koszt_eksp_mies_odd" localSheetId="10">#REF!</definedName>
    <definedName name="Koszt_eksp_mies_odd" localSheetId="12">#REF!</definedName>
    <definedName name="Koszt_eksp_mies_odd" localSheetId="11">#REF!</definedName>
    <definedName name="Koszt_eksp_mies_odd" localSheetId="44">#REF!</definedName>
    <definedName name="Koszt_eksp_mies_odd" localSheetId="45">#REF!</definedName>
    <definedName name="Koszt_eksp_mies_odd" localSheetId="46">#REF!</definedName>
    <definedName name="Koszt_eksp_mies_odd" localSheetId="48">#REF!</definedName>
    <definedName name="Koszt_eksp_mies_odd" localSheetId="43">#REF!</definedName>
    <definedName name="Koszt_eksp_mies_odd" localSheetId="49">#REF!</definedName>
    <definedName name="Koszt_eksp_mies_odd" localSheetId="50">#REF!</definedName>
    <definedName name="Koszt_eksp_mies_odd" localSheetId="52">#REF!</definedName>
    <definedName name="Koszt_eksp_mies_odd" localSheetId="54">#REF!</definedName>
    <definedName name="Koszt_eksp_mies_odd" localSheetId="53">#REF!</definedName>
    <definedName name="Koszt_eksp_mies_odd" localSheetId="13">#REF!</definedName>
    <definedName name="Koszt_eksp_mies_odd" localSheetId="16">#REF!</definedName>
    <definedName name="Koszt_eksp_mies_odd" localSheetId="18">#REF!</definedName>
    <definedName name="Koszt_eksp_mies_odd" localSheetId="19">#REF!</definedName>
    <definedName name="Koszt_eksp_mies_odd" localSheetId="21">#REF!</definedName>
    <definedName name="Koszt_eksp_mies_odd" localSheetId="22">#REF!</definedName>
    <definedName name="Koszt_eksp_mies_odd" localSheetId="23">#REF!</definedName>
    <definedName name="Koszt_eksp_mies_odd" localSheetId="24">#REF!</definedName>
    <definedName name="Koszt_eksp_mies_odd" localSheetId="25">#REF!</definedName>
    <definedName name="Koszt_eksp_mies_odd" localSheetId="27">#REF!</definedName>
    <definedName name="Koszt_eksp_mies_odd" localSheetId="30">#REF!</definedName>
    <definedName name="Koszt_eksp_mies_odd" localSheetId="42">#REF!</definedName>
    <definedName name="Koszt_eksp_mies_odd" localSheetId="3">#REF!</definedName>
    <definedName name="Koszt_eksp_mies_odd" localSheetId="1">#REF!</definedName>
    <definedName name="Koszt_eksp_mies_odd">#REF!</definedName>
    <definedName name="Koszt_eksp_odd_mies" localSheetId="7">#REF!</definedName>
    <definedName name="Koszt_eksp_odd_mies" localSheetId="4">#REF!</definedName>
    <definedName name="Koszt_eksp_odd_mies" localSheetId="8">#REF!</definedName>
    <definedName name="Koszt_eksp_odd_mies" localSheetId="5">#REF!</definedName>
    <definedName name="Koszt_eksp_odd_mies" localSheetId="6">#REF!</definedName>
    <definedName name="Koszt_eksp_odd_mies" localSheetId="10">#REF!</definedName>
    <definedName name="Koszt_eksp_odd_mies" localSheetId="12">#REF!</definedName>
    <definedName name="Koszt_eksp_odd_mies" localSheetId="11">#REF!</definedName>
    <definedName name="Koszt_eksp_odd_mies" localSheetId="44">#REF!</definedName>
    <definedName name="Koszt_eksp_odd_mies" localSheetId="45">#REF!</definedName>
    <definedName name="Koszt_eksp_odd_mies" localSheetId="46">#REF!</definedName>
    <definedName name="Koszt_eksp_odd_mies" localSheetId="48">#REF!</definedName>
    <definedName name="Koszt_eksp_odd_mies" localSheetId="43">#REF!</definedName>
    <definedName name="Koszt_eksp_odd_mies" localSheetId="49">#REF!</definedName>
    <definedName name="Koszt_eksp_odd_mies" localSheetId="50">#REF!</definedName>
    <definedName name="Koszt_eksp_odd_mies" localSheetId="52">#REF!</definedName>
    <definedName name="Koszt_eksp_odd_mies" localSheetId="54">#REF!</definedName>
    <definedName name="Koszt_eksp_odd_mies" localSheetId="53">#REF!</definedName>
    <definedName name="Koszt_eksp_odd_mies" localSheetId="13">#REF!</definedName>
    <definedName name="Koszt_eksp_odd_mies" localSheetId="16">#REF!</definedName>
    <definedName name="Koszt_eksp_odd_mies" localSheetId="18">#REF!</definedName>
    <definedName name="Koszt_eksp_odd_mies" localSheetId="19">#REF!</definedName>
    <definedName name="Koszt_eksp_odd_mies" localSheetId="21">#REF!</definedName>
    <definedName name="Koszt_eksp_odd_mies" localSheetId="22">#REF!</definedName>
    <definedName name="Koszt_eksp_odd_mies" localSheetId="23">#REF!</definedName>
    <definedName name="Koszt_eksp_odd_mies" localSheetId="24">#REF!</definedName>
    <definedName name="Koszt_eksp_odd_mies" localSheetId="25">#REF!</definedName>
    <definedName name="Koszt_eksp_odd_mies" localSheetId="27">#REF!</definedName>
    <definedName name="Koszt_eksp_odd_mies" localSheetId="30">#REF!</definedName>
    <definedName name="Koszt_eksp_odd_mies" localSheetId="42">#REF!</definedName>
    <definedName name="Koszt_eksp_odd_mies" localSheetId="3">#REF!</definedName>
    <definedName name="Koszt_eksp_odd_mies" localSheetId="1">#REF!</definedName>
    <definedName name="Koszt_eksp_odd_mies">#REF!</definedName>
    <definedName name="koszty">'[5]Koszty prowizyjne'!$GQ$8:$IR$39</definedName>
    <definedName name="LANG">[7]Kontrola!$D$27</definedName>
    <definedName name="Licence_Term_Yrs" localSheetId="4">#REF!</definedName>
    <definedName name="Licence_Term_Yrs" localSheetId="12">#REF!</definedName>
    <definedName name="Licence_Term_Yrs" localSheetId="11">#REF!</definedName>
    <definedName name="Licence_Term_Yrs" localSheetId="44">#REF!</definedName>
    <definedName name="Licence_Term_Yrs" localSheetId="45">#REF!</definedName>
    <definedName name="Licence_Term_Yrs" localSheetId="46">#REF!</definedName>
    <definedName name="Licence_Term_Yrs" localSheetId="48">#REF!</definedName>
    <definedName name="Licence_Term_Yrs" localSheetId="43">#REF!</definedName>
    <definedName name="Licence_Term_Yrs" localSheetId="49">#REF!</definedName>
    <definedName name="Licence_Term_Yrs" localSheetId="52">#REF!</definedName>
    <definedName name="Licence_Term_Yrs" localSheetId="54">#REF!</definedName>
    <definedName name="Licence_Term_Yrs" localSheetId="53">#REF!</definedName>
    <definedName name="Licence_Term_Yrs" localSheetId="13">#REF!</definedName>
    <definedName name="Licence_Term_Yrs" localSheetId="19">#REF!</definedName>
    <definedName name="Licence_Term_Yrs" localSheetId="23">#REF!</definedName>
    <definedName name="Licence_Term_Yrs" localSheetId="30">#REF!</definedName>
    <definedName name="Licence_Term_Yrs" localSheetId="3">#REF!</definedName>
    <definedName name="Licence_Term_Yrs" localSheetId="1">#REF!</definedName>
    <definedName name="Licence_Term_Yrs">#REF!</definedName>
    <definedName name="LICZBA_DNI_MIESIĄCA" localSheetId="11">#REF!</definedName>
    <definedName name="LICZBA_DNI_MIESIĄCA" localSheetId="44">#REF!</definedName>
    <definedName name="LICZBA_DNI_MIESIĄCA" localSheetId="45">#REF!</definedName>
    <definedName name="LICZBA_DNI_MIESIĄCA" localSheetId="46">#REF!</definedName>
    <definedName name="LICZBA_DNI_MIESIĄCA" localSheetId="48">#REF!</definedName>
    <definedName name="LICZBA_DNI_MIESIĄCA" localSheetId="54">#REF!</definedName>
    <definedName name="LICZBA_DNI_MIESIĄCA" localSheetId="53">#REF!</definedName>
    <definedName name="LICZBA_DNI_MIESIĄCA" localSheetId="13">#REF!</definedName>
    <definedName name="LICZBA_DNI_MIESIĄCA" localSheetId="19">#REF!</definedName>
    <definedName name="LICZBA_DNI_MIESIĄCA" localSheetId="23">#REF!</definedName>
    <definedName name="LICZBA_DNI_MIESIĄCA" localSheetId="30">#REF!</definedName>
    <definedName name="LICZBA_DNI_MIESIĄCA" localSheetId="3">#REF!</definedName>
    <definedName name="LICZBA_DNI_MIESIĄCA" localSheetId="1">#REF!</definedName>
    <definedName name="LICZBA_DNI_MIESIĄCA">#REF!</definedName>
    <definedName name="Liczbadni_do_wykupu" localSheetId="11">#REF!</definedName>
    <definedName name="Liczbadni_do_wykupu" localSheetId="44">#REF!</definedName>
    <definedName name="Liczbadni_do_wykupu" localSheetId="45">#REF!</definedName>
    <definedName name="Liczbadni_do_wykupu" localSheetId="46">#REF!</definedName>
    <definedName name="Liczbadni_do_wykupu" localSheetId="48">#REF!</definedName>
    <definedName name="Liczbadni_do_wykupu" localSheetId="54">#REF!</definedName>
    <definedName name="Liczbadni_do_wykupu" localSheetId="53">#REF!</definedName>
    <definedName name="Liczbadni_do_wykupu" localSheetId="13">#REF!</definedName>
    <definedName name="Liczbadni_do_wykupu" localSheetId="19">#REF!</definedName>
    <definedName name="Liczbadni_do_wykupu" localSheetId="23">#REF!</definedName>
    <definedName name="Liczbadni_do_wykupu" localSheetId="30">#REF!</definedName>
    <definedName name="Liczbadni_do_wykupu" localSheetId="3">#REF!</definedName>
    <definedName name="Liczbadni_do_wykupu" localSheetId="1">#REF!</definedName>
    <definedName name="Liczbadni_do_wykupu">#REF!</definedName>
    <definedName name="lllll" localSheetId="44">#REF!</definedName>
    <definedName name="lllll" localSheetId="13">#REF!</definedName>
    <definedName name="lllll" localSheetId="19">#REF!</definedName>
    <definedName name="lllll" localSheetId="30">#REF!</definedName>
    <definedName name="lllll" localSheetId="3">#REF!</definedName>
    <definedName name="lllll">#REF!</definedName>
    <definedName name="marże" localSheetId="7">#REF!</definedName>
    <definedName name="marże" localSheetId="4">#REF!</definedName>
    <definedName name="marże" localSheetId="8">#REF!</definedName>
    <definedName name="marże" localSheetId="5">#REF!</definedName>
    <definedName name="marże" localSheetId="6">#REF!</definedName>
    <definedName name="marże" localSheetId="10">#REF!</definedName>
    <definedName name="marże" localSheetId="12">#REF!</definedName>
    <definedName name="marże" localSheetId="11">#REF!</definedName>
    <definedName name="marże" localSheetId="44">#REF!</definedName>
    <definedName name="marże" localSheetId="45">#REF!</definedName>
    <definedName name="marże" localSheetId="46">#REF!</definedName>
    <definedName name="marże" localSheetId="48">#REF!</definedName>
    <definedName name="marże" localSheetId="43">#REF!</definedName>
    <definedName name="marże" localSheetId="49">#REF!</definedName>
    <definedName name="marże" localSheetId="52">#REF!</definedName>
    <definedName name="marże" localSheetId="54">#REF!</definedName>
    <definedName name="marże" localSheetId="53">#REF!</definedName>
    <definedName name="marże" localSheetId="13">#REF!</definedName>
    <definedName name="marże" localSheetId="19">#REF!</definedName>
    <definedName name="marże" localSheetId="23">#REF!</definedName>
    <definedName name="marże" localSheetId="30">#REF!</definedName>
    <definedName name="marże" localSheetId="42">#REF!</definedName>
    <definedName name="marże" localSheetId="3">#REF!</definedName>
    <definedName name="marże" localSheetId="1">#REF!</definedName>
    <definedName name="marże">#REF!</definedName>
    <definedName name="marże2" localSheetId="7">#REF!</definedName>
    <definedName name="marże2" localSheetId="4">#REF!</definedName>
    <definedName name="marże2" localSheetId="8">#REF!</definedName>
    <definedName name="marże2" localSheetId="5">#REF!</definedName>
    <definedName name="marże2" localSheetId="6">#REF!</definedName>
    <definedName name="marże2" localSheetId="10">#REF!</definedName>
    <definedName name="marże2" localSheetId="12">#REF!</definedName>
    <definedName name="marże2" localSheetId="11">#REF!</definedName>
    <definedName name="marże2" localSheetId="44">#REF!</definedName>
    <definedName name="marże2" localSheetId="45">#REF!</definedName>
    <definedName name="marże2" localSheetId="46">#REF!</definedName>
    <definedName name="marże2" localSheetId="48">#REF!</definedName>
    <definedName name="marże2" localSheetId="43">#REF!</definedName>
    <definedName name="marże2" localSheetId="49">#REF!</definedName>
    <definedName name="marże2" localSheetId="52">#REF!</definedName>
    <definedName name="marże2" localSheetId="54">#REF!</definedName>
    <definedName name="marże2" localSheetId="53">#REF!</definedName>
    <definedName name="marże2" localSheetId="13">#REF!</definedName>
    <definedName name="marże2" localSheetId="19">#REF!</definedName>
    <definedName name="marże2" localSheetId="23">#REF!</definedName>
    <definedName name="marże2" localSheetId="30">#REF!</definedName>
    <definedName name="marże2" localSheetId="42">#REF!</definedName>
    <definedName name="marże2" localSheetId="3">#REF!</definedName>
    <definedName name="marże2" localSheetId="1">#REF!</definedName>
    <definedName name="marże2">#REF!</definedName>
    <definedName name="Miesiąc_30" localSheetId="11">#REF!</definedName>
    <definedName name="Miesiąc_30" localSheetId="44">#REF!</definedName>
    <definedName name="Miesiąc_30" localSheetId="45">#REF!</definedName>
    <definedName name="Miesiąc_30" localSheetId="46">#REF!</definedName>
    <definedName name="Miesiąc_30" localSheetId="48">#REF!</definedName>
    <definedName name="Miesiąc_30" localSheetId="54">#REF!</definedName>
    <definedName name="Miesiąc_30" localSheetId="53">#REF!</definedName>
    <definedName name="Miesiąc_30" localSheetId="13">#REF!</definedName>
    <definedName name="Miesiąc_30" localSheetId="19">#REF!</definedName>
    <definedName name="Miesiąc_30" localSheetId="23">#REF!</definedName>
    <definedName name="Miesiąc_30" localSheetId="30">#REF!</definedName>
    <definedName name="Miesiąc_30" localSheetId="3">#REF!</definedName>
    <definedName name="Miesiąc_30" localSheetId="1">#REF!</definedName>
    <definedName name="Miesiąc_30">#REF!</definedName>
    <definedName name="Miesiąc_31" localSheetId="11">#REF!</definedName>
    <definedName name="Miesiąc_31" localSheetId="44">#REF!</definedName>
    <definedName name="Miesiąc_31" localSheetId="45">#REF!</definedName>
    <definedName name="Miesiąc_31" localSheetId="46">#REF!</definedName>
    <definedName name="Miesiąc_31" localSheetId="48">#REF!</definedName>
    <definedName name="Miesiąc_31" localSheetId="54">#REF!</definedName>
    <definedName name="Miesiąc_31" localSheetId="53">#REF!</definedName>
    <definedName name="Miesiąc_31" localSheetId="13">#REF!</definedName>
    <definedName name="Miesiąc_31" localSheetId="19">#REF!</definedName>
    <definedName name="Miesiąc_31" localSheetId="23">#REF!</definedName>
    <definedName name="Miesiąc_31" localSheetId="30">#REF!</definedName>
    <definedName name="Miesiąc_31" localSheetId="3">#REF!</definedName>
    <definedName name="Miesiąc_31" localSheetId="1">#REF!</definedName>
    <definedName name="Miesiąc_31">#REF!</definedName>
    <definedName name="mki" localSheetId="44">#REF!</definedName>
    <definedName name="mki" localSheetId="13">#REF!</definedName>
    <definedName name="mki" localSheetId="19">#REF!</definedName>
    <definedName name="mki" localSheetId="30">#REF!</definedName>
    <definedName name="mki" localSheetId="3">#REF!</definedName>
    <definedName name="mki">#REF!</definedName>
    <definedName name="mmm" localSheetId="13" hidden="1">#REF!</definedName>
    <definedName name="mmm" localSheetId="30" hidden="1">#REF!</definedName>
    <definedName name="mmm" hidden="1">#REF!</definedName>
    <definedName name="net_profit" localSheetId="12">#REF!</definedName>
    <definedName name="net_profit" localSheetId="11">#REF!</definedName>
    <definedName name="net_profit" localSheetId="44">#REF!</definedName>
    <definedName name="net_profit" localSheetId="45">#REF!</definedName>
    <definedName name="net_profit" localSheetId="46">#REF!</definedName>
    <definedName name="net_profit" localSheetId="48">#REF!</definedName>
    <definedName name="net_profit" localSheetId="49">#REF!</definedName>
    <definedName name="net_profit" localSheetId="50">#REF!</definedName>
    <definedName name="net_profit" localSheetId="54">#REF!</definedName>
    <definedName name="net_profit" localSheetId="53">#REF!</definedName>
    <definedName name="net_profit" localSheetId="13">#REF!</definedName>
    <definedName name="net_profit" localSheetId="16">#REF!</definedName>
    <definedName name="net_profit" localSheetId="19">#REF!</definedName>
    <definedName name="net_profit" localSheetId="21">#REF!</definedName>
    <definedName name="net_profit" localSheetId="22">#REF!</definedName>
    <definedName name="net_profit" localSheetId="23">#REF!</definedName>
    <definedName name="net_profit" localSheetId="24">#REF!</definedName>
    <definedName name="net_profit" localSheetId="25">#REF!</definedName>
    <definedName name="net_profit" localSheetId="27">#REF!</definedName>
    <definedName name="net_profit" localSheetId="30">#REF!</definedName>
    <definedName name="net_profit" localSheetId="3">#REF!</definedName>
    <definedName name="net_profit" localSheetId="1">#REF!</definedName>
    <definedName name="net_profit">#REF!</definedName>
    <definedName name="NS">[8]Info!$B$3</definedName>
    <definedName name="o.FBN001" localSheetId="11">#REF!</definedName>
    <definedName name="o.FBN001" localSheetId="44">#REF!</definedName>
    <definedName name="o.FBN001" localSheetId="45">#REF!</definedName>
    <definedName name="o.FBN001" localSheetId="46">#REF!</definedName>
    <definedName name="o.FBN001" localSheetId="48">#REF!</definedName>
    <definedName name="o.FBN001" localSheetId="54">#REF!</definedName>
    <definedName name="o.FBN001" localSheetId="53">#REF!</definedName>
    <definedName name="o.FBN001" localSheetId="13">#REF!</definedName>
    <definedName name="o.FBN001" localSheetId="19">#REF!</definedName>
    <definedName name="o.FBN001" localSheetId="23">#REF!</definedName>
    <definedName name="o.FBN001" localSheetId="30">#REF!</definedName>
    <definedName name="o.FBN001" localSheetId="3">#REF!</definedName>
    <definedName name="o.FBN001" localSheetId="1">#REF!</definedName>
    <definedName name="o.FBN001">#REF!</definedName>
    <definedName name="o.FBN001_1" localSheetId="11">#REF!</definedName>
    <definedName name="o.FBN001_1" localSheetId="44">#REF!</definedName>
    <definedName name="o.FBN001_1" localSheetId="45">#REF!</definedName>
    <definedName name="o.FBN001_1" localSheetId="46">#REF!</definedName>
    <definedName name="o.FBN001_1" localSheetId="48">#REF!</definedName>
    <definedName name="o.FBN001_1" localSheetId="54">#REF!</definedName>
    <definedName name="o.FBN001_1" localSheetId="53">#REF!</definedName>
    <definedName name="o.FBN001_1" localSheetId="13">#REF!</definedName>
    <definedName name="o.FBN001_1" localSheetId="19">#REF!</definedName>
    <definedName name="o.FBN001_1" localSheetId="23">#REF!</definedName>
    <definedName name="o.FBN001_1" localSheetId="30">#REF!</definedName>
    <definedName name="o.FBN001_1" localSheetId="3">#REF!</definedName>
    <definedName name="o.FBN001_1" localSheetId="1">#REF!</definedName>
    <definedName name="o.FBN001_1">#REF!</definedName>
    <definedName name="o.FBN003" localSheetId="11">#REF!</definedName>
    <definedName name="o.FBN003" localSheetId="44">#REF!</definedName>
    <definedName name="o.FBN003" localSheetId="45">#REF!</definedName>
    <definedName name="o.FBN003" localSheetId="46">#REF!</definedName>
    <definedName name="o.FBN003" localSheetId="48">#REF!</definedName>
    <definedName name="o.FBN003" localSheetId="54">#REF!</definedName>
    <definedName name="o.FBN003" localSheetId="53">#REF!</definedName>
    <definedName name="o.FBN003" localSheetId="13">#REF!</definedName>
    <definedName name="o.FBN003" localSheetId="19">#REF!</definedName>
    <definedName name="o.FBN003" localSheetId="23">#REF!</definedName>
    <definedName name="o.FBN003" localSheetId="30">#REF!</definedName>
    <definedName name="o.FBN003" localSheetId="3">#REF!</definedName>
    <definedName name="o.FBN003" localSheetId="1">#REF!</definedName>
    <definedName name="o.FBN003">#REF!</definedName>
    <definedName name="o.FBN004A" localSheetId="11">#REF!</definedName>
    <definedName name="o.FBN004A" localSheetId="44">#REF!</definedName>
    <definedName name="o.FBN004A" localSheetId="45">#REF!</definedName>
    <definedName name="o.FBN004A" localSheetId="46">#REF!</definedName>
    <definedName name="o.FBN004A" localSheetId="48">#REF!</definedName>
    <definedName name="o.FBN004A" localSheetId="54">#REF!</definedName>
    <definedName name="o.FBN004A" localSheetId="53">#REF!</definedName>
    <definedName name="o.FBN004A" localSheetId="13">#REF!</definedName>
    <definedName name="o.FBN004A" localSheetId="19">#REF!</definedName>
    <definedName name="o.FBN004A" localSheetId="23">#REF!</definedName>
    <definedName name="o.FBN004A" localSheetId="30">#REF!</definedName>
    <definedName name="o.FBN004A" localSheetId="3">#REF!</definedName>
    <definedName name="o.FBN004A" localSheetId="1">#REF!</definedName>
    <definedName name="o.FBN004A">#REF!</definedName>
    <definedName name="o.FBN004B" localSheetId="11">#REF!</definedName>
    <definedName name="o.FBN004B" localSheetId="44">#REF!</definedName>
    <definedName name="o.FBN004B" localSheetId="45">#REF!</definedName>
    <definedName name="o.FBN004B" localSheetId="46">#REF!</definedName>
    <definedName name="o.FBN004B" localSheetId="48">#REF!</definedName>
    <definedName name="o.FBN004B" localSheetId="54">#REF!</definedName>
    <definedName name="o.FBN004B" localSheetId="53">#REF!</definedName>
    <definedName name="o.FBN004B" localSheetId="13">#REF!</definedName>
    <definedName name="o.FBN004B" localSheetId="19">#REF!</definedName>
    <definedName name="o.FBN004B" localSheetId="23">#REF!</definedName>
    <definedName name="o.FBN004B" localSheetId="30">#REF!</definedName>
    <definedName name="o.FBN004B" localSheetId="3">#REF!</definedName>
    <definedName name="o.FBN004B" localSheetId="1">#REF!</definedName>
    <definedName name="o.FBN004B">#REF!</definedName>
    <definedName name="o.FBN004C" localSheetId="11">#REF!</definedName>
    <definedName name="o.FBN004C" localSheetId="44">#REF!</definedName>
    <definedName name="o.FBN004C" localSheetId="45">#REF!</definedName>
    <definedName name="o.FBN004C" localSheetId="46">#REF!</definedName>
    <definedName name="o.FBN004C" localSheetId="48">#REF!</definedName>
    <definedName name="o.FBN004C" localSheetId="54">#REF!</definedName>
    <definedName name="o.FBN004C" localSheetId="53">#REF!</definedName>
    <definedName name="o.FBN004C" localSheetId="13">#REF!</definedName>
    <definedName name="o.FBN004C" localSheetId="19">#REF!</definedName>
    <definedName name="o.FBN004C" localSheetId="23">#REF!</definedName>
    <definedName name="o.FBN004C" localSheetId="30">#REF!</definedName>
    <definedName name="o.FBN004C" localSheetId="3">#REF!</definedName>
    <definedName name="o.FBN004C" localSheetId="1">#REF!</definedName>
    <definedName name="o.FBN004C">#REF!</definedName>
    <definedName name="o.FBN009A_1" localSheetId="11">#REF!</definedName>
    <definedName name="o.FBN009A_1" localSheetId="44">#REF!</definedName>
    <definedName name="o.FBN009A_1" localSheetId="45">#REF!</definedName>
    <definedName name="o.FBN009A_1" localSheetId="46">#REF!</definedName>
    <definedName name="o.FBN009A_1" localSheetId="48">#REF!</definedName>
    <definedName name="o.FBN009A_1" localSheetId="54">#REF!</definedName>
    <definedName name="o.FBN009A_1" localSheetId="53">#REF!</definedName>
    <definedName name="o.FBN009A_1" localSheetId="13">#REF!</definedName>
    <definedName name="o.FBN009A_1" localSheetId="19">#REF!</definedName>
    <definedName name="o.FBN009A_1" localSheetId="23">#REF!</definedName>
    <definedName name="o.FBN009A_1" localSheetId="30">#REF!</definedName>
    <definedName name="o.FBN009A_1" localSheetId="3">#REF!</definedName>
    <definedName name="o.FBN009A_1" localSheetId="1">#REF!</definedName>
    <definedName name="o.FBN009A_1">#REF!</definedName>
    <definedName name="o.FBN009A_2" localSheetId="11">#REF!</definedName>
    <definedName name="o.FBN009A_2" localSheetId="44">#REF!</definedName>
    <definedName name="o.FBN009A_2" localSheetId="45">#REF!</definedName>
    <definedName name="o.FBN009A_2" localSheetId="46">#REF!</definedName>
    <definedName name="o.FBN009A_2" localSheetId="48">#REF!</definedName>
    <definedName name="o.FBN009A_2" localSheetId="54">#REF!</definedName>
    <definedName name="o.FBN009A_2" localSheetId="53">#REF!</definedName>
    <definedName name="o.FBN009A_2" localSheetId="13">#REF!</definedName>
    <definedName name="o.FBN009A_2" localSheetId="19">#REF!</definedName>
    <definedName name="o.FBN009A_2" localSheetId="23">#REF!</definedName>
    <definedName name="o.FBN009A_2" localSheetId="30">#REF!</definedName>
    <definedName name="o.FBN009A_2" localSheetId="3">#REF!</definedName>
    <definedName name="o.FBN009A_2" localSheetId="1">#REF!</definedName>
    <definedName name="o.FBN009A_2">#REF!</definedName>
    <definedName name="o.FBN009A_3" localSheetId="11">#REF!</definedName>
    <definedName name="o.FBN009A_3" localSheetId="44">#REF!</definedName>
    <definedName name="o.FBN009A_3" localSheetId="45">#REF!</definedName>
    <definedName name="o.FBN009A_3" localSheetId="46">#REF!</definedName>
    <definedName name="o.FBN009A_3" localSheetId="48">#REF!</definedName>
    <definedName name="o.FBN009A_3" localSheetId="54">#REF!</definedName>
    <definedName name="o.FBN009A_3" localSheetId="53">#REF!</definedName>
    <definedName name="o.FBN009A_3" localSheetId="13">#REF!</definedName>
    <definedName name="o.FBN009A_3" localSheetId="19">#REF!</definedName>
    <definedName name="o.FBN009A_3" localSheetId="23">#REF!</definedName>
    <definedName name="o.FBN009A_3" localSheetId="30">#REF!</definedName>
    <definedName name="o.FBN009A_3" localSheetId="3">#REF!</definedName>
    <definedName name="o.FBN009A_3" localSheetId="1">#REF!</definedName>
    <definedName name="o.FBN009A_3">#REF!</definedName>
    <definedName name="o.FBN009B" localSheetId="11">#REF!</definedName>
    <definedName name="o.FBN009B" localSheetId="44">#REF!</definedName>
    <definedName name="o.FBN009B" localSheetId="45">#REF!</definedName>
    <definedName name="o.FBN009B" localSheetId="46">#REF!</definedName>
    <definedName name="o.FBN009B" localSheetId="48">#REF!</definedName>
    <definedName name="o.FBN009B" localSheetId="54">#REF!</definedName>
    <definedName name="o.FBN009B" localSheetId="53">#REF!</definedName>
    <definedName name="o.FBN009B" localSheetId="13">#REF!</definedName>
    <definedName name="o.FBN009B" localSheetId="19">#REF!</definedName>
    <definedName name="o.FBN009B" localSheetId="23">#REF!</definedName>
    <definedName name="o.FBN009B" localSheetId="30">#REF!</definedName>
    <definedName name="o.FBN009B" localSheetId="3">#REF!</definedName>
    <definedName name="o.FBN009B" localSheetId="1">#REF!</definedName>
    <definedName name="o.FBN009B">#REF!</definedName>
    <definedName name="o.FBN009B_1" localSheetId="11">#REF!</definedName>
    <definedName name="o.FBN009B_1" localSheetId="44">#REF!</definedName>
    <definedName name="o.FBN009B_1" localSheetId="45">#REF!</definedName>
    <definedName name="o.FBN009B_1" localSheetId="46">#REF!</definedName>
    <definedName name="o.FBN009B_1" localSheetId="48">#REF!</definedName>
    <definedName name="o.FBN009B_1" localSheetId="54">#REF!</definedName>
    <definedName name="o.FBN009B_1" localSheetId="53">#REF!</definedName>
    <definedName name="o.FBN009B_1" localSheetId="13">#REF!</definedName>
    <definedName name="o.FBN009B_1" localSheetId="19">#REF!</definedName>
    <definedName name="o.FBN009B_1" localSheetId="23">#REF!</definedName>
    <definedName name="o.FBN009B_1" localSheetId="30">#REF!</definedName>
    <definedName name="o.FBN009B_1" localSheetId="3">#REF!</definedName>
    <definedName name="o.FBN009B_1" localSheetId="1">#REF!</definedName>
    <definedName name="o.FBN009B_1">#REF!</definedName>
    <definedName name="o.FBN009C" localSheetId="11">#REF!</definedName>
    <definedName name="o.FBN009C" localSheetId="44">#REF!</definedName>
    <definedName name="o.FBN009C" localSheetId="45">#REF!</definedName>
    <definedName name="o.FBN009C" localSheetId="46">#REF!</definedName>
    <definedName name="o.FBN009C" localSheetId="48">#REF!</definedName>
    <definedName name="o.FBN009C" localSheetId="54">#REF!</definedName>
    <definedName name="o.FBN009C" localSheetId="53">#REF!</definedName>
    <definedName name="o.FBN009C" localSheetId="13">#REF!</definedName>
    <definedName name="o.FBN009C" localSheetId="19">#REF!</definedName>
    <definedName name="o.FBN009C" localSheetId="23">#REF!</definedName>
    <definedName name="o.FBN009C" localSheetId="30">#REF!</definedName>
    <definedName name="o.FBN009C" localSheetId="3">#REF!</definedName>
    <definedName name="o.FBN009C" localSheetId="1">#REF!</definedName>
    <definedName name="o.FBN009C">#REF!</definedName>
    <definedName name="o.FBN010A_1" localSheetId="11">#REF!</definedName>
    <definedName name="o.FBN010A_1" localSheetId="44">#REF!</definedName>
    <definedName name="o.FBN010A_1" localSheetId="45">#REF!</definedName>
    <definedName name="o.FBN010A_1" localSheetId="46">#REF!</definedName>
    <definedName name="o.FBN010A_1" localSheetId="48">#REF!</definedName>
    <definedName name="o.FBN010A_1" localSheetId="54">#REF!</definedName>
    <definedName name="o.FBN010A_1" localSheetId="53">#REF!</definedName>
    <definedName name="o.FBN010A_1" localSheetId="13">#REF!</definedName>
    <definedName name="o.FBN010A_1" localSheetId="19">#REF!</definedName>
    <definedName name="o.FBN010A_1" localSheetId="23">#REF!</definedName>
    <definedName name="o.FBN010A_1" localSheetId="30">#REF!</definedName>
    <definedName name="o.FBN010A_1" localSheetId="3">#REF!</definedName>
    <definedName name="o.FBN010A_1" localSheetId="1">#REF!</definedName>
    <definedName name="o.FBN010A_1">#REF!</definedName>
    <definedName name="o.FBN010A_2" localSheetId="11">#REF!</definedName>
    <definedName name="o.FBN010A_2" localSheetId="44">#REF!</definedName>
    <definedName name="o.FBN010A_2" localSheetId="45">#REF!</definedName>
    <definedName name="o.FBN010A_2" localSheetId="46">#REF!</definedName>
    <definedName name="o.FBN010A_2" localSheetId="48">#REF!</definedName>
    <definedName name="o.FBN010A_2" localSheetId="54">#REF!</definedName>
    <definedName name="o.FBN010A_2" localSheetId="53">#REF!</definedName>
    <definedName name="o.FBN010A_2" localSheetId="13">#REF!</definedName>
    <definedName name="o.FBN010A_2" localSheetId="19">#REF!</definedName>
    <definedName name="o.FBN010A_2" localSheetId="23">#REF!</definedName>
    <definedName name="o.FBN010A_2" localSheetId="30">#REF!</definedName>
    <definedName name="o.FBN010A_2" localSheetId="3">#REF!</definedName>
    <definedName name="o.FBN010A_2" localSheetId="1">#REF!</definedName>
    <definedName name="o.FBN010A_2">#REF!</definedName>
    <definedName name="o.FBN010B_1" localSheetId="11">#REF!</definedName>
    <definedName name="o.FBN010B_1" localSheetId="44">#REF!</definedName>
    <definedName name="o.FBN010B_1" localSheetId="45">#REF!</definedName>
    <definedName name="o.FBN010B_1" localSheetId="46">#REF!</definedName>
    <definedName name="o.FBN010B_1" localSheetId="48">#REF!</definedName>
    <definedName name="o.FBN010B_1" localSheetId="54">#REF!</definedName>
    <definedName name="o.FBN010B_1" localSheetId="53">#REF!</definedName>
    <definedName name="o.FBN010B_1" localSheetId="13">#REF!</definedName>
    <definedName name="o.FBN010B_1" localSheetId="19">#REF!</definedName>
    <definedName name="o.FBN010B_1" localSheetId="23">#REF!</definedName>
    <definedName name="o.FBN010B_1" localSheetId="30">#REF!</definedName>
    <definedName name="o.FBN010B_1" localSheetId="3">#REF!</definedName>
    <definedName name="o.FBN010B_1" localSheetId="1">#REF!</definedName>
    <definedName name="o.FBN010B_1">#REF!</definedName>
    <definedName name="o.FBN010B_2" localSheetId="11">#REF!</definedName>
    <definedName name="o.FBN010B_2" localSheetId="44">#REF!</definedName>
    <definedName name="o.FBN010B_2" localSheetId="45">#REF!</definedName>
    <definedName name="o.FBN010B_2" localSheetId="46">#REF!</definedName>
    <definedName name="o.FBN010B_2" localSheetId="48">#REF!</definedName>
    <definedName name="o.FBN010B_2" localSheetId="54">#REF!</definedName>
    <definedName name="o.FBN010B_2" localSheetId="53">#REF!</definedName>
    <definedName name="o.FBN010B_2" localSheetId="13">#REF!</definedName>
    <definedName name="o.FBN010B_2" localSheetId="19">#REF!</definedName>
    <definedName name="o.FBN010B_2" localSheetId="23">#REF!</definedName>
    <definedName name="o.FBN010B_2" localSheetId="30">#REF!</definedName>
    <definedName name="o.FBN010B_2" localSheetId="3">#REF!</definedName>
    <definedName name="o.FBN010B_2" localSheetId="1">#REF!</definedName>
    <definedName name="o.FBN010B_2">#REF!</definedName>
    <definedName name="o.FBN010B_3" localSheetId="11">#REF!</definedName>
    <definedName name="o.FBN010B_3" localSheetId="44">#REF!</definedName>
    <definedName name="o.FBN010B_3" localSheetId="45">#REF!</definedName>
    <definedName name="o.FBN010B_3" localSheetId="46">#REF!</definedName>
    <definedName name="o.FBN010B_3" localSheetId="48">#REF!</definedName>
    <definedName name="o.FBN010B_3" localSheetId="54">#REF!</definedName>
    <definedName name="o.FBN010B_3" localSheetId="53">#REF!</definedName>
    <definedName name="o.FBN010B_3" localSheetId="13">#REF!</definedName>
    <definedName name="o.FBN010B_3" localSheetId="19">#REF!</definedName>
    <definedName name="o.FBN010B_3" localSheetId="23">#REF!</definedName>
    <definedName name="o.FBN010B_3" localSheetId="30">#REF!</definedName>
    <definedName name="o.FBN010B_3" localSheetId="3">#REF!</definedName>
    <definedName name="o.FBN010B_3" localSheetId="1">#REF!</definedName>
    <definedName name="o.FBN010B_3">#REF!</definedName>
    <definedName name="o.FBN010B_4" localSheetId="11">#REF!</definedName>
    <definedName name="o.FBN010B_4" localSheetId="44">#REF!</definedName>
    <definedName name="o.FBN010B_4" localSheetId="45">#REF!</definedName>
    <definedName name="o.FBN010B_4" localSheetId="46">#REF!</definedName>
    <definedName name="o.FBN010B_4" localSheetId="48">#REF!</definedName>
    <definedName name="o.FBN010B_4" localSheetId="54">#REF!</definedName>
    <definedName name="o.FBN010B_4" localSheetId="53">#REF!</definedName>
    <definedName name="o.FBN010B_4" localSheetId="13">#REF!</definedName>
    <definedName name="o.FBN010B_4" localSheetId="19">#REF!</definedName>
    <definedName name="o.FBN010B_4" localSheetId="23">#REF!</definedName>
    <definedName name="o.FBN010B_4" localSheetId="30">#REF!</definedName>
    <definedName name="o.FBN010B_4" localSheetId="3">#REF!</definedName>
    <definedName name="o.FBN010B_4" localSheetId="1">#REF!</definedName>
    <definedName name="o.FBN010B_4">#REF!</definedName>
    <definedName name="o.FBN010C_1" localSheetId="11">#REF!</definedName>
    <definedName name="o.FBN010C_1" localSheetId="44">#REF!</definedName>
    <definedName name="o.FBN010C_1" localSheetId="45">#REF!</definedName>
    <definedName name="o.FBN010C_1" localSheetId="46">#REF!</definedName>
    <definedName name="o.FBN010C_1" localSheetId="48">#REF!</definedName>
    <definedName name="o.FBN010C_1" localSheetId="54">#REF!</definedName>
    <definedName name="o.FBN010C_1" localSheetId="53">#REF!</definedName>
    <definedName name="o.FBN010C_1" localSheetId="13">#REF!</definedName>
    <definedName name="o.FBN010C_1" localSheetId="19">#REF!</definedName>
    <definedName name="o.FBN010C_1" localSheetId="23">#REF!</definedName>
    <definedName name="o.FBN010C_1" localSheetId="30">#REF!</definedName>
    <definedName name="o.FBN010C_1" localSheetId="3">#REF!</definedName>
    <definedName name="o.FBN010C_1" localSheetId="1">#REF!</definedName>
    <definedName name="o.FBN010C_1">#REF!</definedName>
    <definedName name="o.FBN010C_2" localSheetId="11">#REF!</definedName>
    <definedName name="o.FBN010C_2" localSheetId="44">#REF!</definedName>
    <definedName name="o.FBN010C_2" localSheetId="45">#REF!</definedName>
    <definedName name="o.FBN010C_2" localSheetId="46">#REF!</definedName>
    <definedName name="o.FBN010C_2" localSheetId="48">#REF!</definedName>
    <definedName name="o.FBN010C_2" localSheetId="54">#REF!</definedName>
    <definedName name="o.FBN010C_2" localSheetId="53">#REF!</definedName>
    <definedName name="o.FBN010C_2" localSheetId="13">#REF!</definedName>
    <definedName name="o.FBN010C_2" localSheetId="19">#REF!</definedName>
    <definedName name="o.FBN010C_2" localSheetId="23">#REF!</definedName>
    <definedName name="o.FBN010C_2" localSheetId="30">#REF!</definedName>
    <definedName name="o.FBN010C_2" localSheetId="3">#REF!</definedName>
    <definedName name="o.FBN010C_2" localSheetId="1">#REF!</definedName>
    <definedName name="o.FBN010C_2">#REF!</definedName>
    <definedName name="o.FBN012" localSheetId="11">#REF!</definedName>
    <definedName name="o.FBN012" localSheetId="44">#REF!</definedName>
    <definedName name="o.FBN012" localSheetId="45">#REF!</definedName>
    <definedName name="o.FBN012" localSheetId="46">#REF!</definedName>
    <definedName name="o.FBN012" localSheetId="48">#REF!</definedName>
    <definedName name="o.FBN012" localSheetId="54">#REF!</definedName>
    <definedName name="o.FBN012" localSheetId="53">#REF!</definedName>
    <definedName name="o.FBN012" localSheetId="13">#REF!</definedName>
    <definedName name="o.FBN012" localSheetId="19">#REF!</definedName>
    <definedName name="o.FBN012" localSheetId="23">#REF!</definedName>
    <definedName name="o.FBN012" localSheetId="30">#REF!</definedName>
    <definedName name="o.FBN012" localSheetId="3">#REF!</definedName>
    <definedName name="o.FBN012" localSheetId="1">#REF!</definedName>
    <definedName name="o.FBN012">#REF!</definedName>
    <definedName name="o.FBN013" localSheetId="11">#REF!</definedName>
    <definedName name="o.FBN013" localSheetId="44">#REF!</definedName>
    <definedName name="o.FBN013" localSheetId="45">#REF!</definedName>
    <definedName name="o.FBN013" localSheetId="46">#REF!</definedName>
    <definedName name="o.FBN013" localSheetId="48">#REF!</definedName>
    <definedName name="o.FBN013" localSheetId="54">#REF!</definedName>
    <definedName name="o.FBN013" localSheetId="53">#REF!</definedName>
    <definedName name="o.FBN013" localSheetId="13">#REF!</definedName>
    <definedName name="o.FBN013" localSheetId="19">#REF!</definedName>
    <definedName name="o.FBN013" localSheetId="23">#REF!</definedName>
    <definedName name="o.FBN013" localSheetId="30">#REF!</definedName>
    <definedName name="o.FBN013" localSheetId="3">#REF!</definedName>
    <definedName name="o.FBN013" localSheetId="1">#REF!</definedName>
    <definedName name="o.FBN013">#REF!</definedName>
    <definedName name="o.FBN014A" localSheetId="11">#REF!</definedName>
    <definedName name="o.FBN014A" localSheetId="44">#REF!</definedName>
    <definedName name="o.FBN014A" localSheetId="45">#REF!</definedName>
    <definedName name="o.FBN014A" localSheetId="46">#REF!</definedName>
    <definedName name="o.FBN014A" localSheetId="48">#REF!</definedName>
    <definedName name="o.FBN014A" localSheetId="54">#REF!</definedName>
    <definedName name="o.FBN014A" localSheetId="53">#REF!</definedName>
    <definedName name="o.FBN014A" localSheetId="13">#REF!</definedName>
    <definedName name="o.FBN014A" localSheetId="19">#REF!</definedName>
    <definedName name="o.FBN014A" localSheetId="23">#REF!</definedName>
    <definedName name="o.FBN014A" localSheetId="30">#REF!</definedName>
    <definedName name="o.FBN014A" localSheetId="3">#REF!</definedName>
    <definedName name="o.FBN014A" localSheetId="1">#REF!</definedName>
    <definedName name="o.FBN014A">#REF!</definedName>
    <definedName name="o.FBN014B_1" localSheetId="11">#REF!</definedName>
    <definedName name="o.FBN014B_1" localSheetId="44">#REF!</definedName>
    <definedName name="o.FBN014B_1" localSheetId="45">#REF!</definedName>
    <definedName name="o.FBN014B_1" localSheetId="46">#REF!</definedName>
    <definedName name="o.FBN014B_1" localSheetId="48">#REF!</definedName>
    <definedName name="o.FBN014B_1" localSheetId="54">#REF!</definedName>
    <definedName name="o.FBN014B_1" localSheetId="53">#REF!</definedName>
    <definedName name="o.FBN014B_1" localSheetId="13">#REF!</definedName>
    <definedName name="o.FBN014B_1" localSheetId="19">#REF!</definedName>
    <definedName name="o.FBN014B_1" localSheetId="23">#REF!</definedName>
    <definedName name="o.FBN014B_1" localSheetId="30">#REF!</definedName>
    <definedName name="o.FBN014B_1" localSheetId="3">#REF!</definedName>
    <definedName name="o.FBN014B_1" localSheetId="1">#REF!</definedName>
    <definedName name="o.FBN014B_1">#REF!</definedName>
    <definedName name="o.FBN014B_2" localSheetId="11">#REF!</definedName>
    <definedName name="o.FBN014B_2" localSheetId="44">#REF!</definedName>
    <definedName name="o.FBN014B_2" localSheetId="45">#REF!</definedName>
    <definedName name="o.FBN014B_2" localSheetId="46">#REF!</definedName>
    <definedName name="o.FBN014B_2" localSheetId="48">#REF!</definedName>
    <definedName name="o.FBN014B_2" localSheetId="54">#REF!</definedName>
    <definedName name="o.FBN014B_2" localSheetId="53">#REF!</definedName>
    <definedName name="o.FBN014B_2" localSheetId="13">#REF!</definedName>
    <definedName name="o.FBN014B_2" localSheetId="19">#REF!</definedName>
    <definedName name="o.FBN014B_2" localSheetId="23">#REF!</definedName>
    <definedName name="o.FBN014B_2" localSheetId="30">#REF!</definedName>
    <definedName name="o.FBN014B_2" localSheetId="3">#REF!</definedName>
    <definedName name="o.FBN014B_2" localSheetId="1">#REF!</definedName>
    <definedName name="o.FBN014B_2">#REF!</definedName>
    <definedName name="o.FBN014C" localSheetId="11">#REF!</definedName>
    <definedName name="o.FBN014C" localSheetId="44">#REF!</definedName>
    <definedName name="o.FBN014C" localSheetId="45">#REF!</definedName>
    <definedName name="o.FBN014C" localSheetId="46">#REF!</definedName>
    <definedName name="o.FBN014C" localSheetId="48">#REF!</definedName>
    <definedName name="o.FBN014C" localSheetId="54">#REF!</definedName>
    <definedName name="o.FBN014C" localSheetId="53">#REF!</definedName>
    <definedName name="o.FBN014C" localSheetId="13">#REF!</definedName>
    <definedName name="o.FBN014C" localSheetId="19">#REF!</definedName>
    <definedName name="o.FBN014C" localSheetId="23">#REF!</definedName>
    <definedName name="o.FBN014C" localSheetId="30">#REF!</definedName>
    <definedName name="o.FBN014C" localSheetId="3">#REF!</definedName>
    <definedName name="o.FBN014C" localSheetId="1">#REF!</definedName>
    <definedName name="o.FBN014C">#REF!</definedName>
    <definedName name="o.FBN015" localSheetId="11">#REF!</definedName>
    <definedName name="o.FBN015" localSheetId="44">#REF!</definedName>
    <definedName name="o.FBN015" localSheetId="45">#REF!</definedName>
    <definedName name="o.FBN015" localSheetId="46">#REF!</definedName>
    <definedName name="o.FBN015" localSheetId="48">#REF!</definedName>
    <definedName name="o.FBN015" localSheetId="54">#REF!</definedName>
    <definedName name="o.FBN015" localSheetId="53">#REF!</definedName>
    <definedName name="o.FBN015" localSheetId="13">#REF!</definedName>
    <definedName name="o.FBN015" localSheetId="19">#REF!</definedName>
    <definedName name="o.FBN015" localSheetId="23">#REF!</definedName>
    <definedName name="o.FBN015" localSheetId="30">#REF!</definedName>
    <definedName name="o.FBN015" localSheetId="3">#REF!</definedName>
    <definedName name="o.FBN015" localSheetId="1">#REF!</definedName>
    <definedName name="o.FBN015">#REF!</definedName>
    <definedName name="o.FBN016A" localSheetId="11">#REF!</definedName>
    <definedName name="o.FBN016A" localSheetId="44">#REF!</definedName>
    <definedName name="o.FBN016A" localSheetId="45">#REF!</definedName>
    <definedName name="o.FBN016A" localSheetId="46">#REF!</definedName>
    <definedName name="o.FBN016A" localSheetId="48">#REF!</definedName>
    <definedName name="o.FBN016A" localSheetId="54">#REF!</definedName>
    <definedName name="o.FBN016A" localSheetId="53">#REF!</definedName>
    <definedName name="o.FBN016A" localSheetId="13">#REF!</definedName>
    <definedName name="o.FBN016A" localSheetId="19">#REF!</definedName>
    <definedName name="o.FBN016A" localSheetId="23">#REF!</definedName>
    <definedName name="o.FBN016A" localSheetId="30">#REF!</definedName>
    <definedName name="o.FBN016A" localSheetId="3">#REF!</definedName>
    <definedName name="o.FBN016A" localSheetId="1">#REF!</definedName>
    <definedName name="o.FBN016A">#REF!</definedName>
    <definedName name="o.FBN016B" localSheetId="11">#REF!</definedName>
    <definedName name="o.FBN016B" localSheetId="44">#REF!</definedName>
    <definedName name="o.FBN016B" localSheetId="45">#REF!</definedName>
    <definedName name="o.FBN016B" localSheetId="46">#REF!</definedName>
    <definedName name="o.FBN016B" localSheetId="48">#REF!</definedName>
    <definedName name="o.FBN016B" localSheetId="54">#REF!</definedName>
    <definedName name="o.FBN016B" localSheetId="53">#REF!</definedName>
    <definedName name="o.FBN016B" localSheetId="13">#REF!</definedName>
    <definedName name="o.FBN016B" localSheetId="19">#REF!</definedName>
    <definedName name="o.FBN016B" localSheetId="23">#REF!</definedName>
    <definedName name="o.FBN016B" localSheetId="30">#REF!</definedName>
    <definedName name="o.FBN016B" localSheetId="3">#REF!</definedName>
    <definedName name="o.FBN016B" localSheetId="1">#REF!</definedName>
    <definedName name="o.FBN016B">#REF!</definedName>
    <definedName name="o.FBN017_1" localSheetId="11">#REF!</definedName>
    <definedName name="o.FBN017_1" localSheetId="44">#REF!</definedName>
    <definedName name="o.FBN017_1" localSheetId="45">#REF!</definedName>
    <definedName name="o.FBN017_1" localSheetId="46">#REF!</definedName>
    <definedName name="o.FBN017_1" localSheetId="48">#REF!</definedName>
    <definedName name="o.FBN017_1" localSheetId="54">#REF!</definedName>
    <definedName name="o.FBN017_1" localSheetId="53">#REF!</definedName>
    <definedName name="o.FBN017_1" localSheetId="13">#REF!</definedName>
    <definedName name="o.FBN017_1" localSheetId="19">#REF!</definedName>
    <definedName name="o.FBN017_1" localSheetId="23">#REF!</definedName>
    <definedName name="o.FBN017_1" localSheetId="30">#REF!</definedName>
    <definedName name="o.FBN017_1" localSheetId="3">#REF!</definedName>
    <definedName name="o.FBN017_1" localSheetId="1">#REF!</definedName>
    <definedName name="o.FBN017_1">#REF!</definedName>
    <definedName name="o.FBN017_2" localSheetId="11">#REF!</definedName>
    <definedName name="o.FBN017_2" localSheetId="44">#REF!</definedName>
    <definedName name="o.FBN017_2" localSheetId="45">#REF!</definedName>
    <definedName name="o.FBN017_2" localSheetId="46">#REF!</definedName>
    <definedName name="o.FBN017_2" localSheetId="48">#REF!</definedName>
    <definedName name="o.FBN017_2" localSheetId="54">#REF!</definedName>
    <definedName name="o.FBN017_2" localSheetId="53">#REF!</definedName>
    <definedName name="o.FBN017_2" localSheetId="13">#REF!</definedName>
    <definedName name="o.FBN017_2" localSheetId="19">#REF!</definedName>
    <definedName name="o.FBN017_2" localSheetId="23">#REF!</definedName>
    <definedName name="o.FBN017_2" localSheetId="30">#REF!</definedName>
    <definedName name="o.FBN017_2" localSheetId="3">#REF!</definedName>
    <definedName name="o.FBN017_2" localSheetId="1">#REF!</definedName>
    <definedName name="o.FBN017_2">#REF!</definedName>
    <definedName name="o.FBN018A" localSheetId="11">#REF!</definedName>
    <definedName name="o.FBN018A" localSheetId="44">#REF!</definedName>
    <definedName name="o.FBN018A" localSheetId="45">#REF!</definedName>
    <definedName name="o.FBN018A" localSheetId="46">#REF!</definedName>
    <definedName name="o.FBN018A" localSheetId="48">#REF!</definedName>
    <definedName name="o.FBN018A" localSheetId="54">#REF!</definedName>
    <definedName name="o.FBN018A" localSheetId="53">#REF!</definedName>
    <definedName name="o.FBN018A" localSheetId="13">#REF!</definedName>
    <definedName name="o.FBN018A" localSheetId="19">#REF!</definedName>
    <definedName name="o.FBN018A" localSheetId="23">#REF!</definedName>
    <definedName name="o.FBN018A" localSheetId="30">#REF!</definedName>
    <definedName name="o.FBN018A" localSheetId="3">#REF!</definedName>
    <definedName name="o.FBN018A" localSheetId="1">#REF!</definedName>
    <definedName name="o.FBN018A">#REF!</definedName>
    <definedName name="o.FBN018BN1" localSheetId="11">#REF!</definedName>
    <definedName name="o.FBN018BN1" localSheetId="44">#REF!</definedName>
    <definedName name="o.FBN018BN1" localSheetId="45">#REF!</definedName>
    <definedName name="o.FBN018BN1" localSheetId="46">#REF!</definedName>
    <definedName name="o.FBN018BN1" localSheetId="48">#REF!</definedName>
    <definedName name="o.FBN018BN1" localSheetId="54">#REF!</definedName>
    <definedName name="o.FBN018BN1" localSheetId="53">#REF!</definedName>
    <definedName name="o.FBN018BN1" localSheetId="13">#REF!</definedName>
    <definedName name="o.FBN018BN1" localSheetId="19">#REF!</definedName>
    <definedName name="o.FBN018BN1" localSheetId="23">#REF!</definedName>
    <definedName name="o.FBN018BN1" localSheetId="30">#REF!</definedName>
    <definedName name="o.FBN018BN1" localSheetId="3">#REF!</definedName>
    <definedName name="o.FBN018BN1" localSheetId="1">#REF!</definedName>
    <definedName name="o.FBN018BN1">#REF!</definedName>
    <definedName name="o.FBN018BN2" localSheetId="11">#REF!</definedName>
    <definedName name="o.FBN018BN2" localSheetId="44">#REF!</definedName>
    <definedName name="o.FBN018BN2" localSheetId="45">#REF!</definedName>
    <definedName name="o.FBN018BN2" localSheetId="46">#REF!</definedName>
    <definedName name="o.FBN018BN2" localSheetId="48">#REF!</definedName>
    <definedName name="o.FBN018BN2" localSheetId="54">#REF!</definedName>
    <definedName name="o.FBN018BN2" localSheetId="53">#REF!</definedName>
    <definedName name="o.FBN018BN2" localSheetId="13">#REF!</definedName>
    <definedName name="o.FBN018BN2" localSheetId="19">#REF!</definedName>
    <definedName name="o.FBN018BN2" localSheetId="23">#REF!</definedName>
    <definedName name="o.FBN018BN2" localSheetId="30">#REF!</definedName>
    <definedName name="o.FBN018BN2" localSheetId="3">#REF!</definedName>
    <definedName name="o.FBN018BN2" localSheetId="1">#REF!</definedName>
    <definedName name="o.FBN018BN2">#REF!</definedName>
    <definedName name="o.FBN018BR1" localSheetId="11">#REF!</definedName>
    <definedName name="o.FBN018BR1" localSheetId="44">#REF!</definedName>
    <definedName name="o.FBN018BR1" localSheetId="45">#REF!</definedName>
    <definedName name="o.FBN018BR1" localSheetId="46">#REF!</definedName>
    <definedName name="o.FBN018BR1" localSheetId="48">#REF!</definedName>
    <definedName name="o.FBN018BR1" localSheetId="54">#REF!</definedName>
    <definedName name="o.FBN018BR1" localSheetId="53">#REF!</definedName>
    <definedName name="o.FBN018BR1" localSheetId="13">#REF!</definedName>
    <definedName name="o.FBN018BR1" localSheetId="19">#REF!</definedName>
    <definedName name="o.FBN018BR1" localSheetId="23">#REF!</definedName>
    <definedName name="o.FBN018BR1" localSheetId="30">#REF!</definedName>
    <definedName name="o.FBN018BR1" localSheetId="3">#REF!</definedName>
    <definedName name="o.FBN018BR1" localSheetId="1">#REF!</definedName>
    <definedName name="o.FBN018BR1">#REF!</definedName>
    <definedName name="o.FBN018BR2" localSheetId="11">#REF!</definedName>
    <definedName name="o.FBN018BR2" localSheetId="44">#REF!</definedName>
    <definedName name="o.FBN018BR2" localSheetId="45">#REF!</definedName>
    <definedName name="o.FBN018BR2" localSheetId="46">#REF!</definedName>
    <definedName name="o.FBN018BR2" localSheetId="48">#REF!</definedName>
    <definedName name="o.FBN018BR2" localSheetId="54">#REF!</definedName>
    <definedName name="o.FBN018BR2" localSheetId="53">#REF!</definedName>
    <definedName name="o.FBN018BR2" localSheetId="13">#REF!</definedName>
    <definedName name="o.FBN018BR2" localSheetId="19">#REF!</definedName>
    <definedName name="o.FBN018BR2" localSheetId="23">#REF!</definedName>
    <definedName name="o.FBN018BR2" localSheetId="30">#REF!</definedName>
    <definedName name="o.FBN018BR2" localSheetId="3">#REF!</definedName>
    <definedName name="o.FBN018BR2" localSheetId="1">#REF!</definedName>
    <definedName name="o.FBN018BR2">#REF!</definedName>
    <definedName name="o.FBN018CN1" localSheetId="11">#REF!</definedName>
    <definedName name="o.FBN018CN1" localSheetId="44">#REF!</definedName>
    <definedName name="o.FBN018CN1" localSheetId="45">#REF!</definedName>
    <definedName name="o.FBN018CN1" localSheetId="46">#REF!</definedName>
    <definedName name="o.FBN018CN1" localSheetId="48">#REF!</definedName>
    <definedName name="o.FBN018CN1" localSheetId="54">#REF!</definedName>
    <definedName name="o.FBN018CN1" localSheetId="53">#REF!</definedName>
    <definedName name="o.FBN018CN1" localSheetId="13">#REF!</definedName>
    <definedName name="o.FBN018CN1" localSheetId="19">#REF!</definedName>
    <definedName name="o.FBN018CN1" localSheetId="23">#REF!</definedName>
    <definedName name="o.FBN018CN1" localSheetId="30">#REF!</definedName>
    <definedName name="o.FBN018CN1" localSheetId="3">#REF!</definedName>
    <definedName name="o.FBN018CN1" localSheetId="1">#REF!</definedName>
    <definedName name="o.FBN018CN1">#REF!</definedName>
    <definedName name="o.FBN018CN2" localSheetId="11">#REF!</definedName>
    <definedName name="o.FBN018CN2" localSheetId="44">#REF!</definedName>
    <definedName name="o.FBN018CN2" localSheetId="45">#REF!</definedName>
    <definedName name="o.FBN018CN2" localSheetId="46">#REF!</definedName>
    <definedName name="o.FBN018CN2" localSheetId="48">#REF!</definedName>
    <definedName name="o.FBN018CN2" localSheetId="54">#REF!</definedName>
    <definedName name="o.FBN018CN2" localSheetId="53">#REF!</definedName>
    <definedName name="o.FBN018CN2" localSheetId="13">#REF!</definedName>
    <definedName name="o.FBN018CN2" localSheetId="19">#REF!</definedName>
    <definedName name="o.FBN018CN2" localSheetId="23">#REF!</definedName>
    <definedName name="o.FBN018CN2" localSheetId="30">#REF!</definedName>
    <definedName name="o.FBN018CN2" localSheetId="3">#REF!</definedName>
    <definedName name="o.FBN018CN2" localSheetId="1">#REF!</definedName>
    <definedName name="o.FBN018CN2">#REF!</definedName>
    <definedName name="o.FBN018CR1" localSheetId="11">#REF!</definedName>
    <definedName name="o.FBN018CR1" localSheetId="44">#REF!</definedName>
    <definedName name="o.FBN018CR1" localSheetId="45">#REF!</definedName>
    <definedName name="o.FBN018CR1" localSheetId="46">#REF!</definedName>
    <definedName name="o.FBN018CR1" localSheetId="48">#REF!</definedName>
    <definedName name="o.FBN018CR1" localSheetId="54">#REF!</definedName>
    <definedName name="o.FBN018CR1" localSheetId="53">#REF!</definedName>
    <definedName name="o.FBN018CR1" localSheetId="13">#REF!</definedName>
    <definedName name="o.FBN018CR1" localSheetId="19">#REF!</definedName>
    <definedName name="o.FBN018CR1" localSheetId="23">#REF!</definedName>
    <definedName name="o.FBN018CR1" localSheetId="30">#REF!</definedName>
    <definedName name="o.FBN018CR1" localSheetId="3">#REF!</definedName>
    <definedName name="o.FBN018CR1" localSheetId="1">#REF!</definedName>
    <definedName name="o.FBN018CR1">#REF!</definedName>
    <definedName name="o.FBN018CR2" localSheetId="11">#REF!</definedName>
    <definedName name="o.FBN018CR2" localSheetId="44">#REF!</definedName>
    <definedName name="o.FBN018CR2" localSheetId="45">#REF!</definedName>
    <definedName name="o.FBN018CR2" localSheetId="46">#REF!</definedName>
    <definedName name="o.FBN018CR2" localSheetId="48">#REF!</definedName>
    <definedName name="o.FBN018CR2" localSheetId="54">#REF!</definedName>
    <definedName name="o.FBN018CR2" localSheetId="53">#REF!</definedName>
    <definedName name="o.FBN018CR2" localSheetId="13">#REF!</definedName>
    <definedName name="o.FBN018CR2" localSheetId="19">#REF!</definedName>
    <definedName name="o.FBN018CR2" localSheetId="23">#REF!</definedName>
    <definedName name="o.FBN018CR2" localSheetId="30">#REF!</definedName>
    <definedName name="o.FBN018CR2" localSheetId="3">#REF!</definedName>
    <definedName name="o.FBN018CR2" localSheetId="1">#REF!</definedName>
    <definedName name="o.FBN018CR2">#REF!</definedName>
    <definedName name="o.FBN020_1" localSheetId="11">#REF!</definedName>
    <definedName name="o.FBN020_1" localSheetId="44">#REF!</definedName>
    <definedName name="o.FBN020_1" localSheetId="45">#REF!</definedName>
    <definedName name="o.FBN020_1" localSheetId="46">#REF!</definedName>
    <definedName name="o.FBN020_1" localSheetId="48">#REF!</definedName>
    <definedName name="o.FBN020_1" localSheetId="54">#REF!</definedName>
    <definedName name="o.FBN020_1" localSheetId="53">#REF!</definedName>
    <definedName name="o.FBN020_1" localSheetId="13">#REF!</definedName>
    <definedName name="o.FBN020_1" localSheetId="19">#REF!</definedName>
    <definedName name="o.FBN020_1" localSheetId="23">#REF!</definedName>
    <definedName name="o.FBN020_1" localSheetId="30">#REF!</definedName>
    <definedName name="o.FBN020_1" localSheetId="3">#REF!</definedName>
    <definedName name="o.FBN020_1" localSheetId="1">#REF!</definedName>
    <definedName name="o.FBN020_1">#REF!</definedName>
    <definedName name="o.FBN020_2" localSheetId="11">#REF!</definedName>
    <definedName name="o.FBN020_2" localSheetId="44">#REF!</definedName>
    <definedName name="o.FBN020_2" localSheetId="45">#REF!</definedName>
    <definedName name="o.FBN020_2" localSheetId="46">#REF!</definedName>
    <definedName name="o.FBN020_2" localSheetId="48">#REF!</definedName>
    <definedName name="o.FBN020_2" localSheetId="54">#REF!</definedName>
    <definedName name="o.FBN020_2" localSheetId="53">#REF!</definedName>
    <definedName name="o.FBN020_2" localSheetId="13">#REF!</definedName>
    <definedName name="o.FBN020_2" localSheetId="19">#REF!</definedName>
    <definedName name="o.FBN020_2" localSheetId="23">#REF!</definedName>
    <definedName name="o.FBN020_2" localSheetId="30">#REF!</definedName>
    <definedName name="o.FBN020_2" localSheetId="3">#REF!</definedName>
    <definedName name="o.FBN020_2" localSheetId="1">#REF!</definedName>
    <definedName name="o.FBN020_2">#REF!</definedName>
    <definedName name="o.FBN021_1" localSheetId="11">#REF!</definedName>
    <definedName name="o.FBN021_1" localSheetId="44">#REF!</definedName>
    <definedName name="o.FBN021_1" localSheetId="45">#REF!</definedName>
    <definedName name="o.FBN021_1" localSheetId="46">#REF!</definedName>
    <definedName name="o.FBN021_1" localSheetId="48">#REF!</definedName>
    <definedName name="o.FBN021_1" localSheetId="54">#REF!</definedName>
    <definedName name="o.FBN021_1" localSheetId="53">#REF!</definedName>
    <definedName name="o.FBN021_1" localSheetId="13">#REF!</definedName>
    <definedName name="o.FBN021_1" localSheetId="19">#REF!</definedName>
    <definedName name="o.FBN021_1" localSheetId="23">#REF!</definedName>
    <definedName name="o.FBN021_1" localSheetId="30">#REF!</definedName>
    <definedName name="o.FBN021_1" localSheetId="3">#REF!</definedName>
    <definedName name="o.FBN021_1" localSheetId="1">#REF!</definedName>
    <definedName name="o.FBN021_1">#REF!</definedName>
    <definedName name="o.FBN021_2" localSheetId="11">#REF!</definedName>
    <definedName name="o.FBN021_2" localSheetId="44">#REF!</definedName>
    <definedName name="o.FBN021_2" localSheetId="45">#REF!</definedName>
    <definedName name="o.FBN021_2" localSheetId="46">#REF!</definedName>
    <definedName name="o.FBN021_2" localSheetId="48">#REF!</definedName>
    <definedName name="o.FBN021_2" localSheetId="54">#REF!</definedName>
    <definedName name="o.FBN021_2" localSheetId="53">#REF!</definedName>
    <definedName name="o.FBN021_2" localSheetId="13">#REF!</definedName>
    <definedName name="o.FBN021_2" localSheetId="19">#REF!</definedName>
    <definedName name="o.FBN021_2" localSheetId="23">#REF!</definedName>
    <definedName name="o.FBN021_2" localSheetId="30">#REF!</definedName>
    <definedName name="o.FBN021_2" localSheetId="3">#REF!</definedName>
    <definedName name="o.FBN021_2" localSheetId="1">#REF!</definedName>
    <definedName name="o.FBN021_2">#REF!</definedName>
    <definedName name="o.FBN021_3" localSheetId="11">#REF!</definedName>
    <definedName name="o.FBN021_3" localSheetId="44">#REF!</definedName>
    <definedName name="o.FBN021_3" localSheetId="45">#REF!</definedName>
    <definedName name="o.FBN021_3" localSheetId="46">#REF!</definedName>
    <definedName name="o.FBN021_3" localSheetId="48">#REF!</definedName>
    <definedName name="o.FBN021_3" localSheetId="54">#REF!</definedName>
    <definedName name="o.FBN021_3" localSheetId="53">#REF!</definedName>
    <definedName name="o.FBN021_3" localSheetId="13">#REF!</definedName>
    <definedName name="o.FBN021_3" localSheetId="19">#REF!</definedName>
    <definedName name="o.FBN021_3" localSheetId="23">#REF!</definedName>
    <definedName name="o.FBN021_3" localSheetId="30">#REF!</definedName>
    <definedName name="o.FBN021_3" localSheetId="3">#REF!</definedName>
    <definedName name="o.FBN021_3" localSheetId="1">#REF!</definedName>
    <definedName name="o.FBN021_3">#REF!</definedName>
    <definedName name="o.FBN021_4" localSheetId="11">#REF!</definedName>
    <definedName name="o.FBN021_4" localSheetId="44">#REF!</definedName>
    <definedName name="o.FBN021_4" localSheetId="45">#REF!</definedName>
    <definedName name="o.FBN021_4" localSheetId="46">#REF!</definedName>
    <definedName name="o.FBN021_4" localSheetId="48">#REF!</definedName>
    <definedName name="o.FBN021_4" localSheetId="54">#REF!</definedName>
    <definedName name="o.FBN021_4" localSheetId="53">#REF!</definedName>
    <definedName name="o.FBN021_4" localSheetId="13">#REF!</definedName>
    <definedName name="o.FBN021_4" localSheetId="19">#REF!</definedName>
    <definedName name="o.FBN021_4" localSheetId="23">#REF!</definedName>
    <definedName name="o.FBN021_4" localSheetId="30">#REF!</definedName>
    <definedName name="o.FBN021_4" localSheetId="3">#REF!</definedName>
    <definedName name="o.FBN021_4" localSheetId="1">#REF!</definedName>
    <definedName name="o.FBN021_4">#REF!</definedName>
    <definedName name="o.FBN021_5" localSheetId="11">#REF!</definedName>
    <definedName name="o.FBN021_5" localSheetId="44">#REF!</definedName>
    <definedName name="o.FBN021_5" localSheetId="45">#REF!</definedName>
    <definedName name="o.FBN021_5" localSheetId="46">#REF!</definedName>
    <definedName name="o.FBN021_5" localSheetId="48">#REF!</definedName>
    <definedName name="o.FBN021_5" localSheetId="54">#REF!</definedName>
    <definedName name="o.FBN021_5" localSheetId="53">#REF!</definedName>
    <definedName name="o.FBN021_5" localSheetId="13">#REF!</definedName>
    <definedName name="o.FBN021_5" localSheetId="19">#REF!</definedName>
    <definedName name="o.FBN021_5" localSheetId="23">#REF!</definedName>
    <definedName name="o.FBN021_5" localSheetId="30">#REF!</definedName>
    <definedName name="o.FBN021_5" localSheetId="3">#REF!</definedName>
    <definedName name="o.FBN021_5" localSheetId="1">#REF!</definedName>
    <definedName name="o.FBN021_5">#REF!</definedName>
    <definedName name="o.FBN021_6" localSheetId="11">#REF!</definedName>
    <definedName name="o.FBN021_6" localSheetId="44">#REF!</definedName>
    <definedName name="o.FBN021_6" localSheetId="45">#REF!</definedName>
    <definedName name="o.FBN021_6" localSheetId="46">#REF!</definedName>
    <definedName name="o.FBN021_6" localSheetId="48">#REF!</definedName>
    <definedName name="o.FBN021_6" localSheetId="54">#REF!</definedName>
    <definedName name="o.FBN021_6" localSheetId="53">#REF!</definedName>
    <definedName name="o.FBN021_6" localSheetId="13">#REF!</definedName>
    <definedName name="o.FBN021_6" localSheetId="19">#REF!</definedName>
    <definedName name="o.FBN021_6" localSheetId="23">#REF!</definedName>
    <definedName name="o.FBN021_6" localSheetId="30">#REF!</definedName>
    <definedName name="o.FBN021_6" localSheetId="3">#REF!</definedName>
    <definedName name="o.FBN021_6" localSheetId="1">#REF!</definedName>
    <definedName name="o.FBN021_6">#REF!</definedName>
    <definedName name="o.FBN021_7" localSheetId="11">#REF!</definedName>
    <definedName name="o.FBN021_7" localSheetId="44">#REF!</definedName>
    <definedName name="o.FBN021_7" localSheetId="45">#REF!</definedName>
    <definedName name="o.FBN021_7" localSheetId="46">#REF!</definedName>
    <definedName name="o.FBN021_7" localSheetId="48">#REF!</definedName>
    <definedName name="o.FBN021_7" localSheetId="54">#REF!</definedName>
    <definedName name="o.FBN021_7" localSheetId="53">#REF!</definedName>
    <definedName name="o.FBN021_7" localSheetId="13">#REF!</definedName>
    <definedName name="o.FBN021_7" localSheetId="19">#REF!</definedName>
    <definedName name="o.FBN021_7" localSheetId="23">#REF!</definedName>
    <definedName name="o.FBN021_7" localSheetId="30">#REF!</definedName>
    <definedName name="o.FBN021_7" localSheetId="3">#REF!</definedName>
    <definedName name="o.FBN021_7" localSheetId="1">#REF!</definedName>
    <definedName name="o.FBN021_7">#REF!</definedName>
    <definedName name="o.FBN021_8" localSheetId="11">#REF!</definedName>
    <definedName name="o.FBN021_8" localSheetId="44">#REF!</definedName>
    <definedName name="o.FBN021_8" localSheetId="45">#REF!</definedName>
    <definedName name="o.FBN021_8" localSheetId="46">#REF!</definedName>
    <definedName name="o.FBN021_8" localSheetId="48">#REF!</definedName>
    <definedName name="o.FBN021_8" localSheetId="54">#REF!</definedName>
    <definedName name="o.FBN021_8" localSheetId="53">#REF!</definedName>
    <definedName name="o.FBN021_8" localSheetId="13">#REF!</definedName>
    <definedName name="o.FBN021_8" localSheetId="19">#REF!</definedName>
    <definedName name="o.FBN021_8" localSheetId="23">#REF!</definedName>
    <definedName name="o.FBN021_8" localSheetId="30">#REF!</definedName>
    <definedName name="o.FBN021_8" localSheetId="3">#REF!</definedName>
    <definedName name="o.FBN021_8" localSheetId="1">#REF!</definedName>
    <definedName name="o.FBN021_8">#REF!</definedName>
    <definedName name="o.FBN022A" localSheetId="11">#REF!</definedName>
    <definedName name="o.FBN022A" localSheetId="44">#REF!</definedName>
    <definedName name="o.FBN022A" localSheetId="45">#REF!</definedName>
    <definedName name="o.FBN022A" localSheetId="46">#REF!</definedName>
    <definedName name="o.FBN022A" localSheetId="48">#REF!</definedName>
    <definedName name="o.FBN022A" localSheetId="54">#REF!</definedName>
    <definedName name="o.FBN022A" localSheetId="53">#REF!</definedName>
    <definedName name="o.FBN022A" localSheetId="13">#REF!</definedName>
    <definedName name="o.FBN022A" localSheetId="19">#REF!</definedName>
    <definedName name="o.FBN022A" localSheetId="23">#REF!</definedName>
    <definedName name="o.FBN022A" localSheetId="30">#REF!</definedName>
    <definedName name="o.FBN022A" localSheetId="3">#REF!</definedName>
    <definedName name="o.FBN022A" localSheetId="1">#REF!</definedName>
    <definedName name="o.FBN022A">#REF!</definedName>
    <definedName name="o.FBN022B" localSheetId="11">#REF!</definedName>
    <definedName name="o.FBN022B" localSheetId="44">#REF!</definedName>
    <definedName name="o.FBN022B" localSheetId="45">#REF!</definedName>
    <definedName name="o.FBN022B" localSheetId="46">#REF!</definedName>
    <definedName name="o.FBN022B" localSheetId="48">#REF!</definedName>
    <definedName name="o.FBN022B" localSheetId="54">#REF!</definedName>
    <definedName name="o.FBN022B" localSheetId="53">#REF!</definedName>
    <definedName name="o.FBN022B" localSheetId="13">#REF!</definedName>
    <definedName name="o.FBN022B" localSheetId="19">#REF!</definedName>
    <definedName name="o.FBN022B" localSheetId="23">#REF!</definedName>
    <definedName name="o.FBN022B" localSheetId="30">#REF!</definedName>
    <definedName name="o.FBN022B" localSheetId="3">#REF!</definedName>
    <definedName name="o.FBN022B" localSheetId="1">#REF!</definedName>
    <definedName name="o.FBN022B">#REF!</definedName>
    <definedName name="o.FBN026A1" localSheetId="11">#REF!</definedName>
    <definedName name="o.FBN026A1" localSheetId="44">#REF!</definedName>
    <definedName name="o.FBN026A1" localSheetId="45">#REF!</definedName>
    <definedName name="o.FBN026A1" localSheetId="46">#REF!</definedName>
    <definedName name="o.FBN026A1" localSheetId="48">#REF!</definedName>
    <definedName name="o.FBN026A1" localSheetId="54">#REF!</definedName>
    <definedName name="o.FBN026A1" localSheetId="53">#REF!</definedName>
    <definedName name="o.FBN026A1" localSheetId="13">#REF!</definedName>
    <definedName name="o.FBN026A1" localSheetId="19">#REF!</definedName>
    <definedName name="o.FBN026A1" localSheetId="23">#REF!</definedName>
    <definedName name="o.FBN026A1" localSheetId="30">#REF!</definedName>
    <definedName name="o.FBN026A1" localSheetId="3">#REF!</definedName>
    <definedName name="o.FBN026A1" localSheetId="1">#REF!</definedName>
    <definedName name="o.FBN026A1">#REF!</definedName>
    <definedName name="o.FBN026A2" localSheetId="11">#REF!</definedName>
    <definedName name="o.FBN026A2" localSheetId="44">#REF!</definedName>
    <definedName name="o.FBN026A2" localSheetId="45">#REF!</definedName>
    <definedName name="o.FBN026A2" localSheetId="46">#REF!</definedName>
    <definedName name="o.FBN026A2" localSheetId="48">#REF!</definedName>
    <definedName name="o.FBN026A2" localSheetId="54">#REF!</definedName>
    <definedName name="o.FBN026A2" localSheetId="53">#REF!</definedName>
    <definedName name="o.FBN026A2" localSheetId="13">#REF!</definedName>
    <definedName name="o.FBN026A2" localSheetId="19">#REF!</definedName>
    <definedName name="o.FBN026A2" localSheetId="23">#REF!</definedName>
    <definedName name="o.FBN026A2" localSheetId="30">#REF!</definedName>
    <definedName name="o.FBN026A2" localSheetId="3">#REF!</definedName>
    <definedName name="o.FBN026A2" localSheetId="1">#REF!</definedName>
    <definedName name="o.FBN026A2">#REF!</definedName>
    <definedName name="o.FBN026B" localSheetId="11">#REF!</definedName>
    <definedName name="o.FBN026B" localSheetId="44">#REF!</definedName>
    <definedName name="o.FBN026B" localSheetId="45">#REF!</definedName>
    <definedName name="o.FBN026B" localSheetId="46">#REF!</definedName>
    <definedName name="o.FBN026B" localSheetId="48">#REF!</definedName>
    <definedName name="o.FBN026B" localSheetId="54">#REF!</definedName>
    <definedName name="o.FBN026B" localSheetId="53">#REF!</definedName>
    <definedName name="o.FBN026B" localSheetId="13">#REF!</definedName>
    <definedName name="o.FBN026B" localSheetId="19">#REF!</definedName>
    <definedName name="o.FBN026B" localSheetId="23">#REF!</definedName>
    <definedName name="o.FBN026B" localSheetId="30">#REF!</definedName>
    <definedName name="o.FBN026B" localSheetId="3">#REF!</definedName>
    <definedName name="o.FBN026B" localSheetId="1">#REF!</definedName>
    <definedName name="o.FBN026B">#REF!</definedName>
    <definedName name="o.FBN026C" localSheetId="11">#REF!</definedName>
    <definedName name="o.FBN026C" localSheetId="44">#REF!</definedName>
    <definedName name="o.FBN026C" localSheetId="45">#REF!</definedName>
    <definedName name="o.FBN026C" localSheetId="46">#REF!</definedName>
    <definedName name="o.FBN026C" localSheetId="48">#REF!</definedName>
    <definedName name="o.FBN026C" localSheetId="54">#REF!</definedName>
    <definedName name="o.FBN026C" localSheetId="53">#REF!</definedName>
    <definedName name="o.FBN026C" localSheetId="13">#REF!</definedName>
    <definedName name="o.FBN026C" localSheetId="19">#REF!</definedName>
    <definedName name="o.FBN026C" localSheetId="23">#REF!</definedName>
    <definedName name="o.FBN026C" localSheetId="30">#REF!</definedName>
    <definedName name="o.FBN026C" localSheetId="3">#REF!</definedName>
    <definedName name="o.FBN026C" localSheetId="1">#REF!</definedName>
    <definedName name="o.FBN026C">#REF!</definedName>
    <definedName name="o.FBN026D" localSheetId="11">#REF!</definedName>
    <definedName name="o.FBN026D" localSheetId="44">#REF!</definedName>
    <definedName name="o.FBN026D" localSheetId="45">#REF!</definedName>
    <definedName name="o.FBN026D" localSheetId="46">#REF!</definedName>
    <definedName name="o.FBN026D" localSheetId="48">#REF!</definedName>
    <definedName name="o.FBN026D" localSheetId="54">#REF!</definedName>
    <definedName name="o.FBN026D" localSheetId="53">#REF!</definedName>
    <definedName name="o.FBN026D" localSheetId="13">#REF!</definedName>
    <definedName name="o.FBN026D" localSheetId="19">#REF!</definedName>
    <definedName name="o.FBN026D" localSheetId="23">#REF!</definedName>
    <definedName name="o.FBN026D" localSheetId="30">#REF!</definedName>
    <definedName name="o.FBN026D" localSheetId="3">#REF!</definedName>
    <definedName name="o.FBN026D" localSheetId="1">#REF!</definedName>
    <definedName name="o.FBN026D">#REF!</definedName>
    <definedName name="o.FBN026E" localSheetId="11">#REF!</definedName>
    <definedName name="o.FBN026E" localSheetId="44">#REF!</definedName>
    <definedName name="o.FBN026E" localSheetId="45">#REF!</definedName>
    <definedName name="o.FBN026E" localSheetId="46">#REF!</definedName>
    <definedName name="o.FBN026E" localSheetId="48">#REF!</definedName>
    <definedName name="o.FBN026E" localSheetId="54">#REF!</definedName>
    <definedName name="o.FBN026E" localSheetId="53">#REF!</definedName>
    <definedName name="o.FBN026E" localSheetId="13">#REF!</definedName>
    <definedName name="o.FBN026E" localSheetId="19">#REF!</definedName>
    <definedName name="o.FBN026E" localSheetId="23">#REF!</definedName>
    <definedName name="o.FBN026E" localSheetId="30">#REF!</definedName>
    <definedName name="o.FBN026E" localSheetId="3">#REF!</definedName>
    <definedName name="o.FBN026E" localSheetId="1">#REF!</definedName>
    <definedName name="o.FBN026E">#REF!</definedName>
    <definedName name="o.FBN027" localSheetId="11">#REF!</definedName>
    <definedName name="o.FBN027" localSheetId="44">#REF!</definedName>
    <definedName name="o.FBN027" localSheetId="45">#REF!</definedName>
    <definedName name="o.FBN027" localSheetId="46">#REF!</definedName>
    <definedName name="o.FBN027" localSheetId="48">#REF!</definedName>
    <definedName name="o.FBN027" localSheetId="54">#REF!</definedName>
    <definedName name="o.FBN027" localSheetId="53">#REF!</definedName>
    <definedName name="o.FBN027" localSheetId="13">#REF!</definedName>
    <definedName name="o.FBN027" localSheetId="19">#REF!</definedName>
    <definedName name="o.FBN027" localSheetId="23">#REF!</definedName>
    <definedName name="o.FBN027" localSheetId="30">#REF!</definedName>
    <definedName name="o.FBN027" localSheetId="3">#REF!</definedName>
    <definedName name="o.FBN027" localSheetId="1">#REF!</definedName>
    <definedName name="o.FBN027">#REF!</definedName>
    <definedName name="o.FBN029A_1" localSheetId="11">#REF!</definedName>
    <definedName name="o.FBN029A_1" localSheetId="44">#REF!</definedName>
    <definedName name="o.FBN029A_1" localSheetId="45">#REF!</definedName>
    <definedName name="o.FBN029A_1" localSheetId="46">#REF!</definedName>
    <definedName name="o.FBN029A_1" localSheetId="48">#REF!</definedName>
    <definedName name="o.FBN029A_1" localSheetId="54">#REF!</definedName>
    <definedName name="o.FBN029A_1" localSheetId="53">#REF!</definedName>
    <definedName name="o.FBN029A_1" localSheetId="13">#REF!</definedName>
    <definedName name="o.FBN029A_1" localSheetId="19">#REF!</definedName>
    <definedName name="o.FBN029A_1" localSheetId="23">#REF!</definedName>
    <definedName name="o.FBN029A_1" localSheetId="30">#REF!</definedName>
    <definedName name="o.FBN029A_1" localSheetId="3">#REF!</definedName>
    <definedName name="o.FBN029A_1" localSheetId="1">#REF!</definedName>
    <definedName name="o.FBN029A_1">#REF!</definedName>
    <definedName name="o.FBN029B_1" localSheetId="11">#REF!</definedName>
    <definedName name="o.FBN029B_1" localSheetId="44">#REF!</definedName>
    <definedName name="o.FBN029B_1" localSheetId="45">#REF!</definedName>
    <definedName name="o.FBN029B_1" localSheetId="46">#REF!</definedName>
    <definedName name="o.FBN029B_1" localSheetId="48">#REF!</definedName>
    <definedName name="o.FBN029B_1" localSheetId="54">#REF!</definedName>
    <definedName name="o.FBN029B_1" localSheetId="53">#REF!</definedName>
    <definedName name="o.FBN029B_1" localSheetId="13">#REF!</definedName>
    <definedName name="o.FBN029B_1" localSheetId="19">#REF!</definedName>
    <definedName name="o.FBN029B_1" localSheetId="23">#REF!</definedName>
    <definedName name="o.FBN029B_1" localSheetId="30">#REF!</definedName>
    <definedName name="o.FBN029B_1" localSheetId="3">#REF!</definedName>
    <definedName name="o.FBN029B_1" localSheetId="1">#REF!</definedName>
    <definedName name="o.FBN029B_1">#REF!</definedName>
    <definedName name="o.FBN029B_2" localSheetId="11">#REF!</definedName>
    <definedName name="o.FBN029B_2" localSheetId="44">#REF!</definedName>
    <definedName name="o.FBN029B_2" localSheetId="45">#REF!</definedName>
    <definedName name="o.FBN029B_2" localSheetId="46">#REF!</definedName>
    <definedName name="o.FBN029B_2" localSheetId="48">#REF!</definedName>
    <definedName name="o.FBN029B_2" localSheetId="54">#REF!</definedName>
    <definedName name="o.FBN029B_2" localSheetId="53">#REF!</definedName>
    <definedName name="o.FBN029B_2" localSheetId="13">#REF!</definedName>
    <definedName name="o.FBN029B_2" localSheetId="19">#REF!</definedName>
    <definedName name="o.FBN029B_2" localSheetId="23">#REF!</definedName>
    <definedName name="o.FBN029B_2" localSheetId="30">#REF!</definedName>
    <definedName name="o.FBN029B_2" localSheetId="3">#REF!</definedName>
    <definedName name="o.FBN029B_2" localSheetId="1">#REF!</definedName>
    <definedName name="o.FBN029B_2">#REF!</definedName>
    <definedName name="o.FBN029B_3" localSheetId="11">#REF!</definedName>
    <definedName name="o.FBN029B_3" localSheetId="44">#REF!</definedName>
    <definedName name="o.FBN029B_3" localSheetId="45">#REF!</definedName>
    <definedName name="o.FBN029B_3" localSheetId="46">#REF!</definedName>
    <definedName name="o.FBN029B_3" localSheetId="48">#REF!</definedName>
    <definedName name="o.FBN029B_3" localSheetId="54">#REF!</definedName>
    <definedName name="o.FBN029B_3" localSheetId="53">#REF!</definedName>
    <definedName name="o.FBN029B_3" localSheetId="13">#REF!</definedName>
    <definedName name="o.FBN029B_3" localSheetId="19">#REF!</definedName>
    <definedName name="o.FBN029B_3" localSheetId="23">#REF!</definedName>
    <definedName name="o.FBN029B_3" localSheetId="30">#REF!</definedName>
    <definedName name="o.FBN029B_3" localSheetId="3">#REF!</definedName>
    <definedName name="o.FBN029B_3" localSheetId="1">#REF!</definedName>
    <definedName name="o.FBN029B_3">#REF!</definedName>
    <definedName name="o.FBN029C_1" localSheetId="11">#REF!</definedName>
    <definedName name="o.FBN029C_1" localSheetId="44">#REF!</definedName>
    <definedName name="o.FBN029C_1" localSheetId="45">#REF!</definedName>
    <definedName name="o.FBN029C_1" localSheetId="46">#REF!</definedName>
    <definedName name="o.FBN029C_1" localSheetId="48">#REF!</definedName>
    <definedName name="o.FBN029C_1" localSheetId="54">#REF!</definedName>
    <definedName name="o.FBN029C_1" localSheetId="53">#REF!</definedName>
    <definedName name="o.FBN029C_1" localSheetId="13">#REF!</definedName>
    <definedName name="o.FBN029C_1" localSheetId="19">#REF!</definedName>
    <definedName name="o.FBN029C_1" localSheetId="23">#REF!</definedName>
    <definedName name="o.FBN029C_1" localSheetId="30">#REF!</definedName>
    <definedName name="o.FBN029C_1" localSheetId="3">#REF!</definedName>
    <definedName name="o.FBN029C_1" localSheetId="1">#REF!</definedName>
    <definedName name="o.FBN029C_1">#REF!</definedName>
    <definedName name="o.FBN029C_2" localSheetId="11">#REF!</definedName>
    <definedName name="o.FBN029C_2" localSheetId="44">#REF!</definedName>
    <definedName name="o.FBN029C_2" localSheetId="45">#REF!</definedName>
    <definedName name="o.FBN029C_2" localSheetId="46">#REF!</definedName>
    <definedName name="o.FBN029C_2" localSheetId="48">#REF!</definedName>
    <definedName name="o.FBN029C_2" localSheetId="54">#REF!</definedName>
    <definedName name="o.FBN029C_2" localSheetId="53">#REF!</definedName>
    <definedName name="o.FBN029C_2" localSheetId="13">#REF!</definedName>
    <definedName name="o.FBN029C_2" localSheetId="19">#REF!</definedName>
    <definedName name="o.FBN029C_2" localSheetId="23">#REF!</definedName>
    <definedName name="o.FBN029C_2" localSheetId="30">#REF!</definedName>
    <definedName name="o.FBN029C_2" localSheetId="3">#REF!</definedName>
    <definedName name="o.FBN029C_2" localSheetId="1">#REF!</definedName>
    <definedName name="o.FBN029C_2">#REF!</definedName>
    <definedName name="o.FBN035NR" localSheetId="11">#REF!</definedName>
    <definedName name="o.FBN035NR" localSheetId="44">#REF!</definedName>
    <definedName name="o.FBN035NR" localSheetId="45">#REF!</definedName>
    <definedName name="o.FBN035NR" localSheetId="46">#REF!</definedName>
    <definedName name="o.FBN035NR" localSheetId="48">#REF!</definedName>
    <definedName name="o.FBN035NR" localSheetId="54">#REF!</definedName>
    <definedName name="o.FBN035NR" localSheetId="53">#REF!</definedName>
    <definedName name="o.FBN035NR" localSheetId="13">#REF!</definedName>
    <definedName name="o.FBN035NR" localSheetId="19">#REF!</definedName>
    <definedName name="o.FBN035NR" localSheetId="23">#REF!</definedName>
    <definedName name="o.FBN035NR" localSheetId="30">#REF!</definedName>
    <definedName name="o.FBN035NR" localSheetId="3">#REF!</definedName>
    <definedName name="o.FBN035NR" localSheetId="1">#REF!</definedName>
    <definedName name="o.FBN035NR">#REF!</definedName>
    <definedName name="o.FBN035R" localSheetId="11">#REF!</definedName>
    <definedName name="o.FBN035R" localSheetId="44">#REF!</definedName>
    <definedName name="o.FBN035R" localSheetId="45">#REF!</definedName>
    <definedName name="o.FBN035R" localSheetId="46">#REF!</definedName>
    <definedName name="o.FBN035R" localSheetId="48">#REF!</definedName>
    <definedName name="o.FBN035R" localSheetId="54">#REF!</definedName>
    <definedName name="o.FBN035R" localSheetId="53">#REF!</definedName>
    <definedName name="o.FBN035R" localSheetId="13">#REF!</definedName>
    <definedName name="o.FBN035R" localSheetId="19">#REF!</definedName>
    <definedName name="o.FBN035R" localSheetId="23">#REF!</definedName>
    <definedName name="o.FBN035R" localSheetId="30">#REF!</definedName>
    <definedName name="o.FBN035R" localSheetId="3">#REF!</definedName>
    <definedName name="o.FBN035R" localSheetId="1">#REF!</definedName>
    <definedName name="o.FBN035R">#REF!</definedName>
    <definedName name="o.FID002" localSheetId="11">#REF!</definedName>
    <definedName name="o.FID002" localSheetId="44">#REF!</definedName>
    <definedName name="o.FID002" localSheetId="45">#REF!</definedName>
    <definedName name="o.FID002" localSheetId="46">#REF!</definedName>
    <definedName name="o.FID002" localSheetId="48">#REF!</definedName>
    <definedName name="o.FID002" localSheetId="54">#REF!</definedName>
    <definedName name="o.FID002" localSheetId="53">#REF!</definedName>
    <definedName name="o.FID002" localSheetId="13">#REF!</definedName>
    <definedName name="o.FID002" localSheetId="19">#REF!</definedName>
    <definedName name="o.FID002" localSheetId="23">#REF!</definedName>
    <definedName name="o.FID002" localSheetId="30">#REF!</definedName>
    <definedName name="o.FID002" localSheetId="3">#REF!</definedName>
    <definedName name="o.FID002" localSheetId="1">#REF!</definedName>
    <definedName name="o.FID002">#REF!</definedName>
    <definedName name="o.FID003" localSheetId="11">#REF!</definedName>
    <definedName name="o.FID003" localSheetId="44">#REF!</definedName>
    <definedName name="o.FID003" localSheetId="45">#REF!</definedName>
    <definedName name="o.FID003" localSheetId="46">#REF!</definedName>
    <definedName name="o.FID003" localSheetId="48">#REF!</definedName>
    <definedName name="o.FID003" localSheetId="54">#REF!</definedName>
    <definedName name="o.FID003" localSheetId="53">#REF!</definedName>
    <definedName name="o.FID003" localSheetId="13">#REF!</definedName>
    <definedName name="o.FID003" localSheetId="19">#REF!</definedName>
    <definedName name="o.FID003" localSheetId="23">#REF!</definedName>
    <definedName name="o.FID003" localSheetId="30">#REF!</definedName>
    <definedName name="o.FID003" localSheetId="3">#REF!</definedName>
    <definedName name="o.FID003" localSheetId="1">#REF!</definedName>
    <definedName name="o.FID003">#REF!</definedName>
    <definedName name="o.FID004A" localSheetId="11">#REF!</definedName>
    <definedName name="o.FID004A" localSheetId="44">#REF!</definedName>
    <definedName name="o.FID004A" localSheetId="45">#REF!</definedName>
    <definedName name="o.FID004A" localSheetId="46">#REF!</definedName>
    <definedName name="o.FID004A" localSheetId="48">#REF!</definedName>
    <definedName name="o.FID004A" localSheetId="54">#REF!</definedName>
    <definedName name="o.FID004A" localSheetId="53">#REF!</definedName>
    <definedName name="o.FID004A" localSheetId="13">#REF!</definedName>
    <definedName name="o.FID004A" localSheetId="19">#REF!</definedName>
    <definedName name="o.FID004A" localSheetId="23">#REF!</definedName>
    <definedName name="o.FID004A" localSheetId="30">#REF!</definedName>
    <definedName name="o.FID004A" localSheetId="3">#REF!</definedName>
    <definedName name="o.FID004A" localSheetId="1">#REF!</definedName>
    <definedName name="o.FID004A">#REF!</definedName>
    <definedName name="o.FID004B" localSheetId="11">#REF!</definedName>
    <definedName name="o.FID004B" localSheetId="44">#REF!</definedName>
    <definedName name="o.FID004B" localSheetId="45">#REF!</definedName>
    <definedName name="o.FID004B" localSheetId="46">#REF!</definedName>
    <definedName name="o.FID004B" localSheetId="48">#REF!</definedName>
    <definedName name="o.FID004B" localSheetId="54">#REF!</definedName>
    <definedName name="o.FID004B" localSheetId="53">#REF!</definedName>
    <definedName name="o.FID004B" localSheetId="13">#REF!</definedName>
    <definedName name="o.FID004B" localSheetId="19">#REF!</definedName>
    <definedName name="o.FID004B" localSheetId="23">#REF!</definedName>
    <definedName name="o.FID004B" localSheetId="30">#REF!</definedName>
    <definedName name="o.FID004B" localSheetId="3">#REF!</definedName>
    <definedName name="o.FID004B" localSheetId="1">#REF!</definedName>
    <definedName name="o.FID004B">#REF!</definedName>
    <definedName name="o.FID005" localSheetId="11">#REF!</definedName>
    <definedName name="o.FID005" localSheetId="44">#REF!</definedName>
    <definedName name="o.FID005" localSheetId="45">#REF!</definedName>
    <definedName name="o.FID005" localSheetId="46">#REF!</definedName>
    <definedName name="o.FID005" localSheetId="48">#REF!</definedName>
    <definedName name="o.FID005" localSheetId="54">#REF!</definedName>
    <definedName name="o.FID005" localSheetId="53">#REF!</definedName>
    <definedName name="o.FID005" localSheetId="13">#REF!</definedName>
    <definedName name="o.FID005" localSheetId="19">#REF!</definedName>
    <definedName name="o.FID005" localSheetId="23">#REF!</definedName>
    <definedName name="o.FID005" localSheetId="30">#REF!</definedName>
    <definedName name="o.FID005" localSheetId="3">#REF!</definedName>
    <definedName name="o.FID005" localSheetId="1">#REF!</definedName>
    <definedName name="o.FID005">#REF!</definedName>
    <definedName name="o.FIN002D" localSheetId="11">#REF!</definedName>
    <definedName name="o.FIN002D" localSheetId="44">#REF!</definedName>
    <definedName name="o.FIN002D" localSheetId="45">#REF!</definedName>
    <definedName name="o.FIN002D" localSheetId="46">#REF!</definedName>
    <definedName name="o.FIN002D" localSheetId="48">#REF!</definedName>
    <definedName name="o.FIN002D" localSheetId="54">#REF!</definedName>
    <definedName name="o.FIN002D" localSheetId="53">#REF!</definedName>
    <definedName name="o.FIN002D" localSheetId="13">#REF!</definedName>
    <definedName name="o.FIN002D" localSheetId="19">#REF!</definedName>
    <definedName name="o.FIN002D" localSheetId="23">#REF!</definedName>
    <definedName name="o.FIN002D" localSheetId="30">#REF!</definedName>
    <definedName name="o.FIN002D" localSheetId="3">#REF!</definedName>
    <definedName name="o.FIN002D" localSheetId="1">#REF!</definedName>
    <definedName name="o.FIN002D">#REF!</definedName>
    <definedName name="o.FIN003A" localSheetId="11">#REF!</definedName>
    <definedName name="o.FIN003A" localSheetId="44">#REF!</definedName>
    <definedName name="o.FIN003A" localSheetId="45">#REF!</definedName>
    <definedName name="o.FIN003A" localSheetId="46">#REF!</definedName>
    <definedName name="o.FIN003A" localSheetId="48">#REF!</definedName>
    <definedName name="o.FIN003A" localSheetId="54">#REF!</definedName>
    <definedName name="o.FIN003A" localSheetId="53">#REF!</definedName>
    <definedName name="o.FIN003A" localSheetId="13">#REF!</definedName>
    <definedName name="o.FIN003A" localSheetId="19">#REF!</definedName>
    <definedName name="o.FIN003A" localSheetId="23">#REF!</definedName>
    <definedName name="o.FIN003A" localSheetId="30">#REF!</definedName>
    <definedName name="o.FIN003A" localSheetId="3">#REF!</definedName>
    <definedName name="o.FIN003A" localSheetId="1">#REF!</definedName>
    <definedName name="o.FIN003A">#REF!</definedName>
    <definedName name="o.FIN003B" localSheetId="11">#REF!</definedName>
    <definedName name="o.FIN003B" localSheetId="44">#REF!</definedName>
    <definedName name="o.FIN003B" localSheetId="45">#REF!</definedName>
    <definedName name="o.FIN003B" localSheetId="46">#REF!</definedName>
    <definedName name="o.FIN003B" localSheetId="48">#REF!</definedName>
    <definedName name="o.FIN003B" localSheetId="54">#REF!</definedName>
    <definedName name="o.FIN003B" localSheetId="53">#REF!</definedName>
    <definedName name="o.FIN003B" localSheetId="13">#REF!</definedName>
    <definedName name="o.FIN003B" localSheetId="19">#REF!</definedName>
    <definedName name="o.FIN003B" localSheetId="23">#REF!</definedName>
    <definedName name="o.FIN003B" localSheetId="30">#REF!</definedName>
    <definedName name="o.FIN003B" localSheetId="3">#REF!</definedName>
    <definedName name="o.FIN003B" localSheetId="1">#REF!</definedName>
    <definedName name="o.FIN003B">#REF!</definedName>
    <definedName name="o.FIN003C" localSheetId="11">#REF!</definedName>
    <definedName name="o.FIN003C" localSheetId="44">#REF!</definedName>
    <definedName name="o.FIN003C" localSheetId="45">#REF!</definedName>
    <definedName name="o.FIN003C" localSheetId="46">#REF!</definedName>
    <definedName name="o.FIN003C" localSheetId="48">#REF!</definedName>
    <definedName name="o.FIN003C" localSheetId="54">#REF!</definedName>
    <definedName name="o.FIN003C" localSheetId="53">#REF!</definedName>
    <definedName name="o.FIN003C" localSheetId="13">#REF!</definedName>
    <definedName name="o.FIN003C" localSheetId="19">#REF!</definedName>
    <definedName name="o.FIN003C" localSheetId="23">#REF!</definedName>
    <definedName name="o.FIN003C" localSheetId="30">#REF!</definedName>
    <definedName name="o.FIN003C" localSheetId="3">#REF!</definedName>
    <definedName name="o.FIN003C" localSheetId="1">#REF!</definedName>
    <definedName name="o.FIN003C">#REF!</definedName>
    <definedName name="o.FIN005_1" localSheetId="11">#REF!</definedName>
    <definedName name="o.FIN005_1" localSheetId="44">#REF!</definedName>
    <definedName name="o.FIN005_1" localSheetId="45">#REF!</definedName>
    <definedName name="o.FIN005_1" localSheetId="46">#REF!</definedName>
    <definedName name="o.FIN005_1" localSheetId="48">#REF!</definedName>
    <definedName name="o.FIN005_1" localSheetId="54">#REF!</definedName>
    <definedName name="o.FIN005_1" localSheetId="53">#REF!</definedName>
    <definedName name="o.FIN005_1" localSheetId="13">#REF!</definedName>
    <definedName name="o.FIN005_1" localSheetId="19">#REF!</definedName>
    <definedName name="o.FIN005_1" localSheetId="23">#REF!</definedName>
    <definedName name="o.FIN005_1" localSheetId="30">#REF!</definedName>
    <definedName name="o.FIN005_1" localSheetId="3">#REF!</definedName>
    <definedName name="o.FIN005_1" localSheetId="1">#REF!</definedName>
    <definedName name="o.FIN005_1">#REF!</definedName>
    <definedName name="o.FIN005_2" localSheetId="11">#REF!</definedName>
    <definedName name="o.FIN005_2" localSheetId="44">#REF!</definedName>
    <definedName name="o.FIN005_2" localSheetId="45">#REF!</definedName>
    <definedName name="o.FIN005_2" localSheetId="46">#REF!</definedName>
    <definedName name="o.FIN005_2" localSheetId="48">#REF!</definedName>
    <definedName name="o.FIN005_2" localSheetId="54">#REF!</definedName>
    <definedName name="o.FIN005_2" localSheetId="53">#REF!</definedName>
    <definedName name="o.FIN005_2" localSheetId="13">#REF!</definedName>
    <definedName name="o.FIN005_2" localSheetId="19">#REF!</definedName>
    <definedName name="o.FIN005_2" localSheetId="23">#REF!</definedName>
    <definedName name="o.FIN005_2" localSheetId="30">#REF!</definedName>
    <definedName name="o.FIN005_2" localSheetId="3">#REF!</definedName>
    <definedName name="o.FIN005_2" localSheetId="1">#REF!</definedName>
    <definedName name="o.FIN005_2">#REF!</definedName>
    <definedName name="o.FIN006" localSheetId="11">#REF!</definedName>
    <definedName name="o.FIN006" localSheetId="44">#REF!</definedName>
    <definedName name="o.FIN006" localSheetId="45">#REF!</definedName>
    <definedName name="o.FIN006" localSheetId="46">#REF!</definedName>
    <definedName name="o.FIN006" localSheetId="48">#REF!</definedName>
    <definedName name="o.FIN006" localSheetId="54">#REF!</definedName>
    <definedName name="o.FIN006" localSheetId="53">#REF!</definedName>
    <definedName name="o.FIN006" localSheetId="13">#REF!</definedName>
    <definedName name="o.FIN006" localSheetId="19">#REF!</definedName>
    <definedName name="o.FIN006" localSheetId="23">#REF!</definedName>
    <definedName name="o.FIN006" localSheetId="30">#REF!</definedName>
    <definedName name="o.FIN006" localSheetId="3">#REF!</definedName>
    <definedName name="o.FIN006" localSheetId="1">#REF!</definedName>
    <definedName name="o.FIN006">#REF!</definedName>
    <definedName name="o.FIN007" localSheetId="11">#REF!</definedName>
    <definedName name="o.FIN007" localSheetId="44">#REF!</definedName>
    <definedName name="o.FIN007" localSheetId="45">#REF!</definedName>
    <definedName name="o.FIN007" localSheetId="46">#REF!</definedName>
    <definedName name="o.FIN007" localSheetId="48">#REF!</definedName>
    <definedName name="o.FIN007" localSheetId="54">#REF!</definedName>
    <definedName name="o.FIN007" localSheetId="53">#REF!</definedName>
    <definedName name="o.FIN007" localSheetId="13">#REF!</definedName>
    <definedName name="o.FIN007" localSheetId="19">#REF!</definedName>
    <definedName name="o.FIN007" localSheetId="23">#REF!</definedName>
    <definedName name="o.FIN007" localSheetId="30">#REF!</definedName>
    <definedName name="o.FIN007" localSheetId="3">#REF!</definedName>
    <definedName name="o.FIN007" localSheetId="1">#REF!</definedName>
    <definedName name="o.FIN007">#REF!</definedName>
    <definedName name="o.FIN008A" localSheetId="11">#REF!</definedName>
    <definedName name="o.FIN008A" localSheetId="44">#REF!</definedName>
    <definedName name="o.FIN008A" localSheetId="45">#REF!</definedName>
    <definedName name="o.FIN008A" localSheetId="46">#REF!</definedName>
    <definedName name="o.FIN008A" localSheetId="48">#REF!</definedName>
    <definedName name="o.FIN008A" localSheetId="54">#REF!</definedName>
    <definedName name="o.FIN008A" localSheetId="53">#REF!</definedName>
    <definedName name="o.FIN008A" localSheetId="13">#REF!</definedName>
    <definedName name="o.FIN008A" localSheetId="19">#REF!</definedName>
    <definedName name="o.FIN008A" localSheetId="23">#REF!</definedName>
    <definedName name="o.FIN008A" localSheetId="30">#REF!</definedName>
    <definedName name="o.FIN008A" localSheetId="3">#REF!</definedName>
    <definedName name="o.FIN008A" localSheetId="1">#REF!</definedName>
    <definedName name="o.FIN008A">#REF!</definedName>
    <definedName name="o.FIN008B" localSheetId="11">#REF!</definedName>
    <definedName name="o.FIN008B" localSheetId="44">#REF!</definedName>
    <definedName name="o.FIN008B" localSheetId="45">#REF!</definedName>
    <definedName name="o.FIN008B" localSheetId="46">#REF!</definedName>
    <definedName name="o.FIN008B" localSheetId="48">#REF!</definedName>
    <definedName name="o.FIN008B" localSheetId="54">#REF!</definedName>
    <definedName name="o.FIN008B" localSheetId="53">#REF!</definedName>
    <definedName name="o.FIN008B" localSheetId="13">#REF!</definedName>
    <definedName name="o.FIN008B" localSheetId="19">#REF!</definedName>
    <definedName name="o.FIN008B" localSheetId="23">#REF!</definedName>
    <definedName name="o.FIN008B" localSheetId="30">#REF!</definedName>
    <definedName name="o.FIN008B" localSheetId="3">#REF!</definedName>
    <definedName name="o.FIN008B" localSheetId="1">#REF!</definedName>
    <definedName name="o.FIN008B">#REF!</definedName>
    <definedName name="o.FIN008C" localSheetId="11">#REF!</definedName>
    <definedName name="o.FIN008C" localSheetId="44">#REF!</definedName>
    <definedName name="o.FIN008C" localSheetId="45">#REF!</definedName>
    <definedName name="o.FIN008C" localSheetId="46">#REF!</definedName>
    <definedName name="o.FIN008C" localSheetId="48">#REF!</definedName>
    <definedName name="o.FIN008C" localSheetId="54">#REF!</definedName>
    <definedName name="o.FIN008C" localSheetId="53">#REF!</definedName>
    <definedName name="o.FIN008C" localSheetId="13">#REF!</definedName>
    <definedName name="o.FIN008C" localSheetId="19">#REF!</definedName>
    <definedName name="o.FIN008C" localSheetId="23">#REF!</definedName>
    <definedName name="o.FIN008C" localSheetId="30">#REF!</definedName>
    <definedName name="o.FIN008C" localSheetId="3">#REF!</definedName>
    <definedName name="o.FIN008C" localSheetId="1">#REF!</definedName>
    <definedName name="o.FIN008C">#REF!</definedName>
    <definedName name="o.FIN008D" localSheetId="11">#REF!</definedName>
    <definedName name="o.FIN008D" localSheetId="44">#REF!</definedName>
    <definedName name="o.FIN008D" localSheetId="45">#REF!</definedName>
    <definedName name="o.FIN008D" localSheetId="46">#REF!</definedName>
    <definedName name="o.FIN008D" localSheetId="48">#REF!</definedName>
    <definedName name="o.FIN008D" localSheetId="54">#REF!</definedName>
    <definedName name="o.FIN008D" localSheetId="53">#REF!</definedName>
    <definedName name="o.FIN008D" localSheetId="13">#REF!</definedName>
    <definedName name="o.FIN008D" localSheetId="19">#REF!</definedName>
    <definedName name="o.FIN008D" localSheetId="23">#REF!</definedName>
    <definedName name="o.FIN008D" localSheetId="30">#REF!</definedName>
    <definedName name="o.FIN008D" localSheetId="3">#REF!</definedName>
    <definedName name="o.FIN008D" localSheetId="1">#REF!</definedName>
    <definedName name="o.FIN008D">#REF!</definedName>
    <definedName name="o.FIN009" localSheetId="11">#REF!</definedName>
    <definedName name="o.FIN009" localSheetId="44">#REF!</definedName>
    <definedName name="o.FIN009" localSheetId="45">#REF!</definedName>
    <definedName name="o.FIN009" localSheetId="46">#REF!</definedName>
    <definedName name="o.FIN009" localSheetId="48">#REF!</definedName>
    <definedName name="o.FIN009" localSheetId="54">#REF!</definedName>
    <definedName name="o.FIN009" localSheetId="53">#REF!</definedName>
    <definedName name="o.FIN009" localSheetId="13">#REF!</definedName>
    <definedName name="o.FIN009" localSheetId="19">#REF!</definedName>
    <definedName name="o.FIN009" localSheetId="23">#REF!</definedName>
    <definedName name="o.FIN009" localSheetId="30">#REF!</definedName>
    <definedName name="o.FIN009" localSheetId="3">#REF!</definedName>
    <definedName name="o.FIN009" localSheetId="1">#REF!</definedName>
    <definedName name="o.FIN009">#REF!</definedName>
    <definedName name="o.FIN009_1" localSheetId="11">#REF!</definedName>
    <definedName name="o.FIN009_1" localSheetId="44">#REF!</definedName>
    <definedName name="o.FIN009_1" localSheetId="45">#REF!</definedName>
    <definedName name="o.FIN009_1" localSheetId="46">#REF!</definedName>
    <definedName name="o.FIN009_1" localSheetId="48">#REF!</definedName>
    <definedName name="o.FIN009_1" localSheetId="54">#REF!</definedName>
    <definedName name="o.FIN009_1" localSheetId="53">#REF!</definedName>
    <definedName name="o.FIN009_1" localSheetId="13">#REF!</definedName>
    <definedName name="o.FIN009_1" localSheetId="19">#REF!</definedName>
    <definedName name="o.FIN009_1" localSheetId="23">#REF!</definedName>
    <definedName name="o.FIN009_1" localSheetId="30">#REF!</definedName>
    <definedName name="o.FIN009_1" localSheetId="3">#REF!</definedName>
    <definedName name="o.FIN009_1" localSheetId="1">#REF!</definedName>
    <definedName name="o.FIN009_1">#REF!</definedName>
    <definedName name="o.FIN010" localSheetId="11">#REF!</definedName>
    <definedName name="o.FIN010" localSheetId="44">#REF!</definedName>
    <definedName name="o.FIN010" localSheetId="45">#REF!</definedName>
    <definedName name="o.FIN010" localSheetId="46">#REF!</definedName>
    <definedName name="o.FIN010" localSheetId="48">#REF!</definedName>
    <definedName name="o.FIN010" localSheetId="54">#REF!</definedName>
    <definedName name="o.FIN010" localSheetId="53">#REF!</definedName>
    <definedName name="o.FIN010" localSheetId="13">#REF!</definedName>
    <definedName name="o.FIN010" localSheetId="19">#REF!</definedName>
    <definedName name="o.FIN010" localSheetId="23">#REF!</definedName>
    <definedName name="o.FIN010" localSheetId="30">#REF!</definedName>
    <definedName name="o.FIN010" localSheetId="3">#REF!</definedName>
    <definedName name="o.FIN010" localSheetId="1">#REF!</definedName>
    <definedName name="o.FIN010">#REF!</definedName>
    <definedName name="o.FIN011" localSheetId="11">#REF!</definedName>
    <definedName name="o.FIN011" localSheetId="44">#REF!</definedName>
    <definedName name="o.FIN011" localSheetId="45">#REF!</definedName>
    <definedName name="o.FIN011" localSheetId="46">#REF!</definedName>
    <definedName name="o.FIN011" localSheetId="48">#REF!</definedName>
    <definedName name="o.FIN011" localSheetId="54">#REF!</definedName>
    <definedName name="o.FIN011" localSheetId="53">#REF!</definedName>
    <definedName name="o.FIN011" localSheetId="13">#REF!</definedName>
    <definedName name="o.FIN011" localSheetId="19">#REF!</definedName>
    <definedName name="o.FIN011" localSheetId="23">#REF!</definedName>
    <definedName name="o.FIN011" localSheetId="30">#REF!</definedName>
    <definedName name="o.FIN011" localSheetId="3">#REF!</definedName>
    <definedName name="o.FIN011" localSheetId="1">#REF!</definedName>
    <definedName name="o.FIN011">#REF!</definedName>
    <definedName name="o.FIN016B_1" localSheetId="11">#REF!</definedName>
    <definedName name="o.FIN016B_1" localSheetId="44">#REF!</definedName>
    <definedName name="o.FIN016B_1" localSheetId="45">#REF!</definedName>
    <definedName name="o.FIN016B_1" localSheetId="46">#REF!</definedName>
    <definedName name="o.FIN016B_1" localSheetId="48">#REF!</definedName>
    <definedName name="o.FIN016B_1" localSheetId="54">#REF!</definedName>
    <definedName name="o.FIN016B_1" localSheetId="53">#REF!</definedName>
    <definedName name="o.FIN016B_1" localSheetId="13">#REF!</definedName>
    <definedName name="o.FIN016B_1" localSheetId="19">#REF!</definedName>
    <definedName name="o.FIN016B_1" localSheetId="23">#REF!</definedName>
    <definedName name="o.FIN016B_1" localSheetId="30">#REF!</definedName>
    <definedName name="o.FIN016B_1" localSheetId="3">#REF!</definedName>
    <definedName name="o.FIN016B_1" localSheetId="1">#REF!</definedName>
    <definedName name="o.FIN016B_1">#REF!</definedName>
    <definedName name="o.FIN016B_2" localSheetId="11">#REF!</definedName>
    <definedName name="o.FIN016B_2" localSheetId="44">#REF!</definedName>
    <definedName name="o.FIN016B_2" localSheetId="45">#REF!</definedName>
    <definedName name="o.FIN016B_2" localSheetId="46">#REF!</definedName>
    <definedName name="o.FIN016B_2" localSheetId="48">#REF!</definedName>
    <definedName name="o.FIN016B_2" localSheetId="54">#REF!</definedName>
    <definedName name="o.FIN016B_2" localSheetId="53">#REF!</definedName>
    <definedName name="o.FIN016B_2" localSheetId="13">#REF!</definedName>
    <definedName name="o.FIN016B_2" localSheetId="19">#REF!</definedName>
    <definedName name="o.FIN016B_2" localSheetId="23">#REF!</definedName>
    <definedName name="o.FIN016B_2" localSheetId="30">#REF!</definedName>
    <definedName name="o.FIN016B_2" localSheetId="3">#REF!</definedName>
    <definedName name="o.FIN016B_2" localSheetId="1">#REF!</definedName>
    <definedName name="o.FIN016B_2">#REF!</definedName>
    <definedName name="o.FIN018" localSheetId="11">#REF!</definedName>
    <definedName name="o.FIN018" localSheetId="44">#REF!</definedName>
    <definedName name="o.FIN018" localSheetId="45">#REF!</definedName>
    <definedName name="o.FIN018" localSheetId="46">#REF!</definedName>
    <definedName name="o.FIN018" localSheetId="48">#REF!</definedName>
    <definedName name="o.FIN018" localSheetId="54">#REF!</definedName>
    <definedName name="o.FIN018" localSheetId="53">#REF!</definedName>
    <definedName name="o.FIN018" localSheetId="13">#REF!</definedName>
    <definedName name="o.FIN018" localSheetId="19">#REF!</definedName>
    <definedName name="o.FIN018" localSheetId="23">#REF!</definedName>
    <definedName name="o.FIN018" localSheetId="30">#REF!</definedName>
    <definedName name="o.FIN018" localSheetId="3">#REF!</definedName>
    <definedName name="o.FIN018" localSheetId="1">#REF!</definedName>
    <definedName name="o.FIN018">#REF!</definedName>
    <definedName name="o.FIN019" localSheetId="11">#REF!</definedName>
    <definedName name="o.FIN019" localSheetId="44">#REF!</definedName>
    <definedName name="o.FIN019" localSheetId="45">#REF!</definedName>
    <definedName name="o.FIN019" localSheetId="46">#REF!</definedName>
    <definedName name="o.FIN019" localSheetId="48">#REF!</definedName>
    <definedName name="o.FIN019" localSheetId="54">#REF!</definedName>
    <definedName name="o.FIN019" localSheetId="53">#REF!</definedName>
    <definedName name="o.FIN019" localSheetId="13">#REF!</definedName>
    <definedName name="o.FIN019" localSheetId="19">#REF!</definedName>
    <definedName name="o.FIN019" localSheetId="23">#REF!</definedName>
    <definedName name="o.FIN019" localSheetId="30">#REF!</definedName>
    <definedName name="o.FIN019" localSheetId="3">#REF!</definedName>
    <definedName name="o.FIN019" localSheetId="1">#REF!</definedName>
    <definedName name="o.FIN019">#REF!</definedName>
    <definedName name="o.FIN020" localSheetId="11">#REF!</definedName>
    <definedName name="o.FIN020" localSheetId="44">#REF!</definedName>
    <definedName name="o.FIN020" localSheetId="45">#REF!</definedName>
    <definedName name="o.FIN020" localSheetId="46">#REF!</definedName>
    <definedName name="o.FIN020" localSheetId="48">#REF!</definedName>
    <definedName name="o.FIN020" localSheetId="54">#REF!</definedName>
    <definedName name="o.FIN020" localSheetId="53">#REF!</definedName>
    <definedName name="o.FIN020" localSheetId="13">#REF!</definedName>
    <definedName name="o.FIN020" localSheetId="19">#REF!</definedName>
    <definedName name="o.FIN020" localSheetId="23">#REF!</definedName>
    <definedName name="o.FIN020" localSheetId="30">#REF!</definedName>
    <definedName name="o.FIN020" localSheetId="3">#REF!</definedName>
    <definedName name="o.FIN020" localSheetId="1">#REF!</definedName>
    <definedName name="o.FIN020">#REF!</definedName>
    <definedName name="o.FIN021" localSheetId="11">#REF!</definedName>
    <definedName name="o.FIN021" localSheetId="44">#REF!</definedName>
    <definedName name="o.FIN021" localSheetId="45">#REF!</definedName>
    <definedName name="o.FIN021" localSheetId="46">#REF!</definedName>
    <definedName name="o.FIN021" localSheetId="48">#REF!</definedName>
    <definedName name="o.FIN021" localSheetId="54">#REF!</definedName>
    <definedName name="o.FIN021" localSheetId="53">#REF!</definedName>
    <definedName name="o.FIN021" localSheetId="13">#REF!</definedName>
    <definedName name="o.FIN021" localSheetId="19">#REF!</definedName>
    <definedName name="o.FIN021" localSheetId="23">#REF!</definedName>
    <definedName name="o.FIN021" localSheetId="30">#REF!</definedName>
    <definedName name="o.FIN021" localSheetId="3">#REF!</definedName>
    <definedName name="o.FIN021" localSheetId="1">#REF!</definedName>
    <definedName name="o.FIN021">#REF!</definedName>
    <definedName name="o.FIN022" localSheetId="11">#REF!</definedName>
    <definedName name="o.FIN022" localSheetId="44">#REF!</definedName>
    <definedName name="o.FIN022" localSheetId="45">#REF!</definedName>
    <definedName name="o.FIN022" localSheetId="46">#REF!</definedName>
    <definedName name="o.FIN022" localSheetId="48">#REF!</definedName>
    <definedName name="o.FIN022" localSheetId="54">#REF!</definedName>
    <definedName name="o.FIN022" localSheetId="53">#REF!</definedName>
    <definedName name="o.FIN022" localSheetId="13">#REF!</definedName>
    <definedName name="o.FIN022" localSheetId="19">#REF!</definedName>
    <definedName name="o.FIN022" localSheetId="23">#REF!</definedName>
    <definedName name="o.FIN022" localSheetId="30">#REF!</definedName>
    <definedName name="o.FIN022" localSheetId="3">#REF!</definedName>
    <definedName name="o.FIN022" localSheetId="1">#REF!</definedName>
    <definedName name="o.FIN022">#REF!</definedName>
    <definedName name="o.FIN023" localSheetId="11">#REF!</definedName>
    <definedName name="o.FIN023" localSheetId="44">#REF!</definedName>
    <definedName name="o.FIN023" localSheetId="45">#REF!</definedName>
    <definedName name="o.FIN023" localSheetId="46">#REF!</definedName>
    <definedName name="o.FIN023" localSheetId="48">#REF!</definedName>
    <definedName name="o.FIN023" localSheetId="54">#REF!</definedName>
    <definedName name="o.FIN023" localSheetId="53">#REF!</definedName>
    <definedName name="o.FIN023" localSheetId="13">#REF!</definedName>
    <definedName name="o.FIN023" localSheetId="19">#REF!</definedName>
    <definedName name="o.FIN023" localSheetId="23">#REF!</definedName>
    <definedName name="o.FIN023" localSheetId="30">#REF!</definedName>
    <definedName name="o.FIN023" localSheetId="3">#REF!</definedName>
    <definedName name="o.FIN023" localSheetId="1">#REF!</definedName>
    <definedName name="o.FIN023">#REF!</definedName>
    <definedName name="o.FIN024" localSheetId="11">#REF!</definedName>
    <definedName name="o.FIN024" localSheetId="44">#REF!</definedName>
    <definedName name="o.FIN024" localSheetId="45">#REF!</definedName>
    <definedName name="o.FIN024" localSheetId="46">#REF!</definedName>
    <definedName name="o.FIN024" localSheetId="48">#REF!</definedName>
    <definedName name="o.FIN024" localSheetId="54">#REF!</definedName>
    <definedName name="o.FIN024" localSheetId="53">#REF!</definedName>
    <definedName name="o.FIN024" localSheetId="13">#REF!</definedName>
    <definedName name="o.FIN024" localSheetId="19">#REF!</definedName>
    <definedName name="o.FIN024" localSheetId="23">#REF!</definedName>
    <definedName name="o.FIN024" localSheetId="30">#REF!</definedName>
    <definedName name="o.FIN024" localSheetId="3">#REF!</definedName>
    <definedName name="o.FIN024" localSheetId="1">#REF!</definedName>
    <definedName name="o.FIN024">#REF!</definedName>
    <definedName name="o.FIN025" localSheetId="11">#REF!</definedName>
    <definedName name="o.FIN025" localSheetId="44">#REF!</definedName>
    <definedName name="o.FIN025" localSheetId="45">#REF!</definedName>
    <definedName name="o.FIN025" localSheetId="46">#REF!</definedName>
    <definedName name="o.FIN025" localSheetId="48">#REF!</definedName>
    <definedName name="o.FIN025" localSheetId="54">#REF!</definedName>
    <definedName name="o.FIN025" localSheetId="53">#REF!</definedName>
    <definedName name="o.FIN025" localSheetId="13">#REF!</definedName>
    <definedName name="o.FIN025" localSheetId="19">#REF!</definedName>
    <definedName name="o.FIN025" localSheetId="23">#REF!</definedName>
    <definedName name="o.FIN025" localSheetId="30">#REF!</definedName>
    <definedName name="o.FIN025" localSheetId="3">#REF!</definedName>
    <definedName name="o.FIN025" localSheetId="1">#REF!</definedName>
    <definedName name="o.FIN025">#REF!</definedName>
    <definedName name="o.FIN026B" localSheetId="11">#REF!</definedName>
    <definedName name="o.FIN026B" localSheetId="44">#REF!</definedName>
    <definedName name="o.FIN026B" localSheetId="45">#REF!</definedName>
    <definedName name="o.FIN026B" localSheetId="46">#REF!</definedName>
    <definedName name="o.FIN026B" localSheetId="48">#REF!</definedName>
    <definedName name="o.FIN026B" localSheetId="54">#REF!</definedName>
    <definedName name="o.FIN026B" localSheetId="53">#REF!</definedName>
    <definedName name="o.FIN026B" localSheetId="13">#REF!</definedName>
    <definedName name="o.FIN026B" localSheetId="19">#REF!</definedName>
    <definedName name="o.FIN026B" localSheetId="23">#REF!</definedName>
    <definedName name="o.FIN026B" localSheetId="30">#REF!</definedName>
    <definedName name="o.FIN026B" localSheetId="3">#REF!</definedName>
    <definedName name="o.FIN026B" localSheetId="1">#REF!</definedName>
    <definedName name="o.FIN026B">#REF!</definedName>
    <definedName name="o.FIN026C" localSheetId="11">#REF!</definedName>
    <definedName name="o.FIN026C" localSheetId="44">#REF!</definedName>
    <definedName name="o.FIN026C" localSheetId="45">#REF!</definedName>
    <definedName name="o.FIN026C" localSheetId="46">#REF!</definedName>
    <definedName name="o.FIN026C" localSheetId="48">#REF!</definedName>
    <definedName name="o.FIN026C" localSheetId="54">#REF!</definedName>
    <definedName name="o.FIN026C" localSheetId="53">#REF!</definedName>
    <definedName name="o.FIN026C" localSheetId="13">#REF!</definedName>
    <definedName name="o.FIN026C" localSheetId="19">#REF!</definedName>
    <definedName name="o.FIN026C" localSheetId="23">#REF!</definedName>
    <definedName name="o.FIN026C" localSheetId="30">#REF!</definedName>
    <definedName name="o.FIN026C" localSheetId="3">#REF!</definedName>
    <definedName name="o.FIN026C" localSheetId="1">#REF!</definedName>
    <definedName name="o.FIN026C">#REF!</definedName>
    <definedName name="o.FIN026D" localSheetId="11">#REF!</definedName>
    <definedName name="o.FIN026D" localSheetId="44">#REF!</definedName>
    <definedName name="o.FIN026D" localSheetId="45">#REF!</definedName>
    <definedName name="o.FIN026D" localSheetId="46">#REF!</definedName>
    <definedName name="o.FIN026D" localSheetId="48">#REF!</definedName>
    <definedName name="o.FIN026D" localSheetId="54">#REF!</definedName>
    <definedName name="o.FIN026D" localSheetId="53">#REF!</definedName>
    <definedName name="o.FIN026D" localSheetId="13">#REF!</definedName>
    <definedName name="o.FIN026D" localSheetId="19">#REF!</definedName>
    <definedName name="o.FIN026D" localSheetId="23">#REF!</definedName>
    <definedName name="o.FIN026D" localSheetId="30">#REF!</definedName>
    <definedName name="o.FIN026D" localSheetId="3">#REF!</definedName>
    <definedName name="o.FIN026D" localSheetId="1">#REF!</definedName>
    <definedName name="o.FIN026D">#REF!</definedName>
    <definedName name="o.FIN026E" localSheetId="11">#REF!</definedName>
    <definedName name="o.FIN026E" localSheetId="44">#REF!</definedName>
    <definedName name="o.FIN026E" localSheetId="45">#REF!</definedName>
    <definedName name="o.FIN026E" localSheetId="46">#REF!</definedName>
    <definedName name="o.FIN026E" localSheetId="48">#REF!</definedName>
    <definedName name="o.FIN026E" localSheetId="54">#REF!</definedName>
    <definedName name="o.FIN026E" localSheetId="53">#REF!</definedName>
    <definedName name="o.FIN026E" localSheetId="13">#REF!</definedName>
    <definedName name="o.FIN026E" localSheetId="19">#REF!</definedName>
    <definedName name="o.FIN026E" localSheetId="23">#REF!</definedName>
    <definedName name="o.FIN026E" localSheetId="30">#REF!</definedName>
    <definedName name="o.FIN026E" localSheetId="3">#REF!</definedName>
    <definedName name="o.FIN026E" localSheetId="1">#REF!</definedName>
    <definedName name="o.FIN026E">#REF!</definedName>
    <definedName name="o.FIN026F" localSheetId="11">#REF!</definedName>
    <definedName name="o.FIN026F" localSheetId="44">#REF!</definedName>
    <definedName name="o.FIN026F" localSheetId="45">#REF!</definedName>
    <definedName name="o.FIN026F" localSheetId="46">#REF!</definedName>
    <definedName name="o.FIN026F" localSheetId="48">#REF!</definedName>
    <definedName name="o.FIN026F" localSheetId="54">#REF!</definedName>
    <definedName name="o.FIN026F" localSheetId="53">#REF!</definedName>
    <definedName name="o.FIN026F" localSheetId="13">#REF!</definedName>
    <definedName name="o.FIN026F" localSheetId="19">#REF!</definedName>
    <definedName name="o.FIN026F" localSheetId="23">#REF!</definedName>
    <definedName name="o.FIN026F" localSheetId="30">#REF!</definedName>
    <definedName name="o.FIN026F" localSheetId="3">#REF!</definedName>
    <definedName name="o.FIN026F" localSheetId="1">#REF!</definedName>
    <definedName name="o.FIN026F">#REF!</definedName>
    <definedName name="o.FIN026G" localSheetId="11">#REF!</definedName>
    <definedName name="o.FIN026G" localSheetId="44">#REF!</definedName>
    <definedName name="o.FIN026G" localSheetId="45">#REF!</definedName>
    <definedName name="o.FIN026G" localSheetId="46">#REF!</definedName>
    <definedName name="o.FIN026G" localSheetId="48">#REF!</definedName>
    <definedName name="o.FIN026G" localSheetId="54">#REF!</definedName>
    <definedName name="o.FIN026G" localSheetId="53">#REF!</definedName>
    <definedName name="o.FIN026G" localSheetId="13">#REF!</definedName>
    <definedName name="o.FIN026G" localSheetId="19">#REF!</definedName>
    <definedName name="o.FIN026G" localSheetId="23">#REF!</definedName>
    <definedName name="o.FIN026G" localSheetId="30">#REF!</definedName>
    <definedName name="o.FIN026G" localSheetId="3">#REF!</definedName>
    <definedName name="o.FIN026G" localSheetId="1">#REF!</definedName>
    <definedName name="o.FIN026G">#REF!</definedName>
    <definedName name="o.FIN026H" localSheetId="11">#REF!</definedName>
    <definedName name="o.FIN026H" localSheetId="44">#REF!</definedName>
    <definedName name="o.FIN026H" localSheetId="45">#REF!</definedName>
    <definedName name="o.FIN026H" localSheetId="46">#REF!</definedName>
    <definedName name="o.FIN026H" localSheetId="48">#REF!</definedName>
    <definedName name="o.FIN026H" localSheetId="54">#REF!</definedName>
    <definedName name="o.FIN026H" localSheetId="53">#REF!</definedName>
    <definedName name="o.FIN026H" localSheetId="13">#REF!</definedName>
    <definedName name="o.FIN026H" localSheetId="19">#REF!</definedName>
    <definedName name="o.FIN026H" localSheetId="23">#REF!</definedName>
    <definedName name="o.FIN026H" localSheetId="30">#REF!</definedName>
    <definedName name="o.FIN026H" localSheetId="3">#REF!</definedName>
    <definedName name="o.FIN026H" localSheetId="1">#REF!</definedName>
    <definedName name="o.FIN026H">#REF!</definedName>
    <definedName name="o.FIN026I" localSheetId="11">#REF!</definedName>
    <definedName name="o.FIN026I" localSheetId="44">#REF!</definedName>
    <definedName name="o.FIN026I" localSheetId="45">#REF!</definedName>
    <definedName name="o.FIN026I" localSheetId="46">#REF!</definedName>
    <definedName name="o.FIN026I" localSheetId="48">#REF!</definedName>
    <definedName name="o.FIN026I" localSheetId="54">#REF!</definedName>
    <definedName name="o.FIN026I" localSheetId="53">#REF!</definedName>
    <definedName name="o.FIN026I" localSheetId="13">#REF!</definedName>
    <definedName name="o.FIN026I" localSheetId="19">#REF!</definedName>
    <definedName name="o.FIN026I" localSheetId="23">#REF!</definedName>
    <definedName name="o.FIN026I" localSheetId="30">#REF!</definedName>
    <definedName name="o.FIN026I" localSheetId="3">#REF!</definedName>
    <definedName name="o.FIN026I" localSheetId="1">#REF!</definedName>
    <definedName name="o.FIN026I">#REF!</definedName>
    <definedName name="o.FIN026J" localSheetId="11">#REF!</definedName>
    <definedName name="o.FIN026J" localSheetId="44">#REF!</definedName>
    <definedName name="o.FIN026J" localSheetId="45">#REF!</definedName>
    <definedName name="o.FIN026J" localSheetId="46">#REF!</definedName>
    <definedName name="o.FIN026J" localSheetId="48">#REF!</definedName>
    <definedName name="o.FIN026J" localSheetId="54">#REF!</definedName>
    <definedName name="o.FIN026J" localSheetId="53">#REF!</definedName>
    <definedName name="o.FIN026J" localSheetId="13">#REF!</definedName>
    <definedName name="o.FIN026J" localSheetId="19">#REF!</definedName>
    <definedName name="o.FIN026J" localSheetId="23">#REF!</definedName>
    <definedName name="o.FIN026J" localSheetId="30">#REF!</definedName>
    <definedName name="o.FIN026J" localSheetId="3">#REF!</definedName>
    <definedName name="o.FIN026J" localSheetId="1">#REF!</definedName>
    <definedName name="o.FIN026J">#REF!</definedName>
    <definedName name="o.FIN026K" localSheetId="11">#REF!</definedName>
    <definedName name="o.FIN026K" localSheetId="44">#REF!</definedName>
    <definedName name="o.FIN026K" localSheetId="45">#REF!</definedName>
    <definedName name="o.FIN026K" localSheetId="46">#REF!</definedName>
    <definedName name="o.FIN026K" localSheetId="48">#REF!</definedName>
    <definedName name="o.FIN026K" localSheetId="54">#REF!</definedName>
    <definedName name="o.FIN026K" localSheetId="53">#REF!</definedName>
    <definedName name="o.FIN026K" localSheetId="13">#REF!</definedName>
    <definedName name="o.FIN026K" localSheetId="19">#REF!</definedName>
    <definedName name="o.FIN026K" localSheetId="23">#REF!</definedName>
    <definedName name="o.FIN026K" localSheetId="30">#REF!</definedName>
    <definedName name="o.FIN026K" localSheetId="3">#REF!</definedName>
    <definedName name="o.FIN026K" localSheetId="1">#REF!</definedName>
    <definedName name="o.FIN026K">#REF!</definedName>
    <definedName name="o.FIN027" localSheetId="11">#REF!</definedName>
    <definedName name="o.FIN027" localSheetId="44">#REF!</definedName>
    <definedName name="o.FIN027" localSheetId="45">#REF!</definedName>
    <definedName name="o.FIN027" localSheetId="46">#REF!</definedName>
    <definedName name="o.FIN027" localSheetId="48">#REF!</definedName>
    <definedName name="o.FIN027" localSheetId="54">#REF!</definedName>
    <definedName name="o.FIN027" localSheetId="53">#REF!</definedName>
    <definedName name="o.FIN027" localSheetId="13">#REF!</definedName>
    <definedName name="o.FIN027" localSheetId="19">#REF!</definedName>
    <definedName name="o.FIN027" localSheetId="23">#REF!</definedName>
    <definedName name="o.FIN027" localSheetId="30">#REF!</definedName>
    <definedName name="o.FIN027" localSheetId="3">#REF!</definedName>
    <definedName name="o.FIN027" localSheetId="1">#REF!</definedName>
    <definedName name="o.FIN027">#REF!</definedName>
    <definedName name="o.FRN001A" localSheetId="11">#REF!</definedName>
    <definedName name="o.FRN001A" localSheetId="44">#REF!</definedName>
    <definedName name="o.FRN001A" localSheetId="45">#REF!</definedName>
    <definedName name="o.FRN001A" localSheetId="46">#REF!</definedName>
    <definedName name="o.FRN001A" localSheetId="48">#REF!</definedName>
    <definedName name="o.FRN001A" localSheetId="54">#REF!</definedName>
    <definedName name="o.FRN001A" localSheetId="53">#REF!</definedName>
    <definedName name="o.FRN001A" localSheetId="13">#REF!</definedName>
    <definedName name="o.FRN001A" localSheetId="19">#REF!</definedName>
    <definedName name="o.FRN001A" localSheetId="23">#REF!</definedName>
    <definedName name="o.FRN001A" localSheetId="30">#REF!</definedName>
    <definedName name="o.FRN001A" localSheetId="3">#REF!</definedName>
    <definedName name="o.FRN001A" localSheetId="1">#REF!</definedName>
    <definedName name="o.FRN001A">#REF!</definedName>
    <definedName name="o.FRN001B" localSheetId="11">#REF!</definedName>
    <definedName name="o.FRN001B" localSheetId="44">#REF!</definedName>
    <definedName name="o.FRN001B" localSheetId="45">#REF!</definedName>
    <definedName name="o.FRN001B" localSheetId="46">#REF!</definedName>
    <definedName name="o.FRN001B" localSheetId="48">#REF!</definedName>
    <definedName name="o.FRN001B" localSheetId="54">#REF!</definedName>
    <definedName name="o.FRN001B" localSheetId="53">#REF!</definedName>
    <definedName name="o.FRN001B" localSheetId="13">#REF!</definedName>
    <definedName name="o.FRN001B" localSheetId="19">#REF!</definedName>
    <definedName name="o.FRN001B" localSheetId="23">#REF!</definedName>
    <definedName name="o.FRN001B" localSheetId="30">#REF!</definedName>
    <definedName name="o.FRN001B" localSheetId="3">#REF!</definedName>
    <definedName name="o.FRN001B" localSheetId="1">#REF!</definedName>
    <definedName name="o.FRN001B">#REF!</definedName>
    <definedName name="o.FRN001C_1" localSheetId="11">#REF!</definedName>
    <definedName name="o.FRN001C_1" localSheetId="44">#REF!</definedName>
    <definedName name="o.FRN001C_1" localSheetId="45">#REF!</definedName>
    <definedName name="o.FRN001C_1" localSheetId="46">#REF!</definedName>
    <definedName name="o.FRN001C_1" localSheetId="48">#REF!</definedName>
    <definedName name="o.FRN001C_1" localSheetId="54">#REF!</definedName>
    <definedName name="o.FRN001C_1" localSheetId="53">#REF!</definedName>
    <definedName name="o.FRN001C_1" localSheetId="13">#REF!</definedName>
    <definedName name="o.FRN001C_1" localSheetId="19">#REF!</definedName>
    <definedName name="o.FRN001C_1" localSheetId="23">#REF!</definedName>
    <definedName name="o.FRN001C_1" localSheetId="30">#REF!</definedName>
    <definedName name="o.FRN001C_1" localSheetId="3">#REF!</definedName>
    <definedName name="o.FRN001C_1" localSheetId="1">#REF!</definedName>
    <definedName name="o.FRN001C_1">#REF!</definedName>
    <definedName name="o.FRN001C_2" localSheetId="11">#REF!</definedName>
    <definedName name="o.FRN001C_2" localSheetId="44">#REF!</definedName>
    <definedName name="o.FRN001C_2" localSheetId="45">#REF!</definedName>
    <definedName name="o.FRN001C_2" localSheetId="46">#REF!</definedName>
    <definedName name="o.FRN001C_2" localSheetId="48">#REF!</definedName>
    <definedName name="o.FRN001C_2" localSheetId="54">#REF!</definedName>
    <definedName name="o.FRN001C_2" localSheetId="53">#REF!</definedName>
    <definedName name="o.FRN001C_2" localSheetId="13">#REF!</definedName>
    <definedName name="o.FRN001C_2" localSheetId="19">#REF!</definedName>
    <definedName name="o.FRN001C_2" localSheetId="23">#REF!</definedName>
    <definedName name="o.FRN001C_2" localSheetId="30">#REF!</definedName>
    <definedName name="o.FRN001C_2" localSheetId="3">#REF!</definedName>
    <definedName name="o.FRN001C_2" localSheetId="1">#REF!</definedName>
    <definedName name="o.FRN001C_2">#REF!</definedName>
    <definedName name="o.FRN001C_3" localSheetId="11">#REF!</definedName>
    <definedName name="o.FRN001C_3" localSheetId="44">#REF!</definedName>
    <definedName name="o.FRN001C_3" localSheetId="45">#REF!</definedName>
    <definedName name="o.FRN001C_3" localSheetId="46">#REF!</definedName>
    <definedName name="o.FRN001C_3" localSheetId="48">#REF!</definedName>
    <definedName name="o.FRN001C_3" localSheetId="54">#REF!</definedName>
    <definedName name="o.FRN001C_3" localSheetId="53">#REF!</definedName>
    <definedName name="o.FRN001C_3" localSheetId="13">#REF!</definedName>
    <definedName name="o.FRN001C_3" localSheetId="19">#REF!</definedName>
    <definedName name="o.FRN001C_3" localSheetId="23">#REF!</definedName>
    <definedName name="o.FRN001C_3" localSheetId="30">#REF!</definedName>
    <definedName name="o.FRN001C_3" localSheetId="3">#REF!</definedName>
    <definedName name="o.FRN001C_3" localSheetId="1">#REF!</definedName>
    <definedName name="o.FRN001C_3">#REF!</definedName>
    <definedName name="o.FRN001D" localSheetId="11">#REF!</definedName>
    <definedName name="o.FRN001D" localSheetId="44">#REF!</definedName>
    <definedName name="o.FRN001D" localSheetId="45">#REF!</definedName>
    <definedName name="o.FRN001D" localSheetId="46">#REF!</definedName>
    <definedName name="o.FRN001D" localSheetId="48">#REF!</definedName>
    <definedName name="o.FRN001D" localSheetId="54">#REF!</definedName>
    <definedName name="o.FRN001D" localSheetId="53">#REF!</definedName>
    <definedName name="o.FRN001D" localSheetId="13">#REF!</definedName>
    <definedName name="o.FRN001D" localSheetId="19">#REF!</definedName>
    <definedName name="o.FRN001D" localSheetId="23">#REF!</definedName>
    <definedName name="o.FRN001D" localSheetId="30">#REF!</definedName>
    <definedName name="o.FRN001D" localSheetId="3">#REF!</definedName>
    <definedName name="o.FRN001D" localSheetId="1">#REF!</definedName>
    <definedName name="o.FRN001D">#REF!</definedName>
    <definedName name="o.FRN002A" localSheetId="11">#REF!</definedName>
    <definedName name="o.FRN002A" localSheetId="44">#REF!</definedName>
    <definedName name="o.FRN002A" localSheetId="45">#REF!</definedName>
    <definedName name="o.FRN002A" localSheetId="46">#REF!</definedName>
    <definedName name="o.FRN002A" localSheetId="48">#REF!</definedName>
    <definedName name="o.FRN002A" localSheetId="54">#REF!</definedName>
    <definedName name="o.FRN002A" localSheetId="53">#REF!</definedName>
    <definedName name="o.FRN002A" localSheetId="13">#REF!</definedName>
    <definedName name="o.FRN002A" localSheetId="19">#REF!</definedName>
    <definedName name="o.FRN002A" localSheetId="23">#REF!</definedName>
    <definedName name="o.FRN002A" localSheetId="30">#REF!</definedName>
    <definedName name="o.FRN002A" localSheetId="3">#REF!</definedName>
    <definedName name="o.FRN002A" localSheetId="1">#REF!</definedName>
    <definedName name="o.FRN002A">#REF!</definedName>
    <definedName name="o.FRN002A_2" localSheetId="11">#REF!</definedName>
    <definedName name="o.FRN002A_2" localSheetId="44">#REF!</definedName>
    <definedName name="o.FRN002A_2" localSheetId="45">#REF!</definedName>
    <definedName name="o.FRN002A_2" localSheetId="46">#REF!</definedName>
    <definedName name="o.FRN002A_2" localSheetId="48">#REF!</definedName>
    <definedName name="o.FRN002A_2" localSheetId="54">#REF!</definedName>
    <definedName name="o.FRN002A_2" localSheetId="53">#REF!</definedName>
    <definedName name="o.FRN002A_2" localSheetId="13">#REF!</definedName>
    <definedName name="o.FRN002A_2" localSheetId="19">#REF!</definedName>
    <definedName name="o.FRN002A_2" localSheetId="23">#REF!</definedName>
    <definedName name="o.FRN002A_2" localSheetId="30">#REF!</definedName>
    <definedName name="o.FRN002A_2" localSheetId="3">#REF!</definedName>
    <definedName name="o.FRN002A_2" localSheetId="1">#REF!</definedName>
    <definedName name="o.FRN002A_2">#REF!</definedName>
    <definedName name="o.FRN002B" localSheetId="11">#REF!</definedName>
    <definedName name="o.FRN002B" localSheetId="44">#REF!</definedName>
    <definedName name="o.FRN002B" localSheetId="45">#REF!</definedName>
    <definedName name="o.FRN002B" localSheetId="46">#REF!</definedName>
    <definedName name="o.FRN002B" localSheetId="48">#REF!</definedName>
    <definedName name="o.FRN002B" localSheetId="54">#REF!</definedName>
    <definedName name="o.FRN002B" localSheetId="53">#REF!</definedName>
    <definedName name="o.FRN002B" localSheetId="13">#REF!</definedName>
    <definedName name="o.FRN002B" localSheetId="19">#REF!</definedName>
    <definedName name="o.FRN002B" localSheetId="23">#REF!</definedName>
    <definedName name="o.FRN002B" localSheetId="30">#REF!</definedName>
    <definedName name="o.FRN002B" localSheetId="3">#REF!</definedName>
    <definedName name="o.FRN002B" localSheetId="1">#REF!</definedName>
    <definedName name="o.FRN002B">#REF!</definedName>
    <definedName name="o.FRN002D" localSheetId="11">#REF!</definedName>
    <definedName name="o.FRN002D" localSheetId="44">#REF!</definedName>
    <definedName name="o.FRN002D" localSheetId="45">#REF!</definedName>
    <definedName name="o.FRN002D" localSheetId="46">#REF!</definedName>
    <definedName name="o.FRN002D" localSheetId="48">#REF!</definedName>
    <definedName name="o.FRN002D" localSheetId="54">#REF!</definedName>
    <definedName name="o.FRN002D" localSheetId="53">#REF!</definedName>
    <definedName name="o.FRN002D" localSheetId="13">#REF!</definedName>
    <definedName name="o.FRN002D" localSheetId="19">#REF!</definedName>
    <definedName name="o.FRN002D" localSheetId="23">#REF!</definedName>
    <definedName name="o.FRN002D" localSheetId="30">#REF!</definedName>
    <definedName name="o.FRN002D" localSheetId="3">#REF!</definedName>
    <definedName name="o.FRN002D" localSheetId="1">#REF!</definedName>
    <definedName name="o.FRN002D">#REF!</definedName>
    <definedName name="o.FRN013A" localSheetId="11">#REF!</definedName>
    <definedName name="o.FRN013A" localSheetId="44">#REF!</definedName>
    <definedName name="o.FRN013A" localSheetId="45">#REF!</definedName>
    <definedName name="o.FRN013A" localSheetId="46">#REF!</definedName>
    <definedName name="o.FRN013A" localSheetId="48">#REF!</definedName>
    <definedName name="o.FRN013A" localSheetId="54">#REF!</definedName>
    <definedName name="o.FRN013A" localSheetId="53">#REF!</definedName>
    <definedName name="o.FRN013A" localSheetId="13">#REF!</definedName>
    <definedName name="o.FRN013A" localSheetId="19">#REF!</definedName>
    <definedName name="o.FRN013A" localSheetId="23">#REF!</definedName>
    <definedName name="o.FRN013A" localSheetId="30">#REF!</definedName>
    <definedName name="o.FRN013A" localSheetId="3">#REF!</definedName>
    <definedName name="o.FRN013A" localSheetId="1">#REF!</definedName>
    <definedName name="o.FRN013A">#REF!</definedName>
    <definedName name="o.FRN013B" localSheetId="11">#REF!</definedName>
    <definedName name="o.FRN013B" localSheetId="44">#REF!</definedName>
    <definedName name="o.FRN013B" localSheetId="45">#REF!</definedName>
    <definedName name="o.FRN013B" localSheetId="46">#REF!</definedName>
    <definedName name="o.FRN013B" localSheetId="48">#REF!</definedName>
    <definedName name="o.FRN013B" localSheetId="54">#REF!</definedName>
    <definedName name="o.FRN013B" localSheetId="53">#REF!</definedName>
    <definedName name="o.FRN013B" localSheetId="13">#REF!</definedName>
    <definedName name="o.FRN013B" localSheetId="19">#REF!</definedName>
    <definedName name="o.FRN013B" localSheetId="23">#REF!</definedName>
    <definedName name="o.FRN013B" localSheetId="30">#REF!</definedName>
    <definedName name="o.FRN013B" localSheetId="3">#REF!</definedName>
    <definedName name="o.FRN013B" localSheetId="1">#REF!</definedName>
    <definedName name="o.FRN013B">#REF!</definedName>
    <definedName name="_xlnm.Print_Area" localSheetId="32">'6.4 Główne pozycje bilansu'!$A$2:$E$21</definedName>
    <definedName name="Odsetki_kupione" localSheetId="11">#REF!</definedName>
    <definedName name="Odsetki_kupione" localSheetId="44">#REF!</definedName>
    <definedName name="Odsetki_kupione" localSheetId="45">#REF!</definedName>
    <definedName name="Odsetki_kupione" localSheetId="46">#REF!</definedName>
    <definedName name="Odsetki_kupione" localSheetId="48">#REF!</definedName>
    <definedName name="Odsetki_kupione" localSheetId="54">#REF!</definedName>
    <definedName name="Odsetki_kupione" localSheetId="53">#REF!</definedName>
    <definedName name="Odsetki_kupione" localSheetId="13">#REF!</definedName>
    <definedName name="Odsetki_kupione" localSheetId="19">#REF!</definedName>
    <definedName name="Odsetki_kupione" localSheetId="23">#REF!</definedName>
    <definedName name="Odsetki_kupione" localSheetId="30">#REF!</definedName>
    <definedName name="Odsetki_kupione" localSheetId="3">#REF!</definedName>
    <definedName name="Odsetki_kupione" localSheetId="1">#REF!</definedName>
    <definedName name="Odsetki_kupione">#REF!</definedName>
    <definedName name="os_fizyczne">'[5]osoby fizyczne'!$GQ$8:$IR$82</definedName>
    <definedName name="os_prawne">'[5]osoby prawne'!$GQ$8:$IR$83</definedName>
    <definedName name="ow.FBN001" localSheetId="11">#REF!</definedName>
    <definedName name="ow.FBN001" localSheetId="44">#REF!</definedName>
    <definedName name="ow.FBN001" localSheetId="45">#REF!</definedName>
    <definedName name="ow.FBN001" localSheetId="46">#REF!</definedName>
    <definedName name="ow.FBN001" localSheetId="48">#REF!</definedName>
    <definedName name="ow.FBN001" localSheetId="54">#REF!</definedName>
    <definedName name="ow.FBN001" localSheetId="53">#REF!</definedName>
    <definedName name="ow.FBN001" localSheetId="13">#REF!</definedName>
    <definedName name="ow.FBN001" localSheetId="19">#REF!</definedName>
    <definedName name="ow.FBN001" localSheetId="23">#REF!</definedName>
    <definedName name="ow.FBN001" localSheetId="30">#REF!</definedName>
    <definedName name="ow.FBN001" localSheetId="3">#REF!</definedName>
    <definedName name="ow.FBN001" localSheetId="1">#REF!</definedName>
    <definedName name="ow.FBN001">#REF!</definedName>
    <definedName name="ow.FBN001_1" localSheetId="11">#REF!</definedName>
    <definedName name="ow.FBN001_1" localSheetId="44">#REF!</definedName>
    <definedName name="ow.FBN001_1" localSheetId="45">#REF!</definedName>
    <definedName name="ow.FBN001_1" localSheetId="46">#REF!</definedName>
    <definedName name="ow.FBN001_1" localSheetId="48">#REF!</definedName>
    <definedName name="ow.FBN001_1" localSheetId="54">#REF!</definedName>
    <definedName name="ow.FBN001_1" localSheetId="53">#REF!</definedName>
    <definedName name="ow.FBN001_1" localSheetId="13">#REF!</definedName>
    <definedName name="ow.FBN001_1" localSheetId="19">#REF!</definedName>
    <definedName name="ow.FBN001_1" localSheetId="23">#REF!</definedName>
    <definedName name="ow.FBN001_1" localSheetId="30">#REF!</definedName>
    <definedName name="ow.FBN001_1" localSheetId="3">#REF!</definedName>
    <definedName name="ow.FBN001_1" localSheetId="1">#REF!</definedName>
    <definedName name="ow.FBN001_1">#REF!</definedName>
    <definedName name="ow.FBN003" localSheetId="11">#REF!</definedName>
    <definedName name="ow.FBN003" localSheetId="44">#REF!</definedName>
    <definedName name="ow.FBN003" localSheetId="45">#REF!</definedName>
    <definedName name="ow.FBN003" localSheetId="46">#REF!</definedName>
    <definedName name="ow.FBN003" localSheetId="48">#REF!</definedName>
    <definedName name="ow.FBN003" localSheetId="54">#REF!</definedName>
    <definedName name="ow.FBN003" localSheetId="53">#REF!</definedName>
    <definedName name="ow.FBN003" localSheetId="13">#REF!</definedName>
    <definedName name="ow.FBN003" localSheetId="19">#REF!</definedName>
    <definedName name="ow.FBN003" localSheetId="23">#REF!</definedName>
    <definedName name="ow.FBN003" localSheetId="30">#REF!</definedName>
    <definedName name="ow.FBN003" localSheetId="3">#REF!</definedName>
    <definedName name="ow.FBN003" localSheetId="1">#REF!</definedName>
    <definedName name="ow.FBN003">#REF!</definedName>
    <definedName name="ow.FBN004A" localSheetId="11">#REF!</definedName>
    <definedName name="ow.FBN004A" localSheetId="44">#REF!</definedName>
    <definedName name="ow.FBN004A" localSheetId="45">#REF!</definedName>
    <definedName name="ow.FBN004A" localSheetId="46">#REF!</definedName>
    <definedName name="ow.FBN004A" localSheetId="48">#REF!</definedName>
    <definedName name="ow.FBN004A" localSheetId="54">#REF!</definedName>
    <definedName name="ow.FBN004A" localSheetId="53">#REF!</definedName>
    <definedName name="ow.FBN004A" localSheetId="13">#REF!</definedName>
    <definedName name="ow.FBN004A" localSheetId="19">#REF!</definedName>
    <definedName name="ow.FBN004A" localSheetId="23">#REF!</definedName>
    <definedName name="ow.FBN004A" localSheetId="30">#REF!</definedName>
    <definedName name="ow.FBN004A" localSheetId="3">#REF!</definedName>
    <definedName name="ow.FBN004A" localSheetId="1">#REF!</definedName>
    <definedName name="ow.FBN004A">#REF!</definedName>
    <definedName name="ow.FBN004B" localSheetId="11">#REF!</definedName>
    <definedName name="ow.FBN004B" localSheetId="44">#REF!</definedName>
    <definedName name="ow.FBN004B" localSheetId="45">#REF!</definedName>
    <definedName name="ow.FBN004B" localSheetId="46">#REF!</definedName>
    <definedName name="ow.FBN004B" localSheetId="48">#REF!</definedName>
    <definedName name="ow.FBN004B" localSheetId="54">#REF!</definedName>
    <definedName name="ow.FBN004B" localSheetId="53">#REF!</definedName>
    <definedName name="ow.FBN004B" localSheetId="13">#REF!</definedName>
    <definedName name="ow.FBN004B" localSheetId="19">#REF!</definedName>
    <definedName name="ow.FBN004B" localSheetId="23">#REF!</definedName>
    <definedName name="ow.FBN004B" localSheetId="30">#REF!</definedName>
    <definedName name="ow.FBN004B" localSheetId="3">#REF!</definedName>
    <definedName name="ow.FBN004B" localSheetId="1">#REF!</definedName>
    <definedName name="ow.FBN004B">#REF!</definedName>
    <definedName name="ow.FBN004C" localSheetId="11">#REF!</definedName>
    <definedName name="ow.FBN004C" localSheetId="44">#REF!</definedName>
    <definedName name="ow.FBN004C" localSheetId="45">#REF!</definedName>
    <definedName name="ow.FBN004C" localSheetId="46">#REF!</definedName>
    <definedName name="ow.FBN004C" localSheetId="48">#REF!</definedName>
    <definedName name="ow.FBN004C" localSheetId="54">#REF!</definedName>
    <definedName name="ow.FBN004C" localSheetId="53">#REF!</definedName>
    <definedName name="ow.FBN004C" localSheetId="13">#REF!</definedName>
    <definedName name="ow.FBN004C" localSheetId="19">#REF!</definedName>
    <definedName name="ow.FBN004C" localSheetId="23">#REF!</definedName>
    <definedName name="ow.FBN004C" localSheetId="30">#REF!</definedName>
    <definedName name="ow.FBN004C" localSheetId="3">#REF!</definedName>
    <definedName name="ow.FBN004C" localSheetId="1">#REF!</definedName>
    <definedName name="ow.FBN004C">#REF!</definedName>
    <definedName name="ow.FBN009A_1" localSheetId="11">#REF!</definedName>
    <definedName name="ow.FBN009A_1" localSheetId="44">#REF!</definedName>
    <definedName name="ow.FBN009A_1" localSheetId="45">#REF!</definedName>
    <definedName name="ow.FBN009A_1" localSheetId="46">#REF!</definedName>
    <definedName name="ow.FBN009A_1" localSheetId="48">#REF!</definedName>
    <definedName name="ow.FBN009A_1" localSheetId="54">#REF!</definedName>
    <definedName name="ow.FBN009A_1" localSheetId="53">#REF!</definedName>
    <definedName name="ow.FBN009A_1" localSheetId="13">#REF!</definedName>
    <definedName name="ow.FBN009A_1" localSheetId="19">#REF!</definedName>
    <definedName name="ow.FBN009A_1" localSheetId="23">#REF!</definedName>
    <definedName name="ow.FBN009A_1" localSheetId="30">#REF!</definedName>
    <definedName name="ow.FBN009A_1" localSheetId="3">#REF!</definedName>
    <definedName name="ow.FBN009A_1" localSheetId="1">#REF!</definedName>
    <definedName name="ow.FBN009A_1">#REF!</definedName>
    <definedName name="ow.FBN009A_2" localSheetId="11">#REF!</definedName>
    <definedName name="ow.FBN009A_2" localSheetId="44">#REF!</definedName>
    <definedName name="ow.FBN009A_2" localSheetId="45">#REF!</definedName>
    <definedName name="ow.FBN009A_2" localSheetId="46">#REF!</definedName>
    <definedName name="ow.FBN009A_2" localSheetId="48">#REF!</definedName>
    <definedName name="ow.FBN009A_2" localSheetId="54">#REF!</definedName>
    <definedName name="ow.FBN009A_2" localSheetId="53">#REF!</definedName>
    <definedName name="ow.FBN009A_2" localSheetId="13">#REF!</definedName>
    <definedName name="ow.FBN009A_2" localSheetId="19">#REF!</definedName>
    <definedName name="ow.FBN009A_2" localSheetId="23">#REF!</definedName>
    <definedName name="ow.FBN009A_2" localSheetId="30">#REF!</definedName>
    <definedName name="ow.FBN009A_2" localSheetId="3">#REF!</definedName>
    <definedName name="ow.FBN009A_2" localSheetId="1">#REF!</definedName>
    <definedName name="ow.FBN009A_2">#REF!</definedName>
    <definedName name="ow.FBN009A_3" localSheetId="11">#REF!</definedName>
    <definedName name="ow.FBN009A_3" localSheetId="44">#REF!</definedName>
    <definedName name="ow.FBN009A_3" localSheetId="45">#REF!</definedName>
    <definedName name="ow.FBN009A_3" localSheetId="46">#REF!</definedName>
    <definedName name="ow.FBN009A_3" localSheetId="48">#REF!</definedName>
    <definedName name="ow.FBN009A_3" localSheetId="54">#REF!</definedName>
    <definedName name="ow.FBN009A_3" localSheetId="53">#REF!</definedName>
    <definedName name="ow.FBN009A_3" localSheetId="13">#REF!</definedName>
    <definedName name="ow.FBN009A_3" localSheetId="19">#REF!</definedName>
    <definedName name="ow.FBN009A_3" localSheetId="23">#REF!</definedName>
    <definedName name="ow.FBN009A_3" localSheetId="30">#REF!</definedName>
    <definedName name="ow.FBN009A_3" localSheetId="3">#REF!</definedName>
    <definedName name="ow.FBN009A_3" localSheetId="1">#REF!</definedName>
    <definedName name="ow.FBN009A_3">#REF!</definedName>
    <definedName name="ow.FBN009B" localSheetId="11">#REF!</definedName>
    <definedName name="ow.FBN009B" localSheetId="44">#REF!</definedName>
    <definedName name="ow.FBN009B" localSheetId="45">#REF!</definedName>
    <definedName name="ow.FBN009B" localSheetId="46">#REF!</definedName>
    <definedName name="ow.FBN009B" localSheetId="48">#REF!</definedName>
    <definedName name="ow.FBN009B" localSheetId="54">#REF!</definedName>
    <definedName name="ow.FBN009B" localSheetId="53">#REF!</definedName>
    <definedName name="ow.FBN009B" localSheetId="13">#REF!</definedName>
    <definedName name="ow.FBN009B" localSheetId="19">#REF!</definedName>
    <definedName name="ow.FBN009B" localSheetId="23">#REF!</definedName>
    <definedName name="ow.FBN009B" localSheetId="30">#REF!</definedName>
    <definedName name="ow.FBN009B" localSheetId="3">#REF!</definedName>
    <definedName name="ow.FBN009B" localSheetId="1">#REF!</definedName>
    <definedName name="ow.FBN009B">#REF!</definedName>
    <definedName name="ow.FBN009B_1" localSheetId="11">#REF!</definedName>
    <definedName name="ow.FBN009B_1" localSheetId="44">#REF!</definedName>
    <definedName name="ow.FBN009B_1" localSheetId="45">#REF!</definedName>
    <definedName name="ow.FBN009B_1" localSheetId="46">#REF!</definedName>
    <definedName name="ow.FBN009B_1" localSheetId="48">#REF!</definedName>
    <definedName name="ow.FBN009B_1" localSheetId="54">#REF!</definedName>
    <definedName name="ow.FBN009B_1" localSheetId="53">#REF!</definedName>
    <definedName name="ow.FBN009B_1" localSheetId="13">#REF!</definedName>
    <definedName name="ow.FBN009B_1" localSheetId="19">#REF!</definedName>
    <definedName name="ow.FBN009B_1" localSheetId="23">#REF!</definedName>
    <definedName name="ow.FBN009B_1" localSheetId="30">#REF!</definedName>
    <definedName name="ow.FBN009B_1" localSheetId="3">#REF!</definedName>
    <definedName name="ow.FBN009B_1" localSheetId="1">#REF!</definedName>
    <definedName name="ow.FBN009B_1">#REF!</definedName>
    <definedName name="ow.FBN009C" localSheetId="11">#REF!</definedName>
    <definedName name="ow.FBN009C" localSheetId="44">#REF!</definedName>
    <definedName name="ow.FBN009C" localSheetId="45">#REF!</definedName>
    <definedName name="ow.FBN009C" localSheetId="46">#REF!</definedName>
    <definedName name="ow.FBN009C" localSheetId="48">#REF!</definedName>
    <definedName name="ow.FBN009C" localSheetId="54">#REF!</definedName>
    <definedName name="ow.FBN009C" localSheetId="53">#REF!</definedName>
    <definedName name="ow.FBN009C" localSheetId="13">#REF!</definedName>
    <definedName name="ow.FBN009C" localSheetId="19">#REF!</definedName>
    <definedName name="ow.FBN009C" localSheetId="23">#REF!</definedName>
    <definedName name="ow.FBN009C" localSheetId="30">#REF!</definedName>
    <definedName name="ow.FBN009C" localSheetId="3">#REF!</definedName>
    <definedName name="ow.FBN009C" localSheetId="1">#REF!</definedName>
    <definedName name="ow.FBN009C">#REF!</definedName>
    <definedName name="ow.FBN010A_1" localSheetId="11">#REF!</definedName>
    <definedName name="ow.FBN010A_1" localSheetId="44">#REF!</definedName>
    <definedName name="ow.FBN010A_1" localSheetId="45">#REF!</definedName>
    <definedName name="ow.FBN010A_1" localSheetId="46">#REF!</definedName>
    <definedName name="ow.FBN010A_1" localSheetId="48">#REF!</definedName>
    <definedName name="ow.FBN010A_1" localSheetId="54">#REF!</definedName>
    <definedName name="ow.FBN010A_1" localSheetId="53">#REF!</definedName>
    <definedName name="ow.FBN010A_1" localSheetId="13">#REF!</definedName>
    <definedName name="ow.FBN010A_1" localSheetId="19">#REF!</definedName>
    <definedName name="ow.FBN010A_1" localSheetId="23">#REF!</definedName>
    <definedName name="ow.FBN010A_1" localSheetId="30">#REF!</definedName>
    <definedName name="ow.FBN010A_1" localSheetId="3">#REF!</definedName>
    <definedName name="ow.FBN010A_1" localSheetId="1">#REF!</definedName>
    <definedName name="ow.FBN010A_1">#REF!</definedName>
    <definedName name="ow.FBN010A_2" localSheetId="11">#REF!</definedName>
    <definedName name="ow.FBN010A_2" localSheetId="44">#REF!</definedName>
    <definedName name="ow.FBN010A_2" localSheetId="45">#REF!</definedName>
    <definedName name="ow.FBN010A_2" localSheetId="46">#REF!</definedName>
    <definedName name="ow.FBN010A_2" localSheetId="48">#REF!</definedName>
    <definedName name="ow.FBN010A_2" localSheetId="54">#REF!</definedName>
    <definedName name="ow.FBN010A_2" localSheetId="53">#REF!</definedName>
    <definedName name="ow.FBN010A_2" localSheetId="13">#REF!</definedName>
    <definedName name="ow.FBN010A_2" localSheetId="19">#REF!</definedName>
    <definedName name="ow.FBN010A_2" localSheetId="23">#REF!</definedName>
    <definedName name="ow.FBN010A_2" localSheetId="30">#REF!</definedName>
    <definedName name="ow.FBN010A_2" localSheetId="3">#REF!</definedName>
    <definedName name="ow.FBN010A_2" localSheetId="1">#REF!</definedName>
    <definedName name="ow.FBN010A_2">#REF!</definedName>
    <definedName name="ow.FBN010B_1" localSheetId="11">#REF!</definedName>
    <definedName name="ow.FBN010B_1" localSheetId="44">#REF!</definedName>
    <definedName name="ow.FBN010B_1" localSheetId="45">#REF!</definedName>
    <definedName name="ow.FBN010B_1" localSheetId="46">#REF!</definedName>
    <definedName name="ow.FBN010B_1" localSheetId="48">#REF!</definedName>
    <definedName name="ow.FBN010B_1" localSheetId="54">#REF!</definedName>
    <definedName name="ow.FBN010B_1" localSheetId="53">#REF!</definedName>
    <definedName name="ow.FBN010B_1" localSheetId="13">#REF!</definedName>
    <definedName name="ow.FBN010B_1" localSheetId="19">#REF!</definedName>
    <definedName name="ow.FBN010B_1" localSheetId="23">#REF!</definedName>
    <definedName name="ow.FBN010B_1" localSheetId="30">#REF!</definedName>
    <definedName name="ow.FBN010B_1" localSheetId="3">#REF!</definedName>
    <definedName name="ow.FBN010B_1" localSheetId="1">#REF!</definedName>
    <definedName name="ow.FBN010B_1">#REF!</definedName>
    <definedName name="ow.FBN010B_2" localSheetId="11">#REF!</definedName>
    <definedName name="ow.FBN010B_2" localSheetId="44">#REF!</definedName>
    <definedName name="ow.FBN010B_2" localSheetId="45">#REF!</definedName>
    <definedName name="ow.FBN010B_2" localSheetId="46">#REF!</definedName>
    <definedName name="ow.FBN010B_2" localSheetId="48">#REF!</definedName>
    <definedName name="ow.FBN010B_2" localSheetId="54">#REF!</definedName>
    <definedName name="ow.FBN010B_2" localSheetId="53">#REF!</definedName>
    <definedName name="ow.FBN010B_2" localSheetId="13">#REF!</definedName>
    <definedName name="ow.FBN010B_2" localSheetId="19">#REF!</definedName>
    <definedName name="ow.FBN010B_2" localSheetId="23">#REF!</definedName>
    <definedName name="ow.FBN010B_2" localSheetId="30">#REF!</definedName>
    <definedName name="ow.FBN010B_2" localSheetId="3">#REF!</definedName>
    <definedName name="ow.FBN010B_2" localSheetId="1">#REF!</definedName>
    <definedName name="ow.FBN010B_2">#REF!</definedName>
    <definedName name="ow.FBN010B_3" localSheetId="11">#REF!</definedName>
    <definedName name="ow.FBN010B_3" localSheetId="44">#REF!</definedName>
    <definedName name="ow.FBN010B_3" localSheetId="45">#REF!</definedName>
    <definedName name="ow.FBN010B_3" localSheetId="46">#REF!</definedName>
    <definedName name="ow.FBN010B_3" localSheetId="48">#REF!</definedName>
    <definedName name="ow.FBN010B_3" localSheetId="54">#REF!</definedName>
    <definedName name="ow.FBN010B_3" localSheetId="53">#REF!</definedName>
    <definedName name="ow.FBN010B_3" localSheetId="13">#REF!</definedName>
    <definedName name="ow.FBN010B_3" localSheetId="19">#REF!</definedName>
    <definedName name="ow.FBN010B_3" localSheetId="23">#REF!</definedName>
    <definedName name="ow.FBN010B_3" localSheetId="30">#REF!</definedName>
    <definedName name="ow.FBN010B_3" localSheetId="3">#REF!</definedName>
    <definedName name="ow.FBN010B_3" localSheetId="1">#REF!</definedName>
    <definedName name="ow.FBN010B_3">#REF!</definedName>
    <definedName name="ow.FBN010B_4" localSheetId="11">#REF!</definedName>
    <definedName name="ow.FBN010B_4" localSheetId="44">#REF!</definedName>
    <definedName name="ow.FBN010B_4" localSheetId="45">#REF!</definedName>
    <definedName name="ow.FBN010B_4" localSheetId="46">#REF!</definedName>
    <definedName name="ow.FBN010B_4" localSheetId="48">#REF!</definedName>
    <definedName name="ow.FBN010B_4" localSheetId="54">#REF!</definedName>
    <definedName name="ow.FBN010B_4" localSheetId="53">#REF!</definedName>
    <definedName name="ow.FBN010B_4" localSheetId="13">#REF!</definedName>
    <definedName name="ow.FBN010B_4" localSheetId="19">#REF!</definedName>
    <definedName name="ow.FBN010B_4" localSheetId="23">#REF!</definedName>
    <definedName name="ow.FBN010B_4" localSheetId="30">#REF!</definedName>
    <definedName name="ow.FBN010B_4" localSheetId="3">#REF!</definedName>
    <definedName name="ow.FBN010B_4" localSheetId="1">#REF!</definedName>
    <definedName name="ow.FBN010B_4">#REF!</definedName>
    <definedName name="ow.FBN010C_1" localSheetId="11">#REF!</definedName>
    <definedName name="ow.FBN010C_1" localSheetId="44">#REF!</definedName>
    <definedName name="ow.FBN010C_1" localSheetId="45">#REF!</definedName>
    <definedName name="ow.FBN010C_1" localSheetId="46">#REF!</definedName>
    <definedName name="ow.FBN010C_1" localSheetId="48">#REF!</definedName>
    <definedName name="ow.FBN010C_1" localSheetId="54">#REF!</definedName>
    <definedName name="ow.FBN010C_1" localSheetId="53">#REF!</definedName>
    <definedName name="ow.FBN010C_1" localSheetId="13">#REF!</definedName>
    <definedName name="ow.FBN010C_1" localSheetId="19">#REF!</definedName>
    <definedName name="ow.FBN010C_1" localSheetId="23">#REF!</definedName>
    <definedName name="ow.FBN010C_1" localSheetId="30">#REF!</definedName>
    <definedName name="ow.FBN010C_1" localSheetId="3">#REF!</definedName>
    <definedName name="ow.FBN010C_1" localSheetId="1">#REF!</definedName>
    <definedName name="ow.FBN010C_1">#REF!</definedName>
    <definedName name="ow.FBN010C_2" localSheetId="11">#REF!</definedName>
    <definedName name="ow.FBN010C_2" localSheetId="44">#REF!</definedName>
    <definedName name="ow.FBN010C_2" localSheetId="45">#REF!</definedName>
    <definedName name="ow.FBN010C_2" localSheetId="46">#REF!</definedName>
    <definedName name="ow.FBN010C_2" localSheetId="48">#REF!</definedName>
    <definedName name="ow.FBN010C_2" localSheetId="54">#REF!</definedName>
    <definedName name="ow.FBN010C_2" localSheetId="53">#REF!</definedName>
    <definedName name="ow.FBN010C_2" localSheetId="13">#REF!</definedName>
    <definedName name="ow.FBN010C_2" localSheetId="19">#REF!</definedName>
    <definedName name="ow.FBN010C_2" localSheetId="23">#REF!</definedName>
    <definedName name="ow.FBN010C_2" localSheetId="30">#REF!</definedName>
    <definedName name="ow.FBN010C_2" localSheetId="3">#REF!</definedName>
    <definedName name="ow.FBN010C_2" localSheetId="1">#REF!</definedName>
    <definedName name="ow.FBN010C_2">#REF!</definedName>
    <definedName name="ow.FBN012" localSheetId="11">#REF!</definedName>
    <definedName name="ow.FBN012" localSheetId="44">#REF!</definedName>
    <definedName name="ow.FBN012" localSheetId="45">#REF!</definedName>
    <definedName name="ow.FBN012" localSheetId="46">#REF!</definedName>
    <definedName name="ow.FBN012" localSheetId="48">#REF!</definedName>
    <definedName name="ow.FBN012" localSheetId="54">#REF!</definedName>
    <definedName name="ow.FBN012" localSheetId="53">#REF!</definedName>
    <definedName name="ow.FBN012" localSheetId="13">#REF!</definedName>
    <definedName name="ow.FBN012" localSheetId="19">#REF!</definedName>
    <definedName name="ow.FBN012" localSheetId="23">#REF!</definedName>
    <definedName name="ow.FBN012" localSheetId="30">#REF!</definedName>
    <definedName name="ow.FBN012" localSheetId="3">#REF!</definedName>
    <definedName name="ow.FBN012" localSheetId="1">#REF!</definedName>
    <definedName name="ow.FBN012">#REF!</definedName>
    <definedName name="ow.FBN013" localSheetId="11">#REF!</definedName>
    <definedName name="ow.FBN013" localSheetId="44">#REF!</definedName>
    <definedName name="ow.FBN013" localSheetId="45">#REF!</definedName>
    <definedName name="ow.FBN013" localSheetId="46">#REF!</definedName>
    <definedName name="ow.FBN013" localSheetId="48">#REF!</definedName>
    <definedName name="ow.FBN013" localSheetId="54">#REF!</definedName>
    <definedName name="ow.FBN013" localSheetId="53">#REF!</definedName>
    <definedName name="ow.FBN013" localSheetId="13">#REF!</definedName>
    <definedName name="ow.FBN013" localSheetId="19">#REF!</definedName>
    <definedName name="ow.FBN013" localSheetId="23">#REF!</definedName>
    <definedName name="ow.FBN013" localSheetId="30">#REF!</definedName>
    <definedName name="ow.FBN013" localSheetId="3">#REF!</definedName>
    <definedName name="ow.FBN013" localSheetId="1">#REF!</definedName>
    <definedName name="ow.FBN013">#REF!</definedName>
    <definedName name="ow.FBN014A" localSheetId="11">#REF!</definedName>
    <definedName name="ow.FBN014A" localSheetId="44">#REF!</definedName>
    <definedName name="ow.FBN014A" localSheetId="45">#REF!</definedName>
    <definedName name="ow.FBN014A" localSheetId="46">#REF!</definedName>
    <definedName name="ow.FBN014A" localSheetId="48">#REF!</definedName>
    <definedName name="ow.FBN014A" localSheetId="54">#REF!</definedName>
    <definedName name="ow.FBN014A" localSheetId="53">#REF!</definedName>
    <definedName name="ow.FBN014A" localSheetId="13">#REF!</definedName>
    <definedName name="ow.FBN014A" localSheetId="19">#REF!</definedName>
    <definedName name="ow.FBN014A" localSheetId="23">#REF!</definedName>
    <definedName name="ow.FBN014A" localSheetId="30">#REF!</definedName>
    <definedName name="ow.FBN014A" localSheetId="3">#REF!</definedName>
    <definedName name="ow.FBN014A" localSheetId="1">#REF!</definedName>
    <definedName name="ow.FBN014A">#REF!</definedName>
    <definedName name="ow.FBN014B_1" localSheetId="11">#REF!</definedName>
    <definedName name="ow.FBN014B_1" localSheetId="44">#REF!</definedName>
    <definedName name="ow.FBN014B_1" localSheetId="45">#REF!</definedName>
    <definedName name="ow.FBN014B_1" localSheetId="46">#REF!</definedName>
    <definedName name="ow.FBN014B_1" localSheetId="48">#REF!</definedName>
    <definedName name="ow.FBN014B_1" localSheetId="54">#REF!</definedName>
    <definedName name="ow.FBN014B_1" localSheetId="53">#REF!</definedName>
    <definedName name="ow.FBN014B_1" localSheetId="13">#REF!</definedName>
    <definedName name="ow.FBN014B_1" localSheetId="19">#REF!</definedName>
    <definedName name="ow.FBN014B_1" localSheetId="23">#REF!</definedName>
    <definedName name="ow.FBN014B_1" localSheetId="30">#REF!</definedName>
    <definedName name="ow.FBN014B_1" localSheetId="3">#REF!</definedName>
    <definedName name="ow.FBN014B_1" localSheetId="1">#REF!</definedName>
    <definedName name="ow.FBN014B_1">#REF!</definedName>
    <definedName name="ow.FBN014B_2" localSheetId="11">#REF!</definedName>
    <definedName name="ow.FBN014B_2" localSheetId="44">#REF!</definedName>
    <definedName name="ow.FBN014B_2" localSheetId="45">#REF!</definedName>
    <definedName name="ow.FBN014B_2" localSheetId="46">#REF!</definedName>
    <definedName name="ow.FBN014B_2" localSheetId="48">#REF!</definedName>
    <definedName name="ow.FBN014B_2" localSheetId="54">#REF!</definedName>
    <definedName name="ow.FBN014B_2" localSheetId="53">#REF!</definedName>
    <definedName name="ow.FBN014B_2" localSheetId="13">#REF!</definedName>
    <definedName name="ow.FBN014B_2" localSheetId="19">#REF!</definedName>
    <definedName name="ow.FBN014B_2" localSheetId="23">#REF!</definedName>
    <definedName name="ow.FBN014B_2" localSheetId="30">#REF!</definedName>
    <definedName name="ow.FBN014B_2" localSheetId="3">#REF!</definedName>
    <definedName name="ow.FBN014B_2" localSheetId="1">#REF!</definedName>
    <definedName name="ow.FBN014B_2">#REF!</definedName>
    <definedName name="ow.FBN014C" localSheetId="11">#REF!</definedName>
    <definedName name="ow.FBN014C" localSheetId="44">#REF!</definedName>
    <definedName name="ow.FBN014C" localSheetId="45">#REF!</definedName>
    <definedName name="ow.FBN014C" localSheetId="46">#REF!</definedName>
    <definedName name="ow.FBN014C" localSheetId="48">#REF!</definedName>
    <definedName name="ow.FBN014C" localSheetId="54">#REF!</definedName>
    <definedName name="ow.FBN014C" localSheetId="53">#REF!</definedName>
    <definedName name="ow.FBN014C" localSheetId="13">#REF!</definedName>
    <definedName name="ow.FBN014C" localSheetId="19">#REF!</definedName>
    <definedName name="ow.FBN014C" localSheetId="23">#REF!</definedName>
    <definedName name="ow.FBN014C" localSheetId="30">#REF!</definedName>
    <definedName name="ow.FBN014C" localSheetId="3">#REF!</definedName>
    <definedName name="ow.FBN014C" localSheetId="1">#REF!</definedName>
    <definedName name="ow.FBN014C">#REF!</definedName>
    <definedName name="ow.FBN015" localSheetId="11">#REF!</definedName>
    <definedName name="ow.FBN015" localSheetId="44">#REF!</definedName>
    <definedName name="ow.FBN015" localSheetId="45">#REF!</definedName>
    <definedName name="ow.FBN015" localSheetId="46">#REF!</definedName>
    <definedName name="ow.FBN015" localSheetId="48">#REF!</definedName>
    <definedName name="ow.FBN015" localSheetId="54">#REF!</definedName>
    <definedName name="ow.FBN015" localSheetId="53">#REF!</definedName>
    <definedName name="ow.FBN015" localSheetId="13">#REF!</definedName>
    <definedName name="ow.FBN015" localSheetId="19">#REF!</definedName>
    <definedName name="ow.FBN015" localSheetId="23">#REF!</definedName>
    <definedName name="ow.FBN015" localSheetId="30">#REF!</definedName>
    <definedName name="ow.FBN015" localSheetId="3">#REF!</definedName>
    <definedName name="ow.FBN015" localSheetId="1">#REF!</definedName>
    <definedName name="ow.FBN015">#REF!</definedName>
    <definedName name="ow.FBN016A" localSheetId="11">#REF!</definedName>
    <definedName name="ow.FBN016A" localSheetId="44">#REF!</definedName>
    <definedName name="ow.FBN016A" localSheetId="45">#REF!</definedName>
    <definedName name="ow.FBN016A" localSheetId="46">#REF!</definedName>
    <definedName name="ow.FBN016A" localSheetId="48">#REF!</definedName>
    <definedName name="ow.FBN016A" localSheetId="54">#REF!</definedName>
    <definedName name="ow.FBN016A" localSheetId="53">#REF!</definedName>
    <definedName name="ow.FBN016A" localSheetId="13">#REF!</definedName>
    <definedName name="ow.FBN016A" localSheetId="19">#REF!</definedName>
    <definedName name="ow.FBN016A" localSheetId="23">#REF!</definedName>
    <definedName name="ow.FBN016A" localSheetId="30">#REF!</definedName>
    <definedName name="ow.FBN016A" localSheetId="3">#REF!</definedName>
    <definedName name="ow.FBN016A" localSheetId="1">#REF!</definedName>
    <definedName name="ow.FBN016A">#REF!</definedName>
    <definedName name="ow.FBN016B" localSheetId="11">#REF!</definedName>
    <definedName name="ow.FBN016B" localSheetId="44">#REF!</definedName>
    <definedName name="ow.FBN016B" localSheetId="45">#REF!</definedName>
    <definedName name="ow.FBN016B" localSheetId="46">#REF!</definedName>
    <definedName name="ow.FBN016B" localSheetId="48">#REF!</definedName>
    <definedName name="ow.FBN016B" localSheetId="54">#REF!</definedName>
    <definedName name="ow.FBN016B" localSheetId="53">#REF!</definedName>
    <definedName name="ow.FBN016B" localSheetId="13">#REF!</definedName>
    <definedName name="ow.FBN016B" localSheetId="19">#REF!</definedName>
    <definedName name="ow.FBN016B" localSheetId="23">#REF!</definedName>
    <definedName name="ow.FBN016B" localSheetId="30">#REF!</definedName>
    <definedName name="ow.FBN016B" localSheetId="3">#REF!</definedName>
    <definedName name="ow.FBN016B" localSheetId="1">#REF!</definedName>
    <definedName name="ow.FBN016B">#REF!</definedName>
    <definedName name="ow.FBN017_1" localSheetId="11">#REF!</definedName>
    <definedName name="ow.FBN017_1" localSheetId="44">#REF!</definedName>
    <definedName name="ow.FBN017_1" localSheetId="45">#REF!</definedName>
    <definedName name="ow.FBN017_1" localSheetId="46">#REF!</definedName>
    <definedName name="ow.FBN017_1" localSheetId="48">#REF!</definedName>
    <definedName name="ow.FBN017_1" localSheetId="54">#REF!</definedName>
    <definedName name="ow.FBN017_1" localSheetId="53">#REF!</definedName>
    <definedName name="ow.FBN017_1" localSheetId="13">#REF!</definedName>
    <definedName name="ow.FBN017_1" localSheetId="19">#REF!</definedName>
    <definedName name="ow.FBN017_1" localSheetId="23">#REF!</definedName>
    <definedName name="ow.FBN017_1" localSheetId="30">#REF!</definedName>
    <definedName name="ow.FBN017_1" localSheetId="3">#REF!</definedName>
    <definedName name="ow.FBN017_1" localSheetId="1">#REF!</definedName>
    <definedName name="ow.FBN017_1">#REF!</definedName>
    <definedName name="ow.FBN017_2" localSheetId="11">#REF!</definedName>
    <definedName name="ow.FBN017_2" localSheetId="44">#REF!</definedName>
    <definedName name="ow.FBN017_2" localSheetId="45">#REF!</definedName>
    <definedName name="ow.FBN017_2" localSheetId="46">#REF!</definedName>
    <definedName name="ow.FBN017_2" localSheetId="48">#REF!</definedName>
    <definedName name="ow.FBN017_2" localSheetId="54">#REF!</definedName>
    <definedName name="ow.FBN017_2" localSheetId="53">#REF!</definedName>
    <definedName name="ow.FBN017_2" localSheetId="13">#REF!</definedName>
    <definedName name="ow.FBN017_2" localSheetId="19">#REF!</definedName>
    <definedName name="ow.FBN017_2" localSheetId="23">#REF!</definedName>
    <definedName name="ow.FBN017_2" localSheetId="30">#REF!</definedName>
    <definedName name="ow.FBN017_2" localSheetId="3">#REF!</definedName>
    <definedName name="ow.FBN017_2" localSheetId="1">#REF!</definedName>
    <definedName name="ow.FBN017_2">#REF!</definedName>
    <definedName name="ow.FBN018A" localSheetId="11">#REF!</definedName>
    <definedName name="ow.FBN018A" localSheetId="44">#REF!</definedName>
    <definedName name="ow.FBN018A" localSheetId="45">#REF!</definedName>
    <definedName name="ow.FBN018A" localSheetId="46">#REF!</definedName>
    <definedName name="ow.FBN018A" localSheetId="48">#REF!</definedName>
    <definedName name="ow.FBN018A" localSheetId="54">#REF!</definedName>
    <definedName name="ow.FBN018A" localSheetId="53">#REF!</definedName>
    <definedName name="ow.FBN018A" localSheetId="13">#REF!</definedName>
    <definedName name="ow.FBN018A" localSheetId="19">#REF!</definedName>
    <definedName name="ow.FBN018A" localSheetId="23">#REF!</definedName>
    <definedName name="ow.FBN018A" localSheetId="30">#REF!</definedName>
    <definedName name="ow.FBN018A" localSheetId="3">#REF!</definedName>
    <definedName name="ow.FBN018A" localSheetId="1">#REF!</definedName>
    <definedName name="ow.FBN018A">#REF!</definedName>
    <definedName name="ow.FBN018BN1" localSheetId="11">#REF!</definedName>
    <definedName name="ow.FBN018BN1" localSheetId="44">#REF!</definedName>
    <definedName name="ow.FBN018BN1" localSheetId="45">#REF!</definedName>
    <definedName name="ow.FBN018BN1" localSheetId="46">#REF!</definedName>
    <definedName name="ow.FBN018BN1" localSheetId="48">#REF!</definedName>
    <definedName name="ow.FBN018BN1" localSheetId="54">#REF!</definedName>
    <definedName name="ow.FBN018BN1" localSheetId="53">#REF!</definedName>
    <definedName name="ow.FBN018BN1" localSheetId="13">#REF!</definedName>
    <definedName name="ow.FBN018BN1" localSheetId="19">#REF!</definedName>
    <definedName name="ow.FBN018BN1" localSheetId="23">#REF!</definedName>
    <definedName name="ow.FBN018BN1" localSheetId="30">#REF!</definedName>
    <definedName name="ow.FBN018BN1" localSheetId="3">#REF!</definedName>
    <definedName name="ow.FBN018BN1" localSheetId="1">#REF!</definedName>
    <definedName name="ow.FBN018BN1">#REF!</definedName>
    <definedName name="ow.FBN018BN2" localSheetId="11">#REF!</definedName>
    <definedName name="ow.FBN018BN2" localSheetId="44">#REF!</definedName>
    <definedName name="ow.FBN018BN2" localSheetId="45">#REF!</definedName>
    <definedName name="ow.FBN018BN2" localSheetId="46">#REF!</definedName>
    <definedName name="ow.FBN018BN2" localSheetId="48">#REF!</definedName>
    <definedName name="ow.FBN018BN2" localSheetId="54">#REF!</definedName>
    <definedName name="ow.FBN018BN2" localSheetId="53">#REF!</definedName>
    <definedName name="ow.FBN018BN2" localSheetId="13">#REF!</definedName>
    <definedName name="ow.FBN018BN2" localSheetId="19">#REF!</definedName>
    <definedName name="ow.FBN018BN2" localSheetId="23">#REF!</definedName>
    <definedName name="ow.FBN018BN2" localSheetId="30">#REF!</definedName>
    <definedName name="ow.FBN018BN2" localSheetId="3">#REF!</definedName>
    <definedName name="ow.FBN018BN2" localSheetId="1">#REF!</definedName>
    <definedName name="ow.FBN018BN2">#REF!</definedName>
    <definedName name="ow.FBN018BR1" localSheetId="11">#REF!</definedName>
    <definedName name="ow.FBN018BR1" localSheetId="44">#REF!</definedName>
    <definedName name="ow.FBN018BR1" localSheetId="45">#REF!</definedName>
    <definedName name="ow.FBN018BR1" localSheetId="46">#REF!</definedName>
    <definedName name="ow.FBN018BR1" localSheetId="48">#REF!</definedName>
    <definedName name="ow.FBN018BR1" localSheetId="54">#REF!</definedName>
    <definedName name="ow.FBN018BR1" localSheetId="53">#REF!</definedName>
    <definedName name="ow.FBN018BR1" localSheetId="13">#REF!</definedName>
    <definedName name="ow.FBN018BR1" localSheetId="19">#REF!</definedName>
    <definedName name="ow.FBN018BR1" localSheetId="23">#REF!</definedName>
    <definedName name="ow.FBN018BR1" localSheetId="30">#REF!</definedName>
    <definedName name="ow.FBN018BR1" localSheetId="3">#REF!</definedName>
    <definedName name="ow.FBN018BR1" localSheetId="1">#REF!</definedName>
    <definedName name="ow.FBN018BR1">#REF!</definedName>
    <definedName name="ow.FBN018BR2" localSheetId="11">#REF!</definedName>
    <definedName name="ow.FBN018BR2" localSheetId="44">#REF!</definedName>
    <definedName name="ow.FBN018BR2" localSheetId="45">#REF!</definedName>
    <definedName name="ow.FBN018BR2" localSheetId="46">#REF!</definedName>
    <definedName name="ow.FBN018BR2" localSheetId="48">#REF!</definedName>
    <definedName name="ow.FBN018BR2" localSheetId="54">#REF!</definedName>
    <definedName name="ow.FBN018BR2" localSheetId="53">#REF!</definedName>
    <definedName name="ow.FBN018BR2" localSheetId="13">#REF!</definedName>
    <definedName name="ow.FBN018BR2" localSheetId="19">#REF!</definedName>
    <definedName name="ow.FBN018BR2" localSheetId="23">#REF!</definedName>
    <definedName name="ow.FBN018BR2" localSheetId="30">#REF!</definedName>
    <definedName name="ow.FBN018BR2" localSheetId="3">#REF!</definedName>
    <definedName name="ow.FBN018BR2" localSheetId="1">#REF!</definedName>
    <definedName name="ow.FBN018BR2">#REF!</definedName>
    <definedName name="ow.FBN018CN1" localSheetId="11">#REF!</definedName>
    <definedName name="ow.FBN018CN1" localSheetId="44">#REF!</definedName>
    <definedName name="ow.FBN018CN1" localSheetId="45">#REF!</definedName>
    <definedName name="ow.FBN018CN1" localSheetId="46">#REF!</definedName>
    <definedName name="ow.FBN018CN1" localSheetId="48">#REF!</definedName>
    <definedName name="ow.FBN018CN1" localSheetId="54">#REF!</definedName>
    <definedName name="ow.FBN018CN1" localSheetId="53">#REF!</definedName>
    <definedName name="ow.FBN018CN1" localSheetId="13">#REF!</definedName>
    <definedName name="ow.FBN018CN1" localSheetId="19">#REF!</definedName>
    <definedName name="ow.FBN018CN1" localSheetId="23">#REF!</definedName>
    <definedName name="ow.FBN018CN1" localSheetId="30">#REF!</definedName>
    <definedName name="ow.FBN018CN1" localSheetId="3">#REF!</definedName>
    <definedName name="ow.FBN018CN1" localSheetId="1">#REF!</definedName>
    <definedName name="ow.FBN018CN1">#REF!</definedName>
    <definedName name="ow.FBN018CN2" localSheetId="11">#REF!</definedName>
    <definedName name="ow.FBN018CN2" localSheetId="44">#REF!</definedName>
    <definedName name="ow.FBN018CN2" localSheetId="45">#REF!</definedName>
    <definedName name="ow.FBN018CN2" localSheetId="46">#REF!</definedName>
    <definedName name="ow.FBN018CN2" localSheetId="48">#REF!</definedName>
    <definedName name="ow.FBN018CN2" localSheetId="54">#REF!</definedName>
    <definedName name="ow.FBN018CN2" localSheetId="53">#REF!</definedName>
    <definedName name="ow.FBN018CN2" localSheetId="13">#REF!</definedName>
    <definedName name="ow.FBN018CN2" localSheetId="19">#REF!</definedName>
    <definedName name="ow.FBN018CN2" localSheetId="23">#REF!</definedName>
    <definedName name="ow.FBN018CN2" localSheetId="30">#REF!</definedName>
    <definedName name="ow.FBN018CN2" localSheetId="3">#REF!</definedName>
    <definedName name="ow.FBN018CN2" localSheetId="1">#REF!</definedName>
    <definedName name="ow.FBN018CN2">#REF!</definedName>
    <definedName name="ow.FBN018CR1" localSheetId="11">#REF!</definedName>
    <definedName name="ow.FBN018CR1" localSheetId="44">#REF!</definedName>
    <definedName name="ow.FBN018CR1" localSheetId="45">#REF!</definedName>
    <definedName name="ow.FBN018CR1" localSheetId="46">#REF!</definedName>
    <definedName name="ow.FBN018CR1" localSheetId="48">#REF!</definedName>
    <definedName name="ow.FBN018CR1" localSheetId="54">#REF!</definedName>
    <definedName name="ow.FBN018CR1" localSheetId="53">#REF!</definedName>
    <definedName name="ow.FBN018CR1" localSheetId="13">#REF!</definedName>
    <definedName name="ow.FBN018CR1" localSheetId="19">#REF!</definedName>
    <definedName name="ow.FBN018CR1" localSheetId="23">#REF!</definedName>
    <definedName name="ow.FBN018CR1" localSheetId="30">#REF!</definedName>
    <definedName name="ow.FBN018CR1" localSheetId="3">#REF!</definedName>
    <definedName name="ow.FBN018CR1" localSheetId="1">#REF!</definedName>
    <definedName name="ow.FBN018CR1">#REF!</definedName>
    <definedName name="ow.FBN018CR2" localSheetId="11">#REF!</definedName>
    <definedName name="ow.FBN018CR2" localSheetId="44">#REF!</definedName>
    <definedName name="ow.FBN018CR2" localSheetId="45">#REF!</definedName>
    <definedName name="ow.FBN018CR2" localSheetId="46">#REF!</definedName>
    <definedName name="ow.FBN018CR2" localSheetId="48">#REF!</definedName>
    <definedName name="ow.FBN018CR2" localSheetId="54">#REF!</definedName>
    <definedName name="ow.FBN018CR2" localSheetId="53">#REF!</definedName>
    <definedName name="ow.FBN018CR2" localSheetId="13">#REF!</definedName>
    <definedName name="ow.FBN018CR2" localSheetId="19">#REF!</definedName>
    <definedName name="ow.FBN018CR2" localSheetId="23">#REF!</definedName>
    <definedName name="ow.FBN018CR2" localSheetId="30">#REF!</definedName>
    <definedName name="ow.FBN018CR2" localSheetId="3">#REF!</definedName>
    <definedName name="ow.FBN018CR2" localSheetId="1">#REF!</definedName>
    <definedName name="ow.FBN018CR2">#REF!</definedName>
    <definedName name="ow.FBN020_1" localSheetId="11">#REF!</definedName>
    <definedName name="ow.FBN020_1" localSheetId="44">#REF!</definedName>
    <definedName name="ow.FBN020_1" localSheetId="45">#REF!</definedName>
    <definedName name="ow.FBN020_1" localSheetId="46">#REF!</definedName>
    <definedName name="ow.FBN020_1" localSheetId="48">#REF!</definedName>
    <definedName name="ow.FBN020_1" localSheetId="54">#REF!</definedName>
    <definedName name="ow.FBN020_1" localSheetId="53">#REF!</definedName>
    <definedName name="ow.FBN020_1" localSheetId="13">#REF!</definedName>
    <definedName name="ow.FBN020_1" localSheetId="19">#REF!</definedName>
    <definedName name="ow.FBN020_1" localSheetId="23">#REF!</definedName>
    <definedName name="ow.FBN020_1" localSheetId="30">#REF!</definedName>
    <definedName name="ow.FBN020_1" localSheetId="3">#REF!</definedName>
    <definedName name="ow.FBN020_1" localSheetId="1">#REF!</definedName>
    <definedName name="ow.FBN020_1">#REF!</definedName>
    <definedName name="ow.FBN020_2" localSheetId="11">#REF!</definedName>
    <definedName name="ow.FBN020_2" localSheetId="44">#REF!</definedName>
    <definedName name="ow.FBN020_2" localSheetId="45">#REF!</definedName>
    <definedName name="ow.FBN020_2" localSheetId="46">#REF!</definedName>
    <definedName name="ow.FBN020_2" localSheetId="48">#REF!</definedName>
    <definedName name="ow.FBN020_2" localSheetId="54">#REF!</definedName>
    <definedName name="ow.FBN020_2" localSheetId="53">#REF!</definedName>
    <definedName name="ow.FBN020_2" localSheetId="13">#REF!</definedName>
    <definedName name="ow.FBN020_2" localSheetId="19">#REF!</definedName>
    <definedName name="ow.FBN020_2" localSheetId="23">#REF!</definedName>
    <definedName name="ow.FBN020_2" localSheetId="30">#REF!</definedName>
    <definedName name="ow.FBN020_2" localSheetId="3">#REF!</definedName>
    <definedName name="ow.FBN020_2" localSheetId="1">#REF!</definedName>
    <definedName name="ow.FBN020_2">#REF!</definedName>
    <definedName name="ow.FBN021_1" localSheetId="11">#REF!</definedName>
    <definedName name="ow.FBN021_1" localSheetId="44">#REF!</definedName>
    <definedName name="ow.FBN021_1" localSheetId="45">#REF!</definedName>
    <definedName name="ow.FBN021_1" localSheetId="46">#REF!</definedName>
    <definedName name="ow.FBN021_1" localSheetId="48">#REF!</definedName>
    <definedName name="ow.FBN021_1" localSheetId="54">#REF!</definedName>
    <definedName name="ow.FBN021_1" localSheetId="53">#REF!</definedName>
    <definedName name="ow.FBN021_1" localSheetId="13">#REF!</definedName>
    <definedName name="ow.FBN021_1" localSheetId="19">#REF!</definedName>
    <definedName name="ow.FBN021_1" localSheetId="23">#REF!</definedName>
    <definedName name="ow.FBN021_1" localSheetId="30">#REF!</definedName>
    <definedName name="ow.FBN021_1" localSheetId="3">#REF!</definedName>
    <definedName name="ow.FBN021_1" localSheetId="1">#REF!</definedName>
    <definedName name="ow.FBN021_1">#REF!</definedName>
    <definedName name="ow.FBN021_2" localSheetId="11">#REF!</definedName>
    <definedName name="ow.FBN021_2" localSheetId="44">#REF!</definedName>
    <definedName name="ow.FBN021_2" localSheetId="45">#REF!</definedName>
    <definedName name="ow.FBN021_2" localSheetId="46">#REF!</definedName>
    <definedName name="ow.FBN021_2" localSheetId="48">#REF!</definedName>
    <definedName name="ow.FBN021_2" localSheetId="54">#REF!</definedName>
    <definedName name="ow.FBN021_2" localSheetId="53">#REF!</definedName>
    <definedName name="ow.FBN021_2" localSheetId="13">#REF!</definedName>
    <definedName name="ow.FBN021_2" localSheetId="19">#REF!</definedName>
    <definedName name="ow.FBN021_2" localSheetId="23">#REF!</definedName>
    <definedName name="ow.FBN021_2" localSheetId="30">#REF!</definedName>
    <definedName name="ow.FBN021_2" localSheetId="3">#REF!</definedName>
    <definedName name="ow.FBN021_2" localSheetId="1">#REF!</definedName>
    <definedName name="ow.FBN021_2">#REF!</definedName>
    <definedName name="ow.FBN021_3" localSheetId="11">#REF!</definedName>
    <definedName name="ow.FBN021_3" localSheetId="44">#REF!</definedName>
    <definedName name="ow.FBN021_3" localSheetId="45">#REF!</definedName>
    <definedName name="ow.FBN021_3" localSheetId="46">#REF!</definedName>
    <definedName name="ow.FBN021_3" localSheetId="48">#REF!</definedName>
    <definedName name="ow.FBN021_3" localSheetId="54">#REF!</definedName>
    <definedName name="ow.FBN021_3" localSheetId="53">#REF!</definedName>
    <definedName name="ow.FBN021_3" localSheetId="13">#REF!</definedName>
    <definedName name="ow.FBN021_3" localSheetId="19">#REF!</definedName>
    <definedName name="ow.FBN021_3" localSheetId="23">#REF!</definedName>
    <definedName name="ow.FBN021_3" localSheetId="30">#REF!</definedName>
    <definedName name="ow.FBN021_3" localSheetId="3">#REF!</definedName>
    <definedName name="ow.FBN021_3" localSheetId="1">#REF!</definedName>
    <definedName name="ow.FBN021_3">#REF!</definedName>
    <definedName name="ow.FBN021_4" localSheetId="11">#REF!</definedName>
    <definedName name="ow.FBN021_4" localSheetId="44">#REF!</definedName>
    <definedName name="ow.FBN021_4" localSheetId="45">#REF!</definedName>
    <definedName name="ow.FBN021_4" localSheetId="46">#REF!</definedName>
    <definedName name="ow.FBN021_4" localSheetId="48">#REF!</definedName>
    <definedName name="ow.FBN021_4" localSheetId="54">#REF!</definedName>
    <definedName name="ow.FBN021_4" localSheetId="53">#REF!</definedName>
    <definedName name="ow.FBN021_4" localSheetId="13">#REF!</definedName>
    <definedName name="ow.FBN021_4" localSheetId="19">#REF!</definedName>
    <definedName name="ow.FBN021_4" localSheetId="23">#REF!</definedName>
    <definedName name="ow.FBN021_4" localSheetId="30">#REF!</definedName>
    <definedName name="ow.FBN021_4" localSheetId="3">#REF!</definedName>
    <definedName name="ow.FBN021_4" localSheetId="1">#REF!</definedName>
    <definedName name="ow.FBN021_4">#REF!</definedName>
    <definedName name="ow.FBN021_5" localSheetId="11">#REF!</definedName>
    <definedName name="ow.FBN021_5" localSheetId="44">#REF!</definedName>
    <definedName name="ow.FBN021_5" localSheetId="45">#REF!</definedName>
    <definedName name="ow.FBN021_5" localSheetId="46">#REF!</definedName>
    <definedName name="ow.FBN021_5" localSheetId="48">#REF!</definedName>
    <definedName name="ow.FBN021_5" localSheetId="54">#REF!</definedName>
    <definedName name="ow.FBN021_5" localSheetId="53">#REF!</definedName>
    <definedName name="ow.FBN021_5" localSheetId="13">#REF!</definedName>
    <definedName name="ow.FBN021_5" localSheetId="19">#REF!</definedName>
    <definedName name="ow.FBN021_5" localSheetId="23">#REF!</definedName>
    <definedName name="ow.FBN021_5" localSheetId="30">#REF!</definedName>
    <definedName name="ow.FBN021_5" localSheetId="3">#REF!</definedName>
    <definedName name="ow.FBN021_5" localSheetId="1">#REF!</definedName>
    <definedName name="ow.FBN021_5">#REF!</definedName>
    <definedName name="ow.FBN021_6" localSheetId="11">#REF!</definedName>
    <definedName name="ow.FBN021_6" localSheetId="44">#REF!</definedName>
    <definedName name="ow.FBN021_6" localSheetId="45">#REF!</definedName>
    <definedName name="ow.FBN021_6" localSheetId="46">#REF!</definedName>
    <definedName name="ow.FBN021_6" localSheetId="48">#REF!</definedName>
    <definedName name="ow.FBN021_6" localSheetId="54">#REF!</definedName>
    <definedName name="ow.FBN021_6" localSheetId="53">#REF!</definedName>
    <definedName name="ow.FBN021_6" localSheetId="13">#REF!</definedName>
    <definedName name="ow.FBN021_6" localSheetId="19">#REF!</definedName>
    <definedName name="ow.FBN021_6" localSheetId="23">#REF!</definedName>
    <definedName name="ow.FBN021_6" localSheetId="30">#REF!</definedName>
    <definedName name="ow.FBN021_6" localSheetId="3">#REF!</definedName>
    <definedName name="ow.FBN021_6" localSheetId="1">#REF!</definedName>
    <definedName name="ow.FBN021_6">#REF!</definedName>
    <definedName name="ow.FBN021_7" localSheetId="11">#REF!</definedName>
    <definedName name="ow.FBN021_7" localSheetId="44">#REF!</definedName>
    <definedName name="ow.FBN021_7" localSheetId="45">#REF!</definedName>
    <definedName name="ow.FBN021_7" localSheetId="46">#REF!</definedName>
    <definedName name="ow.FBN021_7" localSheetId="48">#REF!</definedName>
    <definedName name="ow.FBN021_7" localSheetId="54">#REF!</definedName>
    <definedName name="ow.FBN021_7" localSheetId="53">#REF!</definedName>
    <definedName name="ow.FBN021_7" localSheetId="13">#REF!</definedName>
    <definedName name="ow.FBN021_7" localSheetId="19">#REF!</definedName>
    <definedName name="ow.FBN021_7" localSheetId="23">#REF!</definedName>
    <definedName name="ow.FBN021_7" localSheetId="30">#REF!</definedName>
    <definedName name="ow.FBN021_7" localSheetId="3">#REF!</definedName>
    <definedName name="ow.FBN021_7" localSheetId="1">#REF!</definedName>
    <definedName name="ow.FBN021_7">#REF!</definedName>
    <definedName name="ow.FBN021_8" localSheetId="11">#REF!</definedName>
    <definedName name="ow.FBN021_8" localSheetId="44">#REF!</definedName>
    <definedName name="ow.FBN021_8" localSheetId="45">#REF!</definedName>
    <definedName name="ow.FBN021_8" localSheetId="46">#REF!</definedName>
    <definedName name="ow.FBN021_8" localSheetId="48">#REF!</definedName>
    <definedName name="ow.FBN021_8" localSheetId="54">#REF!</definedName>
    <definedName name="ow.FBN021_8" localSheetId="53">#REF!</definedName>
    <definedName name="ow.FBN021_8" localSheetId="13">#REF!</definedName>
    <definedName name="ow.FBN021_8" localSheetId="19">#REF!</definedName>
    <definedName name="ow.FBN021_8" localSheetId="23">#REF!</definedName>
    <definedName name="ow.FBN021_8" localSheetId="30">#REF!</definedName>
    <definedName name="ow.FBN021_8" localSheetId="3">#REF!</definedName>
    <definedName name="ow.FBN021_8" localSheetId="1">#REF!</definedName>
    <definedName name="ow.FBN021_8">#REF!</definedName>
    <definedName name="ow.FBN022A" localSheetId="11">#REF!</definedName>
    <definedName name="ow.FBN022A" localSheetId="44">#REF!</definedName>
    <definedName name="ow.FBN022A" localSheetId="45">#REF!</definedName>
    <definedName name="ow.FBN022A" localSheetId="46">#REF!</definedName>
    <definedName name="ow.FBN022A" localSheetId="48">#REF!</definedName>
    <definedName name="ow.FBN022A" localSheetId="54">#REF!</definedName>
    <definedName name="ow.FBN022A" localSheetId="53">#REF!</definedName>
    <definedName name="ow.FBN022A" localSheetId="13">#REF!</definedName>
    <definedName name="ow.FBN022A" localSheetId="19">#REF!</definedName>
    <definedName name="ow.FBN022A" localSheetId="23">#REF!</definedName>
    <definedName name="ow.FBN022A" localSheetId="30">#REF!</definedName>
    <definedName name="ow.FBN022A" localSheetId="3">#REF!</definedName>
    <definedName name="ow.FBN022A" localSheetId="1">#REF!</definedName>
    <definedName name="ow.FBN022A">#REF!</definedName>
    <definedName name="ow.FBN022B" localSheetId="11">#REF!</definedName>
    <definedName name="ow.FBN022B" localSheetId="44">#REF!</definedName>
    <definedName name="ow.FBN022B" localSheetId="45">#REF!</definedName>
    <definedName name="ow.FBN022B" localSheetId="46">#REF!</definedName>
    <definedName name="ow.FBN022B" localSheetId="48">#REF!</definedName>
    <definedName name="ow.FBN022B" localSheetId="54">#REF!</definedName>
    <definedName name="ow.FBN022B" localSheetId="53">#REF!</definedName>
    <definedName name="ow.FBN022B" localSheetId="13">#REF!</definedName>
    <definedName name="ow.FBN022B" localSheetId="19">#REF!</definedName>
    <definedName name="ow.FBN022B" localSheetId="23">#REF!</definedName>
    <definedName name="ow.FBN022B" localSheetId="30">#REF!</definedName>
    <definedName name="ow.FBN022B" localSheetId="3">#REF!</definedName>
    <definedName name="ow.FBN022B" localSheetId="1">#REF!</definedName>
    <definedName name="ow.FBN022B">#REF!</definedName>
    <definedName name="ow.FBN026A1" localSheetId="11">#REF!</definedName>
    <definedName name="ow.FBN026A1" localSheetId="44">#REF!</definedName>
    <definedName name="ow.FBN026A1" localSheetId="45">#REF!</definedName>
    <definedName name="ow.FBN026A1" localSheetId="46">#REF!</definedName>
    <definedName name="ow.FBN026A1" localSheetId="48">#REF!</definedName>
    <definedName name="ow.FBN026A1" localSheetId="54">#REF!</definedName>
    <definedName name="ow.FBN026A1" localSheetId="53">#REF!</definedName>
    <definedName name="ow.FBN026A1" localSheetId="13">#REF!</definedName>
    <definedName name="ow.FBN026A1" localSheetId="19">#REF!</definedName>
    <definedName name="ow.FBN026A1" localSheetId="23">#REF!</definedName>
    <definedName name="ow.FBN026A1" localSheetId="30">#REF!</definedName>
    <definedName name="ow.FBN026A1" localSheetId="3">#REF!</definedName>
    <definedName name="ow.FBN026A1" localSheetId="1">#REF!</definedName>
    <definedName name="ow.FBN026A1">#REF!</definedName>
    <definedName name="ow.FBN026A2" localSheetId="11">#REF!</definedName>
    <definedName name="ow.FBN026A2" localSheetId="44">#REF!</definedName>
    <definedName name="ow.FBN026A2" localSheetId="45">#REF!</definedName>
    <definedName name="ow.FBN026A2" localSheetId="46">#REF!</definedName>
    <definedName name="ow.FBN026A2" localSheetId="48">#REF!</definedName>
    <definedName name="ow.FBN026A2" localSheetId="54">#REF!</definedName>
    <definedName name="ow.FBN026A2" localSheetId="53">#REF!</definedName>
    <definedName name="ow.FBN026A2" localSheetId="13">#REF!</definedName>
    <definedName name="ow.FBN026A2" localSheetId="19">#REF!</definedName>
    <definedName name="ow.FBN026A2" localSheetId="23">#REF!</definedName>
    <definedName name="ow.FBN026A2" localSheetId="30">#REF!</definedName>
    <definedName name="ow.FBN026A2" localSheetId="3">#REF!</definedName>
    <definedName name="ow.FBN026A2" localSheetId="1">#REF!</definedName>
    <definedName name="ow.FBN026A2">#REF!</definedName>
    <definedName name="ow.FBN026B" localSheetId="11">#REF!</definedName>
    <definedName name="ow.FBN026B" localSheetId="44">#REF!</definedName>
    <definedName name="ow.FBN026B" localSheetId="45">#REF!</definedName>
    <definedName name="ow.FBN026B" localSheetId="46">#REF!</definedName>
    <definedName name="ow.FBN026B" localSheetId="48">#REF!</definedName>
    <definedName name="ow.FBN026B" localSheetId="54">#REF!</definedName>
    <definedName name="ow.FBN026B" localSheetId="53">#REF!</definedName>
    <definedName name="ow.FBN026B" localSheetId="13">#REF!</definedName>
    <definedName name="ow.FBN026B" localSheetId="19">#REF!</definedName>
    <definedName name="ow.FBN026B" localSheetId="23">#REF!</definedName>
    <definedName name="ow.FBN026B" localSheetId="30">#REF!</definedName>
    <definedName name="ow.FBN026B" localSheetId="3">#REF!</definedName>
    <definedName name="ow.FBN026B" localSheetId="1">#REF!</definedName>
    <definedName name="ow.FBN026B">#REF!</definedName>
    <definedName name="ow.FBN026C" localSheetId="11">#REF!</definedName>
    <definedName name="ow.FBN026C" localSheetId="44">#REF!</definedName>
    <definedName name="ow.FBN026C" localSheetId="45">#REF!</definedName>
    <definedName name="ow.FBN026C" localSheetId="46">#REF!</definedName>
    <definedName name="ow.FBN026C" localSheetId="48">#REF!</definedName>
    <definedName name="ow.FBN026C" localSheetId="54">#REF!</definedName>
    <definedName name="ow.FBN026C" localSheetId="53">#REF!</definedName>
    <definedName name="ow.FBN026C" localSheetId="13">#REF!</definedName>
    <definedName name="ow.FBN026C" localSheetId="19">#REF!</definedName>
    <definedName name="ow.FBN026C" localSheetId="23">#REF!</definedName>
    <definedName name="ow.FBN026C" localSheetId="30">#REF!</definedName>
    <definedName name="ow.FBN026C" localSheetId="3">#REF!</definedName>
    <definedName name="ow.FBN026C" localSheetId="1">#REF!</definedName>
    <definedName name="ow.FBN026C">#REF!</definedName>
    <definedName name="ow.FBN026D" localSheetId="11">#REF!</definedName>
    <definedName name="ow.FBN026D" localSheetId="44">#REF!</definedName>
    <definedName name="ow.FBN026D" localSheetId="45">#REF!</definedName>
    <definedName name="ow.FBN026D" localSheetId="46">#REF!</definedName>
    <definedName name="ow.FBN026D" localSheetId="48">#REF!</definedName>
    <definedName name="ow.FBN026D" localSheetId="54">#REF!</definedName>
    <definedName name="ow.FBN026D" localSheetId="53">#REF!</definedName>
    <definedName name="ow.FBN026D" localSheetId="13">#REF!</definedName>
    <definedName name="ow.FBN026D" localSheetId="19">#REF!</definedName>
    <definedName name="ow.FBN026D" localSheetId="23">#REF!</definedName>
    <definedName name="ow.FBN026D" localSheetId="30">#REF!</definedName>
    <definedName name="ow.FBN026D" localSheetId="3">#REF!</definedName>
    <definedName name="ow.FBN026D" localSheetId="1">#REF!</definedName>
    <definedName name="ow.FBN026D">#REF!</definedName>
    <definedName name="ow.FBN026E" localSheetId="11">#REF!</definedName>
    <definedName name="ow.FBN026E" localSheetId="44">#REF!</definedName>
    <definedName name="ow.FBN026E" localSheetId="45">#REF!</definedName>
    <definedName name="ow.FBN026E" localSheetId="46">#REF!</definedName>
    <definedName name="ow.FBN026E" localSheetId="48">#REF!</definedName>
    <definedName name="ow.FBN026E" localSheetId="54">#REF!</definedName>
    <definedName name="ow.FBN026E" localSheetId="53">#REF!</definedName>
    <definedName name="ow.FBN026E" localSheetId="13">#REF!</definedName>
    <definedName name="ow.FBN026E" localSheetId="19">#REF!</definedName>
    <definedName name="ow.FBN026E" localSheetId="23">#REF!</definedName>
    <definedName name="ow.FBN026E" localSheetId="30">#REF!</definedName>
    <definedName name="ow.FBN026E" localSheetId="3">#REF!</definedName>
    <definedName name="ow.FBN026E" localSheetId="1">#REF!</definedName>
    <definedName name="ow.FBN026E">#REF!</definedName>
    <definedName name="ow.FBN027" localSheetId="11">#REF!</definedName>
    <definedName name="ow.FBN027" localSheetId="44">#REF!</definedName>
    <definedName name="ow.FBN027" localSheetId="45">#REF!</definedName>
    <definedName name="ow.FBN027" localSheetId="46">#REF!</definedName>
    <definedName name="ow.FBN027" localSheetId="48">#REF!</definedName>
    <definedName name="ow.FBN027" localSheetId="54">#REF!</definedName>
    <definedName name="ow.FBN027" localSheetId="53">#REF!</definedName>
    <definedName name="ow.FBN027" localSheetId="13">#REF!</definedName>
    <definedName name="ow.FBN027" localSheetId="19">#REF!</definedName>
    <definedName name="ow.FBN027" localSheetId="23">#REF!</definedName>
    <definedName name="ow.FBN027" localSheetId="30">#REF!</definedName>
    <definedName name="ow.FBN027" localSheetId="3">#REF!</definedName>
    <definedName name="ow.FBN027" localSheetId="1">#REF!</definedName>
    <definedName name="ow.FBN027">#REF!</definedName>
    <definedName name="ow.FBN029A_1" localSheetId="11">#REF!</definedName>
    <definedName name="ow.FBN029A_1" localSheetId="44">#REF!</definedName>
    <definedName name="ow.FBN029A_1" localSheetId="45">#REF!</definedName>
    <definedName name="ow.FBN029A_1" localSheetId="46">#REF!</definedName>
    <definedName name="ow.FBN029A_1" localSheetId="48">#REF!</definedName>
    <definedName name="ow.FBN029A_1" localSheetId="54">#REF!</definedName>
    <definedName name="ow.FBN029A_1" localSheetId="53">#REF!</definedName>
    <definedName name="ow.FBN029A_1" localSheetId="13">#REF!</definedName>
    <definedName name="ow.FBN029A_1" localSheetId="19">#REF!</definedName>
    <definedName name="ow.FBN029A_1" localSheetId="23">#REF!</definedName>
    <definedName name="ow.FBN029A_1" localSheetId="30">#REF!</definedName>
    <definedName name="ow.FBN029A_1" localSheetId="3">#REF!</definedName>
    <definedName name="ow.FBN029A_1" localSheetId="1">#REF!</definedName>
    <definedName name="ow.FBN029A_1">#REF!</definedName>
    <definedName name="ow.FBN029B_1" localSheetId="11">#REF!</definedName>
    <definedName name="ow.FBN029B_1" localSheetId="44">#REF!</definedName>
    <definedName name="ow.FBN029B_1" localSheetId="45">#REF!</definedName>
    <definedName name="ow.FBN029B_1" localSheetId="46">#REF!</definedName>
    <definedName name="ow.FBN029B_1" localSheetId="48">#REF!</definedName>
    <definedName name="ow.FBN029B_1" localSheetId="54">#REF!</definedName>
    <definedName name="ow.FBN029B_1" localSheetId="53">#REF!</definedName>
    <definedName name="ow.FBN029B_1" localSheetId="13">#REF!</definedName>
    <definedName name="ow.FBN029B_1" localSheetId="19">#REF!</definedName>
    <definedName name="ow.FBN029B_1" localSheetId="23">#REF!</definedName>
    <definedName name="ow.FBN029B_1" localSheetId="30">#REF!</definedName>
    <definedName name="ow.FBN029B_1" localSheetId="3">#REF!</definedName>
    <definedName name="ow.FBN029B_1" localSheetId="1">#REF!</definedName>
    <definedName name="ow.FBN029B_1">#REF!</definedName>
    <definedName name="ow.FBN029B_2" localSheetId="11">#REF!</definedName>
    <definedName name="ow.FBN029B_2" localSheetId="44">#REF!</definedName>
    <definedName name="ow.FBN029B_2" localSheetId="45">#REF!</definedName>
    <definedName name="ow.FBN029B_2" localSheetId="46">#REF!</definedName>
    <definedName name="ow.FBN029B_2" localSheetId="48">#REF!</definedName>
    <definedName name="ow.FBN029B_2" localSheetId="54">#REF!</definedName>
    <definedName name="ow.FBN029B_2" localSheetId="53">#REF!</definedName>
    <definedName name="ow.FBN029B_2" localSheetId="13">#REF!</definedName>
    <definedName name="ow.FBN029B_2" localSheetId="19">#REF!</definedName>
    <definedName name="ow.FBN029B_2" localSheetId="23">#REF!</definedName>
    <definedName name="ow.FBN029B_2" localSheetId="30">#REF!</definedName>
    <definedName name="ow.FBN029B_2" localSheetId="3">#REF!</definedName>
    <definedName name="ow.FBN029B_2" localSheetId="1">#REF!</definedName>
    <definedName name="ow.FBN029B_2">#REF!</definedName>
    <definedName name="ow.FBN029B_3" localSheetId="11">#REF!</definedName>
    <definedName name="ow.FBN029B_3" localSheetId="44">#REF!</definedName>
    <definedName name="ow.FBN029B_3" localSheetId="45">#REF!</definedName>
    <definedName name="ow.FBN029B_3" localSheetId="46">#REF!</definedName>
    <definedName name="ow.FBN029B_3" localSheetId="48">#REF!</definedName>
    <definedName name="ow.FBN029B_3" localSheetId="54">#REF!</definedName>
    <definedName name="ow.FBN029B_3" localSheetId="53">#REF!</definedName>
    <definedName name="ow.FBN029B_3" localSheetId="13">#REF!</definedName>
    <definedName name="ow.FBN029B_3" localSheetId="19">#REF!</definedName>
    <definedName name="ow.FBN029B_3" localSheetId="23">#REF!</definedName>
    <definedName name="ow.FBN029B_3" localSheetId="30">#REF!</definedName>
    <definedName name="ow.FBN029B_3" localSheetId="3">#REF!</definedName>
    <definedName name="ow.FBN029B_3" localSheetId="1">#REF!</definedName>
    <definedName name="ow.FBN029B_3">#REF!</definedName>
    <definedName name="ow.FBN029C_1" localSheetId="11">#REF!</definedName>
    <definedName name="ow.FBN029C_1" localSheetId="44">#REF!</definedName>
    <definedName name="ow.FBN029C_1" localSheetId="45">#REF!</definedName>
    <definedName name="ow.FBN029C_1" localSheetId="46">#REF!</definedName>
    <definedName name="ow.FBN029C_1" localSheetId="48">#REF!</definedName>
    <definedName name="ow.FBN029C_1" localSheetId="54">#REF!</definedName>
    <definedName name="ow.FBN029C_1" localSheetId="53">#REF!</definedName>
    <definedName name="ow.FBN029C_1" localSheetId="13">#REF!</definedName>
    <definedName name="ow.FBN029C_1" localSheetId="19">#REF!</definedName>
    <definedName name="ow.FBN029C_1" localSheetId="23">#REF!</definedName>
    <definedName name="ow.FBN029C_1" localSheetId="30">#REF!</definedName>
    <definedName name="ow.FBN029C_1" localSheetId="3">#REF!</definedName>
    <definedName name="ow.FBN029C_1" localSheetId="1">#REF!</definedName>
    <definedName name="ow.FBN029C_1">#REF!</definedName>
    <definedName name="ow.FBN029C_2" localSheetId="11">#REF!</definedName>
    <definedName name="ow.FBN029C_2" localSheetId="44">#REF!</definedName>
    <definedName name="ow.FBN029C_2" localSheetId="45">#REF!</definedName>
    <definedName name="ow.FBN029C_2" localSheetId="46">#REF!</definedName>
    <definedName name="ow.FBN029C_2" localSheetId="48">#REF!</definedName>
    <definedName name="ow.FBN029C_2" localSheetId="54">#REF!</definedName>
    <definedName name="ow.FBN029C_2" localSheetId="53">#REF!</definedName>
    <definedName name="ow.FBN029C_2" localSheetId="13">#REF!</definedName>
    <definedName name="ow.FBN029C_2" localSheetId="19">#REF!</definedName>
    <definedName name="ow.FBN029C_2" localSheetId="23">#REF!</definedName>
    <definedName name="ow.FBN029C_2" localSheetId="30">#REF!</definedName>
    <definedName name="ow.FBN029C_2" localSheetId="3">#REF!</definedName>
    <definedName name="ow.FBN029C_2" localSheetId="1">#REF!</definedName>
    <definedName name="ow.FBN029C_2">#REF!</definedName>
    <definedName name="ow.FBN035NR" localSheetId="11">#REF!</definedName>
    <definedName name="ow.FBN035NR" localSheetId="44">#REF!</definedName>
    <definedName name="ow.FBN035NR" localSheetId="45">#REF!</definedName>
    <definedName name="ow.FBN035NR" localSheetId="46">#REF!</definedName>
    <definedName name="ow.FBN035NR" localSheetId="48">#REF!</definedName>
    <definedName name="ow.FBN035NR" localSheetId="54">#REF!</definedName>
    <definedName name="ow.FBN035NR" localSheetId="53">#REF!</definedName>
    <definedName name="ow.FBN035NR" localSheetId="13">#REF!</definedName>
    <definedName name="ow.FBN035NR" localSheetId="19">#REF!</definedName>
    <definedName name="ow.FBN035NR" localSheetId="23">#REF!</definedName>
    <definedName name="ow.FBN035NR" localSheetId="30">#REF!</definedName>
    <definedName name="ow.FBN035NR" localSheetId="3">#REF!</definedName>
    <definedName name="ow.FBN035NR" localSheetId="1">#REF!</definedName>
    <definedName name="ow.FBN035NR">#REF!</definedName>
    <definedName name="ow.FBN035R" localSheetId="11">#REF!</definedName>
    <definedName name="ow.FBN035R" localSheetId="44">#REF!</definedName>
    <definedName name="ow.FBN035R" localSheetId="45">#REF!</definedName>
    <definedName name="ow.FBN035R" localSheetId="46">#REF!</definedName>
    <definedName name="ow.FBN035R" localSheetId="48">#REF!</definedName>
    <definedName name="ow.FBN035R" localSheetId="54">#REF!</definedName>
    <definedName name="ow.FBN035R" localSheetId="53">#REF!</definedName>
    <definedName name="ow.FBN035R" localSheetId="13">#REF!</definedName>
    <definedName name="ow.FBN035R" localSheetId="19">#REF!</definedName>
    <definedName name="ow.FBN035R" localSheetId="23">#REF!</definedName>
    <definedName name="ow.FBN035R" localSheetId="30">#REF!</definedName>
    <definedName name="ow.FBN035R" localSheetId="3">#REF!</definedName>
    <definedName name="ow.FBN035R" localSheetId="1">#REF!</definedName>
    <definedName name="ow.FBN035R">#REF!</definedName>
    <definedName name="ow.FID002" localSheetId="11">#REF!</definedName>
    <definedName name="ow.FID002" localSheetId="44">#REF!</definedName>
    <definedName name="ow.FID002" localSheetId="45">#REF!</definedName>
    <definedName name="ow.FID002" localSheetId="46">#REF!</definedName>
    <definedName name="ow.FID002" localSheetId="48">#REF!</definedName>
    <definedName name="ow.FID002" localSheetId="54">#REF!</definedName>
    <definedName name="ow.FID002" localSheetId="53">#REF!</definedName>
    <definedName name="ow.FID002" localSheetId="13">#REF!</definedName>
    <definedName name="ow.FID002" localSheetId="19">#REF!</definedName>
    <definedName name="ow.FID002" localSheetId="23">#REF!</definedName>
    <definedName name="ow.FID002" localSheetId="30">#REF!</definedName>
    <definedName name="ow.FID002" localSheetId="3">#REF!</definedName>
    <definedName name="ow.FID002" localSheetId="1">#REF!</definedName>
    <definedName name="ow.FID002">#REF!</definedName>
    <definedName name="ow.FID003" localSheetId="11">#REF!</definedName>
    <definedName name="ow.FID003" localSheetId="44">#REF!</definedName>
    <definedName name="ow.FID003" localSheetId="45">#REF!</definedName>
    <definedName name="ow.FID003" localSheetId="46">#REF!</definedName>
    <definedName name="ow.FID003" localSheetId="48">#REF!</definedName>
    <definedName name="ow.FID003" localSheetId="54">#REF!</definedName>
    <definedName name="ow.FID003" localSheetId="53">#REF!</definedName>
    <definedName name="ow.FID003" localSheetId="13">#REF!</definedName>
    <definedName name="ow.FID003" localSheetId="19">#REF!</definedName>
    <definedName name="ow.FID003" localSheetId="23">#REF!</definedName>
    <definedName name="ow.FID003" localSheetId="30">#REF!</definedName>
    <definedName name="ow.FID003" localSheetId="3">#REF!</definedName>
    <definedName name="ow.FID003" localSheetId="1">#REF!</definedName>
    <definedName name="ow.FID003">#REF!</definedName>
    <definedName name="ow.FID004A" localSheetId="11">#REF!</definedName>
    <definedName name="ow.FID004A" localSheetId="44">#REF!</definedName>
    <definedName name="ow.FID004A" localSheetId="45">#REF!</definedName>
    <definedName name="ow.FID004A" localSheetId="46">#REF!</definedName>
    <definedName name="ow.FID004A" localSheetId="48">#REF!</definedName>
    <definedName name="ow.FID004A" localSheetId="54">#REF!</definedName>
    <definedName name="ow.FID004A" localSheetId="53">#REF!</definedName>
    <definedName name="ow.FID004A" localSheetId="13">#REF!</definedName>
    <definedName name="ow.FID004A" localSheetId="19">#REF!</definedName>
    <definedName name="ow.FID004A" localSheetId="23">#REF!</definedName>
    <definedName name="ow.FID004A" localSheetId="30">#REF!</definedName>
    <definedName name="ow.FID004A" localSheetId="3">#REF!</definedName>
    <definedName name="ow.FID004A" localSheetId="1">#REF!</definedName>
    <definedName name="ow.FID004A">#REF!</definedName>
    <definedName name="ow.FID004B" localSheetId="11">#REF!</definedName>
    <definedName name="ow.FID004B" localSheetId="44">#REF!</definedName>
    <definedName name="ow.FID004B" localSheetId="45">#REF!</definedName>
    <definedName name="ow.FID004B" localSheetId="46">#REF!</definedName>
    <definedName name="ow.FID004B" localSheetId="48">#REF!</definedName>
    <definedName name="ow.FID004B" localSheetId="54">#REF!</definedName>
    <definedName name="ow.FID004B" localSheetId="53">#REF!</definedName>
    <definedName name="ow.FID004B" localSheetId="13">#REF!</definedName>
    <definedName name="ow.FID004B" localSheetId="19">#REF!</definedName>
    <definedName name="ow.FID004B" localSheetId="23">#REF!</definedName>
    <definedName name="ow.FID004B" localSheetId="30">#REF!</definedName>
    <definedName name="ow.FID004B" localSheetId="3">#REF!</definedName>
    <definedName name="ow.FID004B" localSheetId="1">#REF!</definedName>
    <definedName name="ow.FID004B">#REF!</definedName>
    <definedName name="ow.FID005" localSheetId="11">#REF!</definedName>
    <definedName name="ow.FID005" localSheetId="44">#REF!</definedName>
    <definedName name="ow.FID005" localSheetId="45">#REF!</definedName>
    <definedName name="ow.FID005" localSheetId="46">#REF!</definedName>
    <definedName name="ow.FID005" localSheetId="48">#REF!</definedName>
    <definedName name="ow.FID005" localSheetId="54">#REF!</definedName>
    <definedName name="ow.FID005" localSheetId="53">#REF!</definedName>
    <definedName name="ow.FID005" localSheetId="13">#REF!</definedName>
    <definedName name="ow.FID005" localSheetId="19">#REF!</definedName>
    <definedName name="ow.FID005" localSheetId="23">#REF!</definedName>
    <definedName name="ow.FID005" localSheetId="30">#REF!</definedName>
    <definedName name="ow.FID005" localSheetId="3">#REF!</definedName>
    <definedName name="ow.FID005" localSheetId="1">#REF!</definedName>
    <definedName name="ow.FID005">#REF!</definedName>
    <definedName name="ow.FIN002D" localSheetId="11">#REF!</definedName>
    <definedName name="ow.FIN002D" localSheetId="44">#REF!</definedName>
    <definedName name="ow.FIN002D" localSheetId="45">#REF!</definedName>
    <definedName name="ow.FIN002D" localSheetId="46">#REF!</definedName>
    <definedName name="ow.FIN002D" localSheetId="48">#REF!</definedName>
    <definedName name="ow.FIN002D" localSheetId="54">#REF!</definedName>
    <definedName name="ow.FIN002D" localSheetId="53">#REF!</definedName>
    <definedName name="ow.FIN002D" localSheetId="13">#REF!</definedName>
    <definedName name="ow.FIN002D" localSheetId="19">#REF!</definedName>
    <definedName name="ow.FIN002D" localSheetId="23">#REF!</definedName>
    <definedName name="ow.FIN002D" localSheetId="30">#REF!</definedName>
    <definedName name="ow.FIN002D" localSheetId="3">#REF!</definedName>
    <definedName name="ow.FIN002D" localSheetId="1">#REF!</definedName>
    <definedName name="ow.FIN002D">#REF!</definedName>
    <definedName name="ow.FIN003A" localSheetId="11">#REF!</definedName>
    <definedName name="ow.FIN003A" localSheetId="44">#REF!</definedName>
    <definedName name="ow.FIN003A" localSheetId="45">#REF!</definedName>
    <definedName name="ow.FIN003A" localSheetId="46">#REF!</definedName>
    <definedName name="ow.FIN003A" localSheetId="48">#REF!</definedName>
    <definedName name="ow.FIN003A" localSheetId="54">#REF!</definedName>
    <definedName name="ow.FIN003A" localSheetId="53">#REF!</definedName>
    <definedName name="ow.FIN003A" localSheetId="13">#REF!</definedName>
    <definedName name="ow.FIN003A" localSheetId="19">#REF!</definedName>
    <definedName name="ow.FIN003A" localSheetId="23">#REF!</definedName>
    <definedName name="ow.FIN003A" localSheetId="30">#REF!</definedName>
    <definedName name="ow.FIN003A" localSheetId="3">#REF!</definedName>
    <definedName name="ow.FIN003A" localSheetId="1">#REF!</definedName>
    <definedName name="ow.FIN003A">#REF!</definedName>
    <definedName name="ow.FIN003B" localSheetId="11">#REF!</definedName>
    <definedName name="ow.FIN003B" localSheetId="44">#REF!</definedName>
    <definedName name="ow.FIN003B" localSheetId="45">#REF!</definedName>
    <definedName name="ow.FIN003B" localSheetId="46">#REF!</definedName>
    <definedName name="ow.FIN003B" localSheetId="48">#REF!</definedName>
    <definedName name="ow.FIN003B" localSheetId="54">#REF!</definedName>
    <definedName name="ow.FIN003B" localSheetId="53">#REF!</definedName>
    <definedName name="ow.FIN003B" localSheetId="13">#REF!</definedName>
    <definedName name="ow.FIN003B" localSheetId="19">#REF!</definedName>
    <definedName name="ow.FIN003B" localSheetId="23">#REF!</definedName>
    <definedName name="ow.FIN003B" localSheetId="30">#REF!</definedName>
    <definedName name="ow.FIN003B" localSheetId="3">#REF!</definedName>
    <definedName name="ow.FIN003B" localSheetId="1">#REF!</definedName>
    <definedName name="ow.FIN003B">#REF!</definedName>
    <definedName name="ow.FIN003C" localSheetId="11">#REF!</definedName>
    <definedName name="ow.FIN003C" localSheetId="44">#REF!</definedName>
    <definedName name="ow.FIN003C" localSheetId="45">#REF!</definedName>
    <definedName name="ow.FIN003C" localSheetId="46">#REF!</definedName>
    <definedName name="ow.FIN003C" localSheetId="48">#REF!</definedName>
    <definedName name="ow.FIN003C" localSheetId="54">#REF!</definedName>
    <definedName name="ow.FIN003C" localSheetId="53">#REF!</definedName>
    <definedName name="ow.FIN003C" localSheetId="13">#REF!</definedName>
    <definedName name="ow.FIN003C" localSheetId="19">#REF!</definedName>
    <definedName name="ow.FIN003C" localSheetId="23">#REF!</definedName>
    <definedName name="ow.FIN003C" localSheetId="30">#REF!</definedName>
    <definedName name="ow.FIN003C" localSheetId="3">#REF!</definedName>
    <definedName name="ow.FIN003C" localSheetId="1">#REF!</definedName>
    <definedName name="ow.FIN003C">#REF!</definedName>
    <definedName name="ow.FIN005_1" localSheetId="11">#REF!</definedName>
    <definedName name="ow.FIN005_1" localSheetId="44">#REF!</definedName>
    <definedName name="ow.FIN005_1" localSheetId="45">#REF!</definedName>
    <definedName name="ow.FIN005_1" localSheetId="46">#REF!</definedName>
    <definedName name="ow.FIN005_1" localSheetId="48">#REF!</definedName>
    <definedName name="ow.FIN005_1" localSheetId="54">#REF!</definedName>
    <definedName name="ow.FIN005_1" localSheetId="53">#REF!</definedName>
    <definedName name="ow.FIN005_1" localSheetId="13">#REF!</definedName>
    <definedName name="ow.FIN005_1" localSheetId="19">#REF!</definedName>
    <definedName name="ow.FIN005_1" localSheetId="23">#REF!</definedName>
    <definedName name="ow.FIN005_1" localSheetId="30">#REF!</definedName>
    <definedName name="ow.FIN005_1" localSheetId="3">#REF!</definedName>
    <definedName name="ow.FIN005_1" localSheetId="1">#REF!</definedName>
    <definedName name="ow.FIN005_1">#REF!</definedName>
    <definedName name="ow.FIN005_2" localSheetId="11">#REF!</definedName>
    <definedName name="ow.FIN005_2" localSheetId="44">#REF!</definedName>
    <definedName name="ow.FIN005_2" localSheetId="45">#REF!</definedName>
    <definedName name="ow.FIN005_2" localSheetId="46">#REF!</definedName>
    <definedName name="ow.FIN005_2" localSheetId="48">#REF!</definedName>
    <definedName name="ow.FIN005_2" localSheetId="54">#REF!</definedName>
    <definedName name="ow.FIN005_2" localSheetId="53">#REF!</definedName>
    <definedName name="ow.FIN005_2" localSheetId="13">#REF!</definedName>
    <definedName name="ow.FIN005_2" localSheetId="19">#REF!</definedName>
    <definedName name="ow.FIN005_2" localSheetId="23">#REF!</definedName>
    <definedName name="ow.FIN005_2" localSheetId="30">#REF!</definedName>
    <definedName name="ow.FIN005_2" localSheetId="3">#REF!</definedName>
    <definedName name="ow.FIN005_2" localSheetId="1">#REF!</definedName>
    <definedName name="ow.FIN005_2">#REF!</definedName>
    <definedName name="ow.FIN006" localSheetId="11">#REF!</definedName>
    <definedName name="ow.FIN006" localSheetId="44">#REF!</definedName>
    <definedName name="ow.FIN006" localSheetId="45">#REF!</definedName>
    <definedName name="ow.FIN006" localSheetId="46">#REF!</definedName>
    <definedName name="ow.FIN006" localSheetId="48">#REF!</definedName>
    <definedName name="ow.FIN006" localSheetId="54">#REF!</definedName>
    <definedName name="ow.FIN006" localSheetId="53">#REF!</definedName>
    <definedName name="ow.FIN006" localSheetId="13">#REF!</definedName>
    <definedName name="ow.FIN006" localSheetId="19">#REF!</definedName>
    <definedName name="ow.FIN006" localSheetId="23">#REF!</definedName>
    <definedName name="ow.FIN006" localSheetId="30">#REF!</definedName>
    <definedName name="ow.FIN006" localSheetId="3">#REF!</definedName>
    <definedName name="ow.FIN006" localSheetId="1">#REF!</definedName>
    <definedName name="ow.FIN006">#REF!</definedName>
    <definedName name="ow.FIN007" localSheetId="11">#REF!</definedName>
    <definedName name="ow.FIN007" localSheetId="44">#REF!</definedName>
    <definedName name="ow.FIN007" localSheetId="45">#REF!</definedName>
    <definedName name="ow.FIN007" localSheetId="46">#REF!</definedName>
    <definedName name="ow.FIN007" localSheetId="48">#REF!</definedName>
    <definedName name="ow.FIN007" localSheetId="54">#REF!</definedName>
    <definedName name="ow.FIN007" localSheetId="53">#REF!</definedName>
    <definedName name="ow.FIN007" localSheetId="13">#REF!</definedName>
    <definedName name="ow.FIN007" localSheetId="19">#REF!</definedName>
    <definedName name="ow.FIN007" localSheetId="23">#REF!</definedName>
    <definedName name="ow.FIN007" localSheetId="30">#REF!</definedName>
    <definedName name="ow.FIN007" localSheetId="3">#REF!</definedName>
    <definedName name="ow.FIN007" localSheetId="1">#REF!</definedName>
    <definedName name="ow.FIN007">#REF!</definedName>
    <definedName name="ow.FIN008A" localSheetId="11">#REF!</definedName>
    <definedName name="ow.FIN008A" localSheetId="44">#REF!</definedName>
    <definedName name="ow.FIN008A" localSheetId="45">#REF!</definedName>
    <definedName name="ow.FIN008A" localSheetId="46">#REF!</definedName>
    <definedName name="ow.FIN008A" localSheetId="48">#REF!</definedName>
    <definedName name="ow.FIN008A" localSheetId="54">#REF!</definedName>
    <definedName name="ow.FIN008A" localSheetId="53">#REF!</definedName>
    <definedName name="ow.FIN008A" localSheetId="13">#REF!</definedName>
    <definedName name="ow.FIN008A" localSheetId="19">#REF!</definedName>
    <definedName name="ow.FIN008A" localSheetId="23">#REF!</definedName>
    <definedName name="ow.FIN008A" localSheetId="30">#REF!</definedName>
    <definedName name="ow.FIN008A" localSheetId="3">#REF!</definedName>
    <definedName name="ow.FIN008A" localSheetId="1">#REF!</definedName>
    <definedName name="ow.FIN008A">#REF!</definedName>
    <definedName name="ow.FIN008B" localSheetId="11">#REF!</definedName>
    <definedName name="ow.FIN008B" localSheetId="44">#REF!</definedName>
    <definedName name="ow.FIN008B" localSheetId="45">#REF!</definedName>
    <definedName name="ow.FIN008B" localSheetId="46">#REF!</definedName>
    <definedName name="ow.FIN008B" localSheetId="48">#REF!</definedName>
    <definedName name="ow.FIN008B" localSheetId="54">#REF!</definedName>
    <definedName name="ow.FIN008B" localSheetId="53">#REF!</definedName>
    <definedName name="ow.FIN008B" localSheetId="13">#REF!</definedName>
    <definedName name="ow.FIN008B" localSheetId="19">#REF!</definedName>
    <definedName name="ow.FIN008B" localSheetId="23">#REF!</definedName>
    <definedName name="ow.FIN008B" localSheetId="30">#REF!</definedName>
    <definedName name="ow.FIN008B" localSheetId="3">#REF!</definedName>
    <definedName name="ow.FIN008B" localSheetId="1">#REF!</definedName>
    <definedName name="ow.FIN008B">#REF!</definedName>
    <definedName name="ow.FIN008C" localSheetId="11">#REF!</definedName>
    <definedName name="ow.FIN008C" localSheetId="44">#REF!</definedName>
    <definedName name="ow.FIN008C" localSheetId="45">#REF!</definedName>
    <definedName name="ow.FIN008C" localSheetId="46">#REF!</definedName>
    <definedName name="ow.FIN008C" localSheetId="48">#REF!</definedName>
    <definedName name="ow.FIN008C" localSheetId="54">#REF!</definedName>
    <definedName name="ow.FIN008C" localSheetId="53">#REF!</definedName>
    <definedName name="ow.FIN008C" localSheetId="13">#REF!</definedName>
    <definedName name="ow.FIN008C" localSheetId="19">#REF!</definedName>
    <definedName name="ow.FIN008C" localSheetId="23">#REF!</definedName>
    <definedName name="ow.FIN008C" localSheetId="30">#REF!</definedName>
    <definedName name="ow.FIN008C" localSheetId="3">#REF!</definedName>
    <definedName name="ow.FIN008C" localSheetId="1">#REF!</definedName>
    <definedName name="ow.FIN008C">#REF!</definedName>
    <definedName name="ow.FIN008D" localSheetId="11">#REF!</definedName>
    <definedName name="ow.FIN008D" localSheetId="44">#REF!</definedName>
    <definedName name="ow.FIN008D" localSheetId="45">#REF!</definedName>
    <definedName name="ow.FIN008D" localSheetId="46">#REF!</definedName>
    <definedName name="ow.FIN008D" localSheetId="48">#REF!</definedName>
    <definedName name="ow.FIN008D" localSheetId="54">#REF!</definedName>
    <definedName name="ow.FIN008D" localSheetId="53">#REF!</definedName>
    <definedName name="ow.FIN008D" localSheetId="13">#REF!</definedName>
    <definedName name="ow.FIN008D" localSheetId="19">#REF!</definedName>
    <definedName name="ow.FIN008D" localSheetId="23">#REF!</definedName>
    <definedName name="ow.FIN008D" localSheetId="30">#REF!</definedName>
    <definedName name="ow.FIN008D" localSheetId="3">#REF!</definedName>
    <definedName name="ow.FIN008D" localSheetId="1">#REF!</definedName>
    <definedName name="ow.FIN008D">#REF!</definedName>
    <definedName name="ow.FIN009" localSheetId="11">#REF!</definedName>
    <definedName name="ow.FIN009" localSheetId="44">#REF!</definedName>
    <definedName name="ow.FIN009" localSheetId="45">#REF!</definedName>
    <definedName name="ow.FIN009" localSheetId="46">#REF!</definedName>
    <definedName name="ow.FIN009" localSheetId="48">#REF!</definedName>
    <definedName name="ow.FIN009" localSheetId="54">#REF!</definedName>
    <definedName name="ow.FIN009" localSheetId="53">#REF!</definedName>
    <definedName name="ow.FIN009" localSheetId="13">#REF!</definedName>
    <definedName name="ow.FIN009" localSheetId="19">#REF!</definedName>
    <definedName name="ow.FIN009" localSheetId="23">#REF!</definedName>
    <definedName name="ow.FIN009" localSheetId="30">#REF!</definedName>
    <definedName name="ow.FIN009" localSheetId="3">#REF!</definedName>
    <definedName name="ow.FIN009" localSheetId="1">#REF!</definedName>
    <definedName name="ow.FIN009">#REF!</definedName>
    <definedName name="ow.FIN009_1" localSheetId="11">#REF!</definedName>
    <definedName name="ow.FIN009_1" localSheetId="44">#REF!</definedName>
    <definedName name="ow.FIN009_1" localSheetId="45">#REF!</definedName>
    <definedName name="ow.FIN009_1" localSheetId="46">#REF!</definedName>
    <definedName name="ow.FIN009_1" localSheetId="48">#REF!</definedName>
    <definedName name="ow.FIN009_1" localSheetId="54">#REF!</definedName>
    <definedName name="ow.FIN009_1" localSheetId="53">#REF!</definedName>
    <definedName name="ow.FIN009_1" localSheetId="13">#REF!</definedName>
    <definedName name="ow.FIN009_1" localSheetId="19">#REF!</definedName>
    <definedName name="ow.FIN009_1" localSheetId="23">#REF!</definedName>
    <definedName name="ow.FIN009_1" localSheetId="30">#REF!</definedName>
    <definedName name="ow.FIN009_1" localSheetId="3">#REF!</definedName>
    <definedName name="ow.FIN009_1" localSheetId="1">#REF!</definedName>
    <definedName name="ow.FIN009_1">#REF!</definedName>
    <definedName name="ow.FIN010" localSheetId="11">#REF!</definedName>
    <definedName name="ow.FIN010" localSheetId="44">#REF!</definedName>
    <definedName name="ow.FIN010" localSheetId="45">#REF!</definedName>
    <definedName name="ow.FIN010" localSheetId="46">#REF!</definedName>
    <definedName name="ow.FIN010" localSheetId="48">#REF!</definedName>
    <definedName name="ow.FIN010" localSheetId="54">#REF!</definedName>
    <definedName name="ow.FIN010" localSheetId="53">#REF!</definedName>
    <definedName name="ow.FIN010" localSheetId="13">#REF!</definedName>
    <definedName name="ow.FIN010" localSheetId="19">#REF!</definedName>
    <definedName name="ow.FIN010" localSheetId="23">#REF!</definedName>
    <definedName name="ow.FIN010" localSheetId="30">#REF!</definedName>
    <definedName name="ow.FIN010" localSheetId="3">#REF!</definedName>
    <definedName name="ow.FIN010" localSheetId="1">#REF!</definedName>
    <definedName name="ow.FIN010">#REF!</definedName>
    <definedName name="ow.FIN011" localSheetId="11">#REF!</definedName>
    <definedName name="ow.FIN011" localSheetId="44">#REF!</definedName>
    <definedName name="ow.FIN011" localSheetId="45">#REF!</definedName>
    <definedName name="ow.FIN011" localSheetId="46">#REF!</definedName>
    <definedName name="ow.FIN011" localSheetId="48">#REF!</definedName>
    <definedName name="ow.FIN011" localSheetId="54">#REF!</definedName>
    <definedName name="ow.FIN011" localSheetId="53">#REF!</definedName>
    <definedName name="ow.FIN011" localSheetId="13">#REF!</definedName>
    <definedName name="ow.FIN011" localSheetId="19">#REF!</definedName>
    <definedName name="ow.FIN011" localSheetId="23">#REF!</definedName>
    <definedName name="ow.FIN011" localSheetId="30">#REF!</definedName>
    <definedName name="ow.FIN011" localSheetId="3">#REF!</definedName>
    <definedName name="ow.FIN011" localSheetId="1">#REF!</definedName>
    <definedName name="ow.FIN011">#REF!</definedName>
    <definedName name="ow.FIN016B_1" localSheetId="11">#REF!</definedName>
    <definedName name="ow.FIN016B_1" localSheetId="44">#REF!</definedName>
    <definedName name="ow.FIN016B_1" localSheetId="45">#REF!</definedName>
    <definedName name="ow.FIN016B_1" localSheetId="46">#REF!</definedName>
    <definedName name="ow.FIN016B_1" localSheetId="48">#REF!</definedName>
    <definedName name="ow.FIN016B_1" localSheetId="54">#REF!</definedName>
    <definedName name="ow.FIN016B_1" localSheetId="53">#REF!</definedName>
    <definedName name="ow.FIN016B_1" localSheetId="13">#REF!</definedName>
    <definedName name="ow.FIN016B_1" localSheetId="19">#REF!</definedName>
    <definedName name="ow.FIN016B_1" localSheetId="23">#REF!</definedName>
    <definedName name="ow.FIN016B_1" localSheetId="30">#REF!</definedName>
    <definedName name="ow.FIN016B_1" localSheetId="3">#REF!</definedName>
    <definedName name="ow.FIN016B_1" localSheetId="1">#REF!</definedName>
    <definedName name="ow.FIN016B_1">#REF!</definedName>
    <definedName name="ow.FIN016B_2" localSheetId="11">#REF!</definedName>
    <definedName name="ow.FIN016B_2" localSheetId="44">#REF!</definedName>
    <definedName name="ow.FIN016B_2" localSheetId="45">#REF!</definedName>
    <definedName name="ow.FIN016B_2" localSheetId="46">#REF!</definedName>
    <definedName name="ow.FIN016B_2" localSheetId="48">#REF!</definedName>
    <definedName name="ow.FIN016B_2" localSheetId="54">#REF!</definedName>
    <definedName name="ow.FIN016B_2" localSheetId="53">#REF!</definedName>
    <definedName name="ow.FIN016B_2" localSheetId="13">#REF!</definedName>
    <definedName name="ow.FIN016B_2" localSheetId="19">#REF!</definedName>
    <definedName name="ow.FIN016B_2" localSheetId="23">#REF!</definedName>
    <definedName name="ow.FIN016B_2" localSheetId="30">#REF!</definedName>
    <definedName name="ow.FIN016B_2" localSheetId="3">#REF!</definedName>
    <definedName name="ow.FIN016B_2" localSheetId="1">#REF!</definedName>
    <definedName name="ow.FIN016B_2">#REF!</definedName>
    <definedName name="ow.FIN018" localSheetId="11">#REF!</definedName>
    <definedName name="ow.FIN018" localSheetId="44">#REF!</definedName>
    <definedName name="ow.FIN018" localSheetId="45">#REF!</definedName>
    <definedName name="ow.FIN018" localSheetId="46">#REF!</definedName>
    <definedName name="ow.FIN018" localSheetId="48">#REF!</definedName>
    <definedName name="ow.FIN018" localSheetId="54">#REF!</definedName>
    <definedName name="ow.FIN018" localSheetId="53">#REF!</definedName>
    <definedName name="ow.FIN018" localSheetId="13">#REF!</definedName>
    <definedName name="ow.FIN018" localSheetId="19">#REF!</definedName>
    <definedName name="ow.FIN018" localSheetId="23">#REF!</definedName>
    <definedName name="ow.FIN018" localSheetId="30">#REF!</definedName>
    <definedName name="ow.FIN018" localSheetId="3">#REF!</definedName>
    <definedName name="ow.FIN018" localSheetId="1">#REF!</definedName>
    <definedName name="ow.FIN018">#REF!</definedName>
    <definedName name="ow.FIN019" localSheetId="11">#REF!</definedName>
    <definedName name="ow.FIN019" localSheetId="44">#REF!</definedName>
    <definedName name="ow.FIN019" localSheetId="45">#REF!</definedName>
    <definedName name="ow.FIN019" localSheetId="46">#REF!</definedName>
    <definedName name="ow.FIN019" localSheetId="48">#REF!</definedName>
    <definedName name="ow.FIN019" localSheetId="54">#REF!</definedName>
    <definedName name="ow.FIN019" localSheetId="53">#REF!</definedName>
    <definedName name="ow.FIN019" localSheetId="13">#REF!</definedName>
    <definedName name="ow.FIN019" localSheetId="19">#REF!</definedName>
    <definedName name="ow.FIN019" localSheetId="23">#REF!</definedName>
    <definedName name="ow.FIN019" localSheetId="30">#REF!</definedName>
    <definedName name="ow.FIN019" localSheetId="3">#REF!</definedName>
    <definedName name="ow.FIN019" localSheetId="1">#REF!</definedName>
    <definedName name="ow.FIN019">#REF!</definedName>
    <definedName name="ow.FIN020" localSheetId="11">#REF!</definedName>
    <definedName name="ow.FIN020" localSheetId="44">#REF!</definedName>
    <definedName name="ow.FIN020" localSheetId="45">#REF!</definedName>
    <definedName name="ow.FIN020" localSheetId="46">#REF!</definedName>
    <definedName name="ow.FIN020" localSheetId="48">#REF!</definedName>
    <definedName name="ow.FIN020" localSheetId="54">#REF!</definedName>
    <definedName name="ow.FIN020" localSheetId="53">#REF!</definedName>
    <definedName name="ow.FIN020" localSheetId="13">#REF!</definedName>
    <definedName name="ow.FIN020" localSheetId="19">#REF!</definedName>
    <definedName name="ow.FIN020" localSheetId="23">#REF!</definedName>
    <definedName name="ow.FIN020" localSheetId="30">#REF!</definedName>
    <definedName name="ow.FIN020" localSheetId="3">#REF!</definedName>
    <definedName name="ow.FIN020" localSheetId="1">#REF!</definedName>
    <definedName name="ow.FIN020">#REF!</definedName>
    <definedName name="ow.FIN021" localSheetId="11">#REF!</definedName>
    <definedName name="ow.FIN021" localSheetId="44">#REF!</definedName>
    <definedName name="ow.FIN021" localSheetId="45">#REF!</definedName>
    <definedName name="ow.FIN021" localSheetId="46">#REF!</definedName>
    <definedName name="ow.FIN021" localSheetId="48">#REF!</definedName>
    <definedName name="ow.FIN021" localSheetId="54">#REF!</definedName>
    <definedName name="ow.FIN021" localSheetId="53">#REF!</definedName>
    <definedName name="ow.FIN021" localSheetId="13">#REF!</definedName>
    <definedName name="ow.FIN021" localSheetId="19">#REF!</definedName>
    <definedName name="ow.FIN021" localSheetId="23">#REF!</definedName>
    <definedName name="ow.FIN021" localSheetId="30">#REF!</definedName>
    <definedName name="ow.FIN021" localSheetId="3">#REF!</definedName>
    <definedName name="ow.FIN021" localSheetId="1">#REF!</definedName>
    <definedName name="ow.FIN021">#REF!</definedName>
    <definedName name="ow.FIN022" localSheetId="11">#REF!</definedName>
    <definedName name="ow.FIN022" localSheetId="44">#REF!</definedName>
    <definedName name="ow.FIN022" localSheetId="45">#REF!</definedName>
    <definedName name="ow.FIN022" localSheetId="46">#REF!</definedName>
    <definedName name="ow.FIN022" localSheetId="48">#REF!</definedName>
    <definedName name="ow.FIN022" localSheetId="54">#REF!</definedName>
    <definedName name="ow.FIN022" localSheetId="53">#REF!</definedName>
    <definedName name="ow.FIN022" localSheetId="13">#REF!</definedName>
    <definedName name="ow.FIN022" localSheetId="19">#REF!</definedName>
    <definedName name="ow.FIN022" localSheetId="23">#REF!</definedName>
    <definedName name="ow.FIN022" localSheetId="30">#REF!</definedName>
    <definedName name="ow.FIN022" localSheetId="3">#REF!</definedName>
    <definedName name="ow.FIN022" localSheetId="1">#REF!</definedName>
    <definedName name="ow.FIN022">#REF!</definedName>
    <definedName name="ow.FIN023" localSheetId="11">#REF!</definedName>
    <definedName name="ow.FIN023" localSheetId="44">#REF!</definedName>
    <definedName name="ow.FIN023" localSheetId="45">#REF!</definedName>
    <definedName name="ow.FIN023" localSheetId="46">#REF!</definedName>
    <definedName name="ow.FIN023" localSheetId="48">#REF!</definedName>
    <definedName name="ow.FIN023" localSheetId="54">#REF!</definedName>
    <definedName name="ow.FIN023" localSheetId="53">#REF!</definedName>
    <definedName name="ow.FIN023" localSheetId="13">#REF!</definedName>
    <definedName name="ow.FIN023" localSheetId="19">#REF!</definedName>
    <definedName name="ow.FIN023" localSheetId="23">#REF!</definedName>
    <definedName name="ow.FIN023" localSheetId="30">#REF!</definedName>
    <definedName name="ow.FIN023" localSheetId="3">#REF!</definedName>
    <definedName name="ow.FIN023" localSheetId="1">#REF!</definedName>
    <definedName name="ow.FIN023">#REF!</definedName>
    <definedName name="ow.FIN024" localSheetId="11">#REF!</definedName>
    <definedName name="ow.FIN024" localSheetId="44">#REF!</definedName>
    <definedName name="ow.FIN024" localSheetId="45">#REF!</definedName>
    <definedName name="ow.FIN024" localSheetId="46">#REF!</definedName>
    <definedName name="ow.FIN024" localSheetId="48">#REF!</definedName>
    <definedName name="ow.FIN024" localSheetId="54">#REF!</definedName>
    <definedName name="ow.FIN024" localSheetId="53">#REF!</definedName>
    <definedName name="ow.FIN024" localSheetId="13">#REF!</definedName>
    <definedName name="ow.FIN024" localSheetId="19">#REF!</definedName>
    <definedName name="ow.FIN024" localSheetId="23">#REF!</definedName>
    <definedName name="ow.FIN024" localSheetId="30">#REF!</definedName>
    <definedName name="ow.FIN024" localSheetId="3">#REF!</definedName>
    <definedName name="ow.FIN024" localSheetId="1">#REF!</definedName>
    <definedName name="ow.FIN024">#REF!</definedName>
    <definedName name="ow.FIN025" localSheetId="11">#REF!</definedName>
    <definedName name="ow.FIN025" localSheetId="44">#REF!</definedName>
    <definedName name="ow.FIN025" localSheetId="45">#REF!</definedName>
    <definedName name="ow.FIN025" localSheetId="46">#REF!</definedName>
    <definedName name="ow.FIN025" localSheetId="48">#REF!</definedName>
    <definedName name="ow.FIN025" localSheetId="54">#REF!</definedName>
    <definedName name="ow.FIN025" localSheetId="53">#REF!</definedName>
    <definedName name="ow.FIN025" localSheetId="13">#REF!</definedName>
    <definedName name="ow.FIN025" localSheetId="19">#REF!</definedName>
    <definedName name="ow.FIN025" localSheetId="23">#REF!</definedName>
    <definedName name="ow.FIN025" localSheetId="30">#REF!</definedName>
    <definedName name="ow.FIN025" localSheetId="3">#REF!</definedName>
    <definedName name="ow.FIN025" localSheetId="1">#REF!</definedName>
    <definedName name="ow.FIN025">#REF!</definedName>
    <definedName name="ow.FIN026B" localSheetId="11">#REF!</definedName>
    <definedName name="ow.FIN026B" localSheetId="44">#REF!</definedName>
    <definedName name="ow.FIN026B" localSheetId="45">#REF!</definedName>
    <definedName name="ow.FIN026B" localSheetId="46">#REF!</definedName>
    <definedName name="ow.FIN026B" localSheetId="48">#REF!</definedName>
    <definedName name="ow.FIN026B" localSheetId="54">#REF!</definedName>
    <definedName name="ow.FIN026B" localSheetId="53">#REF!</definedName>
    <definedName name="ow.FIN026B" localSheetId="13">#REF!</definedName>
    <definedName name="ow.FIN026B" localSheetId="19">#REF!</definedName>
    <definedName name="ow.FIN026B" localSheetId="23">#REF!</definedName>
    <definedName name="ow.FIN026B" localSheetId="30">#REF!</definedName>
    <definedName name="ow.FIN026B" localSheetId="3">#REF!</definedName>
    <definedName name="ow.FIN026B" localSheetId="1">#REF!</definedName>
    <definedName name="ow.FIN026B">#REF!</definedName>
    <definedName name="ow.FIN026C" localSheetId="11">#REF!</definedName>
    <definedName name="ow.FIN026C" localSheetId="44">#REF!</definedName>
    <definedName name="ow.FIN026C" localSheetId="45">#REF!</definedName>
    <definedName name="ow.FIN026C" localSheetId="46">#REF!</definedName>
    <definedName name="ow.FIN026C" localSheetId="48">#REF!</definedName>
    <definedName name="ow.FIN026C" localSheetId="54">#REF!</definedName>
    <definedName name="ow.FIN026C" localSheetId="53">#REF!</definedName>
    <definedName name="ow.FIN026C" localSheetId="13">#REF!</definedName>
    <definedName name="ow.FIN026C" localSheetId="19">#REF!</definedName>
    <definedName name="ow.FIN026C" localSheetId="23">#REF!</definedName>
    <definedName name="ow.FIN026C" localSheetId="30">#REF!</definedName>
    <definedName name="ow.FIN026C" localSheetId="3">#REF!</definedName>
    <definedName name="ow.FIN026C" localSheetId="1">#REF!</definedName>
    <definedName name="ow.FIN026C">#REF!</definedName>
    <definedName name="ow.FIN026D" localSheetId="11">#REF!</definedName>
    <definedName name="ow.FIN026D" localSheetId="44">#REF!</definedName>
    <definedName name="ow.FIN026D" localSheetId="45">#REF!</definedName>
    <definedName name="ow.FIN026D" localSheetId="46">#REF!</definedName>
    <definedName name="ow.FIN026D" localSheetId="48">#REF!</definedName>
    <definedName name="ow.FIN026D" localSheetId="54">#REF!</definedName>
    <definedName name="ow.FIN026D" localSheetId="53">#REF!</definedName>
    <definedName name="ow.FIN026D" localSheetId="13">#REF!</definedName>
    <definedName name="ow.FIN026D" localSheetId="19">#REF!</definedName>
    <definedName name="ow.FIN026D" localSheetId="23">#REF!</definedName>
    <definedName name="ow.FIN026D" localSheetId="30">#REF!</definedName>
    <definedName name="ow.FIN026D" localSheetId="3">#REF!</definedName>
    <definedName name="ow.FIN026D" localSheetId="1">#REF!</definedName>
    <definedName name="ow.FIN026D">#REF!</definedName>
    <definedName name="ow.FIN026E" localSheetId="11">#REF!</definedName>
    <definedName name="ow.FIN026E" localSheetId="44">#REF!</definedName>
    <definedName name="ow.FIN026E" localSheetId="45">#REF!</definedName>
    <definedName name="ow.FIN026E" localSheetId="46">#REF!</definedName>
    <definedName name="ow.FIN026E" localSheetId="48">#REF!</definedName>
    <definedName name="ow.FIN026E" localSheetId="54">#REF!</definedName>
    <definedName name="ow.FIN026E" localSheetId="53">#REF!</definedName>
    <definedName name="ow.FIN026E" localSheetId="13">#REF!</definedName>
    <definedName name="ow.FIN026E" localSheetId="19">#REF!</definedName>
    <definedName name="ow.FIN026E" localSheetId="23">#REF!</definedName>
    <definedName name="ow.FIN026E" localSheetId="30">#REF!</definedName>
    <definedName name="ow.FIN026E" localSheetId="3">#REF!</definedName>
    <definedName name="ow.FIN026E" localSheetId="1">#REF!</definedName>
    <definedName name="ow.FIN026E">#REF!</definedName>
    <definedName name="ow.FIN026F" localSheetId="11">#REF!</definedName>
    <definedName name="ow.FIN026F" localSheetId="44">#REF!</definedName>
    <definedName name="ow.FIN026F" localSheetId="45">#REF!</definedName>
    <definedName name="ow.FIN026F" localSheetId="46">#REF!</definedName>
    <definedName name="ow.FIN026F" localSheetId="48">#REF!</definedName>
    <definedName name="ow.FIN026F" localSheetId="54">#REF!</definedName>
    <definedName name="ow.FIN026F" localSheetId="53">#REF!</definedName>
    <definedName name="ow.FIN026F" localSheetId="13">#REF!</definedName>
    <definedName name="ow.FIN026F" localSheetId="19">#REF!</definedName>
    <definedName name="ow.FIN026F" localSheetId="23">#REF!</definedName>
    <definedName name="ow.FIN026F" localSheetId="30">#REF!</definedName>
    <definedName name="ow.FIN026F" localSheetId="3">#REF!</definedName>
    <definedName name="ow.FIN026F" localSheetId="1">#REF!</definedName>
    <definedName name="ow.FIN026F">#REF!</definedName>
    <definedName name="ow.FIN026G" localSheetId="11">#REF!</definedName>
    <definedName name="ow.FIN026G" localSheetId="44">#REF!</definedName>
    <definedName name="ow.FIN026G" localSheetId="45">#REF!</definedName>
    <definedName name="ow.FIN026G" localSheetId="46">#REF!</definedName>
    <definedName name="ow.FIN026G" localSheetId="48">#REF!</definedName>
    <definedName name="ow.FIN026G" localSheetId="54">#REF!</definedName>
    <definedName name="ow.FIN026G" localSheetId="53">#REF!</definedName>
    <definedName name="ow.FIN026G" localSheetId="13">#REF!</definedName>
    <definedName name="ow.FIN026G" localSheetId="19">#REF!</definedName>
    <definedName name="ow.FIN026G" localSheetId="23">#REF!</definedName>
    <definedName name="ow.FIN026G" localSheetId="30">#REF!</definedName>
    <definedName name="ow.FIN026G" localSheetId="3">#REF!</definedName>
    <definedName name="ow.FIN026G" localSheetId="1">#REF!</definedName>
    <definedName name="ow.FIN026G">#REF!</definedName>
    <definedName name="ow.FIN026H" localSheetId="11">#REF!</definedName>
    <definedName name="ow.FIN026H" localSheetId="44">#REF!</definedName>
    <definedName name="ow.FIN026H" localSheetId="45">#REF!</definedName>
    <definedName name="ow.FIN026H" localSheetId="46">#REF!</definedName>
    <definedName name="ow.FIN026H" localSheetId="48">#REF!</definedName>
    <definedName name="ow.FIN026H" localSheetId="54">#REF!</definedName>
    <definedName name="ow.FIN026H" localSheetId="53">#REF!</definedName>
    <definedName name="ow.FIN026H" localSheetId="13">#REF!</definedName>
    <definedName name="ow.FIN026H" localSheetId="19">#REF!</definedName>
    <definedName name="ow.FIN026H" localSheetId="23">#REF!</definedName>
    <definedName name="ow.FIN026H" localSheetId="30">#REF!</definedName>
    <definedName name="ow.FIN026H" localSheetId="3">#REF!</definedName>
    <definedName name="ow.FIN026H" localSheetId="1">#REF!</definedName>
    <definedName name="ow.FIN026H">#REF!</definedName>
    <definedName name="ow.FIN026I" localSheetId="11">#REF!</definedName>
    <definedName name="ow.FIN026I" localSheetId="44">#REF!</definedName>
    <definedName name="ow.FIN026I" localSheetId="45">#REF!</definedName>
    <definedName name="ow.FIN026I" localSheetId="46">#REF!</definedName>
    <definedName name="ow.FIN026I" localSheetId="48">#REF!</definedName>
    <definedName name="ow.FIN026I" localSheetId="54">#REF!</definedName>
    <definedName name="ow.FIN026I" localSheetId="53">#REF!</definedName>
    <definedName name="ow.FIN026I" localSheetId="13">#REF!</definedName>
    <definedName name="ow.FIN026I" localSheetId="19">#REF!</definedName>
    <definedName name="ow.FIN026I" localSheetId="23">#REF!</definedName>
    <definedName name="ow.FIN026I" localSheetId="30">#REF!</definedName>
    <definedName name="ow.FIN026I" localSheetId="3">#REF!</definedName>
    <definedName name="ow.FIN026I" localSheetId="1">#REF!</definedName>
    <definedName name="ow.FIN026I">#REF!</definedName>
    <definedName name="ow.FIN026J" localSheetId="11">#REF!</definedName>
    <definedName name="ow.FIN026J" localSheetId="44">#REF!</definedName>
    <definedName name="ow.FIN026J" localSheetId="45">#REF!</definedName>
    <definedName name="ow.FIN026J" localSheetId="46">#REF!</definedName>
    <definedName name="ow.FIN026J" localSheetId="48">#REF!</definedName>
    <definedName name="ow.FIN026J" localSheetId="54">#REF!</definedName>
    <definedName name="ow.FIN026J" localSheetId="53">#REF!</definedName>
    <definedName name="ow.FIN026J" localSheetId="13">#REF!</definedName>
    <definedName name="ow.FIN026J" localSheetId="19">#REF!</definedName>
    <definedName name="ow.FIN026J" localSheetId="23">#REF!</definedName>
    <definedName name="ow.FIN026J" localSheetId="30">#REF!</definedName>
    <definedName name="ow.FIN026J" localSheetId="3">#REF!</definedName>
    <definedName name="ow.FIN026J" localSheetId="1">#REF!</definedName>
    <definedName name="ow.FIN026J">#REF!</definedName>
    <definedName name="ow.FIN026K" localSheetId="11">#REF!</definedName>
    <definedName name="ow.FIN026K" localSheetId="44">#REF!</definedName>
    <definedName name="ow.FIN026K" localSheetId="45">#REF!</definedName>
    <definedName name="ow.FIN026K" localSheetId="46">#REF!</definedName>
    <definedName name="ow.FIN026K" localSheetId="48">#REF!</definedName>
    <definedName name="ow.FIN026K" localSheetId="54">#REF!</definedName>
    <definedName name="ow.FIN026K" localSheetId="53">#REF!</definedName>
    <definedName name="ow.FIN026K" localSheetId="13">#REF!</definedName>
    <definedName name="ow.FIN026K" localSheetId="19">#REF!</definedName>
    <definedName name="ow.FIN026K" localSheetId="23">#REF!</definedName>
    <definedName name="ow.FIN026K" localSheetId="30">#REF!</definedName>
    <definedName name="ow.FIN026K" localSheetId="3">#REF!</definedName>
    <definedName name="ow.FIN026K" localSheetId="1">#REF!</definedName>
    <definedName name="ow.FIN026K">#REF!</definedName>
    <definedName name="ow.FIN027" localSheetId="11">#REF!</definedName>
    <definedName name="ow.FIN027" localSheetId="44">#REF!</definedName>
    <definedName name="ow.FIN027" localSheetId="45">#REF!</definedName>
    <definedName name="ow.FIN027" localSheetId="46">#REF!</definedName>
    <definedName name="ow.FIN027" localSheetId="48">#REF!</definedName>
    <definedName name="ow.FIN027" localSheetId="54">#REF!</definedName>
    <definedName name="ow.FIN027" localSheetId="53">#REF!</definedName>
    <definedName name="ow.FIN027" localSheetId="13">#REF!</definedName>
    <definedName name="ow.FIN027" localSheetId="19">#REF!</definedName>
    <definedName name="ow.FIN027" localSheetId="23">#REF!</definedName>
    <definedName name="ow.FIN027" localSheetId="30">#REF!</definedName>
    <definedName name="ow.FIN027" localSheetId="3">#REF!</definedName>
    <definedName name="ow.FIN027" localSheetId="1">#REF!</definedName>
    <definedName name="ow.FIN027">#REF!</definedName>
    <definedName name="ow.FRN001A" localSheetId="11">#REF!</definedName>
    <definedName name="ow.FRN001A" localSheetId="44">#REF!</definedName>
    <definedName name="ow.FRN001A" localSheetId="45">#REF!</definedName>
    <definedName name="ow.FRN001A" localSheetId="46">#REF!</definedName>
    <definedName name="ow.FRN001A" localSheetId="48">#REF!</definedName>
    <definedName name="ow.FRN001A" localSheetId="54">#REF!</definedName>
    <definedName name="ow.FRN001A" localSheetId="53">#REF!</definedName>
    <definedName name="ow.FRN001A" localSheetId="13">#REF!</definedName>
    <definedName name="ow.FRN001A" localSheetId="19">#REF!</definedName>
    <definedName name="ow.FRN001A" localSheetId="23">#REF!</definedName>
    <definedName name="ow.FRN001A" localSheetId="30">#REF!</definedName>
    <definedName name="ow.FRN001A" localSheetId="3">#REF!</definedName>
    <definedName name="ow.FRN001A" localSheetId="1">#REF!</definedName>
    <definedName name="ow.FRN001A">#REF!</definedName>
    <definedName name="ow.FRN001B" localSheetId="11">#REF!</definedName>
    <definedName name="ow.FRN001B" localSheetId="44">#REF!</definedName>
    <definedName name="ow.FRN001B" localSheetId="45">#REF!</definedName>
    <definedName name="ow.FRN001B" localSheetId="46">#REF!</definedName>
    <definedName name="ow.FRN001B" localSheetId="48">#REF!</definedName>
    <definedName name="ow.FRN001B" localSheetId="54">#REF!</definedName>
    <definedName name="ow.FRN001B" localSheetId="53">#REF!</definedName>
    <definedName name="ow.FRN001B" localSheetId="13">#REF!</definedName>
    <definedName name="ow.FRN001B" localSheetId="19">#REF!</definedName>
    <definedName name="ow.FRN001B" localSheetId="23">#REF!</definedName>
    <definedName name="ow.FRN001B" localSheetId="30">#REF!</definedName>
    <definedName name="ow.FRN001B" localSheetId="3">#REF!</definedName>
    <definedName name="ow.FRN001B" localSheetId="1">#REF!</definedName>
    <definedName name="ow.FRN001B">#REF!</definedName>
    <definedName name="ow.FRN001C_1" localSheetId="11">#REF!</definedName>
    <definedName name="ow.FRN001C_1" localSheetId="44">#REF!</definedName>
    <definedName name="ow.FRN001C_1" localSheetId="45">#REF!</definedName>
    <definedName name="ow.FRN001C_1" localSheetId="46">#REF!</definedName>
    <definedName name="ow.FRN001C_1" localSheetId="48">#REF!</definedName>
    <definedName name="ow.FRN001C_1" localSheetId="54">#REF!</definedName>
    <definedName name="ow.FRN001C_1" localSheetId="53">#REF!</definedName>
    <definedName name="ow.FRN001C_1" localSheetId="13">#REF!</definedName>
    <definedName name="ow.FRN001C_1" localSheetId="19">#REF!</definedName>
    <definedName name="ow.FRN001C_1" localSheetId="23">#REF!</definedName>
    <definedName name="ow.FRN001C_1" localSheetId="30">#REF!</definedName>
    <definedName name="ow.FRN001C_1" localSheetId="3">#REF!</definedName>
    <definedName name="ow.FRN001C_1" localSheetId="1">#REF!</definedName>
    <definedName name="ow.FRN001C_1">#REF!</definedName>
    <definedName name="ow.FRN001C_2" localSheetId="11">#REF!</definedName>
    <definedName name="ow.FRN001C_2" localSheetId="44">#REF!</definedName>
    <definedName name="ow.FRN001C_2" localSheetId="45">#REF!</definedName>
    <definedName name="ow.FRN001C_2" localSheetId="46">#REF!</definedName>
    <definedName name="ow.FRN001C_2" localSheetId="48">#REF!</definedName>
    <definedName name="ow.FRN001C_2" localSheetId="54">#REF!</definedName>
    <definedName name="ow.FRN001C_2" localSheetId="53">#REF!</definedName>
    <definedName name="ow.FRN001C_2" localSheetId="13">#REF!</definedName>
    <definedName name="ow.FRN001C_2" localSheetId="19">#REF!</definedName>
    <definedName name="ow.FRN001C_2" localSheetId="23">#REF!</definedName>
    <definedName name="ow.FRN001C_2" localSheetId="30">#REF!</definedName>
    <definedName name="ow.FRN001C_2" localSheetId="3">#REF!</definedName>
    <definedName name="ow.FRN001C_2" localSheetId="1">#REF!</definedName>
    <definedName name="ow.FRN001C_2">#REF!</definedName>
    <definedName name="ow.FRN001C_3" localSheetId="11">#REF!</definedName>
    <definedName name="ow.FRN001C_3" localSheetId="44">#REF!</definedName>
    <definedName name="ow.FRN001C_3" localSheetId="45">#REF!</definedName>
    <definedName name="ow.FRN001C_3" localSheetId="46">#REF!</definedName>
    <definedName name="ow.FRN001C_3" localSheetId="48">#REF!</definedName>
    <definedName name="ow.FRN001C_3" localSheetId="54">#REF!</definedName>
    <definedName name="ow.FRN001C_3" localSheetId="53">#REF!</definedName>
    <definedName name="ow.FRN001C_3" localSheetId="13">#REF!</definedName>
    <definedName name="ow.FRN001C_3" localSheetId="19">#REF!</definedName>
    <definedName name="ow.FRN001C_3" localSheetId="23">#REF!</definedName>
    <definedName name="ow.FRN001C_3" localSheetId="30">#REF!</definedName>
    <definedName name="ow.FRN001C_3" localSheetId="3">#REF!</definedName>
    <definedName name="ow.FRN001C_3" localSheetId="1">#REF!</definedName>
    <definedName name="ow.FRN001C_3">#REF!</definedName>
    <definedName name="ow.FRN001D" localSheetId="11">#REF!</definedName>
    <definedName name="ow.FRN001D" localSheetId="44">#REF!</definedName>
    <definedName name="ow.FRN001D" localSheetId="45">#REF!</definedName>
    <definedName name="ow.FRN001D" localSheetId="46">#REF!</definedName>
    <definedName name="ow.FRN001D" localSheetId="48">#REF!</definedName>
    <definedName name="ow.FRN001D" localSheetId="54">#REF!</definedName>
    <definedName name="ow.FRN001D" localSheetId="53">#REF!</definedName>
    <definedName name="ow.FRN001D" localSheetId="13">#REF!</definedName>
    <definedName name="ow.FRN001D" localSheetId="19">#REF!</definedName>
    <definedName name="ow.FRN001D" localSheetId="23">#REF!</definedName>
    <definedName name="ow.FRN001D" localSheetId="30">#REF!</definedName>
    <definedName name="ow.FRN001D" localSheetId="3">#REF!</definedName>
    <definedName name="ow.FRN001D" localSheetId="1">#REF!</definedName>
    <definedName name="ow.FRN001D">#REF!</definedName>
    <definedName name="ow.FRN002A" localSheetId="11">#REF!</definedName>
    <definedName name="ow.FRN002A" localSheetId="44">#REF!</definedName>
    <definedName name="ow.FRN002A" localSheetId="45">#REF!</definedName>
    <definedName name="ow.FRN002A" localSheetId="46">#REF!</definedName>
    <definedName name="ow.FRN002A" localSheetId="48">#REF!</definedName>
    <definedName name="ow.FRN002A" localSheetId="54">#REF!</definedName>
    <definedName name="ow.FRN002A" localSheetId="53">#REF!</definedName>
    <definedName name="ow.FRN002A" localSheetId="13">#REF!</definedName>
    <definedName name="ow.FRN002A" localSheetId="19">#REF!</definedName>
    <definedName name="ow.FRN002A" localSheetId="23">#REF!</definedName>
    <definedName name="ow.FRN002A" localSheetId="30">#REF!</definedName>
    <definedName name="ow.FRN002A" localSheetId="3">#REF!</definedName>
    <definedName name="ow.FRN002A" localSheetId="1">#REF!</definedName>
    <definedName name="ow.FRN002A">#REF!</definedName>
    <definedName name="ow.FRN002A_2" localSheetId="11">#REF!</definedName>
    <definedName name="ow.FRN002A_2" localSheetId="44">#REF!</definedName>
    <definedName name="ow.FRN002A_2" localSheetId="45">#REF!</definedName>
    <definedName name="ow.FRN002A_2" localSheetId="46">#REF!</definedName>
    <definedName name="ow.FRN002A_2" localSheetId="48">#REF!</definedName>
    <definedName name="ow.FRN002A_2" localSheetId="54">#REF!</definedName>
    <definedName name="ow.FRN002A_2" localSheetId="53">#REF!</definedName>
    <definedName name="ow.FRN002A_2" localSheetId="13">#REF!</definedName>
    <definedName name="ow.FRN002A_2" localSheetId="19">#REF!</definedName>
    <definedName name="ow.FRN002A_2" localSheetId="23">#REF!</definedName>
    <definedName name="ow.FRN002A_2" localSheetId="30">#REF!</definedName>
    <definedName name="ow.FRN002A_2" localSheetId="3">#REF!</definedName>
    <definedName name="ow.FRN002A_2" localSheetId="1">#REF!</definedName>
    <definedName name="ow.FRN002A_2">#REF!</definedName>
    <definedName name="ow.FRN002B" localSheetId="11">#REF!</definedName>
    <definedName name="ow.FRN002B" localSheetId="44">#REF!</definedName>
    <definedName name="ow.FRN002B" localSheetId="45">#REF!</definedName>
    <definedName name="ow.FRN002B" localSheetId="46">#REF!</definedName>
    <definedName name="ow.FRN002B" localSheetId="48">#REF!</definedName>
    <definedName name="ow.FRN002B" localSheetId="54">#REF!</definedName>
    <definedName name="ow.FRN002B" localSheetId="53">#REF!</definedName>
    <definedName name="ow.FRN002B" localSheetId="13">#REF!</definedName>
    <definedName name="ow.FRN002B" localSheetId="19">#REF!</definedName>
    <definedName name="ow.FRN002B" localSheetId="23">#REF!</definedName>
    <definedName name="ow.FRN002B" localSheetId="30">#REF!</definedName>
    <definedName name="ow.FRN002B" localSheetId="3">#REF!</definedName>
    <definedName name="ow.FRN002B" localSheetId="1">#REF!</definedName>
    <definedName name="ow.FRN002B">#REF!</definedName>
    <definedName name="ow.FRN002D" localSheetId="11">#REF!</definedName>
    <definedName name="ow.FRN002D" localSheetId="44">#REF!</definedName>
    <definedName name="ow.FRN002D" localSheetId="45">#REF!</definedName>
    <definedName name="ow.FRN002D" localSheetId="46">#REF!</definedName>
    <definedName name="ow.FRN002D" localSheetId="48">#REF!</definedName>
    <definedName name="ow.FRN002D" localSheetId="54">#REF!</definedName>
    <definedName name="ow.FRN002D" localSheetId="53">#REF!</definedName>
    <definedName name="ow.FRN002D" localSheetId="13">#REF!</definedName>
    <definedName name="ow.FRN002D" localSheetId="19">#REF!</definedName>
    <definedName name="ow.FRN002D" localSheetId="23">#REF!</definedName>
    <definedName name="ow.FRN002D" localSheetId="30">#REF!</definedName>
    <definedName name="ow.FRN002D" localSheetId="3">#REF!</definedName>
    <definedName name="ow.FRN002D" localSheetId="1">#REF!</definedName>
    <definedName name="ow.FRN002D">#REF!</definedName>
    <definedName name="ow.FRN013A" localSheetId="11">#REF!</definedName>
    <definedName name="ow.FRN013A" localSheetId="44">#REF!</definedName>
    <definedName name="ow.FRN013A" localSheetId="45">#REF!</definedName>
    <definedName name="ow.FRN013A" localSheetId="46">#REF!</definedName>
    <definedName name="ow.FRN013A" localSheetId="48">#REF!</definedName>
    <definedName name="ow.FRN013A" localSheetId="54">#REF!</definedName>
    <definedName name="ow.FRN013A" localSheetId="53">#REF!</definedName>
    <definedName name="ow.FRN013A" localSheetId="13">#REF!</definedName>
    <definedName name="ow.FRN013A" localSheetId="19">#REF!</definedName>
    <definedName name="ow.FRN013A" localSheetId="23">#REF!</definedName>
    <definedName name="ow.FRN013A" localSheetId="30">#REF!</definedName>
    <definedName name="ow.FRN013A" localSheetId="3">#REF!</definedName>
    <definedName name="ow.FRN013A" localSheetId="1">#REF!</definedName>
    <definedName name="ow.FRN013A">#REF!</definedName>
    <definedName name="ow.FRN013B" localSheetId="11">#REF!</definedName>
    <definedName name="ow.FRN013B" localSheetId="44">#REF!</definedName>
    <definedName name="ow.FRN013B" localSheetId="45">#REF!</definedName>
    <definedName name="ow.FRN013B" localSheetId="46">#REF!</definedName>
    <definedName name="ow.FRN013B" localSheetId="48">#REF!</definedName>
    <definedName name="ow.FRN013B" localSheetId="54">#REF!</definedName>
    <definedName name="ow.FRN013B" localSheetId="53">#REF!</definedName>
    <definedName name="ow.FRN013B" localSheetId="13">#REF!</definedName>
    <definedName name="ow.FRN013B" localSheetId="19">#REF!</definedName>
    <definedName name="ow.FRN013B" localSheetId="23">#REF!</definedName>
    <definedName name="ow.FRN013B" localSheetId="30">#REF!</definedName>
    <definedName name="ow.FRN013B" localSheetId="3">#REF!</definedName>
    <definedName name="ow.FRN013B" localSheetId="1">#REF!</definedName>
    <definedName name="ow.FRN013B">#REF!</definedName>
    <definedName name="Parametry">[2]Parametry!$A$3:$B$16</definedName>
    <definedName name="Parametry00">[2]Parametry!$F$1:$G$17</definedName>
    <definedName name="Partners_Economic_Ownership" localSheetId="4">#REF!</definedName>
    <definedName name="Partners_Economic_Ownership" localSheetId="12">#REF!</definedName>
    <definedName name="Partners_Economic_Ownership" localSheetId="11">#REF!</definedName>
    <definedName name="Partners_Economic_Ownership" localSheetId="44">#REF!</definedName>
    <definedName name="Partners_Economic_Ownership" localSheetId="45">#REF!</definedName>
    <definedName name="Partners_Economic_Ownership" localSheetId="46">#REF!</definedName>
    <definedName name="Partners_Economic_Ownership" localSheetId="48">#REF!</definedName>
    <definedName name="Partners_Economic_Ownership" localSheetId="43">#REF!</definedName>
    <definedName name="Partners_Economic_Ownership" localSheetId="49">#REF!</definedName>
    <definedName name="Partners_Economic_Ownership" localSheetId="52">#REF!</definedName>
    <definedName name="Partners_Economic_Ownership" localSheetId="54">#REF!</definedName>
    <definedName name="Partners_Economic_Ownership" localSheetId="53">#REF!</definedName>
    <definedName name="Partners_Economic_Ownership" localSheetId="13">#REF!</definedName>
    <definedName name="Partners_Economic_Ownership" localSheetId="19">#REF!</definedName>
    <definedName name="Partners_Economic_Ownership" localSheetId="23">#REF!</definedName>
    <definedName name="Partners_Economic_Ownership" localSheetId="30">#REF!</definedName>
    <definedName name="Partners_Economic_Ownership" localSheetId="3">#REF!</definedName>
    <definedName name="Partners_Economic_Ownership" localSheetId="1">#REF!</definedName>
    <definedName name="Partners_Economic_Ownership">#REF!</definedName>
    <definedName name="PASYWA" localSheetId="50">[1]Plan!$A$41:$N$70</definedName>
    <definedName name="PASYWA" localSheetId="18">[1]Plan!$A$41:$N$70</definedName>
    <definedName name="PASYWA" localSheetId="30">[1]Plan!$A$41:$N$70</definedName>
    <definedName name="PASYWA">[1]Plan!$A$41:$N$70</definedName>
    <definedName name="plan_bils">[2]Plan!$A$10:$N$70</definedName>
    <definedName name="plan_rw_nar" localSheetId="50">[1]Plan!$A$154:$N$221</definedName>
    <definedName name="plan_rw_nar" localSheetId="18">[1]Plan!$A$154:$N$221</definedName>
    <definedName name="plan_rw_nar" localSheetId="30">[1]Plan!$A$154:$N$221</definedName>
    <definedName name="plan_rw_nar">[1]Plan!$A$154:$N$221</definedName>
    <definedName name="plan_rw_przyr" localSheetId="50">[1]Plan!$A$73:$N$140</definedName>
    <definedName name="plan_rw_przyr" localSheetId="18">[1]Plan!$A$73:$N$140</definedName>
    <definedName name="plan_rw_przyr" localSheetId="30">[1]Plan!$A$73:$N$140</definedName>
    <definedName name="plan_rw_przyr">[1]Plan!$A$73:$N$140</definedName>
    <definedName name="plan_rwn_nar">[2]Plan!$A$134:$N$191</definedName>
    <definedName name="plan_rwn_przyr">[2]Plan!$A$73:$N$130</definedName>
    <definedName name="PLN" localSheetId="11">#REF!</definedName>
    <definedName name="PLN" localSheetId="44">#REF!</definedName>
    <definedName name="PLN" localSheetId="45">#REF!</definedName>
    <definedName name="PLN" localSheetId="46">#REF!</definedName>
    <definedName name="PLN" localSheetId="48">#REF!</definedName>
    <definedName name="PLN" localSheetId="54">#REF!</definedName>
    <definedName name="PLN" localSheetId="53">#REF!</definedName>
    <definedName name="PLN" localSheetId="13">#REF!</definedName>
    <definedName name="PLN" localSheetId="19">#REF!</definedName>
    <definedName name="PLN" localSheetId="23">#REF!</definedName>
    <definedName name="PLN" localSheetId="30">#REF!</definedName>
    <definedName name="PLN" localSheetId="3">#REF!</definedName>
    <definedName name="PLN" localSheetId="1">#REF!</definedName>
    <definedName name="PLN">#REF!</definedName>
    <definedName name="poczta">[5]Poczta!$GQ$8:$IR$80</definedName>
    <definedName name="Podstawowa_rezerwa_płynności" localSheetId="11">#REF!</definedName>
    <definedName name="Podstawowa_rezerwa_płynności" localSheetId="44">#REF!</definedName>
    <definedName name="Podstawowa_rezerwa_płynności" localSheetId="45">#REF!</definedName>
    <definedName name="Podstawowa_rezerwa_płynności" localSheetId="46">#REF!</definedName>
    <definedName name="Podstawowa_rezerwa_płynności" localSheetId="48">#REF!</definedName>
    <definedName name="Podstawowa_rezerwa_płynności" localSheetId="54">#REF!</definedName>
    <definedName name="Podstawowa_rezerwa_płynności" localSheetId="53">#REF!</definedName>
    <definedName name="Podstawowa_rezerwa_płynności" localSheetId="13">#REF!</definedName>
    <definedName name="Podstawowa_rezerwa_płynności" localSheetId="19">#REF!</definedName>
    <definedName name="Podstawowa_rezerwa_płynności" localSheetId="23">#REF!</definedName>
    <definedName name="Podstawowa_rezerwa_płynności" localSheetId="30">#REF!</definedName>
    <definedName name="Podstawowa_rezerwa_płynności" localSheetId="3">#REF!</definedName>
    <definedName name="Podstawowa_rezerwa_płynności" localSheetId="1">#REF!</definedName>
    <definedName name="Podstawowa_rezerwa_płynności">#REF!</definedName>
    <definedName name="poin" localSheetId="44">#REF!</definedName>
    <definedName name="poin" localSheetId="13">#REF!</definedName>
    <definedName name="poin" localSheetId="19">#REF!</definedName>
    <definedName name="poin" localSheetId="30">#REF!</definedName>
    <definedName name="poin" localSheetId="3">#REF!</definedName>
    <definedName name="poin">#REF!</definedName>
    <definedName name="ppp" localSheetId="44">#REF!</definedName>
    <definedName name="ppp" localSheetId="13">#REF!</definedName>
    <definedName name="ppp" localSheetId="19">#REF!</definedName>
    <definedName name="ppp" localSheetId="30">#REF!</definedName>
    <definedName name="ppp" localSheetId="3">#REF!</definedName>
    <definedName name="ppp">#REF!</definedName>
    <definedName name="Prepaid_Expense" localSheetId="4">#REF!</definedName>
    <definedName name="Prepaid_Expense" localSheetId="12">#REF!</definedName>
    <definedName name="Prepaid_Expense" localSheetId="11">#REF!</definedName>
    <definedName name="Prepaid_Expense" localSheetId="44">#REF!</definedName>
    <definedName name="Prepaid_Expense" localSheetId="45">#REF!</definedName>
    <definedName name="Prepaid_Expense" localSheetId="46">#REF!</definedName>
    <definedName name="Prepaid_Expense" localSheetId="48">#REF!</definedName>
    <definedName name="Prepaid_Expense" localSheetId="43">#REF!</definedName>
    <definedName name="Prepaid_Expense" localSheetId="49">#REF!</definedName>
    <definedName name="Prepaid_Expense" localSheetId="52">#REF!</definedName>
    <definedName name="Prepaid_Expense" localSheetId="54">#REF!</definedName>
    <definedName name="Prepaid_Expense" localSheetId="53">#REF!</definedName>
    <definedName name="Prepaid_Expense" localSheetId="13">#REF!</definedName>
    <definedName name="Prepaid_Expense" localSheetId="19">#REF!</definedName>
    <definedName name="Prepaid_Expense" localSheetId="23">#REF!</definedName>
    <definedName name="Prepaid_Expense" localSheetId="30">#REF!</definedName>
    <definedName name="Prepaid_Expense" localSheetId="3">#REF!</definedName>
    <definedName name="Prepaid_Expense" localSheetId="1">#REF!</definedName>
    <definedName name="Prepaid_Expense">#REF!</definedName>
    <definedName name="prowizje">[5]Prowizje!$GQ$8:$IR$73</definedName>
    <definedName name="Przychodykoszty_Pocztyl" localSheetId="7">#REF!</definedName>
    <definedName name="Przychodykoszty_Pocztyl" localSheetId="4">#REF!</definedName>
    <definedName name="Przychodykoszty_Pocztyl" localSheetId="8">#REF!</definedName>
    <definedName name="Przychodykoszty_Pocztyl" localSheetId="5">#REF!</definedName>
    <definedName name="Przychodykoszty_Pocztyl" localSheetId="6">#REF!</definedName>
    <definedName name="Przychodykoszty_Pocztyl" localSheetId="10">#REF!</definedName>
    <definedName name="Przychodykoszty_Pocztyl" localSheetId="12">#REF!</definedName>
    <definedName name="Przychodykoszty_Pocztyl" localSheetId="11">#REF!</definedName>
    <definedName name="Przychodykoszty_Pocztyl" localSheetId="44">#REF!</definedName>
    <definedName name="Przychodykoszty_Pocztyl" localSheetId="45">#REF!</definedName>
    <definedName name="Przychodykoszty_Pocztyl" localSheetId="46">#REF!</definedName>
    <definedName name="Przychodykoszty_Pocztyl" localSheetId="48">#REF!</definedName>
    <definedName name="Przychodykoszty_Pocztyl" localSheetId="43">#REF!</definedName>
    <definedName name="Przychodykoszty_Pocztyl" localSheetId="49">#REF!</definedName>
    <definedName name="Przychodykoszty_Pocztyl" localSheetId="52">#REF!</definedName>
    <definedName name="Przychodykoszty_Pocztyl" localSheetId="54">#REF!</definedName>
    <definedName name="Przychodykoszty_Pocztyl" localSheetId="53">#REF!</definedName>
    <definedName name="Przychodykoszty_Pocztyl" localSheetId="13">#REF!</definedName>
    <definedName name="Przychodykoszty_Pocztyl" localSheetId="19">#REF!</definedName>
    <definedName name="Przychodykoszty_Pocztyl" localSheetId="23">#REF!</definedName>
    <definedName name="Przychodykoszty_Pocztyl" localSheetId="30">#REF!</definedName>
    <definedName name="Przychodykoszty_Pocztyl" localSheetId="42">#REF!</definedName>
    <definedName name="Przychodykoszty_Pocztyl" localSheetId="3">#REF!</definedName>
    <definedName name="Przychodykoszty_Pocztyl" localSheetId="1">#REF!</definedName>
    <definedName name="Przychodykoszty_Pocztyl">#REF!</definedName>
    <definedName name="PY">[9]Dane!$C$12</definedName>
    <definedName name="qeqeqwr" localSheetId="44">#REF!</definedName>
    <definedName name="qeqeqwr" localSheetId="53">#REF!</definedName>
    <definedName name="qeqeqwr" localSheetId="13">#REF!</definedName>
    <definedName name="qeqeqwr" localSheetId="19">#REF!</definedName>
    <definedName name="qeqeqwr" localSheetId="30">#REF!</definedName>
    <definedName name="qeqeqwr" localSheetId="3">#REF!</definedName>
    <definedName name="qeqeqwr" localSheetId="1">#REF!</definedName>
    <definedName name="qeqeqwr">#REF!</definedName>
    <definedName name="qewrrrt" localSheetId="44">#REF!</definedName>
    <definedName name="qewrrrt" localSheetId="53">#REF!</definedName>
    <definedName name="qewrrrt" localSheetId="13">#REF!</definedName>
    <definedName name="qewrrrt" localSheetId="19">#REF!</definedName>
    <definedName name="qewrrrt" localSheetId="30">#REF!</definedName>
    <definedName name="qewrrrt" localSheetId="3">#REF!</definedName>
    <definedName name="qewrrrt" localSheetId="1">#REF!</definedName>
    <definedName name="qewrrrt">#REF!</definedName>
    <definedName name="qqwttt" localSheetId="44">#REF!</definedName>
    <definedName name="qqwttt" localSheetId="53">#REF!</definedName>
    <definedName name="qqwttt" localSheetId="13">#REF!</definedName>
    <definedName name="qqwttt" localSheetId="19">#REF!</definedName>
    <definedName name="qqwttt" localSheetId="30">#REF!</definedName>
    <definedName name="qqwttt" localSheetId="3">#REF!</definedName>
    <definedName name="qqwttt" localSheetId="1">#REF!</definedName>
    <definedName name="qqwttt">#REF!</definedName>
    <definedName name="qsdfer" localSheetId="44" hidden="1">{#N/A,"dfxhgx",FALSE,"Zbiorczo"}</definedName>
    <definedName name="qsdfer" localSheetId="50" hidden="1">{#N/A,"dfxhgx",FALSE,"Zbiorczo"}</definedName>
    <definedName name="qsdfer" localSheetId="52" hidden="1">{#N/A,"dfxhgx",FALSE,"Zbiorczo"}</definedName>
    <definedName name="qsdfer" localSheetId="53" hidden="1">{#N/A,"dfxhgx",FALSE,"Zbiorczo"}</definedName>
    <definedName name="qsdfer" localSheetId="19" hidden="1">{#N/A,"dfxhgx",FALSE,"Zbiorczo"}</definedName>
    <definedName name="qsdfer" localSheetId="29" hidden="1">{#N/A,"dfxhgx",FALSE,"Zbiorczo"}</definedName>
    <definedName name="qsdfer" localSheetId="26" hidden="1">{#N/A,"dfxhgx",FALSE,"Zbiorczo"}</definedName>
    <definedName name="qsdfer" localSheetId="24" hidden="1">{#N/A,"dfxhgx",FALSE,"Zbiorczo"}</definedName>
    <definedName name="qsdfer" localSheetId="30" hidden="1">{#N/A,"dfxhgx",FALSE,"Zbiorczo"}</definedName>
    <definedName name="qsdfer" localSheetId="3" hidden="1">{#N/A,"dfxhgx",FALSE,"Zbiorczo"}</definedName>
    <definedName name="qsdfer" localSheetId="1" hidden="1">{#N/A,"dfxhgx",FALSE,"Zbiorczo"}</definedName>
    <definedName name="qsdfer" hidden="1">{#N/A,"dfxhgx",FALSE,"Zbiorczo"}</definedName>
    <definedName name="qtqqq" localSheetId="44">#REF!</definedName>
    <definedName name="qtqqq" localSheetId="53">#REF!</definedName>
    <definedName name="qtqqq" localSheetId="13">#REF!</definedName>
    <definedName name="qtqqq" localSheetId="19">#REF!</definedName>
    <definedName name="qtqqq" localSheetId="30">#REF!</definedName>
    <definedName name="qtqqq" localSheetId="3">#REF!</definedName>
    <definedName name="qtqqq" localSheetId="1">#REF!</definedName>
    <definedName name="qtqqq">#REF!</definedName>
    <definedName name="qwrqq" localSheetId="44">#REF!</definedName>
    <definedName name="qwrqq" localSheetId="53">#REF!</definedName>
    <definedName name="qwrqq" localSheetId="13">#REF!</definedName>
    <definedName name="qwrqq" localSheetId="19">#REF!</definedName>
    <definedName name="qwrqq" localSheetId="30">#REF!</definedName>
    <definedName name="qwrqq" localSheetId="3">#REF!</definedName>
    <definedName name="qwrqq" localSheetId="1">#REF!</definedName>
    <definedName name="qwrqq">#REF!</definedName>
    <definedName name="rach_wyn_mies_odd" localSheetId="7">#REF!</definedName>
    <definedName name="rach_wyn_mies_odd" localSheetId="4">#REF!</definedName>
    <definedName name="rach_wyn_mies_odd" localSheetId="8">#REF!</definedName>
    <definedName name="rach_wyn_mies_odd" localSheetId="5">#REF!</definedName>
    <definedName name="rach_wyn_mies_odd" localSheetId="6">#REF!</definedName>
    <definedName name="rach_wyn_mies_odd" localSheetId="10">#REF!</definedName>
    <definedName name="rach_wyn_mies_odd" localSheetId="12">#REF!</definedName>
    <definedName name="rach_wyn_mies_odd" localSheetId="11">#REF!</definedName>
    <definedName name="rach_wyn_mies_odd" localSheetId="44">#REF!</definedName>
    <definedName name="rach_wyn_mies_odd" localSheetId="45">#REF!</definedName>
    <definedName name="rach_wyn_mies_odd" localSheetId="46">#REF!</definedName>
    <definedName name="rach_wyn_mies_odd" localSheetId="48">#REF!</definedName>
    <definedName name="rach_wyn_mies_odd" localSheetId="43">#REF!</definedName>
    <definedName name="rach_wyn_mies_odd" localSheetId="49">#REF!</definedName>
    <definedName name="rach_wyn_mies_odd" localSheetId="50">#REF!</definedName>
    <definedName name="rach_wyn_mies_odd" localSheetId="52">#REF!</definedName>
    <definedName name="rach_wyn_mies_odd" localSheetId="54">#REF!</definedName>
    <definedName name="rach_wyn_mies_odd" localSheetId="53">#REF!</definedName>
    <definedName name="rach_wyn_mies_odd" localSheetId="13">#REF!</definedName>
    <definedName name="rach_wyn_mies_odd" localSheetId="16">#REF!</definedName>
    <definedName name="rach_wyn_mies_odd" localSheetId="18">#REF!</definedName>
    <definedName name="rach_wyn_mies_odd" localSheetId="19">#REF!</definedName>
    <definedName name="rach_wyn_mies_odd" localSheetId="21">#REF!</definedName>
    <definedName name="rach_wyn_mies_odd" localSheetId="22">#REF!</definedName>
    <definedName name="rach_wyn_mies_odd" localSheetId="23">#REF!</definedName>
    <definedName name="rach_wyn_mies_odd" localSheetId="24">#REF!</definedName>
    <definedName name="rach_wyn_mies_odd" localSheetId="25">#REF!</definedName>
    <definedName name="rach_wyn_mies_odd" localSheetId="27">#REF!</definedName>
    <definedName name="rach_wyn_mies_odd" localSheetId="30">#REF!</definedName>
    <definedName name="rach_wyn_mies_odd" localSheetId="42">#REF!</definedName>
    <definedName name="rach_wyn_mies_odd" localSheetId="3">#REF!</definedName>
    <definedName name="rach_wyn_mies_odd" localSheetId="1">#REF!</definedName>
    <definedName name="rach_wyn_mies_odd">#REF!</definedName>
    <definedName name="rach_wyn_odd_m" localSheetId="7">#REF!</definedName>
    <definedName name="rach_wyn_odd_m" localSheetId="4">#REF!</definedName>
    <definedName name="rach_wyn_odd_m" localSheetId="8">#REF!</definedName>
    <definedName name="rach_wyn_odd_m" localSheetId="5">#REF!</definedName>
    <definedName name="rach_wyn_odd_m" localSheetId="6">#REF!</definedName>
    <definedName name="rach_wyn_odd_m" localSheetId="10">#REF!</definedName>
    <definedName name="rach_wyn_odd_m" localSheetId="12">#REF!</definedName>
    <definedName name="rach_wyn_odd_m" localSheetId="11">#REF!</definedName>
    <definedName name="rach_wyn_odd_m" localSheetId="44">#REF!</definedName>
    <definedName name="rach_wyn_odd_m" localSheetId="45">#REF!</definedName>
    <definedName name="rach_wyn_odd_m" localSheetId="46">#REF!</definedName>
    <definedName name="rach_wyn_odd_m" localSheetId="48">#REF!</definedName>
    <definedName name="rach_wyn_odd_m" localSheetId="43">#REF!</definedName>
    <definedName name="rach_wyn_odd_m" localSheetId="49">#REF!</definedName>
    <definedName name="rach_wyn_odd_m" localSheetId="50">#REF!</definedName>
    <definedName name="rach_wyn_odd_m" localSheetId="52">#REF!</definedName>
    <definedName name="rach_wyn_odd_m" localSheetId="54">#REF!</definedName>
    <definedName name="rach_wyn_odd_m" localSheetId="53">#REF!</definedName>
    <definedName name="rach_wyn_odd_m" localSheetId="13">#REF!</definedName>
    <definedName name="rach_wyn_odd_m" localSheetId="16">#REF!</definedName>
    <definedName name="rach_wyn_odd_m" localSheetId="18">#REF!</definedName>
    <definedName name="rach_wyn_odd_m" localSheetId="19">#REF!</definedName>
    <definedName name="rach_wyn_odd_m" localSheetId="21">#REF!</definedName>
    <definedName name="rach_wyn_odd_m" localSheetId="22">#REF!</definedName>
    <definedName name="rach_wyn_odd_m" localSheetId="23">#REF!</definedName>
    <definedName name="rach_wyn_odd_m" localSheetId="24">#REF!</definedName>
    <definedName name="rach_wyn_odd_m" localSheetId="25">#REF!</definedName>
    <definedName name="rach_wyn_odd_m" localSheetId="27">#REF!</definedName>
    <definedName name="rach_wyn_odd_m" localSheetId="30">#REF!</definedName>
    <definedName name="rach_wyn_odd_m" localSheetId="42">#REF!</definedName>
    <definedName name="rach_wyn_odd_m" localSheetId="3">#REF!</definedName>
    <definedName name="rach_wyn_odd_m" localSheetId="1">#REF!</definedName>
    <definedName name="rach_wyn_odd_m">#REF!</definedName>
    <definedName name="Rachunek_wyników" localSheetId="7">#REF!</definedName>
    <definedName name="Rachunek_wyników" localSheetId="4">#REF!</definedName>
    <definedName name="Rachunek_wyników" localSheetId="8">#REF!</definedName>
    <definedName name="Rachunek_wyników" localSheetId="5">#REF!</definedName>
    <definedName name="Rachunek_wyników" localSheetId="6">#REF!</definedName>
    <definedName name="Rachunek_wyników" localSheetId="10">#REF!</definedName>
    <definedName name="Rachunek_wyników" localSheetId="12">#REF!</definedName>
    <definedName name="Rachunek_wyników" localSheetId="11">#REF!</definedName>
    <definedName name="Rachunek_wyników" localSheetId="44">#REF!</definedName>
    <definedName name="Rachunek_wyników" localSheetId="45">#REF!</definedName>
    <definedName name="Rachunek_wyników" localSheetId="46">#REF!</definedName>
    <definedName name="Rachunek_wyników" localSheetId="48">#REF!</definedName>
    <definedName name="Rachunek_wyników" localSheetId="49">#REF!</definedName>
    <definedName name="Rachunek_wyników" localSheetId="54">#REF!</definedName>
    <definedName name="Rachunek_wyników" localSheetId="53">#REF!</definedName>
    <definedName name="Rachunek_wyników" localSheetId="13">#REF!</definedName>
    <definedName name="Rachunek_wyników" localSheetId="19">#REF!</definedName>
    <definedName name="Rachunek_wyników" localSheetId="23">#REF!</definedName>
    <definedName name="Rachunek_wyników" localSheetId="30">#REF!</definedName>
    <definedName name="Rachunek_wyników" localSheetId="42">#REF!</definedName>
    <definedName name="Rachunek_wyników" localSheetId="3">#REF!</definedName>
    <definedName name="Rachunek_wyników" localSheetId="1">#REF!</definedName>
    <definedName name="Rachunek_wyników">#REF!</definedName>
    <definedName name="Rent_koszt">[6]Zbiorczo!$A$281:$K$315</definedName>
    <definedName name="reryyyy" localSheetId="44">#REF!</definedName>
    <definedName name="reryyyy" localSheetId="53">#REF!</definedName>
    <definedName name="reryyyy" localSheetId="13">#REF!</definedName>
    <definedName name="reryyyy" localSheetId="19">#REF!</definedName>
    <definedName name="reryyyy" localSheetId="30">#REF!</definedName>
    <definedName name="reryyyy" localSheetId="3">#REF!</definedName>
    <definedName name="reryyyy" localSheetId="1">#REF!</definedName>
    <definedName name="reryyyy">#REF!</definedName>
    <definedName name="rew" localSheetId="44">#REF!</definedName>
    <definedName name="rew" localSheetId="53">#REF!</definedName>
    <definedName name="rew" localSheetId="13">#REF!</definedName>
    <definedName name="rew" localSheetId="19">#REF!</definedName>
    <definedName name="rew" localSheetId="30">#REF!</definedName>
    <definedName name="rew" localSheetId="3">#REF!</definedName>
    <definedName name="rew" localSheetId="1">#REF!</definedName>
    <definedName name="rew">#REF!</definedName>
    <definedName name="Rok_360" localSheetId="11">#REF!</definedName>
    <definedName name="Rok_360" localSheetId="44">#REF!</definedName>
    <definedName name="Rok_360" localSheetId="45">#REF!</definedName>
    <definedName name="Rok_360" localSheetId="46">#REF!</definedName>
    <definedName name="Rok_360" localSheetId="48">#REF!</definedName>
    <definedName name="Rok_360" localSheetId="54">#REF!</definedName>
    <definedName name="Rok_360" localSheetId="53">#REF!</definedName>
    <definedName name="Rok_360" localSheetId="13">#REF!</definedName>
    <definedName name="Rok_360" localSheetId="19">#REF!</definedName>
    <definedName name="Rok_360" localSheetId="23">#REF!</definedName>
    <definedName name="Rok_360" localSheetId="30">#REF!</definedName>
    <definedName name="Rok_360" localSheetId="3">#REF!</definedName>
    <definedName name="Rok_360" localSheetId="1">#REF!</definedName>
    <definedName name="Rok_360">#REF!</definedName>
    <definedName name="ROK_365" localSheetId="11">#REF!</definedName>
    <definedName name="ROK_365" localSheetId="44">#REF!</definedName>
    <definedName name="ROK_365" localSheetId="45">#REF!</definedName>
    <definedName name="ROK_365" localSheetId="46">#REF!</definedName>
    <definedName name="ROK_365" localSheetId="48">#REF!</definedName>
    <definedName name="ROK_365" localSheetId="54">#REF!</definedName>
    <definedName name="ROK_365" localSheetId="53">#REF!</definedName>
    <definedName name="ROK_365" localSheetId="13">#REF!</definedName>
    <definedName name="ROK_365" localSheetId="19">#REF!</definedName>
    <definedName name="ROK_365" localSheetId="23">#REF!</definedName>
    <definedName name="ROK_365" localSheetId="30">#REF!</definedName>
    <definedName name="ROK_365" localSheetId="3">#REF!</definedName>
    <definedName name="ROK_365" localSheetId="1">#REF!</definedName>
    <definedName name="ROK_365">#REF!</definedName>
    <definedName name="rozliczenia">[5]Rozliczenia!$GQ$8:$IR$26</definedName>
    <definedName name="rrnnbnn" localSheetId="44">#REF!</definedName>
    <definedName name="rrnnbnn" localSheetId="53">#REF!</definedName>
    <definedName name="rrnnbnn" localSheetId="13">#REF!</definedName>
    <definedName name="rrnnbnn" localSheetId="19">#REF!</definedName>
    <definedName name="rrnnbnn" localSheetId="30">#REF!</definedName>
    <definedName name="rrnnbnn" localSheetId="3">#REF!</definedName>
    <definedName name="rrnnbnn" localSheetId="1">#REF!</definedName>
    <definedName name="rrnnbnn">#REF!</definedName>
    <definedName name="rrrr" localSheetId="44">#REF!</definedName>
    <definedName name="rrrr" localSheetId="13">#REF!</definedName>
    <definedName name="rrrr" localSheetId="19">#REF!</definedName>
    <definedName name="rrrr" localSheetId="30">#REF!</definedName>
    <definedName name="rrrr" localSheetId="3">#REF!</definedName>
    <definedName name="rrrr">#REF!</definedName>
    <definedName name="rrrrr" localSheetId="44">#REF!</definedName>
    <definedName name="rrrrr" localSheetId="53">#REF!</definedName>
    <definedName name="rrrrr" localSheetId="13">#REF!</definedName>
    <definedName name="rrrrr" localSheetId="19">#REF!</definedName>
    <definedName name="rrrrr" localSheetId="30">#REF!</definedName>
    <definedName name="rrrrr" localSheetId="3">#REF!</definedName>
    <definedName name="rrrrr" localSheetId="1">#REF!</definedName>
    <definedName name="rrrrr">#REF!</definedName>
    <definedName name="rrrrrg" localSheetId="44">#REF!</definedName>
    <definedName name="rrrrrg" localSheetId="13">#REF!</definedName>
    <definedName name="rrrrrg" localSheetId="19">#REF!</definedName>
    <definedName name="rrrrrg" localSheetId="30">#REF!</definedName>
    <definedName name="rrrrrg" localSheetId="3">#REF!</definedName>
    <definedName name="rrrrrg">#REF!</definedName>
    <definedName name="rrrrrr" localSheetId="44">#REF!</definedName>
    <definedName name="rrrrrr" localSheetId="53">#REF!</definedName>
    <definedName name="rrrrrr" localSheetId="13">#REF!</definedName>
    <definedName name="rrrrrr" localSheetId="19">#REF!</definedName>
    <definedName name="rrrrrr" localSheetId="30">#REF!</definedName>
    <definedName name="rrrrrr" localSheetId="3">#REF!</definedName>
    <definedName name="rrrrrr" localSheetId="1">#REF!</definedName>
    <definedName name="rrrrrr">#REF!</definedName>
    <definedName name="rrrrrrrrrrrrrrrrrrrrrrrry" localSheetId="44" hidden="1">#REF!</definedName>
    <definedName name="rrrrrrrrrrrrrrrrrrrrrrrry" localSheetId="53" hidden="1">#REF!</definedName>
    <definedName name="rrrrrrrrrrrrrrrrrrrrrrrry" localSheetId="13" hidden="1">#REF!</definedName>
    <definedName name="rrrrrrrrrrrrrrrrrrrrrrrry" localSheetId="19" hidden="1">#REF!</definedName>
    <definedName name="rrrrrrrrrrrrrrrrrrrrrrrry" localSheetId="30" hidden="1">#REF!</definedName>
    <definedName name="rrrrrrrrrrrrrrrrrrrrrrrry" localSheetId="3" hidden="1">#REF!</definedName>
    <definedName name="rrrrrrrrrrrrrrrrrrrrrrrry" localSheetId="1" hidden="1">#REF!</definedName>
    <definedName name="rrrrrrrrrrrrrrrrrrrrrrrry" hidden="1">#REF!</definedName>
    <definedName name="rrrtyg" localSheetId="44">#REF!</definedName>
    <definedName name="rrrtyg" localSheetId="13">#REF!</definedName>
    <definedName name="rrrtyg" localSheetId="19">#REF!</definedName>
    <definedName name="rrrtyg" localSheetId="30">#REF!</definedName>
    <definedName name="rrrtyg" localSheetId="3">#REF!</definedName>
    <definedName name="rrrtyg">#REF!</definedName>
    <definedName name="rrrwwww2" localSheetId="44">#REF!</definedName>
    <definedName name="rrrwwww2" localSheetId="53">#REF!</definedName>
    <definedName name="rrrwwww2" localSheetId="13">#REF!</definedName>
    <definedName name="rrrwwww2" localSheetId="19">#REF!</definedName>
    <definedName name="rrrwwww2" localSheetId="30">#REF!</definedName>
    <definedName name="rrrwwww2" localSheetId="3">#REF!</definedName>
    <definedName name="rrrwwww2" localSheetId="1">#REF!</definedName>
    <definedName name="rrrwwww2">#REF!</definedName>
    <definedName name="rrry" localSheetId="44">#REF!</definedName>
    <definedName name="rrry" localSheetId="13">#REF!</definedName>
    <definedName name="rrry" localSheetId="19">#REF!</definedName>
    <definedName name="rrry" localSheetId="30">#REF!</definedName>
    <definedName name="rrry" localSheetId="3">#REF!</definedName>
    <definedName name="rrry">#REF!</definedName>
    <definedName name="rrtttq" localSheetId="44">#REF!</definedName>
    <definedName name="rrtttq" localSheetId="53">#REF!</definedName>
    <definedName name="rrtttq" localSheetId="13">#REF!</definedName>
    <definedName name="rrtttq" localSheetId="19">#REF!</definedName>
    <definedName name="rrtttq" localSheetId="30">#REF!</definedName>
    <definedName name="rrtttq" localSheetId="3">#REF!</definedName>
    <definedName name="rrtttq" localSheetId="1">#REF!</definedName>
    <definedName name="rrtttq">#REF!</definedName>
    <definedName name="rtygh" localSheetId="44">#REF!</definedName>
    <definedName name="rtygh" localSheetId="13">#REF!</definedName>
    <definedName name="rtygh" localSheetId="19">#REF!</definedName>
    <definedName name="rtygh" localSheetId="30">#REF!</definedName>
    <definedName name="rtygh" localSheetId="3">#REF!</definedName>
    <definedName name="rtygh">#REF!</definedName>
    <definedName name="rwn_zb">[2]Zbiorczo!$A$253:$N$311</definedName>
    <definedName name="rwp_zb">[2]Zbiorczo!$A$190:$N$247</definedName>
    <definedName name="rwreqe" localSheetId="44">#REF!</definedName>
    <definedName name="rwreqe" localSheetId="53">#REF!</definedName>
    <definedName name="rwreqe" localSheetId="13">#REF!</definedName>
    <definedName name="rwreqe" localSheetId="19">#REF!</definedName>
    <definedName name="rwreqe" localSheetId="30">#REF!</definedName>
    <definedName name="rwreqe" localSheetId="3">#REF!</definedName>
    <definedName name="rwreqe" localSheetId="1">#REF!</definedName>
    <definedName name="rwreqe">#REF!</definedName>
    <definedName name="rwrett" localSheetId="44">#REF!</definedName>
    <definedName name="rwrett" localSheetId="53">#REF!</definedName>
    <definedName name="rwrett" localSheetId="13">#REF!</definedName>
    <definedName name="rwrett" localSheetId="19">#REF!</definedName>
    <definedName name="rwrett" localSheetId="30">#REF!</definedName>
    <definedName name="rwrett" localSheetId="3">#REF!</definedName>
    <definedName name="rwrett" localSheetId="1">#REF!</definedName>
    <definedName name="rwrett">#REF!</definedName>
    <definedName name="rzs_nar" localSheetId="7">#REF!</definedName>
    <definedName name="rzs_nar" localSheetId="4">#REF!</definedName>
    <definedName name="rzs_nar" localSheetId="8">#REF!</definedName>
    <definedName name="rzs_nar" localSheetId="5">#REF!</definedName>
    <definedName name="rzs_nar" localSheetId="6">#REF!</definedName>
    <definedName name="rzs_nar" localSheetId="10">#REF!</definedName>
    <definedName name="rzs_nar" localSheetId="12">#REF!</definedName>
    <definedName name="rzs_nar" localSheetId="11">#REF!</definedName>
    <definedName name="rzs_nar" localSheetId="44">#REF!</definedName>
    <definedName name="rzs_nar" localSheetId="45">#REF!</definedName>
    <definedName name="rzs_nar" localSheetId="46">#REF!</definedName>
    <definedName name="rzs_nar" localSheetId="48">#REF!</definedName>
    <definedName name="rzs_nar" localSheetId="43">#REF!</definedName>
    <definedName name="rzs_nar" localSheetId="49">#REF!</definedName>
    <definedName name="rzs_nar" localSheetId="52">#REF!</definedName>
    <definedName name="rzs_nar" localSheetId="54">#REF!</definedName>
    <definedName name="rzs_nar" localSheetId="53">#REF!</definedName>
    <definedName name="rzs_nar" localSheetId="13">#REF!</definedName>
    <definedName name="rzs_nar" localSheetId="19">#REF!</definedName>
    <definedName name="rzs_nar" localSheetId="23">#REF!</definedName>
    <definedName name="rzs_nar" localSheetId="30">#REF!</definedName>
    <definedName name="rzs_nar" localSheetId="42">#REF!</definedName>
    <definedName name="rzs_nar" localSheetId="3">#REF!</definedName>
    <definedName name="rzs_nar" localSheetId="1">#REF!</definedName>
    <definedName name="rzs_nar">#REF!</definedName>
    <definedName name="rzs_przyr" localSheetId="7">#REF!</definedName>
    <definedName name="rzs_przyr" localSheetId="4">#REF!</definedName>
    <definedName name="rzs_przyr" localSheetId="8">#REF!</definedName>
    <definedName name="rzs_przyr" localSheetId="5">#REF!</definedName>
    <definedName name="rzs_przyr" localSheetId="6">#REF!</definedName>
    <definedName name="rzs_przyr" localSheetId="10">#REF!</definedName>
    <definedName name="rzs_przyr" localSheetId="12">#REF!</definedName>
    <definedName name="rzs_przyr" localSheetId="11">#REF!</definedName>
    <definedName name="rzs_przyr" localSheetId="44">#REF!</definedName>
    <definedName name="rzs_przyr" localSheetId="45">#REF!</definedName>
    <definedName name="rzs_przyr" localSheetId="46">#REF!</definedName>
    <definedName name="rzs_przyr" localSheetId="48">#REF!</definedName>
    <definedName name="rzs_przyr" localSheetId="43">#REF!</definedName>
    <definedName name="rzs_przyr" localSheetId="49">#REF!</definedName>
    <definedName name="rzs_przyr" localSheetId="52">#REF!</definedName>
    <definedName name="rzs_przyr" localSheetId="54">#REF!</definedName>
    <definedName name="rzs_przyr" localSheetId="53">#REF!</definedName>
    <definedName name="rzs_przyr" localSheetId="13">#REF!</definedName>
    <definedName name="rzs_przyr" localSheetId="19">#REF!</definedName>
    <definedName name="rzs_przyr" localSheetId="23">#REF!</definedName>
    <definedName name="rzs_przyr" localSheetId="30">#REF!</definedName>
    <definedName name="rzs_przyr" localSheetId="42">#REF!</definedName>
    <definedName name="rzs_przyr" localSheetId="3">#REF!</definedName>
    <definedName name="rzs_przyr" localSheetId="1">#REF!</definedName>
    <definedName name="rzs_przyr">#REF!</definedName>
    <definedName name="s">[2]Parametry!$B$79:$O$85</definedName>
    <definedName name="Salary_Inflator2000" localSheetId="4">#REF!</definedName>
    <definedName name="Salary_Inflator2000" localSheetId="12">#REF!</definedName>
    <definedName name="Salary_Inflator2000" localSheetId="11">#REF!</definedName>
    <definedName name="Salary_Inflator2000" localSheetId="44">#REF!</definedName>
    <definedName name="Salary_Inflator2000" localSheetId="45">#REF!</definedName>
    <definedName name="Salary_Inflator2000" localSheetId="46">#REF!</definedName>
    <definedName name="Salary_Inflator2000" localSheetId="48">#REF!</definedName>
    <definedName name="Salary_Inflator2000" localSheetId="43">#REF!</definedName>
    <definedName name="Salary_Inflator2000" localSheetId="49">#REF!</definedName>
    <definedName name="Salary_Inflator2000" localSheetId="52">#REF!</definedName>
    <definedName name="Salary_Inflator2000" localSheetId="54">#REF!</definedName>
    <definedName name="Salary_Inflator2000" localSheetId="53">#REF!</definedName>
    <definedName name="Salary_Inflator2000" localSheetId="13">#REF!</definedName>
    <definedName name="Salary_Inflator2000" localSheetId="19">#REF!</definedName>
    <definedName name="Salary_Inflator2000" localSheetId="23">#REF!</definedName>
    <definedName name="Salary_Inflator2000" localSheetId="30">#REF!</definedName>
    <definedName name="Salary_Inflator2000" localSheetId="3">#REF!</definedName>
    <definedName name="Salary_Inflator2000" localSheetId="1">#REF!</definedName>
    <definedName name="Salary_Inflator2000">#REF!</definedName>
    <definedName name="Salary_Inflator2001" localSheetId="4">#REF!</definedName>
    <definedName name="Salary_Inflator2001" localSheetId="12">#REF!</definedName>
    <definedName name="Salary_Inflator2001" localSheetId="11">#REF!</definedName>
    <definedName name="Salary_Inflator2001" localSheetId="44">#REF!</definedName>
    <definedName name="Salary_Inflator2001" localSheetId="45">#REF!</definedName>
    <definedName name="Salary_Inflator2001" localSheetId="46">#REF!</definedName>
    <definedName name="Salary_Inflator2001" localSheetId="48">#REF!</definedName>
    <definedName name="Salary_Inflator2001" localSheetId="43">#REF!</definedName>
    <definedName name="Salary_Inflator2001" localSheetId="49">#REF!</definedName>
    <definedName name="Salary_Inflator2001" localSheetId="52">#REF!</definedName>
    <definedName name="Salary_Inflator2001" localSheetId="54">#REF!</definedName>
    <definedName name="Salary_Inflator2001" localSheetId="53">#REF!</definedName>
    <definedName name="Salary_Inflator2001" localSheetId="13">#REF!</definedName>
    <definedName name="Salary_Inflator2001" localSheetId="19">#REF!</definedName>
    <definedName name="Salary_Inflator2001" localSheetId="23">#REF!</definedName>
    <definedName name="Salary_Inflator2001" localSheetId="30">#REF!</definedName>
    <definedName name="Salary_Inflator2001" localSheetId="3">#REF!</definedName>
    <definedName name="Salary_Inflator2001" localSheetId="1">#REF!</definedName>
    <definedName name="Salary_Inflator2001">#REF!</definedName>
    <definedName name="Salary_Inflator2002" localSheetId="4">#REF!</definedName>
    <definedName name="Salary_Inflator2002" localSheetId="12">#REF!</definedName>
    <definedName name="Salary_Inflator2002" localSheetId="11">#REF!</definedName>
    <definedName name="Salary_Inflator2002" localSheetId="44">#REF!</definedName>
    <definedName name="Salary_Inflator2002" localSheetId="45">#REF!</definedName>
    <definedName name="Salary_Inflator2002" localSheetId="46">#REF!</definedName>
    <definedName name="Salary_Inflator2002" localSheetId="48">#REF!</definedName>
    <definedName name="Salary_Inflator2002" localSheetId="43">#REF!</definedName>
    <definedName name="Salary_Inflator2002" localSheetId="49">#REF!</definedName>
    <definedName name="Salary_Inflator2002" localSheetId="52">#REF!</definedName>
    <definedName name="Salary_Inflator2002" localSheetId="54">#REF!</definedName>
    <definedName name="Salary_Inflator2002" localSheetId="53">#REF!</definedName>
    <definedName name="Salary_Inflator2002" localSheetId="13">#REF!</definedName>
    <definedName name="Salary_Inflator2002" localSheetId="19">#REF!</definedName>
    <definedName name="Salary_Inflator2002" localSheetId="23">#REF!</definedName>
    <definedName name="Salary_Inflator2002" localSheetId="30">#REF!</definedName>
    <definedName name="Salary_Inflator2002" localSheetId="3">#REF!</definedName>
    <definedName name="Salary_Inflator2002" localSheetId="1">#REF!</definedName>
    <definedName name="Salary_Inflator2002">#REF!</definedName>
    <definedName name="Salary_Inflator2003" localSheetId="12">#REF!</definedName>
    <definedName name="Salary_Inflator2003" localSheetId="11">#REF!</definedName>
    <definedName name="Salary_Inflator2003" localSheetId="44">#REF!</definedName>
    <definedName name="Salary_Inflator2003" localSheetId="45">#REF!</definedName>
    <definedName name="Salary_Inflator2003" localSheetId="46">#REF!</definedName>
    <definedName name="Salary_Inflator2003" localSheetId="48">#REF!</definedName>
    <definedName name="Salary_Inflator2003" localSheetId="49">#REF!</definedName>
    <definedName name="Salary_Inflator2003" localSheetId="54">#REF!</definedName>
    <definedName name="Salary_Inflator2003" localSheetId="53">#REF!</definedName>
    <definedName name="Salary_Inflator2003" localSheetId="13">#REF!</definedName>
    <definedName name="Salary_Inflator2003" localSheetId="19">#REF!</definedName>
    <definedName name="Salary_Inflator2003" localSheetId="23">#REF!</definedName>
    <definedName name="Salary_Inflator2003" localSheetId="30">#REF!</definedName>
    <definedName name="Salary_Inflator2003" localSheetId="3">#REF!</definedName>
    <definedName name="Salary_Inflator2003" localSheetId="1">#REF!</definedName>
    <definedName name="Salary_Inflator2003">#REF!</definedName>
    <definedName name="Saved_as" localSheetId="12">'[10]GE Money Model 15 25.06'!$B$9</definedName>
    <definedName name="Saved_as">'[10]GE Money Model 15 25.06'!$B$9</definedName>
    <definedName name="Skarb">[5]Skarb!$GQ$8:$IR$49</definedName>
    <definedName name="solver_adj" localSheetId="7" hidden="1">#REF!</definedName>
    <definedName name="solver_adj" localSheetId="4" hidden="1">#REF!</definedName>
    <definedName name="solver_adj" localSheetId="8" hidden="1">#REF!</definedName>
    <definedName name="solver_adj" localSheetId="5" hidden="1">#REF!</definedName>
    <definedName name="solver_adj" localSheetId="6" hidden="1">#REF!</definedName>
    <definedName name="solver_adj" localSheetId="10" hidden="1">#REF!</definedName>
    <definedName name="solver_adj" localSheetId="12" hidden="1">#REF!</definedName>
    <definedName name="solver_adj" localSheetId="11" hidden="1">#REF!</definedName>
    <definedName name="solver_adj" localSheetId="44" hidden="1">#REF!</definedName>
    <definedName name="solver_adj" localSheetId="45" hidden="1">#REF!</definedName>
    <definedName name="solver_adj" localSheetId="46" hidden="1">#REF!</definedName>
    <definedName name="solver_adj" localSheetId="48" hidden="1">#REF!</definedName>
    <definedName name="solver_adj" localSheetId="43" hidden="1">#REF!</definedName>
    <definedName name="solver_adj" localSheetId="49" hidden="1">#REF!</definedName>
    <definedName name="solver_adj" localSheetId="52" hidden="1">#REF!</definedName>
    <definedName name="solver_adj" localSheetId="54" hidden="1">#REF!</definedName>
    <definedName name="solver_adj" localSheetId="53" hidden="1">#REF!</definedName>
    <definedName name="solver_adj" localSheetId="13" hidden="1">#REF!</definedName>
    <definedName name="solver_adj" localSheetId="19" hidden="1">#REF!</definedName>
    <definedName name="solver_adj" localSheetId="23" hidden="1">#REF!</definedName>
    <definedName name="solver_adj" localSheetId="30" hidden="1">#REF!</definedName>
    <definedName name="solver_adj" localSheetId="42" hidden="1">#REF!</definedName>
    <definedName name="solver_adj" localSheetId="3" hidden="1">#REF!</definedName>
    <definedName name="solver_adj" localSheetId="1"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hs1" localSheetId="7" hidden="1">#REF!</definedName>
    <definedName name="solver_lhs1" localSheetId="4" hidden="1">#REF!</definedName>
    <definedName name="solver_lhs1" localSheetId="8" hidden="1">#REF!</definedName>
    <definedName name="solver_lhs1" localSheetId="5" hidden="1">#REF!</definedName>
    <definedName name="solver_lhs1" localSheetId="6" hidden="1">#REF!</definedName>
    <definedName name="solver_lhs1" localSheetId="10" hidden="1">#REF!</definedName>
    <definedName name="solver_lhs1" localSheetId="12" hidden="1">#REF!</definedName>
    <definedName name="solver_lhs1" localSheetId="11" hidden="1">#REF!</definedName>
    <definedName name="solver_lhs1" localSheetId="44" hidden="1">#REF!</definedName>
    <definedName name="solver_lhs1" localSheetId="45" hidden="1">#REF!</definedName>
    <definedName name="solver_lhs1" localSheetId="46" hidden="1">#REF!</definedName>
    <definedName name="solver_lhs1" localSheetId="48" hidden="1">#REF!</definedName>
    <definedName name="solver_lhs1" localSheetId="43" hidden="1">#REF!</definedName>
    <definedName name="solver_lhs1" localSheetId="49" hidden="1">#REF!</definedName>
    <definedName name="solver_lhs1" localSheetId="52" hidden="1">#REF!</definedName>
    <definedName name="solver_lhs1" localSheetId="54" hidden="1">#REF!</definedName>
    <definedName name="solver_lhs1" localSheetId="53" hidden="1">#REF!</definedName>
    <definedName name="solver_lhs1" localSheetId="13" hidden="1">#REF!</definedName>
    <definedName name="solver_lhs1" localSheetId="19" hidden="1">#REF!</definedName>
    <definedName name="solver_lhs1" localSheetId="23" hidden="1">#REF!</definedName>
    <definedName name="solver_lhs1" localSheetId="30" hidden="1">#REF!</definedName>
    <definedName name="solver_lhs1" localSheetId="42" hidden="1">#REF!</definedName>
    <definedName name="solver_lhs1" localSheetId="3" hidden="1">#REF!</definedName>
    <definedName name="solver_lhs1" localSheetId="1" hidden="1">#REF!</definedName>
    <definedName name="solver_lhs1" hidden="1">#REF!</definedName>
    <definedName name="solver_lin" hidden="1">2</definedName>
    <definedName name="solver_neg" hidden="1">2</definedName>
    <definedName name="solver_num" hidden="1">1</definedName>
    <definedName name="solver_nwt" hidden="1">1</definedName>
    <definedName name="solver_opt" localSheetId="7" hidden="1">#REF!</definedName>
    <definedName name="solver_opt" localSheetId="4" hidden="1">#REF!</definedName>
    <definedName name="solver_opt" localSheetId="8" hidden="1">#REF!</definedName>
    <definedName name="solver_opt" localSheetId="5" hidden="1">#REF!</definedName>
    <definedName name="solver_opt" localSheetId="6" hidden="1">#REF!</definedName>
    <definedName name="solver_opt" localSheetId="10" hidden="1">#REF!</definedName>
    <definedName name="solver_opt" localSheetId="12" hidden="1">#REF!</definedName>
    <definedName name="solver_opt" localSheetId="11" hidden="1">#REF!</definedName>
    <definedName name="solver_opt" localSheetId="44" hidden="1">#REF!</definedName>
    <definedName name="solver_opt" localSheetId="45" hidden="1">#REF!</definedName>
    <definedName name="solver_opt" localSheetId="46" hidden="1">#REF!</definedName>
    <definedName name="solver_opt" localSheetId="48" hidden="1">#REF!</definedName>
    <definedName name="solver_opt" localSheetId="43" hidden="1">#REF!</definedName>
    <definedName name="solver_opt" localSheetId="49" hidden="1">#REF!</definedName>
    <definedName name="solver_opt" localSheetId="52" hidden="1">#REF!</definedName>
    <definedName name="solver_opt" localSheetId="54" hidden="1">#REF!</definedName>
    <definedName name="solver_opt" localSheetId="53" hidden="1">#REF!</definedName>
    <definedName name="solver_opt" localSheetId="13" hidden="1">#REF!</definedName>
    <definedName name="solver_opt" localSheetId="19" hidden="1">#REF!</definedName>
    <definedName name="solver_opt" localSheetId="23" hidden="1">#REF!</definedName>
    <definedName name="solver_opt" localSheetId="30" hidden="1">#REF!</definedName>
    <definedName name="solver_opt" localSheetId="42" hidden="1">#REF!</definedName>
    <definedName name="solver_opt" localSheetId="3" hidden="1">#REF!</definedName>
    <definedName name="solver_opt" localSheetId="1" hidden="1">#REF!</definedName>
    <definedName name="solver_opt" hidden="1">#REF!</definedName>
    <definedName name="solver_pre" hidden="1">0.000001</definedName>
    <definedName name="solver_rel1" hidden="1">2</definedName>
    <definedName name="solver_rhs1" localSheetId="7" hidden="1">#REF!</definedName>
    <definedName name="solver_rhs1" localSheetId="4" hidden="1">#REF!</definedName>
    <definedName name="solver_rhs1" localSheetId="8" hidden="1">#REF!</definedName>
    <definedName name="solver_rhs1" localSheetId="5" hidden="1">#REF!</definedName>
    <definedName name="solver_rhs1" localSheetId="6" hidden="1">#REF!</definedName>
    <definedName name="solver_rhs1" localSheetId="10" hidden="1">#REF!</definedName>
    <definedName name="solver_rhs1" localSheetId="12" hidden="1">#REF!</definedName>
    <definedName name="solver_rhs1" localSheetId="11" hidden="1">#REF!</definedName>
    <definedName name="solver_rhs1" localSheetId="44" hidden="1">#REF!</definedName>
    <definedName name="solver_rhs1" localSheetId="45" hidden="1">#REF!</definedName>
    <definedName name="solver_rhs1" localSheetId="46" hidden="1">#REF!</definedName>
    <definedName name="solver_rhs1" localSheetId="48" hidden="1">#REF!</definedName>
    <definedName name="solver_rhs1" localSheetId="43" hidden="1">#REF!</definedName>
    <definedName name="solver_rhs1" localSheetId="49" hidden="1">#REF!</definedName>
    <definedName name="solver_rhs1" localSheetId="52" hidden="1">#REF!</definedName>
    <definedName name="solver_rhs1" localSheetId="54" hidden="1">#REF!</definedName>
    <definedName name="solver_rhs1" localSheetId="53" hidden="1">#REF!</definedName>
    <definedName name="solver_rhs1" localSheetId="13" hidden="1">#REF!</definedName>
    <definedName name="solver_rhs1" localSheetId="19" hidden="1">#REF!</definedName>
    <definedName name="solver_rhs1" localSheetId="23" hidden="1">#REF!</definedName>
    <definedName name="solver_rhs1" localSheetId="30" hidden="1">#REF!</definedName>
    <definedName name="solver_rhs1" localSheetId="42" hidden="1">#REF!</definedName>
    <definedName name="solver_rhs1" localSheetId="3" hidden="1">#REF!</definedName>
    <definedName name="solver_rhs1" localSheetId="1" hidden="1">#REF!</definedName>
    <definedName name="solver_rhs1" hidden="1">#REF!</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posob_naliczen" localSheetId="11">#REF!</definedName>
    <definedName name="Sposob_naliczen" localSheetId="44">#REF!</definedName>
    <definedName name="Sposob_naliczen" localSheetId="45">#REF!</definedName>
    <definedName name="Sposob_naliczen" localSheetId="46">#REF!</definedName>
    <definedName name="Sposob_naliczen" localSheetId="48">#REF!</definedName>
    <definedName name="Sposob_naliczen" localSheetId="54">#REF!</definedName>
    <definedName name="Sposob_naliczen" localSheetId="53">#REF!</definedName>
    <definedName name="Sposob_naliczen" localSheetId="13">#REF!</definedName>
    <definedName name="Sposob_naliczen" localSheetId="19">#REF!</definedName>
    <definedName name="Sposob_naliczen" localSheetId="23">#REF!</definedName>
    <definedName name="Sposob_naliczen" localSheetId="30">#REF!</definedName>
    <definedName name="Sposob_naliczen" localSheetId="3">#REF!</definedName>
    <definedName name="Sposob_naliczen" localSheetId="1">#REF!</definedName>
    <definedName name="Sposob_naliczen">#REF!</definedName>
    <definedName name="Spółka1">[3]Dane!$C$4</definedName>
    <definedName name="Spółki">[8]Info!$B$10:$D$46</definedName>
    <definedName name="ssddf" localSheetId="44" hidden="1">{"'Wykr_codz'!$A$131:$R$240"}</definedName>
    <definedName name="ssddf" localSheetId="50" hidden="1">{"'Wykr_codz'!$A$131:$R$240"}</definedName>
    <definedName name="ssddf" localSheetId="52" hidden="1">{"'Wykr_codz'!$A$131:$R$240"}</definedName>
    <definedName name="ssddf" localSheetId="53" hidden="1">{"'Wykr_codz'!$A$131:$R$240"}</definedName>
    <definedName name="ssddf" localSheetId="19" hidden="1">{"'Wykr_codz'!$A$131:$R$240"}</definedName>
    <definedName name="ssddf" localSheetId="29" hidden="1">{"'Wykr_codz'!$A$131:$R$240"}</definedName>
    <definedName name="ssddf" localSheetId="26" hidden="1">{"'Wykr_codz'!$A$131:$R$240"}</definedName>
    <definedName name="ssddf" localSheetId="24" hidden="1">{"'Wykr_codz'!$A$131:$R$240"}</definedName>
    <definedName name="ssddf" localSheetId="30" hidden="1">{"'Wykr_codz'!$A$131:$R$240"}</definedName>
    <definedName name="ssddf" localSheetId="3" hidden="1">{"'Wykr_codz'!$A$131:$R$240"}</definedName>
    <definedName name="ssddf" localSheetId="1" hidden="1">{"'Wykr_codz'!$A$131:$R$240"}</definedName>
    <definedName name="ssddf" hidden="1">{"'Wykr_codz'!$A$131:$R$240"}</definedName>
    <definedName name="start_FBN001" localSheetId="11">#REF!</definedName>
    <definedName name="start_FBN001" localSheetId="44">#REF!</definedName>
    <definedName name="start_FBN001" localSheetId="45">#REF!</definedName>
    <definedName name="start_FBN001" localSheetId="46">#REF!</definedName>
    <definedName name="start_FBN001" localSheetId="48">#REF!</definedName>
    <definedName name="start_FBN001" localSheetId="54">#REF!</definedName>
    <definedName name="start_FBN001" localSheetId="53">#REF!</definedName>
    <definedName name="start_FBN001" localSheetId="13">#REF!</definedName>
    <definedName name="start_FBN001" localSheetId="19">#REF!</definedName>
    <definedName name="start_FBN001" localSheetId="23">#REF!</definedName>
    <definedName name="start_FBN001" localSheetId="30">#REF!</definedName>
    <definedName name="start_FBN001" localSheetId="3">#REF!</definedName>
    <definedName name="start_FBN001" localSheetId="1">#REF!</definedName>
    <definedName name="start_FBN001">#REF!</definedName>
    <definedName name="start_FBN001_1" localSheetId="11">#REF!</definedName>
    <definedName name="start_FBN001_1" localSheetId="44">#REF!</definedName>
    <definedName name="start_FBN001_1" localSheetId="45">#REF!</definedName>
    <definedName name="start_FBN001_1" localSheetId="46">#REF!</definedName>
    <definedName name="start_FBN001_1" localSheetId="48">#REF!</definedName>
    <definedName name="start_FBN001_1" localSheetId="54">#REF!</definedName>
    <definedName name="start_FBN001_1" localSheetId="53">#REF!</definedName>
    <definedName name="start_FBN001_1" localSheetId="13">#REF!</definedName>
    <definedName name="start_FBN001_1" localSheetId="19">#REF!</definedName>
    <definedName name="start_FBN001_1" localSheetId="23">#REF!</definedName>
    <definedName name="start_FBN001_1" localSheetId="30">#REF!</definedName>
    <definedName name="start_FBN001_1" localSheetId="3">#REF!</definedName>
    <definedName name="start_FBN001_1" localSheetId="1">#REF!</definedName>
    <definedName name="start_FBN001_1">#REF!</definedName>
    <definedName name="start_FBN003" localSheetId="11">#REF!</definedName>
    <definedName name="start_FBN003" localSheetId="44">#REF!</definedName>
    <definedName name="start_FBN003" localSheetId="45">#REF!</definedName>
    <definedName name="start_FBN003" localSheetId="46">#REF!</definedName>
    <definedName name="start_FBN003" localSheetId="48">#REF!</definedName>
    <definedName name="start_FBN003" localSheetId="54">#REF!</definedName>
    <definedName name="start_FBN003" localSheetId="53">#REF!</definedName>
    <definedName name="start_FBN003" localSheetId="13">#REF!</definedName>
    <definedName name="start_FBN003" localSheetId="19">#REF!</definedName>
    <definedName name="start_FBN003" localSheetId="23">#REF!</definedName>
    <definedName name="start_FBN003" localSheetId="30">#REF!</definedName>
    <definedName name="start_FBN003" localSheetId="3">#REF!</definedName>
    <definedName name="start_FBN003" localSheetId="1">#REF!</definedName>
    <definedName name="start_FBN003">#REF!</definedName>
    <definedName name="start_FBN004A" localSheetId="11">#REF!</definedName>
    <definedName name="start_FBN004A" localSheetId="44">#REF!</definedName>
    <definedName name="start_FBN004A" localSheetId="45">#REF!</definedName>
    <definedName name="start_FBN004A" localSheetId="46">#REF!</definedName>
    <definedName name="start_FBN004A" localSheetId="48">#REF!</definedName>
    <definedName name="start_FBN004A" localSheetId="54">#REF!</definedName>
    <definedName name="start_FBN004A" localSheetId="53">#REF!</definedName>
    <definedName name="start_FBN004A" localSheetId="13">#REF!</definedName>
    <definedName name="start_FBN004A" localSheetId="19">#REF!</definedName>
    <definedName name="start_FBN004A" localSheetId="23">#REF!</definedName>
    <definedName name="start_FBN004A" localSheetId="30">#REF!</definedName>
    <definedName name="start_FBN004A" localSheetId="3">#REF!</definedName>
    <definedName name="start_FBN004A" localSheetId="1">#REF!</definedName>
    <definedName name="start_FBN004A">#REF!</definedName>
    <definedName name="start_FBN004B" localSheetId="11">#REF!</definedName>
    <definedName name="start_FBN004B" localSheetId="44">#REF!</definedName>
    <definedName name="start_FBN004B" localSheetId="45">#REF!</definedName>
    <definedName name="start_FBN004B" localSheetId="46">#REF!</definedName>
    <definedName name="start_FBN004B" localSheetId="48">#REF!</definedName>
    <definedName name="start_FBN004B" localSheetId="54">#REF!</definedName>
    <definedName name="start_FBN004B" localSheetId="53">#REF!</definedName>
    <definedName name="start_FBN004B" localSheetId="13">#REF!</definedName>
    <definedName name="start_FBN004B" localSheetId="19">#REF!</definedName>
    <definedName name="start_FBN004B" localSheetId="23">#REF!</definedName>
    <definedName name="start_FBN004B" localSheetId="30">#REF!</definedName>
    <definedName name="start_FBN004B" localSheetId="3">#REF!</definedName>
    <definedName name="start_FBN004B" localSheetId="1">#REF!</definedName>
    <definedName name="start_FBN004B">#REF!</definedName>
    <definedName name="start_FBN004C" localSheetId="11">#REF!</definedName>
    <definedName name="start_FBN004C" localSheetId="44">#REF!</definedName>
    <definedName name="start_FBN004C" localSheetId="45">#REF!</definedName>
    <definedName name="start_FBN004C" localSheetId="46">#REF!</definedName>
    <definedName name="start_FBN004C" localSheetId="48">#REF!</definedName>
    <definedName name="start_FBN004C" localSheetId="54">#REF!</definedName>
    <definedName name="start_FBN004C" localSheetId="53">#REF!</definedName>
    <definedName name="start_FBN004C" localSheetId="13">#REF!</definedName>
    <definedName name="start_FBN004C" localSheetId="19">#REF!</definedName>
    <definedName name="start_FBN004C" localSheetId="23">#REF!</definedName>
    <definedName name="start_FBN004C" localSheetId="30">#REF!</definedName>
    <definedName name="start_FBN004C" localSheetId="3">#REF!</definedName>
    <definedName name="start_FBN004C" localSheetId="1">#REF!</definedName>
    <definedName name="start_FBN004C">#REF!</definedName>
    <definedName name="start_FBN009A_1" localSheetId="11">#REF!</definedName>
    <definedName name="start_FBN009A_1" localSheetId="44">#REF!</definedName>
    <definedName name="start_FBN009A_1" localSheetId="45">#REF!</definedName>
    <definedName name="start_FBN009A_1" localSheetId="46">#REF!</definedName>
    <definedName name="start_FBN009A_1" localSheetId="48">#REF!</definedName>
    <definedName name="start_FBN009A_1" localSheetId="54">#REF!</definedName>
    <definedName name="start_FBN009A_1" localSheetId="53">#REF!</definedName>
    <definedName name="start_FBN009A_1" localSheetId="13">#REF!</definedName>
    <definedName name="start_FBN009A_1" localSheetId="19">#REF!</definedName>
    <definedName name="start_FBN009A_1" localSheetId="23">#REF!</definedName>
    <definedName name="start_FBN009A_1" localSheetId="30">#REF!</definedName>
    <definedName name="start_FBN009A_1" localSheetId="3">#REF!</definedName>
    <definedName name="start_FBN009A_1" localSheetId="1">#REF!</definedName>
    <definedName name="start_FBN009A_1">#REF!</definedName>
    <definedName name="start_FBN009A_2" localSheetId="11">#REF!</definedName>
    <definedName name="start_FBN009A_2" localSheetId="44">#REF!</definedName>
    <definedName name="start_FBN009A_2" localSheetId="45">#REF!</definedName>
    <definedName name="start_FBN009A_2" localSheetId="46">#REF!</definedName>
    <definedName name="start_FBN009A_2" localSheetId="48">#REF!</definedName>
    <definedName name="start_FBN009A_2" localSheetId="54">#REF!</definedName>
    <definedName name="start_FBN009A_2" localSheetId="53">#REF!</definedName>
    <definedName name="start_FBN009A_2" localSheetId="13">#REF!</definedName>
    <definedName name="start_FBN009A_2" localSheetId="19">#REF!</definedName>
    <definedName name="start_FBN009A_2" localSheetId="23">#REF!</definedName>
    <definedName name="start_FBN009A_2" localSheetId="30">#REF!</definedName>
    <definedName name="start_FBN009A_2" localSheetId="3">#REF!</definedName>
    <definedName name="start_FBN009A_2" localSheetId="1">#REF!</definedName>
    <definedName name="start_FBN009A_2">#REF!</definedName>
    <definedName name="start_FBN009A_3" localSheetId="11">#REF!</definedName>
    <definedName name="start_FBN009A_3" localSheetId="44">#REF!</definedName>
    <definedName name="start_FBN009A_3" localSheetId="45">#REF!</definedName>
    <definedName name="start_FBN009A_3" localSheetId="46">#REF!</definedName>
    <definedName name="start_FBN009A_3" localSheetId="48">#REF!</definedName>
    <definedName name="start_FBN009A_3" localSheetId="54">#REF!</definedName>
    <definedName name="start_FBN009A_3" localSheetId="53">#REF!</definedName>
    <definedName name="start_FBN009A_3" localSheetId="13">#REF!</definedName>
    <definedName name="start_FBN009A_3" localSheetId="19">#REF!</definedName>
    <definedName name="start_FBN009A_3" localSheetId="23">#REF!</definedName>
    <definedName name="start_FBN009A_3" localSheetId="30">#REF!</definedName>
    <definedName name="start_FBN009A_3" localSheetId="3">#REF!</definedName>
    <definedName name="start_FBN009A_3" localSheetId="1">#REF!</definedName>
    <definedName name="start_FBN009A_3">#REF!</definedName>
    <definedName name="start_FBN009B" localSheetId="11">#REF!</definedName>
    <definedName name="start_FBN009B" localSheetId="44">#REF!</definedName>
    <definedName name="start_FBN009B" localSheetId="45">#REF!</definedName>
    <definedName name="start_FBN009B" localSheetId="46">#REF!</definedName>
    <definedName name="start_FBN009B" localSheetId="48">#REF!</definedName>
    <definedName name="start_FBN009B" localSheetId="54">#REF!</definedName>
    <definedName name="start_FBN009B" localSheetId="53">#REF!</definedName>
    <definedName name="start_FBN009B" localSheetId="13">#REF!</definedName>
    <definedName name="start_FBN009B" localSheetId="19">#REF!</definedName>
    <definedName name="start_FBN009B" localSheetId="23">#REF!</definedName>
    <definedName name="start_FBN009B" localSheetId="30">#REF!</definedName>
    <definedName name="start_FBN009B" localSheetId="3">#REF!</definedName>
    <definedName name="start_FBN009B" localSheetId="1">#REF!</definedName>
    <definedName name="start_FBN009B">#REF!</definedName>
    <definedName name="start_FBN009B_1" localSheetId="11">#REF!</definedName>
    <definedName name="start_FBN009B_1" localSheetId="44">#REF!</definedName>
    <definedName name="start_FBN009B_1" localSheetId="45">#REF!</definedName>
    <definedName name="start_FBN009B_1" localSheetId="46">#REF!</definedName>
    <definedName name="start_FBN009B_1" localSheetId="48">#REF!</definedName>
    <definedName name="start_FBN009B_1" localSheetId="54">#REF!</definedName>
    <definedName name="start_FBN009B_1" localSheetId="53">#REF!</definedName>
    <definedName name="start_FBN009B_1" localSheetId="13">#REF!</definedName>
    <definedName name="start_FBN009B_1" localSheetId="19">#REF!</definedName>
    <definedName name="start_FBN009B_1" localSheetId="23">#REF!</definedName>
    <definedName name="start_FBN009B_1" localSheetId="30">#REF!</definedName>
    <definedName name="start_FBN009B_1" localSheetId="3">#REF!</definedName>
    <definedName name="start_FBN009B_1" localSheetId="1">#REF!</definedName>
    <definedName name="start_FBN009B_1">#REF!</definedName>
    <definedName name="start_FBN009C" localSheetId="11">#REF!</definedName>
    <definedName name="start_FBN009C" localSheetId="44">#REF!</definedName>
    <definedName name="start_FBN009C" localSheetId="45">#REF!</definedName>
    <definedName name="start_FBN009C" localSheetId="46">#REF!</definedName>
    <definedName name="start_FBN009C" localSheetId="48">#REF!</definedName>
    <definedName name="start_FBN009C" localSheetId="54">#REF!</definedName>
    <definedName name="start_FBN009C" localSheetId="53">#REF!</definedName>
    <definedName name="start_FBN009C" localSheetId="13">#REF!</definedName>
    <definedName name="start_FBN009C" localSheetId="19">#REF!</definedName>
    <definedName name="start_FBN009C" localSheetId="23">#REF!</definedName>
    <definedName name="start_FBN009C" localSheetId="30">#REF!</definedName>
    <definedName name="start_FBN009C" localSheetId="3">#REF!</definedName>
    <definedName name="start_FBN009C" localSheetId="1">#REF!</definedName>
    <definedName name="start_FBN009C">#REF!</definedName>
    <definedName name="start_FBN010A_1" localSheetId="11">#REF!</definedName>
    <definedName name="start_FBN010A_1" localSheetId="44">#REF!</definedName>
    <definedName name="start_FBN010A_1" localSheetId="45">#REF!</definedName>
    <definedName name="start_FBN010A_1" localSheetId="46">#REF!</definedName>
    <definedName name="start_FBN010A_1" localSheetId="48">#REF!</definedName>
    <definedName name="start_FBN010A_1" localSheetId="54">#REF!</definedName>
    <definedName name="start_FBN010A_1" localSheetId="53">#REF!</definedName>
    <definedName name="start_FBN010A_1" localSheetId="13">#REF!</definedName>
    <definedName name="start_FBN010A_1" localSheetId="19">#REF!</definedName>
    <definedName name="start_FBN010A_1" localSheetId="23">#REF!</definedName>
    <definedName name="start_FBN010A_1" localSheetId="30">#REF!</definedName>
    <definedName name="start_FBN010A_1" localSheetId="3">#REF!</definedName>
    <definedName name="start_FBN010A_1" localSheetId="1">#REF!</definedName>
    <definedName name="start_FBN010A_1">#REF!</definedName>
    <definedName name="start_FBN010A_2" localSheetId="11">#REF!</definedName>
    <definedName name="start_FBN010A_2" localSheetId="44">#REF!</definedName>
    <definedName name="start_FBN010A_2" localSheetId="45">#REF!</definedName>
    <definedName name="start_FBN010A_2" localSheetId="46">#REF!</definedName>
    <definedName name="start_FBN010A_2" localSheetId="48">#REF!</definedName>
    <definedName name="start_FBN010A_2" localSheetId="54">#REF!</definedName>
    <definedName name="start_FBN010A_2" localSheetId="53">#REF!</definedName>
    <definedName name="start_FBN010A_2" localSheetId="13">#REF!</definedName>
    <definedName name="start_FBN010A_2" localSheetId="19">#REF!</definedName>
    <definedName name="start_FBN010A_2" localSheetId="23">#REF!</definedName>
    <definedName name="start_FBN010A_2" localSheetId="30">#REF!</definedName>
    <definedName name="start_FBN010A_2" localSheetId="3">#REF!</definedName>
    <definedName name="start_FBN010A_2" localSheetId="1">#REF!</definedName>
    <definedName name="start_FBN010A_2">#REF!</definedName>
    <definedName name="start_FBN010B_1" localSheetId="11">#REF!</definedName>
    <definedName name="start_FBN010B_1" localSheetId="44">#REF!</definedName>
    <definedName name="start_FBN010B_1" localSheetId="45">#REF!</definedName>
    <definedName name="start_FBN010B_1" localSheetId="46">#REF!</definedName>
    <definedName name="start_FBN010B_1" localSheetId="48">#REF!</definedName>
    <definedName name="start_FBN010B_1" localSheetId="54">#REF!</definedName>
    <definedName name="start_FBN010B_1" localSheetId="53">#REF!</definedName>
    <definedName name="start_FBN010B_1" localSheetId="13">#REF!</definedName>
    <definedName name="start_FBN010B_1" localSheetId="19">#REF!</definedName>
    <definedName name="start_FBN010B_1" localSheetId="23">#REF!</definedName>
    <definedName name="start_FBN010B_1" localSheetId="30">#REF!</definedName>
    <definedName name="start_FBN010B_1" localSheetId="3">#REF!</definedName>
    <definedName name="start_FBN010B_1" localSheetId="1">#REF!</definedName>
    <definedName name="start_FBN010B_1">#REF!</definedName>
    <definedName name="start_FBN010B_2" localSheetId="11">#REF!</definedName>
    <definedName name="start_FBN010B_2" localSheetId="44">#REF!</definedName>
    <definedName name="start_FBN010B_2" localSheetId="45">#REF!</definedName>
    <definedName name="start_FBN010B_2" localSheetId="46">#REF!</definedName>
    <definedName name="start_FBN010B_2" localSheetId="48">#REF!</definedName>
    <definedName name="start_FBN010B_2" localSheetId="54">#REF!</definedName>
    <definedName name="start_FBN010B_2" localSheetId="53">#REF!</definedName>
    <definedName name="start_FBN010B_2" localSheetId="13">#REF!</definedName>
    <definedName name="start_FBN010B_2" localSheetId="19">#REF!</definedName>
    <definedName name="start_FBN010B_2" localSheetId="23">#REF!</definedName>
    <definedName name="start_FBN010B_2" localSheetId="30">#REF!</definedName>
    <definedName name="start_FBN010B_2" localSheetId="3">#REF!</definedName>
    <definedName name="start_FBN010B_2" localSheetId="1">#REF!</definedName>
    <definedName name="start_FBN010B_2">#REF!</definedName>
    <definedName name="start_FBN010B_3" localSheetId="11">#REF!</definedName>
    <definedName name="start_FBN010B_3" localSheetId="44">#REF!</definedName>
    <definedName name="start_FBN010B_3" localSheetId="45">#REF!</definedName>
    <definedName name="start_FBN010B_3" localSheetId="46">#REF!</definedName>
    <definedName name="start_FBN010B_3" localSheetId="48">#REF!</definedName>
    <definedName name="start_FBN010B_3" localSheetId="54">#REF!</definedName>
    <definedName name="start_FBN010B_3" localSheetId="53">#REF!</definedName>
    <definedName name="start_FBN010B_3" localSheetId="13">#REF!</definedName>
    <definedName name="start_FBN010B_3" localSheetId="19">#REF!</definedName>
    <definedName name="start_FBN010B_3" localSheetId="23">#REF!</definedName>
    <definedName name="start_FBN010B_3" localSheetId="30">#REF!</definedName>
    <definedName name="start_FBN010B_3" localSheetId="3">#REF!</definedName>
    <definedName name="start_FBN010B_3" localSheetId="1">#REF!</definedName>
    <definedName name="start_FBN010B_3">#REF!</definedName>
    <definedName name="start_FBN010B_4" localSheetId="11">#REF!</definedName>
    <definedName name="start_FBN010B_4" localSheetId="44">#REF!</definedName>
    <definedName name="start_FBN010B_4" localSheetId="45">#REF!</definedName>
    <definedName name="start_FBN010B_4" localSheetId="46">#REF!</definedName>
    <definedName name="start_FBN010B_4" localSheetId="48">#REF!</definedName>
    <definedName name="start_FBN010B_4" localSheetId="54">#REF!</definedName>
    <definedName name="start_FBN010B_4" localSheetId="53">#REF!</definedName>
    <definedName name="start_FBN010B_4" localSheetId="13">#REF!</definedName>
    <definedName name="start_FBN010B_4" localSheetId="19">#REF!</definedName>
    <definedName name="start_FBN010B_4" localSheetId="23">#REF!</definedName>
    <definedName name="start_FBN010B_4" localSheetId="30">#REF!</definedName>
    <definedName name="start_FBN010B_4" localSheetId="3">#REF!</definedName>
    <definedName name="start_FBN010B_4" localSheetId="1">#REF!</definedName>
    <definedName name="start_FBN010B_4">#REF!</definedName>
    <definedName name="start_FBN010C_1" localSheetId="11">#REF!</definedName>
    <definedName name="start_FBN010C_1" localSheetId="44">#REF!</definedName>
    <definedName name="start_FBN010C_1" localSheetId="45">#REF!</definedName>
    <definedName name="start_FBN010C_1" localSheetId="46">#REF!</definedName>
    <definedName name="start_FBN010C_1" localSheetId="48">#REF!</definedName>
    <definedName name="start_FBN010C_1" localSheetId="54">#REF!</definedName>
    <definedName name="start_FBN010C_1" localSheetId="53">#REF!</definedName>
    <definedName name="start_FBN010C_1" localSheetId="13">#REF!</definedName>
    <definedName name="start_FBN010C_1" localSheetId="19">#REF!</definedName>
    <definedName name="start_FBN010C_1" localSheetId="23">#REF!</definedName>
    <definedName name="start_FBN010C_1" localSheetId="30">#REF!</definedName>
    <definedName name="start_FBN010C_1" localSheetId="3">#REF!</definedName>
    <definedName name="start_FBN010C_1" localSheetId="1">#REF!</definedName>
    <definedName name="start_FBN010C_1">#REF!</definedName>
    <definedName name="start_FBN010C_2" localSheetId="11">#REF!</definedName>
    <definedName name="start_FBN010C_2" localSheetId="44">#REF!</definedName>
    <definedName name="start_FBN010C_2" localSheetId="45">#REF!</definedName>
    <definedName name="start_FBN010C_2" localSheetId="46">#REF!</definedName>
    <definedName name="start_FBN010C_2" localSheetId="48">#REF!</definedName>
    <definedName name="start_FBN010C_2" localSheetId="54">#REF!</definedName>
    <definedName name="start_FBN010C_2" localSheetId="53">#REF!</definedName>
    <definedName name="start_FBN010C_2" localSheetId="13">#REF!</definedName>
    <definedName name="start_FBN010C_2" localSheetId="19">#REF!</definedName>
    <definedName name="start_FBN010C_2" localSheetId="23">#REF!</definedName>
    <definedName name="start_FBN010C_2" localSheetId="30">#REF!</definedName>
    <definedName name="start_FBN010C_2" localSheetId="3">#REF!</definedName>
    <definedName name="start_FBN010C_2" localSheetId="1">#REF!</definedName>
    <definedName name="start_FBN010C_2">#REF!</definedName>
    <definedName name="start_FBN012" localSheetId="11">#REF!</definedName>
    <definedName name="start_FBN012" localSheetId="44">#REF!</definedName>
    <definedName name="start_FBN012" localSheetId="45">#REF!</definedName>
    <definedName name="start_FBN012" localSheetId="46">#REF!</definedName>
    <definedName name="start_FBN012" localSheetId="48">#REF!</definedName>
    <definedName name="start_FBN012" localSheetId="54">#REF!</definedName>
    <definedName name="start_FBN012" localSheetId="53">#REF!</definedName>
    <definedName name="start_FBN012" localSheetId="13">#REF!</definedName>
    <definedName name="start_FBN012" localSheetId="19">#REF!</definedName>
    <definedName name="start_FBN012" localSheetId="23">#REF!</definedName>
    <definedName name="start_FBN012" localSheetId="30">#REF!</definedName>
    <definedName name="start_FBN012" localSheetId="3">#REF!</definedName>
    <definedName name="start_FBN012" localSheetId="1">#REF!</definedName>
    <definedName name="start_FBN012">#REF!</definedName>
    <definedName name="start_FBN013" localSheetId="11">#REF!</definedName>
    <definedName name="start_FBN013" localSheetId="44">#REF!</definedName>
    <definedName name="start_FBN013" localSheetId="45">#REF!</definedName>
    <definedName name="start_FBN013" localSheetId="46">#REF!</definedName>
    <definedName name="start_FBN013" localSheetId="48">#REF!</definedName>
    <definedName name="start_FBN013" localSheetId="54">#REF!</definedName>
    <definedName name="start_FBN013" localSheetId="53">#REF!</definedName>
    <definedName name="start_FBN013" localSheetId="13">#REF!</definedName>
    <definedName name="start_FBN013" localSheetId="19">#REF!</definedName>
    <definedName name="start_FBN013" localSheetId="23">#REF!</definedName>
    <definedName name="start_FBN013" localSheetId="30">#REF!</definedName>
    <definedName name="start_FBN013" localSheetId="3">#REF!</definedName>
    <definedName name="start_FBN013" localSheetId="1">#REF!</definedName>
    <definedName name="start_FBN013">#REF!</definedName>
    <definedName name="start_FBN014A" localSheetId="11">#REF!</definedName>
    <definedName name="start_FBN014A" localSheetId="44">#REF!</definedName>
    <definedName name="start_FBN014A" localSheetId="45">#REF!</definedName>
    <definedName name="start_FBN014A" localSheetId="46">#REF!</definedName>
    <definedName name="start_FBN014A" localSheetId="48">#REF!</definedName>
    <definedName name="start_FBN014A" localSheetId="54">#REF!</definedName>
    <definedName name="start_FBN014A" localSheetId="53">#REF!</definedName>
    <definedName name="start_FBN014A" localSheetId="13">#REF!</definedName>
    <definedName name="start_FBN014A" localSheetId="19">#REF!</definedName>
    <definedName name="start_FBN014A" localSheetId="23">#REF!</definedName>
    <definedName name="start_FBN014A" localSheetId="30">#REF!</definedName>
    <definedName name="start_FBN014A" localSheetId="3">#REF!</definedName>
    <definedName name="start_FBN014A" localSheetId="1">#REF!</definedName>
    <definedName name="start_FBN014A">#REF!</definedName>
    <definedName name="start_FBN014B_1" localSheetId="11">#REF!</definedName>
    <definedName name="start_FBN014B_1" localSheetId="44">#REF!</definedName>
    <definedName name="start_FBN014B_1" localSheetId="45">#REF!</definedName>
    <definedName name="start_FBN014B_1" localSheetId="46">#REF!</definedName>
    <definedName name="start_FBN014B_1" localSheetId="48">#REF!</definedName>
    <definedName name="start_FBN014B_1" localSheetId="54">#REF!</definedName>
    <definedName name="start_FBN014B_1" localSheetId="53">#REF!</definedName>
    <definedName name="start_FBN014B_1" localSheetId="13">#REF!</definedName>
    <definedName name="start_FBN014B_1" localSheetId="19">#REF!</definedName>
    <definedName name="start_FBN014B_1" localSheetId="23">#REF!</definedName>
    <definedName name="start_FBN014B_1" localSheetId="30">#REF!</definedName>
    <definedName name="start_FBN014B_1" localSheetId="3">#REF!</definedName>
    <definedName name="start_FBN014B_1" localSheetId="1">#REF!</definedName>
    <definedName name="start_FBN014B_1">#REF!</definedName>
    <definedName name="start_FBN014B_2" localSheetId="11">#REF!</definedName>
    <definedName name="start_FBN014B_2" localSheetId="44">#REF!</definedName>
    <definedName name="start_FBN014B_2" localSheetId="45">#REF!</definedName>
    <definedName name="start_FBN014B_2" localSheetId="46">#REF!</definedName>
    <definedName name="start_FBN014B_2" localSheetId="48">#REF!</definedName>
    <definedName name="start_FBN014B_2" localSheetId="54">#REF!</definedName>
    <definedName name="start_FBN014B_2" localSheetId="53">#REF!</definedName>
    <definedName name="start_FBN014B_2" localSheetId="13">#REF!</definedName>
    <definedName name="start_FBN014B_2" localSheetId="19">#REF!</definedName>
    <definedName name="start_FBN014B_2" localSheetId="23">#REF!</definedName>
    <definedName name="start_FBN014B_2" localSheetId="30">#REF!</definedName>
    <definedName name="start_FBN014B_2" localSheetId="3">#REF!</definedName>
    <definedName name="start_FBN014B_2" localSheetId="1">#REF!</definedName>
    <definedName name="start_FBN014B_2">#REF!</definedName>
    <definedName name="start_FBN014C" localSheetId="11">#REF!</definedName>
    <definedName name="start_FBN014C" localSheetId="44">#REF!</definedName>
    <definedName name="start_FBN014C" localSheetId="45">#REF!</definedName>
    <definedName name="start_FBN014C" localSheetId="46">#REF!</definedName>
    <definedName name="start_FBN014C" localSheetId="48">#REF!</definedName>
    <definedName name="start_FBN014C" localSheetId="54">#REF!</definedName>
    <definedName name="start_FBN014C" localSheetId="53">#REF!</definedName>
    <definedName name="start_FBN014C" localSheetId="13">#REF!</definedName>
    <definedName name="start_FBN014C" localSheetId="19">#REF!</definedName>
    <definedName name="start_FBN014C" localSheetId="23">#REF!</definedName>
    <definedName name="start_FBN014C" localSheetId="30">#REF!</definedName>
    <definedName name="start_FBN014C" localSheetId="3">#REF!</definedName>
    <definedName name="start_FBN014C" localSheetId="1">#REF!</definedName>
    <definedName name="start_FBN014C">#REF!</definedName>
    <definedName name="start_FBN015" localSheetId="11">#REF!</definedName>
    <definedName name="start_FBN015" localSheetId="44">#REF!</definedName>
    <definedName name="start_FBN015" localSheetId="45">#REF!</definedName>
    <definedName name="start_FBN015" localSheetId="46">#REF!</definedName>
    <definedName name="start_FBN015" localSheetId="48">#REF!</definedName>
    <definedName name="start_FBN015" localSheetId="54">#REF!</definedName>
    <definedName name="start_FBN015" localSheetId="53">#REF!</definedName>
    <definedName name="start_FBN015" localSheetId="13">#REF!</definedName>
    <definedName name="start_FBN015" localSheetId="19">#REF!</definedName>
    <definedName name="start_FBN015" localSheetId="23">#REF!</definedName>
    <definedName name="start_FBN015" localSheetId="30">#REF!</definedName>
    <definedName name="start_FBN015" localSheetId="3">#REF!</definedName>
    <definedName name="start_FBN015" localSheetId="1">#REF!</definedName>
    <definedName name="start_FBN015">#REF!</definedName>
    <definedName name="start_FBN016A" localSheetId="11">#REF!</definedName>
    <definedName name="start_FBN016A" localSheetId="44">#REF!</definedName>
    <definedName name="start_FBN016A" localSheetId="45">#REF!</definedName>
    <definedName name="start_FBN016A" localSheetId="46">#REF!</definedName>
    <definedName name="start_FBN016A" localSheetId="48">#REF!</definedName>
    <definedName name="start_FBN016A" localSheetId="54">#REF!</definedName>
    <definedName name="start_FBN016A" localSheetId="53">#REF!</definedName>
    <definedName name="start_FBN016A" localSheetId="13">#REF!</definedName>
    <definedName name="start_FBN016A" localSheetId="19">#REF!</definedName>
    <definedName name="start_FBN016A" localSheetId="23">#REF!</definedName>
    <definedName name="start_FBN016A" localSheetId="30">#REF!</definedName>
    <definedName name="start_FBN016A" localSheetId="3">#REF!</definedName>
    <definedName name="start_FBN016A" localSheetId="1">#REF!</definedName>
    <definedName name="start_FBN016A">#REF!</definedName>
    <definedName name="start_FBN016B" localSheetId="11">#REF!</definedName>
    <definedName name="start_FBN016B" localSheetId="44">#REF!</definedName>
    <definedName name="start_FBN016B" localSheetId="45">#REF!</definedName>
    <definedName name="start_FBN016B" localSheetId="46">#REF!</definedName>
    <definedName name="start_FBN016B" localSheetId="48">#REF!</definedName>
    <definedName name="start_FBN016B" localSheetId="54">#REF!</definedName>
    <definedName name="start_FBN016B" localSheetId="53">#REF!</definedName>
    <definedName name="start_FBN016B" localSheetId="13">#REF!</definedName>
    <definedName name="start_FBN016B" localSheetId="19">#REF!</definedName>
    <definedName name="start_FBN016B" localSheetId="23">#REF!</definedName>
    <definedName name="start_FBN016B" localSheetId="30">#REF!</definedName>
    <definedName name="start_FBN016B" localSheetId="3">#REF!</definedName>
    <definedName name="start_FBN016B" localSheetId="1">#REF!</definedName>
    <definedName name="start_FBN016B">#REF!</definedName>
    <definedName name="start_FBN017_1" localSheetId="11">#REF!</definedName>
    <definedName name="start_FBN017_1" localSheetId="44">#REF!</definedName>
    <definedName name="start_FBN017_1" localSheetId="45">#REF!</definedName>
    <definedName name="start_FBN017_1" localSheetId="46">#REF!</definedName>
    <definedName name="start_FBN017_1" localSheetId="48">#REF!</definedName>
    <definedName name="start_FBN017_1" localSheetId="54">#REF!</definedName>
    <definedName name="start_FBN017_1" localSheetId="53">#REF!</definedName>
    <definedName name="start_FBN017_1" localSheetId="13">#REF!</definedName>
    <definedName name="start_FBN017_1" localSheetId="19">#REF!</definedName>
    <definedName name="start_FBN017_1" localSheetId="23">#REF!</definedName>
    <definedName name="start_FBN017_1" localSheetId="30">#REF!</definedName>
    <definedName name="start_FBN017_1" localSheetId="3">#REF!</definedName>
    <definedName name="start_FBN017_1" localSheetId="1">#REF!</definedName>
    <definedName name="start_FBN017_1">#REF!</definedName>
    <definedName name="start_FBN017_2" localSheetId="11">#REF!</definedName>
    <definedName name="start_FBN017_2" localSheetId="44">#REF!</definedName>
    <definedName name="start_FBN017_2" localSheetId="45">#REF!</definedName>
    <definedName name="start_FBN017_2" localSheetId="46">#REF!</definedName>
    <definedName name="start_FBN017_2" localSheetId="48">#REF!</definedName>
    <definedName name="start_FBN017_2" localSheetId="54">#REF!</definedName>
    <definedName name="start_FBN017_2" localSheetId="53">#REF!</definedName>
    <definedName name="start_FBN017_2" localSheetId="13">#REF!</definedName>
    <definedName name="start_FBN017_2" localSheetId="19">#REF!</definedName>
    <definedName name="start_FBN017_2" localSheetId="23">#REF!</definedName>
    <definedName name="start_FBN017_2" localSheetId="30">#REF!</definedName>
    <definedName name="start_FBN017_2" localSheetId="3">#REF!</definedName>
    <definedName name="start_FBN017_2" localSheetId="1">#REF!</definedName>
    <definedName name="start_FBN017_2">#REF!</definedName>
    <definedName name="start_FBN018A" localSheetId="11">#REF!</definedName>
    <definedName name="start_FBN018A" localSheetId="44">#REF!</definedName>
    <definedName name="start_FBN018A" localSheetId="45">#REF!</definedName>
    <definedName name="start_FBN018A" localSheetId="46">#REF!</definedName>
    <definedName name="start_FBN018A" localSheetId="48">#REF!</definedName>
    <definedName name="start_FBN018A" localSheetId="54">#REF!</definedName>
    <definedName name="start_FBN018A" localSheetId="53">#REF!</definedName>
    <definedName name="start_FBN018A" localSheetId="13">#REF!</definedName>
    <definedName name="start_FBN018A" localSheetId="19">#REF!</definedName>
    <definedName name="start_FBN018A" localSheetId="23">#REF!</definedName>
    <definedName name="start_FBN018A" localSheetId="30">#REF!</definedName>
    <definedName name="start_FBN018A" localSheetId="3">#REF!</definedName>
    <definedName name="start_FBN018A" localSheetId="1">#REF!</definedName>
    <definedName name="start_FBN018A">#REF!</definedName>
    <definedName name="start_FBN018BN1" localSheetId="11">#REF!</definedName>
    <definedName name="start_FBN018BN1" localSheetId="44">#REF!</definedName>
    <definedName name="start_FBN018BN1" localSheetId="45">#REF!</definedName>
    <definedName name="start_FBN018BN1" localSheetId="46">#REF!</definedName>
    <definedName name="start_FBN018BN1" localSheetId="48">#REF!</definedName>
    <definedName name="start_FBN018BN1" localSheetId="54">#REF!</definedName>
    <definedName name="start_FBN018BN1" localSheetId="53">#REF!</definedName>
    <definedName name="start_FBN018BN1" localSheetId="13">#REF!</definedName>
    <definedName name="start_FBN018BN1" localSheetId="19">#REF!</definedName>
    <definedName name="start_FBN018BN1" localSheetId="23">#REF!</definedName>
    <definedName name="start_FBN018BN1" localSheetId="30">#REF!</definedName>
    <definedName name="start_FBN018BN1" localSheetId="3">#REF!</definedName>
    <definedName name="start_FBN018BN1" localSheetId="1">#REF!</definedName>
    <definedName name="start_FBN018BN1">#REF!</definedName>
    <definedName name="start_FBN018BN2" localSheetId="11">#REF!</definedName>
    <definedName name="start_FBN018BN2" localSheetId="44">#REF!</definedName>
    <definedName name="start_FBN018BN2" localSheetId="45">#REF!</definedName>
    <definedName name="start_FBN018BN2" localSheetId="46">#REF!</definedName>
    <definedName name="start_FBN018BN2" localSheetId="48">#REF!</definedName>
    <definedName name="start_FBN018BN2" localSheetId="54">#REF!</definedName>
    <definedName name="start_FBN018BN2" localSheetId="53">#REF!</definedName>
    <definedName name="start_FBN018BN2" localSheetId="13">#REF!</definedName>
    <definedName name="start_FBN018BN2" localSheetId="19">#REF!</definedName>
    <definedName name="start_FBN018BN2" localSheetId="23">#REF!</definedName>
    <definedName name="start_FBN018BN2" localSheetId="30">#REF!</definedName>
    <definedName name="start_FBN018BN2" localSheetId="3">#REF!</definedName>
    <definedName name="start_FBN018BN2" localSheetId="1">#REF!</definedName>
    <definedName name="start_FBN018BN2">#REF!</definedName>
    <definedName name="start_FBN018BR1" localSheetId="11">#REF!</definedName>
    <definedName name="start_FBN018BR1" localSheetId="44">#REF!</definedName>
    <definedName name="start_FBN018BR1" localSheetId="45">#REF!</definedName>
    <definedName name="start_FBN018BR1" localSheetId="46">#REF!</definedName>
    <definedName name="start_FBN018BR1" localSheetId="48">#REF!</definedName>
    <definedName name="start_FBN018BR1" localSheetId="54">#REF!</definedName>
    <definedName name="start_FBN018BR1" localSheetId="53">#REF!</definedName>
    <definedName name="start_FBN018BR1" localSheetId="13">#REF!</definedName>
    <definedName name="start_FBN018BR1" localSheetId="19">#REF!</definedName>
    <definedName name="start_FBN018BR1" localSheetId="23">#REF!</definedName>
    <definedName name="start_FBN018BR1" localSheetId="30">#REF!</definedName>
    <definedName name="start_FBN018BR1" localSheetId="3">#REF!</definedName>
    <definedName name="start_FBN018BR1" localSheetId="1">#REF!</definedName>
    <definedName name="start_FBN018BR1">#REF!</definedName>
    <definedName name="start_FBN018BR2" localSheetId="11">#REF!</definedName>
    <definedName name="start_FBN018BR2" localSheetId="44">#REF!</definedName>
    <definedName name="start_FBN018BR2" localSheetId="45">#REF!</definedName>
    <definedName name="start_FBN018BR2" localSheetId="46">#REF!</definedName>
    <definedName name="start_FBN018BR2" localSheetId="48">#REF!</definedName>
    <definedName name="start_FBN018BR2" localSheetId="54">#REF!</definedName>
    <definedName name="start_FBN018BR2" localSheetId="53">#REF!</definedName>
    <definedName name="start_FBN018BR2" localSheetId="13">#REF!</definedName>
    <definedName name="start_FBN018BR2" localSheetId="19">#REF!</definedName>
    <definedName name="start_FBN018BR2" localSheetId="23">#REF!</definedName>
    <definedName name="start_FBN018BR2" localSheetId="30">#REF!</definedName>
    <definedName name="start_FBN018BR2" localSheetId="3">#REF!</definedName>
    <definedName name="start_FBN018BR2" localSheetId="1">#REF!</definedName>
    <definedName name="start_FBN018BR2">#REF!</definedName>
    <definedName name="start_FBN018CN1" localSheetId="11">#REF!</definedName>
    <definedName name="start_FBN018CN1" localSheetId="44">#REF!</definedName>
    <definedName name="start_FBN018CN1" localSheetId="45">#REF!</definedName>
    <definedName name="start_FBN018CN1" localSheetId="46">#REF!</definedName>
    <definedName name="start_FBN018CN1" localSheetId="48">#REF!</definedName>
    <definedName name="start_FBN018CN1" localSheetId="54">#REF!</definedName>
    <definedName name="start_FBN018CN1" localSheetId="53">#REF!</definedName>
    <definedName name="start_FBN018CN1" localSheetId="13">#REF!</definedName>
    <definedName name="start_FBN018CN1" localSheetId="19">#REF!</definedName>
    <definedName name="start_FBN018CN1" localSheetId="23">#REF!</definedName>
    <definedName name="start_FBN018CN1" localSheetId="30">#REF!</definedName>
    <definedName name="start_FBN018CN1" localSheetId="3">#REF!</definedName>
    <definedName name="start_FBN018CN1" localSheetId="1">#REF!</definedName>
    <definedName name="start_FBN018CN1">#REF!</definedName>
    <definedName name="start_FBN018CN2" localSheetId="11">#REF!</definedName>
    <definedName name="start_FBN018CN2" localSheetId="44">#REF!</definedName>
    <definedName name="start_FBN018CN2" localSheetId="45">#REF!</definedName>
    <definedName name="start_FBN018CN2" localSheetId="46">#REF!</definedName>
    <definedName name="start_FBN018CN2" localSheetId="48">#REF!</definedName>
    <definedName name="start_FBN018CN2" localSheetId="54">#REF!</definedName>
    <definedName name="start_FBN018CN2" localSheetId="53">#REF!</definedName>
    <definedName name="start_FBN018CN2" localSheetId="13">#REF!</definedName>
    <definedName name="start_FBN018CN2" localSheetId="19">#REF!</definedName>
    <definedName name="start_FBN018CN2" localSheetId="23">#REF!</definedName>
    <definedName name="start_FBN018CN2" localSheetId="30">#REF!</definedName>
    <definedName name="start_FBN018CN2" localSheetId="3">#REF!</definedName>
    <definedName name="start_FBN018CN2" localSheetId="1">#REF!</definedName>
    <definedName name="start_FBN018CN2">#REF!</definedName>
    <definedName name="start_FBN018CR1" localSheetId="11">#REF!</definedName>
    <definedName name="start_FBN018CR1" localSheetId="44">#REF!</definedName>
    <definedName name="start_FBN018CR1" localSheetId="45">#REF!</definedName>
    <definedName name="start_FBN018CR1" localSheetId="46">#REF!</definedName>
    <definedName name="start_FBN018CR1" localSheetId="48">#REF!</definedName>
    <definedName name="start_FBN018CR1" localSheetId="54">#REF!</definedName>
    <definedName name="start_FBN018CR1" localSheetId="53">#REF!</definedName>
    <definedName name="start_FBN018CR1" localSheetId="13">#REF!</definedName>
    <definedName name="start_FBN018CR1" localSheetId="19">#REF!</definedName>
    <definedName name="start_FBN018CR1" localSheetId="23">#REF!</definedName>
    <definedName name="start_FBN018CR1" localSheetId="30">#REF!</definedName>
    <definedName name="start_FBN018CR1" localSheetId="3">#REF!</definedName>
    <definedName name="start_FBN018CR1" localSheetId="1">#REF!</definedName>
    <definedName name="start_FBN018CR1">#REF!</definedName>
    <definedName name="start_FBN018CR2" localSheetId="11">#REF!</definedName>
    <definedName name="start_FBN018CR2" localSheetId="44">#REF!</definedName>
    <definedName name="start_FBN018CR2" localSheetId="45">#REF!</definedName>
    <definedName name="start_FBN018CR2" localSheetId="46">#REF!</definedName>
    <definedName name="start_FBN018CR2" localSheetId="48">#REF!</definedName>
    <definedName name="start_FBN018CR2" localSheetId="54">#REF!</definedName>
    <definedName name="start_FBN018CR2" localSheetId="53">#REF!</definedName>
    <definedName name="start_FBN018CR2" localSheetId="13">#REF!</definedName>
    <definedName name="start_FBN018CR2" localSheetId="19">#REF!</definedName>
    <definedName name="start_FBN018CR2" localSheetId="23">#REF!</definedName>
    <definedName name="start_FBN018CR2" localSheetId="30">#REF!</definedName>
    <definedName name="start_FBN018CR2" localSheetId="3">#REF!</definedName>
    <definedName name="start_FBN018CR2" localSheetId="1">#REF!</definedName>
    <definedName name="start_FBN018CR2">#REF!</definedName>
    <definedName name="start_FBN020_1" localSheetId="11">#REF!</definedName>
    <definedName name="start_FBN020_1" localSheetId="44">#REF!</definedName>
    <definedName name="start_FBN020_1" localSheetId="45">#REF!</definedName>
    <definedName name="start_FBN020_1" localSheetId="46">#REF!</definedName>
    <definedName name="start_FBN020_1" localSheetId="48">#REF!</definedName>
    <definedName name="start_FBN020_1" localSheetId="54">#REF!</definedName>
    <definedName name="start_FBN020_1" localSheetId="53">#REF!</definedName>
    <definedName name="start_FBN020_1" localSheetId="13">#REF!</definedName>
    <definedName name="start_FBN020_1" localSheetId="19">#REF!</definedName>
    <definedName name="start_FBN020_1" localSheetId="23">#REF!</definedName>
    <definedName name="start_FBN020_1" localSheetId="30">#REF!</definedName>
    <definedName name="start_FBN020_1" localSheetId="3">#REF!</definedName>
    <definedName name="start_FBN020_1" localSheetId="1">#REF!</definedName>
    <definedName name="start_FBN020_1">#REF!</definedName>
    <definedName name="start_FBN020_2" localSheetId="11">#REF!</definedName>
    <definedName name="start_FBN020_2" localSheetId="44">#REF!</definedName>
    <definedName name="start_FBN020_2" localSheetId="45">#REF!</definedName>
    <definedName name="start_FBN020_2" localSheetId="46">#REF!</definedName>
    <definedName name="start_FBN020_2" localSheetId="48">#REF!</definedName>
    <definedName name="start_FBN020_2" localSheetId="54">#REF!</definedName>
    <definedName name="start_FBN020_2" localSheetId="53">#REF!</definedName>
    <definedName name="start_FBN020_2" localSheetId="13">#REF!</definedName>
    <definedName name="start_FBN020_2" localSheetId="19">#REF!</definedName>
    <definedName name="start_FBN020_2" localSheetId="23">#REF!</definedName>
    <definedName name="start_FBN020_2" localSheetId="30">#REF!</definedName>
    <definedName name="start_FBN020_2" localSheetId="3">#REF!</definedName>
    <definedName name="start_FBN020_2" localSheetId="1">#REF!</definedName>
    <definedName name="start_FBN020_2">#REF!</definedName>
    <definedName name="start_FBN021_1" localSheetId="11">#REF!</definedName>
    <definedName name="start_FBN021_1" localSheetId="44">#REF!</definedName>
    <definedName name="start_FBN021_1" localSheetId="45">#REF!</definedName>
    <definedName name="start_FBN021_1" localSheetId="46">#REF!</definedName>
    <definedName name="start_FBN021_1" localSheetId="48">#REF!</definedName>
    <definedName name="start_FBN021_1" localSheetId="54">#REF!</definedName>
    <definedName name="start_FBN021_1" localSheetId="53">#REF!</definedName>
    <definedName name="start_FBN021_1" localSheetId="13">#REF!</definedName>
    <definedName name="start_FBN021_1" localSheetId="19">#REF!</definedName>
    <definedName name="start_FBN021_1" localSheetId="23">#REF!</definedName>
    <definedName name="start_FBN021_1" localSheetId="30">#REF!</definedName>
    <definedName name="start_FBN021_1" localSheetId="3">#REF!</definedName>
    <definedName name="start_FBN021_1" localSheetId="1">#REF!</definedName>
    <definedName name="start_FBN021_1">#REF!</definedName>
    <definedName name="start_FBN021_2" localSheetId="11">#REF!</definedName>
    <definedName name="start_FBN021_2" localSheetId="44">#REF!</definedName>
    <definedName name="start_FBN021_2" localSheetId="45">#REF!</definedName>
    <definedName name="start_FBN021_2" localSheetId="46">#REF!</definedName>
    <definedName name="start_FBN021_2" localSheetId="48">#REF!</definedName>
    <definedName name="start_FBN021_2" localSheetId="54">#REF!</definedName>
    <definedName name="start_FBN021_2" localSheetId="53">#REF!</definedName>
    <definedName name="start_FBN021_2" localSheetId="13">#REF!</definedName>
    <definedName name="start_FBN021_2" localSheetId="19">#REF!</definedName>
    <definedName name="start_FBN021_2" localSheetId="23">#REF!</definedName>
    <definedName name="start_FBN021_2" localSheetId="30">#REF!</definedName>
    <definedName name="start_FBN021_2" localSheetId="3">#REF!</definedName>
    <definedName name="start_FBN021_2" localSheetId="1">#REF!</definedName>
    <definedName name="start_FBN021_2">#REF!</definedName>
    <definedName name="start_FBN021_3" localSheetId="11">#REF!</definedName>
    <definedName name="start_FBN021_3" localSheetId="44">#REF!</definedName>
    <definedName name="start_FBN021_3" localSheetId="45">#REF!</definedName>
    <definedName name="start_FBN021_3" localSheetId="46">#REF!</definedName>
    <definedName name="start_FBN021_3" localSheetId="48">#REF!</definedName>
    <definedName name="start_FBN021_3" localSheetId="54">#REF!</definedName>
    <definedName name="start_FBN021_3" localSheetId="53">#REF!</definedName>
    <definedName name="start_FBN021_3" localSheetId="13">#REF!</definedName>
    <definedName name="start_FBN021_3" localSheetId="19">#REF!</definedName>
    <definedName name="start_FBN021_3" localSheetId="23">#REF!</definedName>
    <definedName name="start_FBN021_3" localSheetId="30">#REF!</definedName>
    <definedName name="start_FBN021_3" localSheetId="3">#REF!</definedName>
    <definedName name="start_FBN021_3" localSheetId="1">#REF!</definedName>
    <definedName name="start_FBN021_3">#REF!</definedName>
    <definedName name="start_FBN021_4" localSheetId="11">#REF!</definedName>
    <definedName name="start_FBN021_4" localSheetId="44">#REF!</definedName>
    <definedName name="start_FBN021_4" localSheetId="45">#REF!</definedName>
    <definedName name="start_FBN021_4" localSheetId="46">#REF!</definedName>
    <definedName name="start_FBN021_4" localSheetId="48">#REF!</definedName>
    <definedName name="start_FBN021_4" localSheetId="54">#REF!</definedName>
    <definedName name="start_FBN021_4" localSheetId="53">#REF!</definedName>
    <definedName name="start_FBN021_4" localSheetId="13">#REF!</definedName>
    <definedName name="start_FBN021_4" localSheetId="19">#REF!</definedName>
    <definedName name="start_FBN021_4" localSheetId="23">#REF!</definedName>
    <definedName name="start_FBN021_4" localSheetId="30">#REF!</definedName>
    <definedName name="start_FBN021_4" localSheetId="3">#REF!</definedName>
    <definedName name="start_FBN021_4" localSheetId="1">#REF!</definedName>
    <definedName name="start_FBN021_4">#REF!</definedName>
    <definedName name="start_FBN021_5" localSheetId="11">#REF!</definedName>
    <definedName name="start_FBN021_5" localSheetId="44">#REF!</definedName>
    <definedName name="start_FBN021_5" localSheetId="45">#REF!</definedName>
    <definedName name="start_FBN021_5" localSheetId="46">#REF!</definedName>
    <definedName name="start_FBN021_5" localSheetId="48">#REF!</definedName>
    <definedName name="start_FBN021_5" localSheetId="54">#REF!</definedName>
    <definedName name="start_FBN021_5" localSheetId="53">#REF!</definedName>
    <definedName name="start_FBN021_5" localSheetId="13">#REF!</definedName>
    <definedName name="start_FBN021_5" localSheetId="19">#REF!</definedName>
    <definedName name="start_FBN021_5" localSheetId="23">#REF!</definedName>
    <definedName name="start_FBN021_5" localSheetId="30">#REF!</definedName>
    <definedName name="start_FBN021_5" localSheetId="3">#REF!</definedName>
    <definedName name="start_FBN021_5" localSheetId="1">#REF!</definedName>
    <definedName name="start_FBN021_5">#REF!</definedName>
    <definedName name="start_FBN021_6" localSheetId="11">#REF!</definedName>
    <definedName name="start_FBN021_6" localSheetId="44">#REF!</definedName>
    <definedName name="start_FBN021_6" localSheetId="45">#REF!</definedName>
    <definedName name="start_FBN021_6" localSheetId="46">#REF!</definedName>
    <definedName name="start_FBN021_6" localSheetId="48">#REF!</definedName>
    <definedName name="start_FBN021_6" localSheetId="54">#REF!</definedName>
    <definedName name="start_FBN021_6" localSheetId="53">#REF!</definedName>
    <definedName name="start_FBN021_6" localSheetId="13">#REF!</definedName>
    <definedName name="start_FBN021_6" localSheetId="19">#REF!</definedName>
    <definedName name="start_FBN021_6" localSheetId="23">#REF!</definedName>
    <definedName name="start_FBN021_6" localSheetId="30">#REF!</definedName>
    <definedName name="start_FBN021_6" localSheetId="3">#REF!</definedName>
    <definedName name="start_FBN021_6" localSheetId="1">#REF!</definedName>
    <definedName name="start_FBN021_6">#REF!</definedName>
    <definedName name="start_FBN021_7" localSheetId="11">#REF!</definedName>
    <definedName name="start_FBN021_7" localSheetId="44">#REF!</definedName>
    <definedName name="start_FBN021_7" localSheetId="45">#REF!</definedName>
    <definedName name="start_FBN021_7" localSheetId="46">#REF!</definedName>
    <definedName name="start_FBN021_7" localSheetId="48">#REF!</definedName>
    <definedName name="start_FBN021_7" localSheetId="54">#REF!</definedName>
    <definedName name="start_FBN021_7" localSheetId="53">#REF!</definedName>
    <definedName name="start_FBN021_7" localSheetId="13">#REF!</definedName>
    <definedName name="start_FBN021_7" localSheetId="19">#REF!</definedName>
    <definedName name="start_FBN021_7" localSheetId="23">#REF!</definedName>
    <definedName name="start_FBN021_7" localSheetId="30">#REF!</definedName>
    <definedName name="start_FBN021_7" localSheetId="3">#REF!</definedName>
    <definedName name="start_FBN021_7" localSheetId="1">#REF!</definedName>
    <definedName name="start_FBN021_7">#REF!</definedName>
    <definedName name="start_FBN021_8" localSheetId="11">#REF!</definedName>
    <definedName name="start_FBN021_8" localSheetId="44">#REF!</definedName>
    <definedName name="start_FBN021_8" localSheetId="45">#REF!</definedName>
    <definedName name="start_FBN021_8" localSheetId="46">#REF!</definedName>
    <definedName name="start_FBN021_8" localSheetId="48">#REF!</definedName>
    <definedName name="start_FBN021_8" localSheetId="54">#REF!</definedName>
    <definedName name="start_FBN021_8" localSheetId="53">#REF!</definedName>
    <definedName name="start_FBN021_8" localSheetId="13">#REF!</definedName>
    <definedName name="start_FBN021_8" localSheetId="19">#REF!</definedName>
    <definedName name="start_FBN021_8" localSheetId="23">#REF!</definedName>
    <definedName name="start_FBN021_8" localSheetId="30">#REF!</definedName>
    <definedName name="start_FBN021_8" localSheetId="3">#REF!</definedName>
    <definedName name="start_FBN021_8" localSheetId="1">#REF!</definedName>
    <definedName name="start_FBN021_8">#REF!</definedName>
    <definedName name="start_FBN022A" localSheetId="11">#REF!</definedName>
    <definedName name="start_FBN022A" localSheetId="44">#REF!</definedName>
    <definedName name="start_FBN022A" localSheetId="45">#REF!</definedName>
    <definedName name="start_FBN022A" localSheetId="46">#REF!</definedName>
    <definedName name="start_FBN022A" localSheetId="48">#REF!</definedName>
    <definedName name="start_FBN022A" localSheetId="54">#REF!</definedName>
    <definedName name="start_FBN022A" localSheetId="53">#REF!</definedName>
    <definedName name="start_FBN022A" localSheetId="13">#REF!</definedName>
    <definedName name="start_FBN022A" localSheetId="19">#REF!</definedName>
    <definedName name="start_FBN022A" localSheetId="23">#REF!</definedName>
    <definedName name="start_FBN022A" localSheetId="30">#REF!</definedName>
    <definedName name="start_FBN022A" localSheetId="3">#REF!</definedName>
    <definedName name="start_FBN022A" localSheetId="1">#REF!</definedName>
    <definedName name="start_FBN022A">#REF!</definedName>
    <definedName name="start_FBN022B" localSheetId="11">#REF!</definedName>
    <definedName name="start_FBN022B" localSheetId="44">#REF!</definedName>
    <definedName name="start_FBN022B" localSheetId="45">#REF!</definedName>
    <definedName name="start_FBN022B" localSheetId="46">#REF!</definedName>
    <definedName name="start_FBN022B" localSheetId="48">#REF!</definedName>
    <definedName name="start_FBN022B" localSheetId="54">#REF!</definedName>
    <definedName name="start_FBN022B" localSheetId="53">#REF!</definedName>
    <definedName name="start_FBN022B" localSheetId="13">#REF!</definedName>
    <definedName name="start_FBN022B" localSheetId="19">#REF!</definedName>
    <definedName name="start_FBN022B" localSheetId="23">#REF!</definedName>
    <definedName name="start_FBN022B" localSheetId="30">#REF!</definedName>
    <definedName name="start_FBN022B" localSheetId="3">#REF!</definedName>
    <definedName name="start_FBN022B" localSheetId="1">#REF!</definedName>
    <definedName name="start_FBN022B">#REF!</definedName>
    <definedName name="start_FBN026A1" localSheetId="11">#REF!</definedName>
    <definedName name="start_FBN026A1" localSheetId="44">#REF!</definedName>
    <definedName name="start_FBN026A1" localSheetId="45">#REF!</definedName>
    <definedName name="start_FBN026A1" localSheetId="46">#REF!</definedName>
    <definedName name="start_FBN026A1" localSheetId="48">#REF!</definedName>
    <definedName name="start_FBN026A1" localSheetId="54">#REF!</definedName>
    <definedName name="start_FBN026A1" localSheetId="53">#REF!</definedName>
    <definedName name="start_FBN026A1" localSheetId="13">#REF!</definedName>
    <definedName name="start_FBN026A1" localSheetId="19">#REF!</definedName>
    <definedName name="start_FBN026A1" localSheetId="23">#REF!</definedName>
    <definedName name="start_FBN026A1" localSheetId="30">#REF!</definedName>
    <definedName name="start_FBN026A1" localSheetId="3">#REF!</definedName>
    <definedName name="start_FBN026A1" localSheetId="1">#REF!</definedName>
    <definedName name="start_FBN026A1">#REF!</definedName>
    <definedName name="start_FBN026A2" localSheetId="11">#REF!</definedName>
    <definedName name="start_FBN026A2" localSheetId="44">#REF!</definedName>
    <definedName name="start_FBN026A2" localSheetId="45">#REF!</definedName>
    <definedName name="start_FBN026A2" localSheetId="46">#REF!</definedName>
    <definedName name="start_FBN026A2" localSheetId="48">#REF!</definedName>
    <definedName name="start_FBN026A2" localSheetId="54">#REF!</definedName>
    <definedName name="start_FBN026A2" localSheetId="53">#REF!</definedName>
    <definedName name="start_FBN026A2" localSheetId="13">#REF!</definedName>
    <definedName name="start_FBN026A2" localSheetId="19">#REF!</definedName>
    <definedName name="start_FBN026A2" localSheetId="23">#REF!</definedName>
    <definedName name="start_FBN026A2" localSheetId="30">#REF!</definedName>
    <definedName name="start_FBN026A2" localSheetId="3">#REF!</definedName>
    <definedName name="start_FBN026A2" localSheetId="1">#REF!</definedName>
    <definedName name="start_FBN026A2">#REF!</definedName>
    <definedName name="start_FBN026B" localSheetId="11">#REF!</definedName>
    <definedName name="start_FBN026B" localSheetId="44">#REF!</definedName>
    <definedName name="start_FBN026B" localSheetId="45">#REF!</definedName>
    <definedName name="start_FBN026B" localSheetId="46">#REF!</definedName>
    <definedName name="start_FBN026B" localSheetId="48">#REF!</definedName>
    <definedName name="start_FBN026B" localSheetId="54">#REF!</definedName>
    <definedName name="start_FBN026B" localSheetId="53">#REF!</definedName>
    <definedName name="start_FBN026B" localSheetId="13">#REF!</definedName>
    <definedName name="start_FBN026B" localSheetId="19">#REF!</definedName>
    <definedName name="start_FBN026B" localSheetId="23">#REF!</definedName>
    <definedName name="start_FBN026B" localSheetId="30">#REF!</definedName>
    <definedName name="start_FBN026B" localSheetId="3">#REF!</definedName>
    <definedName name="start_FBN026B" localSheetId="1">#REF!</definedName>
    <definedName name="start_FBN026B">#REF!</definedName>
    <definedName name="start_FBN026C" localSheetId="11">#REF!</definedName>
    <definedName name="start_FBN026C" localSheetId="44">#REF!</definedName>
    <definedName name="start_FBN026C" localSheetId="45">#REF!</definedName>
    <definedName name="start_FBN026C" localSheetId="46">#REF!</definedName>
    <definedName name="start_FBN026C" localSheetId="48">#REF!</definedName>
    <definedName name="start_FBN026C" localSheetId="54">#REF!</definedName>
    <definedName name="start_FBN026C" localSheetId="53">#REF!</definedName>
    <definedName name="start_FBN026C" localSheetId="13">#REF!</definedName>
    <definedName name="start_FBN026C" localSheetId="19">#REF!</definedName>
    <definedName name="start_FBN026C" localSheetId="23">#REF!</definedName>
    <definedName name="start_FBN026C" localSheetId="30">#REF!</definedName>
    <definedName name="start_FBN026C" localSheetId="3">#REF!</definedName>
    <definedName name="start_FBN026C" localSheetId="1">#REF!</definedName>
    <definedName name="start_FBN026C">#REF!</definedName>
    <definedName name="start_FBN026D" localSheetId="11">#REF!</definedName>
    <definedName name="start_FBN026D" localSheetId="44">#REF!</definedName>
    <definedName name="start_FBN026D" localSheetId="45">#REF!</definedName>
    <definedName name="start_FBN026D" localSheetId="46">#REF!</definedName>
    <definedName name="start_FBN026D" localSheetId="48">#REF!</definedName>
    <definedName name="start_FBN026D" localSheetId="54">#REF!</definedName>
    <definedName name="start_FBN026D" localSheetId="53">#REF!</definedName>
    <definedName name="start_FBN026D" localSheetId="13">#REF!</definedName>
    <definedName name="start_FBN026D" localSheetId="19">#REF!</definedName>
    <definedName name="start_FBN026D" localSheetId="23">#REF!</definedName>
    <definedName name="start_FBN026D" localSheetId="30">#REF!</definedName>
    <definedName name="start_FBN026D" localSheetId="3">#REF!</definedName>
    <definedName name="start_FBN026D" localSheetId="1">#REF!</definedName>
    <definedName name="start_FBN026D">#REF!</definedName>
    <definedName name="start_FBN026E" localSheetId="11">#REF!</definedName>
    <definedName name="start_FBN026E" localSheetId="44">#REF!</definedName>
    <definedName name="start_FBN026E" localSheetId="45">#REF!</definedName>
    <definedName name="start_FBN026E" localSheetId="46">#REF!</definedName>
    <definedName name="start_FBN026E" localSheetId="48">#REF!</definedName>
    <definedName name="start_FBN026E" localSheetId="54">#REF!</definedName>
    <definedName name="start_FBN026E" localSheetId="53">#REF!</definedName>
    <definedName name="start_FBN026E" localSheetId="13">#REF!</definedName>
    <definedName name="start_FBN026E" localSheetId="19">#REF!</definedName>
    <definedName name="start_FBN026E" localSheetId="23">#REF!</definedName>
    <definedName name="start_FBN026E" localSheetId="30">#REF!</definedName>
    <definedName name="start_FBN026E" localSheetId="3">#REF!</definedName>
    <definedName name="start_FBN026E" localSheetId="1">#REF!</definedName>
    <definedName name="start_FBN026E">#REF!</definedName>
    <definedName name="start_FBN027" localSheetId="11">#REF!</definedName>
    <definedName name="start_FBN027" localSheetId="44">#REF!</definedName>
    <definedName name="start_FBN027" localSheetId="45">#REF!</definedName>
    <definedName name="start_FBN027" localSheetId="46">#REF!</definedName>
    <definedName name="start_FBN027" localSheetId="48">#REF!</definedName>
    <definedName name="start_FBN027" localSheetId="54">#REF!</definedName>
    <definedName name="start_FBN027" localSheetId="53">#REF!</definedName>
    <definedName name="start_FBN027" localSheetId="13">#REF!</definedName>
    <definedName name="start_FBN027" localSheetId="19">#REF!</definedName>
    <definedName name="start_FBN027" localSheetId="23">#REF!</definedName>
    <definedName name="start_FBN027" localSheetId="30">#REF!</definedName>
    <definedName name="start_FBN027" localSheetId="3">#REF!</definedName>
    <definedName name="start_FBN027" localSheetId="1">#REF!</definedName>
    <definedName name="start_FBN027">#REF!</definedName>
    <definedName name="start_FBN029A_1" localSheetId="11">#REF!</definedName>
    <definedName name="start_FBN029A_1" localSheetId="44">#REF!</definedName>
    <definedName name="start_FBN029A_1" localSheetId="45">#REF!</definedName>
    <definedName name="start_FBN029A_1" localSheetId="46">#REF!</definedName>
    <definedName name="start_FBN029A_1" localSheetId="48">#REF!</definedName>
    <definedName name="start_FBN029A_1" localSheetId="54">#REF!</definedName>
    <definedName name="start_FBN029A_1" localSheetId="53">#REF!</definedName>
    <definedName name="start_FBN029A_1" localSheetId="13">#REF!</definedName>
    <definedName name="start_FBN029A_1" localSheetId="19">#REF!</definedName>
    <definedName name="start_FBN029A_1" localSheetId="23">#REF!</definedName>
    <definedName name="start_FBN029A_1" localSheetId="30">#REF!</definedName>
    <definedName name="start_FBN029A_1" localSheetId="3">#REF!</definedName>
    <definedName name="start_FBN029A_1" localSheetId="1">#REF!</definedName>
    <definedName name="start_FBN029A_1">#REF!</definedName>
    <definedName name="start_FBN029B_1" localSheetId="11">#REF!</definedName>
    <definedName name="start_FBN029B_1" localSheetId="44">#REF!</definedName>
    <definedName name="start_FBN029B_1" localSheetId="45">#REF!</definedName>
    <definedName name="start_FBN029B_1" localSheetId="46">#REF!</definedName>
    <definedName name="start_FBN029B_1" localSheetId="48">#REF!</definedName>
    <definedName name="start_FBN029B_1" localSheetId="54">#REF!</definedName>
    <definedName name="start_FBN029B_1" localSheetId="53">#REF!</definedName>
    <definedName name="start_FBN029B_1" localSheetId="13">#REF!</definedName>
    <definedName name="start_FBN029B_1" localSheetId="19">#REF!</definedName>
    <definedName name="start_FBN029B_1" localSheetId="23">#REF!</definedName>
    <definedName name="start_FBN029B_1" localSheetId="30">#REF!</definedName>
    <definedName name="start_FBN029B_1" localSheetId="3">#REF!</definedName>
    <definedName name="start_FBN029B_1" localSheetId="1">#REF!</definedName>
    <definedName name="start_FBN029B_1">#REF!</definedName>
    <definedName name="start_FBN029B_2" localSheetId="11">#REF!</definedName>
    <definedName name="start_FBN029B_2" localSheetId="44">#REF!</definedName>
    <definedName name="start_FBN029B_2" localSheetId="45">#REF!</definedName>
    <definedName name="start_FBN029B_2" localSheetId="46">#REF!</definedName>
    <definedName name="start_FBN029B_2" localSheetId="48">#REF!</definedName>
    <definedName name="start_FBN029B_2" localSheetId="54">#REF!</definedName>
    <definedName name="start_FBN029B_2" localSheetId="53">#REF!</definedName>
    <definedName name="start_FBN029B_2" localSheetId="13">#REF!</definedName>
    <definedName name="start_FBN029B_2" localSheetId="19">#REF!</definedName>
    <definedName name="start_FBN029B_2" localSheetId="23">#REF!</definedName>
    <definedName name="start_FBN029B_2" localSheetId="30">#REF!</definedName>
    <definedName name="start_FBN029B_2" localSheetId="3">#REF!</definedName>
    <definedName name="start_FBN029B_2" localSheetId="1">#REF!</definedName>
    <definedName name="start_FBN029B_2">#REF!</definedName>
    <definedName name="start_FBN029B_3" localSheetId="11">#REF!</definedName>
    <definedName name="start_FBN029B_3" localSheetId="44">#REF!</definedName>
    <definedName name="start_FBN029B_3" localSheetId="45">#REF!</definedName>
    <definedName name="start_FBN029B_3" localSheetId="46">#REF!</definedName>
    <definedName name="start_FBN029B_3" localSheetId="48">#REF!</definedName>
    <definedName name="start_FBN029B_3" localSheetId="54">#REF!</definedName>
    <definedName name="start_FBN029B_3" localSheetId="53">#REF!</definedName>
    <definedName name="start_FBN029B_3" localSheetId="13">#REF!</definedName>
    <definedName name="start_FBN029B_3" localSheetId="19">#REF!</definedName>
    <definedName name="start_FBN029B_3" localSheetId="23">#REF!</definedName>
    <definedName name="start_FBN029B_3" localSheetId="30">#REF!</definedName>
    <definedName name="start_FBN029B_3" localSheetId="3">#REF!</definedName>
    <definedName name="start_FBN029B_3" localSheetId="1">#REF!</definedName>
    <definedName name="start_FBN029B_3">#REF!</definedName>
    <definedName name="start_FBN029C_1" localSheetId="11">#REF!</definedName>
    <definedName name="start_FBN029C_1" localSheetId="44">#REF!</definedName>
    <definedName name="start_FBN029C_1" localSheetId="45">#REF!</definedName>
    <definedName name="start_FBN029C_1" localSheetId="46">#REF!</definedName>
    <definedName name="start_FBN029C_1" localSheetId="48">#REF!</definedName>
    <definedName name="start_FBN029C_1" localSheetId="54">#REF!</definedName>
    <definedName name="start_FBN029C_1" localSheetId="53">#REF!</definedName>
    <definedName name="start_FBN029C_1" localSheetId="13">#REF!</definedName>
    <definedName name="start_FBN029C_1" localSheetId="19">#REF!</definedName>
    <definedName name="start_FBN029C_1" localSheetId="23">#REF!</definedName>
    <definedName name="start_FBN029C_1" localSheetId="30">#REF!</definedName>
    <definedName name="start_FBN029C_1" localSheetId="3">#REF!</definedName>
    <definedName name="start_FBN029C_1" localSheetId="1">#REF!</definedName>
    <definedName name="start_FBN029C_1">#REF!</definedName>
    <definedName name="start_FBN029C_2" localSheetId="11">#REF!</definedName>
    <definedName name="start_FBN029C_2" localSheetId="44">#REF!</definedName>
    <definedName name="start_FBN029C_2" localSheetId="45">#REF!</definedName>
    <definedName name="start_FBN029C_2" localSheetId="46">#REF!</definedName>
    <definedName name="start_FBN029C_2" localSheetId="48">#REF!</definedName>
    <definedName name="start_FBN029C_2" localSheetId="54">#REF!</definedName>
    <definedName name="start_FBN029C_2" localSheetId="53">#REF!</definedName>
    <definedName name="start_FBN029C_2" localSheetId="13">#REF!</definedName>
    <definedName name="start_FBN029C_2" localSheetId="19">#REF!</definedName>
    <definedName name="start_FBN029C_2" localSheetId="23">#REF!</definedName>
    <definedName name="start_FBN029C_2" localSheetId="30">#REF!</definedName>
    <definedName name="start_FBN029C_2" localSheetId="3">#REF!</definedName>
    <definedName name="start_FBN029C_2" localSheetId="1">#REF!</definedName>
    <definedName name="start_FBN029C_2">#REF!</definedName>
    <definedName name="start_FBN035NR" localSheetId="11">#REF!</definedName>
    <definedName name="start_FBN035NR" localSheetId="44">#REF!</definedName>
    <definedName name="start_FBN035NR" localSheetId="45">#REF!</definedName>
    <definedName name="start_FBN035NR" localSheetId="46">#REF!</definedName>
    <definedName name="start_FBN035NR" localSheetId="48">#REF!</definedName>
    <definedName name="start_FBN035NR" localSheetId="54">#REF!</definedName>
    <definedName name="start_FBN035NR" localSheetId="53">#REF!</definedName>
    <definedName name="start_FBN035NR" localSheetId="13">#REF!</definedName>
    <definedName name="start_FBN035NR" localSheetId="19">#REF!</definedName>
    <definedName name="start_FBN035NR" localSheetId="23">#REF!</definedName>
    <definedName name="start_FBN035NR" localSheetId="30">#REF!</definedName>
    <definedName name="start_FBN035NR" localSheetId="3">#REF!</definedName>
    <definedName name="start_FBN035NR" localSheetId="1">#REF!</definedName>
    <definedName name="start_FBN035NR">#REF!</definedName>
    <definedName name="start_FBN035R" localSheetId="11">#REF!</definedName>
    <definedName name="start_FBN035R" localSheetId="44">#REF!</definedName>
    <definedName name="start_FBN035R" localSheetId="45">#REF!</definedName>
    <definedName name="start_FBN035R" localSheetId="46">#REF!</definedName>
    <definedName name="start_FBN035R" localSheetId="48">#REF!</definedName>
    <definedName name="start_FBN035R" localSheetId="54">#REF!</definedName>
    <definedName name="start_FBN035R" localSheetId="53">#REF!</definedName>
    <definedName name="start_FBN035R" localSheetId="13">#REF!</definedName>
    <definedName name="start_FBN035R" localSheetId="19">#REF!</definedName>
    <definedName name="start_FBN035R" localSheetId="23">#REF!</definedName>
    <definedName name="start_FBN035R" localSheetId="30">#REF!</definedName>
    <definedName name="start_FBN035R" localSheetId="3">#REF!</definedName>
    <definedName name="start_FBN035R" localSheetId="1">#REF!</definedName>
    <definedName name="start_FBN035R">#REF!</definedName>
    <definedName name="start_FID002" localSheetId="11">#REF!</definedName>
    <definedName name="start_FID002" localSheetId="44">#REF!</definedName>
    <definedName name="start_FID002" localSheetId="45">#REF!</definedName>
    <definedName name="start_FID002" localSheetId="46">#REF!</definedName>
    <definedName name="start_FID002" localSheetId="48">#REF!</definedName>
    <definedName name="start_FID002" localSheetId="54">#REF!</definedName>
    <definedName name="start_FID002" localSheetId="53">#REF!</definedName>
    <definedName name="start_FID002" localSheetId="13">#REF!</definedName>
    <definedName name="start_FID002" localSheetId="19">#REF!</definedName>
    <definedName name="start_FID002" localSheetId="23">#REF!</definedName>
    <definedName name="start_FID002" localSheetId="30">#REF!</definedName>
    <definedName name="start_FID002" localSheetId="3">#REF!</definedName>
    <definedName name="start_FID002" localSheetId="1">#REF!</definedName>
    <definedName name="start_FID002">#REF!</definedName>
    <definedName name="start_FID003" localSheetId="11">#REF!</definedName>
    <definedName name="start_FID003" localSheetId="44">#REF!</definedName>
    <definedName name="start_FID003" localSheetId="45">#REF!</definedName>
    <definedName name="start_FID003" localSheetId="46">#REF!</definedName>
    <definedName name="start_FID003" localSheetId="48">#REF!</definedName>
    <definedName name="start_FID003" localSheetId="54">#REF!</definedName>
    <definedName name="start_FID003" localSheetId="53">#REF!</definedName>
    <definedName name="start_FID003" localSheetId="13">#REF!</definedName>
    <definedName name="start_FID003" localSheetId="19">#REF!</definedName>
    <definedName name="start_FID003" localSheetId="23">#REF!</definedName>
    <definedName name="start_FID003" localSheetId="30">#REF!</definedName>
    <definedName name="start_FID003" localSheetId="3">#REF!</definedName>
    <definedName name="start_FID003" localSheetId="1">#REF!</definedName>
    <definedName name="start_FID003">#REF!</definedName>
    <definedName name="start_FID004A" localSheetId="11">#REF!</definedName>
    <definedName name="start_FID004A" localSheetId="44">#REF!</definedName>
    <definedName name="start_FID004A" localSheetId="45">#REF!</definedName>
    <definedName name="start_FID004A" localSheetId="46">#REF!</definedName>
    <definedName name="start_FID004A" localSheetId="48">#REF!</definedName>
    <definedName name="start_FID004A" localSheetId="54">#REF!</definedName>
    <definedName name="start_FID004A" localSheetId="53">#REF!</definedName>
    <definedName name="start_FID004A" localSheetId="13">#REF!</definedName>
    <definedName name="start_FID004A" localSheetId="19">#REF!</definedName>
    <definedName name="start_FID004A" localSheetId="23">#REF!</definedName>
    <definedName name="start_FID004A" localSheetId="30">#REF!</definedName>
    <definedName name="start_FID004A" localSheetId="3">#REF!</definedName>
    <definedName name="start_FID004A" localSheetId="1">#REF!</definedName>
    <definedName name="start_FID004A">#REF!</definedName>
    <definedName name="start_FID004B" localSheetId="11">#REF!</definedName>
    <definedName name="start_FID004B" localSheetId="44">#REF!</definedName>
    <definedName name="start_FID004B" localSheetId="45">#REF!</definedName>
    <definedName name="start_FID004B" localSheetId="46">#REF!</definedName>
    <definedName name="start_FID004B" localSheetId="48">#REF!</definedName>
    <definedName name="start_FID004B" localSheetId="54">#REF!</definedName>
    <definedName name="start_FID004B" localSheetId="53">#REF!</definedName>
    <definedName name="start_FID004B" localSheetId="13">#REF!</definedName>
    <definedName name="start_FID004B" localSheetId="19">#REF!</definedName>
    <definedName name="start_FID004B" localSheetId="23">#REF!</definedName>
    <definedName name="start_FID004B" localSheetId="30">#REF!</definedName>
    <definedName name="start_FID004B" localSheetId="3">#REF!</definedName>
    <definedName name="start_FID004B" localSheetId="1">#REF!</definedName>
    <definedName name="start_FID004B">#REF!</definedName>
    <definedName name="start_FID005" localSheetId="11">#REF!</definedName>
    <definedName name="start_FID005" localSheetId="44">#REF!</definedName>
    <definedName name="start_FID005" localSheetId="45">#REF!</definedName>
    <definedName name="start_FID005" localSheetId="46">#REF!</definedName>
    <definedName name="start_FID005" localSheetId="48">#REF!</definedName>
    <definedName name="start_FID005" localSheetId="54">#REF!</definedName>
    <definedName name="start_FID005" localSheetId="53">#REF!</definedName>
    <definedName name="start_FID005" localSheetId="13">#REF!</definedName>
    <definedName name="start_FID005" localSheetId="19">#REF!</definedName>
    <definedName name="start_FID005" localSheetId="23">#REF!</definedName>
    <definedName name="start_FID005" localSheetId="30">#REF!</definedName>
    <definedName name="start_FID005" localSheetId="3">#REF!</definedName>
    <definedName name="start_FID005" localSheetId="1">#REF!</definedName>
    <definedName name="start_FID005">#REF!</definedName>
    <definedName name="start_FIN002D" localSheetId="11">#REF!</definedName>
    <definedName name="start_FIN002D" localSheetId="44">#REF!</definedName>
    <definedName name="start_FIN002D" localSheetId="45">#REF!</definedName>
    <definedName name="start_FIN002D" localSheetId="46">#REF!</definedName>
    <definedName name="start_FIN002D" localSheetId="48">#REF!</definedName>
    <definedName name="start_FIN002D" localSheetId="54">#REF!</definedName>
    <definedName name="start_FIN002D" localSheetId="53">#REF!</definedName>
    <definedName name="start_FIN002D" localSheetId="13">#REF!</definedName>
    <definedName name="start_FIN002D" localSheetId="19">#REF!</definedName>
    <definedName name="start_FIN002D" localSheetId="23">#REF!</definedName>
    <definedName name="start_FIN002D" localSheetId="30">#REF!</definedName>
    <definedName name="start_FIN002D" localSheetId="3">#REF!</definedName>
    <definedName name="start_FIN002D" localSheetId="1">#REF!</definedName>
    <definedName name="start_FIN002D">#REF!</definedName>
    <definedName name="start_FIN003A" localSheetId="11">#REF!</definedName>
    <definedName name="start_FIN003A" localSheetId="44">#REF!</definedName>
    <definedName name="start_FIN003A" localSheetId="45">#REF!</definedName>
    <definedName name="start_FIN003A" localSheetId="46">#REF!</definedName>
    <definedName name="start_FIN003A" localSheetId="48">#REF!</definedName>
    <definedName name="start_FIN003A" localSheetId="54">#REF!</definedName>
    <definedName name="start_FIN003A" localSheetId="53">#REF!</definedName>
    <definedName name="start_FIN003A" localSheetId="13">#REF!</definedName>
    <definedName name="start_FIN003A" localSheetId="19">#REF!</definedName>
    <definedName name="start_FIN003A" localSheetId="23">#REF!</definedName>
    <definedName name="start_FIN003A" localSheetId="30">#REF!</definedName>
    <definedName name="start_FIN003A" localSheetId="3">#REF!</definedName>
    <definedName name="start_FIN003A" localSheetId="1">#REF!</definedName>
    <definedName name="start_FIN003A">#REF!</definedName>
    <definedName name="start_FIN003B" localSheetId="11">#REF!</definedName>
    <definedName name="start_FIN003B" localSheetId="44">#REF!</definedName>
    <definedName name="start_FIN003B" localSheetId="45">#REF!</definedName>
    <definedName name="start_FIN003B" localSheetId="46">#REF!</definedName>
    <definedName name="start_FIN003B" localSheetId="48">#REF!</definedName>
    <definedName name="start_FIN003B" localSheetId="54">#REF!</definedName>
    <definedName name="start_FIN003B" localSheetId="53">#REF!</definedName>
    <definedName name="start_FIN003B" localSheetId="13">#REF!</definedName>
    <definedName name="start_FIN003B" localSheetId="19">#REF!</definedName>
    <definedName name="start_FIN003B" localSheetId="23">#REF!</definedName>
    <definedName name="start_FIN003B" localSheetId="30">#REF!</definedName>
    <definedName name="start_FIN003B" localSheetId="3">#REF!</definedName>
    <definedName name="start_FIN003B" localSheetId="1">#REF!</definedName>
    <definedName name="start_FIN003B">#REF!</definedName>
    <definedName name="start_FIN003C" localSheetId="11">#REF!</definedName>
    <definedName name="start_FIN003C" localSheetId="44">#REF!</definedName>
    <definedName name="start_FIN003C" localSheetId="45">#REF!</definedName>
    <definedName name="start_FIN003C" localSheetId="46">#REF!</definedName>
    <definedName name="start_FIN003C" localSheetId="48">#REF!</definedName>
    <definedName name="start_FIN003C" localSheetId="54">#REF!</definedName>
    <definedName name="start_FIN003C" localSheetId="53">#REF!</definedName>
    <definedName name="start_FIN003C" localSheetId="13">#REF!</definedName>
    <definedName name="start_FIN003C" localSheetId="19">#REF!</definedName>
    <definedName name="start_FIN003C" localSheetId="23">#REF!</definedName>
    <definedName name="start_FIN003C" localSheetId="30">#REF!</definedName>
    <definedName name="start_FIN003C" localSheetId="3">#REF!</definedName>
    <definedName name="start_FIN003C" localSheetId="1">#REF!</definedName>
    <definedName name="start_FIN003C">#REF!</definedName>
    <definedName name="start_FIN005_1" localSheetId="11">#REF!</definedName>
    <definedName name="start_FIN005_1" localSheetId="44">#REF!</definedName>
    <definedName name="start_FIN005_1" localSheetId="45">#REF!</definedName>
    <definedName name="start_FIN005_1" localSheetId="46">#REF!</definedName>
    <definedName name="start_FIN005_1" localSheetId="48">#REF!</definedName>
    <definedName name="start_FIN005_1" localSheetId="54">#REF!</definedName>
    <definedName name="start_FIN005_1" localSheetId="53">#REF!</definedName>
    <definedName name="start_FIN005_1" localSheetId="13">#REF!</definedName>
    <definedName name="start_FIN005_1" localSheetId="19">#REF!</definedName>
    <definedName name="start_FIN005_1" localSheetId="23">#REF!</definedName>
    <definedName name="start_FIN005_1" localSheetId="30">#REF!</definedName>
    <definedName name="start_FIN005_1" localSheetId="3">#REF!</definedName>
    <definedName name="start_FIN005_1" localSheetId="1">#REF!</definedName>
    <definedName name="start_FIN005_1">#REF!</definedName>
    <definedName name="start_FIN005_2" localSheetId="11">#REF!</definedName>
    <definedName name="start_FIN005_2" localSheetId="44">#REF!</definedName>
    <definedName name="start_FIN005_2" localSheetId="45">#REF!</definedName>
    <definedName name="start_FIN005_2" localSheetId="46">#REF!</definedName>
    <definedName name="start_FIN005_2" localSheetId="48">#REF!</definedName>
    <definedName name="start_FIN005_2" localSheetId="54">#REF!</definedName>
    <definedName name="start_FIN005_2" localSheetId="53">#REF!</definedName>
    <definedName name="start_FIN005_2" localSheetId="13">#REF!</definedName>
    <definedName name="start_FIN005_2" localSheetId="19">#REF!</definedName>
    <definedName name="start_FIN005_2" localSheetId="23">#REF!</definedName>
    <definedName name="start_FIN005_2" localSheetId="30">#REF!</definedName>
    <definedName name="start_FIN005_2" localSheetId="3">#REF!</definedName>
    <definedName name="start_FIN005_2" localSheetId="1">#REF!</definedName>
    <definedName name="start_FIN005_2">#REF!</definedName>
    <definedName name="start_FIN006" localSheetId="11">#REF!</definedName>
    <definedName name="start_FIN006" localSheetId="44">#REF!</definedName>
    <definedName name="start_FIN006" localSheetId="45">#REF!</definedName>
    <definedName name="start_FIN006" localSheetId="46">#REF!</definedName>
    <definedName name="start_FIN006" localSheetId="48">#REF!</definedName>
    <definedName name="start_FIN006" localSheetId="54">#REF!</definedName>
    <definedName name="start_FIN006" localSheetId="53">#REF!</definedName>
    <definedName name="start_FIN006" localSheetId="13">#REF!</definedName>
    <definedName name="start_FIN006" localSheetId="19">#REF!</definedName>
    <definedName name="start_FIN006" localSheetId="23">#REF!</definedName>
    <definedName name="start_FIN006" localSheetId="30">#REF!</definedName>
    <definedName name="start_FIN006" localSheetId="3">#REF!</definedName>
    <definedName name="start_FIN006" localSheetId="1">#REF!</definedName>
    <definedName name="start_FIN006">#REF!</definedName>
    <definedName name="start_FIN007" localSheetId="11">#REF!</definedName>
    <definedName name="start_FIN007" localSheetId="44">#REF!</definedName>
    <definedName name="start_FIN007" localSheetId="45">#REF!</definedName>
    <definedName name="start_FIN007" localSheetId="46">#REF!</definedName>
    <definedName name="start_FIN007" localSheetId="48">#REF!</definedName>
    <definedName name="start_FIN007" localSheetId="54">#REF!</definedName>
    <definedName name="start_FIN007" localSheetId="53">#REF!</definedName>
    <definedName name="start_FIN007" localSheetId="13">#REF!</definedName>
    <definedName name="start_FIN007" localSheetId="19">#REF!</definedName>
    <definedName name="start_FIN007" localSheetId="23">#REF!</definedName>
    <definedName name="start_FIN007" localSheetId="30">#REF!</definedName>
    <definedName name="start_FIN007" localSheetId="3">#REF!</definedName>
    <definedName name="start_FIN007" localSheetId="1">#REF!</definedName>
    <definedName name="start_FIN007">#REF!</definedName>
    <definedName name="start_FIN008A" localSheetId="11">#REF!</definedName>
    <definedName name="start_FIN008A" localSheetId="44">#REF!</definedName>
    <definedName name="start_FIN008A" localSheetId="45">#REF!</definedName>
    <definedName name="start_FIN008A" localSheetId="46">#REF!</definedName>
    <definedName name="start_FIN008A" localSheetId="48">#REF!</definedName>
    <definedName name="start_FIN008A" localSheetId="54">#REF!</definedName>
    <definedName name="start_FIN008A" localSheetId="53">#REF!</definedName>
    <definedName name="start_FIN008A" localSheetId="13">#REF!</definedName>
    <definedName name="start_FIN008A" localSheetId="19">#REF!</definedName>
    <definedName name="start_FIN008A" localSheetId="23">#REF!</definedName>
    <definedName name="start_FIN008A" localSheetId="30">#REF!</definedName>
    <definedName name="start_FIN008A" localSheetId="3">#REF!</definedName>
    <definedName name="start_FIN008A" localSheetId="1">#REF!</definedName>
    <definedName name="start_FIN008A">#REF!</definedName>
    <definedName name="start_FIN008B" localSheetId="11">#REF!</definedName>
    <definedName name="start_FIN008B" localSheetId="44">#REF!</definedName>
    <definedName name="start_FIN008B" localSheetId="45">#REF!</definedName>
    <definedName name="start_FIN008B" localSheetId="46">#REF!</definedName>
    <definedName name="start_FIN008B" localSheetId="48">#REF!</definedName>
    <definedName name="start_FIN008B" localSheetId="54">#REF!</definedName>
    <definedName name="start_FIN008B" localSheetId="53">#REF!</definedName>
    <definedName name="start_FIN008B" localSheetId="13">#REF!</definedName>
    <definedName name="start_FIN008B" localSheetId="19">#REF!</definedName>
    <definedName name="start_FIN008B" localSheetId="23">#REF!</definedName>
    <definedName name="start_FIN008B" localSheetId="30">#REF!</definedName>
    <definedName name="start_FIN008B" localSheetId="3">#REF!</definedName>
    <definedName name="start_FIN008B" localSheetId="1">#REF!</definedName>
    <definedName name="start_FIN008B">#REF!</definedName>
    <definedName name="start_FIN008C" localSheetId="11">#REF!</definedName>
    <definedName name="start_FIN008C" localSheetId="44">#REF!</definedName>
    <definedName name="start_FIN008C" localSheetId="45">#REF!</definedName>
    <definedName name="start_FIN008C" localSheetId="46">#REF!</definedName>
    <definedName name="start_FIN008C" localSheetId="48">#REF!</definedName>
    <definedName name="start_FIN008C" localSheetId="54">#REF!</definedName>
    <definedName name="start_FIN008C" localSheetId="53">#REF!</definedName>
    <definedName name="start_FIN008C" localSheetId="13">#REF!</definedName>
    <definedName name="start_FIN008C" localSheetId="19">#REF!</definedName>
    <definedName name="start_FIN008C" localSheetId="23">#REF!</definedName>
    <definedName name="start_FIN008C" localSheetId="30">#REF!</definedName>
    <definedName name="start_FIN008C" localSheetId="3">#REF!</definedName>
    <definedName name="start_FIN008C" localSheetId="1">#REF!</definedName>
    <definedName name="start_FIN008C">#REF!</definedName>
    <definedName name="start_FIN008D" localSheetId="11">#REF!</definedName>
    <definedName name="start_FIN008D" localSheetId="44">#REF!</definedName>
    <definedName name="start_FIN008D" localSheetId="45">#REF!</definedName>
    <definedName name="start_FIN008D" localSheetId="46">#REF!</definedName>
    <definedName name="start_FIN008D" localSheetId="48">#REF!</definedName>
    <definedName name="start_FIN008D" localSheetId="54">#REF!</definedName>
    <definedName name="start_FIN008D" localSheetId="53">#REF!</definedName>
    <definedName name="start_FIN008D" localSheetId="13">#REF!</definedName>
    <definedName name="start_FIN008D" localSheetId="19">#REF!</definedName>
    <definedName name="start_FIN008D" localSheetId="23">#REF!</definedName>
    <definedName name="start_FIN008D" localSheetId="30">#REF!</definedName>
    <definedName name="start_FIN008D" localSheetId="3">#REF!</definedName>
    <definedName name="start_FIN008D" localSheetId="1">#REF!</definedName>
    <definedName name="start_FIN008D">#REF!</definedName>
    <definedName name="start_FIN009" localSheetId="11">#REF!</definedName>
    <definedName name="start_FIN009" localSheetId="44">#REF!</definedName>
    <definedName name="start_FIN009" localSheetId="45">#REF!</definedName>
    <definedName name="start_FIN009" localSheetId="46">#REF!</definedName>
    <definedName name="start_FIN009" localSheetId="48">#REF!</definedName>
    <definedName name="start_FIN009" localSheetId="54">#REF!</definedName>
    <definedName name="start_FIN009" localSheetId="53">#REF!</definedName>
    <definedName name="start_FIN009" localSheetId="13">#REF!</definedName>
    <definedName name="start_FIN009" localSheetId="19">#REF!</definedName>
    <definedName name="start_FIN009" localSheetId="23">#REF!</definedName>
    <definedName name="start_FIN009" localSheetId="30">#REF!</definedName>
    <definedName name="start_FIN009" localSheetId="3">#REF!</definedName>
    <definedName name="start_FIN009" localSheetId="1">#REF!</definedName>
    <definedName name="start_FIN009">#REF!</definedName>
    <definedName name="start_FIN009_1" localSheetId="11">#REF!</definedName>
    <definedName name="start_FIN009_1" localSheetId="44">#REF!</definedName>
    <definedName name="start_FIN009_1" localSheetId="45">#REF!</definedName>
    <definedName name="start_FIN009_1" localSheetId="46">#REF!</definedName>
    <definedName name="start_FIN009_1" localSheetId="48">#REF!</definedName>
    <definedName name="start_FIN009_1" localSheetId="54">#REF!</definedName>
    <definedName name="start_FIN009_1" localSheetId="53">#REF!</definedName>
    <definedName name="start_FIN009_1" localSheetId="13">#REF!</definedName>
    <definedName name="start_FIN009_1" localSheetId="19">#REF!</definedName>
    <definedName name="start_FIN009_1" localSheetId="23">#REF!</definedName>
    <definedName name="start_FIN009_1" localSheetId="30">#REF!</definedName>
    <definedName name="start_FIN009_1" localSheetId="3">#REF!</definedName>
    <definedName name="start_FIN009_1" localSheetId="1">#REF!</definedName>
    <definedName name="start_FIN009_1">#REF!</definedName>
    <definedName name="start_FIN010" localSheetId="11">#REF!</definedName>
    <definedName name="start_FIN010" localSheetId="44">#REF!</definedName>
    <definedName name="start_FIN010" localSheetId="45">#REF!</definedName>
    <definedName name="start_FIN010" localSheetId="46">#REF!</definedName>
    <definedName name="start_FIN010" localSheetId="48">#REF!</definedName>
    <definedName name="start_FIN010" localSheetId="54">#REF!</definedName>
    <definedName name="start_FIN010" localSheetId="53">#REF!</definedName>
    <definedName name="start_FIN010" localSheetId="13">#REF!</definedName>
    <definedName name="start_FIN010" localSheetId="19">#REF!</definedName>
    <definedName name="start_FIN010" localSheetId="23">#REF!</definedName>
    <definedName name="start_FIN010" localSheetId="30">#REF!</definedName>
    <definedName name="start_FIN010" localSheetId="3">#REF!</definedName>
    <definedName name="start_FIN010" localSheetId="1">#REF!</definedName>
    <definedName name="start_FIN010">#REF!</definedName>
    <definedName name="start_FIN011" localSheetId="11">#REF!</definedName>
    <definedName name="start_FIN011" localSheetId="44">#REF!</definedName>
    <definedName name="start_FIN011" localSheetId="45">#REF!</definedName>
    <definedName name="start_FIN011" localSheetId="46">#REF!</definedName>
    <definedName name="start_FIN011" localSheetId="48">#REF!</definedName>
    <definedName name="start_FIN011" localSheetId="54">#REF!</definedName>
    <definedName name="start_FIN011" localSheetId="53">#REF!</definedName>
    <definedName name="start_FIN011" localSheetId="13">#REF!</definedName>
    <definedName name="start_FIN011" localSheetId="19">#REF!</definedName>
    <definedName name="start_FIN011" localSheetId="23">#REF!</definedName>
    <definedName name="start_FIN011" localSheetId="30">#REF!</definedName>
    <definedName name="start_FIN011" localSheetId="3">#REF!</definedName>
    <definedName name="start_FIN011" localSheetId="1">#REF!</definedName>
    <definedName name="start_FIN011">#REF!</definedName>
    <definedName name="start_FIN016B_1" localSheetId="11">#REF!</definedName>
    <definedName name="start_FIN016B_1" localSheetId="44">#REF!</definedName>
    <definedName name="start_FIN016B_1" localSheetId="45">#REF!</definedName>
    <definedName name="start_FIN016B_1" localSheetId="46">#REF!</definedName>
    <definedName name="start_FIN016B_1" localSheetId="48">#REF!</definedName>
    <definedName name="start_FIN016B_1" localSheetId="54">#REF!</definedName>
    <definedName name="start_FIN016B_1" localSheetId="53">#REF!</definedName>
    <definedName name="start_FIN016B_1" localSheetId="13">#REF!</definedName>
    <definedName name="start_FIN016B_1" localSheetId="19">#REF!</definedName>
    <definedName name="start_FIN016B_1" localSheetId="23">#REF!</definedName>
    <definedName name="start_FIN016B_1" localSheetId="30">#REF!</definedName>
    <definedName name="start_FIN016B_1" localSheetId="3">#REF!</definedName>
    <definedName name="start_FIN016B_1" localSheetId="1">#REF!</definedName>
    <definedName name="start_FIN016B_1">#REF!</definedName>
    <definedName name="start_FIN016B_2" localSheetId="11">#REF!</definedName>
    <definedName name="start_FIN016B_2" localSheetId="44">#REF!</definedName>
    <definedName name="start_FIN016B_2" localSheetId="45">#REF!</definedName>
    <definedName name="start_FIN016B_2" localSheetId="46">#REF!</definedName>
    <definedName name="start_FIN016B_2" localSheetId="48">#REF!</definedName>
    <definedName name="start_FIN016B_2" localSheetId="54">#REF!</definedName>
    <definedName name="start_FIN016B_2" localSheetId="53">#REF!</definedName>
    <definedName name="start_FIN016B_2" localSheetId="13">#REF!</definedName>
    <definedName name="start_FIN016B_2" localSheetId="19">#REF!</definedName>
    <definedName name="start_FIN016B_2" localSheetId="23">#REF!</definedName>
    <definedName name="start_FIN016B_2" localSheetId="30">#REF!</definedName>
    <definedName name="start_FIN016B_2" localSheetId="3">#REF!</definedName>
    <definedName name="start_FIN016B_2" localSheetId="1">#REF!</definedName>
    <definedName name="start_FIN016B_2">#REF!</definedName>
    <definedName name="start_FIN018" localSheetId="11">#REF!</definedName>
    <definedName name="start_FIN018" localSheetId="44">#REF!</definedName>
    <definedName name="start_FIN018" localSheetId="45">#REF!</definedName>
    <definedName name="start_FIN018" localSheetId="46">#REF!</definedName>
    <definedName name="start_FIN018" localSheetId="48">#REF!</definedName>
    <definedName name="start_FIN018" localSheetId="54">#REF!</definedName>
    <definedName name="start_FIN018" localSheetId="53">#REF!</definedName>
    <definedName name="start_FIN018" localSheetId="13">#REF!</definedName>
    <definedName name="start_FIN018" localSheetId="19">#REF!</definedName>
    <definedName name="start_FIN018" localSheetId="23">#REF!</definedName>
    <definedName name="start_FIN018" localSheetId="30">#REF!</definedName>
    <definedName name="start_FIN018" localSheetId="3">#REF!</definedName>
    <definedName name="start_FIN018" localSheetId="1">#REF!</definedName>
    <definedName name="start_FIN018">#REF!</definedName>
    <definedName name="start_FIN019" localSheetId="11">#REF!</definedName>
    <definedName name="start_FIN019" localSheetId="44">#REF!</definedName>
    <definedName name="start_FIN019" localSheetId="45">#REF!</definedName>
    <definedName name="start_FIN019" localSheetId="46">#REF!</definedName>
    <definedName name="start_FIN019" localSheetId="48">#REF!</definedName>
    <definedName name="start_FIN019" localSheetId="54">#REF!</definedName>
    <definedName name="start_FIN019" localSheetId="53">#REF!</definedName>
    <definedName name="start_FIN019" localSheetId="13">#REF!</definedName>
    <definedName name="start_FIN019" localSheetId="19">#REF!</definedName>
    <definedName name="start_FIN019" localSheetId="23">#REF!</definedName>
    <definedName name="start_FIN019" localSheetId="30">#REF!</definedName>
    <definedName name="start_FIN019" localSheetId="3">#REF!</definedName>
    <definedName name="start_FIN019" localSheetId="1">#REF!</definedName>
    <definedName name="start_FIN019">#REF!</definedName>
    <definedName name="start_FIN020" localSheetId="11">#REF!</definedName>
    <definedName name="start_FIN020" localSheetId="44">#REF!</definedName>
    <definedName name="start_FIN020" localSheetId="45">#REF!</definedName>
    <definedName name="start_FIN020" localSheetId="46">#REF!</definedName>
    <definedName name="start_FIN020" localSheetId="48">#REF!</definedName>
    <definedName name="start_FIN020" localSheetId="54">#REF!</definedName>
    <definedName name="start_FIN020" localSheetId="53">#REF!</definedName>
    <definedName name="start_FIN020" localSheetId="13">#REF!</definedName>
    <definedName name="start_FIN020" localSheetId="19">#REF!</definedName>
    <definedName name="start_FIN020" localSheetId="23">#REF!</definedName>
    <definedName name="start_FIN020" localSheetId="30">#REF!</definedName>
    <definedName name="start_FIN020" localSheetId="3">#REF!</definedName>
    <definedName name="start_FIN020" localSheetId="1">#REF!</definedName>
    <definedName name="start_FIN020">#REF!</definedName>
    <definedName name="start_FIN021" localSheetId="11">#REF!</definedName>
    <definedName name="start_FIN021" localSheetId="44">#REF!</definedName>
    <definedName name="start_FIN021" localSheetId="45">#REF!</definedName>
    <definedName name="start_FIN021" localSheetId="46">#REF!</definedName>
    <definedName name="start_FIN021" localSheetId="48">#REF!</definedName>
    <definedName name="start_FIN021" localSheetId="54">#REF!</definedName>
    <definedName name="start_FIN021" localSheetId="53">#REF!</definedName>
    <definedName name="start_FIN021" localSheetId="13">#REF!</definedName>
    <definedName name="start_FIN021" localSheetId="19">#REF!</definedName>
    <definedName name="start_FIN021" localSheetId="23">#REF!</definedName>
    <definedName name="start_FIN021" localSheetId="30">#REF!</definedName>
    <definedName name="start_FIN021" localSheetId="3">#REF!</definedName>
    <definedName name="start_FIN021" localSheetId="1">#REF!</definedName>
    <definedName name="start_FIN021">#REF!</definedName>
    <definedName name="start_FIN022" localSheetId="11">#REF!</definedName>
    <definedName name="start_FIN022" localSheetId="44">#REF!</definedName>
    <definedName name="start_FIN022" localSheetId="45">#REF!</definedName>
    <definedName name="start_FIN022" localSheetId="46">#REF!</definedName>
    <definedName name="start_FIN022" localSheetId="48">#REF!</definedName>
    <definedName name="start_FIN022" localSheetId="54">#REF!</definedName>
    <definedName name="start_FIN022" localSheetId="53">#REF!</definedName>
    <definedName name="start_FIN022" localSheetId="13">#REF!</definedName>
    <definedName name="start_FIN022" localSheetId="19">#REF!</definedName>
    <definedName name="start_FIN022" localSheetId="23">#REF!</definedName>
    <definedName name="start_FIN022" localSheetId="30">#REF!</definedName>
    <definedName name="start_FIN022" localSheetId="3">#REF!</definedName>
    <definedName name="start_FIN022" localSheetId="1">#REF!</definedName>
    <definedName name="start_FIN022">#REF!</definedName>
    <definedName name="start_FIN023" localSheetId="11">#REF!</definedName>
    <definedName name="start_FIN023" localSheetId="44">#REF!</definedName>
    <definedName name="start_FIN023" localSheetId="45">#REF!</definedName>
    <definedName name="start_FIN023" localSheetId="46">#REF!</definedName>
    <definedName name="start_FIN023" localSheetId="48">#REF!</definedName>
    <definedName name="start_FIN023" localSheetId="54">#REF!</definedName>
    <definedName name="start_FIN023" localSheetId="53">#REF!</definedName>
    <definedName name="start_FIN023" localSheetId="13">#REF!</definedName>
    <definedName name="start_FIN023" localSheetId="19">#REF!</definedName>
    <definedName name="start_FIN023" localSheetId="23">#REF!</definedName>
    <definedName name="start_FIN023" localSheetId="30">#REF!</definedName>
    <definedName name="start_FIN023" localSheetId="3">#REF!</definedName>
    <definedName name="start_FIN023" localSheetId="1">#REF!</definedName>
    <definedName name="start_FIN023">#REF!</definedName>
    <definedName name="start_FIN024" localSheetId="11">#REF!</definedName>
    <definedName name="start_FIN024" localSheetId="44">#REF!</definedName>
    <definedName name="start_FIN024" localSheetId="45">#REF!</definedName>
    <definedName name="start_FIN024" localSheetId="46">#REF!</definedName>
    <definedName name="start_FIN024" localSheetId="48">#REF!</definedName>
    <definedName name="start_FIN024" localSheetId="54">#REF!</definedName>
    <definedName name="start_FIN024" localSheetId="53">#REF!</definedName>
    <definedName name="start_FIN024" localSheetId="13">#REF!</definedName>
    <definedName name="start_FIN024" localSheetId="19">#REF!</definedName>
    <definedName name="start_FIN024" localSheetId="23">#REF!</definedName>
    <definedName name="start_FIN024" localSheetId="30">#REF!</definedName>
    <definedName name="start_FIN024" localSheetId="3">#REF!</definedName>
    <definedName name="start_FIN024" localSheetId="1">#REF!</definedName>
    <definedName name="start_FIN024">#REF!</definedName>
    <definedName name="start_FIN025" localSheetId="11">#REF!</definedName>
    <definedName name="start_FIN025" localSheetId="44">#REF!</definedName>
    <definedName name="start_FIN025" localSheetId="45">#REF!</definedName>
    <definedName name="start_FIN025" localSheetId="46">#REF!</definedName>
    <definedName name="start_FIN025" localSheetId="48">#REF!</definedName>
    <definedName name="start_FIN025" localSheetId="54">#REF!</definedName>
    <definedName name="start_FIN025" localSheetId="53">#REF!</definedName>
    <definedName name="start_FIN025" localSheetId="13">#REF!</definedName>
    <definedName name="start_FIN025" localSheetId="19">#REF!</definedName>
    <definedName name="start_FIN025" localSheetId="23">#REF!</definedName>
    <definedName name="start_FIN025" localSheetId="30">#REF!</definedName>
    <definedName name="start_FIN025" localSheetId="3">#REF!</definedName>
    <definedName name="start_FIN025" localSheetId="1">#REF!</definedName>
    <definedName name="start_FIN025">#REF!</definedName>
    <definedName name="start_FIN026B" localSheetId="11">#REF!</definedName>
    <definedName name="start_FIN026B" localSheetId="44">#REF!</definedName>
    <definedName name="start_FIN026B" localSheetId="45">#REF!</definedName>
    <definedName name="start_FIN026B" localSheetId="46">#REF!</definedName>
    <definedName name="start_FIN026B" localSheetId="48">#REF!</definedName>
    <definedName name="start_FIN026B" localSheetId="54">#REF!</definedName>
    <definedName name="start_FIN026B" localSheetId="53">#REF!</definedName>
    <definedName name="start_FIN026B" localSheetId="13">#REF!</definedName>
    <definedName name="start_FIN026B" localSheetId="19">#REF!</definedName>
    <definedName name="start_FIN026B" localSheetId="23">#REF!</definedName>
    <definedName name="start_FIN026B" localSheetId="30">#REF!</definedName>
    <definedName name="start_FIN026B" localSheetId="3">#REF!</definedName>
    <definedName name="start_FIN026B" localSheetId="1">#REF!</definedName>
    <definedName name="start_FIN026B">#REF!</definedName>
    <definedName name="start_FIN026C" localSheetId="11">#REF!</definedName>
    <definedName name="start_FIN026C" localSheetId="44">#REF!</definedName>
    <definedName name="start_FIN026C" localSheetId="45">#REF!</definedName>
    <definedName name="start_FIN026C" localSheetId="46">#REF!</definedName>
    <definedName name="start_FIN026C" localSheetId="48">#REF!</definedName>
    <definedName name="start_FIN026C" localSheetId="54">#REF!</definedName>
    <definedName name="start_FIN026C" localSheetId="53">#REF!</definedName>
    <definedName name="start_FIN026C" localSheetId="13">#REF!</definedName>
    <definedName name="start_FIN026C" localSheetId="19">#REF!</definedName>
    <definedName name="start_FIN026C" localSheetId="23">#REF!</definedName>
    <definedName name="start_FIN026C" localSheetId="30">#REF!</definedName>
    <definedName name="start_FIN026C" localSheetId="3">#REF!</definedName>
    <definedName name="start_FIN026C" localSheetId="1">#REF!</definedName>
    <definedName name="start_FIN026C">#REF!</definedName>
    <definedName name="start_FIN026D" localSheetId="11">#REF!</definedName>
    <definedName name="start_FIN026D" localSheetId="44">#REF!</definedName>
    <definedName name="start_FIN026D" localSheetId="45">#REF!</definedName>
    <definedName name="start_FIN026D" localSheetId="46">#REF!</definedName>
    <definedName name="start_FIN026D" localSheetId="48">#REF!</definedName>
    <definedName name="start_FIN026D" localSheetId="54">#REF!</definedName>
    <definedName name="start_FIN026D" localSheetId="53">#REF!</definedName>
    <definedName name="start_FIN026D" localSheetId="13">#REF!</definedName>
    <definedName name="start_FIN026D" localSheetId="19">#REF!</definedName>
    <definedName name="start_FIN026D" localSheetId="23">#REF!</definedName>
    <definedName name="start_FIN026D" localSheetId="30">#REF!</definedName>
    <definedName name="start_FIN026D" localSheetId="3">#REF!</definedName>
    <definedName name="start_FIN026D" localSheetId="1">#REF!</definedName>
    <definedName name="start_FIN026D">#REF!</definedName>
    <definedName name="start_FIN026E" localSheetId="11">#REF!</definedName>
    <definedName name="start_FIN026E" localSheetId="44">#REF!</definedName>
    <definedName name="start_FIN026E" localSheetId="45">#REF!</definedName>
    <definedName name="start_FIN026E" localSheetId="46">#REF!</definedName>
    <definedName name="start_FIN026E" localSheetId="48">#REF!</definedName>
    <definedName name="start_FIN026E" localSheetId="54">#REF!</definedName>
    <definedName name="start_FIN026E" localSheetId="53">#REF!</definedName>
    <definedName name="start_FIN026E" localSheetId="13">#REF!</definedName>
    <definedName name="start_FIN026E" localSheetId="19">#REF!</definedName>
    <definedName name="start_FIN026E" localSheetId="23">#REF!</definedName>
    <definedName name="start_FIN026E" localSheetId="30">#REF!</definedName>
    <definedName name="start_FIN026E" localSheetId="3">#REF!</definedName>
    <definedName name="start_FIN026E" localSheetId="1">#REF!</definedName>
    <definedName name="start_FIN026E">#REF!</definedName>
    <definedName name="start_FIN026F" localSheetId="11">#REF!</definedName>
    <definedName name="start_FIN026F" localSheetId="44">#REF!</definedName>
    <definedName name="start_FIN026F" localSheetId="45">#REF!</definedName>
    <definedName name="start_FIN026F" localSheetId="46">#REF!</definedName>
    <definedName name="start_FIN026F" localSheetId="48">#REF!</definedName>
    <definedName name="start_FIN026F" localSheetId="54">#REF!</definedName>
    <definedName name="start_FIN026F" localSheetId="53">#REF!</definedName>
    <definedName name="start_FIN026F" localSheetId="13">#REF!</definedName>
    <definedName name="start_FIN026F" localSheetId="19">#REF!</definedName>
    <definedName name="start_FIN026F" localSheetId="23">#REF!</definedName>
    <definedName name="start_FIN026F" localSheetId="30">#REF!</definedName>
    <definedName name="start_FIN026F" localSheetId="3">#REF!</definedName>
    <definedName name="start_FIN026F" localSheetId="1">#REF!</definedName>
    <definedName name="start_FIN026F">#REF!</definedName>
    <definedName name="start_FIN026G" localSheetId="11">#REF!</definedName>
    <definedName name="start_FIN026G" localSheetId="44">#REF!</definedName>
    <definedName name="start_FIN026G" localSheetId="45">#REF!</definedName>
    <definedName name="start_FIN026G" localSheetId="46">#REF!</definedName>
    <definedName name="start_FIN026G" localSheetId="48">#REF!</definedName>
    <definedName name="start_FIN026G" localSheetId="54">#REF!</definedName>
    <definedName name="start_FIN026G" localSheetId="53">#REF!</definedName>
    <definedName name="start_FIN026G" localSheetId="13">#REF!</definedName>
    <definedName name="start_FIN026G" localSheetId="19">#REF!</definedName>
    <definedName name="start_FIN026G" localSheetId="23">#REF!</definedName>
    <definedName name="start_FIN026G" localSheetId="30">#REF!</definedName>
    <definedName name="start_FIN026G" localSheetId="3">#REF!</definedName>
    <definedName name="start_FIN026G" localSheetId="1">#REF!</definedName>
    <definedName name="start_FIN026G">#REF!</definedName>
    <definedName name="start_FIN026H" localSheetId="11">#REF!</definedName>
    <definedName name="start_FIN026H" localSheetId="44">#REF!</definedName>
    <definedName name="start_FIN026H" localSheetId="45">#REF!</definedName>
    <definedName name="start_FIN026H" localSheetId="46">#REF!</definedName>
    <definedName name="start_FIN026H" localSheetId="48">#REF!</definedName>
    <definedName name="start_FIN026H" localSheetId="54">#REF!</definedName>
    <definedName name="start_FIN026H" localSheetId="53">#REF!</definedName>
    <definedName name="start_FIN026H" localSheetId="13">#REF!</definedName>
    <definedName name="start_FIN026H" localSheetId="19">#REF!</definedName>
    <definedName name="start_FIN026H" localSheetId="23">#REF!</definedName>
    <definedName name="start_FIN026H" localSheetId="30">#REF!</definedName>
    <definedName name="start_FIN026H" localSheetId="3">#REF!</definedName>
    <definedName name="start_FIN026H" localSheetId="1">#REF!</definedName>
    <definedName name="start_FIN026H">#REF!</definedName>
    <definedName name="start_FIN026I" localSheetId="11">#REF!</definedName>
    <definedName name="start_FIN026I" localSheetId="44">#REF!</definedName>
    <definedName name="start_FIN026I" localSheetId="45">#REF!</definedName>
    <definedName name="start_FIN026I" localSheetId="46">#REF!</definedName>
    <definedName name="start_FIN026I" localSheetId="48">#REF!</definedName>
    <definedName name="start_FIN026I" localSheetId="54">#REF!</definedName>
    <definedName name="start_FIN026I" localSheetId="53">#REF!</definedName>
    <definedName name="start_FIN026I" localSheetId="13">#REF!</definedName>
    <definedName name="start_FIN026I" localSheetId="19">#REF!</definedName>
    <definedName name="start_FIN026I" localSheetId="23">#REF!</definedName>
    <definedName name="start_FIN026I" localSheetId="30">#REF!</definedName>
    <definedName name="start_FIN026I" localSheetId="3">#REF!</definedName>
    <definedName name="start_FIN026I" localSheetId="1">#REF!</definedName>
    <definedName name="start_FIN026I">#REF!</definedName>
    <definedName name="start_FIN026J" localSheetId="11">#REF!</definedName>
    <definedName name="start_FIN026J" localSheetId="44">#REF!</definedName>
    <definedName name="start_FIN026J" localSheetId="45">#REF!</definedName>
    <definedName name="start_FIN026J" localSheetId="46">#REF!</definedName>
    <definedName name="start_FIN026J" localSheetId="48">#REF!</definedName>
    <definedName name="start_FIN026J" localSheetId="54">#REF!</definedName>
    <definedName name="start_FIN026J" localSheetId="53">#REF!</definedName>
    <definedName name="start_FIN026J" localSheetId="13">#REF!</definedName>
    <definedName name="start_FIN026J" localSheetId="19">#REF!</definedName>
    <definedName name="start_FIN026J" localSheetId="23">#REF!</definedName>
    <definedName name="start_FIN026J" localSheetId="30">#REF!</definedName>
    <definedName name="start_FIN026J" localSheetId="3">#REF!</definedName>
    <definedName name="start_FIN026J" localSheetId="1">#REF!</definedName>
    <definedName name="start_FIN026J">#REF!</definedName>
    <definedName name="start_FIN026K" localSheetId="11">#REF!</definedName>
    <definedName name="start_FIN026K" localSheetId="44">#REF!</definedName>
    <definedName name="start_FIN026K" localSheetId="45">#REF!</definedName>
    <definedName name="start_FIN026K" localSheetId="46">#REF!</definedName>
    <definedName name="start_FIN026K" localSheetId="48">#REF!</definedName>
    <definedName name="start_FIN026K" localSheetId="54">#REF!</definedName>
    <definedName name="start_FIN026K" localSheetId="53">#REF!</definedName>
    <definedName name="start_FIN026K" localSheetId="13">#REF!</definedName>
    <definedName name="start_FIN026K" localSheetId="19">#REF!</definedName>
    <definedName name="start_FIN026K" localSheetId="23">#REF!</definedName>
    <definedName name="start_FIN026K" localSheetId="30">#REF!</definedName>
    <definedName name="start_FIN026K" localSheetId="3">#REF!</definedName>
    <definedName name="start_FIN026K" localSheetId="1">#REF!</definedName>
    <definedName name="start_FIN026K">#REF!</definedName>
    <definedName name="start_FIN027" localSheetId="11">#REF!</definedName>
    <definedName name="start_FIN027" localSheetId="44">#REF!</definedName>
    <definedName name="start_FIN027" localSheetId="45">#REF!</definedName>
    <definedName name="start_FIN027" localSheetId="46">#REF!</definedName>
    <definedName name="start_FIN027" localSheetId="48">#REF!</definedName>
    <definedName name="start_FIN027" localSheetId="54">#REF!</definedName>
    <definedName name="start_FIN027" localSheetId="53">#REF!</definedName>
    <definedName name="start_FIN027" localSheetId="13">#REF!</definedName>
    <definedName name="start_FIN027" localSheetId="19">#REF!</definedName>
    <definedName name="start_FIN027" localSheetId="23">#REF!</definedName>
    <definedName name="start_FIN027" localSheetId="30">#REF!</definedName>
    <definedName name="start_FIN027" localSheetId="3">#REF!</definedName>
    <definedName name="start_FIN027" localSheetId="1">#REF!</definedName>
    <definedName name="start_FIN027">#REF!</definedName>
    <definedName name="start_FRN001A" localSheetId="11">#REF!</definedName>
    <definedName name="start_FRN001A" localSheetId="44">#REF!</definedName>
    <definedName name="start_FRN001A" localSheetId="45">#REF!</definedName>
    <definedName name="start_FRN001A" localSheetId="46">#REF!</definedName>
    <definedName name="start_FRN001A" localSheetId="48">#REF!</definedName>
    <definedName name="start_FRN001A" localSheetId="54">#REF!</definedName>
    <definedName name="start_FRN001A" localSheetId="53">#REF!</definedName>
    <definedName name="start_FRN001A" localSheetId="13">#REF!</definedName>
    <definedName name="start_FRN001A" localSheetId="19">#REF!</definedName>
    <definedName name="start_FRN001A" localSheetId="23">#REF!</definedName>
    <definedName name="start_FRN001A" localSheetId="30">#REF!</definedName>
    <definedName name="start_FRN001A" localSheetId="3">#REF!</definedName>
    <definedName name="start_FRN001A" localSheetId="1">#REF!</definedName>
    <definedName name="start_FRN001A">#REF!</definedName>
    <definedName name="start_FRN001B" localSheetId="11">#REF!</definedName>
    <definedName name="start_FRN001B" localSheetId="44">#REF!</definedName>
    <definedName name="start_FRN001B" localSheetId="45">#REF!</definedName>
    <definedName name="start_FRN001B" localSheetId="46">#REF!</definedName>
    <definedName name="start_FRN001B" localSheetId="48">#REF!</definedName>
    <definedName name="start_FRN001B" localSheetId="54">#REF!</definedName>
    <definedName name="start_FRN001B" localSheetId="53">#REF!</definedName>
    <definedName name="start_FRN001B" localSheetId="13">#REF!</definedName>
    <definedName name="start_FRN001B" localSheetId="19">#REF!</definedName>
    <definedName name="start_FRN001B" localSheetId="23">#REF!</definedName>
    <definedName name="start_FRN001B" localSheetId="30">#REF!</definedName>
    <definedName name="start_FRN001B" localSheetId="3">#REF!</definedName>
    <definedName name="start_FRN001B" localSheetId="1">#REF!</definedName>
    <definedName name="start_FRN001B">#REF!</definedName>
    <definedName name="start_FRN001C_1" localSheetId="11">#REF!</definedName>
    <definedName name="start_FRN001C_1" localSheetId="44">#REF!</definedName>
    <definedName name="start_FRN001C_1" localSheetId="45">#REF!</definedName>
    <definedName name="start_FRN001C_1" localSheetId="46">#REF!</definedName>
    <definedName name="start_FRN001C_1" localSheetId="48">#REF!</definedName>
    <definedName name="start_FRN001C_1" localSheetId="54">#REF!</definedName>
    <definedName name="start_FRN001C_1" localSheetId="53">#REF!</definedName>
    <definedName name="start_FRN001C_1" localSheetId="13">#REF!</definedName>
    <definedName name="start_FRN001C_1" localSheetId="19">#REF!</definedName>
    <definedName name="start_FRN001C_1" localSheetId="23">#REF!</definedName>
    <definedName name="start_FRN001C_1" localSheetId="30">#REF!</definedName>
    <definedName name="start_FRN001C_1" localSheetId="3">#REF!</definedName>
    <definedName name="start_FRN001C_1" localSheetId="1">#REF!</definedName>
    <definedName name="start_FRN001C_1">#REF!</definedName>
    <definedName name="start_FRN001C_2" localSheetId="11">#REF!</definedName>
    <definedName name="start_FRN001C_2" localSheetId="44">#REF!</definedName>
    <definedName name="start_FRN001C_2" localSheetId="45">#REF!</definedName>
    <definedName name="start_FRN001C_2" localSheetId="46">#REF!</definedName>
    <definedName name="start_FRN001C_2" localSheetId="48">#REF!</definedName>
    <definedName name="start_FRN001C_2" localSheetId="54">#REF!</definedName>
    <definedName name="start_FRN001C_2" localSheetId="53">#REF!</definedName>
    <definedName name="start_FRN001C_2" localSheetId="13">#REF!</definedName>
    <definedName name="start_FRN001C_2" localSheetId="19">#REF!</definedName>
    <definedName name="start_FRN001C_2" localSheetId="23">#REF!</definedName>
    <definedName name="start_FRN001C_2" localSheetId="30">#REF!</definedName>
    <definedName name="start_FRN001C_2" localSheetId="3">#REF!</definedName>
    <definedName name="start_FRN001C_2" localSheetId="1">#REF!</definedName>
    <definedName name="start_FRN001C_2">#REF!</definedName>
    <definedName name="start_FRN001C_3" localSheetId="11">#REF!</definedName>
    <definedName name="start_FRN001C_3" localSheetId="44">#REF!</definedName>
    <definedName name="start_FRN001C_3" localSheetId="45">#REF!</definedName>
    <definedName name="start_FRN001C_3" localSheetId="46">#REF!</definedName>
    <definedName name="start_FRN001C_3" localSheetId="48">#REF!</definedName>
    <definedName name="start_FRN001C_3" localSheetId="54">#REF!</definedName>
    <definedName name="start_FRN001C_3" localSheetId="53">#REF!</definedName>
    <definedName name="start_FRN001C_3" localSheetId="13">#REF!</definedName>
    <definedName name="start_FRN001C_3" localSheetId="19">#REF!</definedName>
    <definedName name="start_FRN001C_3" localSheetId="23">#REF!</definedName>
    <definedName name="start_FRN001C_3" localSheetId="30">#REF!</definedName>
    <definedName name="start_FRN001C_3" localSheetId="3">#REF!</definedName>
    <definedName name="start_FRN001C_3" localSheetId="1">#REF!</definedName>
    <definedName name="start_FRN001C_3">#REF!</definedName>
    <definedName name="start_FRN001D" localSheetId="11">#REF!</definedName>
    <definedName name="start_FRN001D" localSheetId="44">#REF!</definedName>
    <definedName name="start_FRN001D" localSheetId="45">#REF!</definedName>
    <definedName name="start_FRN001D" localSheetId="46">#REF!</definedName>
    <definedName name="start_FRN001D" localSheetId="48">#REF!</definedName>
    <definedName name="start_FRN001D" localSheetId="54">#REF!</definedName>
    <definedName name="start_FRN001D" localSheetId="53">#REF!</definedName>
    <definedName name="start_FRN001D" localSheetId="13">#REF!</definedName>
    <definedName name="start_FRN001D" localSheetId="19">#REF!</definedName>
    <definedName name="start_FRN001D" localSheetId="23">#REF!</definedName>
    <definedName name="start_FRN001D" localSheetId="30">#REF!</definedName>
    <definedName name="start_FRN001D" localSheetId="3">#REF!</definedName>
    <definedName name="start_FRN001D" localSheetId="1">#REF!</definedName>
    <definedName name="start_FRN001D">#REF!</definedName>
    <definedName name="start_FRN002A" localSheetId="11">#REF!</definedName>
    <definedName name="start_FRN002A" localSheetId="44">#REF!</definedName>
    <definedName name="start_FRN002A" localSheetId="45">#REF!</definedName>
    <definedName name="start_FRN002A" localSheetId="46">#REF!</definedName>
    <definedName name="start_FRN002A" localSheetId="48">#REF!</definedName>
    <definedName name="start_FRN002A" localSheetId="54">#REF!</definedName>
    <definedName name="start_FRN002A" localSheetId="53">#REF!</definedName>
    <definedName name="start_FRN002A" localSheetId="13">#REF!</definedName>
    <definedName name="start_FRN002A" localSheetId="19">#REF!</definedName>
    <definedName name="start_FRN002A" localSheetId="23">#REF!</definedName>
    <definedName name="start_FRN002A" localSheetId="30">#REF!</definedName>
    <definedName name="start_FRN002A" localSheetId="3">#REF!</definedName>
    <definedName name="start_FRN002A" localSheetId="1">#REF!</definedName>
    <definedName name="start_FRN002A">#REF!</definedName>
    <definedName name="start_FRN002A_2" localSheetId="11">#REF!</definedName>
    <definedName name="start_FRN002A_2" localSheetId="44">#REF!</definedName>
    <definedName name="start_FRN002A_2" localSheetId="45">#REF!</definedName>
    <definedName name="start_FRN002A_2" localSheetId="46">#REF!</definedName>
    <definedName name="start_FRN002A_2" localSheetId="48">#REF!</definedName>
    <definedName name="start_FRN002A_2" localSheetId="54">#REF!</definedName>
    <definedName name="start_FRN002A_2" localSheetId="53">#REF!</definedName>
    <definedName name="start_FRN002A_2" localSheetId="13">#REF!</definedName>
    <definedName name="start_FRN002A_2" localSheetId="19">#REF!</definedName>
    <definedName name="start_FRN002A_2" localSheetId="23">#REF!</definedName>
    <definedName name="start_FRN002A_2" localSheetId="30">#REF!</definedName>
    <definedName name="start_FRN002A_2" localSheetId="3">#REF!</definedName>
    <definedName name="start_FRN002A_2" localSheetId="1">#REF!</definedName>
    <definedName name="start_FRN002A_2">#REF!</definedName>
    <definedName name="start_FRN002B" localSheetId="11">#REF!</definedName>
    <definedName name="start_FRN002B" localSheetId="44">#REF!</definedName>
    <definedName name="start_FRN002B" localSheetId="45">#REF!</definedName>
    <definedName name="start_FRN002B" localSheetId="46">#REF!</definedName>
    <definedName name="start_FRN002B" localSheetId="48">#REF!</definedName>
    <definedName name="start_FRN002B" localSheetId="54">#REF!</definedName>
    <definedName name="start_FRN002B" localSheetId="53">#REF!</definedName>
    <definedName name="start_FRN002B" localSheetId="13">#REF!</definedName>
    <definedName name="start_FRN002B" localSheetId="19">#REF!</definedName>
    <definedName name="start_FRN002B" localSheetId="23">#REF!</definedName>
    <definedName name="start_FRN002B" localSheetId="30">#REF!</definedName>
    <definedName name="start_FRN002B" localSheetId="3">#REF!</definedName>
    <definedName name="start_FRN002B" localSheetId="1">#REF!</definedName>
    <definedName name="start_FRN002B">#REF!</definedName>
    <definedName name="start_FRN002D" localSheetId="11">#REF!</definedName>
    <definedName name="start_FRN002D" localSheetId="44">#REF!</definedName>
    <definedName name="start_FRN002D" localSheetId="45">#REF!</definedName>
    <definedName name="start_FRN002D" localSheetId="46">#REF!</definedName>
    <definedName name="start_FRN002D" localSheetId="48">#REF!</definedName>
    <definedName name="start_FRN002D" localSheetId="54">#REF!</definedName>
    <definedName name="start_FRN002D" localSheetId="53">#REF!</definedName>
    <definedName name="start_FRN002D" localSheetId="13">#REF!</definedName>
    <definedName name="start_FRN002D" localSheetId="19">#REF!</definedName>
    <definedName name="start_FRN002D" localSheetId="23">#REF!</definedName>
    <definedName name="start_FRN002D" localSheetId="30">#REF!</definedName>
    <definedName name="start_FRN002D" localSheetId="3">#REF!</definedName>
    <definedName name="start_FRN002D" localSheetId="1">#REF!</definedName>
    <definedName name="start_FRN002D">#REF!</definedName>
    <definedName name="start_FRN013A" localSheetId="11">#REF!</definedName>
    <definedName name="start_FRN013A" localSheetId="44">#REF!</definedName>
    <definedName name="start_FRN013A" localSheetId="45">#REF!</definedName>
    <definedName name="start_FRN013A" localSheetId="46">#REF!</definedName>
    <definedName name="start_FRN013A" localSheetId="48">#REF!</definedName>
    <definedName name="start_FRN013A" localSheetId="54">#REF!</definedName>
    <definedName name="start_FRN013A" localSheetId="53">#REF!</definedName>
    <definedName name="start_FRN013A" localSheetId="13">#REF!</definedName>
    <definedName name="start_FRN013A" localSheetId="19">#REF!</definedName>
    <definedName name="start_FRN013A" localSheetId="23">#REF!</definedName>
    <definedName name="start_FRN013A" localSheetId="30">#REF!</definedName>
    <definedName name="start_FRN013A" localSheetId="3">#REF!</definedName>
    <definedName name="start_FRN013A" localSheetId="1">#REF!</definedName>
    <definedName name="start_FRN013A">#REF!</definedName>
    <definedName name="start_FRN013B" localSheetId="11">#REF!</definedName>
    <definedName name="start_FRN013B" localSheetId="44">#REF!</definedName>
    <definedName name="start_FRN013B" localSheetId="45">#REF!</definedName>
    <definedName name="start_FRN013B" localSheetId="46">#REF!</definedName>
    <definedName name="start_FRN013B" localSheetId="48">#REF!</definedName>
    <definedName name="start_FRN013B" localSheetId="54">#REF!</definedName>
    <definedName name="start_FRN013B" localSheetId="53">#REF!</definedName>
    <definedName name="start_FRN013B" localSheetId="13">#REF!</definedName>
    <definedName name="start_FRN013B" localSheetId="19">#REF!</definedName>
    <definedName name="start_FRN013B" localSheetId="23">#REF!</definedName>
    <definedName name="start_FRN013B" localSheetId="30">#REF!</definedName>
    <definedName name="start_FRN013B" localSheetId="3">#REF!</definedName>
    <definedName name="start_FRN013B" localSheetId="1">#REF!</definedName>
    <definedName name="start_FRN013B">#REF!</definedName>
    <definedName name="styczeń" localSheetId="7">#REF!</definedName>
    <definedName name="styczeń" localSheetId="4">#REF!</definedName>
    <definedName name="styczeń" localSheetId="8">#REF!</definedName>
    <definedName name="styczeń" localSheetId="5">#REF!</definedName>
    <definedName name="styczeń" localSheetId="6">#REF!</definedName>
    <definedName name="styczeń" localSheetId="10">#REF!</definedName>
    <definedName name="styczeń" localSheetId="12">#REF!</definedName>
    <definedName name="styczeń" localSheetId="11">#REF!</definedName>
    <definedName name="styczeń" localSheetId="44">#REF!</definedName>
    <definedName name="styczeń" localSheetId="45">#REF!</definedName>
    <definedName name="styczeń" localSheetId="46">#REF!</definedName>
    <definedName name="styczeń" localSheetId="48">#REF!</definedName>
    <definedName name="styczeń" localSheetId="43">#REF!</definedName>
    <definedName name="styczeń" localSheetId="49">#REF!</definedName>
    <definedName name="styczeń" localSheetId="52">#REF!</definedName>
    <definedName name="styczeń" localSheetId="54">#REF!</definedName>
    <definedName name="styczeń" localSheetId="53">#REF!</definedName>
    <definedName name="styczeń" localSheetId="13">#REF!</definedName>
    <definedName name="styczeń" localSheetId="19">#REF!</definedName>
    <definedName name="styczeń" localSheetId="23">#REF!</definedName>
    <definedName name="styczeń" localSheetId="30">#REF!</definedName>
    <definedName name="styczeń" localSheetId="42">#REF!</definedName>
    <definedName name="styczeń" localSheetId="3">#REF!</definedName>
    <definedName name="styczeń" localSheetId="1">#REF!</definedName>
    <definedName name="styczeń">#REF!</definedName>
    <definedName name="Środki_obce">[6]Parametry!$B$139:$N$152</definedName>
    <definedName name="t.FBN001.G3" localSheetId="11">#REF!</definedName>
    <definedName name="t.FBN001.G3" localSheetId="44">#REF!</definedName>
    <definedName name="t.FBN001.G3" localSheetId="45">#REF!</definedName>
    <definedName name="t.FBN001.G3" localSheetId="46">#REF!</definedName>
    <definedName name="t.FBN001.G3" localSheetId="48">#REF!</definedName>
    <definedName name="t.FBN001.G3" localSheetId="54">#REF!</definedName>
    <definedName name="t.FBN001.G3" localSheetId="53">#REF!</definedName>
    <definedName name="t.FBN001.G3" localSheetId="13">#REF!</definedName>
    <definedName name="t.FBN001.G3" localSheetId="19">#REF!</definedName>
    <definedName name="t.FBN001.G3" localSheetId="23">#REF!</definedName>
    <definedName name="t.FBN001.G3" localSheetId="30">#REF!</definedName>
    <definedName name="t.FBN001.G3" localSheetId="3">#REF!</definedName>
    <definedName name="t.FBN001.G3" localSheetId="1">#REF!</definedName>
    <definedName name="t.FBN001.G3">#REF!</definedName>
    <definedName name="t.FBN001_1.G3" localSheetId="11">#REF!</definedName>
    <definedName name="t.FBN001_1.G3" localSheetId="44">#REF!</definedName>
    <definedName name="t.FBN001_1.G3" localSheetId="45">#REF!</definedName>
    <definedName name="t.FBN001_1.G3" localSheetId="46">#REF!</definedName>
    <definedName name="t.FBN001_1.G3" localSheetId="48">#REF!</definedName>
    <definedName name="t.FBN001_1.G3" localSheetId="54">#REF!</definedName>
    <definedName name="t.FBN001_1.G3" localSheetId="53">#REF!</definedName>
    <definedName name="t.FBN001_1.G3" localSheetId="13">#REF!</definedName>
    <definedName name="t.FBN001_1.G3" localSheetId="19">#REF!</definedName>
    <definedName name="t.FBN001_1.G3" localSheetId="23">#REF!</definedName>
    <definedName name="t.FBN001_1.G3" localSheetId="30">#REF!</definedName>
    <definedName name="t.FBN001_1.G3" localSheetId="3">#REF!</definedName>
    <definedName name="t.FBN001_1.G3" localSheetId="1">#REF!</definedName>
    <definedName name="t.FBN001_1.G3">#REF!</definedName>
    <definedName name="t.FBN003" localSheetId="11">#REF!</definedName>
    <definedName name="t.FBN003" localSheetId="44">#REF!</definedName>
    <definedName name="t.FBN003" localSheetId="45">#REF!</definedName>
    <definedName name="t.FBN003" localSheetId="46">#REF!</definedName>
    <definedName name="t.FBN003" localSheetId="48">#REF!</definedName>
    <definedName name="t.FBN003" localSheetId="54">#REF!</definedName>
    <definedName name="t.FBN003" localSheetId="53">#REF!</definedName>
    <definedName name="t.FBN003" localSheetId="13">#REF!</definedName>
    <definedName name="t.FBN003" localSheetId="19">#REF!</definedName>
    <definedName name="t.FBN003" localSheetId="23">#REF!</definedName>
    <definedName name="t.FBN003" localSheetId="30">#REF!</definedName>
    <definedName name="t.FBN003" localSheetId="3">#REF!</definedName>
    <definedName name="t.FBN003" localSheetId="1">#REF!</definedName>
    <definedName name="t.FBN003">#REF!</definedName>
    <definedName name="t.FBN004A" localSheetId="11">#REF!</definedName>
    <definedName name="t.FBN004A" localSheetId="44">#REF!</definedName>
    <definedName name="t.FBN004A" localSheetId="45">#REF!</definedName>
    <definedName name="t.FBN004A" localSheetId="46">#REF!</definedName>
    <definedName name="t.FBN004A" localSheetId="48">#REF!</definedName>
    <definedName name="t.FBN004A" localSheetId="54">#REF!</definedName>
    <definedName name="t.FBN004A" localSheetId="53">#REF!</definedName>
    <definedName name="t.FBN004A" localSheetId="13">#REF!</definedName>
    <definedName name="t.FBN004A" localSheetId="19">#REF!</definedName>
    <definedName name="t.FBN004A" localSheetId="23">#REF!</definedName>
    <definedName name="t.FBN004A" localSheetId="30">#REF!</definedName>
    <definedName name="t.FBN004A" localSheetId="3">#REF!</definedName>
    <definedName name="t.FBN004A" localSheetId="1">#REF!</definedName>
    <definedName name="t.FBN004A">#REF!</definedName>
    <definedName name="t.FBN004B" localSheetId="11">#REF!</definedName>
    <definedName name="t.FBN004B" localSheetId="44">#REF!</definedName>
    <definedName name="t.FBN004B" localSheetId="45">#REF!</definedName>
    <definedName name="t.FBN004B" localSheetId="46">#REF!</definedName>
    <definedName name="t.FBN004B" localSheetId="48">#REF!</definedName>
    <definedName name="t.FBN004B" localSheetId="54">#REF!</definedName>
    <definedName name="t.FBN004B" localSheetId="53">#REF!</definedName>
    <definedName name="t.FBN004B" localSheetId="13">#REF!</definedName>
    <definedName name="t.FBN004B" localSheetId="19">#REF!</definedName>
    <definedName name="t.FBN004B" localSheetId="23">#REF!</definedName>
    <definedName name="t.FBN004B" localSheetId="30">#REF!</definedName>
    <definedName name="t.FBN004B" localSheetId="3">#REF!</definedName>
    <definedName name="t.FBN004B" localSheetId="1">#REF!</definedName>
    <definedName name="t.FBN004B">#REF!</definedName>
    <definedName name="t.FBN004C" localSheetId="11">#REF!</definedName>
    <definedName name="t.FBN004C" localSheetId="44">#REF!</definedName>
    <definedName name="t.FBN004C" localSheetId="45">#REF!</definedName>
    <definedName name="t.FBN004C" localSheetId="46">#REF!</definedName>
    <definedName name="t.FBN004C" localSheetId="48">#REF!</definedName>
    <definedName name="t.FBN004C" localSheetId="54">#REF!</definedName>
    <definedName name="t.FBN004C" localSheetId="53">#REF!</definedName>
    <definedName name="t.FBN004C" localSheetId="13">#REF!</definedName>
    <definedName name="t.FBN004C" localSheetId="19">#REF!</definedName>
    <definedName name="t.FBN004C" localSheetId="23">#REF!</definedName>
    <definedName name="t.FBN004C" localSheetId="30">#REF!</definedName>
    <definedName name="t.FBN004C" localSheetId="3">#REF!</definedName>
    <definedName name="t.FBN004C" localSheetId="1">#REF!</definedName>
    <definedName name="t.FBN004C">#REF!</definedName>
    <definedName name="t.FBN009A_1" localSheetId="11">#REF!</definedName>
    <definedName name="t.FBN009A_1" localSheetId="44">#REF!</definedName>
    <definedName name="t.FBN009A_1" localSheetId="45">#REF!</definedName>
    <definedName name="t.FBN009A_1" localSheetId="46">#REF!</definedName>
    <definedName name="t.FBN009A_1" localSheetId="48">#REF!</definedName>
    <definedName name="t.FBN009A_1" localSheetId="54">#REF!</definedName>
    <definedName name="t.FBN009A_1" localSheetId="53">#REF!</definedName>
    <definedName name="t.FBN009A_1" localSheetId="13">#REF!</definedName>
    <definedName name="t.FBN009A_1" localSheetId="19">#REF!</definedName>
    <definedName name="t.FBN009A_1" localSheetId="23">#REF!</definedName>
    <definedName name="t.FBN009A_1" localSheetId="30">#REF!</definedName>
    <definedName name="t.FBN009A_1" localSheetId="3">#REF!</definedName>
    <definedName name="t.FBN009A_1" localSheetId="1">#REF!</definedName>
    <definedName name="t.FBN009A_1">#REF!</definedName>
    <definedName name="t.FBN009A_2.G3" localSheetId="11">#REF!</definedName>
    <definedName name="t.FBN009A_2.G3" localSheetId="44">#REF!</definedName>
    <definedName name="t.FBN009A_2.G3" localSheetId="45">#REF!</definedName>
    <definedName name="t.FBN009A_2.G3" localSheetId="46">#REF!</definedName>
    <definedName name="t.FBN009A_2.G3" localSheetId="48">#REF!</definedName>
    <definedName name="t.FBN009A_2.G3" localSheetId="54">#REF!</definedName>
    <definedName name="t.FBN009A_2.G3" localSheetId="53">#REF!</definedName>
    <definedName name="t.FBN009A_2.G3" localSheetId="13">#REF!</definedName>
    <definedName name="t.FBN009A_2.G3" localSheetId="19">#REF!</definedName>
    <definedName name="t.FBN009A_2.G3" localSheetId="23">#REF!</definedName>
    <definedName name="t.FBN009A_2.G3" localSheetId="30">#REF!</definedName>
    <definedName name="t.FBN009A_2.G3" localSheetId="3">#REF!</definedName>
    <definedName name="t.FBN009A_2.G3" localSheetId="1">#REF!</definedName>
    <definedName name="t.FBN009A_2.G3">#REF!</definedName>
    <definedName name="t.FBN009A_3" localSheetId="11">#REF!</definedName>
    <definedName name="t.FBN009A_3" localSheetId="44">#REF!</definedName>
    <definedName name="t.FBN009A_3" localSheetId="45">#REF!</definedName>
    <definedName name="t.FBN009A_3" localSheetId="46">#REF!</definedName>
    <definedName name="t.FBN009A_3" localSheetId="48">#REF!</definedName>
    <definedName name="t.FBN009A_3" localSheetId="54">#REF!</definedName>
    <definedName name="t.FBN009A_3" localSheetId="53">#REF!</definedName>
    <definedName name="t.FBN009A_3" localSheetId="13">#REF!</definedName>
    <definedName name="t.FBN009A_3" localSheetId="19">#REF!</definedName>
    <definedName name="t.FBN009A_3" localSheetId="23">#REF!</definedName>
    <definedName name="t.FBN009A_3" localSheetId="30">#REF!</definedName>
    <definedName name="t.FBN009A_3" localSheetId="3">#REF!</definedName>
    <definedName name="t.FBN009A_3" localSheetId="1">#REF!</definedName>
    <definedName name="t.FBN009A_3">#REF!</definedName>
    <definedName name="t.FBN009B" localSheetId="11">#REF!</definedName>
    <definedName name="t.FBN009B" localSheetId="44">#REF!</definedName>
    <definedName name="t.FBN009B" localSheetId="45">#REF!</definedName>
    <definedName name="t.FBN009B" localSheetId="46">#REF!</definedName>
    <definedName name="t.FBN009B" localSheetId="48">#REF!</definedName>
    <definedName name="t.FBN009B" localSheetId="54">#REF!</definedName>
    <definedName name="t.FBN009B" localSheetId="53">#REF!</definedName>
    <definedName name="t.FBN009B" localSheetId="13">#REF!</definedName>
    <definedName name="t.FBN009B" localSheetId="19">#REF!</definedName>
    <definedName name="t.FBN009B" localSheetId="23">#REF!</definedName>
    <definedName name="t.FBN009B" localSheetId="30">#REF!</definedName>
    <definedName name="t.FBN009B" localSheetId="3">#REF!</definedName>
    <definedName name="t.FBN009B" localSheetId="1">#REF!</definedName>
    <definedName name="t.FBN009B">#REF!</definedName>
    <definedName name="t.FBN009B_1" localSheetId="11">#REF!</definedName>
    <definedName name="t.FBN009B_1" localSheetId="44">#REF!</definedName>
    <definedName name="t.FBN009B_1" localSheetId="45">#REF!</definedName>
    <definedName name="t.FBN009B_1" localSheetId="46">#REF!</definedName>
    <definedName name="t.FBN009B_1" localSheetId="48">#REF!</definedName>
    <definedName name="t.FBN009B_1" localSheetId="54">#REF!</definedName>
    <definedName name="t.FBN009B_1" localSheetId="53">#REF!</definedName>
    <definedName name="t.FBN009B_1" localSheetId="13">#REF!</definedName>
    <definedName name="t.FBN009B_1" localSheetId="19">#REF!</definedName>
    <definedName name="t.FBN009B_1" localSheetId="23">#REF!</definedName>
    <definedName name="t.FBN009B_1" localSheetId="30">#REF!</definedName>
    <definedName name="t.FBN009B_1" localSheetId="3">#REF!</definedName>
    <definedName name="t.FBN009B_1" localSheetId="1">#REF!</definedName>
    <definedName name="t.FBN009B_1">#REF!</definedName>
    <definedName name="t.FBN009C.G3" localSheetId="11">#REF!</definedName>
    <definedName name="t.FBN009C.G3" localSheetId="44">#REF!</definedName>
    <definedName name="t.FBN009C.G3" localSheetId="45">#REF!</definedName>
    <definedName name="t.FBN009C.G3" localSheetId="46">#REF!</definedName>
    <definedName name="t.FBN009C.G3" localSheetId="48">#REF!</definedName>
    <definedName name="t.FBN009C.G3" localSheetId="54">#REF!</definedName>
    <definedName name="t.FBN009C.G3" localSheetId="53">#REF!</definedName>
    <definedName name="t.FBN009C.G3" localSheetId="13">#REF!</definedName>
    <definedName name="t.FBN009C.G3" localSheetId="19">#REF!</definedName>
    <definedName name="t.FBN009C.G3" localSheetId="23">#REF!</definedName>
    <definedName name="t.FBN009C.G3" localSheetId="30">#REF!</definedName>
    <definedName name="t.FBN009C.G3" localSheetId="3">#REF!</definedName>
    <definedName name="t.FBN009C.G3" localSheetId="1">#REF!</definedName>
    <definedName name="t.FBN009C.G3">#REF!</definedName>
    <definedName name="t.FBN010A_1.G3" localSheetId="11">#REF!</definedName>
    <definedName name="t.FBN010A_1.G3" localSheetId="44">#REF!</definedName>
    <definedName name="t.FBN010A_1.G3" localSheetId="45">#REF!</definedName>
    <definedName name="t.FBN010A_1.G3" localSheetId="46">#REF!</definedName>
    <definedName name="t.FBN010A_1.G3" localSheetId="48">#REF!</definedName>
    <definedName name="t.FBN010A_1.G3" localSheetId="54">#REF!</definedName>
    <definedName name="t.FBN010A_1.G3" localSheetId="53">#REF!</definedName>
    <definedName name="t.FBN010A_1.G3" localSheetId="13">#REF!</definedName>
    <definedName name="t.FBN010A_1.G3" localSheetId="19">#REF!</definedName>
    <definedName name="t.FBN010A_1.G3" localSheetId="23">#REF!</definedName>
    <definedName name="t.FBN010A_1.G3" localSheetId="30">#REF!</definedName>
    <definedName name="t.FBN010A_1.G3" localSheetId="3">#REF!</definedName>
    <definedName name="t.FBN010A_1.G3" localSheetId="1">#REF!</definedName>
    <definedName name="t.FBN010A_1.G3">#REF!</definedName>
    <definedName name="t.FBN010A_2.G3" localSheetId="11">#REF!</definedName>
    <definedName name="t.FBN010A_2.G3" localSheetId="44">#REF!</definedName>
    <definedName name="t.FBN010A_2.G3" localSheetId="45">#REF!</definedName>
    <definedName name="t.FBN010A_2.G3" localSheetId="46">#REF!</definedName>
    <definedName name="t.FBN010A_2.G3" localSheetId="48">#REF!</definedName>
    <definedName name="t.FBN010A_2.G3" localSheetId="54">#REF!</definedName>
    <definedName name="t.FBN010A_2.G3" localSheetId="53">#REF!</definedName>
    <definedName name="t.FBN010A_2.G3" localSheetId="13">#REF!</definedName>
    <definedName name="t.FBN010A_2.G3" localSheetId="19">#REF!</definedName>
    <definedName name="t.FBN010A_2.G3" localSheetId="23">#REF!</definedName>
    <definedName name="t.FBN010A_2.G3" localSheetId="30">#REF!</definedName>
    <definedName name="t.FBN010A_2.G3" localSheetId="3">#REF!</definedName>
    <definedName name="t.FBN010A_2.G3" localSheetId="1">#REF!</definedName>
    <definedName name="t.FBN010A_2.G3">#REF!</definedName>
    <definedName name="t.FBN010B_1" localSheetId="11">#REF!</definedName>
    <definedName name="t.FBN010B_1" localSheetId="44">#REF!</definedName>
    <definedName name="t.FBN010B_1" localSheetId="45">#REF!</definedName>
    <definedName name="t.FBN010B_1" localSheetId="46">#REF!</definedName>
    <definedName name="t.FBN010B_1" localSheetId="48">#REF!</definedName>
    <definedName name="t.FBN010B_1" localSheetId="54">#REF!</definedName>
    <definedName name="t.FBN010B_1" localSheetId="53">#REF!</definedName>
    <definedName name="t.FBN010B_1" localSheetId="13">#REF!</definedName>
    <definedName name="t.FBN010B_1" localSheetId="19">#REF!</definedName>
    <definedName name="t.FBN010B_1" localSheetId="23">#REF!</definedName>
    <definedName name="t.FBN010B_1" localSheetId="30">#REF!</definedName>
    <definedName name="t.FBN010B_1" localSheetId="3">#REF!</definedName>
    <definedName name="t.FBN010B_1" localSheetId="1">#REF!</definedName>
    <definedName name="t.FBN010B_1">#REF!</definedName>
    <definedName name="t.FBN010B_2" localSheetId="11">#REF!</definedName>
    <definedName name="t.FBN010B_2" localSheetId="44">#REF!</definedName>
    <definedName name="t.FBN010B_2" localSheetId="45">#REF!</definedName>
    <definedName name="t.FBN010B_2" localSheetId="46">#REF!</definedName>
    <definedName name="t.FBN010B_2" localSheetId="48">#REF!</definedName>
    <definedName name="t.FBN010B_2" localSheetId="54">#REF!</definedName>
    <definedName name="t.FBN010B_2" localSheetId="53">#REF!</definedName>
    <definedName name="t.FBN010B_2" localSheetId="13">#REF!</definedName>
    <definedName name="t.FBN010B_2" localSheetId="19">#REF!</definedName>
    <definedName name="t.FBN010B_2" localSheetId="23">#REF!</definedName>
    <definedName name="t.FBN010B_2" localSheetId="30">#REF!</definedName>
    <definedName name="t.FBN010B_2" localSheetId="3">#REF!</definedName>
    <definedName name="t.FBN010B_2" localSheetId="1">#REF!</definedName>
    <definedName name="t.FBN010B_2">#REF!</definedName>
    <definedName name="t.FBN010B_3.E3" localSheetId="11">#REF!</definedName>
    <definedName name="t.FBN010B_3.E3" localSheetId="44">#REF!</definedName>
    <definedName name="t.FBN010B_3.E3" localSheetId="45">#REF!</definedName>
    <definedName name="t.FBN010B_3.E3" localSheetId="46">#REF!</definedName>
    <definedName name="t.FBN010B_3.E3" localSheetId="48">#REF!</definedName>
    <definedName name="t.FBN010B_3.E3" localSheetId="54">#REF!</definedName>
    <definedName name="t.FBN010B_3.E3" localSheetId="53">#REF!</definedName>
    <definedName name="t.FBN010B_3.E3" localSheetId="13">#REF!</definedName>
    <definedName name="t.FBN010B_3.E3" localSheetId="19">#REF!</definedName>
    <definedName name="t.FBN010B_3.E3" localSheetId="23">#REF!</definedName>
    <definedName name="t.FBN010B_3.E3" localSheetId="30">#REF!</definedName>
    <definedName name="t.FBN010B_3.E3" localSheetId="3">#REF!</definedName>
    <definedName name="t.FBN010B_3.E3" localSheetId="1">#REF!</definedName>
    <definedName name="t.FBN010B_3.E3">#REF!</definedName>
    <definedName name="t.FBN010B_4.G3" localSheetId="11">#REF!</definedName>
    <definedName name="t.FBN010B_4.G3" localSheetId="44">#REF!</definedName>
    <definedName name="t.FBN010B_4.G3" localSheetId="45">#REF!</definedName>
    <definedName name="t.FBN010B_4.G3" localSheetId="46">#REF!</definedName>
    <definedName name="t.FBN010B_4.G3" localSheetId="48">#REF!</definedName>
    <definedName name="t.FBN010B_4.G3" localSheetId="54">#REF!</definedName>
    <definedName name="t.FBN010B_4.G3" localSheetId="53">#REF!</definedName>
    <definedName name="t.FBN010B_4.G3" localSheetId="13">#REF!</definedName>
    <definedName name="t.FBN010B_4.G3" localSheetId="19">#REF!</definedName>
    <definedName name="t.FBN010B_4.G3" localSheetId="23">#REF!</definedName>
    <definedName name="t.FBN010B_4.G3" localSheetId="30">#REF!</definedName>
    <definedName name="t.FBN010B_4.G3" localSheetId="3">#REF!</definedName>
    <definedName name="t.FBN010B_4.G3" localSheetId="1">#REF!</definedName>
    <definedName name="t.FBN010B_4.G3">#REF!</definedName>
    <definedName name="t.FBN010C_1" localSheetId="11">#REF!</definedName>
    <definedName name="t.FBN010C_1" localSheetId="44">#REF!</definedName>
    <definedName name="t.FBN010C_1" localSheetId="45">#REF!</definedName>
    <definedName name="t.FBN010C_1" localSheetId="46">#REF!</definedName>
    <definedName name="t.FBN010C_1" localSheetId="48">#REF!</definedName>
    <definedName name="t.FBN010C_1" localSheetId="54">#REF!</definedName>
    <definedName name="t.FBN010C_1" localSheetId="53">#REF!</definedName>
    <definedName name="t.FBN010C_1" localSheetId="13">#REF!</definedName>
    <definedName name="t.FBN010C_1" localSheetId="19">#REF!</definedName>
    <definedName name="t.FBN010C_1" localSheetId="23">#REF!</definedName>
    <definedName name="t.FBN010C_1" localSheetId="30">#REF!</definedName>
    <definedName name="t.FBN010C_1" localSheetId="3">#REF!</definedName>
    <definedName name="t.FBN010C_1" localSheetId="1">#REF!</definedName>
    <definedName name="t.FBN010C_1">#REF!</definedName>
    <definedName name="t.FBN010C_2.G3" localSheetId="11">#REF!</definedName>
    <definedName name="t.FBN010C_2.G3" localSheetId="44">#REF!</definedName>
    <definedName name="t.FBN010C_2.G3" localSheetId="45">#REF!</definedName>
    <definedName name="t.FBN010C_2.G3" localSheetId="46">#REF!</definedName>
    <definedName name="t.FBN010C_2.G3" localSheetId="48">#REF!</definedName>
    <definedName name="t.FBN010C_2.G3" localSheetId="54">#REF!</definedName>
    <definedName name="t.FBN010C_2.G3" localSheetId="53">#REF!</definedName>
    <definedName name="t.FBN010C_2.G3" localSheetId="13">#REF!</definedName>
    <definedName name="t.FBN010C_2.G3" localSheetId="19">#REF!</definedName>
    <definedName name="t.FBN010C_2.G3" localSheetId="23">#REF!</definedName>
    <definedName name="t.FBN010C_2.G3" localSheetId="30">#REF!</definedName>
    <definedName name="t.FBN010C_2.G3" localSheetId="3">#REF!</definedName>
    <definedName name="t.FBN010C_2.G3" localSheetId="1">#REF!</definedName>
    <definedName name="t.FBN010C_2.G3">#REF!</definedName>
    <definedName name="t.FBN012" localSheetId="11">#REF!</definedName>
    <definedName name="t.FBN012" localSheetId="44">#REF!</definedName>
    <definedName name="t.FBN012" localSheetId="45">#REF!</definedName>
    <definedName name="t.FBN012" localSheetId="46">#REF!</definedName>
    <definedName name="t.FBN012" localSheetId="48">#REF!</definedName>
    <definedName name="t.FBN012" localSheetId="54">#REF!</definedName>
    <definedName name="t.FBN012" localSheetId="53">#REF!</definedName>
    <definedName name="t.FBN012" localSheetId="13">#REF!</definedName>
    <definedName name="t.FBN012" localSheetId="19">#REF!</definedName>
    <definedName name="t.FBN012" localSheetId="23">#REF!</definedName>
    <definedName name="t.FBN012" localSheetId="30">#REF!</definedName>
    <definedName name="t.FBN012" localSheetId="3">#REF!</definedName>
    <definedName name="t.FBN012" localSheetId="1">#REF!</definedName>
    <definedName name="t.FBN012">#REF!</definedName>
    <definedName name="t.FBN013" localSheetId="11">#REF!</definedName>
    <definedName name="t.FBN013" localSheetId="44">#REF!</definedName>
    <definedName name="t.FBN013" localSheetId="45">#REF!</definedName>
    <definedName name="t.FBN013" localSheetId="46">#REF!</definedName>
    <definedName name="t.FBN013" localSheetId="48">#REF!</definedName>
    <definedName name="t.FBN013" localSheetId="54">#REF!</definedName>
    <definedName name="t.FBN013" localSheetId="53">#REF!</definedName>
    <definedName name="t.FBN013" localSheetId="13">#REF!</definedName>
    <definedName name="t.FBN013" localSheetId="19">#REF!</definedName>
    <definedName name="t.FBN013" localSheetId="23">#REF!</definedName>
    <definedName name="t.FBN013" localSheetId="30">#REF!</definedName>
    <definedName name="t.FBN013" localSheetId="3">#REF!</definedName>
    <definedName name="t.FBN013" localSheetId="1">#REF!</definedName>
    <definedName name="t.FBN013">#REF!</definedName>
    <definedName name="t.FBN014A.G3" localSheetId="11">#REF!</definedName>
    <definedName name="t.FBN014A.G3" localSheetId="44">#REF!</definedName>
    <definedName name="t.FBN014A.G3" localSheetId="45">#REF!</definedName>
    <definedName name="t.FBN014A.G3" localSheetId="46">#REF!</definedName>
    <definedName name="t.FBN014A.G3" localSheetId="48">#REF!</definedName>
    <definedName name="t.FBN014A.G3" localSheetId="54">#REF!</definedName>
    <definedName name="t.FBN014A.G3" localSheetId="53">#REF!</definedName>
    <definedName name="t.FBN014A.G3" localSheetId="13">#REF!</definedName>
    <definedName name="t.FBN014A.G3" localSheetId="19">#REF!</definedName>
    <definedName name="t.FBN014A.G3" localSheetId="23">#REF!</definedName>
    <definedName name="t.FBN014A.G3" localSheetId="30">#REF!</definedName>
    <definedName name="t.FBN014A.G3" localSheetId="3">#REF!</definedName>
    <definedName name="t.FBN014A.G3" localSheetId="1">#REF!</definedName>
    <definedName name="t.FBN014A.G3">#REF!</definedName>
    <definedName name="t.FBN014B_1" localSheetId="11">#REF!</definedName>
    <definedName name="t.FBN014B_1" localSheetId="44">#REF!</definedName>
    <definedName name="t.FBN014B_1" localSheetId="45">#REF!</definedName>
    <definedName name="t.FBN014B_1" localSheetId="46">#REF!</definedName>
    <definedName name="t.FBN014B_1" localSheetId="48">#REF!</definedName>
    <definedName name="t.FBN014B_1" localSheetId="54">#REF!</definedName>
    <definedName name="t.FBN014B_1" localSheetId="53">#REF!</definedName>
    <definedName name="t.FBN014B_1" localSheetId="13">#REF!</definedName>
    <definedName name="t.FBN014B_1" localSheetId="19">#REF!</definedName>
    <definedName name="t.FBN014B_1" localSheetId="23">#REF!</definedName>
    <definedName name="t.FBN014B_1" localSheetId="30">#REF!</definedName>
    <definedName name="t.FBN014B_1" localSheetId="3">#REF!</definedName>
    <definedName name="t.FBN014B_1" localSheetId="1">#REF!</definedName>
    <definedName name="t.FBN014B_1">#REF!</definedName>
    <definedName name="t.FBN014B_2.G3" localSheetId="11">#REF!</definedName>
    <definedName name="t.FBN014B_2.G3" localSheetId="44">#REF!</definedName>
    <definedName name="t.FBN014B_2.G3" localSheetId="45">#REF!</definedName>
    <definedName name="t.FBN014B_2.G3" localSheetId="46">#REF!</definedName>
    <definedName name="t.FBN014B_2.G3" localSheetId="48">#REF!</definedName>
    <definedName name="t.FBN014B_2.G3" localSheetId="54">#REF!</definedName>
    <definedName name="t.FBN014B_2.G3" localSheetId="53">#REF!</definedName>
    <definedName name="t.FBN014B_2.G3" localSheetId="13">#REF!</definedName>
    <definedName name="t.FBN014B_2.G3" localSheetId="19">#REF!</definedName>
    <definedName name="t.FBN014B_2.G3" localSheetId="23">#REF!</definedName>
    <definedName name="t.FBN014B_2.G3" localSheetId="30">#REF!</definedName>
    <definedName name="t.FBN014B_2.G3" localSheetId="3">#REF!</definedName>
    <definedName name="t.FBN014B_2.G3" localSheetId="1">#REF!</definedName>
    <definedName name="t.FBN014B_2.G3">#REF!</definedName>
    <definedName name="t.FBN014C.G3" localSheetId="11">#REF!</definedName>
    <definedName name="t.FBN014C.G3" localSheetId="44">#REF!</definedName>
    <definedName name="t.FBN014C.G3" localSheetId="45">#REF!</definedName>
    <definedName name="t.FBN014C.G3" localSheetId="46">#REF!</definedName>
    <definedName name="t.FBN014C.G3" localSheetId="48">#REF!</definedName>
    <definedName name="t.FBN014C.G3" localSheetId="54">#REF!</definedName>
    <definedName name="t.FBN014C.G3" localSheetId="53">#REF!</definedName>
    <definedName name="t.FBN014C.G3" localSheetId="13">#REF!</definedName>
    <definedName name="t.FBN014C.G3" localSheetId="19">#REF!</definedName>
    <definedName name="t.FBN014C.G3" localSheetId="23">#REF!</definedName>
    <definedName name="t.FBN014C.G3" localSheetId="30">#REF!</definedName>
    <definedName name="t.FBN014C.G3" localSheetId="3">#REF!</definedName>
    <definedName name="t.FBN014C.G3" localSheetId="1">#REF!</definedName>
    <definedName name="t.FBN014C.G3">#REF!</definedName>
    <definedName name="t.FBN015.E3" localSheetId="11">#REF!</definedName>
    <definedName name="t.FBN015.E3" localSheetId="44">#REF!</definedName>
    <definedName name="t.FBN015.E3" localSheetId="45">#REF!</definedName>
    <definedName name="t.FBN015.E3" localSheetId="46">#REF!</definedName>
    <definedName name="t.FBN015.E3" localSheetId="48">#REF!</definedName>
    <definedName name="t.FBN015.E3" localSheetId="54">#REF!</definedName>
    <definedName name="t.FBN015.E3" localSheetId="53">#REF!</definedName>
    <definedName name="t.FBN015.E3" localSheetId="13">#REF!</definedName>
    <definedName name="t.FBN015.E3" localSheetId="19">#REF!</definedName>
    <definedName name="t.FBN015.E3" localSheetId="23">#REF!</definedName>
    <definedName name="t.FBN015.E3" localSheetId="30">#REF!</definedName>
    <definedName name="t.FBN015.E3" localSheetId="3">#REF!</definedName>
    <definedName name="t.FBN015.E3" localSheetId="1">#REF!</definedName>
    <definedName name="t.FBN015.E3">#REF!</definedName>
    <definedName name="t.FBN016A" localSheetId="11">#REF!</definedName>
    <definedName name="t.FBN016A" localSheetId="44">#REF!</definedName>
    <definedName name="t.FBN016A" localSheetId="45">#REF!</definedName>
    <definedName name="t.FBN016A" localSheetId="46">#REF!</definedName>
    <definedName name="t.FBN016A" localSheetId="48">#REF!</definedName>
    <definedName name="t.FBN016A" localSheetId="54">#REF!</definedName>
    <definedName name="t.FBN016A" localSheetId="53">#REF!</definedName>
    <definedName name="t.FBN016A" localSheetId="13">#REF!</definedName>
    <definedName name="t.FBN016A" localSheetId="19">#REF!</definedName>
    <definedName name="t.FBN016A" localSheetId="23">#REF!</definedName>
    <definedName name="t.FBN016A" localSheetId="30">#REF!</definedName>
    <definedName name="t.FBN016A" localSheetId="3">#REF!</definedName>
    <definedName name="t.FBN016A" localSheetId="1">#REF!</definedName>
    <definedName name="t.FBN016A">#REF!</definedName>
    <definedName name="t.FBN016B" localSheetId="11">#REF!</definedName>
    <definedName name="t.FBN016B" localSheetId="44">#REF!</definedName>
    <definedName name="t.FBN016B" localSheetId="45">#REF!</definedName>
    <definedName name="t.FBN016B" localSheetId="46">#REF!</definedName>
    <definedName name="t.FBN016B" localSheetId="48">#REF!</definedName>
    <definedName name="t.FBN016B" localSheetId="54">#REF!</definedName>
    <definedName name="t.FBN016B" localSheetId="53">#REF!</definedName>
    <definedName name="t.FBN016B" localSheetId="13">#REF!</definedName>
    <definedName name="t.FBN016B" localSheetId="19">#REF!</definedName>
    <definedName name="t.FBN016B" localSheetId="23">#REF!</definedName>
    <definedName name="t.FBN016B" localSheetId="30">#REF!</definedName>
    <definedName name="t.FBN016B" localSheetId="3">#REF!</definedName>
    <definedName name="t.FBN016B" localSheetId="1">#REF!</definedName>
    <definedName name="t.FBN016B">#REF!</definedName>
    <definedName name="t.FBN017_1" localSheetId="11">#REF!</definedName>
    <definedName name="t.FBN017_1" localSheetId="44">#REF!</definedName>
    <definedName name="t.FBN017_1" localSheetId="45">#REF!</definedName>
    <definedName name="t.FBN017_1" localSheetId="46">#REF!</definedName>
    <definedName name="t.FBN017_1" localSheetId="48">#REF!</definedName>
    <definedName name="t.FBN017_1" localSheetId="54">#REF!</definedName>
    <definedName name="t.FBN017_1" localSheetId="53">#REF!</definedName>
    <definedName name="t.FBN017_1" localSheetId="13">#REF!</definedName>
    <definedName name="t.FBN017_1" localSheetId="19">#REF!</definedName>
    <definedName name="t.FBN017_1" localSheetId="23">#REF!</definedName>
    <definedName name="t.FBN017_1" localSheetId="30">#REF!</definedName>
    <definedName name="t.FBN017_1" localSheetId="3">#REF!</definedName>
    <definedName name="t.FBN017_1" localSheetId="1">#REF!</definedName>
    <definedName name="t.FBN017_1">#REF!</definedName>
    <definedName name="t.FBN017_2.E3" localSheetId="11">#REF!</definedName>
    <definedName name="t.FBN017_2.E3" localSheetId="44">#REF!</definedName>
    <definedName name="t.FBN017_2.E3" localSheetId="45">#REF!</definedName>
    <definedName name="t.FBN017_2.E3" localSheetId="46">#REF!</definedName>
    <definedName name="t.FBN017_2.E3" localSheetId="48">#REF!</definedName>
    <definedName name="t.FBN017_2.E3" localSheetId="54">#REF!</definedName>
    <definedName name="t.FBN017_2.E3" localSheetId="53">#REF!</definedName>
    <definedName name="t.FBN017_2.E3" localSheetId="13">#REF!</definedName>
    <definedName name="t.FBN017_2.E3" localSheetId="19">#REF!</definedName>
    <definedName name="t.FBN017_2.E3" localSheetId="23">#REF!</definedName>
    <definedName name="t.FBN017_2.E3" localSheetId="30">#REF!</definedName>
    <definedName name="t.FBN017_2.E3" localSheetId="3">#REF!</definedName>
    <definedName name="t.FBN017_2.E3" localSheetId="1">#REF!</definedName>
    <definedName name="t.FBN017_2.E3">#REF!</definedName>
    <definedName name="t.FBN018A" localSheetId="11">#REF!</definedName>
    <definedName name="t.FBN018A" localSheetId="44">#REF!</definedName>
    <definedName name="t.FBN018A" localSheetId="45">#REF!</definedName>
    <definedName name="t.FBN018A" localSheetId="46">#REF!</definedName>
    <definedName name="t.FBN018A" localSheetId="48">#REF!</definedName>
    <definedName name="t.FBN018A" localSheetId="54">#REF!</definedName>
    <definedName name="t.FBN018A" localSheetId="53">#REF!</definedName>
    <definedName name="t.FBN018A" localSheetId="13">#REF!</definedName>
    <definedName name="t.FBN018A" localSheetId="19">#REF!</definedName>
    <definedName name="t.FBN018A" localSheetId="23">#REF!</definedName>
    <definedName name="t.FBN018A" localSheetId="30">#REF!</definedName>
    <definedName name="t.FBN018A" localSheetId="3">#REF!</definedName>
    <definedName name="t.FBN018A" localSheetId="1">#REF!</definedName>
    <definedName name="t.FBN018A">#REF!</definedName>
    <definedName name="t.FBN018BN1" localSheetId="11">#REF!</definedName>
    <definedName name="t.FBN018BN1" localSheetId="44">#REF!</definedName>
    <definedName name="t.FBN018BN1" localSheetId="45">#REF!</definedName>
    <definedName name="t.FBN018BN1" localSheetId="46">#REF!</definedName>
    <definedName name="t.FBN018BN1" localSheetId="48">#REF!</definedName>
    <definedName name="t.FBN018BN1" localSheetId="54">#REF!</definedName>
    <definedName name="t.FBN018BN1" localSheetId="53">#REF!</definedName>
    <definedName name="t.FBN018BN1" localSheetId="13">#REF!</definedName>
    <definedName name="t.FBN018BN1" localSheetId="19">#REF!</definedName>
    <definedName name="t.FBN018BN1" localSheetId="23">#REF!</definedName>
    <definedName name="t.FBN018BN1" localSheetId="30">#REF!</definedName>
    <definedName name="t.FBN018BN1" localSheetId="3">#REF!</definedName>
    <definedName name="t.FBN018BN1" localSheetId="1">#REF!</definedName>
    <definedName name="t.FBN018BN1">#REF!</definedName>
    <definedName name="t.FBN018BN2" localSheetId="11">#REF!</definedName>
    <definedName name="t.FBN018BN2" localSheetId="44">#REF!</definedName>
    <definedName name="t.FBN018BN2" localSheetId="45">#REF!</definedName>
    <definedName name="t.FBN018BN2" localSheetId="46">#REF!</definedName>
    <definedName name="t.FBN018BN2" localSheetId="48">#REF!</definedName>
    <definedName name="t.FBN018BN2" localSheetId="54">#REF!</definedName>
    <definedName name="t.FBN018BN2" localSheetId="53">#REF!</definedName>
    <definedName name="t.FBN018BN2" localSheetId="13">#REF!</definedName>
    <definedName name="t.FBN018BN2" localSheetId="19">#REF!</definedName>
    <definedName name="t.FBN018BN2" localSheetId="23">#REF!</definedName>
    <definedName name="t.FBN018BN2" localSheetId="30">#REF!</definedName>
    <definedName name="t.FBN018BN2" localSheetId="3">#REF!</definedName>
    <definedName name="t.FBN018BN2" localSheetId="1">#REF!</definedName>
    <definedName name="t.FBN018BN2">#REF!</definedName>
    <definedName name="t.FBN018BR1" localSheetId="11">#REF!</definedName>
    <definedName name="t.FBN018BR1" localSheetId="44">#REF!</definedName>
    <definedName name="t.FBN018BR1" localSheetId="45">#REF!</definedName>
    <definedName name="t.FBN018BR1" localSheetId="46">#REF!</definedName>
    <definedName name="t.FBN018BR1" localSheetId="48">#REF!</definedName>
    <definedName name="t.FBN018BR1" localSheetId="54">#REF!</definedName>
    <definedName name="t.FBN018BR1" localSheetId="53">#REF!</definedName>
    <definedName name="t.FBN018BR1" localSheetId="13">#REF!</definedName>
    <definedName name="t.FBN018BR1" localSheetId="19">#REF!</definedName>
    <definedName name="t.FBN018BR1" localSheetId="23">#REF!</definedName>
    <definedName name="t.FBN018BR1" localSheetId="30">#REF!</definedName>
    <definedName name="t.FBN018BR1" localSheetId="3">#REF!</definedName>
    <definedName name="t.FBN018BR1" localSheetId="1">#REF!</definedName>
    <definedName name="t.FBN018BR1">#REF!</definedName>
    <definedName name="t.FBN018BR2" localSheetId="11">#REF!</definedName>
    <definedName name="t.FBN018BR2" localSheetId="44">#REF!</definedName>
    <definedName name="t.FBN018BR2" localSheetId="45">#REF!</definedName>
    <definedName name="t.FBN018BR2" localSheetId="46">#REF!</definedName>
    <definedName name="t.FBN018BR2" localSheetId="48">#REF!</definedName>
    <definedName name="t.FBN018BR2" localSheetId="54">#REF!</definedName>
    <definedName name="t.FBN018BR2" localSheetId="53">#REF!</definedName>
    <definedName name="t.FBN018BR2" localSheetId="13">#REF!</definedName>
    <definedName name="t.FBN018BR2" localSheetId="19">#REF!</definedName>
    <definedName name="t.FBN018BR2" localSheetId="23">#REF!</definedName>
    <definedName name="t.FBN018BR2" localSheetId="30">#REF!</definedName>
    <definedName name="t.FBN018BR2" localSheetId="3">#REF!</definedName>
    <definedName name="t.FBN018BR2" localSheetId="1">#REF!</definedName>
    <definedName name="t.FBN018BR2">#REF!</definedName>
    <definedName name="t.FBN018CN1" localSheetId="11">#REF!</definedName>
    <definedName name="t.FBN018CN1" localSheetId="44">#REF!</definedName>
    <definedName name="t.FBN018CN1" localSheetId="45">#REF!</definedName>
    <definedName name="t.FBN018CN1" localSheetId="46">#REF!</definedName>
    <definedName name="t.FBN018CN1" localSheetId="48">#REF!</definedName>
    <definedName name="t.FBN018CN1" localSheetId="54">#REF!</definedName>
    <definedName name="t.FBN018CN1" localSheetId="53">#REF!</definedName>
    <definedName name="t.FBN018CN1" localSheetId="13">#REF!</definedName>
    <definedName name="t.FBN018CN1" localSheetId="19">#REF!</definedName>
    <definedName name="t.FBN018CN1" localSheetId="23">#REF!</definedName>
    <definedName name="t.FBN018CN1" localSheetId="30">#REF!</definedName>
    <definedName name="t.FBN018CN1" localSheetId="3">#REF!</definedName>
    <definedName name="t.FBN018CN1" localSheetId="1">#REF!</definedName>
    <definedName name="t.FBN018CN1">#REF!</definedName>
    <definedName name="t.FBN018CN2" localSheetId="11">#REF!</definedName>
    <definedName name="t.FBN018CN2" localSheetId="44">#REF!</definedName>
    <definedName name="t.FBN018CN2" localSheetId="45">#REF!</definedName>
    <definedName name="t.FBN018CN2" localSheetId="46">#REF!</definedName>
    <definedName name="t.FBN018CN2" localSheetId="48">#REF!</definedName>
    <definedName name="t.FBN018CN2" localSheetId="54">#REF!</definedName>
    <definedName name="t.FBN018CN2" localSheetId="53">#REF!</definedName>
    <definedName name="t.FBN018CN2" localSheetId="13">#REF!</definedName>
    <definedName name="t.FBN018CN2" localSheetId="19">#REF!</definedName>
    <definedName name="t.FBN018CN2" localSheetId="23">#REF!</definedName>
    <definedName name="t.FBN018CN2" localSheetId="30">#REF!</definedName>
    <definedName name="t.FBN018CN2" localSheetId="3">#REF!</definedName>
    <definedName name="t.FBN018CN2" localSheetId="1">#REF!</definedName>
    <definedName name="t.FBN018CN2">#REF!</definedName>
    <definedName name="t.FBN018CR1" localSheetId="11">#REF!</definedName>
    <definedName name="t.FBN018CR1" localSheetId="44">#REF!</definedName>
    <definedName name="t.FBN018CR1" localSheetId="45">#REF!</definedName>
    <definedName name="t.FBN018CR1" localSheetId="46">#REF!</definedName>
    <definedName name="t.FBN018CR1" localSheetId="48">#REF!</definedName>
    <definedName name="t.FBN018CR1" localSheetId="54">#REF!</definedName>
    <definedName name="t.FBN018CR1" localSheetId="53">#REF!</definedName>
    <definedName name="t.FBN018CR1" localSheetId="13">#REF!</definedName>
    <definedName name="t.FBN018CR1" localSheetId="19">#REF!</definedName>
    <definedName name="t.FBN018CR1" localSheetId="23">#REF!</definedName>
    <definedName name="t.FBN018CR1" localSheetId="30">#REF!</definedName>
    <definedName name="t.FBN018CR1" localSheetId="3">#REF!</definedName>
    <definedName name="t.FBN018CR1" localSheetId="1">#REF!</definedName>
    <definedName name="t.FBN018CR1">#REF!</definedName>
    <definedName name="t.FBN018CR2" localSheetId="11">#REF!</definedName>
    <definedName name="t.FBN018CR2" localSheetId="44">#REF!</definedName>
    <definedName name="t.FBN018CR2" localSheetId="45">#REF!</definedName>
    <definedName name="t.FBN018CR2" localSheetId="46">#REF!</definedName>
    <definedName name="t.FBN018CR2" localSheetId="48">#REF!</definedName>
    <definedName name="t.FBN018CR2" localSheetId="54">#REF!</definedName>
    <definedName name="t.FBN018CR2" localSheetId="53">#REF!</definedName>
    <definedName name="t.FBN018CR2" localSheetId="13">#REF!</definedName>
    <definedName name="t.FBN018CR2" localSheetId="19">#REF!</definedName>
    <definedName name="t.FBN018CR2" localSheetId="23">#REF!</definedName>
    <definedName name="t.FBN018CR2" localSheetId="30">#REF!</definedName>
    <definedName name="t.FBN018CR2" localSheetId="3">#REF!</definedName>
    <definedName name="t.FBN018CR2" localSheetId="1">#REF!</definedName>
    <definedName name="t.FBN018CR2">#REF!</definedName>
    <definedName name="t.FBN020_1.G3" localSheetId="11">#REF!</definedName>
    <definedName name="t.FBN020_1.G3" localSheetId="44">#REF!</definedName>
    <definedName name="t.FBN020_1.G3" localSheetId="45">#REF!</definedName>
    <definedName name="t.FBN020_1.G3" localSheetId="46">#REF!</definedName>
    <definedName name="t.FBN020_1.G3" localSheetId="48">#REF!</definedName>
    <definedName name="t.FBN020_1.G3" localSheetId="54">#REF!</definedName>
    <definedName name="t.FBN020_1.G3" localSheetId="53">#REF!</definedName>
    <definedName name="t.FBN020_1.G3" localSheetId="13">#REF!</definedName>
    <definedName name="t.FBN020_1.G3" localSheetId="19">#REF!</definedName>
    <definedName name="t.FBN020_1.G3" localSheetId="23">#REF!</definedName>
    <definedName name="t.FBN020_1.G3" localSheetId="30">#REF!</definedName>
    <definedName name="t.FBN020_1.G3" localSheetId="3">#REF!</definedName>
    <definedName name="t.FBN020_1.G3" localSheetId="1">#REF!</definedName>
    <definedName name="t.FBN020_1.G3">#REF!</definedName>
    <definedName name="t.FBN020_2.G3" localSheetId="11">#REF!</definedName>
    <definedName name="t.FBN020_2.G3" localSheetId="44">#REF!</definedName>
    <definedName name="t.FBN020_2.G3" localSheetId="45">#REF!</definedName>
    <definedName name="t.FBN020_2.G3" localSheetId="46">#REF!</definedName>
    <definedName name="t.FBN020_2.G3" localSheetId="48">#REF!</definedName>
    <definedName name="t.FBN020_2.G3" localSheetId="54">#REF!</definedName>
    <definedName name="t.FBN020_2.G3" localSheetId="53">#REF!</definedName>
    <definedName name="t.FBN020_2.G3" localSheetId="13">#REF!</definedName>
    <definedName name="t.FBN020_2.G3" localSheetId="19">#REF!</definedName>
    <definedName name="t.FBN020_2.G3" localSheetId="23">#REF!</definedName>
    <definedName name="t.FBN020_2.G3" localSheetId="30">#REF!</definedName>
    <definedName name="t.FBN020_2.G3" localSheetId="3">#REF!</definedName>
    <definedName name="t.FBN020_2.G3" localSheetId="1">#REF!</definedName>
    <definedName name="t.FBN020_2.G3">#REF!</definedName>
    <definedName name="t.FBN021_1.G3" localSheetId="11">#REF!</definedName>
    <definedName name="t.FBN021_1.G3" localSheetId="44">#REF!</definedName>
    <definedName name="t.FBN021_1.G3" localSheetId="45">#REF!</definedName>
    <definedName name="t.FBN021_1.G3" localSheetId="46">#REF!</definedName>
    <definedName name="t.FBN021_1.G3" localSheetId="48">#REF!</definedName>
    <definedName name="t.FBN021_1.G3" localSheetId="54">#REF!</definedName>
    <definedName name="t.FBN021_1.G3" localSheetId="53">#REF!</definedName>
    <definedName name="t.FBN021_1.G3" localSheetId="13">#REF!</definedName>
    <definedName name="t.FBN021_1.G3" localSheetId="19">#REF!</definedName>
    <definedName name="t.FBN021_1.G3" localSheetId="23">#REF!</definedName>
    <definedName name="t.FBN021_1.G3" localSheetId="30">#REF!</definedName>
    <definedName name="t.FBN021_1.G3" localSheetId="3">#REF!</definedName>
    <definedName name="t.FBN021_1.G3" localSheetId="1">#REF!</definedName>
    <definedName name="t.FBN021_1.G3">#REF!</definedName>
    <definedName name="t.FBN021_2.G3" localSheetId="11">#REF!</definedName>
    <definedName name="t.FBN021_2.G3" localSheetId="44">#REF!</definedName>
    <definedName name="t.FBN021_2.G3" localSheetId="45">#REF!</definedName>
    <definedName name="t.FBN021_2.G3" localSheetId="46">#REF!</definedName>
    <definedName name="t.FBN021_2.G3" localSheetId="48">#REF!</definedName>
    <definedName name="t.FBN021_2.G3" localSheetId="54">#REF!</definedName>
    <definedName name="t.FBN021_2.G3" localSheetId="53">#REF!</definedName>
    <definedName name="t.FBN021_2.G3" localSheetId="13">#REF!</definedName>
    <definedName name="t.FBN021_2.G3" localSheetId="19">#REF!</definedName>
    <definedName name="t.FBN021_2.G3" localSheetId="23">#REF!</definedName>
    <definedName name="t.FBN021_2.G3" localSheetId="30">#REF!</definedName>
    <definedName name="t.FBN021_2.G3" localSheetId="3">#REF!</definedName>
    <definedName name="t.FBN021_2.G3" localSheetId="1">#REF!</definedName>
    <definedName name="t.FBN021_2.G3">#REF!</definedName>
    <definedName name="t.FBN021_3.G3" localSheetId="11">#REF!</definedName>
    <definedName name="t.FBN021_3.G3" localSheetId="44">#REF!</definedName>
    <definedName name="t.FBN021_3.G3" localSheetId="45">#REF!</definedName>
    <definedName name="t.FBN021_3.G3" localSheetId="46">#REF!</definedName>
    <definedName name="t.FBN021_3.G3" localSheetId="48">#REF!</definedName>
    <definedName name="t.FBN021_3.G3" localSheetId="54">#REF!</definedName>
    <definedName name="t.FBN021_3.G3" localSheetId="53">#REF!</definedName>
    <definedName name="t.FBN021_3.G3" localSheetId="13">#REF!</definedName>
    <definedName name="t.FBN021_3.G3" localSheetId="19">#REF!</definedName>
    <definedName name="t.FBN021_3.G3" localSheetId="23">#REF!</definedName>
    <definedName name="t.FBN021_3.G3" localSheetId="30">#REF!</definedName>
    <definedName name="t.FBN021_3.G3" localSheetId="3">#REF!</definedName>
    <definedName name="t.FBN021_3.G3" localSheetId="1">#REF!</definedName>
    <definedName name="t.FBN021_3.G3">#REF!</definedName>
    <definedName name="t.FBN021_4.G3" localSheetId="11">#REF!</definedName>
    <definedName name="t.FBN021_4.G3" localSheetId="44">#REF!</definedName>
    <definedName name="t.FBN021_4.G3" localSheetId="45">#REF!</definedName>
    <definedName name="t.FBN021_4.G3" localSheetId="46">#REF!</definedName>
    <definedName name="t.FBN021_4.G3" localSheetId="48">#REF!</definedName>
    <definedName name="t.FBN021_4.G3" localSheetId="54">#REF!</definedName>
    <definedName name="t.FBN021_4.G3" localSheetId="53">#REF!</definedName>
    <definedName name="t.FBN021_4.G3" localSheetId="13">#REF!</definedName>
    <definedName name="t.FBN021_4.G3" localSheetId="19">#REF!</definedName>
    <definedName name="t.FBN021_4.G3" localSheetId="23">#REF!</definedName>
    <definedName name="t.FBN021_4.G3" localSheetId="30">#REF!</definedName>
    <definedName name="t.FBN021_4.G3" localSheetId="3">#REF!</definedName>
    <definedName name="t.FBN021_4.G3" localSheetId="1">#REF!</definedName>
    <definedName name="t.FBN021_4.G3">#REF!</definedName>
    <definedName name="t.FBN021_5.G3" localSheetId="11">#REF!</definedName>
    <definedName name="t.FBN021_5.G3" localSheetId="44">#REF!</definedName>
    <definedName name="t.FBN021_5.G3" localSheetId="45">#REF!</definedName>
    <definedName name="t.FBN021_5.G3" localSheetId="46">#REF!</definedName>
    <definedName name="t.FBN021_5.G3" localSheetId="48">#REF!</definedName>
    <definedName name="t.FBN021_5.G3" localSheetId="54">#REF!</definedName>
    <definedName name="t.FBN021_5.G3" localSheetId="53">#REF!</definedName>
    <definedName name="t.FBN021_5.G3" localSheetId="13">#REF!</definedName>
    <definedName name="t.FBN021_5.G3" localSheetId="19">#REF!</definedName>
    <definedName name="t.FBN021_5.G3" localSheetId="23">#REF!</definedName>
    <definedName name="t.FBN021_5.G3" localSheetId="30">#REF!</definedName>
    <definedName name="t.FBN021_5.G3" localSheetId="3">#REF!</definedName>
    <definedName name="t.FBN021_5.G3" localSheetId="1">#REF!</definedName>
    <definedName name="t.FBN021_5.G3">#REF!</definedName>
    <definedName name="t.FBN021_6.G3" localSheetId="11">#REF!</definedName>
    <definedName name="t.FBN021_6.G3" localSheetId="44">#REF!</definedName>
    <definedName name="t.FBN021_6.G3" localSheetId="45">#REF!</definedName>
    <definedName name="t.FBN021_6.G3" localSheetId="46">#REF!</definedName>
    <definedName name="t.FBN021_6.G3" localSheetId="48">#REF!</definedName>
    <definedName name="t.FBN021_6.G3" localSheetId="54">#REF!</definedName>
    <definedName name="t.FBN021_6.G3" localSheetId="53">#REF!</definedName>
    <definedName name="t.FBN021_6.G3" localSheetId="13">#REF!</definedName>
    <definedName name="t.FBN021_6.G3" localSheetId="19">#REF!</definedName>
    <definedName name="t.FBN021_6.G3" localSheetId="23">#REF!</definedName>
    <definedName name="t.FBN021_6.G3" localSheetId="30">#REF!</definedName>
    <definedName name="t.FBN021_6.G3" localSheetId="3">#REF!</definedName>
    <definedName name="t.FBN021_6.G3" localSheetId="1">#REF!</definedName>
    <definedName name="t.FBN021_6.G3">#REF!</definedName>
    <definedName name="t.FBN021_7.G3" localSheetId="11">#REF!</definedName>
    <definedName name="t.FBN021_7.G3" localSheetId="44">#REF!</definedName>
    <definedName name="t.FBN021_7.G3" localSheetId="45">#REF!</definedName>
    <definedName name="t.FBN021_7.G3" localSheetId="46">#REF!</definedName>
    <definedName name="t.FBN021_7.G3" localSheetId="48">#REF!</definedName>
    <definedName name="t.FBN021_7.G3" localSheetId="54">#REF!</definedName>
    <definedName name="t.FBN021_7.G3" localSheetId="53">#REF!</definedName>
    <definedName name="t.FBN021_7.G3" localSheetId="13">#REF!</definedName>
    <definedName name="t.FBN021_7.G3" localSheetId="19">#REF!</definedName>
    <definedName name="t.FBN021_7.G3" localSheetId="23">#REF!</definedName>
    <definedName name="t.FBN021_7.G3" localSheetId="30">#REF!</definedName>
    <definedName name="t.FBN021_7.G3" localSheetId="3">#REF!</definedName>
    <definedName name="t.FBN021_7.G3" localSheetId="1">#REF!</definedName>
    <definedName name="t.FBN021_7.G3">#REF!</definedName>
    <definedName name="t.FBN021_8.G3" localSheetId="11">#REF!</definedName>
    <definedName name="t.FBN021_8.G3" localSheetId="44">#REF!</definedName>
    <definedName name="t.FBN021_8.G3" localSheetId="45">#REF!</definedName>
    <definedName name="t.FBN021_8.G3" localSheetId="46">#REF!</definedName>
    <definedName name="t.FBN021_8.G3" localSheetId="48">#REF!</definedName>
    <definedName name="t.FBN021_8.G3" localSheetId="54">#REF!</definedName>
    <definedName name="t.FBN021_8.G3" localSheetId="53">#REF!</definedName>
    <definedName name="t.FBN021_8.G3" localSheetId="13">#REF!</definedName>
    <definedName name="t.FBN021_8.G3" localSheetId="19">#REF!</definedName>
    <definedName name="t.FBN021_8.G3" localSheetId="23">#REF!</definedName>
    <definedName name="t.FBN021_8.G3" localSheetId="30">#REF!</definedName>
    <definedName name="t.FBN021_8.G3" localSheetId="3">#REF!</definedName>
    <definedName name="t.FBN021_8.G3" localSheetId="1">#REF!</definedName>
    <definedName name="t.FBN021_8.G3">#REF!</definedName>
    <definedName name="t.FBN022A.G3" localSheetId="11">#REF!</definedName>
    <definedName name="t.FBN022A.G3" localSheetId="44">#REF!</definedName>
    <definedName name="t.FBN022A.G3" localSheetId="45">#REF!</definedName>
    <definedName name="t.FBN022A.G3" localSheetId="46">#REF!</definedName>
    <definedName name="t.FBN022A.G3" localSheetId="48">#REF!</definedName>
    <definedName name="t.FBN022A.G3" localSheetId="54">#REF!</definedName>
    <definedName name="t.FBN022A.G3" localSheetId="53">#REF!</definedName>
    <definedName name="t.FBN022A.G3" localSheetId="13">#REF!</definedName>
    <definedName name="t.FBN022A.G3" localSheetId="19">#REF!</definedName>
    <definedName name="t.FBN022A.G3" localSheetId="23">#REF!</definedName>
    <definedName name="t.FBN022A.G3" localSheetId="30">#REF!</definedName>
    <definedName name="t.FBN022A.G3" localSheetId="3">#REF!</definedName>
    <definedName name="t.FBN022A.G3" localSheetId="1">#REF!</definedName>
    <definedName name="t.FBN022A.G3">#REF!</definedName>
    <definedName name="t.FBN022B" localSheetId="11">#REF!</definedName>
    <definedName name="t.FBN022B" localSheetId="44">#REF!</definedName>
    <definedName name="t.FBN022B" localSheetId="45">#REF!</definedName>
    <definedName name="t.FBN022B" localSheetId="46">#REF!</definedName>
    <definedName name="t.FBN022B" localSheetId="48">#REF!</definedName>
    <definedName name="t.FBN022B" localSheetId="54">#REF!</definedName>
    <definedName name="t.FBN022B" localSheetId="53">#REF!</definedName>
    <definedName name="t.FBN022B" localSheetId="13">#REF!</definedName>
    <definedName name="t.FBN022B" localSheetId="19">#REF!</definedName>
    <definedName name="t.FBN022B" localSheetId="23">#REF!</definedName>
    <definedName name="t.FBN022B" localSheetId="30">#REF!</definedName>
    <definedName name="t.FBN022B" localSheetId="3">#REF!</definedName>
    <definedName name="t.FBN022B" localSheetId="1">#REF!</definedName>
    <definedName name="t.FBN022B">#REF!</definedName>
    <definedName name="t.FBN026A1" localSheetId="11">#REF!</definedName>
    <definedName name="t.FBN026A1" localSheetId="44">#REF!</definedName>
    <definedName name="t.FBN026A1" localSheetId="45">#REF!</definedName>
    <definedName name="t.FBN026A1" localSheetId="46">#REF!</definedName>
    <definedName name="t.FBN026A1" localSheetId="48">#REF!</definedName>
    <definedName name="t.FBN026A1" localSheetId="54">#REF!</definedName>
    <definedName name="t.FBN026A1" localSheetId="53">#REF!</definedName>
    <definedName name="t.FBN026A1" localSheetId="13">#REF!</definedName>
    <definedName name="t.FBN026A1" localSheetId="19">#REF!</definedName>
    <definedName name="t.FBN026A1" localSheetId="23">#REF!</definedName>
    <definedName name="t.FBN026A1" localSheetId="30">#REF!</definedName>
    <definedName name="t.FBN026A1" localSheetId="3">#REF!</definedName>
    <definedName name="t.FBN026A1" localSheetId="1">#REF!</definedName>
    <definedName name="t.FBN026A1">#REF!</definedName>
    <definedName name="t.FBN026A2" localSheetId="11">#REF!</definedName>
    <definedName name="t.FBN026A2" localSheetId="44">#REF!</definedName>
    <definedName name="t.FBN026A2" localSheetId="45">#REF!</definedName>
    <definedName name="t.FBN026A2" localSheetId="46">#REF!</definedName>
    <definedName name="t.FBN026A2" localSheetId="48">#REF!</definedName>
    <definedName name="t.FBN026A2" localSheetId="54">#REF!</definedName>
    <definedName name="t.FBN026A2" localSheetId="53">#REF!</definedName>
    <definedName name="t.FBN026A2" localSheetId="13">#REF!</definedName>
    <definedName name="t.FBN026A2" localSheetId="19">#REF!</definedName>
    <definedName name="t.FBN026A2" localSheetId="23">#REF!</definedName>
    <definedName name="t.FBN026A2" localSheetId="30">#REF!</definedName>
    <definedName name="t.FBN026A2" localSheetId="3">#REF!</definedName>
    <definedName name="t.FBN026A2" localSheetId="1">#REF!</definedName>
    <definedName name="t.FBN026A2">#REF!</definedName>
    <definedName name="t.FBN026B" localSheetId="11">#REF!</definedName>
    <definedName name="t.FBN026B" localSheetId="44">#REF!</definedName>
    <definedName name="t.FBN026B" localSheetId="45">#REF!</definedName>
    <definedName name="t.FBN026B" localSheetId="46">#REF!</definedName>
    <definedName name="t.FBN026B" localSheetId="48">#REF!</definedName>
    <definedName name="t.FBN026B" localSheetId="54">#REF!</definedName>
    <definedName name="t.FBN026B" localSheetId="53">#REF!</definedName>
    <definedName name="t.FBN026B" localSheetId="13">#REF!</definedName>
    <definedName name="t.FBN026B" localSheetId="19">#REF!</definedName>
    <definedName name="t.FBN026B" localSheetId="23">#REF!</definedName>
    <definedName name="t.FBN026B" localSheetId="30">#REF!</definedName>
    <definedName name="t.FBN026B" localSheetId="3">#REF!</definedName>
    <definedName name="t.FBN026B" localSheetId="1">#REF!</definedName>
    <definedName name="t.FBN026B">#REF!</definedName>
    <definedName name="t.FBN026C" localSheetId="11">#REF!</definedName>
    <definedName name="t.FBN026C" localSheetId="44">#REF!</definedName>
    <definedName name="t.FBN026C" localSheetId="45">#REF!</definedName>
    <definedName name="t.FBN026C" localSheetId="46">#REF!</definedName>
    <definedName name="t.FBN026C" localSheetId="48">#REF!</definedName>
    <definedName name="t.FBN026C" localSheetId="54">#REF!</definedName>
    <definedName name="t.FBN026C" localSheetId="53">#REF!</definedName>
    <definedName name="t.FBN026C" localSheetId="13">#REF!</definedName>
    <definedName name="t.FBN026C" localSheetId="19">#REF!</definedName>
    <definedName name="t.FBN026C" localSheetId="23">#REF!</definedName>
    <definedName name="t.FBN026C" localSheetId="30">#REF!</definedName>
    <definedName name="t.FBN026C" localSheetId="3">#REF!</definedName>
    <definedName name="t.FBN026C" localSheetId="1">#REF!</definedName>
    <definedName name="t.FBN026C">#REF!</definedName>
    <definedName name="t.FBN026D" localSheetId="11">#REF!</definedName>
    <definedName name="t.FBN026D" localSheetId="44">#REF!</definedName>
    <definedName name="t.FBN026D" localSheetId="45">#REF!</definedName>
    <definedName name="t.FBN026D" localSheetId="46">#REF!</definedName>
    <definedName name="t.FBN026D" localSheetId="48">#REF!</definedName>
    <definedName name="t.FBN026D" localSheetId="54">#REF!</definedName>
    <definedName name="t.FBN026D" localSheetId="53">#REF!</definedName>
    <definedName name="t.FBN026D" localSheetId="13">#REF!</definedName>
    <definedName name="t.FBN026D" localSheetId="19">#REF!</definedName>
    <definedName name="t.FBN026D" localSheetId="23">#REF!</definedName>
    <definedName name="t.FBN026D" localSheetId="30">#REF!</definedName>
    <definedName name="t.FBN026D" localSheetId="3">#REF!</definedName>
    <definedName name="t.FBN026D" localSheetId="1">#REF!</definedName>
    <definedName name="t.FBN026D">#REF!</definedName>
    <definedName name="t.FBN026E" localSheetId="11">#REF!</definedName>
    <definedName name="t.FBN026E" localSheetId="44">#REF!</definedName>
    <definedName name="t.FBN026E" localSheetId="45">#REF!</definedName>
    <definedName name="t.FBN026E" localSheetId="46">#REF!</definedName>
    <definedName name="t.FBN026E" localSheetId="48">#REF!</definedName>
    <definedName name="t.FBN026E" localSheetId="54">#REF!</definedName>
    <definedName name="t.FBN026E" localSheetId="53">#REF!</definedName>
    <definedName name="t.FBN026E" localSheetId="13">#REF!</definedName>
    <definedName name="t.FBN026E" localSheetId="19">#REF!</definedName>
    <definedName name="t.FBN026E" localSheetId="23">#REF!</definedName>
    <definedName name="t.FBN026E" localSheetId="30">#REF!</definedName>
    <definedName name="t.FBN026E" localSheetId="3">#REF!</definedName>
    <definedName name="t.FBN026E" localSheetId="1">#REF!</definedName>
    <definedName name="t.FBN026E">#REF!</definedName>
    <definedName name="t.FBN027" localSheetId="11">#REF!</definedName>
    <definedName name="t.FBN027" localSheetId="44">#REF!</definedName>
    <definedName name="t.FBN027" localSheetId="45">#REF!</definedName>
    <definedName name="t.FBN027" localSheetId="46">#REF!</definedName>
    <definedName name="t.FBN027" localSheetId="48">#REF!</definedName>
    <definedName name="t.FBN027" localSheetId="54">#REF!</definedName>
    <definedName name="t.FBN027" localSheetId="53">#REF!</definedName>
    <definedName name="t.FBN027" localSheetId="13">#REF!</definedName>
    <definedName name="t.FBN027" localSheetId="19">#REF!</definedName>
    <definedName name="t.FBN027" localSheetId="23">#REF!</definedName>
    <definedName name="t.FBN027" localSheetId="30">#REF!</definedName>
    <definedName name="t.FBN027" localSheetId="3">#REF!</definedName>
    <definedName name="t.FBN027" localSheetId="1">#REF!</definedName>
    <definedName name="t.FBN027">#REF!</definedName>
    <definedName name="t.FBN029A_1" localSheetId="11">#REF!</definedName>
    <definedName name="t.FBN029A_1" localSheetId="44">#REF!</definedName>
    <definedName name="t.FBN029A_1" localSheetId="45">#REF!</definedName>
    <definedName name="t.FBN029A_1" localSheetId="46">#REF!</definedName>
    <definedName name="t.FBN029A_1" localSheetId="48">#REF!</definedName>
    <definedName name="t.FBN029A_1" localSheetId="54">#REF!</definedName>
    <definedName name="t.FBN029A_1" localSheetId="53">#REF!</definedName>
    <definedName name="t.FBN029A_1" localSheetId="13">#REF!</definedName>
    <definedName name="t.FBN029A_1" localSheetId="19">#REF!</definedName>
    <definedName name="t.FBN029A_1" localSheetId="23">#REF!</definedName>
    <definedName name="t.FBN029A_1" localSheetId="30">#REF!</definedName>
    <definedName name="t.FBN029A_1" localSheetId="3">#REF!</definedName>
    <definedName name="t.FBN029A_1" localSheetId="1">#REF!</definedName>
    <definedName name="t.FBN029A_1">#REF!</definedName>
    <definedName name="t.FBN029B_1" localSheetId="11">#REF!</definedName>
    <definedName name="t.FBN029B_1" localSheetId="44">#REF!</definedName>
    <definedName name="t.FBN029B_1" localSheetId="45">#REF!</definedName>
    <definedName name="t.FBN029B_1" localSheetId="46">#REF!</definedName>
    <definedName name="t.FBN029B_1" localSheetId="48">#REF!</definedName>
    <definedName name="t.FBN029B_1" localSheetId="54">#REF!</definedName>
    <definedName name="t.FBN029B_1" localSheetId="53">#REF!</definedName>
    <definedName name="t.FBN029B_1" localSheetId="13">#REF!</definedName>
    <definedName name="t.FBN029B_1" localSheetId="19">#REF!</definedName>
    <definedName name="t.FBN029B_1" localSheetId="23">#REF!</definedName>
    <definedName name="t.FBN029B_1" localSheetId="30">#REF!</definedName>
    <definedName name="t.FBN029B_1" localSheetId="3">#REF!</definedName>
    <definedName name="t.FBN029B_1" localSheetId="1">#REF!</definedName>
    <definedName name="t.FBN029B_1">#REF!</definedName>
    <definedName name="t.FBN029B_2.G3" localSheetId="11">#REF!</definedName>
    <definedName name="t.FBN029B_2.G3" localSheetId="44">#REF!</definedName>
    <definedName name="t.FBN029B_2.G3" localSheetId="45">#REF!</definedName>
    <definedName name="t.FBN029B_2.G3" localSheetId="46">#REF!</definedName>
    <definedName name="t.FBN029B_2.G3" localSheetId="48">#REF!</definedName>
    <definedName name="t.FBN029B_2.G3" localSheetId="54">#REF!</definedName>
    <definedName name="t.FBN029B_2.G3" localSheetId="53">#REF!</definedName>
    <definedName name="t.FBN029B_2.G3" localSheetId="13">#REF!</definedName>
    <definedName name="t.FBN029B_2.G3" localSheetId="19">#REF!</definedName>
    <definedName name="t.FBN029B_2.G3" localSheetId="23">#REF!</definedName>
    <definedName name="t.FBN029B_2.G3" localSheetId="30">#REF!</definedName>
    <definedName name="t.FBN029B_2.G3" localSheetId="3">#REF!</definedName>
    <definedName name="t.FBN029B_2.G3" localSheetId="1">#REF!</definedName>
    <definedName name="t.FBN029B_2.G3">#REF!</definedName>
    <definedName name="t.FBN029B_3" localSheetId="11">#REF!</definedName>
    <definedName name="t.FBN029B_3" localSheetId="44">#REF!</definedName>
    <definedName name="t.FBN029B_3" localSheetId="45">#REF!</definedName>
    <definedName name="t.FBN029B_3" localSheetId="46">#REF!</definedName>
    <definedName name="t.FBN029B_3" localSheetId="48">#REF!</definedName>
    <definedName name="t.FBN029B_3" localSheetId="54">#REF!</definedName>
    <definedName name="t.FBN029B_3" localSheetId="53">#REF!</definedName>
    <definedName name="t.FBN029B_3" localSheetId="13">#REF!</definedName>
    <definedName name="t.FBN029B_3" localSheetId="19">#REF!</definedName>
    <definedName name="t.FBN029B_3" localSheetId="23">#REF!</definedName>
    <definedName name="t.FBN029B_3" localSheetId="30">#REF!</definedName>
    <definedName name="t.FBN029B_3" localSheetId="3">#REF!</definedName>
    <definedName name="t.FBN029B_3" localSheetId="1">#REF!</definedName>
    <definedName name="t.FBN029B_3">#REF!</definedName>
    <definedName name="t.FBN029C_1.G3" localSheetId="11">#REF!</definedName>
    <definedName name="t.FBN029C_1.G3" localSheetId="44">#REF!</definedName>
    <definedName name="t.FBN029C_1.G3" localSheetId="45">#REF!</definedName>
    <definedName name="t.FBN029C_1.G3" localSheetId="46">#REF!</definedName>
    <definedName name="t.FBN029C_1.G3" localSheetId="48">#REF!</definedName>
    <definedName name="t.FBN029C_1.G3" localSheetId="54">#REF!</definedName>
    <definedName name="t.FBN029C_1.G3" localSheetId="53">#REF!</definedName>
    <definedName name="t.FBN029C_1.G3" localSheetId="13">#REF!</definedName>
    <definedName name="t.FBN029C_1.G3" localSheetId="19">#REF!</definedName>
    <definedName name="t.FBN029C_1.G3" localSheetId="23">#REF!</definedName>
    <definedName name="t.FBN029C_1.G3" localSheetId="30">#REF!</definedName>
    <definedName name="t.FBN029C_1.G3" localSheetId="3">#REF!</definedName>
    <definedName name="t.FBN029C_1.G3" localSheetId="1">#REF!</definedName>
    <definedName name="t.FBN029C_1.G3">#REF!</definedName>
    <definedName name="t.FBN029C_2" localSheetId="11">#REF!</definedName>
    <definedName name="t.FBN029C_2" localSheetId="44">#REF!</definedName>
    <definedName name="t.FBN029C_2" localSheetId="45">#REF!</definedName>
    <definedName name="t.FBN029C_2" localSheetId="46">#REF!</definedName>
    <definedName name="t.FBN029C_2" localSheetId="48">#REF!</definedName>
    <definedName name="t.FBN029C_2" localSheetId="54">#REF!</definedName>
    <definedName name="t.FBN029C_2" localSheetId="53">#REF!</definedName>
    <definedName name="t.FBN029C_2" localSheetId="13">#REF!</definedName>
    <definedName name="t.FBN029C_2" localSheetId="19">#REF!</definedName>
    <definedName name="t.FBN029C_2" localSheetId="23">#REF!</definedName>
    <definedName name="t.FBN029C_2" localSheetId="30">#REF!</definedName>
    <definedName name="t.FBN029C_2" localSheetId="3">#REF!</definedName>
    <definedName name="t.FBN029C_2" localSheetId="1">#REF!</definedName>
    <definedName name="t.FBN029C_2">#REF!</definedName>
    <definedName name="t.FBN035NR" localSheetId="11">#REF!</definedName>
    <definedName name="t.FBN035NR" localSheetId="44">#REF!</definedName>
    <definedName name="t.FBN035NR" localSheetId="45">#REF!</definedName>
    <definedName name="t.FBN035NR" localSheetId="46">#REF!</definedName>
    <definedName name="t.FBN035NR" localSheetId="48">#REF!</definedName>
    <definedName name="t.FBN035NR" localSheetId="54">#REF!</definedName>
    <definedName name="t.FBN035NR" localSheetId="53">#REF!</definedName>
    <definedName name="t.FBN035NR" localSheetId="13">#REF!</definedName>
    <definedName name="t.FBN035NR" localSheetId="19">#REF!</definedName>
    <definedName name="t.FBN035NR" localSheetId="23">#REF!</definedName>
    <definedName name="t.FBN035NR" localSheetId="30">#REF!</definedName>
    <definedName name="t.FBN035NR" localSheetId="3">#REF!</definedName>
    <definedName name="t.FBN035NR" localSheetId="1">#REF!</definedName>
    <definedName name="t.FBN035NR">#REF!</definedName>
    <definedName name="t.FBN035R" localSheetId="11">#REF!</definedName>
    <definedName name="t.FBN035R" localSheetId="44">#REF!</definedName>
    <definedName name="t.FBN035R" localSheetId="45">#REF!</definedName>
    <definedName name="t.FBN035R" localSheetId="46">#REF!</definedName>
    <definedName name="t.FBN035R" localSheetId="48">#REF!</definedName>
    <definedName name="t.FBN035R" localSheetId="54">#REF!</definedName>
    <definedName name="t.FBN035R" localSheetId="53">#REF!</definedName>
    <definedName name="t.FBN035R" localSheetId="13">#REF!</definedName>
    <definedName name="t.FBN035R" localSheetId="19">#REF!</definedName>
    <definedName name="t.FBN035R" localSheetId="23">#REF!</definedName>
    <definedName name="t.FBN035R" localSheetId="30">#REF!</definedName>
    <definedName name="t.FBN035R" localSheetId="3">#REF!</definedName>
    <definedName name="t.FBN035R" localSheetId="1">#REF!</definedName>
    <definedName name="t.FBN035R">#REF!</definedName>
    <definedName name="t.FID002" localSheetId="11">#REF!</definedName>
    <definedName name="t.FID002" localSheetId="44">#REF!</definedName>
    <definedName name="t.FID002" localSheetId="45">#REF!</definedName>
    <definedName name="t.FID002" localSheetId="46">#REF!</definedName>
    <definedName name="t.FID002" localSheetId="48">#REF!</definedName>
    <definedName name="t.FID002" localSheetId="54">#REF!</definedName>
    <definedName name="t.FID002" localSheetId="53">#REF!</definedName>
    <definedName name="t.FID002" localSheetId="13">#REF!</definedName>
    <definedName name="t.FID002" localSheetId="19">#REF!</definedName>
    <definedName name="t.FID002" localSheetId="23">#REF!</definedName>
    <definedName name="t.FID002" localSheetId="30">#REF!</definedName>
    <definedName name="t.FID002" localSheetId="3">#REF!</definedName>
    <definedName name="t.FID002" localSheetId="1">#REF!</definedName>
    <definedName name="t.FID002">#REF!</definedName>
    <definedName name="t.FID003" localSheetId="11">#REF!</definedName>
    <definedName name="t.FID003" localSheetId="44">#REF!</definedName>
    <definedName name="t.FID003" localSheetId="45">#REF!</definedName>
    <definedName name="t.FID003" localSheetId="46">#REF!</definedName>
    <definedName name="t.FID003" localSheetId="48">#REF!</definedName>
    <definedName name="t.FID003" localSheetId="54">#REF!</definedName>
    <definedName name="t.FID003" localSheetId="53">#REF!</definedName>
    <definedName name="t.FID003" localSheetId="13">#REF!</definedName>
    <definedName name="t.FID003" localSheetId="19">#REF!</definedName>
    <definedName name="t.FID003" localSheetId="23">#REF!</definedName>
    <definedName name="t.FID003" localSheetId="30">#REF!</definedName>
    <definedName name="t.FID003" localSheetId="3">#REF!</definedName>
    <definedName name="t.FID003" localSheetId="1">#REF!</definedName>
    <definedName name="t.FID003">#REF!</definedName>
    <definedName name="t.FID004A" localSheetId="11">#REF!</definedName>
    <definedName name="t.FID004A" localSheetId="44">#REF!</definedName>
    <definedName name="t.FID004A" localSheetId="45">#REF!</definedName>
    <definedName name="t.FID004A" localSheetId="46">#REF!</definedName>
    <definedName name="t.FID004A" localSheetId="48">#REF!</definedName>
    <definedName name="t.FID004A" localSheetId="54">#REF!</definedName>
    <definedName name="t.FID004A" localSheetId="53">#REF!</definedName>
    <definedName name="t.FID004A" localSheetId="13">#REF!</definedName>
    <definedName name="t.FID004A" localSheetId="19">#REF!</definedName>
    <definedName name="t.FID004A" localSheetId="23">#REF!</definedName>
    <definedName name="t.FID004A" localSheetId="30">#REF!</definedName>
    <definedName name="t.FID004A" localSheetId="3">#REF!</definedName>
    <definedName name="t.FID004A" localSheetId="1">#REF!</definedName>
    <definedName name="t.FID004A">#REF!</definedName>
    <definedName name="t.FID004B" localSheetId="11">#REF!</definedName>
    <definedName name="t.FID004B" localSheetId="44">#REF!</definedName>
    <definedName name="t.FID004B" localSheetId="45">#REF!</definedName>
    <definedName name="t.FID004B" localSheetId="46">#REF!</definedName>
    <definedName name="t.FID004B" localSheetId="48">#REF!</definedName>
    <definedName name="t.FID004B" localSheetId="54">#REF!</definedName>
    <definedName name="t.FID004B" localSheetId="53">#REF!</definedName>
    <definedName name="t.FID004B" localSheetId="13">#REF!</definedName>
    <definedName name="t.FID004B" localSheetId="19">#REF!</definedName>
    <definedName name="t.FID004B" localSheetId="23">#REF!</definedName>
    <definedName name="t.FID004B" localSheetId="30">#REF!</definedName>
    <definedName name="t.FID004B" localSheetId="3">#REF!</definedName>
    <definedName name="t.FID004B" localSheetId="1">#REF!</definedName>
    <definedName name="t.FID004B">#REF!</definedName>
    <definedName name="t.FID005" localSheetId="11">#REF!</definedName>
    <definedName name="t.FID005" localSheetId="44">#REF!</definedName>
    <definedName name="t.FID005" localSheetId="45">#REF!</definedName>
    <definedName name="t.FID005" localSheetId="46">#REF!</definedName>
    <definedName name="t.FID005" localSheetId="48">#REF!</definedName>
    <definedName name="t.FID005" localSheetId="54">#REF!</definedName>
    <definedName name="t.FID005" localSheetId="53">#REF!</definedName>
    <definedName name="t.FID005" localSheetId="13">#REF!</definedName>
    <definedName name="t.FID005" localSheetId="19">#REF!</definedName>
    <definedName name="t.FID005" localSheetId="23">#REF!</definedName>
    <definedName name="t.FID005" localSheetId="30">#REF!</definedName>
    <definedName name="t.FID005" localSheetId="3">#REF!</definedName>
    <definedName name="t.FID005" localSheetId="1">#REF!</definedName>
    <definedName name="t.FID005">#REF!</definedName>
    <definedName name="t.FIN002D" localSheetId="11">#REF!</definedName>
    <definedName name="t.FIN002D" localSheetId="44">#REF!</definedName>
    <definedName name="t.FIN002D" localSheetId="45">#REF!</definedName>
    <definedName name="t.FIN002D" localSheetId="46">#REF!</definedName>
    <definedName name="t.FIN002D" localSheetId="48">#REF!</definedName>
    <definedName name="t.FIN002D" localSheetId="54">#REF!</definedName>
    <definedName name="t.FIN002D" localSheetId="53">#REF!</definedName>
    <definedName name="t.FIN002D" localSheetId="13">#REF!</definedName>
    <definedName name="t.FIN002D" localSheetId="19">#REF!</definedName>
    <definedName name="t.FIN002D" localSheetId="23">#REF!</definedName>
    <definedName name="t.FIN002D" localSheetId="30">#REF!</definedName>
    <definedName name="t.FIN002D" localSheetId="3">#REF!</definedName>
    <definedName name="t.FIN002D" localSheetId="1">#REF!</definedName>
    <definedName name="t.FIN002D">#REF!</definedName>
    <definedName name="t.FIN003A" localSheetId="11">#REF!</definedName>
    <definedName name="t.FIN003A" localSheetId="44">#REF!</definedName>
    <definedName name="t.FIN003A" localSheetId="45">#REF!</definedName>
    <definedName name="t.FIN003A" localSheetId="46">#REF!</definedName>
    <definedName name="t.FIN003A" localSheetId="48">#REF!</definedName>
    <definedName name="t.FIN003A" localSheetId="54">#REF!</definedName>
    <definedName name="t.FIN003A" localSheetId="53">#REF!</definedName>
    <definedName name="t.FIN003A" localSheetId="13">#REF!</definedName>
    <definedName name="t.FIN003A" localSheetId="19">#REF!</definedName>
    <definedName name="t.FIN003A" localSheetId="23">#REF!</definedName>
    <definedName name="t.FIN003A" localSheetId="30">#REF!</definedName>
    <definedName name="t.FIN003A" localSheetId="3">#REF!</definedName>
    <definedName name="t.FIN003A" localSheetId="1">#REF!</definedName>
    <definedName name="t.FIN003A">#REF!</definedName>
    <definedName name="t.FIN003B" localSheetId="11">#REF!</definedName>
    <definedName name="t.FIN003B" localSheetId="44">#REF!</definedName>
    <definedName name="t.FIN003B" localSheetId="45">#REF!</definedName>
    <definedName name="t.FIN003B" localSheetId="46">#REF!</definedName>
    <definedName name="t.FIN003B" localSheetId="48">#REF!</definedName>
    <definedName name="t.FIN003B" localSheetId="54">#REF!</definedName>
    <definedName name="t.FIN003B" localSheetId="53">#REF!</definedName>
    <definedName name="t.FIN003B" localSheetId="13">#REF!</definedName>
    <definedName name="t.FIN003B" localSheetId="19">#REF!</definedName>
    <definedName name="t.FIN003B" localSheetId="23">#REF!</definedName>
    <definedName name="t.FIN003B" localSheetId="30">#REF!</definedName>
    <definedName name="t.FIN003B" localSheetId="3">#REF!</definedName>
    <definedName name="t.FIN003B" localSheetId="1">#REF!</definedName>
    <definedName name="t.FIN003B">#REF!</definedName>
    <definedName name="t.FIN003C" localSheetId="11">#REF!</definedName>
    <definedName name="t.FIN003C" localSheetId="44">#REF!</definedName>
    <definedName name="t.FIN003C" localSheetId="45">#REF!</definedName>
    <definedName name="t.FIN003C" localSheetId="46">#REF!</definedName>
    <definedName name="t.FIN003C" localSheetId="48">#REF!</definedName>
    <definedName name="t.FIN003C" localSheetId="54">#REF!</definedName>
    <definedName name="t.FIN003C" localSheetId="53">#REF!</definedName>
    <definedName name="t.FIN003C" localSheetId="13">#REF!</definedName>
    <definedName name="t.FIN003C" localSheetId="19">#REF!</definedName>
    <definedName name="t.FIN003C" localSheetId="23">#REF!</definedName>
    <definedName name="t.FIN003C" localSheetId="30">#REF!</definedName>
    <definedName name="t.FIN003C" localSheetId="3">#REF!</definedName>
    <definedName name="t.FIN003C" localSheetId="1">#REF!</definedName>
    <definedName name="t.FIN003C">#REF!</definedName>
    <definedName name="t.FIN005_1.G3" localSheetId="11">#REF!</definedName>
    <definedName name="t.FIN005_1.G3" localSheetId="44">#REF!</definedName>
    <definedName name="t.FIN005_1.G3" localSheetId="45">#REF!</definedName>
    <definedName name="t.FIN005_1.G3" localSheetId="46">#REF!</definedName>
    <definedName name="t.FIN005_1.G3" localSheetId="48">#REF!</definedName>
    <definedName name="t.FIN005_1.G3" localSheetId="54">#REF!</definedName>
    <definedName name="t.FIN005_1.G3" localSheetId="53">#REF!</definedName>
    <definedName name="t.FIN005_1.G3" localSheetId="13">#REF!</definedName>
    <definedName name="t.FIN005_1.G3" localSheetId="19">#REF!</definedName>
    <definedName name="t.FIN005_1.G3" localSheetId="23">#REF!</definedName>
    <definedName name="t.FIN005_1.G3" localSheetId="30">#REF!</definedName>
    <definedName name="t.FIN005_1.G3" localSheetId="3">#REF!</definedName>
    <definedName name="t.FIN005_1.G3" localSheetId="1">#REF!</definedName>
    <definedName name="t.FIN005_1.G3">#REF!</definedName>
    <definedName name="t.FIN005_2.G3" localSheetId="11">#REF!</definedName>
    <definedName name="t.FIN005_2.G3" localSheetId="44">#REF!</definedName>
    <definedName name="t.FIN005_2.G3" localSheetId="45">#REF!</definedName>
    <definedName name="t.FIN005_2.G3" localSheetId="46">#REF!</definedName>
    <definedName name="t.FIN005_2.G3" localSheetId="48">#REF!</definedName>
    <definedName name="t.FIN005_2.G3" localSheetId="54">#REF!</definedName>
    <definedName name="t.FIN005_2.G3" localSheetId="53">#REF!</definedName>
    <definedName name="t.FIN005_2.G3" localSheetId="13">#REF!</definedName>
    <definedName name="t.FIN005_2.G3" localSheetId="19">#REF!</definedName>
    <definedName name="t.FIN005_2.G3" localSheetId="23">#REF!</definedName>
    <definedName name="t.FIN005_2.G3" localSheetId="30">#REF!</definedName>
    <definedName name="t.FIN005_2.G3" localSheetId="3">#REF!</definedName>
    <definedName name="t.FIN005_2.G3" localSheetId="1">#REF!</definedName>
    <definedName name="t.FIN005_2.G3">#REF!</definedName>
    <definedName name="t.FIN006.G3" localSheetId="11">#REF!</definedName>
    <definedName name="t.FIN006.G3" localSheetId="44">#REF!</definedName>
    <definedName name="t.FIN006.G3" localSheetId="45">#REF!</definedName>
    <definedName name="t.FIN006.G3" localSheetId="46">#REF!</definedName>
    <definedName name="t.FIN006.G3" localSheetId="48">#REF!</definedName>
    <definedName name="t.FIN006.G3" localSheetId="54">#REF!</definedName>
    <definedName name="t.FIN006.G3" localSheetId="53">#REF!</definedName>
    <definedName name="t.FIN006.G3" localSheetId="13">#REF!</definedName>
    <definedName name="t.FIN006.G3" localSheetId="19">#REF!</definedName>
    <definedName name="t.FIN006.G3" localSheetId="23">#REF!</definedName>
    <definedName name="t.FIN006.G3" localSheetId="30">#REF!</definedName>
    <definedName name="t.FIN006.G3" localSheetId="3">#REF!</definedName>
    <definedName name="t.FIN006.G3" localSheetId="1">#REF!</definedName>
    <definedName name="t.FIN006.G3">#REF!</definedName>
    <definedName name="t.FIN007" localSheetId="11">#REF!</definedName>
    <definedName name="t.FIN007" localSheetId="44">#REF!</definedName>
    <definedName name="t.FIN007" localSheetId="45">#REF!</definedName>
    <definedName name="t.FIN007" localSheetId="46">#REF!</definedName>
    <definedName name="t.FIN007" localSheetId="48">#REF!</definedName>
    <definedName name="t.FIN007" localSheetId="54">#REF!</definedName>
    <definedName name="t.FIN007" localSheetId="53">#REF!</definedName>
    <definedName name="t.FIN007" localSheetId="13">#REF!</definedName>
    <definedName name="t.FIN007" localSheetId="19">#REF!</definedName>
    <definedName name="t.FIN007" localSheetId="23">#REF!</definedName>
    <definedName name="t.FIN007" localSheetId="30">#REF!</definedName>
    <definedName name="t.FIN007" localSheetId="3">#REF!</definedName>
    <definedName name="t.FIN007" localSheetId="1">#REF!</definedName>
    <definedName name="t.FIN007">#REF!</definedName>
    <definedName name="t.FIN008A" localSheetId="11">#REF!</definedName>
    <definedName name="t.FIN008A" localSheetId="44">#REF!</definedName>
    <definedName name="t.FIN008A" localSheetId="45">#REF!</definedName>
    <definedName name="t.FIN008A" localSheetId="46">#REF!</definedName>
    <definedName name="t.FIN008A" localSheetId="48">#REF!</definedName>
    <definedName name="t.FIN008A" localSheetId="54">#REF!</definedName>
    <definedName name="t.FIN008A" localSheetId="53">#REF!</definedName>
    <definedName name="t.FIN008A" localSheetId="13">#REF!</definedName>
    <definedName name="t.FIN008A" localSheetId="19">#REF!</definedName>
    <definedName name="t.FIN008A" localSheetId="23">#REF!</definedName>
    <definedName name="t.FIN008A" localSheetId="30">#REF!</definedName>
    <definedName name="t.FIN008A" localSheetId="3">#REF!</definedName>
    <definedName name="t.FIN008A" localSheetId="1">#REF!</definedName>
    <definedName name="t.FIN008A">#REF!</definedName>
    <definedName name="t.FIN008B" localSheetId="11">#REF!</definedName>
    <definedName name="t.FIN008B" localSheetId="44">#REF!</definedName>
    <definedName name="t.FIN008B" localSheetId="45">#REF!</definedName>
    <definedName name="t.FIN008B" localSheetId="46">#REF!</definedName>
    <definedName name="t.FIN008B" localSheetId="48">#REF!</definedName>
    <definedName name="t.FIN008B" localSheetId="54">#REF!</definedName>
    <definedName name="t.FIN008B" localSheetId="53">#REF!</definedName>
    <definedName name="t.FIN008B" localSheetId="13">#REF!</definedName>
    <definedName name="t.FIN008B" localSheetId="19">#REF!</definedName>
    <definedName name="t.FIN008B" localSheetId="23">#REF!</definedName>
    <definedName name="t.FIN008B" localSheetId="30">#REF!</definedName>
    <definedName name="t.FIN008B" localSheetId="3">#REF!</definedName>
    <definedName name="t.FIN008B" localSheetId="1">#REF!</definedName>
    <definedName name="t.FIN008B">#REF!</definedName>
    <definedName name="t.FIN008C" localSheetId="11">#REF!</definedName>
    <definedName name="t.FIN008C" localSheetId="44">#REF!</definedName>
    <definedName name="t.FIN008C" localSheetId="45">#REF!</definedName>
    <definedName name="t.FIN008C" localSheetId="46">#REF!</definedName>
    <definedName name="t.FIN008C" localSheetId="48">#REF!</definedName>
    <definedName name="t.FIN008C" localSheetId="54">#REF!</definedName>
    <definedName name="t.FIN008C" localSheetId="53">#REF!</definedName>
    <definedName name="t.FIN008C" localSheetId="13">#REF!</definedName>
    <definedName name="t.FIN008C" localSheetId="19">#REF!</definedName>
    <definedName name="t.FIN008C" localSheetId="23">#REF!</definedName>
    <definedName name="t.FIN008C" localSheetId="30">#REF!</definedName>
    <definedName name="t.FIN008C" localSheetId="3">#REF!</definedName>
    <definedName name="t.FIN008C" localSheetId="1">#REF!</definedName>
    <definedName name="t.FIN008C">#REF!</definedName>
    <definedName name="t.FIN008D" localSheetId="11">#REF!</definedName>
    <definedName name="t.FIN008D" localSheetId="44">#REF!</definedName>
    <definedName name="t.FIN008D" localSheetId="45">#REF!</definedName>
    <definedName name="t.FIN008D" localSheetId="46">#REF!</definedName>
    <definedName name="t.FIN008D" localSheetId="48">#REF!</definedName>
    <definedName name="t.FIN008D" localSheetId="54">#REF!</definedName>
    <definedName name="t.FIN008D" localSheetId="53">#REF!</definedName>
    <definedName name="t.FIN008D" localSheetId="13">#REF!</definedName>
    <definedName name="t.FIN008D" localSheetId="19">#REF!</definedName>
    <definedName name="t.FIN008D" localSheetId="23">#REF!</definedName>
    <definedName name="t.FIN008D" localSheetId="30">#REF!</definedName>
    <definedName name="t.FIN008D" localSheetId="3">#REF!</definedName>
    <definedName name="t.FIN008D" localSheetId="1">#REF!</definedName>
    <definedName name="t.FIN008D">#REF!</definedName>
    <definedName name="t.FIN009" localSheetId="11">#REF!</definedName>
    <definedName name="t.FIN009" localSheetId="44">#REF!</definedName>
    <definedName name="t.FIN009" localSheetId="45">#REF!</definedName>
    <definedName name="t.FIN009" localSheetId="46">#REF!</definedName>
    <definedName name="t.FIN009" localSheetId="48">#REF!</definedName>
    <definedName name="t.FIN009" localSheetId="54">#REF!</definedName>
    <definedName name="t.FIN009" localSheetId="53">#REF!</definedName>
    <definedName name="t.FIN009" localSheetId="13">#REF!</definedName>
    <definedName name="t.FIN009" localSheetId="19">#REF!</definedName>
    <definedName name="t.FIN009" localSheetId="23">#REF!</definedName>
    <definedName name="t.FIN009" localSheetId="30">#REF!</definedName>
    <definedName name="t.FIN009" localSheetId="3">#REF!</definedName>
    <definedName name="t.FIN009" localSheetId="1">#REF!</definedName>
    <definedName name="t.FIN009">#REF!</definedName>
    <definedName name="t.FIN009_1" localSheetId="11">#REF!</definedName>
    <definedName name="t.FIN009_1" localSheetId="44">#REF!</definedName>
    <definedName name="t.FIN009_1" localSheetId="45">#REF!</definedName>
    <definedName name="t.FIN009_1" localSheetId="46">#REF!</definedName>
    <definedName name="t.FIN009_1" localSheetId="48">#REF!</definedName>
    <definedName name="t.FIN009_1" localSheetId="54">#REF!</definedName>
    <definedName name="t.FIN009_1" localSheetId="53">#REF!</definedName>
    <definedName name="t.FIN009_1" localSheetId="13">#REF!</definedName>
    <definedName name="t.FIN009_1" localSheetId="19">#REF!</definedName>
    <definedName name="t.FIN009_1" localSheetId="23">#REF!</definedName>
    <definedName name="t.FIN009_1" localSheetId="30">#REF!</definedName>
    <definedName name="t.FIN009_1" localSheetId="3">#REF!</definedName>
    <definedName name="t.FIN009_1" localSheetId="1">#REF!</definedName>
    <definedName name="t.FIN009_1">#REF!</definedName>
    <definedName name="t.FIN010.G3" localSheetId="11">#REF!</definedName>
    <definedName name="t.FIN010.G3" localSheetId="44">#REF!</definedName>
    <definedName name="t.FIN010.G3" localSheetId="45">#REF!</definedName>
    <definedName name="t.FIN010.G3" localSheetId="46">#REF!</definedName>
    <definedName name="t.FIN010.G3" localSheetId="48">#REF!</definedName>
    <definedName name="t.FIN010.G3" localSheetId="54">#REF!</definedName>
    <definedName name="t.FIN010.G3" localSheetId="53">#REF!</definedName>
    <definedName name="t.FIN010.G3" localSheetId="13">#REF!</definedName>
    <definedName name="t.FIN010.G3" localSheetId="19">#REF!</definedName>
    <definedName name="t.FIN010.G3" localSheetId="23">#REF!</definedName>
    <definedName name="t.FIN010.G3" localSheetId="30">#REF!</definedName>
    <definedName name="t.FIN010.G3" localSheetId="3">#REF!</definedName>
    <definedName name="t.FIN010.G3" localSheetId="1">#REF!</definedName>
    <definedName name="t.FIN010.G3">#REF!</definedName>
    <definedName name="t.FIN011" localSheetId="11">#REF!</definedName>
    <definedName name="t.FIN011" localSheetId="44">#REF!</definedName>
    <definedName name="t.FIN011" localSheetId="45">#REF!</definedName>
    <definedName name="t.FIN011" localSheetId="46">#REF!</definedName>
    <definedName name="t.FIN011" localSheetId="48">#REF!</definedName>
    <definedName name="t.FIN011" localSheetId="54">#REF!</definedName>
    <definedName name="t.FIN011" localSheetId="53">#REF!</definedName>
    <definedName name="t.FIN011" localSheetId="13">#REF!</definedName>
    <definedName name="t.FIN011" localSheetId="19">#REF!</definedName>
    <definedName name="t.FIN011" localSheetId="23">#REF!</definedName>
    <definedName name="t.FIN011" localSheetId="30">#REF!</definedName>
    <definedName name="t.FIN011" localSheetId="3">#REF!</definedName>
    <definedName name="t.FIN011" localSheetId="1">#REF!</definedName>
    <definedName name="t.FIN011">#REF!</definedName>
    <definedName name="t.FIN016B_1" localSheetId="11">#REF!</definedName>
    <definedName name="t.FIN016B_1" localSheetId="44">#REF!</definedName>
    <definedName name="t.FIN016B_1" localSheetId="45">#REF!</definedName>
    <definedName name="t.FIN016B_1" localSheetId="46">#REF!</definedName>
    <definedName name="t.FIN016B_1" localSheetId="48">#REF!</definedName>
    <definedName name="t.FIN016B_1" localSheetId="54">#REF!</definedName>
    <definedName name="t.FIN016B_1" localSheetId="53">#REF!</definedName>
    <definedName name="t.FIN016B_1" localSheetId="13">#REF!</definedName>
    <definedName name="t.FIN016B_1" localSheetId="19">#REF!</definedName>
    <definedName name="t.FIN016B_1" localSheetId="23">#REF!</definedName>
    <definedName name="t.FIN016B_1" localSheetId="30">#REF!</definedName>
    <definedName name="t.FIN016B_1" localSheetId="3">#REF!</definedName>
    <definedName name="t.FIN016B_1" localSheetId="1">#REF!</definedName>
    <definedName name="t.FIN016B_1">#REF!</definedName>
    <definedName name="t.FIN016B_2" localSheetId="11">#REF!</definedName>
    <definedName name="t.FIN016B_2" localSheetId="44">#REF!</definedName>
    <definedName name="t.FIN016B_2" localSheetId="45">#REF!</definedName>
    <definedName name="t.FIN016B_2" localSheetId="46">#REF!</definedName>
    <definedName name="t.FIN016B_2" localSheetId="48">#REF!</definedName>
    <definedName name="t.FIN016B_2" localSheetId="54">#REF!</definedName>
    <definedName name="t.FIN016B_2" localSheetId="53">#REF!</definedName>
    <definedName name="t.FIN016B_2" localSheetId="13">#REF!</definedName>
    <definedName name="t.FIN016B_2" localSheetId="19">#REF!</definedName>
    <definedName name="t.FIN016B_2" localSheetId="23">#REF!</definedName>
    <definedName name="t.FIN016B_2" localSheetId="30">#REF!</definedName>
    <definedName name="t.FIN016B_2" localSheetId="3">#REF!</definedName>
    <definedName name="t.FIN016B_2" localSheetId="1">#REF!</definedName>
    <definedName name="t.FIN016B_2">#REF!</definedName>
    <definedName name="t.FIN018" localSheetId="11">#REF!</definedName>
    <definedName name="t.FIN018" localSheetId="44">#REF!</definedName>
    <definedName name="t.FIN018" localSheetId="45">#REF!</definedName>
    <definedName name="t.FIN018" localSheetId="46">#REF!</definedName>
    <definedName name="t.FIN018" localSheetId="48">#REF!</definedName>
    <definedName name="t.FIN018" localSheetId="54">#REF!</definedName>
    <definedName name="t.FIN018" localSheetId="53">#REF!</definedName>
    <definedName name="t.FIN018" localSheetId="13">#REF!</definedName>
    <definedName name="t.FIN018" localSheetId="19">#REF!</definedName>
    <definedName name="t.FIN018" localSheetId="23">#REF!</definedName>
    <definedName name="t.FIN018" localSheetId="30">#REF!</definedName>
    <definedName name="t.FIN018" localSheetId="3">#REF!</definedName>
    <definedName name="t.FIN018" localSheetId="1">#REF!</definedName>
    <definedName name="t.FIN018">#REF!</definedName>
    <definedName name="t.FIN019" localSheetId="11">#REF!</definedName>
    <definedName name="t.FIN019" localSheetId="44">#REF!</definedName>
    <definedName name="t.FIN019" localSheetId="45">#REF!</definedName>
    <definedName name="t.FIN019" localSheetId="46">#REF!</definedName>
    <definedName name="t.FIN019" localSheetId="48">#REF!</definedName>
    <definedName name="t.FIN019" localSheetId="54">#REF!</definedName>
    <definedName name="t.FIN019" localSheetId="53">#REF!</definedName>
    <definedName name="t.FIN019" localSheetId="13">#REF!</definedName>
    <definedName name="t.FIN019" localSheetId="19">#REF!</definedName>
    <definedName name="t.FIN019" localSheetId="23">#REF!</definedName>
    <definedName name="t.FIN019" localSheetId="30">#REF!</definedName>
    <definedName name="t.FIN019" localSheetId="3">#REF!</definedName>
    <definedName name="t.FIN019" localSheetId="1">#REF!</definedName>
    <definedName name="t.FIN019">#REF!</definedName>
    <definedName name="t.FIN020" localSheetId="11">#REF!</definedName>
    <definedName name="t.FIN020" localSheetId="44">#REF!</definedName>
    <definedName name="t.FIN020" localSheetId="45">#REF!</definedName>
    <definedName name="t.FIN020" localSheetId="46">#REF!</definedName>
    <definedName name="t.FIN020" localSheetId="48">#REF!</definedName>
    <definedName name="t.FIN020" localSheetId="54">#REF!</definedName>
    <definedName name="t.FIN020" localSheetId="53">#REF!</definedName>
    <definedName name="t.FIN020" localSheetId="13">#REF!</definedName>
    <definedName name="t.FIN020" localSheetId="19">#REF!</definedName>
    <definedName name="t.FIN020" localSheetId="23">#REF!</definedName>
    <definedName name="t.FIN020" localSheetId="30">#REF!</definedName>
    <definedName name="t.FIN020" localSheetId="3">#REF!</definedName>
    <definedName name="t.FIN020" localSheetId="1">#REF!</definedName>
    <definedName name="t.FIN020">#REF!</definedName>
    <definedName name="t.FIN021" localSheetId="11">#REF!</definedName>
    <definedName name="t.FIN021" localSheetId="44">#REF!</definedName>
    <definedName name="t.FIN021" localSheetId="45">#REF!</definedName>
    <definedName name="t.FIN021" localSheetId="46">#REF!</definedName>
    <definedName name="t.FIN021" localSheetId="48">#REF!</definedName>
    <definedName name="t.FIN021" localSheetId="54">#REF!</definedName>
    <definedName name="t.FIN021" localSheetId="53">#REF!</definedName>
    <definedName name="t.FIN021" localSheetId="13">#REF!</definedName>
    <definedName name="t.FIN021" localSheetId="19">#REF!</definedName>
    <definedName name="t.FIN021" localSheetId="23">#REF!</definedName>
    <definedName name="t.FIN021" localSheetId="30">#REF!</definedName>
    <definedName name="t.FIN021" localSheetId="3">#REF!</definedName>
    <definedName name="t.FIN021" localSheetId="1">#REF!</definedName>
    <definedName name="t.FIN021">#REF!</definedName>
    <definedName name="t.FIN022" localSheetId="11">#REF!</definedName>
    <definedName name="t.FIN022" localSheetId="44">#REF!</definedName>
    <definedName name="t.FIN022" localSheetId="45">#REF!</definedName>
    <definedName name="t.FIN022" localSheetId="46">#REF!</definedName>
    <definedName name="t.FIN022" localSheetId="48">#REF!</definedName>
    <definedName name="t.FIN022" localSheetId="54">#REF!</definedName>
    <definedName name="t.FIN022" localSheetId="53">#REF!</definedName>
    <definedName name="t.FIN022" localSheetId="13">#REF!</definedName>
    <definedName name="t.FIN022" localSheetId="19">#REF!</definedName>
    <definedName name="t.FIN022" localSheetId="23">#REF!</definedName>
    <definedName name="t.FIN022" localSheetId="30">#REF!</definedName>
    <definedName name="t.FIN022" localSheetId="3">#REF!</definedName>
    <definedName name="t.FIN022" localSheetId="1">#REF!</definedName>
    <definedName name="t.FIN022">#REF!</definedName>
    <definedName name="t.FIN023" localSheetId="11">#REF!</definedName>
    <definedName name="t.FIN023" localSheetId="44">#REF!</definedName>
    <definedName name="t.FIN023" localSheetId="45">#REF!</definedName>
    <definedName name="t.FIN023" localSheetId="46">#REF!</definedName>
    <definedName name="t.FIN023" localSheetId="48">#REF!</definedName>
    <definedName name="t.FIN023" localSheetId="54">#REF!</definedName>
    <definedName name="t.FIN023" localSheetId="53">#REF!</definedName>
    <definedName name="t.FIN023" localSheetId="13">#REF!</definedName>
    <definedName name="t.FIN023" localSheetId="19">#REF!</definedName>
    <definedName name="t.FIN023" localSheetId="23">#REF!</definedName>
    <definedName name="t.FIN023" localSheetId="30">#REF!</definedName>
    <definedName name="t.FIN023" localSheetId="3">#REF!</definedName>
    <definedName name="t.FIN023" localSheetId="1">#REF!</definedName>
    <definedName name="t.FIN023">#REF!</definedName>
    <definedName name="t.FIN024" localSheetId="11">#REF!</definedName>
    <definedName name="t.FIN024" localSheetId="44">#REF!</definedName>
    <definedName name="t.FIN024" localSheetId="45">#REF!</definedName>
    <definedName name="t.FIN024" localSheetId="46">#REF!</definedName>
    <definedName name="t.FIN024" localSheetId="48">#REF!</definedName>
    <definedName name="t.FIN024" localSheetId="54">#REF!</definedName>
    <definedName name="t.FIN024" localSheetId="53">#REF!</definedName>
    <definedName name="t.FIN024" localSheetId="13">#REF!</definedName>
    <definedName name="t.FIN024" localSheetId="19">#REF!</definedName>
    <definedName name="t.FIN024" localSheetId="23">#REF!</definedName>
    <definedName name="t.FIN024" localSheetId="30">#REF!</definedName>
    <definedName name="t.FIN024" localSheetId="3">#REF!</definedName>
    <definedName name="t.FIN024" localSheetId="1">#REF!</definedName>
    <definedName name="t.FIN024">#REF!</definedName>
    <definedName name="t.FIN025" localSheetId="11">#REF!</definedName>
    <definedName name="t.FIN025" localSheetId="44">#REF!</definedName>
    <definedName name="t.FIN025" localSheetId="45">#REF!</definedName>
    <definedName name="t.FIN025" localSheetId="46">#REF!</definedName>
    <definedName name="t.FIN025" localSheetId="48">#REF!</definedName>
    <definedName name="t.FIN025" localSheetId="54">#REF!</definedName>
    <definedName name="t.FIN025" localSheetId="53">#REF!</definedName>
    <definedName name="t.FIN025" localSheetId="13">#REF!</definedName>
    <definedName name="t.FIN025" localSheetId="19">#REF!</definedName>
    <definedName name="t.FIN025" localSheetId="23">#REF!</definedName>
    <definedName name="t.FIN025" localSheetId="30">#REF!</definedName>
    <definedName name="t.FIN025" localSheetId="3">#REF!</definedName>
    <definedName name="t.FIN025" localSheetId="1">#REF!</definedName>
    <definedName name="t.FIN025">#REF!</definedName>
    <definedName name="t.FIN026B" localSheetId="11">#REF!</definedName>
    <definedName name="t.FIN026B" localSheetId="44">#REF!</definedName>
    <definedName name="t.FIN026B" localSheetId="45">#REF!</definedName>
    <definedName name="t.FIN026B" localSheetId="46">#REF!</definedName>
    <definedName name="t.FIN026B" localSheetId="48">#REF!</definedName>
    <definedName name="t.FIN026B" localSheetId="54">#REF!</definedName>
    <definedName name="t.FIN026B" localSheetId="53">#REF!</definedName>
    <definedName name="t.FIN026B" localSheetId="13">#REF!</definedName>
    <definedName name="t.FIN026B" localSheetId="19">#REF!</definedName>
    <definedName name="t.FIN026B" localSheetId="23">#REF!</definedName>
    <definedName name="t.FIN026B" localSheetId="30">#REF!</definedName>
    <definedName name="t.FIN026B" localSheetId="3">#REF!</definedName>
    <definedName name="t.FIN026B" localSheetId="1">#REF!</definedName>
    <definedName name="t.FIN026B">#REF!</definedName>
    <definedName name="t.FIN026C" localSheetId="11">#REF!</definedName>
    <definedName name="t.FIN026C" localSheetId="44">#REF!</definedName>
    <definedName name="t.FIN026C" localSheetId="45">#REF!</definedName>
    <definedName name="t.FIN026C" localSheetId="46">#REF!</definedName>
    <definedName name="t.FIN026C" localSheetId="48">#REF!</definedName>
    <definedName name="t.FIN026C" localSheetId="54">#REF!</definedName>
    <definedName name="t.FIN026C" localSheetId="53">#REF!</definedName>
    <definedName name="t.FIN026C" localSheetId="13">#REF!</definedName>
    <definedName name="t.FIN026C" localSheetId="19">#REF!</definedName>
    <definedName name="t.FIN026C" localSheetId="23">#REF!</definedName>
    <definedName name="t.FIN026C" localSheetId="30">#REF!</definedName>
    <definedName name="t.FIN026C" localSheetId="3">#REF!</definedName>
    <definedName name="t.FIN026C" localSheetId="1">#REF!</definedName>
    <definedName name="t.FIN026C">#REF!</definedName>
    <definedName name="t.FIN026D" localSheetId="11">#REF!</definedName>
    <definedName name="t.FIN026D" localSheetId="44">#REF!</definedName>
    <definedName name="t.FIN026D" localSheetId="45">#REF!</definedName>
    <definedName name="t.FIN026D" localSheetId="46">#REF!</definedName>
    <definedName name="t.FIN026D" localSheetId="48">#REF!</definedName>
    <definedName name="t.FIN026D" localSheetId="54">#REF!</definedName>
    <definedName name="t.FIN026D" localSheetId="53">#REF!</definedName>
    <definedName name="t.FIN026D" localSheetId="13">#REF!</definedName>
    <definedName name="t.FIN026D" localSheetId="19">#REF!</definedName>
    <definedName name="t.FIN026D" localSheetId="23">#REF!</definedName>
    <definedName name="t.FIN026D" localSheetId="30">#REF!</definedName>
    <definedName name="t.FIN026D" localSheetId="3">#REF!</definedName>
    <definedName name="t.FIN026D" localSheetId="1">#REF!</definedName>
    <definedName name="t.FIN026D">#REF!</definedName>
    <definedName name="t.FIN026E" localSheetId="11">#REF!</definedName>
    <definedName name="t.FIN026E" localSheetId="44">#REF!</definedName>
    <definedName name="t.FIN026E" localSheetId="45">#REF!</definedName>
    <definedName name="t.FIN026E" localSheetId="46">#REF!</definedName>
    <definedName name="t.FIN026E" localSheetId="48">#REF!</definedName>
    <definedName name="t.FIN026E" localSheetId="54">#REF!</definedName>
    <definedName name="t.FIN026E" localSheetId="53">#REF!</definedName>
    <definedName name="t.FIN026E" localSheetId="13">#REF!</definedName>
    <definedName name="t.FIN026E" localSheetId="19">#REF!</definedName>
    <definedName name="t.FIN026E" localSheetId="23">#REF!</definedName>
    <definedName name="t.FIN026E" localSheetId="30">#REF!</definedName>
    <definedName name="t.FIN026E" localSheetId="3">#REF!</definedName>
    <definedName name="t.FIN026E" localSheetId="1">#REF!</definedName>
    <definedName name="t.FIN026E">#REF!</definedName>
    <definedName name="t.FIN026F" localSheetId="11">#REF!</definedName>
    <definedName name="t.FIN026F" localSheetId="44">#REF!</definedName>
    <definedName name="t.FIN026F" localSheetId="45">#REF!</definedName>
    <definedName name="t.FIN026F" localSheetId="46">#REF!</definedName>
    <definedName name="t.FIN026F" localSheetId="48">#REF!</definedName>
    <definedName name="t.FIN026F" localSheetId="54">#REF!</definedName>
    <definedName name="t.FIN026F" localSheetId="53">#REF!</definedName>
    <definedName name="t.FIN026F" localSheetId="13">#REF!</definedName>
    <definedName name="t.FIN026F" localSheetId="19">#REF!</definedName>
    <definedName name="t.FIN026F" localSheetId="23">#REF!</definedName>
    <definedName name="t.FIN026F" localSheetId="30">#REF!</definedName>
    <definedName name="t.FIN026F" localSheetId="3">#REF!</definedName>
    <definedName name="t.FIN026F" localSheetId="1">#REF!</definedName>
    <definedName name="t.FIN026F">#REF!</definedName>
    <definedName name="t.FIN026G" localSheetId="11">#REF!</definedName>
    <definedName name="t.FIN026G" localSheetId="44">#REF!</definedName>
    <definedName name="t.FIN026G" localSheetId="45">#REF!</definedName>
    <definedName name="t.FIN026G" localSheetId="46">#REF!</definedName>
    <definedName name="t.FIN026G" localSheetId="48">#REF!</definedName>
    <definedName name="t.FIN026G" localSheetId="54">#REF!</definedName>
    <definedName name="t.FIN026G" localSheetId="53">#REF!</definedName>
    <definedName name="t.FIN026G" localSheetId="13">#REF!</definedName>
    <definedName name="t.FIN026G" localSheetId="19">#REF!</definedName>
    <definedName name="t.FIN026G" localSheetId="23">#REF!</definedName>
    <definedName name="t.FIN026G" localSheetId="30">#REF!</definedName>
    <definedName name="t.FIN026G" localSheetId="3">#REF!</definedName>
    <definedName name="t.FIN026G" localSheetId="1">#REF!</definedName>
    <definedName name="t.FIN026G">#REF!</definedName>
    <definedName name="t.FIN026H.G3" localSheetId="11">#REF!</definedName>
    <definedName name="t.FIN026H.G3" localSheetId="44">#REF!</definedName>
    <definedName name="t.FIN026H.G3" localSheetId="45">#REF!</definedName>
    <definedName name="t.FIN026H.G3" localSheetId="46">#REF!</definedName>
    <definedName name="t.FIN026H.G3" localSheetId="48">#REF!</definedName>
    <definedName name="t.FIN026H.G3" localSheetId="54">#REF!</definedName>
    <definedName name="t.FIN026H.G3" localSheetId="53">#REF!</definedName>
    <definedName name="t.FIN026H.G3" localSheetId="13">#REF!</definedName>
    <definedName name="t.FIN026H.G3" localSheetId="19">#REF!</definedName>
    <definedName name="t.FIN026H.G3" localSheetId="23">#REF!</definedName>
    <definedName name="t.FIN026H.G3" localSheetId="30">#REF!</definedName>
    <definedName name="t.FIN026H.G3" localSheetId="3">#REF!</definedName>
    <definedName name="t.FIN026H.G3" localSheetId="1">#REF!</definedName>
    <definedName name="t.FIN026H.G3">#REF!</definedName>
    <definedName name="t.FIN026I.G3" localSheetId="11">#REF!</definedName>
    <definedName name="t.FIN026I.G3" localSheetId="44">#REF!</definedName>
    <definedName name="t.FIN026I.G3" localSheetId="45">#REF!</definedName>
    <definedName name="t.FIN026I.G3" localSheetId="46">#REF!</definedName>
    <definedName name="t.FIN026I.G3" localSheetId="48">#REF!</definedName>
    <definedName name="t.FIN026I.G3" localSheetId="54">#REF!</definedName>
    <definedName name="t.FIN026I.G3" localSheetId="53">#REF!</definedName>
    <definedName name="t.FIN026I.G3" localSheetId="13">#REF!</definedName>
    <definedName name="t.FIN026I.G3" localSheetId="19">#REF!</definedName>
    <definedName name="t.FIN026I.G3" localSheetId="23">#REF!</definedName>
    <definedName name="t.FIN026I.G3" localSheetId="30">#REF!</definedName>
    <definedName name="t.FIN026I.G3" localSheetId="3">#REF!</definedName>
    <definedName name="t.FIN026I.G3" localSheetId="1">#REF!</definedName>
    <definedName name="t.FIN026I.G3">#REF!</definedName>
    <definedName name="t.FIN026J.G3" localSheetId="11">#REF!</definedName>
    <definedName name="t.FIN026J.G3" localSheetId="44">#REF!</definedName>
    <definedName name="t.FIN026J.G3" localSheetId="45">#REF!</definedName>
    <definedName name="t.FIN026J.G3" localSheetId="46">#REF!</definedName>
    <definedName name="t.FIN026J.G3" localSheetId="48">#REF!</definedName>
    <definedName name="t.FIN026J.G3" localSheetId="54">#REF!</definedName>
    <definedName name="t.FIN026J.G3" localSheetId="53">#REF!</definedName>
    <definedName name="t.FIN026J.G3" localSheetId="13">#REF!</definedName>
    <definedName name="t.FIN026J.G3" localSheetId="19">#REF!</definedName>
    <definedName name="t.FIN026J.G3" localSheetId="23">#REF!</definedName>
    <definedName name="t.FIN026J.G3" localSheetId="30">#REF!</definedName>
    <definedName name="t.FIN026J.G3" localSheetId="3">#REF!</definedName>
    <definedName name="t.FIN026J.G3" localSheetId="1">#REF!</definedName>
    <definedName name="t.FIN026J.G3">#REF!</definedName>
    <definedName name="t.FIN026K.G3" localSheetId="11">#REF!</definedName>
    <definedName name="t.FIN026K.G3" localSheetId="44">#REF!</definedName>
    <definedName name="t.FIN026K.G3" localSheetId="45">#REF!</definedName>
    <definedName name="t.FIN026K.G3" localSheetId="46">#REF!</definedName>
    <definedName name="t.FIN026K.G3" localSheetId="48">#REF!</definedName>
    <definedName name="t.FIN026K.G3" localSheetId="54">#REF!</definedName>
    <definedName name="t.FIN026K.G3" localSheetId="53">#REF!</definedName>
    <definedName name="t.FIN026K.G3" localSheetId="13">#REF!</definedName>
    <definedName name="t.FIN026K.G3" localSheetId="19">#REF!</definedName>
    <definedName name="t.FIN026K.G3" localSheetId="23">#REF!</definedName>
    <definedName name="t.FIN026K.G3" localSheetId="30">#REF!</definedName>
    <definedName name="t.FIN026K.G3" localSheetId="3">#REF!</definedName>
    <definedName name="t.FIN026K.G3" localSheetId="1">#REF!</definedName>
    <definedName name="t.FIN026K.G3">#REF!</definedName>
    <definedName name="t.FIN027" localSheetId="11">#REF!</definedName>
    <definedName name="t.FIN027" localSheetId="44">#REF!</definedName>
    <definedName name="t.FIN027" localSheetId="45">#REF!</definedName>
    <definedName name="t.FIN027" localSheetId="46">#REF!</definedName>
    <definedName name="t.FIN027" localSheetId="48">#REF!</definedName>
    <definedName name="t.FIN027" localSheetId="54">#REF!</definedName>
    <definedName name="t.FIN027" localSheetId="53">#REF!</definedName>
    <definedName name="t.FIN027" localSheetId="13">#REF!</definedName>
    <definedName name="t.FIN027" localSheetId="19">#REF!</definedName>
    <definedName name="t.FIN027" localSheetId="23">#REF!</definedName>
    <definedName name="t.FIN027" localSheetId="30">#REF!</definedName>
    <definedName name="t.FIN027" localSheetId="3">#REF!</definedName>
    <definedName name="t.FIN027" localSheetId="1">#REF!</definedName>
    <definedName name="t.FIN027">#REF!</definedName>
    <definedName name="t.FRN001A" localSheetId="11">#REF!</definedName>
    <definedName name="t.FRN001A" localSheetId="44">#REF!</definedName>
    <definedName name="t.FRN001A" localSheetId="45">#REF!</definedName>
    <definedName name="t.FRN001A" localSheetId="46">#REF!</definedName>
    <definedName name="t.FRN001A" localSheetId="48">#REF!</definedName>
    <definedName name="t.FRN001A" localSheetId="54">#REF!</definedName>
    <definedName name="t.FRN001A" localSheetId="53">#REF!</definedName>
    <definedName name="t.FRN001A" localSheetId="13">#REF!</definedName>
    <definedName name="t.FRN001A" localSheetId="19">#REF!</definedName>
    <definedName name="t.FRN001A" localSheetId="23">#REF!</definedName>
    <definedName name="t.FRN001A" localSheetId="30">#REF!</definedName>
    <definedName name="t.FRN001A" localSheetId="3">#REF!</definedName>
    <definedName name="t.FRN001A" localSheetId="1">#REF!</definedName>
    <definedName name="t.FRN001A">#REF!</definedName>
    <definedName name="t.FRN001B" localSheetId="11">#REF!</definedName>
    <definedName name="t.FRN001B" localSheetId="44">#REF!</definedName>
    <definedName name="t.FRN001B" localSheetId="45">#REF!</definedName>
    <definedName name="t.FRN001B" localSheetId="46">#REF!</definedName>
    <definedName name="t.FRN001B" localSheetId="48">#REF!</definedName>
    <definedName name="t.FRN001B" localSheetId="54">#REF!</definedName>
    <definedName name="t.FRN001B" localSheetId="53">#REF!</definedName>
    <definedName name="t.FRN001B" localSheetId="13">#REF!</definedName>
    <definedName name="t.FRN001B" localSheetId="19">#REF!</definedName>
    <definedName name="t.FRN001B" localSheetId="23">#REF!</definedName>
    <definedName name="t.FRN001B" localSheetId="30">#REF!</definedName>
    <definedName name="t.FRN001B" localSheetId="3">#REF!</definedName>
    <definedName name="t.FRN001B" localSheetId="1">#REF!</definedName>
    <definedName name="t.FRN001B">#REF!</definedName>
    <definedName name="t.FRN001C_1" localSheetId="11">#REF!</definedName>
    <definedName name="t.FRN001C_1" localSheetId="44">#REF!</definedName>
    <definedName name="t.FRN001C_1" localSheetId="45">#REF!</definedName>
    <definedName name="t.FRN001C_1" localSheetId="46">#REF!</definedName>
    <definedName name="t.FRN001C_1" localSheetId="48">#REF!</definedName>
    <definedName name="t.FRN001C_1" localSheetId="54">#REF!</definedName>
    <definedName name="t.FRN001C_1" localSheetId="53">#REF!</definedName>
    <definedName name="t.FRN001C_1" localSheetId="13">#REF!</definedName>
    <definedName name="t.FRN001C_1" localSheetId="19">#REF!</definedName>
    <definedName name="t.FRN001C_1" localSheetId="23">#REF!</definedName>
    <definedName name="t.FRN001C_1" localSheetId="30">#REF!</definedName>
    <definedName name="t.FRN001C_1" localSheetId="3">#REF!</definedName>
    <definedName name="t.FRN001C_1" localSheetId="1">#REF!</definedName>
    <definedName name="t.FRN001C_1">#REF!</definedName>
    <definedName name="t.FRN001C_2" localSheetId="11">#REF!</definedName>
    <definedName name="t.FRN001C_2" localSheetId="44">#REF!</definedName>
    <definedName name="t.FRN001C_2" localSheetId="45">#REF!</definedName>
    <definedName name="t.FRN001C_2" localSheetId="46">#REF!</definedName>
    <definedName name="t.FRN001C_2" localSheetId="48">#REF!</definedName>
    <definedName name="t.FRN001C_2" localSheetId="54">#REF!</definedName>
    <definedName name="t.FRN001C_2" localSheetId="53">#REF!</definedName>
    <definedName name="t.FRN001C_2" localSheetId="13">#REF!</definedName>
    <definedName name="t.FRN001C_2" localSheetId="19">#REF!</definedName>
    <definedName name="t.FRN001C_2" localSheetId="23">#REF!</definedName>
    <definedName name="t.FRN001C_2" localSheetId="30">#REF!</definedName>
    <definedName name="t.FRN001C_2" localSheetId="3">#REF!</definedName>
    <definedName name="t.FRN001C_2" localSheetId="1">#REF!</definedName>
    <definedName name="t.FRN001C_2">#REF!</definedName>
    <definedName name="t.FRN001C_3" localSheetId="11">#REF!</definedName>
    <definedName name="t.FRN001C_3" localSheetId="44">#REF!</definedName>
    <definedName name="t.FRN001C_3" localSheetId="45">#REF!</definedName>
    <definedName name="t.FRN001C_3" localSheetId="46">#REF!</definedName>
    <definedName name="t.FRN001C_3" localSheetId="48">#REF!</definedName>
    <definedName name="t.FRN001C_3" localSheetId="54">#REF!</definedName>
    <definedName name="t.FRN001C_3" localSheetId="53">#REF!</definedName>
    <definedName name="t.FRN001C_3" localSheetId="13">#REF!</definedName>
    <definedName name="t.FRN001C_3" localSheetId="19">#REF!</definedName>
    <definedName name="t.FRN001C_3" localSheetId="23">#REF!</definedName>
    <definedName name="t.FRN001C_3" localSheetId="30">#REF!</definedName>
    <definedName name="t.FRN001C_3" localSheetId="3">#REF!</definedName>
    <definedName name="t.FRN001C_3" localSheetId="1">#REF!</definedName>
    <definedName name="t.FRN001C_3">#REF!</definedName>
    <definedName name="t.FRN001D" localSheetId="11">#REF!</definedName>
    <definedName name="t.FRN001D" localSheetId="44">#REF!</definedName>
    <definedName name="t.FRN001D" localSheetId="45">#REF!</definedName>
    <definedName name="t.FRN001D" localSheetId="46">#REF!</definedName>
    <definedName name="t.FRN001D" localSheetId="48">#REF!</definedName>
    <definedName name="t.FRN001D" localSheetId="54">#REF!</definedName>
    <definedName name="t.FRN001D" localSheetId="53">#REF!</definedName>
    <definedName name="t.FRN001D" localSheetId="13">#REF!</definedName>
    <definedName name="t.FRN001D" localSheetId="19">#REF!</definedName>
    <definedName name="t.FRN001D" localSheetId="23">#REF!</definedName>
    <definedName name="t.FRN001D" localSheetId="30">#REF!</definedName>
    <definedName name="t.FRN001D" localSheetId="3">#REF!</definedName>
    <definedName name="t.FRN001D" localSheetId="1">#REF!</definedName>
    <definedName name="t.FRN001D">#REF!</definedName>
    <definedName name="t.FRN002A" localSheetId="11">#REF!</definedName>
    <definedName name="t.FRN002A" localSheetId="44">#REF!</definedName>
    <definedName name="t.FRN002A" localSheetId="45">#REF!</definedName>
    <definedName name="t.FRN002A" localSheetId="46">#REF!</definedName>
    <definedName name="t.FRN002A" localSheetId="48">#REF!</definedName>
    <definedName name="t.FRN002A" localSheetId="54">#REF!</definedName>
    <definedName name="t.FRN002A" localSheetId="53">#REF!</definedName>
    <definedName name="t.FRN002A" localSheetId="13">#REF!</definedName>
    <definedName name="t.FRN002A" localSheetId="19">#REF!</definedName>
    <definedName name="t.FRN002A" localSheetId="23">#REF!</definedName>
    <definedName name="t.FRN002A" localSheetId="30">#REF!</definedName>
    <definedName name="t.FRN002A" localSheetId="3">#REF!</definedName>
    <definedName name="t.FRN002A" localSheetId="1">#REF!</definedName>
    <definedName name="t.FRN002A">#REF!</definedName>
    <definedName name="t.FRN002A_2" localSheetId="11">#REF!</definedName>
    <definedName name="t.FRN002A_2" localSheetId="44">#REF!</definedName>
    <definedName name="t.FRN002A_2" localSheetId="45">#REF!</definedName>
    <definedName name="t.FRN002A_2" localSheetId="46">#REF!</definedName>
    <definedName name="t.FRN002A_2" localSheetId="48">#REF!</definedName>
    <definedName name="t.FRN002A_2" localSheetId="54">#REF!</definedName>
    <definedName name="t.FRN002A_2" localSheetId="53">#REF!</definedName>
    <definedName name="t.FRN002A_2" localSheetId="13">#REF!</definedName>
    <definedName name="t.FRN002A_2" localSheetId="19">#REF!</definedName>
    <definedName name="t.FRN002A_2" localSheetId="23">#REF!</definedName>
    <definedName name="t.FRN002A_2" localSheetId="30">#REF!</definedName>
    <definedName name="t.FRN002A_2" localSheetId="3">#REF!</definedName>
    <definedName name="t.FRN002A_2" localSheetId="1">#REF!</definedName>
    <definedName name="t.FRN002A_2">#REF!</definedName>
    <definedName name="t.FRN002B" localSheetId="11">#REF!</definedName>
    <definedName name="t.FRN002B" localSheetId="44">#REF!</definedName>
    <definedName name="t.FRN002B" localSheetId="45">#REF!</definedName>
    <definedName name="t.FRN002B" localSheetId="46">#REF!</definedName>
    <definedName name="t.FRN002B" localSheetId="48">#REF!</definedName>
    <definedName name="t.FRN002B" localSheetId="54">#REF!</definedName>
    <definedName name="t.FRN002B" localSheetId="53">#REF!</definedName>
    <definedName name="t.FRN002B" localSheetId="13">#REF!</definedName>
    <definedName name="t.FRN002B" localSheetId="19">#REF!</definedName>
    <definedName name="t.FRN002B" localSheetId="23">#REF!</definedName>
    <definedName name="t.FRN002B" localSheetId="30">#REF!</definedName>
    <definedName name="t.FRN002B" localSheetId="3">#REF!</definedName>
    <definedName name="t.FRN002B" localSheetId="1">#REF!</definedName>
    <definedName name="t.FRN002B">#REF!</definedName>
    <definedName name="t.FRN002D.G3" localSheetId="11">#REF!</definedName>
    <definedName name="t.FRN002D.G3" localSheetId="44">#REF!</definedName>
    <definedName name="t.FRN002D.G3" localSheetId="45">#REF!</definedName>
    <definedName name="t.FRN002D.G3" localSheetId="46">#REF!</definedName>
    <definedName name="t.FRN002D.G3" localSheetId="48">#REF!</definedName>
    <definedName name="t.FRN002D.G3" localSheetId="54">#REF!</definedName>
    <definedName name="t.FRN002D.G3" localSheetId="53">#REF!</definedName>
    <definedName name="t.FRN002D.G3" localSheetId="13">#REF!</definedName>
    <definedName name="t.FRN002D.G3" localSheetId="19">#REF!</definedName>
    <definedName name="t.FRN002D.G3" localSheetId="23">#REF!</definedName>
    <definedName name="t.FRN002D.G3" localSheetId="30">#REF!</definedName>
    <definedName name="t.FRN002D.G3" localSheetId="3">#REF!</definedName>
    <definedName name="t.FRN002D.G3" localSheetId="1">#REF!</definedName>
    <definedName name="t.FRN002D.G3">#REF!</definedName>
    <definedName name="t.FRN013A.G3" localSheetId="11">#REF!</definedName>
    <definedName name="t.FRN013A.G3" localSheetId="44">#REF!</definedName>
    <definedName name="t.FRN013A.G3" localSheetId="45">#REF!</definedName>
    <definedName name="t.FRN013A.G3" localSheetId="46">#REF!</definedName>
    <definedName name="t.FRN013A.G3" localSheetId="48">#REF!</definedName>
    <definedName name="t.FRN013A.G3" localSheetId="54">#REF!</definedName>
    <definedName name="t.FRN013A.G3" localSheetId="53">#REF!</definedName>
    <definedName name="t.FRN013A.G3" localSheetId="13">#REF!</definedName>
    <definedName name="t.FRN013A.G3" localSheetId="19">#REF!</definedName>
    <definedName name="t.FRN013A.G3" localSheetId="23">#REF!</definedName>
    <definedName name="t.FRN013A.G3" localSheetId="30">#REF!</definedName>
    <definedName name="t.FRN013A.G3" localSheetId="3">#REF!</definedName>
    <definedName name="t.FRN013A.G3" localSheetId="1">#REF!</definedName>
    <definedName name="t.FRN013A.G3">#REF!</definedName>
    <definedName name="t.FRN013B.G3" localSheetId="11">#REF!</definedName>
    <definedName name="t.FRN013B.G3" localSheetId="44">#REF!</definedName>
    <definedName name="t.FRN013B.G3" localSheetId="45">#REF!</definedName>
    <definedName name="t.FRN013B.G3" localSheetId="46">#REF!</definedName>
    <definedName name="t.FRN013B.G3" localSheetId="48">#REF!</definedName>
    <definedName name="t.FRN013B.G3" localSheetId="54">#REF!</definedName>
    <definedName name="t.FRN013B.G3" localSheetId="53">#REF!</definedName>
    <definedName name="t.FRN013B.G3" localSheetId="13">#REF!</definedName>
    <definedName name="t.FRN013B.G3" localSheetId="19">#REF!</definedName>
    <definedName name="t.FRN013B.G3" localSheetId="23">#REF!</definedName>
    <definedName name="t.FRN013B.G3" localSheetId="30">#REF!</definedName>
    <definedName name="t.FRN013B.G3" localSheetId="3">#REF!</definedName>
    <definedName name="t.FRN013B.G3" localSheetId="1">#REF!</definedName>
    <definedName name="t.FRN013B.G3">#REF!</definedName>
    <definedName name="TAX">[9]Dane!$C$9</definedName>
    <definedName name="ter" localSheetId="44">#REF!</definedName>
    <definedName name="ter" localSheetId="53">#REF!</definedName>
    <definedName name="ter" localSheetId="13">#REF!</definedName>
    <definedName name="ter" localSheetId="19">#REF!</definedName>
    <definedName name="ter" localSheetId="30">#REF!</definedName>
    <definedName name="ter" localSheetId="3">#REF!</definedName>
    <definedName name="ter" localSheetId="1">#REF!</definedName>
    <definedName name="ter">#REF!</definedName>
    <definedName name="thtyyy" localSheetId="44">#REF!</definedName>
    <definedName name="thtyyy" localSheetId="53">#REF!</definedName>
    <definedName name="thtyyy" localSheetId="13">#REF!</definedName>
    <definedName name="thtyyy" localSheetId="19">#REF!</definedName>
    <definedName name="thtyyy" localSheetId="30">#REF!</definedName>
    <definedName name="thtyyy" localSheetId="3">#REF!</definedName>
    <definedName name="thtyyy" localSheetId="1">#REF!</definedName>
    <definedName name="thtyyy">#REF!</definedName>
    <definedName name="tqweeee" localSheetId="44">#REF!</definedName>
    <definedName name="tqweeee" localSheetId="53">#REF!</definedName>
    <definedName name="tqweeee" localSheetId="13">#REF!</definedName>
    <definedName name="tqweeee" localSheetId="19">#REF!</definedName>
    <definedName name="tqweeee" localSheetId="30">#REF!</definedName>
    <definedName name="tqweeee" localSheetId="3">#REF!</definedName>
    <definedName name="tqweeee" localSheetId="1">#REF!</definedName>
    <definedName name="tqweeee">#REF!</definedName>
    <definedName name="trfghy" localSheetId="44">#REF!</definedName>
    <definedName name="trfghy" localSheetId="13">#REF!</definedName>
    <definedName name="trfghy" localSheetId="19">#REF!</definedName>
    <definedName name="trfghy" localSheetId="30">#REF!</definedName>
    <definedName name="trfghy" localSheetId="3">#REF!</definedName>
    <definedName name="trfghy">#REF!</definedName>
    <definedName name="tt" localSheetId="44">#REF!</definedName>
    <definedName name="tt" localSheetId="53">#REF!</definedName>
    <definedName name="tt" localSheetId="13">#REF!</definedName>
    <definedName name="tt" localSheetId="19">#REF!</definedName>
    <definedName name="tt" localSheetId="30">#REF!</definedName>
    <definedName name="tt" localSheetId="3">#REF!</definedName>
    <definedName name="tt" localSheetId="1">#REF!</definedName>
    <definedName name="tt">#REF!</definedName>
    <definedName name="ttre" localSheetId="44">#REF!</definedName>
    <definedName name="ttre" localSheetId="53">#REF!</definedName>
    <definedName name="ttre" localSheetId="13">#REF!</definedName>
    <definedName name="ttre" localSheetId="19">#REF!</definedName>
    <definedName name="ttre" localSheetId="30">#REF!</definedName>
    <definedName name="ttre" localSheetId="3">#REF!</definedName>
    <definedName name="ttre" localSheetId="1">#REF!</definedName>
    <definedName name="ttre">#REF!</definedName>
    <definedName name="tttbbmmm" localSheetId="44">#REF!</definedName>
    <definedName name="tttbbmmm" localSheetId="53">#REF!</definedName>
    <definedName name="tttbbmmm" localSheetId="13">#REF!</definedName>
    <definedName name="tttbbmmm" localSheetId="19">#REF!</definedName>
    <definedName name="tttbbmmm" localSheetId="30">#REF!</definedName>
    <definedName name="tttbbmmm" localSheetId="3">#REF!</definedName>
    <definedName name="tttbbmmm" localSheetId="1">#REF!</definedName>
    <definedName name="tttbbmmm">#REF!</definedName>
    <definedName name="tttq" localSheetId="44">#REF!</definedName>
    <definedName name="tttq" localSheetId="53">#REF!</definedName>
    <definedName name="tttq" localSheetId="13">#REF!</definedName>
    <definedName name="tttq" localSheetId="19">#REF!</definedName>
    <definedName name="tttq" localSheetId="30">#REF!</definedName>
    <definedName name="tttq" localSheetId="3">#REF!</definedName>
    <definedName name="tttq" localSheetId="1">#REF!</definedName>
    <definedName name="tttq">#REF!</definedName>
    <definedName name="tttt" localSheetId="44">#REF!</definedName>
    <definedName name="tttt" localSheetId="13">#REF!</definedName>
    <definedName name="tttt" localSheetId="19">#REF!</definedName>
    <definedName name="tttt" localSheetId="30">#REF!</definedName>
    <definedName name="tttt" localSheetId="3">#REF!</definedName>
    <definedName name="tttt">#REF!</definedName>
    <definedName name="ttttt" localSheetId="44">#REF!</definedName>
    <definedName name="ttttt" localSheetId="53">#REF!</definedName>
    <definedName name="ttttt" localSheetId="13">#REF!</definedName>
    <definedName name="ttttt" localSheetId="19">#REF!</definedName>
    <definedName name="ttttt" localSheetId="30">#REF!</definedName>
    <definedName name="ttttt" localSheetId="3">#REF!</definedName>
    <definedName name="ttttt" localSheetId="1">#REF!</definedName>
    <definedName name="ttttt">#REF!</definedName>
    <definedName name="ttttttt" localSheetId="44">#REF!</definedName>
    <definedName name="ttttttt" localSheetId="53">#REF!</definedName>
    <definedName name="ttttttt" localSheetId="13">#REF!</definedName>
    <definedName name="ttttttt" localSheetId="19">#REF!</definedName>
    <definedName name="ttttttt" localSheetId="30">#REF!</definedName>
    <definedName name="ttttttt" localSheetId="3">#REF!</definedName>
    <definedName name="ttttttt" localSheetId="1">#REF!</definedName>
    <definedName name="ttttttt">#REF!</definedName>
    <definedName name="ttttttttttttttttttttr" localSheetId="44" hidden="1">#REF!</definedName>
    <definedName name="ttttttttttttttttttttr" localSheetId="53" hidden="1">#REF!</definedName>
    <definedName name="ttttttttttttttttttttr" localSheetId="13" hidden="1">#REF!</definedName>
    <definedName name="ttttttttttttttttttttr" localSheetId="19" hidden="1">#REF!</definedName>
    <definedName name="ttttttttttttttttttttr" localSheetId="30" hidden="1">#REF!</definedName>
    <definedName name="ttttttttttttttttttttr" localSheetId="3" hidden="1">#REF!</definedName>
    <definedName name="ttttttttttttttttttttr" localSheetId="1" hidden="1">#REF!</definedName>
    <definedName name="ttttttttttttttttttttr" hidden="1">#REF!</definedName>
    <definedName name="ttttttttttttttttttttttt" localSheetId="44">#REF!</definedName>
    <definedName name="ttttttttttttttttttttttt" localSheetId="53">#REF!</definedName>
    <definedName name="ttttttttttttttttttttttt" localSheetId="13">#REF!</definedName>
    <definedName name="ttttttttttttttttttttttt" localSheetId="19">#REF!</definedName>
    <definedName name="ttttttttttttttttttttttt" localSheetId="30">#REF!</definedName>
    <definedName name="ttttttttttttttttttttttt" localSheetId="3">#REF!</definedName>
    <definedName name="ttttttttttttttttttttttt" localSheetId="1">#REF!</definedName>
    <definedName name="ttttttttttttttttttttttt">#REF!</definedName>
    <definedName name="ttttyyyyy" localSheetId="44">#REF!</definedName>
    <definedName name="ttttyyyyy" localSheetId="53">#REF!</definedName>
    <definedName name="ttttyyyyy" localSheetId="13">#REF!</definedName>
    <definedName name="ttttyyyyy" localSheetId="19">#REF!</definedName>
    <definedName name="ttttyyyyy" localSheetId="30">#REF!</definedName>
    <definedName name="ttttyyyyy" localSheetId="3">#REF!</definedName>
    <definedName name="ttttyyyyy" localSheetId="1">#REF!</definedName>
    <definedName name="ttttyyyyy">#REF!</definedName>
    <definedName name="tttwe" localSheetId="44">#REF!</definedName>
    <definedName name="tttwe" localSheetId="53">#REF!</definedName>
    <definedName name="tttwe" localSheetId="13">#REF!</definedName>
    <definedName name="tttwe" localSheetId="19">#REF!</definedName>
    <definedName name="tttwe" localSheetId="30">#REF!</definedName>
    <definedName name="tttwe" localSheetId="3">#REF!</definedName>
    <definedName name="tttwe" localSheetId="1">#REF!</definedName>
    <definedName name="tttwe">#REF!</definedName>
    <definedName name="tttweqt" localSheetId="44">#REF!</definedName>
    <definedName name="tttweqt" localSheetId="53">#REF!</definedName>
    <definedName name="tttweqt" localSheetId="13">#REF!</definedName>
    <definedName name="tttweqt" localSheetId="19">#REF!</definedName>
    <definedName name="tttweqt" localSheetId="30">#REF!</definedName>
    <definedName name="tttweqt" localSheetId="3">#REF!</definedName>
    <definedName name="tttweqt" localSheetId="1">#REF!</definedName>
    <definedName name="tttweqt">#REF!</definedName>
    <definedName name="ttyytyyy" localSheetId="44">#REF!</definedName>
    <definedName name="ttyytyyy" localSheetId="53">#REF!</definedName>
    <definedName name="ttyytyyy" localSheetId="13">#REF!</definedName>
    <definedName name="ttyytyyy" localSheetId="19">#REF!</definedName>
    <definedName name="ttyytyyy" localSheetId="30">#REF!</definedName>
    <definedName name="ttyytyyy" localSheetId="3">#REF!</definedName>
    <definedName name="ttyytyyy" localSheetId="1">#REF!</definedName>
    <definedName name="ttyytyyy">#REF!</definedName>
    <definedName name="Tytul" localSheetId="4">#REF!</definedName>
    <definedName name="Tytul" localSheetId="12">#REF!</definedName>
    <definedName name="Tytul" localSheetId="11">#REF!</definedName>
    <definedName name="Tytul" localSheetId="44">#REF!</definedName>
    <definedName name="Tytul" localSheetId="45">#REF!</definedName>
    <definedName name="Tytul" localSheetId="46">#REF!</definedName>
    <definedName name="Tytul" localSheetId="48">#REF!</definedName>
    <definedName name="Tytul" localSheetId="43">#REF!</definedName>
    <definedName name="Tytul" localSheetId="49">#REF!</definedName>
    <definedName name="Tytul" localSheetId="50">#REF!</definedName>
    <definedName name="Tytul" localSheetId="52">#REF!</definedName>
    <definedName name="Tytul" localSheetId="54">#REF!</definedName>
    <definedName name="Tytul" localSheetId="53">#REF!</definedName>
    <definedName name="Tytul" localSheetId="13">#REF!</definedName>
    <definedName name="Tytul" localSheetId="16">#REF!</definedName>
    <definedName name="Tytul" localSheetId="19">#REF!</definedName>
    <definedName name="Tytul" localSheetId="21">#REF!</definedName>
    <definedName name="Tytul" localSheetId="22">#REF!</definedName>
    <definedName name="Tytul" localSheetId="23">#REF!</definedName>
    <definedName name="Tytul" localSheetId="24">#REF!</definedName>
    <definedName name="Tytul" localSheetId="25">#REF!</definedName>
    <definedName name="Tytul" localSheetId="27">#REF!</definedName>
    <definedName name="Tytul" localSheetId="30">#REF!</definedName>
    <definedName name="Tytul" localSheetId="3">#REF!</definedName>
    <definedName name="Tytul" localSheetId="1">#REF!</definedName>
    <definedName name="Tytul">#REF!</definedName>
    <definedName name="_xlnm.Print_Titles" localSheetId="10">'1.2 depozyty i kredyty'!$A:$A</definedName>
    <definedName name="uuuui" localSheetId="44" hidden="1">{#N/A,"dfxhgx",FALSE,"Zbiorczo"}</definedName>
    <definedName name="uuuui" localSheetId="50" hidden="1">{#N/A,"dfxhgx",FALSE,"Zbiorczo"}</definedName>
    <definedName name="uuuui" localSheetId="52" hidden="1">{#N/A,"dfxhgx",FALSE,"Zbiorczo"}</definedName>
    <definedName name="uuuui" localSheetId="53" hidden="1">{#N/A,"dfxhgx",FALSE,"Zbiorczo"}</definedName>
    <definedName name="uuuui" localSheetId="19" hidden="1">{#N/A,"dfxhgx",FALSE,"Zbiorczo"}</definedName>
    <definedName name="uuuui" localSheetId="29" hidden="1">{#N/A,"dfxhgx",FALSE,"Zbiorczo"}</definedName>
    <definedName name="uuuui" localSheetId="26" hidden="1">{#N/A,"dfxhgx",FALSE,"Zbiorczo"}</definedName>
    <definedName name="uuuui" localSheetId="24" hidden="1">{#N/A,"dfxhgx",FALSE,"Zbiorczo"}</definedName>
    <definedName name="uuuui" localSheetId="30" hidden="1">{#N/A,"dfxhgx",FALSE,"Zbiorczo"}</definedName>
    <definedName name="uuuui" localSheetId="3" hidden="1">{#N/A,"dfxhgx",FALSE,"Zbiorczo"}</definedName>
    <definedName name="uuuui" localSheetId="1" hidden="1">{#N/A,"dfxhgx",FALSE,"Zbiorczo"}</definedName>
    <definedName name="uuuui" hidden="1">{#N/A,"dfxhgx",FALSE,"Zbiorczo"}</definedName>
    <definedName name="uuuuu" localSheetId="44">#REF!</definedName>
    <definedName name="uuuuu" localSheetId="53">#REF!</definedName>
    <definedName name="uuuuu" localSheetId="13">#REF!</definedName>
    <definedName name="uuuuu" localSheetId="19">#REF!</definedName>
    <definedName name="uuuuu" localSheetId="30">#REF!</definedName>
    <definedName name="uuuuu" localSheetId="3">#REF!</definedName>
    <definedName name="uuuuu" localSheetId="1">#REF!</definedName>
    <definedName name="uuuuu">#REF!</definedName>
    <definedName name="uuuuuu" localSheetId="44">#REF!</definedName>
    <definedName name="uuuuuu" localSheetId="13">#REF!</definedName>
    <definedName name="uuuuuu" localSheetId="19">#REF!</definedName>
    <definedName name="uuuuuu" localSheetId="30">#REF!</definedName>
    <definedName name="uuuuuu" localSheetId="3">#REF!</definedName>
    <definedName name="uuuuuu">#REF!</definedName>
    <definedName name="uyjki" localSheetId="44">#REF!</definedName>
    <definedName name="uyjki" localSheetId="13">#REF!</definedName>
    <definedName name="uyjki" localSheetId="19">#REF!</definedName>
    <definedName name="uyjki" localSheetId="30">#REF!</definedName>
    <definedName name="uyjki" localSheetId="3">#REF!</definedName>
    <definedName name="uyjki">#REF!</definedName>
    <definedName name="v">[11]Parametry!$B$31:$O$37</definedName>
    <definedName name="vfgt" localSheetId="44">#REF!</definedName>
    <definedName name="vfgt" localSheetId="13">#REF!</definedName>
    <definedName name="vfgt" localSheetId="19">#REF!</definedName>
    <definedName name="vfgt" localSheetId="30">#REF!</definedName>
    <definedName name="vfgt" localSheetId="3">#REF!</definedName>
    <definedName name="vfgt">#REF!</definedName>
    <definedName name="vvvv" localSheetId="44" hidden="1">{"'Wykr_codz'!$A$131:$R$240"}</definedName>
    <definedName name="vvvv" localSheetId="50" hidden="1">{"'Wykr_codz'!$A$131:$R$240"}</definedName>
    <definedName name="vvvv" localSheetId="52" hidden="1">{"'Wykr_codz'!$A$131:$R$240"}</definedName>
    <definedName name="vvvv" localSheetId="53" hidden="1">{"'Wykr_codz'!$A$131:$R$240"}</definedName>
    <definedName name="vvvv" localSheetId="19" hidden="1">{"'Wykr_codz'!$A$131:$R$240"}</definedName>
    <definedName name="vvvv" localSheetId="29" hidden="1">{"'Wykr_codz'!$A$131:$R$240"}</definedName>
    <definedName name="vvvv" localSheetId="26" hidden="1">{"'Wykr_codz'!$A$131:$R$240"}</definedName>
    <definedName name="vvvv" localSheetId="24" hidden="1">{"'Wykr_codz'!$A$131:$R$240"}</definedName>
    <definedName name="vvvv" localSheetId="30" hidden="1">{"'Wykr_codz'!$A$131:$R$240"}</definedName>
    <definedName name="vvvv" localSheetId="3" hidden="1">{"'Wykr_codz'!$A$131:$R$240"}</definedName>
    <definedName name="vvvv" localSheetId="1" hidden="1">{"'Wykr_codz'!$A$131:$R$240"}</definedName>
    <definedName name="vvvv" hidden="1">{"'Wykr_codz'!$A$131:$R$240"}</definedName>
    <definedName name="Waluta" localSheetId="11">#REF!</definedName>
    <definedName name="Waluta" localSheetId="44">#REF!</definedName>
    <definedName name="Waluta" localSheetId="45">#REF!</definedName>
    <definedName name="Waluta" localSheetId="46">#REF!</definedName>
    <definedName name="Waluta" localSheetId="48">#REF!</definedName>
    <definedName name="Waluta" localSheetId="54">#REF!</definedName>
    <definedName name="Waluta" localSheetId="53">#REF!</definedName>
    <definedName name="Waluta" localSheetId="13">#REF!</definedName>
    <definedName name="Waluta" localSheetId="19">#REF!</definedName>
    <definedName name="Waluta" localSheetId="23">#REF!</definedName>
    <definedName name="Waluta" localSheetId="30">#REF!</definedName>
    <definedName name="Waluta" localSheetId="3">#REF!</definedName>
    <definedName name="Waluta" localSheetId="1">#REF!</definedName>
    <definedName name="Waluta">#REF!</definedName>
    <definedName name="Wartosc_Nominalna" localSheetId="11">#REF!</definedName>
    <definedName name="Wartosc_Nominalna" localSheetId="44">#REF!</definedName>
    <definedName name="Wartosc_Nominalna" localSheetId="45">#REF!</definedName>
    <definedName name="Wartosc_Nominalna" localSheetId="46">#REF!</definedName>
    <definedName name="Wartosc_Nominalna" localSheetId="48">#REF!</definedName>
    <definedName name="Wartosc_Nominalna" localSheetId="54">#REF!</definedName>
    <definedName name="Wartosc_Nominalna" localSheetId="53">#REF!</definedName>
    <definedName name="Wartosc_Nominalna" localSheetId="13">#REF!</definedName>
    <definedName name="Wartosc_Nominalna" localSheetId="19">#REF!</definedName>
    <definedName name="Wartosc_Nominalna" localSheetId="23">#REF!</definedName>
    <definedName name="Wartosc_Nominalna" localSheetId="30">#REF!</definedName>
    <definedName name="Wartosc_Nominalna" localSheetId="3">#REF!</definedName>
    <definedName name="Wartosc_Nominalna" localSheetId="1">#REF!</definedName>
    <definedName name="Wartosc_Nominalna">#REF!</definedName>
    <definedName name="wcvgg" localSheetId="44">#REF!</definedName>
    <definedName name="wcvgg" localSheetId="13">#REF!</definedName>
    <definedName name="wcvgg" localSheetId="19">#REF!</definedName>
    <definedName name="wcvgg" localSheetId="30">#REF!</definedName>
    <definedName name="wcvgg" localSheetId="3">#REF!</definedName>
    <definedName name="wcvgg">#REF!</definedName>
    <definedName name="weertf" localSheetId="44">#REF!</definedName>
    <definedName name="weertf" localSheetId="13">#REF!</definedName>
    <definedName name="weertf" localSheetId="19">#REF!</definedName>
    <definedName name="weertf" localSheetId="30">#REF!</definedName>
    <definedName name="weertf" localSheetId="3">#REF!</definedName>
    <definedName name="weertf">#REF!</definedName>
    <definedName name="wely" localSheetId="44">#REF!</definedName>
    <definedName name="wely" localSheetId="53">#REF!</definedName>
    <definedName name="wely" localSheetId="13">#REF!</definedName>
    <definedName name="wely" localSheetId="19">#REF!</definedName>
    <definedName name="wely" localSheetId="30">#REF!</definedName>
    <definedName name="wely" localSheetId="3">#REF!</definedName>
    <definedName name="wely" localSheetId="1">#REF!</definedName>
    <definedName name="wely">#REF!</definedName>
    <definedName name="weqas" localSheetId="44" hidden="1">{"'Wykr_codz'!$A$131:$R$240"}</definedName>
    <definedName name="weqas" localSheetId="50" hidden="1">{"'Wykr_codz'!$A$131:$R$240"}</definedName>
    <definedName name="weqas" localSheetId="52" hidden="1">{"'Wykr_codz'!$A$131:$R$240"}</definedName>
    <definedName name="weqas" localSheetId="53" hidden="1">{"'Wykr_codz'!$A$131:$R$240"}</definedName>
    <definedName name="weqas" localSheetId="19" hidden="1">{"'Wykr_codz'!$A$131:$R$240"}</definedName>
    <definedName name="weqas" localSheetId="29" hidden="1">{"'Wykr_codz'!$A$131:$R$240"}</definedName>
    <definedName name="weqas" localSheetId="26" hidden="1">{"'Wykr_codz'!$A$131:$R$240"}</definedName>
    <definedName name="weqas" localSheetId="24" hidden="1">{"'Wykr_codz'!$A$131:$R$240"}</definedName>
    <definedName name="weqas" localSheetId="30" hidden="1">{"'Wykr_codz'!$A$131:$R$240"}</definedName>
    <definedName name="weqas" localSheetId="3" hidden="1">{"'Wykr_codz'!$A$131:$R$240"}</definedName>
    <definedName name="weqas" localSheetId="1" hidden="1">{"'Wykr_codz'!$A$131:$R$240"}</definedName>
    <definedName name="weqas" hidden="1">{"'Wykr_codz'!$A$131:$R$240"}</definedName>
    <definedName name="wert" localSheetId="44">#REF!</definedName>
    <definedName name="wert" localSheetId="53">#REF!</definedName>
    <definedName name="wert" localSheetId="13">#REF!</definedName>
    <definedName name="wert" localSheetId="19">#REF!</definedName>
    <definedName name="wert" localSheetId="30">#REF!</definedName>
    <definedName name="wert" localSheetId="3">#REF!</definedName>
    <definedName name="wert" localSheetId="1">#REF!</definedName>
    <definedName name="wert">#REF!</definedName>
    <definedName name="werw" localSheetId="44" hidden="1">{"'Wykr_codz'!$A$131:$R$240"}</definedName>
    <definedName name="werw" localSheetId="50" hidden="1">{"'Wykr_codz'!$A$131:$R$240"}</definedName>
    <definedName name="werw" localSheetId="52" hidden="1">{"'Wykr_codz'!$A$131:$R$240"}</definedName>
    <definedName name="werw" localSheetId="53" hidden="1">{"'Wykr_codz'!$A$131:$R$240"}</definedName>
    <definedName name="werw" localSheetId="19" hidden="1">{"'Wykr_codz'!$A$131:$R$240"}</definedName>
    <definedName name="werw" localSheetId="29" hidden="1">{"'Wykr_codz'!$A$131:$R$240"}</definedName>
    <definedName name="werw" localSheetId="26" hidden="1">{"'Wykr_codz'!$A$131:$R$240"}</definedName>
    <definedName name="werw" localSheetId="24" hidden="1">{"'Wykr_codz'!$A$131:$R$240"}</definedName>
    <definedName name="werw" localSheetId="30" hidden="1">{"'Wykr_codz'!$A$131:$R$240"}</definedName>
    <definedName name="werw" localSheetId="3" hidden="1">{"'Wykr_codz'!$A$131:$R$240"}</definedName>
    <definedName name="werw" localSheetId="1" hidden="1">{"'Wykr_codz'!$A$131:$R$240"}</definedName>
    <definedName name="werw" hidden="1">{"'Wykr_codz'!$A$131:$R$240"}</definedName>
    <definedName name="wevff" localSheetId="44">#REF!</definedName>
    <definedName name="wevff" localSheetId="13">#REF!</definedName>
    <definedName name="wevff" localSheetId="19">#REF!</definedName>
    <definedName name="wevff" localSheetId="30">#REF!</definedName>
    <definedName name="wevff" localSheetId="3">#REF!</definedName>
    <definedName name="wevff">#REF!</definedName>
    <definedName name="wqecv" localSheetId="44">#REF!</definedName>
    <definedName name="wqecv" localSheetId="53">#REF!</definedName>
    <definedName name="wqecv" localSheetId="13">#REF!</definedName>
    <definedName name="wqecv" localSheetId="19">#REF!</definedName>
    <definedName name="wqecv" localSheetId="30">#REF!</definedName>
    <definedName name="wqecv" localSheetId="3">#REF!</definedName>
    <definedName name="wqecv" localSheetId="1">#REF!</definedName>
    <definedName name="wqecv">#REF!</definedName>
    <definedName name="wqqq" localSheetId="44" hidden="1">{#N/A,"dfxhgx",FALSE,"Zbiorczo"}</definedName>
    <definedName name="wqqq" localSheetId="50" hidden="1">{#N/A,"dfxhgx",FALSE,"Zbiorczo"}</definedName>
    <definedName name="wqqq" localSheetId="52" hidden="1">{#N/A,"dfxhgx",FALSE,"Zbiorczo"}</definedName>
    <definedName name="wqqq" localSheetId="53" hidden="1">{#N/A,"dfxhgx",FALSE,"Zbiorczo"}</definedName>
    <definedName name="wqqq" localSheetId="19" hidden="1">{#N/A,"dfxhgx",FALSE,"Zbiorczo"}</definedName>
    <definedName name="wqqq" localSheetId="29" hidden="1">{#N/A,"dfxhgx",FALSE,"Zbiorczo"}</definedName>
    <definedName name="wqqq" localSheetId="26" hidden="1">{#N/A,"dfxhgx",FALSE,"Zbiorczo"}</definedName>
    <definedName name="wqqq" localSheetId="24" hidden="1">{#N/A,"dfxhgx",FALSE,"Zbiorczo"}</definedName>
    <definedName name="wqqq" localSheetId="30" hidden="1">{#N/A,"dfxhgx",FALSE,"Zbiorczo"}</definedName>
    <definedName name="wqqq" localSheetId="3" hidden="1">{#N/A,"dfxhgx",FALSE,"Zbiorczo"}</definedName>
    <definedName name="wqqq" localSheetId="1" hidden="1">{#N/A,"dfxhgx",FALSE,"Zbiorczo"}</definedName>
    <definedName name="wqqq" hidden="1">{#N/A,"dfxhgx",FALSE,"Zbiorczo"}</definedName>
    <definedName name="wrn.5" localSheetId="44" hidden="1">{#N/A,"dfxhgx",FALSE,"Zbiorczo"}</definedName>
    <definedName name="wrn.5" localSheetId="50" hidden="1">{#N/A,"dfxhgx",FALSE,"Zbiorczo"}</definedName>
    <definedName name="wrn.5" localSheetId="52" hidden="1">{#N/A,"dfxhgx",FALSE,"Zbiorczo"}</definedName>
    <definedName name="wrn.5" localSheetId="53" hidden="1">{#N/A,"dfxhgx",FALSE,"Zbiorczo"}</definedName>
    <definedName name="wrn.5" localSheetId="19" hidden="1">{#N/A,"dfxhgx",FALSE,"Zbiorczo"}</definedName>
    <definedName name="wrn.5" localSheetId="29" hidden="1">{#N/A,"dfxhgx",FALSE,"Zbiorczo"}</definedName>
    <definedName name="wrn.5" localSheetId="26" hidden="1">{#N/A,"dfxhgx",FALSE,"Zbiorczo"}</definedName>
    <definedName name="wrn.5" localSheetId="24" hidden="1">{#N/A,"dfxhgx",FALSE,"Zbiorczo"}</definedName>
    <definedName name="wrn.5" localSheetId="30" hidden="1">{#N/A,"dfxhgx",FALSE,"Zbiorczo"}</definedName>
    <definedName name="wrn.5" localSheetId="3" hidden="1">{#N/A,"dfxhgx",FALSE,"Zbiorczo"}</definedName>
    <definedName name="wrn.5" localSheetId="1" hidden="1">{#N/A,"dfxhgx",FALSE,"Zbiorczo"}</definedName>
    <definedName name="wrn.5" hidden="1">{#N/A,"dfxhgx",FALSE,"Zbiorczo"}</definedName>
    <definedName name="wrn.fdhj." localSheetId="7" hidden="1">{#N/A,"dfxhgx",FALSE,"Zbiorczo"}</definedName>
    <definedName name="wrn.fdhj." localSheetId="4" hidden="1">{#N/A,"dfxhgx",FALSE,"Zbiorczo"}</definedName>
    <definedName name="wrn.fdhj." localSheetId="8" hidden="1">{#N/A,"dfxhgx",FALSE,"Zbiorczo"}</definedName>
    <definedName name="wrn.fdhj." localSheetId="9" hidden="1">{#N/A,"dfxhgx",FALSE,"Zbiorczo"}</definedName>
    <definedName name="wrn.fdhj." localSheetId="5" hidden="1">{#N/A,"dfxhgx",FALSE,"Zbiorczo"}</definedName>
    <definedName name="wrn.fdhj." localSheetId="6" hidden="1">{#N/A,"dfxhgx",FALSE,"Zbiorczo"}</definedName>
    <definedName name="wrn.fdhj." localSheetId="10" hidden="1">{#N/A,"dfxhgx",FALSE,"Zbiorczo"}</definedName>
    <definedName name="wrn.fdhj." localSheetId="12" hidden="1">{#N/A,"dfxhgx",FALSE,"Zbiorczo"}</definedName>
    <definedName name="wrn.fdhj." localSheetId="11" hidden="1">{#N/A,"dfxhgx",FALSE,"Zbiorczo"}</definedName>
    <definedName name="wrn.fdhj." localSheetId="44" hidden="1">{#N/A,"dfxhgx",FALSE,"Zbiorczo"}</definedName>
    <definedName name="wrn.fdhj." localSheetId="47" hidden="1">{#N/A,"dfxhgx",FALSE,"Zbiorczo"}</definedName>
    <definedName name="wrn.fdhj." localSheetId="48" hidden="1">{#N/A,"dfxhgx",FALSE,"Zbiorczo"}</definedName>
    <definedName name="wrn.fdhj." localSheetId="43" hidden="1">{#N/A,"dfxhgx",FALSE,"Zbiorczo"}</definedName>
    <definedName name="wrn.fdhj." localSheetId="49" hidden="1">{#N/A,"dfxhgx",FALSE,"Zbiorczo"}</definedName>
    <definedName name="wrn.fdhj." localSheetId="50" hidden="1">{#N/A,"dfxhgx",FALSE,"Zbiorczo"}</definedName>
    <definedName name="wrn.fdhj." localSheetId="52" hidden="1">{#N/A,"dfxhgx",FALSE,"Zbiorczo"}</definedName>
    <definedName name="wrn.fdhj." localSheetId="54" hidden="1">{#N/A,"dfxhgx",FALSE,"Zbiorczo"}</definedName>
    <definedName name="wrn.fdhj." localSheetId="53" hidden="1">{#N/A,"dfxhgx",FALSE,"Zbiorczo"}</definedName>
    <definedName name="wrn.fdhj." localSheetId="17" hidden="1">{#N/A,"dfxhgx",FALSE,"Zbiorczo"}</definedName>
    <definedName name="wrn.fdhj." localSheetId="18" hidden="1">{#N/A,"dfxhgx",FALSE,"Zbiorczo"}</definedName>
    <definedName name="wrn.fdhj." localSheetId="19" hidden="1">{#N/A,"dfxhgx",FALSE,"Zbiorczo"}</definedName>
    <definedName name="wrn.fdhj." localSheetId="20" hidden="1">{#N/A,"dfxhgx",FALSE,"Zbiorczo"}</definedName>
    <definedName name="wrn.fdhj." localSheetId="21" hidden="1">{#N/A,"dfxhgx",FALSE,"Zbiorczo"}</definedName>
    <definedName name="wrn.fdhj." localSheetId="22" hidden="1">{#N/A,"dfxhgx",FALSE,"Zbiorczo"}</definedName>
    <definedName name="wrn.fdhj." localSheetId="23" hidden="1">{#N/A,"dfxhgx",FALSE,"Zbiorczo"}</definedName>
    <definedName name="wrn.fdhj." localSheetId="29" hidden="1">{#N/A,"dfxhgx",FALSE,"Zbiorczo"}</definedName>
    <definedName name="wrn.fdhj." localSheetId="26" hidden="1">{#N/A,"dfxhgx",FALSE,"Zbiorczo"}</definedName>
    <definedName name="wrn.fdhj." localSheetId="24" hidden="1">{#N/A,"dfxhgx",FALSE,"Zbiorczo"}</definedName>
    <definedName name="wrn.fdhj." localSheetId="30" hidden="1">{#N/A,"dfxhgx",FALSE,"Zbiorczo"}</definedName>
    <definedName name="wrn.fdhj." localSheetId="37" hidden="1">{#N/A,"dfxhgx",FALSE,"Zbiorczo"}</definedName>
    <definedName name="wrn.fdhj." localSheetId="36" hidden="1">{#N/A,"dfxhgx",FALSE,"Zbiorczo"}</definedName>
    <definedName name="wrn.fdhj." localSheetId="42" hidden="1">{#N/A,"dfxhgx",FALSE,"Zbiorczo"}</definedName>
    <definedName name="wrn.fdhj." localSheetId="3" hidden="1">{#N/A,"dfxhgx",FALSE,"Zbiorczo"}</definedName>
    <definedName name="wrn.fdhj." localSheetId="1" hidden="1">{#N/A,"dfxhgx",FALSE,"Zbiorczo"}</definedName>
    <definedName name="wrn.fdhj." localSheetId="0" hidden="1">{#N/A,"dfxhgx",FALSE,"Zbiorczo"}</definedName>
    <definedName name="wrn.fdhj." hidden="1">{#N/A,"dfxhgx",FALSE,"Zbiorczo"}</definedName>
    <definedName name="wrn.fdhj1" localSheetId="7" hidden="1">{#N/A,"dfxhgx",FALSE,"Zbiorczo"}</definedName>
    <definedName name="wrn.fdhj1" localSheetId="4" hidden="1">{#N/A,"dfxhgx",FALSE,"Zbiorczo"}</definedName>
    <definedName name="wrn.fdhj1" localSheetId="8" hidden="1">{#N/A,"dfxhgx",FALSE,"Zbiorczo"}</definedName>
    <definedName name="wrn.fdhj1" localSheetId="9" hidden="1">{#N/A,"dfxhgx",FALSE,"Zbiorczo"}</definedName>
    <definedName name="wrn.fdhj1" localSheetId="5" hidden="1">{#N/A,"dfxhgx",FALSE,"Zbiorczo"}</definedName>
    <definedName name="wrn.fdhj1" localSheetId="6" hidden="1">{#N/A,"dfxhgx",FALSE,"Zbiorczo"}</definedName>
    <definedName name="wrn.fdhj1" localSheetId="10" hidden="1">{#N/A,"dfxhgx",FALSE,"Zbiorczo"}</definedName>
    <definedName name="wrn.fdhj1" localSheetId="12" hidden="1">{#N/A,"dfxhgx",FALSE,"Zbiorczo"}</definedName>
    <definedName name="wrn.fdhj1" localSheetId="11" hidden="1">{#N/A,"dfxhgx",FALSE,"Zbiorczo"}</definedName>
    <definedName name="wrn.fdhj1" localSheetId="44" hidden="1">{#N/A,"dfxhgx",FALSE,"Zbiorczo"}</definedName>
    <definedName name="wrn.fdhj1" localSheetId="47" hidden="1">{#N/A,"dfxhgx",FALSE,"Zbiorczo"}</definedName>
    <definedName name="wrn.fdhj1" localSheetId="48" hidden="1">{#N/A,"dfxhgx",FALSE,"Zbiorczo"}</definedName>
    <definedName name="wrn.fdhj1" localSheetId="43" hidden="1">{#N/A,"dfxhgx",FALSE,"Zbiorczo"}</definedName>
    <definedName name="wrn.fdhj1" localSheetId="49" hidden="1">{#N/A,"dfxhgx",FALSE,"Zbiorczo"}</definedName>
    <definedName name="wrn.fdhj1" localSheetId="50" hidden="1">{#N/A,"dfxhgx",FALSE,"Zbiorczo"}</definedName>
    <definedName name="wrn.fdhj1" localSheetId="52" hidden="1">{#N/A,"dfxhgx",FALSE,"Zbiorczo"}</definedName>
    <definedName name="wrn.fdhj1" localSheetId="54" hidden="1">{#N/A,"dfxhgx",FALSE,"Zbiorczo"}</definedName>
    <definedName name="wrn.fdhj1" localSheetId="53" hidden="1">{#N/A,"dfxhgx",FALSE,"Zbiorczo"}</definedName>
    <definedName name="wrn.fdhj1" localSheetId="17" hidden="1">{#N/A,"dfxhgx",FALSE,"Zbiorczo"}</definedName>
    <definedName name="wrn.fdhj1" localSheetId="18" hidden="1">{#N/A,"dfxhgx",FALSE,"Zbiorczo"}</definedName>
    <definedName name="wrn.fdhj1" localSheetId="19" hidden="1">{#N/A,"dfxhgx",FALSE,"Zbiorczo"}</definedName>
    <definedName name="wrn.fdhj1" localSheetId="20" hidden="1">{#N/A,"dfxhgx",FALSE,"Zbiorczo"}</definedName>
    <definedName name="wrn.fdhj1" localSheetId="21" hidden="1">{#N/A,"dfxhgx",FALSE,"Zbiorczo"}</definedName>
    <definedName name="wrn.fdhj1" localSheetId="22" hidden="1">{#N/A,"dfxhgx",FALSE,"Zbiorczo"}</definedName>
    <definedName name="wrn.fdhj1" localSheetId="23" hidden="1">{#N/A,"dfxhgx",FALSE,"Zbiorczo"}</definedName>
    <definedName name="wrn.fdhj1" localSheetId="29" hidden="1">{#N/A,"dfxhgx",FALSE,"Zbiorczo"}</definedName>
    <definedName name="wrn.fdhj1" localSheetId="26" hidden="1">{#N/A,"dfxhgx",FALSE,"Zbiorczo"}</definedName>
    <definedName name="wrn.fdhj1" localSheetId="24" hidden="1">{#N/A,"dfxhgx",FALSE,"Zbiorczo"}</definedName>
    <definedName name="wrn.fdhj1" localSheetId="30" hidden="1">{#N/A,"dfxhgx",FALSE,"Zbiorczo"}</definedName>
    <definedName name="wrn.fdhj1" localSheetId="37" hidden="1">{#N/A,"dfxhgx",FALSE,"Zbiorczo"}</definedName>
    <definedName name="wrn.fdhj1" localSheetId="36" hidden="1">{#N/A,"dfxhgx",FALSE,"Zbiorczo"}</definedName>
    <definedName name="wrn.fdhj1" localSheetId="42" hidden="1">{#N/A,"dfxhgx",FALSE,"Zbiorczo"}</definedName>
    <definedName name="wrn.fdhj1" localSheetId="3" hidden="1">{#N/A,"dfxhgx",FALSE,"Zbiorczo"}</definedName>
    <definedName name="wrn.fdhj1" localSheetId="1" hidden="1">{#N/A,"dfxhgx",FALSE,"Zbiorczo"}</definedName>
    <definedName name="wrn.fdhj1" localSheetId="0" hidden="1">{#N/A,"dfxhgx",FALSE,"Zbiorczo"}</definedName>
    <definedName name="wrn.fdhj1" hidden="1">{#N/A,"dfxhgx",FALSE,"Zbiorczo"}</definedName>
    <definedName name="Współczynniki">[2]wskaźniki!$A$61:$N$65</definedName>
    <definedName name="wws" localSheetId="44" hidden="1">{"'Wykr_codz'!$A$131:$R$240"}</definedName>
    <definedName name="wws" localSheetId="50" hidden="1">{"'Wykr_codz'!$A$131:$R$240"}</definedName>
    <definedName name="wws" localSheetId="52" hidden="1">{"'Wykr_codz'!$A$131:$R$240"}</definedName>
    <definedName name="wws" localSheetId="53" hidden="1">{"'Wykr_codz'!$A$131:$R$240"}</definedName>
    <definedName name="wws" localSheetId="19" hidden="1">{"'Wykr_codz'!$A$131:$R$240"}</definedName>
    <definedName name="wws" localSheetId="29" hidden="1">{"'Wykr_codz'!$A$131:$R$240"}</definedName>
    <definedName name="wws" localSheetId="26" hidden="1">{"'Wykr_codz'!$A$131:$R$240"}</definedName>
    <definedName name="wws" localSheetId="24" hidden="1">{"'Wykr_codz'!$A$131:$R$240"}</definedName>
    <definedName name="wws" localSheetId="30" hidden="1">{"'Wykr_codz'!$A$131:$R$240"}</definedName>
    <definedName name="wws" localSheetId="3" hidden="1">{"'Wykr_codz'!$A$131:$R$240"}</definedName>
    <definedName name="wws" localSheetId="1" hidden="1">{"'Wykr_codz'!$A$131:$R$240"}</definedName>
    <definedName name="wws" hidden="1">{"'Wykr_codz'!$A$131:$R$240"}</definedName>
    <definedName name="www" localSheetId="7" hidden="1">{"'Wykr_codz'!$A$131:$R$240"}</definedName>
    <definedName name="www" localSheetId="4" hidden="1">{"'Wykr_codz'!$A$131:$R$240"}</definedName>
    <definedName name="www" localSheetId="8" hidden="1">{"'Wykr_codz'!$A$131:$R$240"}</definedName>
    <definedName name="www" localSheetId="9" hidden="1">{"'Wykr_codz'!$A$131:$R$240"}</definedName>
    <definedName name="www" localSheetId="5" hidden="1">{"'Wykr_codz'!$A$131:$R$240"}</definedName>
    <definedName name="www" localSheetId="6" hidden="1">{"'Wykr_codz'!$A$131:$R$240"}</definedName>
    <definedName name="www" localSheetId="10" hidden="1">{"'Wykr_codz'!$A$131:$R$240"}</definedName>
    <definedName name="www" localSheetId="12" hidden="1">{"'Wykr_codz'!$A$131:$R$240"}</definedName>
    <definedName name="www" localSheetId="11" hidden="1">{"'Wykr_codz'!$A$131:$R$240"}</definedName>
    <definedName name="www" localSheetId="44" hidden="1">{"'Wykr_codz'!$A$131:$R$240"}</definedName>
    <definedName name="www" localSheetId="47" hidden="1">{"'Wykr_codz'!$A$131:$R$240"}</definedName>
    <definedName name="www" localSheetId="48" hidden="1">{"'Wykr_codz'!$A$131:$R$240"}</definedName>
    <definedName name="www" localSheetId="43" hidden="1">{"'Wykr_codz'!$A$131:$R$240"}</definedName>
    <definedName name="www" localSheetId="49" hidden="1">{"'Wykr_codz'!$A$131:$R$240"}</definedName>
    <definedName name="www" localSheetId="50" hidden="1">{"'Wykr_codz'!$A$131:$R$240"}</definedName>
    <definedName name="www" localSheetId="52" hidden="1">{"'Wykr_codz'!$A$131:$R$240"}</definedName>
    <definedName name="www" localSheetId="54" hidden="1">{"'Wykr_codz'!$A$131:$R$240"}</definedName>
    <definedName name="www" localSheetId="53" hidden="1">{"'Wykr_codz'!$A$131:$R$240"}</definedName>
    <definedName name="www" localSheetId="17" hidden="1">{"'Wykr_codz'!$A$131:$R$240"}</definedName>
    <definedName name="www" localSheetId="18" hidden="1">{"'Wykr_codz'!$A$131:$R$240"}</definedName>
    <definedName name="www" localSheetId="19" hidden="1">{"'Wykr_codz'!$A$131:$R$240"}</definedName>
    <definedName name="www" localSheetId="20" hidden="1">{"'Wykr_codz'!$A$131:$R$240"}</definedName>
    <definedName name="www" localSheetId="21" hidden="1">{"'Wykr_codz'!$A$131:$R$240"}</definedName>
    <definedName name="www" localSheetId="22" hidden="1">{"'Wykr_codz'!$A$131:$R$240"}</definedName>
    <definedName name="www" localSheetId="23" hidden="1">{"'Wykr_codz'!$A$131:$R$240"}</definedName>
    <definedName name="www" localSheetId="29" hidden="1">{"'Wykr_codz'!$A$131:$R$240"}</definedName>
    <definedName name="www" localSheetId="26" hidden="1">{"'Wykr_codz'!$A$131:$R$240"}</definedName>
    <definedName name="www" localSheetId="24" hidden="1">{"'Wykr_codz'!$A$131:$R$240"}</definedName>
    <definedName name="www" localSheetId="30" hidden="1">{"'Wykr_codz'!$A$131:$R$240"}</definedName>
    <definedName name="www" localSheetId="37" hidden="1">{"'Wykr_codz'!$A$131:$R$240"}</definedName>
    <definedName name="www" localSheetId="36" hidden="1">{"'Wykr_codz'!$A$131:$R$240"}</definedName>
    <definedName name="www" localSheetId="42" hidden="1">{"'Wykr_codz'!$A$131:$R$240"}</definedName>
    <definedName name="www" localSheetId="3" hidden="1">{"'Wykr_codz'!$A$131:$R$240"}</definedName>
    <definedName name="www" localSheetId="1" hidden="1">{"'Wykr_codz'!$A$131:$R$240"}</definedName>
    <definedName name="www" localSheetId="0" hidden="1">{"'Wykr_codz'!$A$131:$R$240"}</definedName>
    <definedName name="www" hidden="1">{"'Wykr_codz'!$A$131:$R$240"}</definedName>
    <definedName name="wwwk" localSheetId="44" hidden="1">{"'Wykr_codz'!$A$131:$R$240"}</definedName>
    <definedName name="wwwk" localSheetId="50" hidden="1">{"'Wykr_codz'!$A$131:$R$240"}</definedName>
    <definedName name="wwwk" localSheetId="52" hidden="1">{"'Wykr_codz'!$A$131:$R$240"}</definedName>
    <definedName name="wwwk" localSheetId="53" hidden="1">{"'Wykr_codz'!$A$131:$R$240"}</definedName>
    <definedName name="wwwk" localSheetId="19" hidden="1">{"'Wykr_codz'!$A$131:$R$240"}</definedName>
    <definedName name="wwwk" localSheetId="29" hidden="1">{"'Wykr_codz'!$A$131:$R$240"}</definedName>
    <definedName name="wwwk" localSheetId="26" hidden="1">{"'Wykr_codz'!$A$131:$R$240"}</definedName>
    <definedName name="wwwk" localSheetId="24" hidden="1">{"'Wykr_codz'!$A$131:$R$240"}</definedName>
    <definedName name="wwwk" localSheetId="30" hidden="1">{"'Wykr_codz'!$A$131:$R$240"}</definedName>
    <definedName name="wwwk" localSheetId="3" hidden="1">{"'Wykr_codz'!$A$131:$R$240"}</definedName>
    <definedName name="wwwk" localSheetId="1" hidden="1">{"'Wykr_codz'!$A$131:$R$240"}</definedName>
    <definedName name="wwwk" hidden="1">{"'Wykr_codz'!$A$131:$R$240"}</definedName>
    <definedName name="wwwr" localSheetId="44" hidden="1">{"'Wykr_codz'!$A$131:$R$240"}</definedName>
    <definedName name="wwwr" localSheetId="50" hidden="1">{"'Wykr_codz'!$A$131:$R$240"}</definedName>
    <definedName name="wwwr" localSheetId="52" hidden="1">{"'Wykr_codz'!$A$131:$R$240"}</definedName>
    <definedName name="wwwr" localSheetId="53" hidden="1">{"'Wykr_codz'!$A$131:$R$240"}</definedName>
    <definedName name="wwwr" localSheetId="19" hidden="1">{"'Wykr_codz'!$A$131:$R$240"}</definedName>
    <definedName name="wwwr" localSheetId="29" hidden="1">{"'Wykr_codz'!$A$131:$R$240"}</definedName>
    <definedName name="wwwr" localSheetId="26" hidden="1">{"'Wykr_codz'!$A$131:$R$240"}</definedName>
    <definedName name="wwwr" localSheetId="24" hidden="1">{"'Wykr_codz'!$A$131:$R$240"}</definedName>
    <definedName name="wwwr" localSheetId="30" hidden="1">{"'Wykr_codz'!$A$131:$R$240"}</definedName>
    <definedName name="wwwr" localSheetId="3" hidden="1">{"'Wykr_codz'!$A$131:$R$240"}</definedName>
    <definedName name="wwwr" localSheetId="1" hidden="1">{"'Wykr_codz'!$A$131:$R$240"}</definedName>
    <definedName name="wwwr" hidden="1">{"'Wykr_codz'!$A$131:$R$240"}</definedName>
    <definedName name="wwwvb" localSheetId="44" hidden="1">{"'Wykr_codz'!$A$131:$R$240"}</definedName>
    <definedName name="wwwvb" localSheetId="50" hidden="1">{"'Wykr_codz'!$A$131:$R$240"}</definedName>
    <definedName name="wwwvb" localSheetId="52" hidden="1">{"'Wykr_codz'!$A$131:$R$240"}</definedName>
    <definedName name="wwwvb" localSheetId="53" hidden="1">{"'Wykr_codz'!$A$131:$R$240"}</definedName>
    <definedName name="wwwvb" localSheetId="19" hidden="1">{"'Wykr_codz'!$A$131:$R$240"}</definedName>
    <definedName name="wwwvb" localSheetId="29" hidden="1">{"'Wykr_codz'!$A$131:$R$240"}</definedName>
    <definedName name="wwwvb" localSheetId="26" hidden="1">{"'Wykr_codz'!$A$131:$R$240"}</definedName>
    <definedName name="wwwvb" localSheetId="24" hidden="1">{"'Wykr_codz'!$A$131:$R$240"}</definedName>
    <definedName name="wwwvb" localSheetId="30" hidden="1">{"'Wykr_codz'!$A$131:$R$240"}</definedName>
    <definedName name="wwwvb" localSheetId="3" hidden="1">{"'Wykr_codz'!$A$131:$R$240"}</definedName>
    <definedName name="wwwvb" localSheetId="1" hidden="1">{"'Wykr_codz'!$A$131:$R$240"}</definedName>
    <definedName name="wwwvb" hidden="1">{"'Wykr_codz'!$A$131:$R$240"}</definedName>
    <definedName name="wwwwqqq" localSheetId="44">#REF!</definedName>
    <definedName name="wwwwqqq" localSheetId="53">#REF!</definedName>
    <definedName name="wwwwqqq" localSheetId="13">#REF!</definedName>
    <definedName name="wwwwqqq" localSheetId="19">#REF!</definedName>
    <definedName name="wwwwqqq" localSheetId="30">#REF!</definedName>
    <definedName name="wwwwqqq" localSheetId="3">#REF!</definedName>
    <definedName name="wwwwqqq" localSheetId="1">#REF!</definedName>
    <definedName name="wwwwqqq">#REF!</definedName>
    <definedName name="wwwwr" localSheetId="44">#REF!</definedName>
    <definedName name="wwwwr" localSheetId="13">#REF!</definedName>
    <definedName name="wwwwr" localSheetId="19">#REF!</definedName>
    <definedName name="wwwwr" localSheetId="30">#REF!</definedName>
    <definedName name="wwwwr" localSheetId="3">#REF!</definedName>
    <definedName name="wwwwr">#REF!</definedName>
    <definedName name="wwwww" localSheetId="44">#REF!</definedName>
    <definedName name="wwwww" localSheetId="53">#REF!</definedName>
    <definedName name="wwwww" localSheetId="13">#REF!</definedName>
    <definedName name="wwwww" localSheetId="19">#REF!</definedName>
    <definedName name="wwwww" localSheetId="30">#REF!</definedName>
    <definedName name="wwwww" localSheetId="3">#REF!</definedName>
    <definedName name="wwwww" localSheetId="1" hidden="1">{"'Wykr_codz'!$A$131:$R$240"}</definedName>
    <definedName name="wwwww">#REF!</definedName>
    <definedName name="Wykr_21" localSheetId="44">#REF!</definedName>
    <definedName name="Wykr_21" localSheetId="13">#REF!</definedName>
    <definedName name="Wykr_21" localSheetId="19">#REF!</definedName>
    <definedName name="Wykr_21" localSheetId="30">#REF!</definedName>
    <definedName name="Wykr_21" localSheetId="3">#REF!</definedName>
    <definedName name="Wykr_21">#REF!</definedName>
    <definedName name="Wykr_dep_os_fiz" localSheetId="7">#REF!</definedName>
    <definedName name="Wykr_dep_os_fiz" localSheetId="4">#REF!</definedName>
    <definedName name="Wykr_dep_os_fiz" localSheetId="8">#REF!</definedName>
    <definedName name="Wykr_dep_os_fiz" localSheetId="5">#REF!</definedName>
    <definedName name="Wykr_dep_os_fiz" localSheetId="6">#REF!</definedName>
    <definedName name="Wykr_dep_os_fiz" localSheetId="10">#REF!</definedName>
    <definedName name="Wykr_dep_os_fiz" localSheetId="12">#REF!</definedName>
    <definedName name="Wykr_dep_os_fiz" localSheetId="11">#REF!</definedName>
    <definedName name="Wykr_dep_os_fiz" localSheetId="44">#REF!</definedName>
    <definedName name="Wykr_dep_os_fiz" localSheetId="45">#REF!</definedName>
    <definedName name="Wykr_dep_os_fiz" localSheetId="46">#REF!</definedName>
    <definedName name="Wykr_dep_os_fiz" localSheetId="48">#REF!</definedName>
    <definedName name="Wykr_dep_os_fiz" localSheetId="43">#REF!</definedName>
    <definedName name="Wykr_dep_os_fiz" localSheetId="49">#REF!</definedName>
    <definedName name="Wykr_dep_os_fiz" localSheetId="52">#REF!</definedName>
    <definedName name="Wykr_dep_os_fiz" localSheetId="54">#REF!</definedName>
    <definedName name="Wykr_dep_os_fiz" localSheetId="53">#REF!</definedName>
    <definedName name="Wykr_dep_os_fiz" localSheetId="13">#REF!</definedName>
    <definedName name="Wykr_dep_os_fiz" localSheetId="19">#REF!</definedName>
    <definedName name="Wykr_dep_os_fiz" localSheetId="23">#REF!</definedName>
    <definedName name="Wykr_dep_os_fiz" localSheetId="30">#REF!</definedName>
    <definedName name="Wykr_dep_os_fiz" localSheetId="42">#REF!</definedName>
    <definedName name="Wykr_dep_os_fiz" localSheetId="3">#REF!</definedName>
    <definedName name="Wykr_dep_os_fiz" localSheetId="1">#REF!</definedName>
    <definedName name="Wykr_dep_os_fiz">#REF!</definedName>
    <definedName name="Wykr_dep_os_pr" localSheetId="7">#REF!</definedName>
    <definedName name="Wykr_dep_os_pr" localSheetId="4">#REF!</definedName>
    <definedName name="Wykr_dep_os_pr" localSheetId="8">#REF!</definedName>
    <definedName name="Wykr_dep_os_pr" localSheetId="5">#REF!</definedName>
    <definedName name="Wykr_dep_os_pr" localSheetId="6">#REF!</definedName>
    <definedName name="Wykr_dep_os_pr" localSheetId="10">#REF!</definedName>
    <definedName name="Wykr_dep_os_pr" localSheetId="12">#REF!</definedName>
    <definedName name="Wykr_dep_os_pr" localSheetId="11">#REF!</definedName>
    <definedName name="Wykr_dep_os_pr" localSheetId="44">#REF!</definedName>
    <definedName name="Wykr_dep_os_pr" localSheetId="45">#REF!</definedName>
    <definedName name="Wykr_dep_os_pr" localSheetId="46">#REF!</definedName>
    <definedName name="Wykr_dep_os_pr" localSheetId="48">#REF!</definedName>
    <definedName name="Wykr_dep_os_pr" localSheetId="43">#REF!</definedName>
    <definedName name="Wykr_dep_os_pr" localSheetId="49">#REF!</definedName>
    <definedName name="Wykr_dep_os_pr" localSheetId="52">#REF!</definedName>
    <definedName name="Wykr_dep_os_pr" localSheetId="54">#REF!</definedName>
    <definedName name="Wykr_dep_os_pr" localSheetId="53">#REF!</definedName>
    <definedName name="Wykr_dep_os_pr" localSheetId="13">#REF!</definedName>
    <definedName name="Wykr_dep_os_pr" localSheetId="19">#REF!</definedName>
    <definedName name="Wykr_dep_os_pr" localSheetId="23">#REF!</definedName>
    <definedName name="Wykr_dep_os_pr" localSheetId="30">#REF!</definedName>
    <definedName name="Wykr_dep_os_pr" localSheetId="42">#REF!</definedName>
    <definedName name="Wykr_dep_os_pr" localSheetId="3">#REF!</definedName>
    <definedName name="Wykr_dep_os_pr" localSheetId="1">#REF!</definedName>
    <definedName name="Wykr_dep_os_pr">#REF!</definedName>
    <definedName name="Wykr_kred_gos" localSheetId="7">#REF!</definedName>
    <definedName name="Wykr_kred_gos" localSheetId="4">#REF!</definedName>
    <definedName name="Wykr_kred_gos" localSheetId="8">#REF!</definedName>
    <definedName name="Wykr_kred_gos" localSheetId="5">#REF!</definedName>
    <definedName name="Wykr_kred_gos" localSheetId="6">#REF!</definedName>
    <definedName name="Wykr_kred_gos" localSheetId="10">#REF!</definedName>
    <definedName name="Wykr_kred_gos" localSheetId="12">#REF!</definedName>
    <definedName name="Wykr_kred_gos" localSheetId="11">#REF!</definedName>
    <definedName name="Wykr_kred_gos" localSheetId="44">#REF!</definedName>
    <definedName name="Wykr_kred_gos" localSheetId="45">#REF!</definedName>
    <definedName name="Wykr_kred_gos" localSheetId="46">#REF!</definedName>
    <definedName name="Wykr_kred_gos" localSheetId="48">#REF!</definedName>
    <definedName name="Wykr_kred_gos" localSheetId="43">#REF!</definedName>
    <definedName name="Wykr_kred_gos" localSheetId="49">#REF!</definedName>
    <definedName name="Wykr_kred_gos" localSheetId="52">#REF!</definedName>
    <definedName name="Wykr_kred_gos" localSheetId="54">#REF!</definedName>
    <definedName name="Wykr_kred_gos" localSheetId="53">#REF!</definedName>
    <definedName name="Wykr_kred_gos" localSheetId="13">#REF!</definedName>
    <definedName name="Wykr_kred_gos" localSheetId="19">#REF!</definedName>
    <definedName name="Wykr_kred_gos" localSheetId="23">#REF!</definedName>
    <definedName name="Wykr_kred_gos" localSheetId="30">#REF!</definedName>
    <definedName name="Wykr_kred_gos" localSheetId="42">#REF!</definedName>
    <definedName name="Wykr_kred_gos" localSheetId="3">#REF!</definedName>
    <definedName name="Wykr_kred_gos" localSheetId="1">#REF!</definedName>
    <definedName name="Wykr_kred_gos">#REF!</definedName>
    <definedName name="Wykr_kred_kon" localSheetId="7">#REF!</definedName>
    <definedName name="Wykr_kred_kon" localSheetId="4">#REF!</definedName>
    <definedName name="Wykr_kred_kon" localSheetId="8">#REF!</definedName>
    <definedName name="Wykr_kred_kon" localSheetId="5">#REF!</definedName>
    <definedName name="Wykr_kred_kon" localSheetId="6">#REF!</definedName>
    <definedName name="Wykr_kred_kon" localSheetId="10">#REF!</definedName>
    <definedName name="Wykr_kred_kon" localSheetId="12">#REF!</definedName>
    <definedName name="Wykr_kred_kon" localSheetId="11">#REF!</definedName>
    <definedName name="Wykr_kred_kon" localSheetId="44">#REF!</definedName>
    <definedName name="Wykr_kred_kon" localSheetId="45">#REF!</definedName>
    <definedName name="Wykr_kred_kon" localSheetId="46">#REF!</definedName>
    <definedName name="Wykr_kred_kon" localSheetId="48">#REF!</definedName>
    <definedName name="Wykr_kred_kon" localSheetId="49">#REF!</definedName>
    <definedName name="Wykr_kred_kon" localSheetId="54">#REF!</definedName>
    <definedName name="Wykr_kred_kon" localSheetId="53">#REF!</definedName>
    <definedName name="Wykr_kred_kon" localSheetId="13">#REF!</definedName>
    <definedName name="Wykr_kred_kon" localSheetId="19">#REF!</definedName>
    <definedName name="Wykr_kred_kon" localSheetId="23">#REF!</definedName>
    <definedName name="Wykr_kred_kon" localSheetId="30">#REF!</definedName>
    <definedName name="Wykr_kred_kon" localSheetId="42">#REF!</definedName>
    <definedName name="Wykr_kred_kon" localSheetId="3">#REF!</definedName>
    <definedName name="Wykr_kred_kon" localSheetId="1">#REF!</definedName>
    <definedName name="Wykr_kred_kon">#REF!</definedName>
    <definedName name="Wykr_kred_kon_mr1rok" localSheetId="7">#REF!</definedName>
    <definedName name="Wykr_kred_kon_mr1rok" localSheetId="4">#REF!</definedName>
    <definedName name="Wykr_kred_kon_mr1rok" localSheetId="8">#REF!</definedName>
    <definedName name="Wykr_kred_kon_mr1rok" localSheetId="5">#REF!</definedName>
    <definedName name="Wykr_kred_kon_mr1rok" localSheetId="6">#REF!</definedName>
    <definedName name="Wykr_kred_kon_mr1rok" localSheetId="10">#REF!</definedName>
    <definedName name="Wykr_kred_kon_mr1rok" localSheetId="12">#REF!</definedName>
    <definedName name="Wykr_kred_kon_mr1rok" localSheetId="11">#REF!</definedName>
    <definedName name="Wykr_kred_kon_mr1rok" localSheetId="44">#REF!</definedName>
    <definedName name="Wykr_kred_kon_mr1rok" localSheetId="45">#REF!</definedName>
    <definedName name="Wykr_kred_kon_mr1rok" localSheetId="46">#REF!</definedName>
    <definedName name="Wykr_kred_kon_mr1rok" localSheetId="48">#REF!</definedName>
    <definedName name="Wykr_kred_kon_mr1rok" localSheetId="49">#REF!</definedName>
    <definedName name="Wykr_kred_kon_mr1rok" localSheetId="54">#REF!</definedName>
    <definedName name="Wykr_kred_kon_mr1rok" localSheetId="53">#REF!</definedName>
    <definedName name="Wykr_kred_kon_mr1rok" localSheetId="13">#REF!</definedName>
    <definedName name="Wykr_kred_kon_mr1rok" localSheetId="19">#REF!</definedName>
    <definedName name="Wykr_kred_kon_mr1rok" localSheetId="23">#REF!</definedName>
    <definedName name="Wykr_kred_kon_mr1rok" localSheetId="30">#REF!</definedName>
    <definedName name="Wykr_kred_kon_mr1rok" localSheetId="42">#REF!</definedName>
    <definedName name="Wykr_kred_kon_mr1rok" localSheetId="3">#REF!</definedName>
    <definedName name="Wykr_kred_kon_mr1rok" localSheetId="1">#REF!</definedName>
    <definedName name="Wykr_kred_kon_mr1rok">#REF!</definedName>
    <definedName name="Wykr_kred_kon_w1rmr2l" localSheetId="7">#REF!</definedName>
    <definedName name="Wykr_kred_kon_w1rmr2l" localSheetId="4">#REF!</definedName>
    <definedName name="Wykr_kred_kon_w1rmr2l" localSheetId="8">#REF!</definedName>
    <definedName name="Wykr_kred_kon_w1rmr2l" localSheetId="5">#REF!</definedName>
    <definedName name="Wykr_kred_kon_w1rmr2l" localSheetId="6">#REF!</definedName>
    <definedName name="Wykr_kred_kon_w1rmr2l" localSheetId="10">#REF!</definedName>
    <definedName name="Wykr_kred_kon_w1rmr2l" localSheetId="12">#REF!</definedName>
    <definedName name="Wykr_kred_kon_w1rmr2l" localSheetId="11">#REF!</definedName>
    <definedName name="Wykr_kred_kon_w1rmr2l" localSheetId="44">#REF!</definedName>
    <definedName name="Wykr_kred_kon_w1rmr2l" localSheetId="45">#REF!</definedName>
    <definedName name="Wykr_kred_kon_w1rmr2l" localSheetId="46">#REF!</definedName>
    <definedName name="Wykr_kred_kon_w1rmr2l" localSheetId="48">#REF!</definedName>
    <definedName name="Wykr_kred_kon_w1rmr2l" localSheetId="49">#REF!</definedName>
    <definedName name="Wykr_kred_kon_w1rmr2l" localSheetId="54">#REF!</definedName>
    <definedName name="Wykr_kred_kon_w1rmr2l" localSheetId="53">#REF!</definedName>
    <definedName name="Wykr_kred_kon_w1rmr2l" localSheetId="13">#REF!</definedName>
    <definedName name="Wykr_kred_kon_w1rmr2l" localSheetId="19">#REF!</definedName>
    <definedName name="Wykr_kred_kon_w1rmr2l" localSheetId="23">#REF!</definedName>
    <definedName name="Wykr_kred_kon_w1rmr2l" localSheetId="30">#REF!</definedName>
    <definedName name="Wykr_kred_kon_w1rmr2l" localSheetId="42">#REF!</definedName>
    <definedName name="Wykr_kred_kon_w1rmr2l" localSheetId="3">#REF!</definedName>
    <definedName name="Wykr_kred_kon_w1rmr2l" localSheetId="1">#REF!</definedName>
    <definedName name="Wykr_kred_kon_w1rmr2l">#REF!</definedName>
    <definedName name="Wykr_kred_kon_w2lmr3l" localSheetId="7">#REF!</definedName>
    <definedName name="Wykr_kred_kon_w2lmr3l" localSheetId="4">#REF!</definedName>
    <definedName name="Wykr_kred_kon_w2lmr3l" localSheetId="8">#REF!</definedName>
    <definedName name="Wykr_kred_kon_w2lmr3l" localSheetId="5">#REF!</definedName>
    <definedName name="Wykr_kred_kon_w2lmr3l" localSheetId="6">#REF!</definedName>
    <definedName name="Wykr_kred_kon_w2lmr3l" localSheetId="10">#REF!</definedName>
    <definedName name="Wykr_kred_kon_w2lmr3l" localSheetId="12">#REF!</definedName>
    <definedName name="Wykr_kred_kon_w2lmr3l" localSheetId="11">#REF!</definedName>
    <definedName name="Wykr_kred_kon_w2lmr3l" localSheetId="44">#REF!</definedName>
    <definedName name="Wykr_kred_kon_w2lmr3l" localSheetId="45">#REF!</definedName>
    <definedName name="Wykr_kred_kon_w2lmr3l" localSheetId="46">#REF!</definedName>
    <definedName name="Wykr_kred_kon_w2lmr3l" localSheetId="48">#REF!</definedName>
    <definedName name="Wykr_kred_kon_w2lmr3l" localSheetId="49">#REF!</definedName>
    <definedName name="Wykr_kred_kon_w2lmr3l" localSheetId="54">#REF!</definedName>
    <definedName name="Wykr_kred_kon_w2lmr3l" localSheetId="53">#REF!</definedName>
    <definedName name="Wykr_kred_kon_w2lmr3l" localSheetId="13">#REF!</definedName>
    <definedName name="Wykr_kred_kon_w2lmr3l" localSheetId="19">#REF!</definedName>
    <definedName name="Wykr_kred_kon_w2lmr3l" localSheetId="23">#REF!</definedName>
    <definedName name="Wykr_kred_kon_w2lmr3l" localSheetId="30">#REF!</definedName>
    <definedName name="Wykr_kred_kon_w2lmr3l" localSheetId="42">#REF!</definedName>
    <definedName name="Wykr_kred_kon_w2lmr3l" localSheetId="3">#REF!</definedName>
    <definedName name="Wykr_kred_kon_w2lmr3l" localSheetId="1">#REF!</definedName>
    <definedName name="Wykr_kred_kon_w2lmr3l">#REF!</definedName>
    <definedName name="Wykr_kred_kon_w3lmr5l" localSheetId="7">#REF!</definedName>
    <definedName name="Wykr_kred_kon_w3lmr5l" localSheetId="4">#REF!</definedName>
    <definedName name="Wykr_kred_kon_w3lmr5l" localSheetId="8">#REF!</definedName>
    <definedName name="Wykr_kred_kon_w3lmr5l" localSheetId="5">#REF!</definedName>
    <definedName name="Wykr_kred_kon_w3lmr5l" localSheetId="6">#REF!</definedName>
    <definedName name="Wykr_kred_kon_w3lmr5l" localSheetId="10">#REF!</definedName>
    <definedName name="Wykr_kred_kon_w3lmr5l" localSheetId="12">#REF!</definedName>
    <definedName name="Wykr_kred_kon_w3lmr5l" localSheetId="11">#REF!</definedName>
    <definedName name="Wykr_kred_kon_w3lmr5l" localSheetId="44">#REF!</definedName>
    <definedName name="Wykr_kred_kon_w3lmr5l" localSheetId="45">#REF!</definedName>
    <definedName name="Wykr_kred_kon_w3lmr5l" localSheetId="46">#REF!</definedName>
    <definedName name="Wykr_kred_kon_w3lmr5l" localSheetId="48">#REF!</definedName>
    <definedName name="Wykr_kred_kon_w3lmr5l" localSheetId="49">#REF!</definedName>
    <definedName name="Wykr_kred_kon_w3lmr5l" localSheetId="54">#REF!</definedName>
    <definedName name="Wykr_kred_kon_w3lmr5l" localSheetId="53">#REF!</definedName>
    <definedName name="Wykr_kred_kon_w3lmr5l" localSheetId="13">#REF!</definedName>
    <definedName name="Wykr_kred_kon_w3lmr5l" localSheetId="19">#REF!</definedName>
    <definedName name="Wykr_kred_kon_w3lmr5l" localSheetId="23">#REF!</definedName>
    <definedName name="Wykr_kred_kon_w3lmr5l" localSheetId="30">#REF!</definedName>
    <definedName name="Wykr_kred_kon_w3lmr5l" localSheetId="42">#REF!</definedName>
    <definedName name="Wykr_kred_kon_w3lmr5l" localSheetId="3">#REF!</definedName>
    <definedName name="Wykr_kred_kon_w3lmr5l" localSheetId="1">#REF!</definedName>
    <definedName name="Wykr_kred_kon_w3lmr5l">#REF!</definedName>
    <definedName name="Wykr_kred_kon_wrb" localSheetId="7">#REF!</definedName>
    <definedName name="Wykr_kred_kon_wrb" localSheetId="4">#REF!</definedName>
    <definedName name="Wykr_kred_kon_wrb" localSheetId="8">#REF!</definedName>
    <definedName name="Wykr_kred_kon_wrb" localSheetId="5">#REF!</definedName>
    <definedName name="Wykr_kred_kon_wrb" localSheetId="6">#REF!</definedName>
    <definedName name="Wykr_kred_kon_wrb" localSheetId="10">#REF!</definedName>
    <definedName name="Wykr_kred_kon_wrb" localSheetId="12">#REF!</definedName>
    <definedName name="Wykr_kred_kon_wrb" localSheetId="11">#REF!</definedName>
    <definedName name="Wykr_kred_kon_wrb" localSheetId="44">#REF!</definedName>
    <definedName name="Wykr_kred_kon_wrb" localSheetId="45">#REF!</definedName>
    <definedName name="Wykr_kred_kon_wrb" localSheetId="46">#REF!</definedName>
    <definedName name="Wykr_kred_kon_wrb" localSheetId="48">#REF!</definedName>
    <definedName name="Wykr_kred_kon_wrb" localSheetId="49">#REF!</definedName>
    <definedName name="Wykr_kred_kon_wrb" localSheetId="54">#REF!</definedName>
    <definedName name="Wykr_kred_kon_wrb" localSheetId="53">#REF!</definedName>
    <definedName name="Wykr_kred_kon_wrb" localSheetId="13">#REF!</definedName>
    <definedName name="Wykr_kred_kon_wrb" localSheetId="19">#REF!</definedName>
    <definedName name="Wykr_kred_kon_wrb" localSheetId="23">#REF!</definedName>
    <definedName name="Wykr_kred_kon_wrb" localSheetId="30">#REF!</definedName>
    <definedName name="Wykr_kred_kon_wrb" localSheetId="42">#REF!</definedName>
    <definedName name="Wykr_kred_kon_wrb" localSheetId="3">#REF!</definedName>
    <definedName name="Wykr_kred_kon_wrb" localSheetId="1">#REF!</definedName>
    <definedName name="Wykr_kred_kon_wrb">#REF!</definedName>
    <definedName name="Wykr_of_12M_dym" localSheetId="7">#REF!</definedName>
    <definedName name="Wykr_of_12M_dym" localSheetId="4">#REF!</definedName>
    <definedName name="Wykr_of_12M_dym" localSheetId="8">#REF!</definedName>
    <definedName name="Wykr_of_12M_dym" localSheetId="5">#REF!</definedName>
    <definedName name="Wykr_of_12M_dym" localSheetId="6">#REF!</definedName>
    <definedName name="Wykr_of_12M_dym" localSheetId="10">#REF!</definedName>
    <definedName name="Wykr_of_12M_dym" localSheetId="12">#REF!</definedName>
    <definedName name="Wykr_of_12M_dym" localSheetId="11">#REF!</definedName>
    <definedName name="Wykr_of_12M_dym" localSheetId="44">#REF!</definedName>
    <definedName name="Wykr_of_12M_dym" localSheetId="45">#REF!</definedName>
    <definedName name="Wykr_of_12M_dym" localSheetId="46">#REF!</definedName>
    <definedName name="Wykr_of_12M_dym" localSheetId="48">#REF!</definedName>
    <definedName name="Wykr_of_12M_dym" localSheetId="49">#REF!</definedName>
    <definedName name="Wykr_of_12M_dym" localSheetId="54">#REF!</definedName>
    <definedName name="Wykr_of_12M_dym" localSheetId="53">#REF!</definedName>
    <definedName name="Wykr_of_12M_dym" localSheetId="13">#REF!</definedName>
    <definedName name="Wykr_of_12M_dym" localSheetId="19">#REF!</definedName>
    <definedName name="Wykr_of_12M_dym" localSheetId="23">#REF!</definedName>
    <definedName name="Wykr_of_12M_dym" localSheetId="30">#REF!</definedName>
    <definedName name="Wykr_of_12M_dym" localSheetId="42">#REF!</definedName>
    <definedName name="Wykr_of_12M_dym" localSheetId="3">#REF!</definedName>
    <definedName name="Wykr_of_12M_dym" localSheetId="1">#REF!</definedName>
    <definedName name="Wykr_of_12M_dym">#REF!</definedName>
    <definedName name="Wykr_of_12M_PRO" localSheetId="7">#REF!</definedName>
    <definedName name="Wykr_of_12M_PRO" localSheetId="4">#REF!</definedName>
    <definedName name="Wykr_of_12M_PRO" localSheetId="8">#REF!</definedName>
    <definedName name="Wykr_of_12M_PRO" localSheetId="5">#REF!</definedName>
    <definedName name="Wykr_of_12M_PRO" localSheetId="6">#REF!</definedName>
    <definedName name="Wykr_of_12M_PRO" localSheetId="10">#REF!</definedName>
    <definedName name="Wykr_of_12M_PRO" localSheetId="12">#REF!</definedName>
    <definedName name="Wykr_of_12M_PRO" localSheetId="11">#REF!</definedName>
    <definedName name="Wykr_of_12M_PRO" localSheetId="44">#REF!</definedName>
    <definedName name="Wykr_of_12M_PRO" localSheetId="45">#REF!</definedName>
    <definedName name="Wykr_of_12M_PRO" localSheetId="46">#REF!</definedName>
    <definedName name="Wykr_of_12M_PRO" localSheetId="48">#REF!</definedName>
    <definedName name="Wykr_of_12M_PRO" localSheetId="49">#REF!</definedName>
    <definedName name="Wykr_of_12M_PRO" localSheetId="54">#REF!</definedName>
    <definedName name="Wykr_of_12M_PRO" localSheetId="53">#REF!</definedName>
    <definedName name="Wykr_of_12M_PRO" localSheetId="13">#REF!</definedName>
    <definedName name="Wykr_of_12M_PRO" localSheetId="19">#REF!</definedName>
    <definedName name="Wykr_of_12M_PRO" localSheetId="23">#REF!</definedName>
    <definedName name="Wykr_of_12M_PRO" localSheetId="30">#REF!</definedName>
    <definedName name="Wykr_of_12M_PRO" localSheetId="42">#REF!</definedName>
    <definedName name="Wykr_of_12M_PRO" localSheetId="3">#REF!</definedName>
    <definedName name="Wykr_of_12M_PRO" localSheetId="1">#REF!</definedName>
    <definedName name="Wykr_of_12M_PRO">#REF!</definedName>
    <definedName name="Wykr_of_12M_ZW" localSheetId="7">#REF!</definedName>
    <definedName name="Wykr_of_12M_ZW" localSheetId="4">#REF!</definedName>
    <definedName name="Wykr_of_12M_ZW" localSheetId="8">#REF!</definedName>
    <definedName name="Wykr_of_12M_ZW" localSheetId="5">#REF!</definedName>
    <definedName name="Wykr_of_12M_ZW" localSheetId="6">#REF!</definedName>
    <definedName name="Wykr_of_12M_ZW" localSheetId="10">#REF!</definedName>
    <definedName name="Wykr_of_12M_ZW" localSheetId="12">#REF!</definedName>
    <definedName name="Wykr_of_12M_ZW" localSheetId="11">#REF!</definedName>
    <definedName name="Wykr_of_12M_ZW" localSheetId="44">#REF!</definedName>
    <definedName name="Wykr_of_12M_ZW" localSheetId="45">#REF!</definedName>
    <definedName name="Wykr_of_12M_ZW" localSheetId="46">#REF!</definedName>
    <definedName name="Wykr_of_12M_ZW" localSheetId="48">#REF!</definedName>
    <definedName name="Wykr_of_12M_ZW" localSheetId="49">#REF!</definedName>
    <definedName name="Wykr_of_12M_ZW" localSheetId="54">#REF!</definedName>
    <definedName name="Wykr_of_12M_ZW" localSheetId="53">#REF!</definedName>
    <definedName name="Wykr_of_12M_ZW" localSheetId="13">#REF!</definedName>
    <definedName name="Wykr_of_12M_ZW" localSheetId="19">#REF!</definedName>
    <definedName name="Wykr_of_12M_ZW" localSheetId="23">#REF!</definedName>
    <definedName name="Wykr_of_12M_ZW" localSheetId="30">#REF!</definedName>
    <definedName name="Wykr_of_12M_ZW" localSheetId="42">#REF!</definedName>
    <definedName name="Wykr_of_12M_ZW" localSheetId="3">#REF!</definedName>
    <definedName name="Wykr_of_12M_ZW" localSheetId="1">#REF!</definedName>
    <definedName name="Wykr_of_12M_ZW">#REF!</definedName>
    <definedName name="Wykr_of_3M_PRO" localSheetId="7">#REF!</definedName>
    <definedName name="Wykr_of_3M_PRO" localSheetId="4">#REF!</definedName>
    <definedName name="Wykr_of_3M_PRO" localSheetId="8">#REF!</definedName>
    <definedName name="Wykr_of_3M_PRO" localSheetId="5">#REF!</definedName>
    <definedName name="Wykr_of_3M_PRO" localSheetId="6">#REF!</definedName>
    <definedName name="Wykr_of_3M_PRO" localSheetId="10">#REF!</definedName>
    <definedName name="Wykr_of_3M_PRO" localSheetId="12">#REF!</definedName>
    <definedName name="Wykr_of_3M_PRO" localSheetId="11">#REF!</definedName>
    <definedName name="Wykr_of_3M_PRO" localSheetId="44">#REF!</definedName>
    <definedName name="Wykr_of_3M_PRO" localSheetId="45">#REF!</definedName>
    <definedName name="Wykr_of_3M_PRO" localSheetId="46">#REF!</definedName>
    <definedName name="Wykr_of_3M_PRO" localSheetId="48">#REF!</definedName>
    <definedName name="Wykr_of_3M_PRO" localSheetId="49">#REF!</definedName>
    <definedName name="Wykr_of_3M_PRO" localSheetId="54">#REF!</definedName>
    <definedName name="Wykr_of_3M_PRO" localSheetId="53">#REF!</definedName>
    <definedName name="Wykr_of_3M_PRO" localSheetId="13">#REF!</definedName>
    <definedName name="Wykr_of_3M_PRO" localSheetId="19">#REF!</definedName>
    <definedName name="Wykr_of_3M_PRO" localSheetId="23">#REF!</definedName>
    <definedName name="Wykr_of_3M_PRO" localSheetId="30">#REF!</definedName>
    <definedName name="Wykr_of_3M_PRO" localSheetId="42">#REF!</definedName>
    <definedName name="Wykr_of_3M_PRO" localSheetId="3">#REF!</definedName>
    <definedName name="Wykr_of_3M_PRO" localSheetId="1">#REF!</definedName>
    <definedName name="Wykr_of_3M_PRO">#REF!</definedName>
    <definedName name="Wykr_of_3M_ZW" localSheetId="7">#REF!</definedName>
    <definedName name="Wykr_of_3M_ZW" localSheetId="4">#REF!</definedName>
    <definedName name="Wykr_of_3M_ZW" localSheetId="8">#REF!</definedName>
    <definedName name="Wykr_of_3M_ZW" localSheetId="5">#REF!</definedName>
    <definedName name="Wykr_of_3M_ZW" localSheetId="6">#REF!</definedName>
    <definedName name="Wykr_of_3M_ZW" localSheetId="10">#REF!</definedName>
    <definedName name="Wykr_of_3M_ZW" localSheetId="12">#REF!</definedName>
    <definedName name="Wykr_of_3M_ZW" localSheetId="11">#REF!</definedName>
    <definedName name="Wykr_of_3M_ZW" localSheetId="44">#REF!</definedName>
    <definedName name="Wykr_of_3M_ZW" localSheetId="45">#REF!</definedName>
    <definedName name="Wykr_of_3M_ZW" localSheetId="46">#REF!</definedName>
    <definedName name="Wykr_of_3M_ZW" localSheetId="48">#REF!</definedName>
    <definedName name="Wykr_of_3M_ZW" localSheetId="49">#REF!</definedName>
    <definedName name="Wykr_of_3M_ZW" localSheetId="54">#REF!</definedName>
    <definedName name="Wykr_of_3M_ZW" localSheetId="53">#REF!</definedName>
    <definedName name="Wykr_of_3M_ZW" localSheetId="13">#REF!</definedName>
    <definedName name="Wykr_of_3M_ZW" localSheetId="19">#REF!</definedName>
    <definedName name="Wykr_of_3M_ZW" localSheetId="23">#REF!</definedName>
    <definedName name="Wykr_of_3M_ZW" localSheetId="30">#REF!</definedName>
    <definedName name="Wykr_of_3M_ZW" localSheetId="42">#REF!</definedName>
    <definedName name="Wykr_of_3M_ZW" localSheetId="3">#REF!</definedName>
    <definedName name="Wykr_of_3M_ZW" localSheetId="1">#REF!</definedName>
    <definedName name="Wykr_of_3M_ZW">#REF!</definedName>
    <definedName name="Wykr_of_6M" localSheetId="7">#REF!</definedName>
    <definedName name="Wykr_of_6M" localSheetId="4">#REF!</definedName>
    <definedName name="Wykr_of_6M" localSheetId="8">#REF!</definedName>
    <definedName name="Wykr_of_6M" localSheetId="5">#REF!</definedName>
    <definedName name="Wykr_of_6M" localSheetId="6">#REF!</definedName>
    <definedName name="Wykr_of_6M" localSheetId="10">#REF!</definedName>
    <definedName name="Wykr_of_6M" localSheetId="12">#REF!</definedName>
    <definedName name="Wykr_of_6M" localSheetId="11">#REF!</definedName>
    <definedName name="Wykr_of_6M" localSheetId="44">#REF!</definedName>
    <definedName name="Wykr_of_6M" localSheetId="45">#REF!</definedName>
    <definedName name="Wykr_of_6M" localSheetId="46">#REF!</definedName>
    <definedName name="Wykr_of_6M" localSheetId="48">#REF!</definedName>
    <definedName name="Wykr_of_6M" localSheetId="49">#REF!</definedName>
    <definedName name="Wykr_of_6M" localSheetId="54">#REF!</definedName>
    <definedName name="Wykr_of_6M" localSheetId="53">#REF!</definedName>
    <definedName name="Wykr_of_6M" localSheetId="13">#REF!</definedName>
    <definedName name="Wykr_of_6M" localSheetId="19">#REF!</definedName>
    <definedName name="Wykr_of_6M" localSheetId="23">#REF!</definedName>
    <definedName name="Wykr_of_6M" localSheetId="30">#REF!</definedName>
    <definedName name="Wykr_of_6M" localSheetId="42">#REF!</definedName>
    <definedName name="Wykr_of_6M" localSheetId="3">#REF!</definedName>
    <definedName name="Wykr_of_6M" localSheetId="1">#REF!</definedName>
    <definedName name="Wykr_of_6M">#REF!</definedName>
    <definedName name="Wykr_rac_bież_os_pr" localSheetId="7">#REF!</definedName>
    <definedName name="Wykr_rac_bież_os_pr" localSheetId="4">#REF!</definedName>
    <definedName name="Wykr_rac_bież_os_pr" localSheetId="8">#REF!</definedName>
    <definedName name="Wykr_rac_bież_os_pr" localSheetId="5">#REF!</definedName>
    <definedName name="Wykr_rac_bież_os_pr" localSheetId="6">#REF!</definedName>
    <definedName name="Wykr_rac_bież_os_pr" localSheetId="10">#REF!</definedName>
    <definedName name="Wykr_rac_bież_os_pr" localSheetId="12">#REF!</definedName>
    <definedName name="Wykr_rac_bież_os_pr" localSheetId="11">#REF!</definedName>
    <definedName name="Wykr_rac_bież_os_pr" localSheetId="44">#REF!</definedName>
    <definedName name="Wykr_rac_bież_os_pr" localSheetId="45">#REF!</definedName>
    <definedName name="Wykr_rac_bież_os_pr" localSheetId="46">#REF!</definedName>
    <definedName name="Wykr_rac_bież_os_pr" localSheetId="48">#REF!</definedName>
    <definedName name="Wykr_rac_bież_os_pr" localSheetId="49">#REF!</definedName>
    <definedName name="Wykr_rac_bież_os_pr" localSheetId="54">#REF!</definedName>
    <definedName name="Wykr_rac_bież_os_pr" localSheetId="53">#REF!</definedName>
    <definedName name="Wykr_rac_bież_os_pr" localSheetId="13">#REF!</definedName>
    <definedName name="Wykr_rac_bież_os_pr" localSheetId="19">#REF!</definedName>
    <definedName name="Wykr_rac_bież_os_pr" localSheetId="23">#REF!</definedName>
    <definedName name="Wykr_rac_bież_os_pr" localSheetId="30">#REF!</definedName>
    <definedName name="Wykr_rac_bież_os_pr" localSheetId="42">#REF!</definedName>
    <definedName name="Wykr_rac_bież_os_pr" localSheetId="3">#REF!</definedName>
    <definedName name="Wykr_rac_bież_os_pr" localSheetId="1">#REF!</definedName>
    <definedName name="Wykr_rac_bież_os_pr">#REF!</definedName>
    <definedName name="wykres" localSheetId="7">[2]Parametry!$B$52:$O$58</definedName>
    <definedName name="wykres" localSheetId="4">[2]Parametry!$B$52:$O$58</definedName>
    <definedName name="wykres" localSheetId="8">[2]Parametry!$B$52:$O$58</definedName>
    <definedName name="wykres" localSheetId="5">[2]Parametry!$B$52:$O$58</definedName>
    <definedName name="wykres" localSheetId="6">[2]Parametry!$B$52:$O$58</definedName>
    <definedName name="wykres" localSheetId="10">[2]Parametry!$B$52:$O$58</definedName>
    <definedName name="wykres">[12]Parametry!$B$52:$O$58</definedName>
    <definedName name="Wynik_ZUS_narastająco">[2]Zbiorczo!$A$1177:$N$1183</definedName>
    <definedName name="Wynik_ZUS_przyrosty">[2]Zbiorczo!$A$1165:$N$1171</definedName>
    <definedName name="Wysokosc_Kuponu" localSheetId="11">#REF!</definedName>
    <definedName name="Wysokosc_Kuponu" localSheetId="44">#REF!</definedName>
    <definedName name="Wysokosc_Kuponu" localSheetId="45">#REF!</definedName>
    <definedName name="Wysokosc_Kuponu" localSheetId="46">#REF!</definedName>
    <definedName name="Wysokosc_Kuponu" localSheetId="48">#REF!</definedName>
    <definedName name="Wysokosc_Kuponu" localSheetId="54">#REF!</definedName>
    <definedName name="Wysokosc_Kuponu" localSheetId="53">#REF!</definedName>
    <definedName name="Wysokosc_Kuponu" localSheetId="13">#REF!</definedName>
    <definedName name="Wysokosc_Kuponu" localSheetId="19">#REF!</definedName>
    <definedName name="Wysokosc_Kuponu" localSheetId="23">#REF!</definedName>
    <definedName name="Wysokosc_Kuponu" localSheetId="30">#REF!</definedName>
    <definedName name="Wysokosc_Kuponu" localSheetId="3">#REF!</definedName>
    <definedName name="Wysokosc_Kuponu" localSheetId="1">#REF!</definedName>
    <definedName name="Wysokosc_Kuponu">#REF!</definedName>
    <definedName name="wyty777" localSheetId="44">#REF!</definedName>
    <definedName name="wyty777" localSheetId="53">#REF!</definedName>
    <definedName name="wyty777" localSheetId="13">#REF!</definedName>
    <definedName name="wyty777" localSheetId="19">#REF!</definedName>
    <definedName name="wyty777" localSheetId="30">#REF!</definedName>
    <definedName name="wyty777" localSheetId="3">#REF!</definedName>
    <definedName name="wyty777" localSheetId="1">#REF!</definedName>
    <definedName name="wyty777">#REF!</definedName>
    <definedName name="YEND">[13]Dane!$C$13</definedName>
    <definedName name="yogi" localSheetId="4">#REF!</definedName>
    <definedName name="yogi" localSheetId="12">#REF!</definedName>
    <definedName name="yogi" localSheetId="11">#REF!</definedName>
    <definedName name="yogi" localSheetId="44">#REF!</definedName>
    <definedName name="yogi" localSheetId="45">#REF!</definedName>
    <definedName name="yogi" localSheetId="46">#REF!</definedName>
    <definedName name="yogi" localSheetId="48">#REF!</definedName>
    <definedName name="yogi" localSheetId="43">#REF!</definedName>
    <definedName name="yogi" localSheetId="49">#REF!</definedName>
    <definedName name="yogi" localSheetId="52">#REF!</definedName>
    <definedName name="yogi" localSheetId="54">#REF!</definedName>
    <definedName name="yogi" localSheetId="53">#REF!</definedName>
    <definedName name="yogi" localSheetId="13">#REF!</definedName>
    <definedName name="yogi" localSheetId="19">#REF!</definedName>
    <definedName name="yogi" localSheetId="23">#REF!</definedName>
    <definedName name="yogi" localSheetId="30">#REF!</definedName>
    <definedName name="yogi" localSheetId="3">#REF!</definedName>
    <definedName name="yogi" localSheetId="1">#REF!</definedName>
    <definedName name="yogi">#REF!</definedName>
    <definedName name="ytytyyy" localSheetId="44">#REF!</definedName>
    <definedName name="ytytyyy" localSheetId="53">#REF!</definedName>
    <definedName name="ytytyyy" localSheetId="13">#REF!</definedName>
    <definedName name="ytytyyy" localSheetId="19">#REF!</definedName>
    <definedName name="ytytyyy" localSheetId="30">#REF!</definedName>
    <definedName name="ytytyyy" localSheetId="3">#REF!</definedName>
    <definedName name="ytytyyy" localSheetId="1">#REF!</definedName>
    <definedName name="ytytyyy">#REF!</definedName>
    <definedName name="ywyww" localSheetId="44">#REF!</definedName>
    <definedName name="ywyww" localSheetId="53">#REF!</definedName>
    <definedName name="ywyww" localSheetId="13">#REF!</definedName>
    <definedName name="ywyww" localSheetId="19">#REF!</definedName>
    <definedName name="ywyww" localSheetId="30">#REF!</definedName>
    <definedName name="ywyww" localSheetId="3">#REF!</definedName>
    <definedName name="ywyww" localSheetId="1">#REF!</definedName>
    <definedName name="ywyww">#REF!</definedName>
    <definedName name="yytwerer" localSheetId="44">#REF!</definedName>
    <definedName name="yytwerer" localSheetId="53">#REF!</definedName>
    <definedName name="yytwerer" localSheetId="13">#REF!</definedName>
    <definedName name="yytwerer" localSheetId="19">#REF!</definedName>
    <definedName name="yytwerer" localSheetId="30">#REF!</definedName>
    <definedName name="yytwerer" localSheetId="3">#REF!</definedName>
    <definedName name="yytwerer" localSheetId="1">#REF!</definedName>
    <definedName name="yytwerer">#REF!</definedName>
    <definedName name="yywey" localSheetId="44">#REF!</definedName>
    <definedName name="yywey" localSheetId="53">#REF!</definedName>
    <definedName name="yywey" localSheetId="13">#REF!</definedName>
    <definedName name="yywey" localSheetId="19">#REF!</definedName>
    <definedName name="yywey" localSheetId="30">#REF!</definedName>
    <definedName name="yywey" localSheetId="3">#REF!</definedName>
    <definedName name="yywey" localSheetId="1">#REF!</definedName>
    <definedName name="yywey">#REF!</definedName>
    <definedName name="yywnnnn" localSheetId="44">#REF!</definedName>
    <definedName name="yywnnnn" localSheetId="53">#REF!</definedName>
    <definedName name="yywnnnn" localSheetId="13">#REF!</definedName>
    <definedName name="yywnnnn" localSheetId="19">#REF!</definedName>
    <definedName name="yywnnnn" localSheetId="30">#REF!</definedName>
    <definedName name="yywnnnn" localSheetId="3">#REF!</definedName>
    <definedName name="yywnnnn" localSheetId="1">#REF!</definedName>
    <definedName name="yywnnnn">#REF!</definedName>
    <definedName name="yyy" localSheetId="44">#REF!</definedName>
    <definedName name="yyy" localSheetId="53">#REF!</definedName>
    <definedName name="yyy" localSheetId="13">#REF!</definedName>
    <definedName name="yyy" localSheetId="19">#REF!</definedName>
    <definedName name="yyy" localSheetId="30">#REF!</definedName>
    <definedName name="yyy" localSheetId="3">#REF!</definedName>
    <definedName name="yyy" localSheetId="1">#REF!</definedName>
    <definedName name="yyy">#REF!</definedName>
    <definedName name="yyyerwyr" localSheetId="44">#REF!</definedName>
    <definedName name="yyyerwyr" localSheetId="53">#REF!</definedName>
    <definedName name="yyyerwyr" localSheetId="13">#REF!</definedName>
    <definedName name="yyyerwyr" localSheetId="19">#REF!</definedName>
    <definedName name="yyyerwyr" localSheetId="30">#REF!</definedName>
    <definedName name="yyyerwyr" localSheetId="3">#REF!</definedName>
    <definedName name="yyyerwyr" localSheetId="1">#REF!</definedName>
    <definedName name="yyyerwyr">#REF!</definedName>
    <definedName name="yyyyh" localSheetId="44" hidden="1">{"'Wykr_codz'!$A$131:$R$240"}</definedName>
    <definedName name="yyyyh" localSheetId="50" hidden="1">{"'Wykr_codz'!$A$131:$R$240"}</definedName>
    <definedName name="yyyyh" localSheetId="52" hidden="1">{"'Wykr_codz'!$A$131:$R$240"}</definedName>
    <definedName name="yyyyh" localSheetId="53" hidden="1">{"'Wykr_codz'!$A$131:$R$240"}</definedName>
    <definedName name="yyyyh" localSheetId="19" hidden="1">{"'Wykr_codz'!$A$131:$R$240"}</definedName>
    <definedName name="yyyyh" localSheetId="29" hidden="1">{"'Wykr_codz'!$A$131:$R$240"}</definedName>
    <definedName name="yyyyh" localSheetId="26" hidden="1">{"'Wykr_codz'!$A$131:$R$240"}</definedName>
    <definedName name="yyyyh" localSheetId="24" hidden="1">{"'Wykr_codz'!$A$131:$R$240"}</definedName>
    <definedName name="yyyyh" localSheetId="30" hidden="1">{"'Wykr_codz'!$A$131:$R$240"}</definedName>
    <definedName name="yyyyh" localSheetId="3" hidden="1">{"'Wykr_codz'!$A$131:$R$240"}</definedName>
    <definedName name="yyyyh" localSheetId="1" hidden="1">{"'Wykr_codz'!$A$131:$R$240"}</definedName>
    <definedName name="yyyyh" hidden="1">{"'Wykr_codz'!$A$131:$R$240"}</definedName>
    <definedName name="yyyyryye" localSheetId="44">#REF!</definedName>
    <definedName name="yyyyryye" localSheetId="53">#REF!</definedName>
    <definedName name="yyyyryye" localSheetId="13">#REF!</definedName>
    <definedName name="yyyyryye" localSheetId="19">#REF!</definedName>
    <definedName name="yyyyryye" localSheetId="30">#REF!</definedName>
    <definedName name="yyyyryye" localSheetId="3">#REF!</definedName>
    <definedName name="yyyyryye" localSheetId="1">#REF!</definedName>
    <definedName name="yyyyryye">#REF!</definedName>
    <definedName name="yyyyyyyyyyyyyyyr" localSheetId="44" hidden="1">#REF!</definedName>
    <definedName name="yyyyyyyyyyyyyyyr" localSheetId="53" hidden="1">#REF!</definedName>
    <definedName name="yyyyyyyyyyyyyyyr" localSheetId="13" hidden="1">#REF!</definedName>
    <definedName name="yyyyyyyyyyyyyyyr" localSheetId="19" hidden="1">#REF!</definedName>
    <definedName name="yyyyyyyyyyyyyyyr" localSheetId="30" hidden="1">#REF!</definedName>
    <definedName name="yyyyyyyyyyyyyyyr" localSheetId="3" hidden="1">#REF!</definedName>
    <definedName name="yyyyyyyyyyyyyyyr" localSheetId="1" hidden="1">#REF!</definedName>
    <definedName name="yyyyyyyyyyyyyyyr" hidden="1">#REF!</definedName>
    <definedName name="z_Poczt_bez_ZUS">[2]Parametry!$B$42:$O$48</definedName>
    <definedName name="z_Poczt_bez_ZUSp">[2]Parametry!$B$90:$O$96</definedName>
    <definedName name="z_Poczt_z_ZUS">[2]Parametry!$B$31:$O$37</definedName>
    <definedName name="z_Poczt_z_ZUSp">[2]Parametry!$B$79:$O$85</definedName>
    <definedName name="Zrodlo" localSheetId="44">#REF!</definedName>
    <definedName name="Zrodlo" localSheetId="13">#REF!</definedName>
    <definedName name="Zrodlo" localSheetId="19">#REF!</definedName>
    <definedName name="Zrodlo" localSheetId="30">#REF!</definedName>
    <definedName name="Zrodlo" localSheetId="3">#REF!</definedName>
    <definedName name="Zrodlo">#REF!</definedName>
    <definedName name="zzzzxc" localSheetId="44">#REF!</definedName>
    <definedName name="zzzzxc" localSheetId="13">#REF!</definedName>
    <definedName name="zzzzxc" localSheetId="19">#REF!</definedName>
    <definedName name="zzzzxc" localSheetId="30">#REF!</definedName>
    <definedName name="zzzzxc" localSheetId="3">#REF!</definedName>
    <definedName name="zzzzxc">#REF!</definedName>
    <definedName name="Żródło" localSheetId="7">#REF!</definedName>
    <definedName name="Żródło" localSheetId="4">#REF!</definedName>
    <definedName name="Żródło" localSheetId="8">#REF!</definedName>
    <definedName name="Żródło" localSheetId="5">#REF!</definedName>
    <definedName name="Żródło" localSheetId="6">#REF!</definedName>
    <definedName name="Żródło" localSheetId="10">#REF!</definedName>
    <definedName name="Żródło" localSheetId="12">#REF!</definedName>
    <definedName name="Żródło" localSheetId="11">#REF!</definedName>
    <definedName name="Żródło" localSheetId="44">#REF!</definedName>
    <definedName name="Żródło" localSheetId="45">#REF!</definedName>
    <definedName name="Żródło" localSheetId="46">#REF!</definedName>
    <definedName name="Żródło" localSheetId="48">#REF!</definedName>
    <definedName name="Żródło" localSheetId="43">#REF!</definedName>
    <definedName name="Żródło" localSheetId="49">#REF!</definedName>
    <definedName name="Żródło" localSheetId="52">#REF!</definedName>
    <definedName name="Żródło" localSheetId="54">#REF!</definedName>
    <definedName name="Żródło" localSheetId="53">#REF!</definedName>
    <definedName name="Żródło" localSheetId="13">#REF!</definedName>
    <definedName name="Żródło" localSheetId="19">#REF!</definedName>
    <definedName name="Żródło" localSheetId="23">#REF!</definedName>
    <definedName name="Żródło" localSheetId="30">#REF!</definedName>
    <definedName name="Żródło" localSheetId="42">#REF!</definedName>
    <definedName name="Żródło" localSheetId="3">#REF!</definedName>
    <definedName name="Żródło" localSheetId="1">#REF!</definedName>
    <definedName name="Żródło">#REF!</definedName>
  </definedNames>
  <calcPr calcId="152511"/>
</workbook>
</file>

<file path=xl/calcChain.xml><?xml version="1.0" encoding="utf-8"?>
<calcChain xmlns="http://schemas.openxmlformats.org/spreadsheetml/2006/main">
  <c r="C10" i="243" l="1"/>
  <c r="B10" i="243"/>
  <c r="D5" i="243"/>
  <c r="B5" i="243"/>
  <c r="B7" i="135"/>
  <c r="B14" i="237"/>
  <c r="B13" i="237"/>
  <c r="D47" i="12"/>
  <c r="B47" i="12"/>
  <c r="D46" i="12"/>
  <c r="B46" i="12"/>
  <c r="M15" i="12"/>
  <c r="M14" i="12"/>
  <c r="M13" i="12"/>
  <c r="M16" i="12" s="1"/>
  <c r="Q7" i="12"/>
  <c r="Q13" i="12" s="1"/>
  <c r="O7" i="12"/>
  <c r="O15" i="12" s="1"/>
  <c r="M7" i="12"/>
  <c r="L7" i="12"/>
  <c r="L15" i="12" s="1"/>
  <c r="K7" i="12"/>
  <c r="K15" i="12" s="1"/>
  <c r="J7" i="12"/>
  <c r="J15" i="12" s="1"/>
  <c r="Q6" i="12"/>
  <c r="P6" i="12"/>
  <c r="O6" i="12"/>
  <c r="N6" i="12"/>
  <c r="M6" i="12"/>
  <c r="L6" i="12"/>
  <c r="K6" i="12"/>
  <c r="J6" i="12"/>
  <c r="Q5" i="12"/>
  <c r="Q15" i="12" s="1"/>
  <c r="P5" i="12"/>
  <c r="Q4" i="12"/>
  <c r="P4" i="12"/>
  <c r="N4" i="12"/>
  <c r="Q3" i="12"/>
  <c r="P3" i="12"/>
  <c r="D10" i="225"/>
  <c r="D9" i="225"/>
  <c r="D7" i="225"/>
  <c r="D6" i="225"/>
  <c r="D4" i="225"/>
  <c r="D3" i="225"/>
  <c r="D2" i="225"/>
  <c r="P6" i="61"/>
  <c r="O6" i="61"/>
  <c r="N6" i="61"/>
  <c r="M6" i="61"/>
  <c r="L6" i="61"/>
  <c r="K6" i="61"/>
  <c r="J6" i="61"/>
  <c r="I6" i="61"/>
  <c r="P1" i="61"/>
  <c r="O1" i="61"/>
  <c r="N1" i="61"/>
  <c r="M1" i="61"/>
  <c r="L1" i="61"/>
  <c r="K1" i="61"/>
  <c r="J1" i="61"/>
  <c r="I1" i="61"/>
  <c r="R4" i="224"/>
  <c r="Q4" i="224"/>
  <c r="P4" i="224"/>
  <c r="O4" i="224"/>
  <c r="N4" i="224"/>
  <c r="M4" i="224"/>
  <c r="L4" i="224"/>
  <c r="K4" i="224"/>
  <c r="J4" i="224"/>
  <c r="I4" i="224"/>
  <c r="K3" i="224"/>
  <c r="J3" i="224"/>
  <c r="C53" i="221"/>
  <c r="B53" i="221"/>
  <c r="A53" i="221"/>
  <c r="C52" i="221"/>
  <c r="B52" i="221"/>
  <c r="A52" i="221"/>
  <c r="C51" i="221"/>
  <c r="B51" i="221"/>
  <c r="A51" i="221"/>
  <c r="C50" i="221"/>
  <c r="B50" i="221"/>
  <c r="A50" i="221"/>
  <c r="I74" i="220"/>
  <c r="H74" i="220"/>
  <c r="G74" i="220"/>
  <c r="F74" i="220"/>
  <c r="E74" i="220"/>
  <c r="D74" i="220"/>
  <c r="C74" i="220"/>
  <c r="B74" i="220"/>
  <c r="I53" i="220"/>
  <c r="H53" i="220"/>
  <c r="G53" i="220"/>
  <c r="F53" i="220"/>
  <c r="E53" i="220"/>
  <c r="D53" i="220"/>
  <c r="C53" i="220"/>
  <c r="B53" i="220"/>
  <c r="I40" i="220"/>
  <c r="H40" i="220"/>
  <c r="G40" i="220"/>
  <c r="F40" i="220"/>
  <c r="E40" i="220"/>
  <c r="D40" i="220"/>
  <c r="C40" i="220"/>
  <c r="B40" i="220"/>
  <c r="I22" i="220"/>
  <c r="H22" i="220"/>
  <c r="G22" i="220"/>
  <c r="F22" i="220"/>
  <c r="E22" i="220"/>
  <c r="D22" i="220"/>
  <c r="C22" i="220"/>
  <c r="B22" i="220"/>
  <c r="D35" i="218"/>
  <c r="D34" i="218"/>
  <c r="C34" i="218"/>
  <c r="C35" i="218" s="1"/>
  <c r="B34" i="218"/>
  <c r="B35" i="218" s="1"/>
  <c r="B33" i="218"/>
  <c r="D32" i="218"/>
  <c r="D33" i="218" s="1"/>
  <c r="C32" i="218"/>
  <c r="C33" i="218" s="1"/>
  <c r="B32" i="218"/>
  <c r="D29" i="218"/>
  <c r="E26" i="218"/>
  <c r="C29" i="218" s="1"/>
  <c r="E25" i="218"/>
  <c r="D28" i="218" s="1"/>
  <c r="D30" i="218" s="1"/>
  <c r="E23" i="218"/>
  <c r="E22" i="218"/>
  <c r="I16" i="218"/>
  <c r="H16" i="218"/>
  <c r="G16" i="218"/>
  <c r="F16" i="218"/>
  <c r="E16" i="218"/>
  <c r="D16" i="218"/>
  <c r="C16" i="218"/>
  <c r="B16" i="218"/>
  <c r="S10" i="218"/>
  <c r="I58" i="217"/>
  <c r="G58" i="217"/>
  <c r="F58" i="217"/>
  <c r="E58" i="217"/>
  <c r="D58" i="217"/>
  <c r="C58" i="217"/>
  <c r="B58" i="217"/>
  <c r="I57" i="217"/>
  <c r="H57" i="217"/>
  <c r="G57" i="217"/>
  <c r="F57" i="217"/>
  <c r="E57" i="217"/>
  <c r="D57" i="217"/>
  <c r="C57" i="217"/>
  <c r="B57" i="217"/>
  <c r="I42" i="217"/>
  <c r="E42" i="217"/>
  <c r="I39" i="217"/>
  <c r="I40" i="217" s="1"/>
  <c r="H39" i="217"/>
  <c r="H42" i="217" s="1"/>
  <c r="G39" i="217"/>
  <c r="G40" i="217" s="1"/>
  <c r="F39" i="217"/>
  <c r="F40" i="217" s="1"/>
  <c r="E39" i="217"/>
  <c r="E40" i="217" s="1"/>
  <c r="D39" i="217"/>
  <c r="D42" i="217" s="1"/>
  <c r="C39" i="217"/>
  <c r="C40" i="217" s="1"/>
  <c r="B39" i="217"/>
  <c r="B40" i="217" s="1"/>
  <c r="G21" i="217"/>
  <c r="F21" i="217"/>
  <c r="E21" i="217"/>
  <c r="D21" i="217"/>
  <c r="C21" i="217"/>
  <c r="B21" i="217"/>
  <c r="B19" i="217"/>
  <c r="G15" i="217"/>
  <c r="F15" i="217"/>
  <c r="E15" i="217"/>
  <c r="D15" i="217"/>
  <c r="C15" i="217"/>
  <c r="B15" i="217"/>
  <c r="I14" i="217"/>
  <c r="I15" i="217" s="1"/>
  <c r="H14" i="217"/>
  <c r="H58" i="217" s="1"/>
  <c r="I13" i="217"/>
  <c r="H13" i="217"/>
  <c r="E4" i="6"/>
  <c r="D4" i="6"/>
  <c r="C4" i="6"/>
  <c r="B4" i="6"/>
  <c r="G4" i="6" s="1"/>
  <c r="L10" i="215"/>
  <c r="K10" i="215"/>
  <c r="J10" i="215"/>
  <c r="I10" i="215"/>
  <c r="H10" i="215"/>
  <c r="L6" i="215"/>
  <c r="K6" i="215"/>
  <c r="J6" i="215"/>
  <c r="T391" i="211"/>
  <c r="R391" i="211"/>
  <c r="S391" i="211" s="1"/>
  <c r="P391" i="211"/>
  <c r="Q391" i="211" s="1"/>
  <c r="K391" i="211"/>
  <c r="I391" i="211"/>
  <c r="G391" i="211"/>
  <c r="H391" i="211" s="1"/>
  <c r="E391" i="211"/>
  <c r="F391" i="211" s="1"/>
  <c r="T390" i="211"/>
  <c r="S390" i="211"/>
  <c r="R390" i="211"/>
  <c r="Q390" i="211"/>
  <c r="P390" i="211"/>
  <c r="K390" i="211"/>
  <c r="I390" i="211"/>
  <c r="H390" i="211"/>
  <c r="G390" i="211"/>
  <c r="F390" i="211"/>
  <c r="E390" i="211"/>
  <c r="T389" i="211"/>
  <c r="R389" i="211"/>
  <c r="S389" i="211" s="1"/>
  <c r="P389" i="211"/>
  <c r="Q389" i="211" s="1"/>
  <c r="K389" i="211"/>
  <c r="I389" i="211"/>
  <c r="G389" i="211"/>
  <c r="H389" i="211" s="1"/>
  <c r="E389" i="211"/>
  <c r="F389" i="211" s="1"/>
  <c r="T388" i="211"/>
  <c r="S388" i="211"/>
  <c r="R388" i="211"/>
  <c r="Q388" i="211"/>
  <c r="P388" i="211"/>
  <c r="K388" i="211"/>
  <c r="I388" i="211"/>
  <c r="H388" i="211"/>
  <c r="G388" i="211"/>
  <c r="F388" i="211"/>
  <c r="E388" i="211"/>
  <c r="T387" i="211"/>
  <c r="R387" i="211"/>
  <c r="S387" i="211" s="1"/>
  <c r="P387" i="211"/>
  <c r="Q387" i="211" s="1"/>
  <c r="K387" i="211"/>
  <c r="I387" i="211"/>
  <c r="G387" i="211"/>
  <c r="H387" i="211" s="1"/>
  <c r="E387" i="211"/>
  <c r="F387" i="211" s="1"/>
  <c r="T386" i="211"/>
  <c r="S386" i="211"/>
  <c r="R386" i="211"/>
  <c r="Q386" i="211"/>
  <c r="P386" i="211"/>
  <c r="K386" i="211"/>
  <c r="I386" i="211"/>
  <c r="H386" i="211"/>
  <c r="G386" i="211"/>
  <c r="F386" i="211"/>
  <c r="E386" i="211"/>
  <c r="T385" i="211"/>
  <c r="R385" i="211"/>
  <c r="S385" i="211" s="1"/>
  <c r="P385" i="211"/>
  <c r="Q385" i="211" s="1"/>
  <c r="K385" i="211"/>
  <c r="I385" i="211"/>
  <c r="G385" i="211"/>
  <c r="H385" i="211" s="1"/>
  <c r="E385" i="211"/>
  <c r="F385" i="211" s="1"/>
  <c r="T384" i="211"/>
  <c r="S384" i="211"/>
  <c r="R384" i="211"/>
  <c r="Q384" i="211"/>
  <c r="P384" i="211"/>
  <c r="K384" i="211"/>
  <c r="I384" i="211"/>
  <c r="H384" i="211"/>
  <c r="G384" i="211"/>
  <c r="F384" i="211"/>
  <c r="E384" i="211"/>
  <c r="T383" i="211"/>
  <c r="R383" i="211"/>
  <c r="S383" i="211" s="1"/>
  <c r="P383" i="211"/>
  <c r="Q383" i="211" s="1"/>
  <c r="K383" i="211"/>
  <c r="I383" i="211"/>
  <c r="G383" i="211"/>
  <c r="H383" i="211" s="1"/>
  <c r="E383" i="211"/>
  <c r="F383" i="211" s="1"/>
  <c r="T382" i="211"/>
  <c r="S382" i="211"/>
  <c r="R382" i="211"/>
  <c r="Q382" i="211"/>
  <c r="P382" i="211"/>
  <c r="K382" i="211"/>
  <c r="I382" i="211"/>
  <c r="H382" i="211"/>
  <c r="G382" i="211"/>
  <c r="F382" i="211"/>
  <c r="E382" i="211"/>
  <c r="T381" i="211"/>
  <c r="R381" i="211"/>
  <c r="S381" i="211" s="1"/>
  <c r="P381" i="211"/>
  <c r="Q381" i="211" s="1"/>
  <c r="K381" i="211"/>
  <c r="I381" i="211"/>
  <c r="G381" i="211"/>
  <c r="H381" i="211" s="1"/>
  <c r="E381" i="211"/>
  <c r="F381" i="211" s="1"/>
  <c r="T380" i="211"/>
  <c r="S380" i="211"/>
  <c r="R380" i="211"/>
  <c r="Q380" i="211"/>
  <c r="P380" i="211"/>
  <c r="K380" i="211"/>
  <c r="I380" i="211"/>
  <c r="H380" i="211"/>
  <c r="G380" i="211"/>
  <c r="F380" i="211"/>
  <c r="E380" i="211"/>
  <c r="T379" i="211"/>
  <c r="R379" i="211"/>
  <c r="S379" i="211" s="1"/>
  <c r="P379" i="211"/>
  <c r="Q379" i="211" s="1"/>
  <c r="K379" i="211"/>
  <c r="I379" i="211"/>
  <c r="G379" i="211"/>
  <c r="H379" i="211" s="1"/>
  <c r="E379" i="211"/>
  <c r="F379" i="211" s="1"/>
  <c r="T378" i="211"/>
  <c r="S378" i="211"/>
  <c r="R378" i="211"/>
  <c r="Q378" i="211"/>
  <c r="P378" i="211"/>
  <c r="K378" i="211"/>
  <c r="I378" i="211"/>
  <c r="H378" i="211"/>
  <c r="G378" i="211"/>
  <c r="F378" i="211"/>
  <c r="E378" i="211"/>
  <c r="T377" i="211"/>
  <c r="R377" i="211"/>
  <c r="S377" i="211" s="1"/>
  <c r="P377" i="211"/>
  <c r="Q377" i="211" s="1"/>
  <c r="K377" i="211"/>
  <c r="I377" i="211"/>
  <c r="G377" i="211"/>
  <c r="H377" i="211" s="1"/>
  <c r="E377" i="211"/>
  <c r="F377" i="211" s="1"/>
  <c r="T376" i="211"/>
  <c r="S376" i="211"/>
  <c r="R376" i="211"/>
  <c r="Q376" i="211"/>
  <c r="P376" i="211"/>
  <c r="K376" i="211"/>
  <c r="I376" i="211"/>
  <c r="H376" i="211"/>
  <c r="G376" i="211"/>
  <c r="F376" i="211"/>
  <c r="E376" i="211"/>
  <c r="T375" i="211"/>
  <c r="R375" i="211"/>
  <c r="S375" i="211" s="1"/>
  <c r="P375" i="211"/>
  <c r="Q375" i="211" s="1"/>
  <c r="K375" i="211"/>
  <c r="I375" i="211"/>
  <c r="G375" i="211"/>
  <c r="H375" i="211" s="1"/>
  <c r="E375" i="211"/>
  <c r="F375" i="211" s="1"/>
  <c r="T374" i="211"/>
  <c r="S374" i="211"/>
  <c r="R374" i="211"/>
  <c r="Q374" i="211"/>
  <c r="P374" i="211"/>
  <c r="K374" i="211"/>
  <c r="I374" i="211"/>
  <c r="H374" i="211"/>
  <c r="G374" i="211"/>
  <c r="F374" i="211"/>
  <c r="E374" i="211"/>
  <c r="T373" i="211"/>
  <c r="R373" i="211"/>
  <c r="S373" i="211" s="1"/>
  <c r="P373" i="211"/>
  <c r="Q373" i="211" s="1"/>
  <c r="K373" i="211"/>
  <c r="I373" i="211"/>
  <c r="G373" i="211"/>
  <c r="H373" i="211" s="1"/>
  <c r="E373" i="211"/>
  <c r="F373" i="211" s="1"/>
  <c r="T372" i="211"/>
  <c r="S372" i="211"/>
  <c r="R372" i="211"/>
  <c r="Q372" i="211"/>
  <c r="P372" i="211"/>
  <c r="K372" i="211"/>
  <c r="I372" i="211"/>
  <c r="H372" i="211"/>
  <c r="G372" i="211"/>
  <c r="F372" i="211"/>
  <c r="E372" i="211"/>
  <c r="T371" i="211"/>
  <c r="R371" i="211"/>
  <c r="S371" i="211" s="1"/>
  <c r="P371" i="211"/>
  <c r="Q371" i="211" s="1"/>
  <c r="K371" i="211"/>
  <c r="I371" i="211"/>
  <c r="G371" i="211"/>
  <c r="H371" i="211" s="1"/>
  <c r="E371" i="211"/>
  <c r="F371" i="211" s="1"/>
  <c r="T370" i="211"/>
  <c r="S370" i="211"/>
  <c r="R370" i="211"/>
  <c r="Q370" i="211"/>
  <c r="P370" i="211"/>
  <c r="K370" i="211"/>
  <c r="I370" i="211"/>
  <c r="H370" i="211"/>
  <c r="G370" i="211"/>
  <c r="F370" i="211"/>
  <c r="E370" i="211"/>
  <c r="T369" i="211"/>
  <c r="R369" i="211"/>
  <c r="S369" i="211" s="1"/>
  <c r="P369" i="211"/>
  <c r="Q369" i="211" s="1"/>
  <c r="K369" i="211"/>
  <c r="I369" i="211"/>
  <c r="G369" i="211"/>
  <c r="H369" i="211" s="1"/>
  <c r="E369" i="211"/>
  <c r="F369" i="211" s="1"/>
  <c r="T368" i="211"/>
  <c r="S368" i="211"/>
  <c r="R368" i="211"/>
  <c r="Q368" i="211"/>
  <c r="P368" i="211"/>
  <c r="K368" i="211"/>
  <c r="I368" i="211"/>
  <c r="H368" i="211"/>
  <c r="G368" i="211"/>
  <c r="F368" i="211"/>
  <c r="E368" i="211"/>
  <c r="T367" i="211"/>
  <c r="R367" i="211"/>
  <c r="S367" i="211" s="1"/>
  <c r="P367" i="211"/>
  <c r="Q367" i="211" s="1"/>
  <c r="K367" i="211"/>
  <c r="I367" i="211"/>
  <c r="G367" i="211"/>
  <c r="H367" i="211" s="1"/>
  <c r="E367" i="211"/>
  <c r="F367" i="211" s="1"/>
  <c r="T366" i="211"/>
  <c r="S366" i="211"/>
  <c r="R366" i="211"/>
  <c r="Q366" i="211"/>
  <c r="P366" i="211"/>
  <c r="K366" i="211"/>
  <c r="I366" i="211"/>
  <c r="H366" i="211"/>
  <c r="G366" i="211"/>
  <c r="F366" i="211"/>
  <c r="E366" i="211"/>
  <c r="T365" i="211"/>
  <c r="R365" i="211"/>
  <c r="S365" i="211" s="1"/>
  <c r="P365" i="211"/>
  <c r="Q365" i="211" s="1"/>
  <c r="K365" i="211"/>
  <c r="I365" i="211"/>
  <c r="G365" i="211"/>
  <c r="H365" i="211" s="1"/>
  <c r="E365" i="211"/>
  <c r="F365" i="211" s="1"/>
  <c r="V364" i="211"/>
  <c r="T364" i="211"/>
  <c r="W364" i="211" s="1"/>
  <c r="S364" i="211"/>
  <c r="R364" i="211"/>
  <c r="Q364" i="211"/>
  <c r="P364" i="211"/>
  <c r="K364" i="211"/>
  <c r="I364" i="211"/>
  <c r="H364" i="211"/>
  <c r="G364" i="211"/>
  <c r="F364" i="211"/>
  <c r="E364" i="211"/>
  <c r="V363" i="211"/>
  <c r="T363" i="211"/>
  <c r="W363" i="211" s="1"/>
  <c r="R363" i="211"/>
  <c r="S363" i="211" s="1"/>
  <c r="P363" i="211"/>
  <c r="Q363" i="211" s="1"/>
  <c r="K363" i="211"/>
  <c r="I363" i="211"/>
  <c r="G363" i="211"/>
  <c r="H363" i="211" s="1"/>
  <c r="E363" i="211"/>
  <c r="F363" i="211" s="1"/>
  <c r="V362" i="211"/>
  <c r="T362" i="211"/>
  <c r="W362" i="211" s="1"/>
  <c r="S362" i="211"/>
  <c r="R362" i="211"/>
  <c r="Q362" i="211"/>
  <c r="P362" i="211"/>
  <c r="K362" i="211"/>
  <c r="I362" i="211"/>
  <c r="H362" i="211"/>
  <c r="G362" i="211"/>
  <c r="F362" i="211"/>
  <c r="E362" i="211"/>
  <c r="W361" i="211"/>
  <c r="V361" i="211"/>
  <c r="T361" i="211"/>
  <c r="R361" i="211"/>
  <c r="S361" i="211" s="1"/>
  <c r="P361" i="211"/>
  <c r="Q361" i="211" s="1"/>
  <c r="K361" i="211"/>
  <c r="I361" i="211"/>
  <c r="G361" i="211"/>
  <c r="H361" i="211" s="1"/>
  <c r="E361" i="211"/>
  <c r="F361" i="211" s="1"/>
  <c r="V360" i="211"/>
  <c r="T360" i="211"/>
  <c r="W360" i="211" s="1"/>
  <c r="S360" i="211"/>
  <c r="R360" i="211"/>
  <c r="Q360" i="211"/>
  <c r="P360" i="211"/>
  <c r="K360" i="211"/>
  <c r="I360" i="211"/>
  <c r="H360" i="211"/>
  <c r="G360" i="211"/>
  <c r="F360" i="211"/>
  <c r="E360" i="211"/>
  <c r="V359" i="211"/>
  <c r="T359" i="211"/>
  <c r="W359" i="211" s="1"/>
  <c r="R359" i="211"/>
  <c r="S359" i="211" s="1"/>
  <c r="P359" i="211"/>
  <c r="Q359" i="211" s="1"/>
  <c r="K359" i="211"/>
  <c r="I359" i="211"/>
  <c r="G359" i="211"/>
  <c r="H359" i="211" s="1"/>
  <c r="E359" i="211"/>
  <c r="F359" i="211" s="1"/>
  <c r="V358" i="211"/>
  <c r="T358" i="211"/>
  <c r="W358" i="211" s="1"/>
  <c r="S358" i="211"/>
  <c r="R358" i="211"/>
  <c r="Q358" i="211"/>
  <c r="P358" i="211"/>
  <c r="K358" i="211"/>
  <c r="I358" i="211"/>
  <c r="H358" i="211"/>
  <c r="G358" i="211"/>
  <c r="F358" i="211"/>
  <c r="E358" i="211"/>
  <c r="W357" i="211"/>
  <c r="V357" i="211"/>
  <c r="T357" i="211"/>
  <c r="R357" i="211"/>
  <c r="S357" i="211" s="1"/>
  <c r="P357" i="211"/>
  <c r="Q357" i="211" s="1"/>
  <c r="K357" i="211"/>
  <c r="I357" i="211"/>
  <c r="G357" i="211"/>
  <c r="H357" i="211" s="1"/>
  <c r="E357" i="211"/>
  <c r="F357" i="211" s="1"/>
  <c r="V356" i="211"/>
  <c r="T356" i="211"/>
  <c r="W356" i="211" s="1"/>
  <c r="S356" i="211"/>
  <c r="R356" i="211"/>
  <c r="Q356" i="211"/>
  <c r="P356" i="211"/>
  <c r="K356" i="211"/>
  <c r="I356" i="211"/>
  <c r="H356" i="211"/>
  <c r="G356" i="211"/>
  <c r="F356" i="211"/>
  <c r="E356" i="211"/>
  <c r="V355" i="211"/>
  <c r="T355" i="211"/>
  <c r="W355" i="211" s="1"/>
  <c r="R355" i="211"/>
  <c r="S355" i="211" s="1"/>
  <c r="P355" i="211"/>
  <c r="Q355" i="211" s="1"/>
  <c r="K355" i="211"/>
  <c r="I355" i="211"/>
  <c r="G355" i="211"/>
  <c r="H355" i="211" s="1"/>
  <c r="E355" i="211"/>
  <c r="F355" i="211" s="1"/>
  <c r="V354" i="211"/>
  <c r="T354" i="211"/>
  <c r="W354" i="211" s="1"/>
  <c r="S354" i="211"/>
  <c r="R354" i="211"/>
  <c r="Q354" i="211"/>
  <c r="P354" i="211"/>
  <c r="K354" i="211"/>
  <c r="I354" i="211"/>
  <c r="H354" i="211"/>
  <c r="G354" i="211"/>
  <c r="F354" i="211"/>
  <c r="E354" i="211"/>
  <c r="W353" i="211"/>
  <c r="V353" i="211"/>
  <c r="T353" i="211"/>
  <c r="R353" i="211"/>
  <c r="S353" i="211" s="1"/>
  <c r="P353" i="211"/>
  <c r="Q353" i="211" s="1"/>
  <c r="K353" i="211"/>
  <c r="I353" i="211"/>
  <c r="G353" i="211"/>
  <c r="H353" i="211" s="1"/>
  <c r="E353" i="211"/>
  <c r="F353" i="211" s="1"/>
  <c r="V352" i="211"/>
  <c r="T352" i="211"/>
  <c r="W352" i="211" s="1"/>
  <c r="S352" i="211"/>
  <c r="R352" i="211"/>
  <c r="Q352" i="211"/>
  <c r="P352" i="211"/>
  <c r="K352" i="211"/>
  <c r="I352" i="211"/>
  <c r="H352" i="211"/>
  <c r="G352" i="211"/>
  <c r="F352" i="211"/>
  <c r="E352" i="211"/>
  <c r="V351" i="211"/>
  <c r="T351" i="211"/>
  <c r="W351" i="211" s="1"/>
  <c r="R351" i="211"/>
  <c r="S351" i="211" s="1"/>
  <c r="P351" i="211"/>
  <c r="Q351" i="211" s="1"/>
  <c r="K351" i="211"/>
  <c r="I351" i="211"/>
  <c r="G351" i="211"/>
  <c r="H351" i="211" s="1"/>
  <c r="E351" i="211"/>
  <c r="F351" i="211" s="1"/>
  <c r="V350" i="211"/>
  <c r="T350" i="211"/>
  <c r="W350" i="211" s="1"/>
  <c r="S350" i="211"/>
  <c r="R350" i="211"/>
  <c r="Q350" i="211"/>
  <c r="P350" i="211"/>
  <c r="K350" i="211"/>
  <c r="I350" i="211"/>
  <c r="H350" i="211"/>
  <c r="G350" i="211"/>
  <c r="F350" i="211"/>
  <c r="E350" i="211"/>
  <c r="W349" i="211"/>
  <c r="V349" i="211"/>
  <c r="T349" i="211"/>
  <c r="R349" i="211"/>
  <c r="S349" i="211" s="1"/>
  <c r="P349" i="211"/>
  <c r="Q349" i="211" s="1"/>
  <c r="K349" i="211"/>
  <c r="I349" i="211"/>
  <c r="G349" i="211"/>
  <c r="H349" i="211" s="1"/>
  <c r="E349" i="211"/>
  <c r="F349" i="211" s="1"/>
  <c r="V348" i="211"/>
  <c r="T348" i="211"/>
  <c r="W348" i="211" s="1"/>
  <c r="S348" i="211"/>
  <c r="R348" i="211"/>
  <c r="Q348" i="211"/>
  <c r="P348" i="211"/>
  <c r="K348" i="211"/>
  <c r="I348" i="211"/>
  <c r="H348" i="211"/>
  <c r="G348" i="211"/>
  <c r="F348" i="211"/>
  <c r="E348" i="211"/>
  <c r="V347" i="211"/>
  <c r="T347" i="211"/>
  <c r="W347" i="211" s="1"/>
  <c r="R347" i="211"/>
  <c r="S347" i="211" s="1"/>
  <c r="P347" i="211"/>
  <c r="Q347" i="211" s="1"/>
  <c r="K347" i="211"/>
  <c r="I347" i="211"/>
  <c r="G347" i="211"/>
  <c r="H347" i="211" s="1"/>
  <c r="E347" i="211"/>
  <c r="F347" i="211" s="1"/>
  <c r="V346" i="211"/>
  <c r="T346" i="211"/>
  <c r="W346" i="211" s="1"/>
  <c r="S346" i="211"/>
  <c r="R346" i="211"/>
  <c r="Q346" i="211"/>
  <c r="P346" i="211"/>
  <c r="K346" i="211"/>
  <c r="I346" i="211"/>
  <c r="H346" i="211"/>
  <c r="G346" i="211"/>
  <c r="F346" i="211"/>
  <c r="E346" i="211"/>
  <c r="W345" i="211"/>
  <c r="V345" i="211"/>
  <c r="T345" i="211"/>
  <c r="R345" i="211"/>
  <c r="S345" i="211" s="1"/>
  <c r="P345" i="211"/>
  <c r="Q345" i="211" s="1"/>
  <c r="K345" i="211"/>
  <c r="I345" i="211"/>
  <c r="G345" i="211"/>
  <c r="H345" i="211" s="1"/>
  <c r="E345" i="211"/>
  <c r="F345" i="211" s="1"/>
  <c r="V344" i="211"/>
  <c r="T344" i="211"/>
  <c r="W344" i="211" s="1"/>
  <c r="S344" i="211"/>
  <c r="R344" i="211"/>
  <c r="Q344" i="211"/>
  <c r="P344" i="211"/>
  <c r="K344" i="211"/>
  <c r="I344" i="211"/>
  <c r="H344" i="211"/>
  <c r="G344" i="211"/>
  <c r="F344" i="211"/>
  <c r="E344" i="211"/>
  <c r="V343" i="211"/>
  <c r="T343" i="211"/>
  <c r="W343" i="211" s="1"/>
  <c r="R343" i="211"/>
  <c r="S343" i="211" s="1"/>
  <c r="P343" i="211"/>
  <c r="Q343" i="211" s="1"/>
  <c r="K343" i="211"/>
  <c r="I343" i="211"/>
  <c r="G343" i="211"/>
  <c r="H343" i="211" s="1"/>
  <c r="E343" i="211"/>
  <c r="F343" i="211" s="1"/>
  <c r="V342" i="211"/>
  <c r="T342" i="211"/>
  <c r="W342" i="211" s="1"/>
  <c r="S342" i="211"/>
  <c r="R342" i="211"/>
  <c r="Q342" i="211"/>
  <c r="P342" i="211"/>
  <c r="K342" i="211"/>
  <c r="I342" i="211"/>
  <c r="H342" i="211"/>
  <c r="G342" i="211"/>
  <c r="F342" i="211"/>
  <c r="E342" i="211"/>
  <c r="W341" i="211"/>
  <c r="V341" i="211"/>
  <c r="T341" i="211"/>
  <c r="R341" i="211"/>
  <c r="S341" i="211" s="1"/>
  <c r="P341" i="211"/>
  <c r="Q341" i="211" s="1"/>
  <c r="K341" i="211"/>
  <c r="I341" i="211"/>
  <c r="G341" i="211"/>
  <c r="H341" i="211" s="1"/>
  <c r="E341" i="211"/>
  <c r="F341" i="211" s="1"/>
  <c r="V340" i="211"/>
  <c r="T340" i="211"/>
  <c r="W340" i="211" s="1"/>
  <c r="S340" i="211"/>
  <c r="R340" i="211"/>
  <c r="Q340" i="211"/>
  <c r="P340" i="211"/>
  <c r="K340" i="211"/>
  <c r="I340" i="211"/>
  <c r="H340" i="211"/>
  <c r="G340" i="211"/>
  <c r="F340" i="211"/>
  <c r="E340" i="211"/>
  <c r="V339" i="211"/>
  <c r="T339" i="211"/>
  <c r="W339" i="211" s="1"/>
  <c r="R339" i="211"/>
  <c r="S339" i="211" s="1"/>
  <c r="P339" i="211"/>
  <c r="Q339" i="211" s="1"/>
  <c r="K339" i="211"/>
  <c r="I339" i="211"/>
  <c r="G339" i="211"/>
  <c r="H339" i="211" s="1"/>
  <c r="E339" i="211"/>
  <c r="F339" i="211" s="1"/>
  <c r="V338" i="211"/>
  <c r="T338" i="211"/>
  <c r="W338" i="211" s="1"/>
  <c r="S338" i="211"/>
  <c r="R338" i="211"/>
  <c r="Q338" i="211"/>
  <c r="P338" i="211"/>
  <c r="K338" i="211"/>
  <c r="I338" i="211"/>
  <c r="H338" i="211"/>
  <c r="G338" i="211"/>
  <c r="F338" i="211"/>
  <c r="E338" i="211"/>
  <c r="V337" i="211"/>
  <c r="T337" i="211"/>
  <c r="W337" i="211" s="1"/>
  <c r="R337" i="211"/>
  <c r="S337" i="211" s="1"/>
  <c r="P337" i="211"/>
  <c r="Q337" i="211" s="1"/>
  <c r="K337" i="211"/>
  <c r="I337" i="211"/>
  <c r="G337" i="211"/>
  <c r="H337" i="211" s="1"/>
  <c r="E337" i="211"/>
  <c r="F337" i="211" s="1"/>
  <c r="V336" i="211"/>
  <c r="T336" i="211"/>
  <c r="W336" i="211" s="1"/>
  <c r="S336" i="211"/>
  <c r="R336" i="211"/>
  <c r="Q336" i="211"/>
  <c r="P336" i="211"/>
  <c r="K336" i="211"/>
  <c r="I336" i="211"/>
  <c r="H336" i="211"/>
  <c r="G336" i="211"/>
  <c r="F336" i="211"/>
  <c r="E336" i="211"/>
  <c r="W335" i="211"/>
  <c r="V335" i="211"/>
  <c r="T335" i="211"/>
  <c r="R335" i="211"/>
  <c r="S335" i="211" s="1"/>
  <c r="P335" i="211"/>
  <c r="Q335" i="211" s="1"/>
  <c r="K335" i="211"/>
  <c r="I335" i="211"/>
  <c r="G335" i="211"/>
  <c r="H335" i="211" s="1"/>
  <c r="F335" i="211"/>
  <c r="E335" i="211"/>
  <c r="V334" i="211"/>
  <c r="T334" i="211"/>
  <c r="W334" i="211" s="1"/>
  <c r="R334" i="211"/>
  <c r="S334" i="211" s="1"/>
  <c r="Q334" i="211"/>
  <c r="P334" i="211"/>
  <c r="K334" i="211"/>
  <c r="I334" i="211"/>
  <c r="H334" i="211"/>
  <c r="G334" i="211"/>
  <c r="E334" i="211"/>
  <c r="F334" i="211" s="1"/>
  <c r="W333" i="211"/>
  <c r="V333" i="211"/>
  <c r="T333" i="211"/>
  <c r="R333" i="211"/>
  <c r="S333" i="211" s="1"/>
  <c r="Q333" i="211"/>
  <c r="P333" i="211"/>
  <c r="K333" i="211"/>
  <c r="I333" i="211"/>
  <c r="H333" i="211"/>
  <c r="G333" i="211"/>
  <c r="E333" i="211"/>
  <c r="F333" i="211" s="1"/>
  <c r="W332" i="211"/>
  <c r="V332" i="211"/>
  <c r="T332" i="211"/>
  <c r="S332" i="211"/>
  <c r="R332" i="211"/>
  <c r="P332" i="211"/>
  <c r="Q332" i="211" s="1"/>
  <c r="K332" i="211"/>
  <c r="I332" i="211"/>
  <c r="G332" i="211"/>
  <c r="H332" i="211" s="1"/>
  <c r="F332" i="211"/>
  <c r="E332" i="211"/>
  <c r="V331" i="211"/>
  <c r="T331" i="211"/>
  <c r="W331" i="211" s="1"/>
  <c r="S331" i="211"/>
  <c r="R331" i="211"/>
  <c r="P331" i="211"/>
  <c r="Q331" i="211" s="1"/>
  <c r="K331" i="211"/>
  <c r="I331" i="211"/>
  <c r="G331" i="211"/>
  <c r="H331" i="211" s="1"/>
  <c r="F331" i="211"/>
  <c r="E331" i="211"/>
  <c r="V330" i="211"/>
  <c r="T330" i="211"/>
  <c r="W330" i="211" s="1"/>
  <c r="R330" i="211"/>
  <c r="S330" i="211" s="1"/>
  <c r="Q330" i="211"/>
  <c r="P330" i="211"/>
  <c r="K330" i="211"/>
  <c r="I330" i="211"/>
  <c r="H330" i="211"/>
  <c r="G330" i="211"/>
  <c r="E330" i="211"/>
  <c r="F330" i="211" s="1"/>
  <c r="W329" i="211"/>
  <c r="V329" i="211"/>
  <c r="T329" i="211"/>
  <c r="R329" i="211"/>
  <c r="S329" i="211" s="1"/>
  <c r="Q329" i="211"/>
  <c r="P329" i="211"/>
  <c r="K329" i="211"/>
  <c r="I329" i="211"/>
  <c r="H329" i="211"/>
  <c r="G329" i="211"/>
  <c r="E329" i="211"/>
  <c r="F329" i="211" s="1"/>
  <c r="V328" i="211"/>
  <c r="U328" i="211"/>
  <c r="T328" i="211"/>
  <c r="W328" i="211" s="1"/>
  <c r="S328" i="211"/>
  <c r="R328" i="211"/>
  <c r="P328" i="211"/>
  <c r="Q328" i="211" s="1"/>
  <c r="O328" i="211"/>
  <c r="K328" i="211"/>
  <c r="I328" i="211"/>
  <c r="H328" i="211"/>
  <c r="G328" i="211"/>
  <c r="E328" i="211"/>
  <c r="F328" i="211" s="1"/>
  <c r="B328" i="211"/>
  <c r="V327" i="211"/>
  <c r="U327" i="211"/>
  <c r="T327" i="211"/>
  <c r="W327" i="211" s="1"/>
  <c r="S327" i="211"/>
  <c r="R327" i="211"/>
  <c r="P327" i="211"/>
  <c r="Q327" i="211" s="1"/>
  <c r="O327" i="211"/>
  <c r="K327" i="211"/>
  <c r="I327" i="211"/>
  <c r="H327" i="211"/>
  <c r="G327" i="211"/>
  <c r="E327" i="211"/>
  <c r="F327" i="211" s="1"/>
  <c r="B327" i="211"/>
  <c r="V326" i="211"/>
  <c r="U326" i="211"/>
  <c r="T326" i="211"/>
  <c r="W326" i="211" s="1"/>
  <c r="S326" i="211"/>
  <c r="R326" i="211"/>
  <c r="P326" i="211"/>
  <c r="Q326" i="211" s="1"/>
  <c r="O326" i="211"/>
  <c r="K326" i="211"/>
  <c r="I326" i="211"/>
  <c r="H326" i="211"/>
  <c r="G326" i="211"/>
  <c r="E326" i="211"/>
  <c r="F326" i="211" s="1"/>
  <c r="B326" i="211"/>
  <c r="V325" i="211"/>
  <c r="U325" i="211"/>
  <c r="T325" i="211"/>
  <c r="W325" i="211" s="1"/>
  <c r="S325" i="211"/>
  <c r="R325" i="211"/>
  <c r="P325" i="211"/>
  <c r="Q325" i="211" s="1"/>
  <c r="O325" i="211"/>
  <c r="K325" i="211"/>
  <c r="I325" i="211"/>
  <c r="H325" i="211"/>
  <c r="G325" i="211"/>
  <c r="E325" i="211"/>
  <c r="F325" i="211" s="1"/>
  <c r="B325" i="211"/>
  <c r="V324" i="211"/>
  <c r="U324" i="211"/>
  <c r="T324" i="211"/>
  <c r="W324" i="211" s="1"/>
  <c r="S324" i="211"/>
  <c r="R324" i="211"/>
  <c r="P324" i="211"/>
  <c r="Q324" i="211" s="1"/>
  <c r="K324" i="211"/>
  <c r="I324" i="211"/>
  <c r="G324" i="211"/>
  <c r="H324" i="211" s="1"/>
  <c r="F324" i="211"/>
  <c r="E324" i="211"/>
  <c r="W323" i="211"/>
  <c r="V323" i="211"/>
  <c r="U323" i="211"/>
  <c r="T323" i="211"/>
  <c r="R323" i="211"/>
  <c r="S323" i="211" s="1"/>
  <c r="Q323" i="211"/>
  <c r="P323" i="211"/>
  <c r="K323" i="211"/>
  <c r="I323" i="211"/>
  <c r="H323" i="211"/>
  <c r="G323" i="211"/>
  <c r="E323" i="211"/>
  <c r="F323" i="211" s="1"/>
  <c r="V322" i="211"/>
  <c r="U322" i="211"/>
  <c r="T322" i="211"/>
  <c r="W322" i="211" s="1"/>
  <c r="S322" i="211"/>
  <c r="R322" i="211"/>
  <c r="P322" i="211"/>
  <c r="Q322" i="211" s="1"/>
  <c r="K322" i="211"/>
  <c r="I322" i="211"/>
  <c r="G322" i="211"/>
  <c r="H322" i="211" s="1"/>
  <c r="F322" i="211"/>
  <c r="E322" i="211"/>
  <c r="W321" i="211"/>
  <c r="V321" i="211"/>
  <c r="U321" i="211"/>
  <c r="T321" i="211"/>
  <c r="R321" i="211"/>
  <c r="S321" i="211" s="1"/>
  <c r="Q321" i="211"/>
  <c r="P321" i="211"/>
  <c r="K321" i="211"/>
  <c r="I321" i="211"/>
  <c r="H321" i="211"/>
  <c r="G321" i="211"/>
  <c r="E321" i="211"/>
  <c r="F321" i="211" s="1"/>
  <c r="V320" i="211"/>
  <c r="U320" i="211"/>
  <c r="T320" i="211"/>
  <c r="W320" i="211" s="1"/>
  <c r="S320" i="211"/>
  <c r="R320" i="211"/>
  <c r="P320" i="211"/>
  <c r="Q320" i="211" s="1"/>
  <c r="K320" i="211"/>
  <c r="I320" i="211"/>
  <c r="G320" i="211"/>
  <c r="H320" i="211" s="1"/>
  <c r="F320" i="211"/>
  <c r="E320" i="211"/>
  <c r="W319" i="211"/>
  <c r="V319" i="211"/>
  <c r="U319" i="211"/>
  <c r="T319" i="211"/>
  <c r="R319" i="211"/>
  <c r="S319" i="211" s="1"/>
  <c r="Q319" i="211"/>
  <c r="P319" i="211"/>
  <c r="K319" i="211"/>
  <c r="I319" i="211"/>
  <c r="H319" i="211"/>
  <c r="G319" i="211"/>
  <c r="E319" i="211"/>
  <c r="F319" i="211" s="1"/>
  <c r="V318" i="211"/>
  <c r="U318" i="211"/>
  <c r="T318" i="211"/>
  <c r="W318" i="211" s="1"/>
  <c r="S318" i="211"/>
  <c r="R318" i="211"/>
  <c r="P318" i="211"/>
  <c r="Q318" i="211" s="1"/>
  <c r="K318" i="211"/>
  <c r="I318" i="211"/>
  <c r="G318" i="211"/>
  <c r="H318" i="211" s="1"/>
  <c r="F318" i="211"/>
  <c r="E318" i="211"/>
  <c r="W317" i="211"/>
  <c r="V317" i="211"/>
  <c r="U317" i="211"/>
  <c r="T317" i="211"/>
  <c r="R317" i="211"/>
  <c r="S317" i="211" s="1"/>
  <c r="Q317" i="211"/>
  <c r="P317" i="211"/>
  <c r="K317" i="211"/>
  <c r="I317" i="211"/>
  <c r="H317" i="211"/>
  <c r="G317" i="211"/>
  <c r="E317" i="211"/>
  <c r="F317" i="211" s="1"/>
  <c r="V316" i="211"/>
  <c r="U316" i="211"/>
  <c r="T316" i="211"/>
  <c r="W316" i="211" s="1"/>
  <c r="S316" i="211"/>
  <c r="R316" i="211"/>
  <c r="P316" i="211"/>
  <c r="Q316" i="211" s="1"/>
  <c r="K316" i="211"/>
  <c r="I316" i="211"/>
  <c r="G316" i="211"/>
  <c r="H316" i="211" s="1"/>
  <c r="F316" i="211"/>
  <c r="E316" i="211"/>
  <c r="W315" i="211"/>
  <c r="V315" i="211"/>
  <c r="U315" i="211"/>
  <c r="T315" i="211"/>
  <c r="R315" i="211"/>
  <c r="S315" i="211" s="1"/>
  <c r="Q315" i="211"/>
  <c r="P315" i="211"/>
  <c r="K315" i="211"/>
  <c r="I315" i="211"/>
  <c r="H315" i="211"/>
  <c r="G315" i="211"/>
  <c r="E315" i="211"/>
  <c r="F315" i="211" s="1"/>
  <c r="V314" i="211"/>
  <c r="U314" i="211"/>
  <c r="T314" i="211"/>
  <c r="W314" i="211" s="1"/>
  <c r="S314" i="211"/>
  <c r="R314" i="211"/>
  <c r="P314" i="211"/>
  <c r="Q314" i="211" s="1"/>
  <c r="K314" i="211"/>
  <c r="I314" i="211"/>
  <c r="G314" i="211"/>
  <c r="H314" i="211" s="1"/>
  <c r="F314" i="211"/>
  <c r="E314" i="211"/>
  <c r="W313" i="211"/>
  <c r="V313" i="211"/>
  <c r="U313" i="211"/>
  <c r="T313" i="211"/>
  <c r="R313" i="211"/>
  <c r="S313" i="211" s="1"/>
  <c r="Q313" i="211"/>
  <c r="P313" i="211"/>
  <c r="K313" i="211"/>
  <c r="I313" i="211"/>
  <c r="H313" i="211"/>
  <c r="G313" i="211"/>
  <c r="E313" i="211"/>
  <c r="F313" i="211" s="1"/>
  <c r="V312" i="211"/>
  <c r="U312" i="211"/>
  <c r="T312" i="211"/>
  <c r="W312" i="211" s="1"/>
  <c r="S312" i="211"/>
  <c r="R312" i="211"/>
  <c r="P312" i="211"/>
  <c r="Q312" i="211" s="1"/>
  <c r="K312" i="211"/>
  <c r="I312" i="211"/>
  <c r="G312" i="211"/>
  <c r="H312" i="211" s="1"/>
  <c r="F312" i="211"/>
  <c r="E312" i="211"/>
  <c r="W311" i="211"/>
  <c r="V311" i="211"/>
  <c r="U311" i="211"/>
  <c r="T311" i="211"/>
  <c r="R311" i="211"/>
  <c r="S311" i="211" s="1"/>
  <c r="Q311" i="211"/>
  <c r="P311" i="211"/>
  <c r="K311" i="211"/>
  <c r="I311" i="211"/>
  <c r="H311" i="211"/>
  <c r="G311" i="211"/>
  <c r="E311" i="211"/>
  <c r="F311" i="211" s="1"/>
  <c r="V310" i="211"/>
  <c r="T310" i="211"/>
  <c r="W310" i="211" s="1"/>
  <c r="S310" i="211"/>
  <c r="R310" i="211"/>
  <c r="P310" i="211"/>
  <c r="Q310" i="211" s="1"/>
  <c r="K310" i="211"/>
  <c r="I310" i="211"/>
  <c r="G310" i="211"/>
  <c r="H310" i="211" s="1"/>
  <c r="F310" i="211"/>
  <c r="E310" i="211"/>
  <c r="V309" i="211"/>
  <c r="T309" i="211"/>
  <c r="W309" i="211" s="1"/>
  <c r="S309" i="211"/>
  <c r="R309" i="211"/>
  <c r="P309" i="211"/>
  <c r="Q309" i="211" s="1"/>
  <c r="K309" i="211"/>
  <c r="I309" i="211"/>
  <c r="G309" i="211"/>
  <c r="H309" i="211" s="1"/>
  <c r="F309" i="211"/>
  <c r="E309" i="211"/>
  <c r="V308" i="211"/>
  <c r="T308" i="211"/>
  <c r="W308" i="211" s="1"/>
  <c r="R308" i="211"/>
  <c r="S308" i="211" s="1"/>
  <c r="Q308" i="211"/>
  <c r="P308" i="211"/>
  <c r="K308" i="211"/>
  <c r="I308" i="211"/>
  <c r="H308" i="211"/>
  <c r="G308" i="211"/>
  <c r="E308" i="211"/>
  <c r="F308" i="211" s="1"/>
  <c r="S307" i="211"/>
  <c r="R307" i="211"/>
  <c r="P307" i="211"/>
  <c r="Q307" i="211" s="1"/>
  <c r="H307" i="211"/>
  <c r="G307" i="211"/>
  <c r="E307" i="211"/>
  <c r="F307" i="211" s="1"/>
  <c r="V21" i="211"/>
  <c r="U21" i="211"/>
  <c r="T21" i="211"/>
  <c r="S21" i="211"/>
  <c r="R21" i="211"/>
  <c r="Q21" i="211"/>
  <c r="P21" i="211"/>
  <c r="O21" i="211"/>
  <c r="M21" i="211"/>
  <c r="J21" i="211"/>
  <c r="I21" i="211"/>
  <c r="H21" i="211"/>
  <c r="G21" i="211"/>
  <c r="F21" i="211"/>
  <c r="E21" i="211"/>
  <c r="D21" i="211"/>
  <c r="V20" i="211"/>
  <c r="U20" i="211"/>
  <c r="T20" i="211"/>
  <c r="S20" i="211"/>
  <c r="R20" i="211"/>
  <c r="Q20" i="211"/>
  <c r="P20" i="211"/>
  <c r="O20" i="211"/>
  <c r="M20" i="211"/>
  <c r="J20" i="211"/>
  <c r="I20" i="211"/>
  <c r="H20" i="211"/>
  <c r="G20" i="211"/>
  <c r="F20" i="211"/>
  <c r="E20" i="211"/>
  <c r="D20" i="211"/>
  <c r="V19" i="211"/>
  <c r="U19" i="211"/>
  <c r="T19" i="211"/>
  <c r="S19" i="211"/>
  <c r="R19" i="211"/>
  <c r="Q19" i="211"/>
  <c r="P19" i="211"/>
  <c r="O19" i="211"/>
  <c r="M19" i="211"/>
  <c r="J19" i="211"/>
  <c r="I19" i="211"/>
  <c r="H19" i="211"/>
  <c r="G19" i="211"/>
  <c r="F19" i="211"/>
  <c r="E19" i="211"/>
  <c r="D19" i="211"/>
  <c r="V18" i="211"/>
  <c r="U18" i="211"/>
  <c r="T18" i="211"/>
  <c r="S18" i="211"/>
  <c r="R18" i="211"/>
  <c r="Q18" i="211"/>
  <c r="P18" i="211"/>
  <c r="O18" i="211"/>
  <c r="M18" i="211"/>
  <c r="J18" i="211"/>
  <c r="I18" i="211"/>
  <c r="H18" i="211"/>
  <c r="G18" i="211"/>
  <c r="F18" i="211"/>
  <c r="E18" i="211"/>
  <c r="D18" i="211"/>
  <c r="V17" i="211"/>
  <c r="U17" i="211"/>
  <c r="T17" i="211"/>
  <c r="S17" i="211"/>
  <c r="R17" i="211"/>
  <c r="Q17" i="211"/>
  <c r="P17" i="211"/>
  <c r="O17" i="211"/>
  <c r="M17" i="211"/>
  <c r="J17" i="211"/>
  <c r="I17" i="211"/>
  <c r="H17" i="211"/>
  <c r="G17" i="211"/>
  <c r="F17" i="211"/>
  <c r="E17" i="211"/>
  <c r="D17" i="211"/>
  <c r="V16" i="211"/>
  <c r="U16" i="211"/>
  <c r="T16" i="211"/>
  <c r="S16" i="211"/>
  <c r="R16" i="211"/>
  <c r="Q16" i="211"/>
  <c r="P16" i="211"/>
  <c r="O16" i="211"/>
  <c r="M16" i="211"/>
  <c r="J16" i="211"/>
  <c r="I16" i="211"/>
  <c r="H16" i="211"/>
  <c r="G16" i="211"/>
  <c r="F16" i="211"/>
  <c r="E16" i="211"/>
  <c r="D16" i="211"/>
  <c r="V15" i="211"/>
  <c r="U15" i="211"/>
  <c r="T15" i="211"/>
  <c r="S15" i="211"/>
  <c r="R15" i="211"/>
  <c r="Q15" i="211"/>
  <c r="P15" i="211"/>
  <c r="O15" i="211"/>
  <c r="M15" i="211"/>
  <c r="J15" i="211"/>
  <c r="I15" i="211"/>
  <c r="H15" i="211"/>
  <c r="G15" i="211"/>
  <c r="F15" i="211"/>
  <c r="E15" i="211"/>
  <c r="D15" i="211"/>
  <c r="V14" i="211"/>
  <c r="U14" i="211"/>
  <c r="T14" i="211"/>
  <c r="S14" i="211"/>
  <c r="R14" i="211"/>
  <c r="Q14" i="211"/>
  <c r="P14" i="211"/>
  <c r="O14" i="211"/>
  <c r="M14" i="211"/>
  <c r="J14" i="211"/>
  <c r="I14" i="211"/>
  <c r="H14" i="211"/>
  <c r="G14" i="211"/>
  <c r="F14" i="211"/>
  <c r="E14" i="211"/>
  <c r="D14" i="211"/>
  <c r="V13" i="211"/>
  <c r="U13" i="211"/>
  <c r="T13" i="211"/>
  <c r="S13" i="211"/>
  <c r="R13" i="211"/>
  <c r="Q13" i="211"/>
  <c r="P13" i="211"/>
  <c r="O13" i="211"/>
  <c r="M13" i="211"/>
  <c r="J13" i="211"/>
  <c r="I13" i="211"/>
  <c r="H13" i="211"/>
  <c r="G13" i="211"/>
  <c r="F13" i="211"/>
  <c r="E13" i="211"/>
  <c r="D13" i="211"/>
  <c r="V12" i="211"/>
  <c r="U12" i="211"/>
  <c r="T12" i="211"/>
  <c r="S12" i="211"/>
  <c r="R12" i="211"/>
  <c r="Q12" i="211"/>
  <c r="P12" i="211"/>
  <c r="O12" i="211"/>
  <c r="M12" i="211"/>
  <c r="J12" i="211"/>
  <c r="I12" i="211"/>
  <c r="H12" i="211"/>
  <c r="G12" i="211"/>
  <c r="F12" i="211"/>
  <c r="E12" i="211"/>
  <c r="D12" i="211"/>
  <c r="V11" i="211"/>
  <c r="U11" i="211"/>
  <c r="T11" i="211"/>
  <c r="S11" i="211"/>
  <c r="R11" i="211"/>
  <c r="Q11" i="211"/>
  <c r="P11" i="211"/>
  <c r="O11" i="211"/>
  <c r="M11" i="211"/>
  <c r="J11" i="211"/>
  <c r="I11" i="211"/>
  <c r="H11" i="211"/>
  <c r="G11" i="211"/>
  <c r="F11" i="211"/>
  <c r="E11" i="211"/>
  <c r="D11" i="211"/>
  <c r="V10" i="211"/>
  <c r="U10" i="211"/>
  <c r="T10" i="211"/>
  <c r="S10" i="211"/>
  <c r="R10" i="211"/>
  <c r="Q10" i="211"/>
  <c r="P10" i="211"/>
  <c r="O10" i="211"/>
  <c r="M10" i="211"/>
  <c r="J10" i="211"/>
  <c r="I10" i="211"/>
  <c r="H10" i="211"/>
  <c r="G10" i="211"/>
  <c r="F10" i="211"/>
  <c r="E10" i="211"/>
  <c r="D10" i="211"/>
  <c r="V8" i="211"/>
  <c r="U8" i="211"/>
  <c r="T8" i="211"/>
  <c r="S8" i="211"/>
  <c r="R8" i="211"/>
  <c r="Q8" i="211"/>
  <c r="P8" i="211"/>
  <c r="O8" i="211"/>
  <c r="M8" i="211"/>
  <c r="J8" i="211"/>
  <c r="I8" i="211"/>
  <c r="H8" i="211"/>
  <c r="G8" i="211"/>
  <c r="F8" i="211"/>
  <c r="E8" i="211"/>
  <c r="D8" i="211"/>
  <c r="V7" i="211"/>
  <c r="U7" i="211"/>
  <c r="T7" i="211"/>
  <c r="S7" i="211"/>
  <c r="R7" i="211"/>
  <c r="Q7" i="211"/>
  <c r="P7" i="211"/>
  <c r="O7" i="211"/>
  <c r="M7" i="211"/>
  <c r="J7" i="211"/>
  <c r="I7" i="211"/>
  <c r="H7" i="211"/>
  <c r="G7" i="211"/>
  <c r="F7" i="211"/>
  <c r="E7" i="211"/>
  <c r="D7" i="211"/>
  <c r="V6" i="211"/>
  <c r="U6" i="211"/>
  <c r="T6" i="211"/>
  <c r="S6" i="211"/>
  <c r="R6" i="211"/>
  <c r="Q6" i="211"/>
  <c r="P6" i="211"/>
  <c r="O6" i="211"/>
  <c r="M6" i="211"/>
  <c r="J6" i="211"/>
  <c r="I6" i="211"/>
  <c r="H6" i="211"/>
  <c r="G6" i="211"/>
  <c r="F6" i="211"/>
  <c r="E6" i="211"/>
  <c r="D6" i="211"/>
  <c r="V5" i="211"/>
  <c r="U5" i="211"/>
  <c r="T5" i="211"/>
  <c r="S5" i="211"/>
  <c r="R5" i="211"/>
  <c r="Q5" i="211"/>
  <c r="P5" i="211"/>
  <c r="O5" i="211"/>
  <c r="M5" i="211"/>
  <c r="J5" i="211"/>
  <c r="I5" i="211"/>
  <c r="H5" i="211"/>
  <c r="G5" i="211"/>
  <c r="F5" i="211"/>
  <c r="E5" i="211"/>
  <c r="D5" i="211"/>
  <c r="V4" i="211"/>
  <c r="U4" i="211"/>
  <c r="T4" i="211"/>
  <c r="S4" i="211"/>
  <c r="R4" i="211"/>
  <c r="Q4" i="211"/>
  <c r="P4" i="211"/>
  <c r="O4" i="211"/>
  <c r="M4" i="211"/>
  <c r="J4" i="211"/>
  <c r="I4" i="211"/>
  <c r="H4" i="211"/>
  <c r="G4" i="211"/>
  <c r="F4" i="211"/>
  <c r="E4" i="211"/>
  <c r="D4" i="211"/>
  <c r="V3" i="211"/>
  <c r="U3" i="211"/>
  <c r="T3" i="211"/>
  <c r="S3" i="211"/>
  <c r="R3" i="211"/>
  <c r="Q3" i="211"/>
  <c r="P3" i="211"/>
  <c r="O3" i="211"/>
  <c r="M3" i="211"/>
  <c r="J3" i="211"/>
  <c r="I3" i="211"/>
  <c r="H3" i="211"/>
  <c r="G3" i="211"/>
  <c r="F3" i="211"/>
  <c r="E3" i="211"/>
  <c r="D3" i="211"/>
  <c r="V2" i="211"/>
  <c r="U2" i="211"/>
  <c r="T2" i="211"/>
  <c r="S2" i="211"/>
  <c r="R2" i="211"/>
  <c r="Q2" i="211"/>
  <c r="P2" i="211"/>
  <c r="O2" i="211"/>
  <c r="M2" i="211"/>
  <c r="J2" i="211"/>
  <c r="I2" i="211"/>
  <c r="H2" i="211"/>
  <c r="G2" i="211"/>
  <c r="F2" i="211"/>
  <c r="E2" i="211"/>
  <c r="D2" i="211"/>
  <c r="V1" i="211"/>
  <c r="U1" i="211"/>
  <c r="T1" i="211"/>
  <c r="S1" i="211"/>
  <c r="R1" i="211"/>
  <c r="Q1" i="211"/>
  <c r="P1" i="211"/>
  <c r="O1" i="211"/>
  <c r="M1" i="211"/>
  <c r="J1" i="211"/>
  <c r="I1" i="211"/>
  <c r="H1" i="211"/>
  <c r="G1" i="211"/>
  <c r="F1" i="211"/>
  <c r="E1" i="211"/>
  <c r="D1" i="211"/>
  <c r="L3" i="208"/>
  <c r="I3" i="208"/>
  <c r="F3" i="208"/>
  <c r="C3" i="208"/>
  <c r="C517" i="207"/>
  <c r="B517" i="207"/>
  <c r="A517" i="207"/>
  <c r="C516" i="207"/>
  <c r="B516" i="207"/>
  <c r="A516" i="207"/>
  <c r="C515" i="207"/>
  <c r="B515" i="207"/>
  <c r="A515" i="207"/>
  <c r="C514" i="207"/>
  <c r="B514" i="207"/>
  <c r="A514" i="207"/>
  <c r="C513" i="207"/>
  <c r="B513" i="207"/>
  <c r="A513" i="207"/>
  <c r="C512" i="207"/>
  <c r="B512" i="207"/>
  <c r="A512" i="207"/>
  <c r="C511" i="207"/>
  <c r="B511" i="207"/>
  <c r="A511" i="207"/>
  <c r="C510" i="207"/>
  <c r="B510" i="207"/>
  <c r="A510" i="207"/>
  <c r="C509" i="207"/>
  <c r="B509" i="207"/>
  <c r="A509" i="207"/>
  <c r="C508" i="207"/>
  <c r="B508" i="207"/>
  <c r="A508" i="207"/>
  <c r="C507" i="207"/>
  <c r="B507" i="207"/>
  <c r="A507" i="207"/>
  <c r="C506" i="207"/>
  <c r="B506" i="207"/>
  <c r="A506" i="207"/>
  <c r="C505" i="207"/>
  <c r="B505" i="207"/>
  <c r="A505" i="207"/>
  <c r="C504" i="207"/>
  <c r="B504" i="207"/>
  <c r="A504" i="207"/>
  <c r="C503" i="207"/>
  <c r="B503" i="207"/>
  <c r="A503" i="207"/>
  <c r="C502" i="207"/>
  <c r="B502" i="207"/>
  <c r="A502" i="207"/>
  <c r="C501" i="207"/>
  <c r="B501" i="207"/>
  <c r="A501" i="207"/>
  <c r="C500" i="207"/>
  <c r="B500" i="207"/>
  <c r="A500" i="207"/>
  <c r="C499" i="207"/>
  <c r="B499" i="207"/>
  <c r="A499" i="207"/>
  <c r="C498" i="207"/>
  <c r="B498" i="207"/>
  <c r="A498" i="207"/>
  <c r="C497" i="207"/>
  <c r="B497" i="207"/>
  <c r="A497" i="207"/>
  <c r="C496" i="207"/>
  <c r="B496" i="207"/>
  <c r="A496" i="207"/>
  <c r="C495" i="207"/>
  <c r="B495" i="207"/>
  <c r="A495" i="207"/>
  <c r="C494" i="207"/>
  <c r="B494" i="207"/>
  <c r="A494" i="207"/>
  <c r="C493" i="207"/>
  <c r="B493" i="207"/>
  <c r="A493" i="207"/>
  <c r="C492" i="207"/>
  <c r="B492" i="207"/>
  <c r="A492" i="207"/>
  <c r="C491" i="207"/>
  <c r="B491" i="207"/>
  <c r="A491" i="207"/>
  <c r="C490" i="207"/>
  <c r="B490" i="207"/>
  <c r="A490" i="207"/>
  <c r="C489" i="207"/>
  <c r="B489" i="207"/>
  <c r="A489" i="207"/>
  <c r="C488" i="207"/>
  <c r="B488" i="207"/>
  <c r="A488" i="207"/>
  <c r="C487" i="207"/>
  <c r="B487" i="207"/>
  <c r="A487" i="207"/>
  <c r="C486" i="207"/>
  <c r="B486" i="207"/>
  <c r="A486" i="207"/>
  <c r="C485" i="207"/>
  <c r="B485" i="207"/>
  <c r="A485" i="207"/>
  <c r="C484" i="207"/>
  <c r="B484" i="207"/>
  <c r="A484" i="207"/>
  <c r="C483" i="207"/>
  <c r="B483" i="207"/>
  <c r="A483" i="207"/>
  <c r="C482" i="207"/>
  <c r="B482" i="207"/>
  <c r="A482" i="207"/>
  <c r="C481" i="207"/>
  <c r="B481" i="207"/>
  <c r="A481" i="207"/>
  <c r="C480" i="207"/>
  <c r="B480" i="207"/>
  <c r="A480" i="207"/>
  <c r="C479" i="207"/>
  <c r="B479" i="207"/>
  <c r="A479" i="207"/>
  <c r="C478" i="207"/>
  <c r="B478" i="207"/>
  <c r="A478" i="207"/>
  <c r="C477" i="207"/>
  <c r="B477" i="207"/>
  <c r="A477" i="207"/>
  <c r="C476" i="207"/>
  <c r="B476" i="207"/>
  <c r="A476" i="207"/>
  <c r="C475" i="207"/>
  <c r="B475" i="207"/>
  <c r="A475" i="207"/>
  <c r="C474" i="207"/>
  <c r="B474" i="207"/>
  <c r="A474" i="207"/>
  <c r="C473" i="207"/>
  <c r="B473" i="207"/>
  <c r="A473" i="207"/>
  <c r="C472" i="207"/>
  <c r="B472" i="207"/>
  <c r="A472" i="207"/>
  <c r="C471" i="207"/>
  <c r="B471" i="207"/>
  <c r="A471" i="207"/>
  <c r="C470" i="207"/>
  <c r="B470" i="207"/>
  <c r="A470" i="207"/>
  <c r="C469" i="207"/>
  <c r="B469" i="207"/>
  <c r="A469" i="207"/>
  <c r="C468" i="207"/>
  <c r="B468" i="207"/>
  <c r="A468" i="207"/>
  <c r="C467" i="207"/>
  <c r="B467" i="207"/>
  <c r="A467" i="207"/>
  <c r="C466" i="207"/>
  <c r="B466" i="207"/>
  <c r="A466" i="207"/>
  <c r="C465" i="207"/>
  <c r="B465" i="207"/>
  <c r="A465" i="207"/>
  <c r="C464" i="207"/>
  <c r="B464" i="207"/>
  <c r="A464" i="207"/>
  <c r="C463" i="207"/>
  <c r="B463" i="207"/>
  <c r="A463" i="207"/>
  <c r="C462" i="207"/>
  <c r="B462" i="207"/>
  <c r="A462" i="207"/>
  <c r="C461" i="207"/>
  <c r="B461" i="207"/>
  <c r="A461" i="207"/>
  <c r="C460" i="207"/>
  <c r="B460" i="207"/>
  <c r="A460" i="207"/>
  <c r="C459" i="207"/>
  <c r="B459" i="207"/>
  <c r="A459" i="207"/>
  <c r="C458" i="207"/>
  <c r="B458" i="207"/>
  <c r="A458" i="207"/>
  <c r="C457" i="207"/>
  <c r="B457" i="207"/>
  <c r="A457" i="207"/>
  <c r="C456" i="207"/>
  <c r="B456" i="207"/>
  <c r="A456" i="207"/>
  <c r="C455" i="207"/>
  <c r="B455" i="207"/>
  <c r="A455" i="207"/>
  <c r="C454" i="207"/>
  <c r="B454" i="207"/>
  <c r="A454" i="207"/>
  <c r="C453" i="207"/>
  <c r="B453" i="207"/>
  <c r="A453" i="207"/>
  <c r="C452" i="207"/>
  <c r="B452" i="207"/>
  <c r="A452" i="207"/>
  <c r="C451" i="207"/>
  <c r="B451" i="207"/>
  <c r="A451" i="207"/>
  <c r="C450" i="207"/>
  <c r="B450" i="207"/>
  <c r="A450" i="207"/>
  <c r="C449" i="207"/>
  <c r="B449" i="207"/>
  <c r="A449" i="207"/>
  <c r="C448" i="207"/>
  <c r="B448" i="207"/>
  <c r="A448" i="207"/>
  <c r="C447" i="207"/>
  <c r="B447" i="207"/>
  <c r="A447" i="207"/>
  <c r="C446" i="207"/>
  <c r="B446" i="207"/>
  <c r="A446" i="207"/>
  <c r="C445" i="207"/>
  <c r="B445" i="207"/>
  <c r="A445" i="207"/>
  <c r="C444" i="207"/>
  <c r="B444" i="207"/>
  <c r="A444" i="207"/>
  <c r="C443" i="207"/>
  <c r="B443" i="207"/>
  <c r="A443" i="207"/>
  <c r="C442" i="207"/>
  <c r="B442" i="207"/>
  <c r="A442" i="207"/>
  <c r="C441" i="207"/>
  <c r="B441" i="207"/>
  <c r="A441" i="207"/>
  <c r="C440" i="207"/>
  <c r="B440" i="207"/>
  <c r="A440" i="207"/>
  <c r="C439" i="207"/>
  <c r="B439" i="207"/>
  <c r="A439" i="207"/>
  <c r="C438" i="207"/>
  <c r="B438" i="207"/>
  <c r="A438" i="207"/>
  <c r="C437" i="207"/>
  <c r="B437" i="207"/>
  <c r="A437" i="207"/>
  <c r="C436" i="207"/>
  <c r="B436" i="207"/>
  <c r="A436" i="207"/>
  <c r="C435" i="207"/>
  <c r="B435" i="207"/>
  <c r="A435" i="207"/>
  <c r="C434" i="207"/>
  <c r="B434" i="207"/>
  <c r="A434" i="207"/>
  <c r="C433" i="207"/>
  <c r="B433" i="207"/>
  <c r="A433" i="207"/>
  <c r="C432" i="207"/>
  <c r="B432" i="207"/>
  <c r="A432" i="207"/>
  <c r="C431" i="207"/>
  <c r="B431" i="207"/>
  <c r="A431" i="207"/>
  <c r="C430" i="207"/>
  <c r="B430" i="207"/>
  <c r="A430" i="207"/>
  <c r="C429" i="207"/>
  <c r="B429" i="207"/>
  <c r="A429" i="207"/>
  <c r="C428" i="207"/>
  <c r="B428" i="207"/>
  <c r="A428" i="207"/>
  <c r="C427" i="207"/>
  <c r="B427" i="207"/>
  <c r="A427" i="207"/>
  <c r="C426" i="207"/>
  <c r="B426" i="207"/>
  <c r="A426" i="207"/>
  <c r="C425" i="207"/>
  <c r="B425" i="207"/>
  <c r="A425" i="207"/>
  <c r="C424" i="207"/>
  <c r="B424" i="207"/>
  <c r="A424" i="207"/>
  <c r="C423" i="207"/>
  <c r="B423" i="207"/>
  <c r="A423" i="207"/>
  <c r="C422" i="207"/>
  <c r="B422" i="207"/>
  <c r="A422" i="207"/>
  <c r="C421" i="207"/>
  <c r="B421" i="207"/>
  <c r="A421" i="207"/>
  <c r="C420" i="207"/>
  <c r="B420" i="207"/>
  <c r="A420" i="207"/>
  <c r="C419" i="207"/>
  <c r="B419" i="207"/>
  <c r="A419" i="207"/>
  <c r="C418" i="207"/>
  <c r="B418" i="207"/>
  <c r="A418" i="207"/>
  <c r="C417" i="207"/>
  <c r="B417" i="207"/>
  <c r="A417" i="207"/>
  <c r="C416" i="207"/>
  <c r="B416" i="207"/>
  <c r="A416" i="207"/>
  <c r="C415" i="207"/>
  <c r="B415" i="207"/>
  <c r="A415" i="207"/>
  <c r="C414" i="207"/>
  <c r="B414" i="207"/>
  <c r="A414" i="207"/>
  <c r="C413" i="207"/>
  <c r="B413" i="207"/>
  <c r="A413" i="207"/>
  <c r="C412" i="207"/>
  <c r="B412" i="207"/>
  <c r="A412" i="207"/>
  <c r="C411" i="207"/>
  <c r="B411" i="207"/>
  <c r="A411" i="207"/>
  <c r="C410" i="207"/>
  <c r="B410" i="207"/>
  <c r="A410" i="207"/>
  <c r="C409" i="207"/>
  <c r="B409" i="207"/>
  <c r="A409" i="207"/>
  <c r="C408" i="207"/>
  <c r="B408" i="207"/>
  <c r="A408" i="207"/>
  <c r="C407" i="207"/>
  <c r="B407" i="207"/>
  <c r="A407" i="207"/>
  <c r="C406" i="207"/>
  <c r="B406" i="207"/>
  <c r="A406" i="207"/>
  <c r="C405" i="207"/>
  <c r="B405" i="207"/>
  <c r="A405" i="207"/>
  <c r="C404" i="207"/>
  <c r="B404" i="207"/>
  <c r="A404" i="207"/>
  <c r="C403" i="207"/>
  <c r="B403" i="207"/>
  <c r="A403" i="207"/>
  <c r="C402" i="207"/>
  <c r="B402" i="207"/>
  <c r="A402" i="207"/>
  <c r="C401" i="207"/>
  <c r="B401" i="207"/>
  <c r="A401" i="207"/>
  <c r="C400" i="207"/>
  <c r="B400" i="207"/>
  <c r="A400" i="207"/>
  <c r="C399" i="207"/>
  <c r="B399" i="207"/>
  <c r="A399" i="207"/>
  <c r="C398" i="207"/>
  <c r="B398" i="207"/>
  <c r="A398" i="207"/>
  <c r="C397" i="207"/>
  <c r="B397" i="207"/>
  <c r="A397" i="207"/>
  <c r="C396" i="207"/>
  <c r="B396" i="207"/>
  <c r="A396" i="207"/>
  <c r="C395" i="207"/>
  <c r="B395" i="207"/>
  <c r="A395" i="207"/>
  <c r="C394" i="207"/>
  <c r="B394" i="207"/>
  <c r="A394" i="207"/>
  <c r="C393" i="207"/>
  <c r="B393" i="207"/>
  <c r="A393" i="207"/>
  <c r="C392" i="207"/>
  <c r="B392" i="207"/>
  <c r="A392" i="207"/>
  <c r="C391" i="207"/>
  <c r="B391" i="207"/>
  <c r="A391" i="207"/>
  <c r="C390" i="207"/>
  <c r="B390" i="207"/>
  <c r="A390" i="207"/>
  <c r="C389" i="207"/>
  <c r="B389" i="207"/>
  <c r="A389" i="207"/>
  <c r="C388" i="207"/>
  <c r="B388" i="207"/>
  <c r="A388" i="207"/>
  <c r="C387" i="207"/>
  <c r="B387" i="207"/>
  <c r="A387" i="207"/>
  <c r="C386" i="207"/>
  <c r="B386" i="207"/>
  <c r="A386" i="207"/>
  <c r="C385" i="207"/>
  <c r="B385" i="207"/>
  <c r="A385" i="207"/>
  <c r="C384" i="207"/>
  <c r="B384" i="207"/>
  <c r="A384" i="207"/>
  <c r="C383" i="207"/>
  <c r="B383" i="207"/>
  <c r="A383" i="207"/>
  <c r="C382" i="207"/>
  <c r="B382" i="207"/>
  <c r="A382" i="207"/>
  <c r="C381" i="207"/>
  <c r="B381" i="207"/>
  <c r="A381" i="207"/>
  <c r="C380" i="207"/>
  <c r="B380" i="207"/>
  <c r="A380" i="207"/>
  <c r="C379" i="207"/>
  <c r="B379" i="207"/>
  <c r="A379" i="207"/>
  <c r="C378" i="207"/>
  <c r="B378" i="207"/>
  <c r="A378" i="207"/>
  <c r="C377" i="207"/>
  <c r="B377" i="207"/>
  <c r="A377" i="207"/>
  <c r="C376" i="207"/>
  <c r="B376" i="207"/>
  <c r="A376" i="207"/>
  <c r="C375" i="207"/>
  <c r="B375" i="207"/>
  <c r="A375" i="207"/>
  <c r="C374" i="207"/>
  <c r="B374" i="207"/>
  <c r="A374" i="207"/>
  <c r="C373" i="207"/>
  <c r="B373" i="207"/>
  <c r="A373" i="207"/>
  <c r="C372" i="207"/>
  <c r="B372" i="207"/>
  <c r="A372" i="207"/>
  <c r="C371" i="207"/>
  <c r="B371" i="207"/>
  <c r="A371" i="207"/>
  <c r="C370" i="207"/>
  <c r="B370" i="207"/>
  <c r="A370" i="207"/>
  <c r="C369" i="207"/>
  <c r="B369" i="207"/>
  <c r="A369" i="207"/>
  <c r="C368" i="207"/>
  <c r="B368" i="207"/>
  <c r="A368" i="207"/>
  <c r="C367" i="207"/>
  <c r="B367" i="207"/>
  <c r="A367" i="207"/>
  <c r="C366" i="207"/>
  <c r="B366" i="207"/>
  <c r="A366" i="207"/>
  <c r="C365" i="207"/>
  <c r="B365" i="207"/>
  <c r="A365" i="207"/>
  <c r="C364" i="207"/>
  <c r="B364" i="207"/>
  <c r="A364" i="207"/>
  <c r="C363" i="207"/>
  <c r="B363" i="207"/>
  <c r="A363" i="207"/>
  <c r="C362" i="207"/>
  <c r="B362" i="207"/>
  <c r="A362" i="207"/>
  <c r="C361" i="207"/>
  <c r="B361" i="207"/>
  <c r="A361" i="207"/>
  <c r="C360" i="207"/>
  <c r="B360" i="207"/>
  <c r="A360" i="207"/>
  <c r="C359" i="207"/>
  <c r="B359" i="207"/>
  <c r="A359" i="207"/>
  <c r="C358" i="207"/>
  <c r="B358" i="207"/>
  <c r="A358" i="207"/>
  <c r="C357" i="207"/>
  <c r="B357" i="207"/>
  <c r="A357" i="207"/>
  <c r="C356" i="207"/>
  <c r="B356" i="207"/>
  <c r="A356" i="207"/>
  <c r="C355" i="207"/>
  <c r="B355" i="207"/>
  <c r="A355" i="207"/>
  <c r="C354" i="207"/>
  <c r="B354" i="207"/>
  <c r="A354" i="207"/>
  <c r="C353" i="207"/>
  <c r="B353" i="207"/>
  <c r="A353" i="207"/>
  <c r="C352" i="207"/>
  <c r="B352" i="207"/>
  <c r="A352" i="207"/>
  <c r="C351" i="207"/>
  <c r="B351" i="207"/>
  <c r="A351" i="207"/>
  <c r="C350" i="207"/>
  <c r="B350" i="207"/>
  <c r="A350" i="207"/>
  <c r="C349" i="207"/>
  <c r="B349" i="207"/>
  <c r="A349" i="207"/>
  <c r="C348" i="207"/>
  <c r="B348" i="207"/>
  <c r="A348" i="207"/>
  <c r="C347" i="207"/>
  <c r="B347" i="207"/>
  <c r="A347" i="207"/>
  <c r="C346" i="207"/>
  <c r="B346" i="207"/>
  <c r="A346" i="207"/>
  <c r="C345" i="207"/>
  <c r="B345" i="207"/>
  <c r="A345" i="207"/>
  <c r="C344" i="207"/>
  <c r="B344" i="207"/>
  <c r="A344" i="207"/>
  <c r="C343" i="207"/>
  <c r="B343" i="207"/>
  <c r="A343" i="207"/>
  <c r="C342" i="207"/>
  <c r="B342" i="207"/>
  <c r="A342" i="207"/>
  <c r="C341" i="207"/>
  <c r="B341" i="207"/>
  <c r="A341" i="207"/>
  <c r="C340" i="207"/>
  <c r="B340" i="207"/>
  <c r="A340" i="207"/>
  <c r="C339" i="207"/>
  <c r="B339" i="207"/>
  <c r="A339" i="207"/>
  <c r="C338" i="207"/>
  <c r="B338" i="207"/>
  <c r="A338" i="207"/>
  <c r="C337" i="207"/>
  <c r="B337" i="207"/>
  <c r="A337" i="207"/>
  <c r="C336" i="207"/>
  <c r="B336" i="207"/>
  <c r="A336" i="207"/>
  <c r="C335" i="207"/>
  <c r="B335" i="207"/>
  <c r="A335" i="207"/>
  <c r="C334" i="207"/>
  <c r="B334" i="207"/>
  <c r="A334" i="207"/>
  <c r="C333" i="207"/>
  <c r="B333" i="207"/>
  <c r="A333" i="207"/>
  <c r="C332" i="207"/>
  <c r="B332" i="207"/>
  <c r="A332" i="207"/>
  <c r="C331" i="207"/>
  <c r="B331" i="207"/>
  <c r="A331" i="207"/>
  <c r="C330" i="207"/>
  <c r="B330" i="207"/>
  <c r="A330" i="207"/>
  <c r="C329" i="207"/>
  <c r="B329" i="207"/>
  <c r="A329" i="207"/>
  <c r="C328" i="207"/>
  <c r="B328" i="207"/>
  <c r="A328" i="207"/>
  <c r="C327" i="207"/>
  <c r="B327" i="207"/>
  <c r="A327" i="207"/>
  <c r="C326" i="207"/>
  <c r="B326" i="207"/>
  <c r="A326" i="207"/>
  <c r="C325" i="207"/>
  <c r="B325" i="207"/>
  <c r="A325" i="207"/>
  <c r="C324" i="207"/>
  <c r="B324" i="207"/>
  <c r="A324" i="207"/>
  <c r="C323" i="207"/>
  <c r="B323" i="207"/>
  <c r="A323" i="207"/>
  <c r="C322" i="207"/>
  <c r="B322" i="207"/>
  <c r="A322" i="207"/>
  <c r="C321" i="207"/>
  <c r="B321" i="207"/>
  <c r="A321" i="207"/>
  <c r="C320" i="207"/>
  <c r="B320" i="207"/>
  <c r="A320" i="207"/>
  <c r="C319" i="207"/>
  <c r="B319" i="207"/>
  <c r="A319" i="207"/>
  <c r="C318" i="207"/>
  <c r="B318" i="207"/>
  <c r="A318" i="207"/>
  <c r="C317" i="207"/>
  <c r="B317" i="207"/>
  <c r="A317" i="207"/>
  <c r="C316" i="207"/>
  <c r="B316" i="207"/>
  <c r="A316" i="207"/>
  <c r="C315" i="207"/>
  <c r="B315" i="207"/>
  <c r="A315" i="207"/>
  <c r="C314" i="207"/>
  <c r="B314" i="207"/>
  <c r="A314" i="207"/>
  <c r="C313" i="207"/>
  <c r="B313" i="207"/>
  <c r="A313" i="207"/>
  <c r="C312" i="207"/>
  <c r="B312" i="207"/>
  <c r="A312" i="207"/>
  <c r="C311" i="207"/>
  <c r="B311" i="207"/>
  <c r="A311" i="207"/>
  <c r="C310" i="207"/>
  <c r="B310" i="207"/>
  <c r="A310" i="207"/>
  <c r="C309" i="207"/>
  <c r="B309" i="207"/>
  <c r="A309" i="207"/>
  <c r="C308" i="207"/>
  <c r="B308" i="207"/>
  <c r="A308" i="207"/>
  <c r="C307" i="207"/>
  <c r="B307" i="207"/>
  <c r="A307" i="207"/>
  <c r="C306" i="207"/>
  <c r="B306" i="207"/>
  <c r="A306" i="207"/>
  <c r="C305" i="207"/>
  <c r="B305" i="207"/>
  <c r="A305" i="207"/>
  <c r="C304" i="207"/>
  <c r="B304" i="207"/>
  <c r="A304" i="207"/>
  <c r="C303" i="207"/>
  <c r="B303" i="207"/>
  <c r="A303" i="207"/>
  <c r="C302" i="207"/>
  <c r="B302" i="207"/>
  <c r="A302" i="207"/>
  <c r="C301" i="207"/>
  <c r="B301" i="207"/>
  <c r="A301" i="207"/>
  <c r="C300" i="207"/>
  <c r="B300" i="207"/>
  <c r="A300" i="207"/>
  <c r="C299" i="207"/>
  <c r="B299" i="207"/>
  <c r="A299" i="207"/>
  <c r="C298" i="207"/>
  <c r="B298" i="207"/>
  <c r="A298" i="207"/>
  <c r="C297" i="207"/>
  <c r="B297" i="207"/>
  <c r="A297" i="207"/>
  <c r="C296" i="207"/>
  <c r="B296" i="207"/>
  <c r="A296" i="207"/>
  <c r="C295" i="207"/>
  <c r="B295" i="207"/>
  <c r="A295" i="207"/>
  <c r="C294" i="207"/>
  <c r="B294" i="207"/>
  <c r="A294" i="207"/>
  <c r="C293" i="207"/>
  <c r="B293" i="207"/>
  <c r="A293" i="207"/>
  <c r="C292" i="207"/>
  <c r="B292" i="207"/>
  <c r="A292" i="207"/>
  <c r="C291" i="207"/>
  <c r="B291" i="207"/>
  <c r="A291" i="207"/>
  <c r="C290" i="207"/>
  <c r="B290" i="207"/>
  <c r="A290" i="207"/>
  <c r="C289" i="207"/>
  <c r="B289" i="207"/>
  <c r="A289" i="207"/>
  <c r="C288" i="207"/>
  <c r="B288" i="207"/>
  <c r="A288" i="207"/>
  <c r="C287" i="207"/>
  <c r="B287" i="207"/>
  <c r="A287" i="207"/>
  <c r="C286" i="207"/>
  <c r="B286" i="207"/>
  <c r="A286" i="207"/>
  <c r="C285" i="207"/>
  <c r="B285" i="207"/>
  <c r="A285" i="207"/>
  <c r="C284" i="207"/>
  <c r="B284" i="207"/>
  <c r="A284" i="207"/>
  <c r="C283" i="207"/>
  <c r="B283" i="207"/>
  <c r="A283" i="207"/>
  <c r="C282" i="207"/>
  <c r="B282" i="207"/>
  <c r="A282" i="207"/>
  <c r="C281" i="207"/>
  <c r="B281" i="207"/>
  <c r="A281" i="207"/>
  <c r="C280" i="207"/>
  <c r="B280" i="207"/>
  <c r="A280" i="207"/>
  <c r="C279" i="207"/>
  <c r="B279" i="207"/>
  <c r="A279" i="207"/>
  <c r="C278" i="207"/>
  <c r="B278" i="207"/>
  <c r="A278" i="207"/>
  <c r="C277" i="207"/>
  <c r="B277" i="207"/>
  <c r="A277" i="207"/>
  <c r="C276" i="207"/>
  <c r="B276" i="207"/>
  <c r="A276" i="207"/>
  <c r="C275" i="207"/>
  <c r="B275" i="207"/>
  <c r="A275" i="207"/>
  <c r="C274" i="207"/>
  <c r="B274" i="207"/>
  <c r="A274" i="207"/>
  <c r="C273" i="207"/>
  <c r="B273" i="207"/>
  <c r="A273" i="207"/>
  <c r="C272" i="207"/>
  <c r="B272" i="207"/>
  <c r="A272" i="207"/>
  <c r="C271" i="207"/>
  <c r="B271" i="207"/>
  <c r="A271" i="207"/>
  <c r="C270" i="207"/>
  <c r="B270" i="207"/>
  <c r="A270" i="207"/>
  <c r="C269" i="207"/>
  <c r="B269" i="207"/>
  <c r="A269" i="207"/>
  <c r="C268" i="207"/>
  <c r="B268" i="207"/>
  <c r="A268" i="207"/>
  <c r="C267" i="207"/>
  <c r="B267" i="207"/>
  <c r="A267" i="207"/>
  <c r="C266" i="207"/>
  <c r="B266" i="207"/>
  <c r="A266" i="207"/>
  <c r="C265" i="207"/>
  <c r="B265" i="207"/>
  <c r="A265" i="207"/>
  <c r="C264" i="207"/>
  <c r="B264" i="207"/>
  <c r="A264" i="207"/>
  <c r="C263" i="207"/>
  <c r="B263" i="207"/>
  <c r="A263" i="207"/>
  <c r="C262" i="207"/>
  <c r="B262" i="207"/>
  <c r="A262" i="207"/>
  <c r="C261" i="207"/>
  <c r="B261" i="207"/>
  <c r="A261" i="207"/>
  <c r="C260" i="207"/>
  <c r="B260" i="207"/>
  <c r="A260" i="207"/>
  <c r="C259" i="207"/>
  <c r="B259" i="207"/>
  <c r="A259" i="207"/>
  <c r="C258" i="207"/>
  <c r="B258" i="207"/>
  <c r="A258" i="207"/>
  <c r="C257" i="207"/>
  <c r="B257" i="207"/>
  <c r="A257" i="207"/>
  <c r="C256" i="207"/>
  <c r="B256" i="207"/>
  <c r="A256" i="207"/>
  <c r="C255" i="207"/>
  <c r="B255" i="207"/>
  <c r="A255" i="207"/>
  <c r="C254" i="207"/>
  <c r="B254" i="207"/>
  <c r="A254" i="207"/>
  <c r="C253" i="207"/>
  <c r="B253" i="207"/>
  <c r="A253" i="207"/>
  <c r="C252" i="207"/>
  <c r="B252" i="207"/>
  <c r="A252" i="207"/>
  <c r="M3" i="207"/>
  <c r="J3" i="207"/>
  <c r="G3" i="207"/>
  <c r="C3" i="207"/>
  <c r="B3" i="207"/>
  <c r="A3" i="207"/>
  <c r="C30" i="199"/>
  <c r="B30" i="199"/>
  <c r="C27" i="199"/>
  <c r="B27" i="199"/>
  <c r="B24" i="199"/>
  <c r="B20" i="199"/>
  <c r="H25" i="89"/>
  <c r="K23" i="89"/>
  <c r="J23" i="89"/>
  <c r="H23" i="89"/>
  <c r="G23" i="89"/>
  <c r="F23" i="89"/>
  <c r="K3" i="207"/>
  <c r="AP3" i="207"/>
  <c r="AM3" i="207"/>
  <c r="X3" i="207"/>
  <c r="G3" i="208"/>
  <c r="Q3" i="208"/>
  <c r="AS3" i="207"/>
  <c r="N3" i="208"/>
  <c r="W3" i="208"/>
  <c r="J3" i="208"/>
  <c r="AA3" i="207"/>
  <c r="E3" i="207"/>
  <c r="AJ3" i="207"/>
  <c r="R3" i="207"/>
  <c r="H3" i="207"/>
  <c r="AC3" i="208"/>
  <c r="Z3" i="208"/>
  <c r="U3" i="207"/>
  <c r="AV3" i="207"/>
  <c r="O3" i="207"/>
  <c r="T3" i="208"/>
  <c r="A3" i="208"/>
  <c r="AD3" i="207"/>
  <c r="D3" i="208"/>
  <c r="AG3" i="207"/>
  <c r="D40" i="217" l="1"/>
  <c r="L3" i="224"/>
  <c r="M3" i="224" s="1"/>
  <c r="N3" i="224" s="1"/>
  <c r="O3" i="224" s="1"/>
  <c r="P3" i="224" s="1"/>
  <c r="Q3" i="224" s="1"/>
  <c r="Q14" i="12"/>
  <c r="Q16" i="12" s="1"/>
  <c r="H40" i="217"/>
  <c r="C28" i="218"/>
  <c r="B28" i="218"/>
  <c r="E28" i="218"/>
  <c r="N14" i="12"/>
  <c r="N7" i="12"/>
  <c r="C30" i="218"/>
  <c r="F4" i="6"/>
  <c r="H15" i="217"/>
  <c r="F42" i="217"/>
  <c r="E29" i="218"/>
  <c r="J13" i="12"/>
  <c r="J16" i="12" s="1"/>
  <c r="J14" i="12"/>
  <c r="C42" i="217"/>
  <c r="G42" i="217"/>
  <c r="B29" i="218"/>
  <c r="B30" i="218" s="1"/>
  <c r="K13" i="12"/>
  <c r="O13" i="12"/>
  <c r="K14" i="12"/>
  <c r="O14" i="12"/>
  <c r="P7" i="12"/>
  <c r="P14" i="12" s="1"/>
  <c r="L13" i="12"/>
  <c r="L14" i="12"/>
  <c r="K16" i="12" l="1"/>
  <c r="N15" i="12"/>
  <c r="N13" i="12"/>
  <c r="N16" i="12" s="1"/>
  <c r="P13" i="12"/>
  <c r="P16" i="12" s="1"/>
  <c r="P15" i="12"/>
  <c r="L16" i="12"/>
  <c r="O16" i="12"/>
</calcChain>
</file>

<file path=xl/sharedStrings.xml><?xml version="1.0" encoding="utf-8"?>
<sst xmlns="http://schemas.openxmlformats.org/spreadsheetml/2006/main" count="1572" uniqueCount="1147">
  <si>
    <r>
      <rPr>
        <sz val="9"/>
        <color rgb="FF404040"/>
        <rFont val="Calibri"/>
        <family val="2"/>
      </rPr>
      <t>Cash in hand and deposits with the Central Bank</t>
    </r>
  </si>
  <si>
    <r>
      <rPr>
        <b/>
        <sz val="9"/>
        <color rgb="FFFFFFFF"/>
        <rFont val="Calibri"/>
        <family val="2"/>
      </rPr>
      <t>Total assets</t>
    </r>
  </si>
  <si>
    <r>
      <rPr>
        <b/>
        <sz val="11"/>
        <color rgb="FFFFFFFF"/>
        <rFont val="Calibri"/>
        <family val="2"/>
      </rPr>
      <t>(PLN ‘000)</t>
    </r>
  </si>
  <si>
    <r>
      <rPr>
        <sz val="9"/>
        <color rgb="FF404040"/>
        <rFont val="Calibri"/>
        <family val="2"/>
      </rPr>
      <t>Net interest income</t>
    </r>
  </si>
  <si>
    <r>
      <rPr>
        <b/>
        <sz val="9"/>
        <color rgb="FFFFFFFF"/>
        <rFont val="Calibri"/>
        <family val="2"/>
      </rPr>
      <t>Operating profit/loss</t>
    </r>
  </si>
  <si>
    <r>
      <rPr>
        <b/>
        <sz val="10"/>
        <color rgb="FFFFFFFF"/>
        <rFont val="Calibri"/>
        <family val="2"/>
      </rPr>
      <t>(PLN ‘000)</t>
    </r>
  </si>
  <si>
    <r>
      <rPr>
        <sz val="9"/>
        <color rgb="FF404040"/>
        <rFont val="Calibri"/>
        <family val="2"/>
      </rPr>
      <t>Receivables from other banks</t>
    </r>
  </si>
  <si>
    <r>
      <rPr>
        <sz val="9"/>
        <color rgb="FF404040"/>
        <rFont val="Calibri"/>
        <family val="2"/>
      </rPr>
      <t>Loans and advances granted to clients</t>
    </r>
  </si>
  <si>
    <r>
      <rPr>
        <sz val="9"/>
        <color rgb="FF404040"/>
        <rFont val="Calibri"/>
        <family val="2"/>
      </rPr>
      <t>Liabilities to the Central Bank</t>
    </r>
  </si>
  <si>
    <r>
      <rPr>
        <sz val="9"/>
        <color rgb="FF404040"/>
        <rFont val="Calibri"/>
        <family val="2"/>
      </rPr>
      <t>Liabilities to other banks</t>
    </r>
  </si>
  <si>
    <r>
      <rPr>
        <sz val="10"/>
        <color rgb="FF000000"/>
        <rFont val="Calibri"/>
        <family val="2"/>
      </rPr>
      <t>Liabilities to clients</t>
    </r>
  </si>
  <si>
    <r>
      <rPr>
        <b/>
        <sz val="9"/>
        <color rgb="FFFFFFFF"/>
        <rFont val="Calibri"/>
        <family val="2"/>
      </rPr>
      <t>local government</t>
    </r>
    <r>
      <rPr>
        <b/>
        <sz val="9"/>
        <color rgb="FFFFFFFF"/>
        <rFont val="Calibri"/>
        <family val="2"/>
      </rPr>
      <t xml:space="preserve"> </t>
    </r>
  </si>
  <si>
    <r>
      <rPr>
        <b/>
        <sz val="9"/>
        <color rgb="FFFFFFFF"/>
        <rFont val="Calibri"/>
        <family val="2"/>
      </rPr>
      <t>Impairment losses on receivables</t>
    </r>
  </si>
  <si>
    <r>
      <rPr>
        <sz val="9"/>
        <color rgb="FF000000"/>
        <rFont val="Calibri"/>
        <family val="2"/>
      </rPr>
      <t>Current accounts</t>
    </r>
  </si>
  <si>
    <r>
      <rPr>
        <sz val="9"/>
        <color rgb="FF404040"/>
        <rFont val="Calibri"/>
        <family val="2"/>
      </rPr>
      <t>Other liabilities</t>
    </r>
  </si>
  <si>
    <r>
      <rPr>
        <b/>
        <sz val="9"/>
        <color rgb="FFFFFFFF"/>
        <rFont val="Calibri"/>
        <family val="2"/>
      </rPr>
      <t>Fee and commission income</t>
    </r>
  </si>
  <si>
    <r>
      <rPr>
        <b/>
        <sz val="9"/>
        <color rgb="FFFFFFFF"/>
        <rFont val="Calibri"/>
        <family val="2"/>
      </rPr>
      <t>Fee and commission expense</t>
    </r>
  </si>
  <si>
    <r>
      <rPr>
        <sz val="9"/>
        <color rgb="FF404040"/>
        <rFont val="Calibri"/>
        <family val="2"/>
      </rPr>
      <t>Net non-current assets</t>
    </r>
  </si>
  <si>
    <r>
      <rPr>
        <b/>
        <sz val="9"/>
        <color rgb="FF404040"/>
        <rFont val="Calibri"/>
        <family val="2"/>
      </rPr>
      <t>Total liabilities</t>
    </r>
  </si>
  <si>
    <r>
      <rPr>
        <b/>
        <sz val="9"/>
        <color rgb="FFFFFFFF"/>
        <rFont val="Calibri"/>
        <family val="2"/>
      </rPr>
      <t>Total liabilities and equity</t>
    </r>
  </si>
  <si>
    <r>
      <rPr>
        <sz val="9"/>
        <color rgb="FF404040"/>
        <rFont val="Calibri"/>
        <family val="2"/>
      </rPr>
      <t>oth</t>
    </r>
    <r>
      <rPr>
        <sz val="9"/>
        <color rgb="FF404040"/>
        <rFont val="Calibri"/>
        <family val="2"/>
      </rPr>
      <t>er</t>
    </r>
  </si>
  <si>
    <r>
      <rPr>
        <sz val="9"/>
        <color rgb="FF404040"/>
        <rFont val="Calibri"/>
        <family val="2"/>
      </rPr>
      <t>Total equity</t>
    </r>
  </si>
  <si>
    <r>
      <rPr>
        <b/>
        <sz val="9"/>
        <color rgb="FFFFFFFF"/>
        <rFont val="Calibri"/>
        <family val="2"/>
      </rPr>
      <t>General and administrative expenses</t>
    </r>
  </si>
  <si>
    <t>-</t>
  </si>
  <si>
    <r>
      <rPr>
        <b/>
        <sz val="9"/>
        <color rgb="FFFFFFFF"/>
        <rFont val="Calibri"/>
        <family val="2"/>
      </rPr>
      <t>Income on receivables from banks</t>
    </r>
    <r>
      <rPr>
        <b/>
        <sz val="9"/>
        <color rgb="FFFFFFFF"/>
        <rFont val="Calibri"/>
        <family val="2"/>
      </rPr>
      <t xml:space="preserve"> </t>
    </r>
  </si>
  <si>
    <r>
      <rPr>
        <sz val="9"/>
        <color rgb="FF404040"/>
        <rFont val="Calibri"/>
        <family val="2"/>
      </rPr>
      <t>available for sale</t>
    </r>
  </si>
  <si>
    <r>
      <rPr>
        <sz val="9"/>
        <color rgb="FF404040"/>
        <rFont val="Calibri"/>
        <family val="2"/>
      </rPr>
      <t>held to maturity</t>
    </r>
  </si>
  <si>
    <r>
      <rPr>
        <b/>
        <sz val="9"/>
        <color rgb="FFFFFFFF"/>
        <rFont val="Calibri"/>
        <family val="2"/>
      </rPr>
      <t>Gain/loss on other operating revenue and expenses</t>
    </r>
  </si>
  <si>
    <r>
      <rPr>
        <sz val="9"/>
        <color rgb="FF404040"/>
        <rFont val="Calibri"/>
        <family val="2"/>
      </rPr>
      <t>other services</t>
    </r>
  </si>
  <si>
    <r>
      <rPr>
        <sz val="9"/>
        <color rgb="FF404040"/>
        <rFont val="Calibri"/>
        <family val="2"/>
      </rPr>
      <t>Overdraft facilities</t>
    </r>
  </si>
  <si>
    <r>
      <rPr>
        <sz val="9"/>
        <color rgb="FF404040"/>
        <rFont val="Calibri"/>
        <family val="2"/>
      </rPr>
      <t>Credit facilities and term loans</t>
    </r>
  </si>
  <si>
    <r>
      <rPr>
        <b/>
        <sz val="9"/>
        <color rgb="FFFFFFFF"/>
        <rFont val="Calibri"/>
        <family val="2"/>
      </rPr>
      <t>Interest income</t>
    </r>
  </si>
  <si>
    <r>
      <rPr>
        <b/>
        <sz val="9"/>
        <color rgb="FFFFFFFF"/>
        <rFont val="Calibri"/>
        <family val="2"/>
      </rPr>
      <t>Interest expense</t>
    </r>
  </si>
  <si>
    <r>
      <rPr>
        <sz val="9"/>
        <color rgb="FF404040"/>
        <rFont val="Calibri"/>
        <family val="2"/>
      </rPr>
      <t>settlement and cash transactions</t>
    </r>
    <r>
      <rPr>
        <sz val="9"/>
        <color rgb="FF404040"/>
        <rFont val="Calibri"/>
        <family val="2"/>
      </rPr>
      <t xml:space="preserve"> </t>
    </r>
  </si>
  <si>
    <r>
      <rPr>
        <sz val="9"/>
        <color rgb="FF404040"/>
        <rFont val="Calibri"/>
        <family val="2"/>
      </rPr>
      <t>payment and credit cards</t>
    </r>
  </si>
  <si>
    <r>
      <rPr>
        <sz val="9"/>
        <color rgb="FF404040"/>
        <rFont val="Calibri"/>
        <family val="2"/>
      </rPr>
      <t>keeping current accounts and term deposits</t>
    </r>
    <r>
      <rPr>
        <sz val="9"/>
        <color rgb="FF404040"/>
        <rFont val="Calibri"/>
        <family val="2"/>
      </rPr>
      <t xml:space="preserve"> </t>
    </r>
  </si>
  <si>
    <r>
      <rPr>
        <sz val="9"/>
        <color rgb="FF404040"/>
        <rFont val="Calibri"/>
        <family val="2"/>
      </rPr>
      <t>Non-personnel costs</t>
    </r>
  </si>
  <si>
    <r>
      <rPr>
        <b/>
        <sz val="9"/>
        <color rgb="FFFFFFFF"/>
        <rFont val="Calibri"/>
        <family val="2"/>
      </rPr>
      <t>Administrative expenses including amortization/depreciation</t>
    </r>
    <r>
      <rPr>
        <b/>
        <sz val="9"/>
        <color rgb="FFFFFFFF"/>
        <rFont val="Calibri"/>
        <family val="2"/>
      </rPr>
      <t xml:space="preserve"> </t>
    </r>
  </si>
  <si>
    <r>
      <rPr>
        <sz val="9"/>
        <color rgb="FF404040"/>
        <rFont val="Calibri"/>
        <family val="2"/>
      </rPr>
      <t>Net fee and commission income</t>
    </r>
  </si>
  <si>
    <r>
      <rPr>
        <b/>
        <sz val="9"/>
        <color rgb="FFFFFFFF"/>
        <rFont val="Calibri"/>
        <family val="2"/>
      </rPr>
      <t>Gross loans and advances granted to clients</t>
    </r>
  </si>
  <si>
    <r>
      <rPr>
        <b/>
        <sz val="9"/>
        <color rgb="FFFFFFFF"/>
        <rFont val="Calibri"/>
        <family val="2"/>
      </rPr>
      <t>Net loans and advances</t>
    </r>
  </si>
  <si>
    <r>
      <rPr>
        <sz val="9"/>
        <color rgb="FF404040"/>
        <rFont val="Calibri"/>
        <family val="2"/>
      </rPr>
      <t>Amortization/depreciation</t>
    </r>
  </si>
  <si>
    <r>
      <rPr>
        <sz val="9"/>
        <color rgb="FF404040"/>
        <rFont val="Calibri"/>
        <family val="2"/>
      </rPr>
      <t>Net ROA</t>
    </r>
  </si>
  <si>
    <r>
      <rPr>
        <b/>
        <sz val="11"/>
        <color rgb="FFFFFFFF"/>
        <rFont val="Calibri"/>
        <family val="2"/>
      </rPr>
      <t>Change in the present value of the banking book</t>
    </r>
  </si>
  <si>
    <r>
      <rPr>
        <sz val="9"/>
        <color rgb="FF404040"/>
        <rFont val="Calibri"/>
        <family val="2"/>
      </rPr>
      <t>200 b.p. down</t>
    </r>
  </si>
  <si>
    <r>
      <rPr>
        <sz val="9"/>
        <color rgb="FF404040"/>
        <rFont val="Calibri"/>
        <family val="2"/>
      </rPr>
      <t>200 b.p. up</t>
    </r>
  </si>
  <si>
    <r>
      <rPr>
        <sz val="10"/>
        <color rgb="FF404040"/>
        <rFont val="Calibri"/>
        <family val="2"/>
      </rPr>
      <t>BPV</t>
    </r>
  </si>
  <si>
    <r>
      <rPr>
        <sz val="9"/>
        <color rgb="FF404040"/>
        <rFont val="Calibri"/>
        <family val="2"/>
      </rPr>
      <t>Subordinated liabilities</t>
    </r>
  </si>
  <si>
    <r>
      <rPr>
        <b/>
        <sz val="9"/>
        <color rgb="FF404040"/>
        <rFont val="Calibri"/>
        <family val="2"/>
      </rPr>
      <t>Headcount (FTEs)</t>
    </r>
  </si>
  <si>
    <r>
      <rPr>
        <b/>
        <sz val="9"/>
        <color rgb="FF404040"/>
        <rFont val="Calibri"/>
        <family val="2"/>
      </rPr>
      <t>Number of offices</t>
    </r>
  </si>
  <si>
    <r>
      <rPr>
        <sz val="9"/>
        <color rgb="FF404040"/>
        <rFont val="Calibri"/>
        <family val="2"/>
      </rPr>
      <t>Investments in financial assets</t>
    </r>
  </si>
  <si>
    <r>
      <rPr>
        <sz val="9"/>
        <color rgb="FF404040"/>
        <rFont val="Calibri"/>
        <family val="2"/>
      </rPr>
      <t>Employee benefits</t>
    </r>
  </si>
  <si>
    <r>
      <rPr>
        <b/>
        <sz val="9"/>
        <color rgb="FFFFFFFF"/>
        <rFont val="Calibri"/>
        <family val="2"/>
      </rPr>
      <t>institutional clients</t>
    </r>
  </si>
  <si>
    <t xml:space="preserve"> </t>
  </si>
  <si>
    <r>
      <rPr>
        <sz val="9"/>
        <color rgb="FF404040"/>
        <rFont val="Calibri"/>
        <family val="2"/>
      </rPr>
      <t>Liabilities arising from issue of debt securities</t>
    </r>
  </si>
  <si>
    <r>
      <rPr>
        <i/>
        <sz val="8"/>
        <color rgb="FF000000"/>
        <rFont val="Calibri"/>
        <family val="2"/>
      </rPr>
      <t>Other liabilities</t>
    </r>
  </si>
  <si>
    <r>
      <rPr>
        <b/>
        <sz val="10"/>
        <color rgb="FFFFFFFF"/>
        <rFont val="Calibri"/>
        <family val="2"/>
      </rPr>
      <t>(%)</t>
    </r>
  </si>
  <si>
    <r>
      <rPr>
        <b/>
        <sz val="11"/>
        <color rgb="FFFFFFFF"/>
        <rFont val="Calibri"/>
        <family val="2"/>
      </rPr>
      <t>BPV in the trading book (PLN ‘000)</t>
    </r>
  </si>
  <si>
    <r>
      <rPr>
        <b/>
        <sz val="9"/>
        <color rgb="FF404040"/>
        <rFont val="Calibri"/>
        <family val="2"/>
      </rPr>
      <t>Balance sheet total (PLN ‘000)</t>
    </r>
  </si>
  <si>
    <r>
      <rPr>
        <b/>
        <sz val="9"/>
        <color rgb="FF404040"/>
        <rFont val="Calibri"/>
        <family val="2"/>
      </rPr>
      <t>Liabilities to clients (PLN’000)</t>
    </r>
  </si>
  <si>
    <r>
      <rPr>
        <b/>
        <sz val="9"/>
        <color rgb="FF404040"/>
        <rFont val="Calibri"/>
        <family val="2"/>
      </rPr>
      <t>Administrative expenses (PLN ‘000)</t>
    </r>
  </si>
  <si>
    <r>
      <rPr>
        <b/>
        <sz val="9"/>
        <color rgb="FF404040"/>
        <rFont val="Calibri"/>
        <family val="2"/>
      </rPr>
      <t>Net impairment losses (PLN’000)</t>
    </r>
  </si>
  <si>
    <r>
      <rPr>
        <b/>
        <sz val="9"/>
        <color rgb="FF404040"/>
        <rFont val="Calibri"/>
        <family val="2"/>
      </rPr>
      <t>Gross profit (PLN ‘000)</t>
    </r>
  </si>
  <si>
    <r>
      <rPr>
        <b/>
        <sz val="9"/>
        <color rgb="FF404040"/>
        <rFont val="Calibri"/>
        <family val="2"/>
      </rPr>
      <t>Net profit (PLN ‘000)</t>
    </r>
  </si>
  <si>
    <r>
      <rPr>
        <b/>
        <sz val="9"/>
        <color rgb="FF404040"/>
        <rFont val="Calibri"/>
        <family val="2"/>
      </rPr>
      <t>Net ROA (%)</t>
    </r>
  </si>
  <si>
    <r>
      <rPr>
        <b/>
        <sz val="9"/>
        <color rgb="FF404040"/>
        <rFont val="Calibri"/>
        <family val="2"/>
      </rPr>
      <t>Net ROE (%)</t>
    </r>
  </si>
  <si>
    <r>
      <rPr>
        <b/>
        <sz val="9"/>
        <color rgb="FFFFFFFF"/>
        <rFont val="Calibri"/>
        <family val="2"/>
      </rPr>
      <t>Operating income</t>
    </r>
  </si>
  <si>
    <r>
      <rPr>
        <b/>
        <sz val="9"/>
        <color rgb="FF404040"/>
        <rFont val="Calibri"/>
        <family val="2"/>
      </rPr>
      <t>Number of consumers and microenterprises (‘000)</t>
    </r>
  </si>
  <si>
    <r>
      <rPr>
        <b/>
        <sz val="9"/>
        <color rgb="FF404040"/>
        <rFont val="Calibri"/>
        <family val="2"/>
      </rPr>
      <t>Equity (PLN’000)</t>
    </r>
  </si>
  <si>
    <r>
      <rPr>
        <b/>
        <sz val="8"/>
        <color rgb="FFFFFFFF"/>
        <rFont val="Calibri"/>
        <family val="2"/>
      </rPr>
      <t>31.12.2013</t>
    </r>
  </si>
  <si>
    <r>
      <rPr>
        <sz val="9"/>
        <color rgb="FF404040"/>
        <rFont val="Calibri"/>
        <family val="2"/>
      </rPr>
      <t>Gain or loss on financial instruments measured at fair value through profit or loss and gain or loss on foreign exchange transactions</t>
    </r>
  </si>
  <si>
    <r>
      <rPr>
        <sz val="9"/>
        <color rgb="FF404040"/>
        <rFont val="Calibri"/>
        <family val="2"/>
      </rPr>
      <t>Receivables from securities purchased under reverse repo and buy-sell-back agreements</t>
    </r>
  </si>
  <si>
    <r>
      <rPr>
        <sz val="9"/>
        <color rgb="FF404040"/>
        <rFont val="Calibri"/>
        <family val="2"/>
      </rPr>
      <t>Liabilities from securities sold under repo and sell-buy-back agreements</t>
    </r>
  </si>
  <si>
    <r>
      <rPr>
        <sz val="9"/>
        <color rgb="FF000000"/>
        <rFont val="Calibri"/>
        <family val="2"/>
      </rPr>
      <t>Net interest income</t>
    </r>
  </si>
  <si>
    <r>
      <rPr>
        <sz val="9"/>
        <color rgb="FF000000"/>
        <rFont val="Calibri"/>
        <family val="2"/>
      </rPr>
      <t>Net commission income</t>
    </r>
  </si>
  <si>
    <r>
      <rPr>
        <sz val="9"/>
        <color rgb="FF000000"/>
        <rFont val="Calibri"/>
        <family val="2"/>
      </rPr>
      <t>Other</t>
    </r>
  </si>
  <si>
    <t>świadczenia pracownicze</t>
  </si>
  <si>
    <r>
      <rPr>
        <sz val="8"/>
        <color rgb="FF000000"/>
        <rFont val="Calibri"/>
        <family val="2"/>
      </rPr>
      <t>C/I</t>
    </r>
  </si>
  <si>
    <r>
      <rPr>
        <i/>
        <sz val="6"/>
        <color rgb="FF000000"/>
        <rFont val="Calibri"/>
        <family val="2"/>
      </rPr>
      <t xml:space="preserve">In 2009-2011 financial entities other than banks were classified as institutional clients, in accordance with the current reporting standards applied by the Bank. </t>
    </r>
  </si>
  <si>
    <r>
      <rPr>
        <sz val="10"/>
        <color rgb="FF000000"/>
        <rFont val="Arial"/>
        <family val="2"/>
      </rPr>
      <t>Equity</t>
    </r>
    <r>
      <rPr>
        <sz val="10"/>
        <color rgb="FF000000"/>
        <rFont val="Arial"/>
        <family val="2"/>
      </rPr>
      <t xml:space="preserve"> </t>
    </r>
  </si>
  <si>
    <r>
      <rPr>
        <sz val="10"/>
        <color rgb="FF000000"/>
        <rFont val="Arial"/>
        <family val="2"/>
      </rPr>
      <t>Tier 1</t>
    </r>
  </si>
  <si>
    <r>
      <rPr>
        <sz val="10"/>
        <color rgb="FF000000"/>
        <rFont val="Arial"/>
        <family val="2"/>
      </rPr>
      <t>CAR</t>
    </r>
  </si>
  <si>
    <r>
      <rPr>
        <sz val="10"/>
        <color rgb="FF000000"/>
        <rFont val="Arial"/>
        <family val="2"/>
      </rPr>
      <t>Gross loans</t>
    </r>
  </si>
  <si>
    <r>
      <rPr>
        <sz val="10"/>
        <color rgb="FF000000"/>
        <rFont val="Calibri"/>
        <family val="2"/>
      </rPr>
      <t>loans to local au</t>
    </r>
    <r>
      <rPr>
        <sz val="10"/>
        <color rgb="FF000000"/>
        <rFont val="Calibri"/>
        <family val="2"/>
      </rPr>
      <t>thorities</t>
    </r>
  </si>
  <si>
    <r>
      <rPr>
        <b/>
        <sz val="11"/>
        <color rgb="FFFFFFFF"/>
        <rFont val="Calibri"/>
        <family val="2"/>
      </rPr>
      <t>Liquidity measures</t>
    </r>
  </si>
  <si>
    <r>
      <rPr>
        <b/>
        <sz val="10"/>
        <color rgb="FFFFFFFF"/>
        <rFont val="Calibri"/>
        <family val="2"/>
      </rPr>
      <t>Limit</t>
    </r>
    <r>
      <rPr>
        <b/>
        <sz val="10"/>
        <color rgb="FFFFFFFF"/>
        <rFont val="Calibri"/>
        <family val="2"/>
      </rPr>
      <t xml:space="preserve"> </t>
    </r>
  </si>
  <si>
    <r>
      <rPr>
        <sz val="9"/>
        <color rgb="FF404040"/>
        <rFont val="Calibri"/>
        <family val="2"/>
      </rPr>
      <t>M1 (PLN ‘000)</t>
    </r>
  </si>
  <si>
    <r>
      <rPr>
        <sz val="9"/>
        <color rgb="FF404040"/>
        <rFont val="Calibri"/>
        <family val="2"/>
      </rPr>
      <t>M2</t>
    </r>
  </si>
  <si>
    <r>
      <rPr>
        <sz val="9"/>
        <color rgb="FF404040"/>
        <rFont val="Calibri"/>
        <family val="2"/>
      </rPr>
      <t>M3</t>
    </r>
  </si>
  <si>
    <r>
      <rPr>
        <sz val="9"/>
        <color rgb="FF404040"/>
        <rFont val="Calibri"/>
        <family val="2"/>
      </rPr>
      <t>M4</t>
    </r>
  </si>
  <si>
    <r>
      <rPr>
        <sz val="10"/>
        <color rgb="FF000000"/>
        <rFont val="Arial"/>
        <family val="2"/>
      </rPr>
      <t>Income</t>
    </r>
  </si>
  <si>
    <r>
      <rPr>
        <sz val="10"/>
        <color rgb="FF000000"/>
        <rFont val="Calibri"/>
        <family val="2"/>
      </rPr>
      <t>Operating</t>
    </r>
    <r>
      <rPr>
        <sz val="10"/>
        <rFont val="Calibri"/>
        <family val="2"/>
        <scheme val="minor"/>
      </rPr>
      <t xml:space="preserve">
</t>
    </r>
    <r>
      <rPr>
        <sz val="10"/>
        <color rgb="FF000000"/>
        <rFont val="Calibri"/>
        <family val="2"/>
      </rPr>
      <t>expenses</t>
    </r>
  </si>
  <si>
    <r>
      <rPr>
        <sz val="9"/>
        <color rgb="FF000000"/>
        <rFont val="Arial"/>
        <family val="2"/>
      </rPr>
      <t>Expenses</t>
    </r>
    <r>
      <rPr>
        <sz val="9"/>
        <rFont val="Arial"/>
        <family val="2"/>
      </rPr>
      <t xml:space="preserve">
</t>
    </r>
    <r>
      <rPr>
        <sz val="9"/>
        <rFont val="Arial"/>
        <family val="2"/>
      </rPr>
      <t xml:space="preserve">
</t>
    </r>
    <r>
      <rPr>
        <sz val="9"/>
        <color rgb="FF000000"/>
        <rFont val="Arial"/>
        <family val="2"/>
      </rPr>
      <t>Risk</t>
    </r>
    <r>
      <rPr>
        <sz val="9"/>
        <rFont val="Arial"/>
        <family val="2"/>
      </rPr>
      <t xml:space="preserve">
</t>
    </r>
    <r>
      <rPr>
        <sz val="9"/>
        <color rgb="FF000000"/>
        <rFont val="Arial"/>
        <family val="2"/>
      </rPr>
      <t>costs</t>
    </r>
  </si>
  <si>
    <r>
      <rPr>
        <sz val="10"/>
        <color rgb="FF000000"/>
        <rFont val="Calibri"/>
        <family val="2"/>
      </rPr>
      <t>Gain/loss on other operating revenue and expenses</t>
    </r>
  </si>
  <si>
    <r>
      <rPr>
        <sz val="10"/>
        <color rgb="FF000000"/>
        <rFont val="Calibri"/>
        <family val="2"/>
      </rPr>
      <t>Risk</t>
    </r>
    <r>
      <rPr>
        <sz val="10"/>
        <rFont val="Calibri"/>
        <family val="2"/>
        <scheme val="minor"/>
      </rPr>
      <t xml:space="preserve">
</t>
    </r>
    <r>
      <rPr>
        <sz val="10"/>
        <color rgb="FF000000"/>
        <rFont val="Calibri"/>
        <family val="2"/>
      </rPr>
      <t>costs</t>
    </r>
    <r>
      <rPr>
        <sz val="10"/>
        <color rgb="FF000000"/>
        <rFont val="Calibri"/>
        <family val="2"/>
      </rPr>
      <t xml:space="preserve"> </t>
    </r>
  </si>
  <si>
    <r>
      <rPr>
        <sz val="10"/>
        <color rgb="FF000000"/>
        <rFont val="Calibri"/>
        <family val="2"/>
      </rPr>
      <t>Income</t>
    </r>
    <r>
      <rPr>
        <sz val="10"/>
        <rFont val="Calibri"/>
        <family val="2"/>
        <scheme val="minor"/>
      </rPr>
      <t xml:space="preserve">
</t>
    </r>
    <r>
      <rPr>
        <sz val="10"/>
        <color rgb="FF000000"/>
        <rFont val="Calibri"/>
        <family val="2"/>
      </rPr>
      <t>tax</t>
    </r>
  </si>
  <si>
    <r>
      <rPr>
        <b/>
        <sz val="9"/>
        <color rgb="FFFFFFFF"/>
        <rFont val="Calibri"/>
        <family val="2"/>
      </rPr>
      <t xml:space="preserve">Income on investments in financial assets </t>
    </r>
    <r>
      <rPr>
        <b/>
        <sz val="9"/>
        <color rgb="FFFFFFFF"/>
        <rFont val="Calibri"/>
        <family val="2"/>
      </rPr>
      <t>classified as:</t>
    </r>
  </si>
  <si>
    <r>
      <rPr>
        <b/>
        <sz val="9"/>
        <color rgb="FFFFFFFF"/>
        <rFont val="Calibri"/>
        <family val="2"/>
      </rPr>
      <t>Income on financial assets held for trading</t>
    </r>
  </si>
  <si>
    <r>
      <rPr>
        <b/>
        <sz val="10"/>
        <color rgb="FFFFFFFF"/>
        <rFont val="Calibri"/>
        <family val="2"/>
      </rPr>
      <t>Management Board</t>
    </r>
  </si>
  <si>
    <r>
      <rPr>
        <sz val="9"/>
        <color rgb="FF595959"/>
        <rFont val="Calibri"/>
        <family val="2"/>
      </rPr>
      <t>Termination benefits</t>
    </r>
  </si>
  <si>
    <r>
      <rPr>
        <b/>
        <sz val="10"/>
        <color rgb="FFFFFFFF"/>
        <rFont val="Calibri"/>
        <family val="2"/>
      </rPr>
      <t>Supervisory Board</t>
    </r>
  </si>
  <si>
    <r>
      <rPr>
        <b/>
        <sz val="11"/>
        <color rgb="FFFFFFFF"/>
        <rFont val="Calibri"/>
        <family val="2"/>
      </rPr>
      <t>Liabilities to clients of the Bank Pocztowy S.A. Capital Group (PLN’000)</t>
    </r>
  </si>
  <si>
    <r>
      <rPr>
        <i/>
        <sz val="8"/>
        <color rgb="FF000000"/>
        <rFont val="Calibri"/>
        <family val="2"/>
      </rPr>
      <t>1.</t>
    </r>
    <r>
      <rPr>
        <i/>
        <sz val="7"/>
        <color rgb="FF000000"/>
        <rFont val="Calibri"/>
        <family val="2"/>
      </rPr>
      <t xml:space="preserve">     </t>
    </r>
    <r>
      <rPr>
        <i/>
        <sz val="8"/>
        <color rgb="FF000000"/>
        <rFont val="Calibri"/>
        <family val="2"/>
      </rPr>
      <t>Net loans and advances.</t>
    </r>
  </si>
  <si>
    <r>
      <rPr>
        <i/>
        <sz val="8"/>
        <color rgb="FF000000"/>
        <rFont val="Calibri"/>
        <family val="2"/>
      </rPr>
      <t>2.</t>
    </r>
    <r>
      <rPr>
        <i/>
        <sz val="7"/>
        <color rgb="FF000000"/>
        <rFont val="Calibri"/>
        <family val="2"/>
      </rPr>
      <t xml:space="preserve">     </t>
    </r>
    <r>
      <rPr>
        <i/>
        <sz val="8"/>
        <color rgb="FF000000"/>
        <rFont val="Calibri"/>
        <family val="2"/>
      </rPr>
      <t>Net interest income, net fee and commission income, gain/loss on financial instruments measured at fair value through profit or loss and realized gain/loss on transactions on securities available for sale.</t>
    </r>
  </si>
  <si>
    <r>
      <rPr>
        <i/>
        <sz val="8"/>
        <color rgb="FF000000"/>
        <rFont val="Calibri"/>
        <family val="2"/>
      </rPr>
      <t>3.</t>
    </r>
    <r>
      <rPr>
        <i/>
        <sz val="7"/>
        <color rgb="FF000000"/>
        <rFont val="Calibri"/>
        <family val="2"/>
      </rPr>
      <t xml:space="preserve">     </t>
    </r>
    <r>
      <rPr>
        <i/>
        <sz val="8"/>
        <color rgb="FF000000"/>
        <rFont val="Calibri"/>
        <family val="2"/>
      </rPr>
      <t>Income increased by gain/loss on other revenue and operating expenses.</t>
    </r>
  </si>
  <si>
    <r>
      <rPr>
        <b/>
        <sz val="8"/>
        <color rgb="FFFFFFFF"/>
        <rFont val="Calibri"/>
        <family val="2"/>
      </rPr>
      <t>31.12.2014</t>
    </r>
  </si>
  <si>
    <r>
      <rPr>
        <b/>
        <sz val="11"/>
        <color rgb="FFFFFFFF"/>
        <rFont val="Calibri"/>
        <family val="2"/>
      </rPr>
      <t xml:space="preserve">Realigned liquidity gap in 2014 (PLN’000) </t>
    </r>
  </si>
  <si>
    <r>
      <rPr>
        <b/>
        <i/>
        <sz val="8"/>
        <color rgb="FF000000"/>
        <rFont val="Calibri"/>
        <family val="2"/>
      </rPr>
      <t>Other liabilities include:</t>
    </r>
    <r>
      <rPr>
        <b/>
        <i/>
        <sz val="8"/>
        <color rgb="FF000000"/>
        <rFont val="Calibri"/>
        <family val="2"/>
      </rPr>
      <t xml:space="preserve"> </t>
    </r>
    <r>
      <rPr>
        <i/>
        <sz val="8"/>
        <color rgb="FF000000"/>
        <rFont val="Calibri"/>
        <family val="2"/>
      </rPr>
      <t>financial liabilities held for trading, provisions, current income tax liabilities.</t>
    </r>
  </si>
  <si>
    <r>
      <rPr>
        <b/>
        <sz val="11"/>
        <color rgb="FFFFFFFF"/>
        <rFont val="Calibri"/>
        <family val="2"/>
      </rPr>
      <t>Gross loans granted to clients of Bank Pocztowy S.A. in the retail segment (PLN’000)</t>
    </r>
  </si>
  <si>
    <r>
      <rPr>
        <sz val="10"/>
        <color rgb="FF000000"/>
        <rFont val="Arial"/>
        <family val="2"/>
      </rPr>
      <t>Mortgage loans</t>
    </r>
  </si>
  <si>
    <r>
      <rPr>
        <sz val="10"/>
        <color rgb="FF000000"/>
        <rFont val="Calibri"/>
        <family val="2"/>
      </rPr>
      <t>Consumer loans</t>
    </r>
  </si>
  <si>
    <r>
      <rPr>
        <b/>
        <sz val="9"/>
        <color rgb="FFFFFFFF"/>
        <rFont val="Calibri"/>
        <family val="2"/>
      </rPr>
      <t>Gross loans and advances, including:</t>
    </r>
  </si>
  <si>
    <r>
      <rPr>
        <sz val="11"/>
        <color rgb="FFFFFFFF"/>
        <rFont val="Calibri"/>
        <family val="2"/>
      </rPr>
      <t>Poczta Polska network</t>
    </r>
  </si>
  <si>
    <r>
      <rPr>
        <sz val="10"/>
        <color rgb="FF000000"/>
        <rFont val="Calibri"/>
        <family val="2"/>
      </rPr>
      <t>mortgage loans</t>
    </r>
  </si>
  <si>
    <r>
      <rPr>
        <b/>
        <sz val="11"/>
        <color rgb="FFFFFFFF"/>
        <rFont val="Calibri"/>
        <family val="2"/>
      </rPr>
      <t>Deposits of Bank Pocztowy S.A. - retail segment (PLN’000)</t>
    </r>
  </si>
  <si>
    <r>
      <rPr>
        <b/>
        <sz val="9"/>
        <color rgb="FFFFFFFF"/>
        <rFont val="Calibri"/>
        <family val="2"/>
      </rPr>
      <t>Client deposits, including:</t>
    </r>
  </si>
  <si>
    <r>
      <rPr>
        <sz val="9"/>
        <color rgb="FF000000"/>
        <rFont val="Calibri"/>
        <family val="2"/>
      </rPr>
      <t>Saving accounts</t>
    </r>
  </si>
  <si>
    <r>
      <rPr>
        <sz val="8"/>
        <color rgb="FF000000"/>
        <rFont val="Calibri"/>
        <family val="2"/>
      </rPr>
      <t>Term deposits</t>
    </r>
  </si>
  <si>
    <r>
      <rPr>
        <sz val="10"/>
        <color rgb="FF000000"/>
        <rFont val="Calibri"/>
        <family val="2"/>
      </rPr>
      <t>TOTAL</t>
    </r>
  </si>
  <si>
    <r>
      <rPr>
        <sz val="9"/>
        <color rgb="FF404040"/>
        <rFont val="Calibri"/>
        <family val="2"/>
      </rPr>
      <t>Visa Business Electron</t>
    </r>
  </si>
  <si>
    <r>
      <rPr>
        <sz val="9"/>
        <color rgb="FF404040"/>
        <rFont val="Calibri"/>
        <family val="2"/>
      </rPr>
      <t>Prepaid</t>
    </r>
  </si>
  <si>
    <r>
      <rPr>
        <sz val="9"/>
        <color rgb="FF000000"/>
        <rFont val="Calibri"/>
        <family val="2"/>
      </rPr>
      <t>Investment loans</t>
    </r>
  </si>
  <si>
    <r>
      <rPr>
        <b/>
        <sz val="11"/>
        <color rgb="FFFFFFFF"/>
        <rFont val="Calibri"/>
        <family val="2"/>
      </rPr>
      <t>Loans originated in the institutional segment by Bank Pocztowy S.A. (PLN’000)</t>
    </r>
  </si>
  <si>
    <r>
      <rPr>
        <sz val="9"/>
        <color rgb="FF000000"/>
        <rFont val="Calibri"/>
        <family val="2"/>
      </rPr>
      <t>Working capital loans</t>
    </r>
  </si>
  <si>
    <r>
      <rPr>
        <sz val="9"/>
        <color rgb="FF000000"/>
        <rFont val="Calibri"/>
        <family val="2"/>
      </rPr>
      <t>Deposits</t>
    </r>
    <r>
      <rPr>
        <sz val="9"/>
        <color rgb="FF000000"/>
        <rFont val="Calibri"/>
        <family val="2"/>
      </rPr>
      <t xml:space="preserve"> </t>
    </r>
  </si>
  <si>
    <r>
      <rPr>
        <sz val="9"/>
        <color rgb="FF000000"/>
        <rFont val="Calibri"/>
        <family val="2"/>
      </rPr>
      <t>Other loans</t>
    </r>
  </si>
  <si>
    <r>
      <rPr>
        <b/>
        <sz val="9"/>
        <color rgb="FFFFFFFF"/>
        <rFont val="Calibri"/>
        <family val="2"/>
      </rPr>
      <t>Loans granted to institutions</t>
    </r>
  </si>
  <si>
    <r>
      <rPr>
        <b/>
        <sz val="11"/>
        <color rgb="FFFFFFFF"/>
        <rFont val="Calibri"/>
        <family val="2"/>
      </rPr>
      <t>Deposits of the institutional segment in Bank Pocztowy S.A. (PLN’000)</t>
    </r>
  </si>
  <si>
    <r>
      <rPr>
        <b/>
        <sz val="9"/>
        <color rgb="FFFFFFFF"/>
        <rFont val="Calibri"/>
        <family val="2"/>
      </rPr>
      <t>Total institutional deposits</t>
    </r>
  </si>
  <si>
    <r>
      <rPr>
        <b/>
        <sz val="10"/>
        <color rgb="FFFFFFFF"/>
        <rFont val="Calibri"/>
        <family val="2"/>
      </rPr>
      <t>Investments in financial assets (PLN ‘000)</t>
    </r>
  </si>
  <si>
    <r>
      <rPr>
        <b/>
        <sz val="9"/>
        <color rgb="FFFFFFFF"/>
        <rFont val="Calibri"/>
        <family val="2"/>
      </rPr>
      <t>available for sale, including:</t>
    </r>
  </si>
  <si>
    <r>
      <rPr>
        <sz val="9"/>
        <color rgb="FF000000"/>
        <rFont val="Calibri"/>
        <family val="2"/>
      </rPr>
      <t>Shares</t>
    </r>
  </si>
  <si>
    <r>
      <rPr>
        <sz val="9"/>
        <color rgb="FF000000"/>
        <rFont val="Calibri"/>
        <family val="2"/>
      </rPr>
      <t>Debt instruments issued by the National Bank of Poland</t>
    </r>
  </si>
  <si>
    <r>
      <rPr>
        <b/>
        <sz val="9"/>
        <color rgb="FFFFFFFF"/>
        <rFont val="Calibri"/>
        <family val="2"/>
      </rPr>
      <t>held to maturity, including:</t>
    </r>
  </si>
  <si>
    <r>
      <rPr>
        <b/>
        <sz val="9"/>
        <color rgb="FFFFFFFF"/>
        <rFont val="Calibri"/>
        <family val="2"/>
      </rPr>
      <t>Interest</t>
    </r>
    <r>
      <rPr>
        <b/>
        <sz val="9"/>
        <color rgb="FFFFFFFF"/>
        <rFont val="Calibri"/>
        <family val="2"/>
      </rPr>
      <t xml:space="preserve"> </t>
    </r>
    <r>
      <rPr>
        <sz val="9"/>
        <color theme="0"/>
        <rFont val="Calibri"/>
        <family val="2"/>
        <scheme val="minor"/>
      </rPr>
      <t xml:space="preserve">
</t>
    </r>
    <r>
      <rPr>
        <b/>
        <sz val="9"/>
        <color rgb="FFFFFFFF"/>
        <rFont val="Calibri"/>
        <family val="2"/>
      </rPr>
      <t>in the share capital</t>
    </r>
  </si>
  <si>
    <r>
      <rPr>
        <sz val="8"/>
        <color rgb="FF595959"/>
        <rFont val="Calibri"/>
        <family val="2"/>
      </rPr>
      <t>Poczta Polska S.A.</t>
    </r>
    <r>
      <rPr>
        <sz val="8"/>
        <color rgb="FF595959"/>
        <rFont val="Calibri"/>
        <family val="2"/>
      </rPr>
      <t xml:space="preserve"> </t>
    </r>
  </si>
  <si>
    <r>
      <rPr>
        <sz val="8"/>
        <color rgb="FF595959"/>
        <rFont val="Calibri"/>
        <family val="2"/>
      </rPr>
      <t>Powszechna Kasa Oszczędności Bank Polski S.A.</t>
    </r>
  </si>
  <si>
    <r>
      <rPr>
        <b/>
        <sz val="12"/>
        <color rgb="FFFFFFFF"/>
        <rFont val="Calibri"/>
        <family val="2"/>
      </rPr>
      <t>Economic ratios</t>
    </r>
  </si>
  <si>
    <r>
      <rPr>
        <sz val="9"/>
        <color rgb="FF404040"/>
        <rFont val="Calibri"/>
        <family val="2"/>
      </rPr>
      <t>GDP (YoY)</t>
    </r>
  </si>
  <si>
    <r>
      <rPr>
        <sz val="9"/>
        <color rgb="FF404040"/>
        <rFont val="Calibri"/>
        <family val="2"/>
      </rPr>
      <t>Inflation (average for the period)</t>
    </r>
  </si>
  <si>
    <r>
      <rPr>
        <sz val="9"/>
        <color rgb="FF404040"/>
        <rFont val="Calibri"/>
        <family val="2"/>
      </rPr>
      <t>Registered unemployment rate (at period end)</t>
    </r>
  </si>
  <si>
    <r>
      <rPr>
        <sz val="9"/>
        <color rgb="FF404040"/>
        <rFont val="Calibri"/>
        <family val="2"/>
      </rPr>
      <t>Deposits and other liabilities (PLN billion, at period end)</t>
    </r>
  </si>
  <si>
    <r>
      <rPr>
        <sz val="9"/>
        <color rgb="FF404040"/>
        <rFont val="Calibri"/>
        <family val="2"/>
      </rPr>
      <t xml:space="preserve">- Households </t>
    </r>
    <r>
      <rPr>
        <sz val="9"/>
        <color rgb="FF404040"/>
        <rFont val="Calibri"/>
        <family val="2"/>
      </rPr>
      <t>(PLN billion, at period end)</t>
    </r>
  </si>
  <si>
    <r>
      <rPr>
        <sz val="9"/>
        <color rgb="FF404040"/>
        <rFont val="Calibri"/>
        <family val="2"/>
      </rPr>
      <t>- Enterprises (PLN billion, at period end)</t>
    </r>
  </si>
  <si>
    <r>
      <rPr>
        <sz val="9"/>
        <color rgb="FF404040"/>
        <rFont val="Calibri"/>
        <family val="2"/>
      </rPr>
      <t>Receivables (PLN billion, at period end)</t>
    </r>
  </si>
  <si>
    <r>
      <rPr>
        <sz val="9"/>
        <color rgb="FF404040"/>
        <rFont val="Calibri"/>
        <family val="2"/>
      </rPr>
      <t>Average EUR/PLN rate</t>
    </r>
  </si>
  <si>
    <r>
      <rPr>
        <sz val="9"/>
        <color rgb="FF404040"/>
        <rFont val="Calibri"/>
        <family val="2"/>
      </rPr>
      <t>Average USD/PLN rate</t>
    </r>
  </si>
  <si>
    <r>
      <rPr>
        <sz val="9"/>
        <color rgb="FF404040"/>
        <rFont val="Calibri"/>
        <family val="2"/>
      </rPr>
      <t>Average CHF/PLN rate</t>
    </r>
  </si>
  <si>
    <r>
      <rPr>
        <sz val="9"/>
        <color rgb="FF404040"/>
        <rFont val="Calibri"/>
        <family val="2"/>
      </rPr>
      <t>Reference rate (at period end)</t>
    </r>
  </si>
  <si>
    <r>
      <rPr>
        <sz val="9"/>
        <color rgb="FF404040"/>
        <rFont val="Calibri"/>
        <family val="2"/>
      </rPr>
      <t>WIBOR 3M (at period end)</t>
    </r>
  </si>
  <si>
    <r>
      <rPr>
        <sz val="10"/>
        <color rgb="FF000000"/>
        <rFont val="Arial"/>
        <family val="2"/>
      </rPr>
      <t>Households</t>
    </r>
  </si>
  <si>
    <r>
      <rPr>
        <sz val="10"/>
        <color rgb="FF000000"/>
        <rFont val="Arial"/>
        <family val="2"/>
      </rPr>
      <t>Enterprises</t>
    </r>
  </si>
  <si>
    <r>
      <rPr>
        <sz val="9"/>
        <color rgb="FF000000"/>
        <rFont val="Arial"/>
        <family val="2"/>
      </rPr>
      <t>Commissions</t>
    </r>
  </si>
  <si>
    <r>
      <rPr>
        <sz val="8"/>
        <color rgb="FF404040"/>
        <rFont val="Calibri"/>
        <family val="2"/>
      </rPr>
      <t>VAR</t>
    </r>
  </si>
  <si>
    <r>
      <rPr>
        <b/>
        <sz val="9"/>
        <color rgb="FFFFFFFF"/>
        <rFont val="Calibri"/>
        <family val="2"/>
      </rPr>
      <t> </t>
    </r>
    <r>
      <rPr>
        <b/>
        <sz val="9"/>
        <color rgb="FFFFFFFF"/>
        <rFont val="Calibri"/>
        <family val="2"/>
      </rPr>
      <t>FTEs</t>
    </r>
  </si>
  <si>
    <r>
      <rPr>
        <b/>
        <sz val="10"/>
        <color rgb="FFFFFFFF"/>
        <rFont val="Calibri"/>
        <family val="2"/>
      </rPr>
      <t>Local offices and Branches</t>
    </r>
  </si>
  <si>
    <r>
      <rPr>
        <sz val="9"/>
        <color rgb="FF404040"/>
        <rFont val="Calibri"/>
        <family val="2"/>
      </rPr>
      <t>Dividend income</t>
    </r>
  </si>
  <si>
    <r>
      <rPr>
        <sz val="9"/>
        <color rgb="FF404040"/>
        <rFont val="Calibri"/>
        <family val="2"/>
      </rPr>
      <t>Costs due to highly liquid and subordinate bonds</t>
    </r>
    <r>
      <rPr>
        <sz val="9"/>
        <color theme="1" tint="0.249977111117893"/>
        <rFont val="Calibri"/>
        <family val="2"/>
        <scheme val="minor"/>
      </rPr>
      <t xml:space="preserve">
</t>
    </r>
    <r>
      <rPr>
        <sz val="9"/>
        <color rgb="FF404040"/>
        <rFont val="Calibri"/>
        <family val="2"/>
      </rPr>
      <t>and subordinate loan</t>
    </r>
  </si>
  <si>
    <r>
      <rPr>
        <sz val="9"/>
        <color rgb="FF404040"/>
        <rFont val="Calibri"/>
        <family val="2"/>
      </rPr>
      <t>Other assets</t>
    </r>
  </si>
  <si>
    <t>Dywidenda</t>
  </si>
  <si>
    <r>
      <rPr>
        <sz val="10"/>
        <color rgb="FF000000"/>
        <rFont val="Calibri"/>
        <family val="2"/>
      </rPr>
      <t>Number of Bank’s clients</t>
    </r>
  </si>
  <si>
    <r>
      <rPr>
        <sz val="10"/>
        <color rgb="FF000000"/>
        <rFont val="Calibri"/>
        <family val="2"/>
      </rPr>
      <t>Number of institutional clients</t>
    </r>
  </si>
  <si>
    <r>
      <rPr>
        <b/>
        <sz val="11"/>
        <color rgb="FF0000CC"/>
        <rFont val="Calibri"/>
        <family val="2"/>
      </rPr>
      <t>CHANGE IN CONSUMER DEPOSITS</t>
    </r>
  </si>
  <si>
    <r>
      <rPr>
        <sz val="10"/>
        <color rgb="FF000000"/>
        <rFont val="Arial"/>
        <family val="2"/>
      </rPr>
      <t>INTEREST MARGIN</t>
    </r>
  </si>
  <si>
    <t xml:space="preserve">   </t>
  </si>
  <si>
    <r>
      <rPr>
        <b/>
        <sz val="10"/>
        <color rgb="FF323232"/>
        <rFont val="Calibri"/>
        <family val="2"/>
      </rPr>
      <t>Information</t>
    </r>
  </si>
  <si>
    <r>
      <rPr>
        <b/>
        <sz val="10"/>
        <color rgb="FF323232"/>
        <rFont val="Calibri"/>
        <family val="2"/>
      </rPr>
      <t>Cash services</t>
    </r>
  </si>
  <si>
    <r>
      <rPr>
        <b/>
        <sz val="10"/>
        <color rgb="FF323232"/>
        <rFont val="Calibri"/>
        <family val="2"/>
      </rPr>
      <t>and acquisition</t>
    </r>
  </si>
  <si>
    <r>
      <rPr>
        <sz val="11"/>
        <color rgb="FFFFFFFF"/>
        <rFont val="Calibri"/>
        <family val="2"/>
      </rPr>
      <t>Own  network</t>
    </r>
  </si>
  <si>
    <r>
      <rPr>
        <i/>
        <sz val="10"/>
        <color rgb="FFFFFFFF"/>
        <rFont val="Calibri"/>
        <family val="2"/>
      </rPr>
      <t>including Microbranches</t>
    </r>
  </si>
  <si>
    <r>
      <rPr>
        <sz val="10"/>
        <color rgb="FF000000"/>
        <rFont val="Calibri"/>
        <family val="2"/>
      </rPr>
      <t>Mobile advisers of Spółka Dystrybucyjna</t>
    </r>
  </si>
  <si>
    <r>
      <rPr>
        <i/>
        <sz val="10"/>
        <color rgb="FFFFFFFF"/>
        <rFont val="Calibri"/>
        <family val="2"/>
      </rPr>
      <t>- Postal Financial Zones</t>
    </r>
  </si>
  <si>
    <r>
      <rPr>
        <b/>
        <sz val="10"/>
        <color rgb="FFFFFFFF"/>
        <rFont val="Calibri"/>
        <family val="2"/>
      </rPr>
      <t>Postpersons</t>
    </r>
  </si>
  <si>
    <r>
      <rPr>
        <b/>
        <sz val="10"/>
        <color rgb="FFFFFFFF"/>
        <rFont val="Calibri"/>
        <family val="2"/>
      </rPr>
      <t>Postal outlets</t>
    </r>
    <r>
      <rPr>
        <sz val="10"/>
        <color rgb="FFFFFFFF"/>
        <rFont val="Calibri"/>
        <family val="2"/>
      </rPr>
      <t xml:space="preserve"> </t>
    </r>
    <r>
      <rPr>
        <sz val="10"/>
        <color rgb="FFFFFFFF"/>
        <rFont val="Calibri"/>
        <family val="2"/>
        <scheme val="minor"/>
      </rPr>
      <t xml:space="preserve">
</t>
    </r>
    <r>
      <rPr>
        <sz val="10"/>
        <color rgb="FFFFFFFF"/>
        <rFont val="Calibri"/>
        <family val="2"/>
      </rPr>
      <t>including:</t>
    </r>
  </si>
  <si>
    <r>
      <rPr>
        <b/>
        <sz val="9"/>
        <color rgb="FFFFFFFF"/>
        <rFont val="Calibri"/>
        <family val="2"/>
      </rPr>
      <t>Net financial profit/loss for the current period</t>
    </r>
  </si>
  <si>
    <r>
      <rPr>
        <sz val="9"/>
        <color rgb="FF404040"/>
        <rFont val="Calibri"/>
        <family val="2"/>
      </rPr>
      <t>Gain or loss on other financial instruments</t>
    </r>
  </si>
  <si>
    <r>
      <rPr>
        <b/>
        <sz val="9"/>
        <color rgb="FFFFFFFF"/>
        <rFont val="Calibri"/>
        <family val="2"/>
      </rPr>
      <t>Net impairment losses</t>
    </r>
  </si>
  <si>
    <r>
      <rPr>
        <b/>
        <sz val="11"/>
        <color rgb="FFFFFFFF"/>
        <rFont val="Calibri"/>
        <family val="2"/>
      </rPr>
      <t>Stress test results for +/- 200 b.p. (PLN’000)</t>
    </r>
  </si>
  <si>
    <r>
      <rPr>
        <b/>
        <sz val="9"/>
        <color rgb="FF000000"/>
        <rFont val="Arial CE"/>
        <family val="2"/>
      </rPr>
      <t>1Q05</t>
    </r>
  </si>
  <si>
    <r>
      <rPr>
        <b/>
        <sz val="9"/>
        <color rgb="FF000000"/>
        <rFont val="Arial CE"/>
        <family val="2"/>
      </rPr>
      <t>2Q05</t>
    </r>
  </si>
  <si>
    <r>
      <rPr>
        <b/>
        <sz val="9"/>
        <color rgb="FF000000"/>
        <rFont val="Arial CE"/>
        <family val="2"/>
      </rPr>
      <t>3Q05</t>
    </r>
  </si>
  <si>
    <r>
      <rPr>
        <b/>
        <sz val="9"/>
        <color rgb="FF000000"/>
        <rFont val="Arial CE"/>
        <family val="2"/>
      </rPr>
      <t>4Q05</t>
    </r>
  </si>
  <si>
    <r>
      <rPr>
        <b/>
        <sz val="9"/>
        <color rgb="FF000000"/>
        <rFont val="Arial CE"/>
        <family val="2"/>
      </rPr>
      <t>1Q06</t>
    </r>
  </si>
  <si>
    <r>
      <rPr>
        <b/>
        <sz val="9"/>
        <color rgb="FF000000"/>
        <rFont val="Arial CE"/>
        <family val="2"/>
      </rPr>
      <t>2Q06</t>
    </r>
  </si>
  <si>
    <r>
      <rPr>
        <b/>
        <sz val="9"/>
        <color rgb="FF000000"/>
        <rFont val="Arial CE"/>
        <family val="2"/>
      </rPr>
      <t>3Q06</t>
    </r>
  </si>
  <si>
    <r>
      <rPr>
        <b/>
        <sz val="9"/>
        <color rgb="FF000000"/>
        <rFont val="Arial CE"/>
        <family val="2"/>
      </rPr>
      <t>4Q06</t>
    </r>
  </si>
  <si>
    <r>
      <rPr>
        <b/>
        <sz val="9"/>
        <color rgb="FF000000"/>
        <rFont val="Arial CE"/>
        <family val="2"/>
      </rPr>
      <t>1Q07</t>
    </r>
  </si>
  <si>
    <r>
      <rPr>
        <b/>
        <sz val="9"/>
        <color rgb="FF000000"/>
        <rFont val="Arial CE"/>
        <family val="2"/>
      </rPr>
      <t>2Q07</t>
    </r>
    <r>
      <rPr>
        <b/>
        <sz val="9"/>
        <color rgb="FF000000"/>
        <rFont val="Arial CE"/>
        <family val="2"/>
      </rPr>
      <t xml:space="preserve"> </t>
    </r>
  </si>
  <si>
    <r>
      <rPr>
        <b/>
        <sz val="9"/>
        <color rgb="FF000000"/>
        <rFont val="Arial CE"/>
        <family val="2"/>
      </rPr>
      <t>3Q07</t>
    </r>
  </si>
  <si>
    <r>
      <rPr>
        <b/>
        <sz val="9"/>
        <color rgb="FF000000"/>
        <rFont val="Arial CE"/>
        <family val="2"/>
      </rPr>
      <t>4Q07</t>
    </r>
  </si>
  <si>
    <r>
      <rPr>
        <b/>
        <sz val="9"/>
        <color rgb="FF000000"/>
        <rFont val="Arial CE"/>
        <family val="2"/>
      </rPr>
      <t>1Q08</t>
    </r>
  </si>
  <si>
    <r>
      <rPr>
        <b/>
        <sz val="9"/>
        <color rgb="FF000000"/>
        <rFont val="Arial CE"/>
        <family val="2"/>
      </rPr>
      <t>2Q08</t>
    </r>
  </si>
  <si>
    <r>
      <rPr>
        <b/>
        <sz val="9"/>
        <color rgb="FF000000"/>
        <rFont val="Arial CE"/>
        <family val="2"/>
      </rPr>
      <t>3Q08</t>
    </r>
  </si>
  <si>
    <r>
      <rPr>
        <b/>
        <sz val="9"/>
        <color rgb="FF000000"/>
        <rFont val="Arial CE"/>
        <family val="2"/>
      </rPr>
      <t>4Q08</t>
    </r>
  </si>
  <si>
    <r>
      <rPr>
        <b/>
        <sz val="9"/>
        <color rgb="FF000000"/>
        <rFont val="Arial CE"/>
        <family val="2"/>
      </rPr>
      <t>1Q09</t>
    </r>
  </si>
  <si>
    <r>
      <rPr>
        <b/>
        <sz val="9"/>
        <color rgb="FF000000"/>
        <rFont val="Arial CE"/>
        <family val="2"/>
      </rPr>
      <t>2Q09</t>
    </r>
  </si>
  <si>
    <r>
      <rPr>
        <b/>
        <sz val="9"/>
        <color rgb="FF000000"/>
        <rFont val="Arial CE"/>
        <family val="2"/>
      </rPr>
      <t>3Q09</t>
    </r>
  </si>
  <si>
    <r>
      <rPr>
        <b/>
        <sz val="9"/>
        <color rgb="FF000000"/>
        <rFont val="Arial CE"/>
        <family val="2"/>
      </rPr>
      <t>4Q09</t>
    </r>
  </si>
  <si>
    <r>
      <rPr>
        <b/>
        <sz val="9"/>
        <color rgb="FF000000"/>
        <rFont val="Arial CE"/>
        <family val="2"/>
      </rPr>
      <t>1Q10</t>
    </r>
  </si>
  <si>
    <r>
      <rPr>
        <b/>
        <sz val="9"/>
        <color rgb="FF000000"/>
        <rFont val="Arial CE"/>
        <family val="2"/>
      </rPr>
      <t>2Q10</t>
    </r>
  </si>
  <si>
    <r>
      <rPr>
        <b/>
        <sz val="9"/>
        <color rgb="FF000000"/>
        <rFont val="Arial CE"/>
        <family val="2"/>
      </rPr>
      <t>3Q10</t>
    </r>
  </si>
  <si>
    <r>
      <rPr>
        <b/>
        <sz val="9"/>
        <color rgb="FF000000"/>
        <rFont val="Arial CE"/>
        <family val="2"/>
      </rPr>
      <t>4Q10</t>
    </r>
  </si>
  <si>
    <r>
      <rPr>
        <b/>
        <sz val="9"/>
        <color rgb="FF000000"/>
        <rFont val="Arial CE"/>
        <family val="2"/>
      </rPr>
      <t>1Q11</t>
    </r>
  </si>
  <si>
    <r>
      <rPr>
        <b/>
        <sz val="9"/>
        <color rgb="FF000000"/>
        <rFont val="Arial CE"/>
        <family val="2"/>
      </rPr>
      <t>2Q11</t>
    </r>
  </si>
  <si>
    <r>
      <rPr>
        <b/>
        <sz val="9"/>
        <color rgb="FF000000"/>
        <rFont val="Arial CE"/>
        <family val="2"/>
      </rPr>
      <t>3Q11</t>
    </r>
  </si>
  <si>
    <r>
      <rPr>
        <b/>
        <sz val="9"/>
        <color rgb="FF000000"/>
        <rFont val="Arial CE"/>
        <family val="2"/>
      </rPr>
      <t>4Q11</t>
    </r>
  </si>
  <si>
    <r>
      <rPr>
        <b/>
        <sz val="9"/>
        <color rgb="FF000000"/>
        <rFont val="Arial CE"/>
        <family val="2"/>
      </rPr>
      <t>1Q12</t>
    </r>
  </si>
  <si>
    <r>
      <rPr>
        <b/>
        <sz val="9"/>
        <color rgb="FF000000"/>
        <rFont val="Arial CE"/>
        <family val="2"/>
      </rPr>
      <t>2Q12</t>
    </r>
  </si>
  <si>
    <r>
      <rPr>
        <b/>
        <sz val="9"/>
        <color rgb="FF000000"/>
        <rFont val="Arial CE"/>
        <family val="2"/>
      </rPr>
      <t>3Q12</t>
    </r>
  </si>
  <si>
    <r>
      <rPr>
        <b/>
        <sz val="9"/>
        <color rgb="FF000000"/>
        <rFont val="Arial CE"/>
        <family val="2"/>
      </rPr>
      <t>4Q12</t>
    </r>
  </si>
  <si>
    <r>
      <rPr>
        <b/>
        <sz val="9"/>
        <color rgb="FF000000"/>
        <rFont val="Arial CE"/>
        <family val="2"/>
      </rPr>
      <t>1Q13</t>
    </r>
  </si>
  <si>
    <r>
      <rPr>
        <b/>
        <sz val="9"/>
        <color rgb="FF000000"/>
        <rFont val="Arial CE"/>
        <family val="2"/>
      </rPr>
      <t>2Q13</t>
    </r>
  </si>
  <si>
    <r>
      <rPr>
        <b/>
        <sz val="9"/>
        <color rgb="FF000000"/>
        <rFont val="Arial CE"/>
        <family val="2"/>
      </rPr>
      <t>3Q13</t>
    </r>
  </si>
  <si>
    <r>
      <rPr>
        <b/>
        <sz val="9"/>
        <color rgb="FF000000"/>
        <rFont val="Arial CE"/>
        <family val="2"/>
      </rPr>
      <t>4Q13</t>
    </r>
  </si>
  <si>
    <r>
      <rPr>
        <b/>
        <sz val="9"/>
        <color rgb="FF000000"/>
        <rFont val="Arial CE"/>
        <family val="2"/>
      </rPr>
      <t>1Q14</t>
    </r>
  </si>
  <si>
    <r>
      <rPr>
        <b/>
        <sz val="9"/>
        <color rgb="FF000000"/>
        <rFont val="Arial CE"/>
        <family val="2"/>
      </rPr>
      <t>2Q14</t>
    </r>
  </si>
  <si>
    <r>
      <rPr>
        <b/>
        <sz val="9"/>
        <color rgb="FF000000"/>
        <rFont val="Arial CE"/>
        <family val="2"/>
      </rPr>
      <t>3Q14</t>
    </r>
  </si>
  <si>
    <r>
      <rPr>
        <b/>
        <sz val="9"/>
        <color rgb="FF000000"/>
        <rFont val="Arial CE"/>
        <family val="2"/>
      </rPr>
      <t>4Q14</t>
    </r>
  </si>
  <si>
    <r>
      <rPr>
        <sz val="9"/>
        <color rgb="FF000000"/>
        <rFont val="Calibri"/>
        <family val="2"/>
      </rPr>
      <t>GDP (%YoY)</t>
    </r>
  </si>
  <si>
    <r>
      <rPr>
        <sz val="9"/>
        <color rgb="FF000000"/>
        <rFont val="Calibri"/>
        <family val="2"/>
      </rPr>
      <t>Investments (p.p.)</t>
    </r>
  </si>
  <si>
    <r>
      <rPr>
        <sz val="9"/>
        <color rgb="FF000000"/>
        <rFont val="Calibri"/>
        <family val="2"/>
      </rPr>
      <t>Inventories (p.p.)</t>
    </r>
  </si>
  <si>
    <r>
      <rPr>
        <sz val="9"/>
        <color rgb="FF000000"/>
        <rFont val="Calibri"/>
        <family val="2"/>
      </rPr>
      <t>Net export (p.p.)</t>
    </r>
  </si>
  <si>
    <r>
      <rPr>
        <sz val="10"/>
        <color rgb="FF000000"/>
        <rFont val="Czcionka tekstu podstawowego"/>
        <family val="2"/>
      </rPr>
      <t>NBP reference rate %</t>
    </r>
    <r>
      <rPr>
        <sz val="10"/>
        <color rgb="FF000000"/>
        <rFont val="Czcionka tekstu podstawowego"/>
        <family val="2"/>
      </rPr>
      <t xml:space="preserve"> </t>
    </r>
  </si>
  <si>
    <r>
      <rPr>
        <sz val="10"/>
        <color rgb="FF000000"/>
        <rFont val="Czcionka tekstu podstawowego"/>
        <family val="2"/>
      </rPr>
      <t>CPI-measured inflation % y-o-y</t>
    </r>
    <r>
      <rPr>
        <sz val="10"/>
        <color rgb="FF000000"/>
        <rFont val="Czcionka tekstu podstawowego"/>
        <family val="2"/>
      </rPr>
      <t xml:space="preserve"> </t>
    </r>
  </si>
  <si>
    <r>
      <rPr>
        <sz val="10"/>
        <color rgb="FF000000"/>
        <rFont val="Czcionka tekstu podstawowego"/>
        <family val="2"/>
      </rPr>
      <t>Inflation target of NBP</t>
    </r>
  </si>
  <si>
    <r>
      <rPr>
        <sz val="10"/>
        <color rgb="FF000000"/>
        <rFont val="Czcionka tekstu podstawowego"/>
        <family val="2"/>
      </rPr>
      <t>01.2008</t>
    </r>
  </si>
  <si>
    <r>
      <rPr>
        <sz val="10"/>
        <color rgb="FF000000"/>
        <rFont val="Czcionka tekstu podstawowego"/>
        <family val="2"/>
      </rPr>
      <t>02.2008</t>
    </r>
  </si>
  <si>
    <r>
      <rPr>
        <sz val="10"/>
        <color rgb="FF000000"/>
        <rFont val="Czcionka tekstu podstawowego"/>
        <family val="2"/>
      </rPr>
      <t>03.2008</t>
    </r>
  </si>
  <si>
    <r>
      <rPr>
        <sz val="10"/>
        <color rgb="FF000000"/>
        <rFont val="Czcionka tekstu podstawowego"/>
        <family val="2"/>
      </rPr>
      <t>04.2008</t>
    </r>
  </si>
  <si>
    <r>
      <rPr>
        <sz val="10"/>
        <color rgb="FF000000"/>
        <rFont val="Czcionka tekstu podstawowego"/>
        <family val="2"/>
      </rPr>
      <t>05.2008</t>
    </r>
  </si>
  <si>
    <r>
      <rPr>
        <sz val="10"/>
        <color rgb="FF000000"/>
        <rFont val="Czcionka tekstu podstawowego"/>
        <family val="2"/>
      </rPr>
      <t>06.2008</t>
    </r>
  </si>
  <si>
    <r>
      <rPr>
        <sz val="10"/>
        <color rgb="FF000000"/>
        <rFont val="Czcionka tekstu podstawowego"/>
        <family val="2"/>
      </rPr>
      <t>07.2008</t>
    </r>
  </si>
  <si>
    <r>
      <rPr>
        <sz val="10"/>
        <color rgb="FF000000"/>
        <rFont val="Czcionka tekstu podstawowego"/>
        <family val="2"/>
      </rPr>
      <t>08.2008</t>
    </r>
  </si>
  <si>
    <r>
      <rPr>
        <sz val="10"/>
        <color rgb="FF000000"/>
        <rFont val="Czcionka tekstu podstawowego"/>
        <family val="2"/>
      </rPr>
      <t>09.2008</t>
    </r>
  </si>
  <si>
    <r>
      <rPr>
        <sz val="10"/>
        <color rgb="FF000000"/>
        <rFont val="Czcionka tekstu podstawowego"/>
        <family val="2"/>
      </rPr>
      <t>10.2008</t>
    </r>
  </si>
  <si>
    <r>
      <rPr>
        <sz val="10"/>
        <color rgb="FF000000"/>
        <rFont val="Czcionka tekstu podstawowego"/>
        <family val="2"/>
      </rPr>
      <t>11.2008</t>
    </r>
  </si>
  <si>
    <r>
      <rPr>
        <sz val="10"/>
        <color rgb="FF000000"/>
        <rFont val="Czcionka tekstu podstawowego"/>
        <family val="2"/>
      </rPr>
      <t>12.2008</t>
    </r>
  </si>
  <si>
    <r>
      <rPr>
        <sz val="10"/>
        <color rgb="FF000000"/>
        <rFont val="Calibri"/>
        <family val="2"/>
      </rPr>
      <t>02.2009</t>
    </r>
  </si>
  <si>
    <r>
      <rPr>
        <sz val="10"/>
        <color rgb="FF000000"/>
        <rFont val="Calibri"/>
        <family val="2"/>
      </rPr>
      <t>03.2009</t>
    </r>
  </si>
  <si>
    <r>
      <rPr>
        <sz val="10"/>
        <color rgb="FF000000"/>
        <rFont val="Calibri"/>
        <family val="2"/>
      </rPr>
      <t>04.2009</t>
    </r>
  </si>
  <si>
    <r>
      <rPr>
        <sz val="10"/>
        <color rgb="FF000000"/>
        <rFont val="Calibri"/>
        <family val="2"/>
      </rPr>
      <t>05.2009</t>
    </r>
  </si>
  <si>
    <r>
      <rPr>
        <sz val="10"/>
        <color rgb="FF000000"/>
        <rFont val="Calibri"/>
        <family val="2"/>
      </rPr>
      <t>07.2009</t>
    </r>
  </si>
  <si>
    <r>
      <rPr>
        <sz val="10"/>
        <color rgb="FF000000"/>
        <rFont val="Calibri"/>
        <family val="2"/>
      </rPr>
      <t>08.2009</t>
    </r>
  </si>
  <si>
    <r>
      <rPr>
        <sz val="10"/>
        <color rgb="FF000000"/>
        <rFont val="Calibri"/>
        <family val="2"/>
      </rPr>
      <t>09.2009</t>
    </r>
  </si>
  <si>
    <r>
      <rPr>
        <sz val="10"/>
        <color rgb="FF000000"/>
        <rFont val="Calibri"/>
        <family val="2"/>
      </rPr>
      <t>10.2009</t>
    </r>
  </si>
  <si>
    <r>
      <rPr>
        <sz val="10"/>
        <color rgb="FF000000"/>
        <rFont val="Calibri"/>
        <family val="2"/>
      </rPr>
      <t>11.2009</t>
    </r>
  </si>
  <si>
    <r>
      <rPr>
        <sz val="10"/>
        <color rgb="FF000000"/>
        <rFont val="Calibri"/>
        <family val="2"/>
      </rPr>
      <t>01.2010</t>
    </r>
  </si>
  <si>
    <r>
      <rPr>
        <sz val="10"/>
        <color rgb="FF000000"/>
        <rFont val="Calibri"/>
        <family val="2"/>
      </rPr>
      <t>02.201</t>
    </r>
    <r>
      <rPr>
        <sz val="10"/>
        <color rgb="FF000000"/>
        <rFont val="Calibri"/>
        <family val="2"/>
      </rPr>
      <t>0</t>
    </r>
  </si>
  <si>
    <r>
      <rPr>
        <sz val="10"/>
        <color rgb="FF000000"/>
        <rFont val="Calibri"/>
        <family val="2"/>
      </rPr>
      <t>03.2010</t>
    </r>
  </si>
  <si>
    <r>
      <rPr>
        <sz val="10"/>
        <color rgb="FF000000"/>
        <rFont val="Calibri"/>
        <family val="2"/>
      </rPr>
      <t>04.2010</t>
    </r>
  </si>
  <si>
    <r>
      <rPr>
        <sz val="10"/>
        <color rgb="FF000000"/>
        <rFont val="Calibri"/>
        <family val="2"/>
      </rPr>
      <t>05.2010</t>
    </r>
  </si>
  <si>
    <r>
      <rPr>
        <sz val="10"/>
        <color rgb="FF000000"/>
        <rFont val="Calibri"/>
        <family val="2"/>
      </rPr>
      <t>07.2010</t>
    </r>
  </si>
  <si>
    <r>
      <rPr>
        <sz val="10"/>
        <color rgb="FF000000"/>
        <rFont val="Calibri"/>
        <family val="2"/>
      </rPr>
      <t>08.2010</t>
    </r>
  </si>
  <si>
    <r>
      <rPr>
        <sz val="10"/>
        <color rgb="FF000000"/>
        <rFont val="Calibri"/>
        <family val="2"/>
      </rPr>
      <t>09.2010</t>
    </r>
  </si>
  <si>
    <r>
      <rPr>
        <sz val="10"/>
        <color rgb="FF000000"/>
        <rFont val="Calibri"/>
        <family val="2"/>
      </rPr>
      <t>10.2010</t>
    </r>
  </si>
  <si>
    <r>
      <rPr>
        <sz val="10"/>
        <color rgb="FF000000"/>
        <rFont val="Calibri"/>
        <family val="2"/>
      </rPr>
      <t>11.2010</t>
    </r>
  </si>
  <si>
    <r>
      <rPr>
        <sz val="10"/>
        <color rgb="FF000000"/>
        <rFont val="Calibri"/>
        <family val="2"/>
      </rPr>
      <t>01.2011</t>
    </r>
  </si>
  <si>
    <r>
      <rPr>
        <sz val="10"/>
        <color rgb="FF000000"/>
        <rFont val="Calibri"/>
        <family val="2"/>
      </rPr>
      <t>02.2011</t>
    </r>
  </si>
  <si>
    <r>
      <rPr>
        <sz val="10"/>
        <color rgb="FF000000"/>
        <rFont val="Calibri"/>
        <family val="2"/>
      </rPr>
      <t>03.2011</t>
    </r>
  </si>
  <si>
    <r>
      <rPr>
        <sz val="10"/>
        <color rgb="FF000000"/>
        <rFont val="Calibri"/>
        <family val="2"/>
      </rPr>
      <t>04.2011</t>
    </r>
  </si>
  <si>
    <r>
      <rPr>
        <sz val="10"/>
        <color rgb="FF000000"/>
        <rFont val="Calibri"/>
        <family val="2"/>
      </rPr>
      <t>05.2011</t>
    </r>
  </si>
  <si>
    <r>
      <rPr>
        <sz val="10"/>
        <color rgb="FF000000"/>
        <rFont val="Calibri"/>
        <family val="2"/>
      </rPr>
      <t>07.2011</t>
    </r>
  </si>
  <si>
    <r>
      <rPr>
        <sz val="10"/>
        <color rgb="FF000000"/>
        <rFont val="Calibri"/>
        <family val="2"/>
      </rPr>
      <t>08.2011</t>
    </r>
  </si>
  <si>
    <r>
      <rPr>
        <sz val="10"/>
        <color rgb="FF000000"/>
        <rFont val="Calibri"/>
        <family val="2"/>
      </rPr>
      <t>09.2011</t>
    </r>
  </si>
  <si>
    <r>
      <rPr>
        <sz val="10"/>
        <color rgb="FF000000"/>
        <rFont val="Calibri"/>
        <family val="2"/>
      </rPr>
      <t>10.2011</t>
    </r>
  </si>
  <si>
    <r>
      <rPr>
        <sz val="10"/>
        <color rgb="FF000000"/>
        <rFont val="Calibri"/>
        <family val="2"/>
      </rPr>
      <t>11.2011</t>
    </r>
  </si>
  <si>
    <r>
      <rPr>
        <sz val="10"/>
        <color rgb="FF000000"/>
        <rFont val="Calibri"/>
        <family val="2"/>
      </rPr>
      <t>01.2012</t>
    </r>
  </si>
  <si>
    <r>
      <rPr>
        <sz val="10"/>
        <color rgb="FF000000"/>
        <rFont val="Calibri"/>
        <family val="2"/>
      </rPr>
      <t>02.2012</t>
    </r>
  </si>
  <si>
    <r>
      <rPr>
        <sz val="10"/>
        <color rgb="FF000000"/>
        <rFont val="Calibri"/>
        <family val="2"/>
      </rPr>
      <t>03.2012</t>
    </r>
  </si>
  <si>
    <r>
      <rPr>
        <sz val="10"/>
        <color rgb="FF000000"/>
        <rFont val="Calibri"/>
        <family val="2"/>
      </rPr>
      <t>04.2012</t>
    </r>
  </si>
  <si>
    <r>
      <rPr>
        <sz val="10"/>
        <color rgb="FF000000"/>
        <rFont val="Calibri"/>
        <family val="2"/>
      </rPr>
      <t>05.2012</t>
    </r>
  </si>
  <si>
    <r>
      <rPr>
        <sz val="10"/>
        <color rgb="FF000000"/>
        <rFont val="Calibri"/>
        <family val="2"/>
      </rPr>
      <t>07.2012</t>
    </r>
  </si>
  <si>
    <r>
      <rPr>
        <sz val="10"/>
        <color rgb="FF000000"/>
        <rFont val="Calibri"/>
        <family val="2"/>
      </rPr>
      <t>08.2012</t>
    </r>
  </si>
  <si>
    <r>
      <rPr>
        <sz val="10"/>
        <color rgb="FF000000"/>
        <rFont val="Calibri"/>
        <family val="2"/>
      </rPr>
      <t>09.2012</t>
    </r>
  </si>
  <si>
    <r>
      <rPr>
        <sz val="10"/>
        <color rgb="FF000000"/>
        <rFont val="Calibri"/>
        <family val="2"/>
      </rPr>
      <t>10.2012</t>
    </r>
  </si>
  <si>
    <r>
      <rPr>
        <sz val="10"/>
        <color rgb="FF000000"/>
        <rFont val="Calibri"/>
        <family val="2"/>
      </rPr>
      <t>11.2012</t>
    </r>
  </si>
  <si>
    <r>
      <rPr>
        <sz val="10"/>
        <color rgb="FF000000"/>
        <rFont val="Calibri"/>
        <family val="2"/>
      </rPr>
      <t>01.2013</t>
    </r>
  </si>
  <si>
    <r>
      <rPr>
        <sz val="10"/>
        <color rgb="FF000000"/>
        <rFont val="Calibri"/>
        <family val="2"/>
      </rPr>
      <t>02.2013</t>
    </r>
  </si>
  <si>
    <r>
      <rPr>
        <sz val="10"/>
        <color rgb="FF000000"/>
        <rFont val="Calibri"/>
        <family val="2"/>
      </rPr>
      <t>03.2013</t>
    </r>
  </si>
  <si>
    <r>
      <rPr>
        <sz val="10"/>
        <color rgb="FF000000"/>
        <rFont val="Calibri"/>
        <family val="2"/>
      </rPr>
      <t>04.2013</t>
    </r>
  </si>
  <si>
    <r>
      <rPr>
        <sz val="10"/>
        <color rgb="FF000000"/>
        <rFont val="Calibri"/>
        <family val="2"/>
      </rPr>
      <t>05.2013</t>
    </r>
  </si>
  <si>
    <r>
      <rPr>
        <sz val="10"/>
        <color rgb="FF000000"/>
        <rFont val="Calibri"/>
        <family val="2"/>
      </rPr>
      <t>07.2013</t>
    </r>
  </si>
  <si>
    <r>
      <rPr>
        <sz val="10"/>
        <color rgb="FF000000"/>
        <rFont val="Calibri"/>
        <family val="2"/>
      </rPr>
      <t>08.2013</t>
    </r>
  </si>
  <si>
    <r>
      <rPr>
        <sz val="10"/>
        <color rgb="FF000000"/>
        <rFont val="Calibri"/>
        <family val="2"/>
      </rPr>
      <t>09.2013</t>
    </r>
  </si>
  <si>
    <r>
      <rPr>
        <sz val="10"/>
        <color rgb="FF000000"/>
        <rFont val="Calibri"/>
        <family val="2"/>
      </rPr>
      <t>10.2013</t>
    </r>
  </si>
  <si>
    <r>
      <rPr>
        <sz val="10"/>
        <color rgb="FF000000"/>
        <rFont val="Calibri"/>
        <family val="2"/>
      </rPr>
      <t>11.2013</t>
    </r>
  </si>
  <si>
    <r>
      <rPr>
        <sz val="10"/>
        <color rgb="FF000000"/>
        <rFont val="Calibri"/>
        <family val="2"/>
      </rPr>
      <t>01.2014</t>
    </r>
  </si>
  <si>
    <r>
      <rPr>
        <sz val="10"/>
        <color rgb="FF000000"/>
        <rFont val="Calibri"/>
        <family val="2"/>
      </rPr>
      <t>02.2014</t>
    </r>
  </si>
  <si>
    <r>
      <rPr>
        <sz val="10"/>
        <color rgb="FF000000"/>
        <rFont val="Calibri"/>
        <family val="2"/>
      </rPr>
      <t>03.2014</t>
    </r>
  </si>
  <si>
    <r>
      <rPr>
        <sz val="10"/>
        <color rgb="FF000000"/>
        <rFont val="Calibri"/>
        <family val="2"/>
      </rPr>
      <t>04.2014</t>
    </r>
  </si>
  <si>
    <r>
      <rPr>
        <sz val="10"/>
        <color rgb="FF000000"/>
        <rFont val="Calibri"/>
        <family val="2"/>
      </rPr>
      <t>05.2014</t>
    </r>
  </si>
  <si>
    <r>
      <rPr>
        <sz val="10"/>
        <color rgb="FF000000"/>
        <rFont val="Calibri"/>
        <family val="2"/>
      </rPr>
      <t>07.2014</t>
    </r>
  </si>
  <si>
    <r>
      <rPr>
        <sz val="10"/>
        <color rgb="FF000000"/>
        <rFont val="Calibri"/>
        <family val="2"/>
      </rPr>
      <t>08.2014</t>
    </r>
  </si>
  <si>
    <r>
      <rPr>
        <sz val="10"/>
        <color rgb="FF000000"/>
        <rFont val="Calibri"/>
        <family val="2"/>
      </rPr>
      <t>09.2014</t>
    </r>
  </si>
  <si>
    <r>
      <rPr>
        <sz val="10"/>
        <color rgb="FF000000"/>
        <rFont val="Calibri"/>
        <family val="2"/>
      </rPr>
      <t>10.2014</t>
    </r>
  </si>
  <si>
    <r>
      <rPr>
        <sz val="10"/>
        <color rgb="FF000000"/>
        <rFont val="Calibri"/>
        <family val="2"/>
      </rPr>
      <t>11.2014</t>
    </r>
  </si>
  <si>
    <r>
      <rPr>
        <sz val="11"/>
        <color rgb="FF000000"/>
        <rFont val="Calibri"/>
        <family val="2"/>
      </rPr>
      <t>POGB2YR Index</t>
    </r>
  </si>
  <si>
    <r>
      <rPr>
        <sz val="11"/>
        <color rgb="FF000000"/>
        <rFont val="Calibri"/>
        <family val="2"/>
      </rPr>
      <t>POGB5YR Index</t>
    </r>
  </si>
  <si>
    <r>
      <rPr>
        <sz val="11"/>
        <color rgb="FF000000"/>
        <rFont val="Calibri"/>
        <family val="2"/>
      </rPr>
      <t>POGB10YR Index</t>
    </r>
  </si>
  <si>
    <r>
      <rPr>
        <sz val="11"/>
        <color rgb="FF000000"/>
        <rFont val="Calibri"/>
        <family val="2"/>
      </rPr>
      <t>WIG20 Index</t>
    </r>
  </si>
  <si>
    <r>
      <rPr>
        <sz val="11"/>
        <color rgb="FF000000"/>
        <rFont val="Calibri"/>
        <family val="2"/>
      </rPr>
      <t>INDU Index</t>
    </r>
  </si>
  <si>
    <r>
      <rPr>
        <sz val="11"/>
        <color rgb="FF000000"/>
        <rFont val="Calibri"/>
        <family val="2"/>
      </rPr>
      <t>DAX Index</t>
    </r>
  </si>
  <si>
    <r>
      <rPr>
        <sz val="11"/>
        <color rgb="FF000000"/>
        <rFont val="Calibri"/>
        <family val="2"/>
      </rPr>
      <t>FTSEMIB Index</t>
    </r>
  </si>
  <si>
    <r>
      <rPr>
        <sz val="11"/>
        <color rgb="FF000000"/>
        <rFont val="Calibri"/>
        <family val="2"/>
      </rPr>
      <t>CAC Index</t>
    </r>
  </si>
  <si>
    <r>
      <rPr>
        <sz val="11"/>
        <color rgb="FF000000"/>
        <rFont val="Calibri"/>
        <family val="2"/>
      </rPr>
      <t>NKY Index</t>
    </r>
  </si>
  <si>
    <r>
      <rPr>
        <sz val="11"/>
        <color rgb="FF000000"/>
        <rFont val="Calibri"/>
        <family val="2"/>
      </rPr>
      <t>WIBO3M Index</t>
    </r>
  </si>
  <si>
    <r>
      <rPr>
        <sz val="11"/>
        <color rgb="FF000000"/>
        <rFont val="Calibri"/>
        <family val="2"/>
      </rPr>
      <t>EUR003M Index</t>
    </r>
  </si>
  <si>
    <r>
      <rPr>
        <sz val="11"/>
        <color rgb="FF000000"/>
        <rFont val="Calibri"/>
        <family val="2"/>
      </rPr>
      <t>US0003M Index</t>
    </r>
  </si>
  <si>
    <r>
      <rPr>
        <sz val="11"/>
        <color rgb="FF000000"/>
        <rFont val="Calibri"/>
        <family val="2"/>
      </rPr>
      <t>SF0003M Index</t>
    </r>
  </si>
  <si>
    <r>
      <rPr>
        <sz val="11"/>
        <color rgb="FF000000"/>
        <rFont val="Calibri"/>
        <family val="2"/>
      </rPr>
      <t>XAU Curncy</t>
    </r>
  </si>
  <si>
    <r>
      <rPr>
        <sz val="11"/>
        <color rgb="FF000000"/>
        <rFont val="Calibri"/>
        <family val="2"/>
      </rPr>
      <t>COA Comdty</t>
    </r>
  </si>
  <si>
    <r>
      <rPr>
        <sz val="11"/>
        <color rgb="FF000000"/>
        <rFont val="Calibri"/>
        <family val="2"/>
      </rPr>
      <t>2/10 spread, pb</t>
    </r>
    <r>
      <rPr>
        <sz val="11"/>
        <color rgb="FF000000"/>
        <rFont val="Calibri"/>
        <family val="2"/>
      </rPr>
      <t xml:space="preserve"> </t>
    </r>
  </si>
  <si>
    <r>
      <rPr>
        <sz val="11"/>
        <color rgb="FF000000"/>
        <rFont val="Calibri"/>
        <family val="2"/>
      </rPr>
      <t>5/10 spread, pb</t>
    </r>
    <r>
      <rPr>
        <sz val="11"/>
        <color rgb="FF000000"/>
        <rFont val="Calibri"/>
        <family val="2"/>
      </rPr>
      <t xml:space="preserve"> </t>
    </r>
  </si>
  <si>
    <r>
      <rPr>
        <sz val="11"/>
        <color rgb="FF000000"/>
        <rFont val="Calibri"/>
        <family val="2"/>
      </rPr>
      <t>2/5 spread, pb</t>
    </r>
    <r>
      <rPr>
        <sz val="11"/>
        <color rgb="FF000000"/>
        <rFont val="Calibri"/>
        <family val="2"/>
      </rPr>
      <t xml:space="preserve"> </t>
    </r>
  </si>
  <si>
    <r>
      <rPr>
        <sz val="10"/>
        <color rgb="FF000000"/>
        <rFont val="Calibri"/>
        <family val="2"/>
      </rPr>
      <t>PLN Curncy</t>
    </r>
  </si>
  <si>
    <r>
      <rPr>
        <sz val="10"/>
        <color rgb="FF000000"/>
        <rFont val="Calibri"/>
        <family val="2"/>
      </rPr>
      <t>EURPLN Curncy</t>
    </r>
  </si>
  <si>
    <r>
      <rPr>
        <sz val="10"/>
        <color rgb="FF000000"/>
        <rFont val="Calibri"/>
        <family val="2"/>
      </rPr>
      <t>CHFPLN Curncy</t>
    </r>
  </si>
  <si>
    <r>
      <rPr>
        <sz val="10"/>
        <color rgb="FF000000"/>
        <rFont val="Calibri"/>
        <family val="2"/>
      </rPr>
      <t>EUR Curncy</t>
    </r>
  </si>
  <si>
    <r>
      <rPr>
        <sz val="10"/>
        <color rgb="FF000000"/>
        <rFont val="Calibri"/>
        <family val="2"/>
      </rPr>
      <t>POLAND CDS USD SR 5Y Corp</t>
    </r>
  </si>
  <si>
    <r>
      <rPr>
        <sz val="10"/>
        <color rgb="FF000000"/>
        <rFont val="Calibri"/>
        <family val="2"/>
      </rPr>
      <t>REPHUN CDS USD SR 5Y Corp</t>
    </r>
  </si>
  <si>
    <r>
      <rPr>
        <sz val="10"/>
        <color rgb="FF000000"/>
        <rFont val="Calibri"/>
        <family val="2"/>
      </rPr>
      <t>CZECH CDS USD SR 5Y Corp</t>
    </r>
  </si>
  <si>
    <r>
      <rPr>
        <sz val="10"/>
        <color rgb="FF000000"/>
        <rFont val="Calibri"/>
        <family val="2"/>
      </rPr>
      <t>FRTR CDS USD SR 5Y Corp</t>
    </r>
  </si>
  <si>
    <r>
      <rPr>
        <sz val="10"/>
        <color rgb="FF000000"/>
        <rFont val="Calibri"/>
        <family val="2"/>
      </rPr>
      <t>SPAIN CDS USD SR 5Y Corp</t>
    </r>
  </si>
  <si>
    <r>
      <rPr>
        <sz val="10"/>
        <color rgb="FF000000"/>
        <rFont val="Calibri"/>
        <family val="2"/>
      </rPr>
      <t>ITALY CDS USD SR 5Y Corp</t>
    </r>
  </si>
  <si>
    <r>
      <rPr>
        <sz val="10"/>
        <color rgb="FF000000"/>
        <rFont val="Calibri"/>
        <family val="2"/>
      </rPr>
      <t>Wibor 3M (%)</t>
    </r>
  </si>
  <si>
    <r>
      <rPr>
        <sz val="10"/>
        <color rgb="FF000000"/>
        <rFont val="Calibri"/>
        <family val="2"/>
      </rPr>
      <t>NBP rate (%)</t>
    </r>
  </si>
  <si>
    <r>
      <rPr>
        <b/>
        <sz val="10"/>
        <color rgb="FF000000"/>
        <rFont val="Calibri"/>
        <family val="2"/>
      </rPr>
      <t>MONEY SUPPLY M3 AND COUNTERPARTS - balance sheet format /PLN million/</t>
    </r>
  </si>
  <si>
    <t>PKB</t>
  </si>
  <si>
    <t>Q108</t>
  </si>
  <si>
    <r>
      <rPr>
        <b/>
        <sz val="10"/>
        <color rgb="FF000000"/>
        <rFont val="Calibri"/>
        <family val="2"/>
      </rPr>
      <t>Period</t>
    </r>
  </si>
  <si>
    <r>
      <rPr>
        <b/>
        <sz val="10"/>
        <color rgb="FF000000"/>
        <rFont val="Calibri"/>
        <family val="2"/>
      </rPr>
      <t>A. MONEY SUPPLY (M3)</t>
    </r>
  </si>
  <si>
    <r>
      <rPr>
        <b/>
        <sz val="10"/>
        <color rgb="FF000000"/>
        <rFont val="Calibri"/>
        <family val="2"/>
      </rPr>
      <t>B. Net foreign assets (PLN million)</t>
    </r>
  </si>
  <si>
    <r>
      <rPr>
        <b/>
        <sz val="10"/>
        <color rgb="FF000000"/>
        <rFont val="Calibri"/>
        <family val="2"/>
      </rPr>
      <t>C. Net domestic assets</t>
    </r>
  </si>
  <si>
    <r>
      <rPr>
        <sz val="10"/>
        <color rgb="FF000000"/>
        <rFont val="Calibri"/>
        <family val="2"/>
      </rPr>
      <t>Additional information:</t>
    </r>
  </si>
  <si>
    <r>
      <rPr>
        <b/>
        <sz val="10"/>
        <color rgb="FF000000"/>
        <rFont val="Calibri"/>
        <family val="2"/>
      </rPr>
      <t>1. Currency in circulation (excl. vault cash)</t>
    </r>
  </si>
  <si>
    <r>
      <rPr>
        <b/>
        <sz val="10"/>
        <color rgb="FF000000"/>
        <rFont val="Calibri"/>
        <family val="2"/>
      </rPr>
      <t>2. Overnight deposits and other liabilities</t>
    </r>
  </si>
  <si>
    <r>
      <rPr>
        <b/>
        <sz val="10"/>
        <color rgb="FF000000"/>
        <rFont val="Calibri"/>
        <family val="2"/>
      </rPr>
      <t>3. Counterparts to money</t>
    </r>
  </si>
  <si>
    <r>
      <rPr>
        <sz val="10"/>
        <color rgb="FF000000"/>
        <rFont val="Calibri"/>
        <family val="2"/>
      </rPr>
      <t>(EUR million)</t>
    </r>
  </si>
  <si>
    <r>
      <rPr>
        <b/>
        <sz val="10"/>
        <color rgb="FF000000"/>
        <rFont val="Calibri"/>
        <family val="2"/>
      </rPr>
      <t>1. Receivables</t>
    </r>
  </si>
  <si>
    <r>
      <rPr>
        <b/>
        <sz val="10"/>
        <color rgb="FF000000"/>
        <rFont val="Calibri"/>
        <family val="2"/>
      </rPr>
      <t>2. Net debt of central governmental agencies</t>
    </r>
  </si>
  <si>
    <r>
      <rPr>
        <b/>
        <sz val="10"/>
        <color rgb="FF000000"/>
        <rFont val="Calibri"/>
        <family val="2"/>
      </rPr>
      <t xml:space="preserve"> 3. Other items (net balance)</t>
    </r>
  </si>
  <si>
    <r>
      <rPr>
        <sz val="10"/>
        <color rgb="FF000000"/>
        <rFont val="Calibri"/>
        <family val="2"/>
      </rPr>
      <t>Households</t>
    </r>
    <r>
      <rPr>
        <sz val="10"/>
        <color rgb="FF000000"/>
        <rFont val="Calibri"/>
        <family val="2"/>
      </rPr>
      <t xml:space="preserve"> </t>
    </r>
  </si>
  <si>
    <r>
      <rPr>
        <b/>
        <sz val="10"/>
        <color rgb="FF000000"/>
        <rFont val="Calibri"/>
        <family val="2"/>
      </rPr>
      <t>Average NBP rate</t>
    </r>
  </si>
  <si>
    <r>
      <rPr>
        <sz val="10"/>
        <color rgb="FF000000"/>
        <rFont val="Calibri"/>
        <family val="2"/>
      </rPr>
      <t>USD/EUR exchange rate</t>
    </r>
  </si>
  <si>
    <r>
      <rPr>
        <b/>
        <sz val="10"/>
        <color rgb="FF000000"/>
        <rFont val="Calibri"/>
        <family val="2"/>
      </rPr>
      <t>Currency deposits included in M3 (EUR million)</t>
    </r>
  </si>
  <si>
    <r>
      <rPr>
        <sz val="10"/>
        <color rgb="FF000000"/>
        <rFont val="Calibri"/>
        <family val="2"/>
      </rPr>
      <t>PLN/ EUR 1</t>
    </r>
  </si>
  <si>
    <r>
      <rPr>
        <sz val="10"/>
        <color rgb="FF000000"/>
        <rFont val="Calibri"/>
        <family val="2"/>
      </rPr>
      <t>PLN/ USD 1</t>
    </r>
  </si>
  <si>
    <t xml:space="preserve">gru 96 </t>
  </si>
  <si>
    <t>.</t>
  </si>
  <si>
    <t xml:space="preserve">sty 97 </t>
  </si>
  <si>
    <t xml:space="preserve">lut 97 </t>
  </si>
  <si>
    <t xml:space="preserve">mar 97 </t>
  </si>
  <si>
    <t xml:space="preserve">kw 97 </t>
  </si>
  <si>
    <t xml:space="preserve">maj 97 </t>
  </si>
  <si>
    <t xml:space="preserve">cze 97 </t>
  </si>
  <si>
    <t xml:space="preserve">lip 97 </t>
  </si>
  <si>
    <t xml:space="preserve">sie 97 </t>
  </si>
  <si>
    <t xml:space="preserve">wrz 97 </t>
  </si>
  <si>
    <t xml:space="preserve">paź 97 </t>
  </si>
  <si>
    <t xml:space="preserve">lis 97 </t>
  </si>
  <si>
    <t xml:space="preserve">gru 97 </t>
  </si>
  <si>
    <t xml:space="preserve">sty 98 </t>
  </si>
  <si>
    <t xml:space="preserve">lut 98 </t>
  </si>
  <si>
    <t xml:space="preserve">mar 98 </t>
  </si>
  <si>
    <t xml:space="preserve">kwi 98 </t>
  </si>
  <si>
    <t xml:space="preserve">maj 98 </t>
  </si>
  <si>
    <t xml:space="preserve">cze 98 </t>
  </si>
  <si>
    <t xml:space="preserve">lip 98 </t>
  </si>
  <si>
    <t xml:space="preserve">sie 98 </t>
  </si>
  <si>
    <t xml:space="preserve">wrz 98 </t>
  </si>
  <si>
    <t xml:space="preserve">paź 98 </t>
  </si>
  <si>
    <t xml:space="preserve">lis 98 </t>
  </si>
  <si>
    <t xml:space="preserve">gru 98 </t>
  </si>
  <si>
    <t xml:space="preserve">sty 99 </t>
  </si>
  <si>
    <t xml:space="preserve">lut 99 </t>
  </si>
  <si>
    <t xml:space="preserve">mar 99 </t>
  </si>
  <si>
    <t xml:space="preserve">kwi 99 </t>
  </si>
  <si>
    <t xml:space="preserve">maj 99 </t>
  </si>
  <si>
    <t xml:space="preserve">cze 99 </t>
  </si>
  <si>
    <t xml:space="preserve">lip 99 </t>
  </si>
  <si>
    <t xml:space="preserve">sie 99 </t>
  </si>
  <si>
    <t xml:space="preserve">wrz 99 </t>
  </si>
  <si>
    <t xml:space="preserve">paź 99 </t>
  </si>
  <si>
    <t xml:space="preserve">lis 99 </t>
  </si>
  <si>
    <t xml:space="preserve">gru 99 </t>
  </si>
  <si>
    <t xml:space="preserve">sty 00 </t>
  </si>
  <si>
    <t xml:space="preserve">lut 00 </t>
  </si>
  <si>
    <t xml:space="preserve">mar 00 </t>
  </si>
  <si>
    <t xml:space="preserve">kwi 00 </t>
  </si>
  <si>
    <t xml:space="preserve">maj 00 </t>
  </si>
  <si>
    <t xml:space="preserve">cze 00 </t>
  </si>
  <si>
    <t xml:space="preserve">lip 00 </t>
  </si>
  <si>
    <t xml:space="preserve">sie 00 </t>
  </si>
  <si>
    <t xml:space="preserve">wrz 00 </t>
  </si>
  <si>
    <t xml:space="preserve">paź 00 </t>
  </si>
  <si>
    <t xml:space="preserve">lis 00 </t>
  </si>
  <si>
    <t xml:space="preserve">gru 00 </t>
  </si>
  <si>
    <t xml:space="preserve">sty 01 </t>
  </si>
  <si>
    <t xml:space="preserve">lut 01 </t>
  </si>
  <si>
    <t xml:space="preserve">mar 01 </t>
  </si>
  <si>
    <t xml:space="preserve">kwi 01 </t>
  </si>
  <si>
    <t xml:space="preserve">maj 01 </t>
  </si>
  <si>
    <t xml:space="preserve">cze 01 </t>
  </si>
  <si>
    <t xml:space="preserve">lip 01 </t>
  </si>
  <si>
    <t xml:space="preserve">sie 01 </t>
  </si>
  <si>
    <t xml:space="preserve">wrz 01 </t>
  </si>
  <si>
    <t xml:space="preserve">paź 01 </t>
  </si>
  <si>
    <t xml:space="preserve">lis 01 </t>
  </si>
  <si>
    <t xml:space="preserve">gru 01 </t>
  </si>
  <si>
    <t xml:space="preserve">sty 02 </t>
  </si>
  <si>
    <t xml:space="preserve">lut 02 </t>
  </si>
  <si>
    <t xml:space="preserve">mar 02 </t>
  </si>
  <si>
    <t xml:space="preserve">kwi 02 </t>
  </si>
  <si>
    <t xml:space="preserve">maj 02 </t>
  </si>
  <si>
    <t xml:space="preserve">cze 02 </t>
  </si>
  <si>
    <t xml:space="preserve">lip 02 </t>
  </si>
  <si>
    <t xml:space="preserve">sie 02 </t>
  </si>
  <si>
    <t xml:space="preserve">wrz 02 </t>
  </si>
  <si>
    <t xml:space="preserve">paź 02 </t>
  </si>
  <si>
    <t xml:space="preserve">lis 02 </t>
  </si>
  <si>
    <t xml:space="preserve">gru 02 </t>
  </si>
  <si>
    <t xml:space="preserve">sty 03 </t>
  </si>
  <si>
    <t xml:space="preserve">lut 03 </t>
  </si>
  <si>
    <t xml:space="preserve">mar 03 </t>
  </si>
  <si>
    <t xml:space="preserve">kwi 03 </t>
  </si>
  <si>
    <t xml:space="preserve">maj 03 </t>
  </si>
  <si>
    <t xml:space="preserve">cze 03 </t>
  </si>
  <si>
    <t xml:space="preserve">lip 03 </t>
  </si>
  <si>
    <t xml:space="preserve">sie 03 </t>
  </si>
  <si>
    <t xml:space="preserve">wrz 03 </t>
  </si>
  <si>
    <t xml:space="preserve">paź 03 </t>
  </si>
  <si>
    <t xml:space="preserve">lis 03 </t>
  </si>
  <si>
    <t xml:space="preserve">gru 03 </t>
  </si>
  <si>
    <t xml:space="preserve">sty 04 </t>
  </si>
  <si>
    <t xml:space="preserve">lut 04 </t>
  </si>
  <si>
    <t xml:space="preserve">mar 04 </t>
  </si>
  <si>
    <t xml:space="preserve">kwi 04 </t>
  </si>
  <si>
    <t xml:space="preserve">maj 04 </t>
  </si>
  <si>
    <t xml:space="preserve">cze 04 </t>
  </si>
  <si>
    <t xml:space="preserve">lip 04 </t>
  </si>
  <si>
    <t xml:space="preserve">sie 04 </t>
  </si>
  <si>
    <t xml:space="preserve">wrz 04 </t>
  </si>
  <si>
    <t xml:space="preserve">paź 04 </t>
  </si>
  <si>
    <t xml:space="preserve">lis 04 </t>
  </si>
  <si>
    <t xml:space="preserve">gru 04 </t>
  </si>
  <si>
    <t xml:space="preserve">sty 05 </t>
  </si>
  <si>
    <t xml:space="preserve">lut 05 </t>
  </si>
  <si>
    <t xml:space="preserve">mar 05 </t>
  </si>
  <si>
    <t xml:space="preserve">kwi 05 </t>
  </si>
  <si>
    <t xml:space="preserve">maj 05 </t>
  </si>
  <si>
    <t xml:space="preserve">cze 05 </t>
  </si>
  <si>
    <t xml:space="preserve">lip 05 </t>
  </si>
  <si>
    <t xml:space="preserve">sie 05 </t>
  </si>
  <si>
    <t>wrz 05</t>
  </si>
  <si>
    <t xml:space="preserve">paź 05 </t>
  </si>
  <si>
    <t xml:space="preserve">lis 05 </t>
  </si>
  <si>
    <t xml:space="preserve">gru 05 </t>
  </si>
  <si>
    <t xml:space="preserve">sty 06 </t>
  </si>
  <si>
    <t xml:space="preserve">lut 06 </t>
  </si>
  <si>
    <t xml:space="preserve">mar 06 </t>
  </si>
  <si>
    <t xml:space="preserve">kwi 06 </t>
  </si>
  <si>
    <t xml:space="preserve">maj 06 </t>
  </si>
  <si>
    <t xml:space="preserve">cze 06 </t>
  </si>
  <si>
    <t xml:space="preserve">lip 06 </t>
  </si>
  <si>
    <t xml:space="preserve">sie 06 </t>
  </si>
  <si>
    <t xml:space="preserve">wrz 06 </t>
  </si>
  <si>
    <t xml:space="preserve">paź 06 </t>
  </si>
  <si>
    <t xml:space="preserve">lis 06 </t>
  </si>
  <si>
    <t xml:space="preserve">gru 06 </t>
  </si>
  <si>
    <t xml:space="preserve">sty 07 </t>
  </si>
  <si>
    <t xml:space="preserve">lut 07 </t>
  </si>
  <si>
    <t xml:space="preserve">mar 07 </t>
  </si>
  <si>
    <t xml:space="preserve">kwi 07 </t>
  </si>
  <si>
    <t xml:space="preserve">maj 07 </t>
  </si>
  <si>
    <t xml:space="preserve">cze 07 </t>
  </si>
  <si>
    <t>lip 07</t>
  </si>
  <si>
    <t>sie 07</t>
  </si>
  <si>
    <t>wrz 07</t>
  </si>
  <si>
    <t>paź 07</t>
  </si>
  <si>
    <t>lis 07</t>
  </si>
  <si>
    <r>
      <rPr>
        <sz val="10"/>
        <color rgb="FF000000"/>
        <rFont val="Calibri"/>
        <family val="2"/>
      </rPr>
      <t>Dec 07</t>
    </r>
  </si>
  <si>
    <r>
      <rPr>
        <sz val="10"/>
        <color rgb="FF000000"/>
        <rFont val="Calibri"/>
        <family val="2"/>
      </rPr>
      <t>Jan 08</t>
    </r>
  </si>
  <si>
    <r>
      <rPr>
        <sz val="10"/>
        <color rgb="FF000000"/>
        <rFont val="Calibri"/>
        <family val="2"/>
      </rPr>
      <t>Feb 08</t>
    </r>
  </si>
  <si>
    <r>
      <rPr>
        <sz val="10"/>
        <color rgb="FF000000"/>
        <rFont val="Calibri"/>
        <family val="2"/>
      </rPr>
      <t>mar 08</t>
    </r>
  </si>
  <si>
    <r>
      <rPr>
        <sz val="10"/>
        <color rgb="FF000000"/>
        <rFont val="Calibri"/>
        <family val="2"/>
      </rPr>
      <t>kwi 08</t>
    </r>
  </si>
  <si>
    <r>
      <rPr>
        <sz val="10"/>
        <color rgb="FF000000"/>
        <rFont val="Calibri"/>
        <family val="2"/>
      </rPr>
      <t>maj 08</t>
    </r>
  </si>
  <si>
    <r>
      <rPr>
        <sz val="10"/>
        <color rgb="FF000000"/>
        <rFont val="Calibri"/>
        <family val="2"/>
      </rPr>
      <t>cze 08</t>
    </r>
  </si>
  <si>
    <r>
      <rPr>
        <sz val="10"/>
        <color rgb="FF000000"/>
        <rFont val="Calibri"/>
        <family val="2"/>
      </rPr>
      <t>lip 08</t>
    </r>
  </si>
  <si>
    <r>
      <rPr>
        <sz val="10"/>
        <color rgb="FF000000"/>
        <rFont val="Calibri"/>
        <family val="2"/>
      </rPr>
      <t>sie 08</t>
    </r>
  </si>
  <si>
    <r>
      <rPr>
        <sz val="10"/>
        <color rgb="FF000000"/>
        <rFont val="Calibri"/>
        <family val="2"/>
      </rPr>
      <t>wrz 08</t>
    </r>
  </si>
  <si>
    <r>
      <rPr>
        <sz val="10"/>
        <color rgb="FF000000"/>
        <rFont val="Calibri"/>
        <family val="2"/>
      </rPr>
      <t>paź 08</t>
    </r>
  </si>
  <si>
    <r>
      <rPr>
        <sz val="10"/>
        <color rgb="FF000000"/>
        <rFont val="Calibri"/>
        <family val="2"/>
      </rPr>
      <t>lis 08</t>
    </r>
  </si>
  <si>
    <r>
      <rPr>
        <sz val="10"/>
        <color rgb="FF000000"/>
        <rFont val="Calibri"/>
        <family val="2"/>
      </rPr>
      <t>**/ Dane wstępne</t>
    </r>
  </si>
  <si>
    <r>
      <rPr>
        <sz val="10"/>
        <color rgb="FF000000"/>
        <rFont val="Calibri"/>
        <family val="2"/>
      </rPr>
      <t xml:space="preserve">    Wartość aktywów zagranicznych netto w EUR na 31.05.2011 r. przyjęto według stanu z 30.04.2011 r.</t>
    </r>
    <r>
      <rPr>
        <sz val="10"/>
        <color rgb="FF000000"/>
        <rFont val="Calibri"/>
        <family val="2"/>
      </rPr>
      <t xml:space="preserve"> </t>
    </r>
    <r>
      <rPr>
        <sz val="10"/>
        <color rgb="FF000000"/>
        <rFont val="Calibri"/>
        <family val="2"/>
      </rPr>
      <t>Wartość złotowa została przeliczona kursem z 31.05.2011 r.</t>
    </r>
  </si>
  <si>
    <r>
      <rPr>
        <b/>
        <sz val="10"/>
        <color rgb="FF000000"/>
        <rFont val="Calibri"/>
        <family val="2"/>
      </rPr>
      <t>Nota metodyczna 1/2005:</t>
    </r>
  </si>
  <si>
    <r>
      <rPr>
        <sz val="10"/>
        <color rgb="FF000000"/>
        <rFont val="Calibri"/>
        <family val="2"/>
      </rPr>
      <t xml:space="preserve">   </t>
    </r>
    <r>
      <rPr>
        <sz val="10"/>
        <color rgb="FF000000"/>
        <rFont val="Calibri"/>
        <family val="2"/>
      </rPr>
      <t>Informujemy, że w ramach prac nad harmonizacją danych w Europejskim Systemie Banków Centralnych (ESBC), zgodnie z zaleceniami Europejskiego Banku Centralnego (EBC),</t>
    </r>
  </si>
  <si>
    <r>
      <rPr>
        <sz val="10"/>
        <color rgb="FF000000"/>
        <rFont val="Calibri"/>
        <family val="2"/>
      </rPr>
      <t>sty 09</t>
    </r>
  </si>
  <si>
    <r>
      <rPr>
        <sz val="10"/>
        <color rgb="FF000000"/>
        <rFont val="Calibri"/>
        <family val="2"/>
      </rPr>
      <t xml:space="preserve">   </t>
    </r>
    <r>
      <rPr>
        <sz val="10"/>
        <color rgb="FF000000"/>
        <rFont val="Calibri"/>
        <family val="2"/>
      </rPr>
      <t>Narodowy Bank Polski, od stycznia 2005 r. publikuje  zestawienie dotyczące kategorii pieniężnych na podstawie danych otrzymanych od podmiotów sektora monetarnych</t>
    </r>
  </si>
  <si>
    <r>
      <rPr>
        <sz val="10"/>
        <color rgb="FF000000"/>
        <rFont val="Calibri"/>
        <family val="2"/>
      </rPr>
      <t>lut 09</t>
    </r>
  </si>
  <si>
    <r>
      <rPr>
        <sz val="10"/>
        <color rgb="FF000000"/>
        <rFont val="Calibri"/>
        <family val="2"/>
      </rPr>
      <t xml:space="preserve">   instytucji finansowych (MIF).</t>
    </r>
    <r>
      <rPr>
        <sz val="10"/>
        <color rgb="FF000000"/>
        <rFont val="Calibri"/>
        <family val="2"/>
      </rPr>
      <t xml:space="preserve"> </t>
    </r>
    <r>
      <rPr>
        <sz val="10"/>
        <color rgb="FF000000"/>
        <rFont val="Calibri"/>
        <family val="2"/>
      </rPr>
      <t>Sektor ten od stycznia 2005 r. tworzą oprócz banków działających w Polsce oraz rezydujących w naszym kraju oddziałów instytucji kredytowych i oddziałów</t>
    </r>
  </si>
  <si>
    <r>
      <rPr>
        <sz val="10"/>
        <color rgb="FF000000"/>
        <rFont val="Calibri"/>
        <family val="2"/>
      </rPr>
      <t>mar 09</t>
    </r>
  </si>
  <si>
    <r>
      <rPr>
        <sz val="10"/>
        <color rgb="FF000000"/>
        <rFont val="Calibri"/>
        <family val="2"/>
      </rPr>
      <t xml:space="preserve">   </t>
    </r>
    <r>
      <rPr>
        <sz val="10"/>
        <color rgb="FF000000"/>
        <rFont val="Calibri"/>
        <family val="2"/>
      </rPr>
      <t>banków zagranicznych (od stycznia 2005 r. sektor nie obejmuje banków w likwidacji, w upadłości oraz będących w fazie organizacji) , także spółdzielcze kasy oszczędnościowo-kredytowe (skok).</t>
    </r>
  </si>
  <si>
    <r>
      <rPr>
        <sz val="10"/>
        <color rgb="FF000000"/>
        <rFont val="Calibri"/>
        <family val="2"/>
      </rPr>
      <t>kwi 09</t>
    </r>
  </si>
  <si>
    <r>
      <rPr>
        <sz val="10"/>
        <color rgb="FF000000"/>
        <rFont val="Calibri"/>
        <family val="2"/>
      </rPr>
      <t>maj 09</t>
    </r>
  </si>
  <si>
    <r>
      <rPr>
        <b/>
        <sz val="10"/>
        <color rgb="FF000000"/>
        <rFont val="Calibri"/>
        <family val="2"/>
      </rPr>
      <t>Nota metodyczna 2/2006:</t>
    </r>
  </si>
  <si>
    <r>
      <rPr>
        <sz val="10"/>
        <color rgb="FF000000"/>
        <rFont val="Calibri"/>
        <family val="2"/>
      </rPr>
      <t>cze 09</t>
    </r>
  </si>
  <si>
    <r>
      <rPr>
        <sz val="10"/>
        <color rgb="FF000000"/>
        <rFont val="Calibri"/>
        <family val="2"/>
      </rPr>
      <t xml:space="preserve">  </t>
    </r>
    <r>
      <rPr>
        <sz val="10"/>
        <color rgb="FF000000"/>
        <rFont val="Calibri"/>
        <family val="2"/>
      </rPr>
      <t>Od stycznia 2006 r. do danych sektora monetarnych instytucji finansowych (MIF) zostają włączone dane z funduszy rynku pieniężnego (FRP).</t>
    </r>
  </si>
  <si>
    <r>
      <rPr>
        <sz val="10"/>
        <color rgb="FF000000"/>
        <rFont val="Calibri"/>
        <family val="2"/>
      </rPr>
      <t>lip 09</t>
    </r>
  </si>
  <si>
    <r>
      <rPr>
        <sz val="10"/>
        <color rgb="FF000000"/>
        <rFont val="Calibri"/>
        <family val="2"/>
      </rPr>
      <t xml:space="preserve">  Dane z FRP wpływają tylko nieznacznie na wartość głównych agregatów prezentowanych w obecnie publikowanych zestawieniach tworzonych dla potrzeb statystyki monetarnej.</t>
    </r>
    <r>
      <rPr>
        <sz val="10"/>
        <color rgb="FF000000"/>
        <rFont val="Calibri"/>
        <family val="2"/>
      </rPr>
      <t xml:space="preserve"> </t>
    </r>
    <r>
      <rPr>
        <sz val="10"/>
        <color rgb="FF000000"/>
        <rFont val="Calibri"/>
        <family val="2"/>
      </rPr>
      <t>Np. w styczniu 2006:</t>
    </r>
  </si>
  <si>
    <r>
      <rPr>
        <sz val="10"/>
        <color rgb="FF000000"/>
        <rFont val="Calibri"/>
        <family val="2"/>
      </rPr>
      <t>sie 09</t>
    </r>
  </si>
  <si>
    <r>
      <rPr>
        <sz val="10"/>
        <color rgb="FF000000"/>
        <rFont val="Calibri"/>
        <family val="2"/>
      </rPr>
      <t xml:space="preserve">   </t>
    </r>
    <r>
      <rPr>
        <sz val="10"/>
        <color rgb="FF000000"/>
        <rFont val="Calibri"/>
        <family val="2"/>
      </rPr>
      <t>a) szeroki pieniądz (M3) – powiększony o jednostki uczestnictwa wyemitowane przez FRP i zakupione przez inne instytucje niż MIF zwiększa się o 182.5 mln zł, tj. o 0,04% .</t>
    </r>
  </si>
  <si>
    <r>
      <rPr>
        <sz val="10"/>
        <color rgb="FF000000"/>
        <rFont val="Calibri"/>
        <family val="2"/>
      </rPr>
      <t>wrz 09</t>
    </r>
  </si>
  <si>
    <r>
      <rPr>
        <sz val="10"/>
        <color rgb="FF000000"/>
        <rFont val="Calibri"/>
        <family val="2"/>
      </rPr>
      <t xml:space="preserve">   </t>
    </r>
    <r>
      <rPr>
        <sz val="10"/>
        <color rgb="FF000000"/>
        <rFont val="Calibri"/>
        <family val="2"/>
      </rPr>
      <t>b) zadłużenie netto instytucji rządowych szczebla centralnego powiększone o wartość krótkoterminowych papierów skarbowych będących w posiadaniu FRP zwiększa się o 153,6 mln zł, tj.o 0,3%,</t>
    </r>
  </si>
  <si>
    <r>
      <rPr>
        <sz val="10"/>
        <color rgb="FF000000"/>
        <rFont val="Calibri"/>
        <family val="2"/>
      </rPr>
      <t>paź 09</t>
    </r>
  </si>
  <si>
    <r>
      <rPr>
        <sz val="10"/>
        <color rgb="FF000000"/>
        <rFont val="Calibri"/>
        <family val="2"/>
      </rPr>
      <t xml:space="preserve">   </t>
    </r>
    <r>
      <rPr>
        <sz val="10"/>
        <color rgb="FF000000"/>
        <rFont val="Calibri"/>
        <family val="2"/>
      </rPr>
      <t>c) należności MIF od przedsiębiorstw wzrastają o wartość dłużnych krótkoterminowych papierów wartościowych w posiadaniu FRP o 63,9 mln zł, tj. o 0,05%.</t>
    </r>
  </si>
  <si>
    <r>
      <rPr>
        <sz val="10"/>
        <color rgb="FF000000"/>
        <rFont val="Calibri"/>
        <family val="2"/>
      </rPr>
      <t>lis 09</t>
    </r>
  </si>
  <si>
    <r>
      <rPr>
        <sz val="10"/>
        <color rgb="FF000000"/>
        <rFont val="Calibri"/>
        <family val="2"/>
      </rPr>
      <t>gru 09</t>
    </r>
  </si>
  <si>
    <r>
      <rPr>
        <b/>
        <sz val="10"/>
        <color rgb="FF000000"/>
        <rFont val="Calibri"/>
        <family val="2"/>
      </rPr>
      <t>Nota metodyczna 3/2007:</t>
    </r>
  </si>
  <si>
    <r>
      <rPr>
        <sz val="10"/>
        <color rgb="FF000000"/>
        <rFont val="Calibri"/>
        <family val="2"/>
      </rPr>
      <t>sty 10</t>
    </r>
  </si>
  <si>
    <r>
      <rPr>
        <sz val="10"/>
        <color rgb="FF000000"/>
        <rFont val="Calibri"/>
        <family val="2"/>
      </rPr>
      <t xml:space="preserve">   W lipcu 2007 r. zostały wprowadzone zmiany w zakresie wyliczania agregatów monetarnych.</t>
    </r>
    <r>
      <rPr>
        <sz val="10"/>
        <color rgb="FF000000"/>
        <rFont val="Calibri"/>
        <family val="2"/>
      </rPr>
      <t xml:space="preserve"> </t>
    </r>
    <r>
      <rPr>
        <sz val="10"/>
        <color rgb="FF000000"/>
        <rFont val="Calibri"/>
        <family val="2"/>
      </rPr>
      <t xml:space="preserve">Szczegółowe informacje znajdują się na stronie internetowej www.nbp.pl, w dziale STATYSTYKA/STATYSTYKA MONETARNA I FINANSOWA, </t>
    </r>
  </si>
  <si>
    <r>
      <rPr>
        <sz val="10"/>
        <color rgb="FF000000"/>
        <rFont val="Calibri"/>
        <family val="2"/>
      </rPr>
      <t>lut 10</t>
    </r>
  </si>
  <si>
    <r>
      <rPr>
        <sz val="10"/>
        <color rgb="FF000000"/>
        <rFont val="Calibri"/>
        <family val="2"/>
      </rPr>
      <t>mar 10</t>
    </r>
  </si>
  <si>
    <r>
      <rPr>
        <sz val="10"/>
        <color rgb="FF000000"/>
        <rFont val="Calibri"/>
        <family val="2"/>
      </rPr>
      <t>kwi 10</t>
    </r>
  </si>
  <si>
    <r>
      <rPr>
        <sz val="10"/>
        <color rgb="FF000000"/>
        <rFont val="Calibri"/>
        <family val="2"/>
      </rPr>
      <t>maj 10</t>
    </r>
  </si>
  <si>
    <r>
      <rPr>
        <sz val="10"/>
        <color rgb="FF000000"/>
        <rFont val="Calibri"/>
        <family val="2"/>
      </rPr>
      <t>cze 10</t>
    </r>
  </si>
  <si>
    <r>
      <rPr>
        <sz val="10"/>
        <color rgb="FF000000"/>
        <rFont val="Calibri"/>
        <family val="2"/>
      </rPr>
      <t>lip 10</t>
    </r>
  </si>
  <si>
    <r>
      <rPr>
        <sz val="10"/>
        <color rgb="FF000000"/>
        <rFont val="Calibri"/>
        <family val="2"/>
      </rPr>
      <t>sie 10</t>
    </r>
  </si>
  <si>
    <r>
      <rPr>
        <sz val="10"/>
        <color rgb="FF000000"/>
        <rFont val="Calibri"/>
        <family val="2"/>
      </rPr>
      <t>wrz 10</t>
    </r>
  </si>
  <si>
    <r>
      <rPr>
        <sz val="10"/>
        <color rgb="FF000000"/>
        <rFont val="Calibri"/>
        <family val="2"/>
      </rPr>
      <t>paź 10</t>
    </r>
  </si>
  <si>
    <r>
      <rPr>
        <sz val="10"/>
        <color rgb="FF000000"/>
        <rFont val="Calibri"/>
        <family val="2"/>
      </rPr>
      <t>lis 10</t>
    </r>
  </si>
  <si>
    <r>
      <rPr>
        <sz val="10"/>
        <color rgb="FF000000"/>
        <rFont val="Calibri"/>
        <family val="2"/>
      </rPr>
      <t>gru 10</t>
    </r>
  </si>
  <si>
    <r>
      <rPr>
        <sz val="10"/>
        <color rgb="FF000000"/>
        <rFont val="Calibri"/>
        <family val="2"/>
      </rPr>
      <t>sty 11</t>
    </r>
  </si>
  <si>
    <r>
      <rPr>
        <sz val="10"/>
        <color rgb="FFFF0000"/>
        <rFont val="Calibri"/>
        <family val="2"/>
      </rPr>
      <t>lut 11</t>
    </r>
  </si>
  <si>
    <r>
      <rPr>
        <sz val="10"/>
        <color rgb="FF000000"/>
        <rFont val="Calibri"/>
        <family val="2"/>
      </rPr>
      <t>mar 11</t>
    </r>
  </si>
  <si>
    <r>
      <rPr>
        <sz val="10"/>
        <color rgb="FF000000"/>
        <rFont val="Calibri"/>
        <family val="2"/>
      </rPr>
      <t>kwi 11</t>
    </r>
  </si>
  <si>
    <r>
      <rPr>
        <sz val="10"/>
        <color rgb="FF000000"/>
        <rFont val="Calibri"/>
        <family val="2"/>
      </rPr>
      <t>maj 11</t>
    </r>
  </si>
  <si>
    <r>
      <rPr>
        <sz val="10"/>
        <color rgb="FF000000"/>
        <rFont val="Calibri"/>
        <family val="2"/>
      </rPr>
      <t>cze 11</t>
    </r>
  </si>
  <si>
    <r>
      <rPr>
        <sz val="10"/>
        <color rgb="FF000000"/>
        <rFont val="Calibri"/>
        <family val="2"/>
      </rPr>
      <t>lip 11</t>
    </r>
  </si>
  <si>
    <r>
      <rPr>
        <sz val="10"/>
        <color rgb="FF000000"/>
        <rFont val="Calibri"/>
        <family val="2"/>
      </rPr>
      <t>sie 11</t>
    </r>
  </si>
  <si>
    <r>
      <rPr>
        <sz val="10"/>
        <color rgb="FF000000"/>
        <rFont val="Calibri"/>
        <family val="2"/>
      </rPr>
      <t>wrz 11</t>
    </r>
  </si>
  <si>
    <r>
      <rPr>
        <sz val="10"/>
        <color rgb="FF000000"/>
        <rFont val="Calibri"/>
        <family val="2"/>
      </rPr>
      <t>paź 11</t>
    </r>
  </si>
  <si>
    <r>
      <rPr>
        <sz val="10"/>
        <color rgb="FF000000"/>
        <rFont val="Calibri"/>
        <family val="2"/>
      </rPr>
      <t>lis 11</t>
    </r>
  </si>
  <si>
    <r>
      <rPr>
        <sz val="10"/>
        <color rgb="FF000000"/>
        <rFont val="Calibri"/>
        <family val="2"/>
      </rPr>
      <t>gru 11</t>
    </r>
  </si>
  <si>
    <r>
      <rPr>
        <sz val="10"/>
        <color rgb="FF000000"/>
        <rFont val="Calibri"/>
        <family val="2"/>
      </rPr>
      <t>sty 12</t>
    </r>
  </si>
  <si>
    <r>
      <rPr>
        <sz val="10"/>
        <color rgb="FF000000"/>
        <rFont val="Calibri"/>
        <family val="2"/>
      </rPr>
      <t>lut 12</t>
    </r>
  </si>
  <si>
    <r>
      <rPr>
        <sz val="10"/>
        <color rgb="FF000000"/>
        <rFont val="Calibri"/>
        <family val="2"/>
      </rPr>
      <t>mar 12</t>
    </r>
  </si>
  <si>
    <r>
      <rPr>
        <sz val="10"/>
        <color rgb="FF000000"/>
        <rFont val="Calibri"/>
        <family val="2"/>
      </rPr>
      <t>kwi 12</t>
    </r>
  </si>
  <si>
    <r>
      <rPr>
        <sz val="10"/>
        <color rgb="FF000000"/>
        <rFont val="Calibri"/>
        <family val="2"/>
      </rPr>
      <t>maj 12</t>
    </r>
  </si>
  <si>
    <r>
      <rPr>
        <sz val="10"/>
        <color rgb="FF000000"/>
        <rFont val="Calibri"/>
        <family val="2"/>
      </rPr>
      <t>cze 12</t>
    </r>
  </si>
  <si>
    <r>
      <rPr>
        <sz val="10"/>
        <color rgb="FF000000"/>
        <rFont val="Calibri"/>
        <family val="2"/>
      </rPr>
      <t>lip 12</t>
    </r>
  </si>
  <si>
    <r>
      <rPr>
        <sz val="10"/>
        <color rgb="FF000000"/>
        <rFont val="Calibri"/>
        <family val="2"/>
      </rPr>
      <t>sie 12</t>
    </r>
  </si>
  <si>
    <r>
      <rPr>
        <sz val="10"/>
        <color rgb="FF000000"/>
        <rFont val="Calibri"/>
        <family val="2"/>
      </rPr>
      <t>wrz 12</t>
    </r>
  </si>
  <si>
    <r>
      <rPr>
        <sz val="10"/>
        <color rgb="FF000000"/>
        <rFont val="Calibri"/>
        <family val="2"/>
      </rPr>
      <t>paź 12</t>
    </r>
  </si>
  <si>
    <r>
      <rPr>
        <sz val="10"/>
        <color rgb="FF000000"/>
        <rFont val="Calibri"/>
        <family val="2"/>
      </rPr>
      <t>lis 12</t>
    </r>
  </si>
  <si>
    <r>
      <rPr>
        <sz val="10"/>
        <color rgb="FF000000"/>
        <rFont val="Calibri"/>
        <family val="2"/>
      </rPr>
      <t>gru 12</t>
    </r>
  </si>
  <si>
    <r>
      <rPr>
        <sz val="10"/>
        <color rgb="FF000000"/>
        <rFont val="Calibri"/>
        <family val="2"/>
      </rPr>
      <t>sty 13</t>
    </r>
  </si>
  <si>
    <r>
      <rPr>
        <sz val="10"/>
        <color rgb="FF000000"/>
        <rFont val="Calibri"/>
        <family val="2"/>
      </rPr>
      <t>lut 13</t>
    </r>
  </si>
  <si>
    <r>
      <rPr>
        <sz val="10"/>
        <color rgb="FF000000"/>
        <rFont val="Calibri"/>
        <family val="2"/>
      </rPr>
      <t>mar 13</t>
    </r>
  </si>
  <si>
    <r>
      <rPr>
        <sz val="10"/>
        <color rgb="FF000000"/>
        <rFont val="Calibri"/>
        <family val="2"/>
      </rPr>
      <t>kwi 13</t>
    </r>
  </si>
  <si>
    <r>
      <rPr>
        <sz val="10"/>
        <color rgb="FF000000"/>
        <rFont val="Calibri"/>
        <family val="2"/>
      </rPr>
      <t>maj 13</t>
    </r>
  </si>
  <si>
    <r>
      <rPr>
        <sz val="10"/>
        <color rgb="FF000000"/>
        <rFont val="Calibri"/>
        <family val="2"/>
      </rPr>
      <t>cze 13</t>
    </r>
  </si>
  <si>
    <r>
      <rPr>
        <sz val="10"/>
        <color rgb="FF000000"/>
        <rFont val="Calibri"/>
        <family val="2"/>
      </rPr>
      <t>lip 13</t>
    </r>
  </si>
  <si>
    <r>
      <rPr>
        <sz val="10"/>
        <color rgb="FF000000"/>
        <rFont val="Calibri"/>
        <family val="2"/>
      </rPr>
      <t>sie 13</t>
    </r>
  </si>
  <si>
    <r>
      <rPr>
        <sz val="10"/>
        <color rgb="FF000000"/>
        <rFont val="Calibri"/>
        <family val="2"/>
      </rPr>
      <t>wrz 13</t>
    </r>
  </si>
  <si>
    <r>
      <rPr>
        <sz val="10"/>
        <color rgb="FF000000"/>
        <rFont val="Calibri"/>
        <family val="2"/>
      </rPr>
      <t>paź 13</t>
    </r>
  </si>
  <si>
    <r>
      <rPr>
        <sz val="10"/>
        <color rgb="FF000000"/>
        <rFont val="Calibri"/>
        <family val="2"/>
      </rPr>
      <t>lis 13</t>
    </r>
  </si>
  <si>
    <r>
      <rPr>
        <sz val="10"/>
        <color rgb="FF000000"/>
        <rFont val="Calibri"/>
        <family val="2"/>
      </rPr>
      <t>gru 13</t>
    </r>
  </si>
  <si>
    <r>
      <rPr>
        <sz val="10"/>
        <color rgb="FF000000"/>
        <rFont val="Calibri"/>
        <family val="2"/>
      </rPr>
      <t>gru 14</t>
    </r>
  </si>
  <si>
    <r>
      <rPr>
        <sz val="10"/>
        <color rgb="FF000000"/>
        <rFont val="Calibri"/>
        <family val="2"/>
      </rPr>
      <t>gru 15</t>
    </r>
  </si>
  <si>
    <r>
      <rPr>
        <sz val="10"/>
        <color rgb="FF000000"/>
        <rFont val="Calibri"/>
        <family val="2"/>
      </rPr>
      <t>gru 16</t>
    </r>
  </si>
  <si>
    <r>
      <rPr>
        <sz val="10"/>
        <color rgb="FF000000"/>
        <rFont val="Calibri"/>
        <family val="2"/>
      </rPr>
      <t>gru 17</t>
    </r>
  </si>
  <si>
    <r>
      <rPr>
        <sz val="10"/>
        <color rgb="FF000000"/>
        <rFont val="Calibri"/>
        <family val="2"/>
      </rPr>
      <t>gru 18</t>
    </r>
  </si>
  <si>
    <r>
      <rPr>
        <sz val="10"/>
        <color rgb="FF000000"/>
        <rFont val="Calibri"/>
        <family val="2"/>
      </rPr>
      <t>gru 19</t>
    </r>
  </si>
  <si>
    <r>
      <rPr>
        <sz val="10"/>
        <color rgb="FF000000"/>
        <rFont val="Calibri"/>
        <family val="2"/>
      </rPr>
      <t>gru 20</t>
    </r>
  </si>
  <si>
    <r>
      <rPr>
        <sz val="10"/>
        <color rgb="FF000000"/>
        <rFont val="Calibri"/>
        <family val="2"/>
      </rPr>
      <t>gru 21</t>
    </r>
  </si>
  <si>
    <r>
      <rPr>
        <sz val="10"/>
        <color rgb="FF000000"/>
        <rFont val="Calibri"/>
        <family val="2"/>
      </rPr>
      <t>gru 22</t>
    </r>
  </si>
  <si>
    <r>
      <rPr>
        <sz val="10"/>
        <color rgb="FF000000"/>
        <rFont val="Calibri"/>
        <family val="2"/>
      </rPr>
      <t>gru 23</t>
    </r>
  </si>
  <si>
    <r>
      <rPr>
        <sz val="10"/>
        <color rgb="FF000000"/>
        <rFont val="Calibri"/>
        <family val="2"/>
      </rPr>
      <t>gru 24</t>
    </r>
  </si>
  <si>
    <r>
      <rPr>
        <sz val="10"/>
        <color rgb="FF000000"/>
        <rFont val="Calibri"/>
        <family val="2"/>
      </rPr>
      <t>gru 25</t>
    </r>
  </si>
  <si>
    <r>
      <rPr>
        <sz val="10"/>
        <color rgb="FF000000"/>
        <rFont val="Calibri"/>
        <family val="2"/>
      </rPr>
      <t>Local and network agents</t>
    </r>
  </si>
  <si>
    <r>
      <rPr>
        <sz val="9"/>
        <color rgb="FF404040"/>
        <rFont val="Calibri"/>
        <family val="2"/>
      </rPr>
      <t>Costs arising from repo and sell-buy-back securities</t>
    </r>
  </si>
  <si>
    <r>
      <rPr>
        <sz val="9"/>
        <color rgb="FF000000"/>
        <rFont val="Calibri"/>
        <family val="2"/>
      </rPr>
      <t>Net interest income (PLN million)</t>
    </r>
  </si>
  <si>
    <r>
      <rPr>
        <sz val="9"/>
        <color rgb="FF000000"/>
        <rFont val="Calibri"/>
        <family val="2"/>
      </rPr>
      <t>Interest margin (%)</t>
    </r>
  </si>
  <si>
    <r>
      <rPr>
        <b/>
        <sz val="9"/>
        <color rgb="FFFFFFFF"/>
        <rFont val="Calibri"/>
        <family val="2"/>
      </rPr>
      <t>Expense due to liabilities to other banks</t>
    </r>
    <r>
      <rPr>
        <b/>
        <sz val="9"/>
        <color rgb="FFFFFFFF"/>
        <rFont val="Calibri"/>
        <family val="2"/>
      </rPr>
      <t xml:space="preserve"> </t>
    </r>
  </si>
  <si>
    <r>
      <rPr>
        <sz val="9"/>
        <color rgb="FF000000"/>
        <rFont val="Arial"/>
        <family val="2"/>
      </rPr>
      <t>Other income</t>
    </r>
  </si>
  <si>
    <r>
      <rPr>
        <sz val="10"/>
        <color rgb="FFFFFFFF"/>
        <rFont val="Calibri"/>
        <family val="2"/>
      </rPr>
      <t>Internet banking:</t>
    </r>
    <r>
      <rPr>
        <sz val="10"/>
        <color rgb="FFFFFFFF"/>
        <rFont val="Calibri"/>
        <family val="2"/>
      </rPr>
      <t xml:space="preserve"> </t>
    </r>
    <r>
      <rPr>
        <sz val="10"/>
        <color rgb="FFFFFFFF"/>
        <rFont val="Calibri"/>
        <family val="2"/>
      </rPr>
      <t>Pocztowy 24, Pocztowy 24 Biznes</t>
    </r>
  </si>
  <si>
    <r>
      <rPr>
        <sz val="10"/>
        <color rgb="FFFFFFFF"/>
        <rFont val="Calibri"/>
        <family val="2"/>
      </rPr>
      <t>Contact Center - Client Service Bureau (helpline)</t>
    </r>
  </si>
  <si>
    <r>
      <rPr>
        <sz val="10"/>
        <color rgb="FFFFFFFF"/>
        <rFont val="Calibri"/>
        <family val="2"/>
      </rPr>
      <t>Contact Center -  on-the-phone service at Spółka Dystrybucyjna (backup CC)</t>
    </r>
  </si>
  <si>
    <r>
      <rPr>
        <sz val="9"/>
        <color rgb="FF000000"/>
        <rFont val="Calibri"/>
        <family val="2"/>
      </rPr>
      <t>Public consumption (p.p.)</t>
    </r>
  </si>
  <si>
    <r>
      <rPr>
        <sz val="10"/>
        <color rgb="FF000000"/>
        <rFont val="Arial"/>
        <family val="2"/>
      </rPr>
      <t>Gross loans/Deposits</t>
    </r>
  </si>
  <si>
    <r>
      <rPr>
        <sz val="9"/>
        <color rgb="FF404040"/>
        <rFont val="Calibri"/>
        <family val="2"/>
      </rPr>
      <t>Government agencies and local government bodies</t>
    </r>
  </si>
  <si>
    <r>
      <rPr>
        <b/>
        <sz val="11"/>
        <color rgb="FFFFFFFF"/>
        <rFont val="Calibri"/>
        <family val="2"/>
      </rPr>
      <t>BPV in the banking book (PLN ‘000)</t>
    </r>
  </si>
  <si>
    <r>
      <rPr>
        <b/>
        <sz val="8"/>
        <color rgb="FF595959"/>
        <rFont val="Calibri"/>
        <family val="2"/>
      </rPr>
      <t>Change in annual net interest income with the rate change by +/-100 b.p.</t>
    </r>
    <r>
      <rPr>
        <sz val="8"/>
        <color rgb="FF595959"/>
        <rFont val="Calibri"/>
        <family val="2"/>
      </rPr>
      <t xml:space="preserve"> </t>
    </r>
  </si>
  <si>
    <r>
      <rPr>
        <b/>
        <sz val="11"/>
        <color rgb="FFFFFFFF"/>
        <rFont val="Calibri"/>
        <family val="2"/>
      </rPr>
      <t>Change in the annual net interest income (PLN ‘000)</t>
    </r>
  </si>
  <si>
    <r>
      <rPr>
        <sz val="9"/>
        <color rgb="FF404040"/>
        <rFont val="Calibri"/>
        <family val="2"/>
      </rPr>
      <t>100 b.p. down</t>
    </r>
  </si>
  <si>
    <r>
      <rPr>
        <sz val="9"/>
        <color rgb="FF404040"/>
        <rFont val="Calibri"/>
        <family val="2"/>
      </rPr>
      <t>100 b.p. up</t>
    </r>
  </si>
  <si>
    <r>
      <rPr>
        <b/>
        <sz val="9"/>
        <color rgb="FFFFFFFF"/>
        <rFont val="Calibri"/>
        <family val="2"/>
      </rPr>
      <t>Income on loans and advances to clients, including:</t>
    </r>
  </si>
  <si>
    <r>
      <rPr>
        <sz val="10"/>
        <color rgb="FF000000"/>
        <rFont val="Calibri"/>
        <family val="2"/>
      </rPr>
      <t>Gain or loss on financial instruments, gain or loss on foreign exchange transactions, gain or loss on other financial instruments</t>
    </r>
  </si>
  <si>
    <r>
      <rPr>
        <b/>
        <sz val="9"/>
        <color rgb="FFFFFFFF"/>
        <rFont val="Calibri"/>
        <family val="2"/>
      </rPr>
      <t xml:space="preserve">Expense </t>
    </r>
    <r>
      <rPr>
        <b/>
        <sz val="9"/>
        <color rgb="FFFFFFFF"/>
        <rFont val="Calibri"/>
        <family val="2"/>
      </rPr>
      <t>due to liabilities to customers, including:</t>
    </r>
  </si>
  <si>
    <r>
      <rPr>
        <sz val="9"/>
        <color rgb="FF000000"/>
        <rFont val="Calibri"/>
        <family val="2"/>
      </rPr>
      <t>Private consumption (p.p.)</t>
    </r>
  </si>
  <si>
    <r>
      <rPr>
        <b/>
        <sz val="10"/>
        <color rgb="FFFFFFFF"/>
        <rFont val="Calibri"/>
        <family val="2"/>
      </rPr>
      <t>Gross fee of the entity authorized to audit financial statements (PLN’000)</t>
    </r>
  </si>
  <si>
    <r>
      <rPr>
        <b/>
        <sz val="9"/>
        <color rgb="FFFFFFFF"/>
        <rFont val="Calibri"/>
        <family val="2"/>
      </rPr>
      <t>Gross financial profit/loss for the current period</t>
    </r>
  </si>
  <si>
    <r>
      <rPr>
        <sz val="9"/>
        <color rgb="FF404040"/>
        <rFont val="Calibri"/>
        <family val="2"/>
      </rPr>
      <t>Costs related to hedging instruments</t>
    </r>
  </si>
  <si>
    <r>
      <rPr>
        <b/>
        <sz val="10"/>
        <color rgb="FFFFFFFF"/>
        <rFont val="Calibri"/>
        <family val="2"/>
      </rPr>
      <t>Key financial data:</t>
    </r>
  </si>
  <si>
    <r>
      <rPr>
        <b/>
        <sz val="10"/>
        <color rgb="FFFFFFFF"/>
        <rFont val="Calibri"/>
        <family val="2"/>
      </rPr>
      <t>Balance sheet:</t>
    </r>
  </si>
  <si>
    <r>
      <rPr>
        <b/>
        <sz val="10"/>
        <color rgb="FFFFFFFF"/>
        <rFont val="Calibri"/>
        <family val="2"/>
      </rPr>
      <t>Key ratios:</t>
    </r>
  </si>
  <si>
    <r>
      <rPr>
        <b/>
        <sz val="10"/>
        <color rgb="FFFFFFFF"/>
        <rFont val="Calibri"/>
        <family val="2"/>
      </rPr>
      <t>Business figures:</t>
    </r>
  </si>
  <si>
    <r>
      <rPr>
        <b/>
        <sz val="8"/>
        <color rgb="FFFFFFFF"/>
        <rFont val="Calibri"/>
        <family val="2"/>
      </rPr>
      <t>31.12.2015</t>
    </r>
  </si>
  <si>
    <r>
      <rPr>
        <b/>
        <sz val="10"/>
        <color rgb="FFFFFFFF"/>
        <rFont val="Calibri"/>
        <family val="2"/>
      </rPr>
      <t>Structure</t>
    </r>
    <r>
      <rPr>
        <sz val="10"/>
        <color theme="0"/>
        <rFont val="Calibri"/>
        <family val="2"/>
        <scheme val="minor"/>
      </rPr>
      <t xml:space="preserve">
</t>
    </r>
    <r>
      <rPr>
        <b/>
        <sz val="10"/>
        <color rgb="FFFFFFFF"/>
        <rFont val="Calibri"/>
        <family val="2"/>
      </rPr>
      <t>(2015)</t>
    </r>
  </si>
  <si>
    <r>
      <rPr>
        <sz val="10"/>
        <color rgb="FF000000"/>
        <rFont val="Calibri"/>
        <family val="2"/>
      </rPr>
      <t>cash loans and installment loans</t>
    </r>
  </si>
  <si>
    <r>
      <rPr>
        <b/>
        <sz val="10"/>
        <color rgb="FFFFFFFF"/>
        <rFont val="Calibri"/>
        <family val="2"/>
      </rPr>
      <t>(31.12.2015)</t>
    </r>
  </si>
  <si>
    <r>
      <rPr>
        <b/>
        <i/>
        <sz val="8"/>
        <color rgb="FF000000"/>
        <rFont val="Calibri"/>
        <family val="2"/>
      </rPr>
      <t>Other assets include</t>
    </r>
    <r>
      <rPr>
        <i/>
        <sz val="8"/>
        <color rgb="FF000000"/>
        <rFont val="Calibri"/>
        <family val="2"/>
      </rPr>
      <t>:</t>
    </r>
    <r>
      <rPr>
        <i/>
        <sz val="8"/>
        <color rgb="FF000000"/>
        <rFont val="Calibri"/>
        <family val="2"/>
      </rPr>
      <t xml:space="preserve"> </t>
    </r>
    <r>
      <rPr>
        <i/>
        <sz val="8"/>
        <color rgb="FF000000"/>
        <rFont val="Calibri"/>
        <family val="2"/>
      </rPr>
      <t>Financial assets held for trading;</t>
    </r>
  </si>
  <si>
    <r>
      <rPr>
        <b/>
        <sz val="11"/>
        <color rgb="FFFFFFFF"/>
        <rFont val="Calibri"/>
        <family val="2"/>
      </rPr>
      <t xml:space="preserve">Realigned liquidity gap in 2015 (PLN’000) </t>
    </r>
  </si>
  <si>
    <r>
      <rPr>
        <sz val="10"/>
        <color rgb="FF000000"/>
        <rFont val="Calibri"/>
        <family val="2"/>
      </rPr>
      <t>current accounts</t>
    </r>
  </si>
  <si>
    <r>
      <rPr>
        <sz val="10"/>
        <color rgb="FF000000"/>
        <rFont val="Calibri"/>
        <family val="2"/>
      </rPr>
      <t>saving accounts</t>
    </r>
  </si>
  <si>
    <r>
      <rPr>
        <sz val="10"/>
        <color rgb="FF000000"/>
        <rFont val="Calibri"/>
        <family val="2"/>
      </rPr>
      <t>deposits</t>
    </r>
  </si>
  <si>
    <r>
      <rPr>
        <b/>
        <sz val="11"/>
        <color rgb="FF0000CC"/>
        <rFont val="Calibri"/>
        <family val="2"/>
      </rPr>
      <t>CHANGE IN CASH AND INSTALLMENT LOANS</t>
    </r>
  </si>
  <si>
    <r>
      <rPr>
        <b/>
        <sz val="9"/>
        <color rgb="FF000000"/>
        <rFont val="Arial CE"/>
        <family val="2"/>
      </rPr>
      <t>1Q15</t>
    </r>
  </si>
  <si>
    <r>
      <rPr>
        <b/>
        <sz val="9"/>
        <color rgb="FF000000"/>
        <rFont val="Arial CE"/>
        <family val="2"/>
      </rPr>
      <t>2Q15</t>
    </r>
  </si>
  <si>
    <r>
      <rPr>
        <b/>
        <sz val="9"/>
        <color rgb="FF000000"/>
        <rFont val="Arial CE"/>
        <family val="2"/>
      </rPr>
      <t>3Q15</t>
    </r>
  </si>
  <si>
    <r>
      <rPr>
        <b/>
        <sz val="9"/>
        <color rgb="FF000000"/>
        <rFont val="Arial CE"/>
        <family val="2"/>
      </rPr>
      <t>4Q15</t>
    </r>
  </si>
  <si>
    <r>
      <rPr>
        <sz val="10"/>
        <color rgb="FF000000"/>
        <rFont val="Calibri"/>
        <family val="2"/>
      </rPr>
      <t>01.2015</t>
    </r>
  </si>
  <si>
    <r>
      <rPr>
        <sz val="10"/>
        <color rgb="FF000000"/>
        <rFont val="Calibri"/>
        <family val="2"/>
      </rPr>
      <t>02.2015</t>
    </r>
  </si>
  <si>
    <r>
      <rPr>
        <sz val="10"/>
        <color rgb="FF000000"/>
        <rFont val="Calibri"/>
        <family val="2"/>
      </rPr>
      <t>03.2015</t>
    </r>
  </si>
  <si>
    <r>
      <rPr>
        <sz val="10"/>
        <color rgb="FF000000"/>
        <rFont val="Calibri"/>
        <family val="2"/>
      </rPr>
      <t>04.2015</t>
    </r>
  </si>
  <si>
    <r>
      <rPr>
        <sz val="10"/>
        <color rgb="FF000000"/>
        <rFont val="Calibri"/>
        <family val="2"/>
      </rPr>
      <t>05.2015</t>
    </r>
  </si>
  <si>
    <r>
      <rPr>
        <sz val="10"/>
        <color rgb="FF000000"/>
        <rFont val="Calibri"/>
        <family val="2"/>
      </rPr>
      <t>07.2015</t>
    </r>
  </si>
  <si>
    <r>
      <rPr>
        <sz val="10"/>
        <color rgb="FF000000"/>
        <rFont val="Calibri"/>
        <family val="2"/>
      </rPr>
      <t>08.2015</t>
    </r>
  </si>
  <si>
    <r>
      <rPr>
        <sz val="10"/>
        <color rgb="FF000000"/>
        <rFont val="Calibri"/>
        <family val="2"/>
      </rPr>
      <t>09.2015</t>
    </r>
  </si>
  <si>
    <r>
      <rPr>
        <sz val="10"/>
        <color rgb="FF000000"/>
        <rFont val="Calibri"/>
        <family val="2"/>
      </rPr>
      <t>10.2015</t>
    </r>
  </si>
  <si>
    <r>
      <rPr>
        <sz val="10"/>
        <color rgb="FF000000"/>
        <rFont val="Calibri"/>
        <family val="2"/>
      </rPr>
      <t>11.2015</t>
    </r>
  </si>
  <si>
    <r>
      <rPr>
        <sz val="10"/>
        <color rgb="FF000000"/>
        <rFont val="Calibri"/>
        <family val="2"/>
      </rPr>
      <t xml:space="preserve">   w pliku "</t>
    </r>
    <r>
      <rPr>
        <i/>
        <sz val="10"/>
        <color rgb="FF000000"/>
        <rFont val="Calibri"/>
        <family val="2"/>
      </rPr>
      <t>Zmiany metodyczne w statystyce pieniężnej i bankowej.pdf</t>
    </r>
    <r>
      <rPr>
        <sz val="10"/>
        <color rgb="FF000000"/>
        <rFont val="Calibri"/>
        <family val="2"/>
      </rPr>
      <t>".</t>
    </r>
    <r>
      <rPr>
        <sz val="10"/>
        <color rgb="FF000000"/>
        <rFont val="Calibri"/>
        <family val="2"/>
      </rPr>
      <t xml:space="preserve"> </t>
    </r>
  </si>
  <si>
    <r>
      <rPr>
        <sz val="10"/>
        <color rgb="FF000000"/>
        <rFont val="Calibri"/>
        <family val="2"/>
      </rPr>
      <t>gru 26</t>
    </r>
  </si>
  <si>
    <r>
      <rPr>
        <sz val="10"/>
        <color rgb="FF000000"/>
        <rFont val="Calibri"/>
        <family val="2"/>
      </rPr>
      <t>gru 27</t>
    </r>
  </si>
  <si>
    <r>
      <rPr>
        <sz val="10"/>
        <color rgb="FF000000"/>
        <rFont val="Calibri"/>
        <family val="2"/>
      </rPr>
      <t>gru 28</t>
    </r>
  </si>
  <si>
    <r>
      <rPr>
        <sz val="10"/>
        <color rgb="FF000000"/>
        <rFont val="Calibri"/>
        <family val="2"/>
      </rPr>
      <t>gru 29</t>
    </r>
  </si>
  <si>
    <r>
      <rPr>
        <sz val="10"/>
        <color rgb="FF000000"/>
        <rFont val="Calibri"/>
        <family val="2"/>
      </rPr>
      <t>gru 30</t>
    </r>
  </si>
  <si>
    <r>
      <rPr>
        <sz val="10"/>
        <color rgb="FF000000"/>
        <rFont val="Calibri"/>
        <family val="2"/>
      </rPr>
      <t>gru 31</t>
    </r>
  </si>
  <si>
    <r>
      <rPr>
        <sz val="10"/>
        <color rgb="FF000000"/>
        <rFont val="Calibri"/>
        <family val="2"/>
      </rPr>
      <t>gru 32</t>
    </r>
  </si>
  <si>
    <r>
      <rPr>
        <sz val="10"/>
        <color rgb="FF000000"/>
        <rFont val="Calibri"/>
        <family val="2"/>
      </rPr>
      <t>gru 33</t>
    </r>
  </si>
  <si>
    <r>
      <rPr>
        <sz val="10"/>
        <color rgb="FF000000"/>
        <rFont val="Calibri"/>
        <family val="2"/>
      </rPr>
      <t>gru 34</t>
    </r>
  </si>
  <si>
    <r>
      <rPr>
        <sz val="10"/>
        <color rgb="FF000000"/>
        <rFont val="Calibri"/>
        <family val="2"/>
      </rPr>
      <t>gru 35</t>
    </r>
  </si>
  <si>
    <r>
      <rPr>
        <sz val="10"/>
        <color rgb="FF000000"/>
        <rFont val="Calibri"/>
        <family val="2"/>
      </rPr>
      <t>gru 36</t>
    </r>
  </si>
  <si>
    <r>
      <rPr>
        <sz val="10"/>
        <color rgb="FF000000"/>
        <rFont val="Calibri"/>
        <family val="2"/>
      </rPr>
      <t>gru 37</t>
    </r>
  </si>
  <si>
    <r>
      <rPr>
        <sz val="10"/>
        <color rgb="FF000000"/>
        <rFont val="Arial"/>
        <family val="2"/>
      </rPr>
      <t>excluding Poczta Polska and its Group</t>
    </r>
  </si>
  <si>
    <r>
      <rPr>
        <b/>
        <sz val="10"/>
        <color rgb="FF000000"/>
        <rFont val="Arial"/>
        <family val="2"/>
      </rPr>
      <t>Yield</t>
    </r>
  </si>
  <si>
    <r>
      <rPr>
        <sz val="10"/>
        <color rgb="FF000000"/>
        <rFont val="Arial"/>
        <family val="2"/>
      </rPr>
      <t>change</t>
    </r>
  </si>
  <si>
    <r>
      <rPr>
        <i/>
        <sz val="8"/>
        <color rgb="FF000000"/>
        <rFont val="Calibri"/>
        <family val="2"/>
      </rPr>
      <t>4.</t>
    </r>
    <r>
      <rPr>
        <i/>
        <sz val="7"/>
        <color rgb="FF000000"/>
        <rFont val="Calibri"/>
        <family val="2"/>
      </rPr>
      <t xml:space="preserve">     </t>
    </r>
    <r>
      <rPr>
        <i/>
        <sz val="8"/>
        <color rgb="FF000000"/>
        <rFont val="Calibri"/>
        <family val="2"/>
      </rPr>
      <t>NPL – the share of impaired loans and advances in the credit portfolio.</t>
    </r>
    <r>
      <rPr>
        <i/>
        <sz val="8"/>
        <color rgb="FF000000"/>
        <rFont val="Calibri"/>
        <family val="2"/>
      </rPr>
      <t xml:space="preserve"> </t>
    </r>
  </si>
  <si>
    <r>
      <rPr>
        <i/>
        <sz val="8"/>
        <color rgb="FF000000"/>
        <rFont val="Calibri"/>
        <family val="2"/>
      </rPr>
      <t>5.</t>
    </r>
    <r>
      <rPr>
        <i/>
        <sz val="8"/>
        <color rgb="FF000000"/>
        <rFont val="Calibri"/>
        <family val="2"/>
      </rPr>
      <t xml:space="preserve">   </t>
    </r>
    <r>
      <rPr>
        <i/>
        <sz val="8"/>
        <color rgb="FF000000"/>
        <rFont val="Calibri"/>
        <family val="2"/>
      </rPr>
      <t>Interest margin: net interest income to average assets (calculated as average daily asset balance)</t>
    </r>
  </si>
  <si>
    <r>
      <rPr>
        <sz val="9"/>
        <color rgb="FF000000"/>
        <rFont val="Calibri"/>
        <family val="2"/>
      </rPr>
      <t>held to maturity</t>
    </r>
  </si>
  <si>
    <r>
      <rPr>
        <b/>
        <sz val="8"/>
        <color rgb="FFFFFFFF"/>
        <rFont val="Calibri"/>
        <family val="2"/>
      </rPr>
      <t>Change</t>
    </r>
  </si>
  <si>
    <r>
      <rPr>
        <sz val="10"/>
        <color rgb="FF000000"/>
        <rFont val="Calibri"/>
        <family val="2"/>
      </rPr>
      <t>Net profit 2015</t>
    </r>
  </si>
  <si>
    <r>
      <rPr>
        <i/>
        <sz val="8"/>
        <color rgb="FF000000"/>
        <rFont val="Calibri"/>
        <family val="2"/>
      </rPr>
      <t>Net deferred tax asset or its components, hedging instruments, receivables  arising from securities purchased under reverse repo and buy-sell-back agreements, other assets.</t>
    </r>
    <r>
      <rPr>
        <i/>
        <sz val="8"/>
        <color rgb="FF000000"/>
        <rFont val="Calibri"/>
        <family val="2"/>
      </rPr>
      <t xml:space="preserve"> </t>
    </r>
  </si>
  <si>
    <r>
      <rPr>
        <b/>
        <sz val="9"/>
        <color rgb="FF404040"/>
        <rFont val="Calibri"/>
        <family val="2"/>
      </rPr>
      <t>Costs including amortization / income (C/I)</t>
    </r>
    <r>
      <rPr>
        <b/>
        <vertAlign val="superscript"/>
        <sz val="9"/>
        <color rgb="FF404040"/>
        <rFont val="Calibri"/>
        <family val="2"/>
      </rPr>
      <t>3</t>
    </r>
    <r>
      <rPr>
        <b/>
        <sz val="9"/>
        <color rgb="FF404040"/>
        <rFont val="Calibri"/>
        <family val="2"/>
      </rPr>
      <t>/ (%)</t>
    </r>
  </si>
  <si>
    <r>
      <rPr>
        <b/>
        <sz val="9"/>
        <color rgb="FF404040"/>
        <rFont val="Calibri"/>
        <family val="2"/>
      </rPr>
      <t xml:space="preserve">Solvency ratio </t>
    </r>
    <r>
      <rPr>
        <b/>
        <vertAlign val="superscript"/>
        <sz val="9"/>
        <color rgb="FF404040"/>
        <rFont val="Calibri"/>
        <family val="2"/>
      </rPr>
      <t xml:space="preserve">4 </t>
    </r>
    <r>
      <rPr>
        <b/>
        <sz val="9"/>
        <color rgb="FF404040"/>
        <rFont val="Calibri"/>
        <family val="2"/>
      </rPr>
      <t>/(%)</t>
    </r>
  </si>
  <si>
    <r>
      <rPr>
        <b/>
        <sz val="9"/>
        <color rgb="FF404040"/>
        <rFont val="Calibri"/>
        <family val="2"/>
      </rPr>
      <t xml:space="preserve">Tier 1 </t>
    </r>
    <r>
      <rPr>
        <b/>
        <vertAlign val="superscript"/>
        <sz val="9"/>
        <color rgb="FF404040"/>
        <rFont val="Calibri"/>
        <family val="2"/>
      </rPr>
      <t>4</t>
    </r>
    <r>
      <rPr>
        <b/>
        <sz val="9"/>
        <color rgb="FF404040"/>
        <rFont val="Calibri"/>
        <family val="2"/>
      </rPr>
      <t>/ (%)</t>
    </r>
  </si>
  <si>
    <r>
      <rPr>
        <b/>
        <sz val="9"/>
        <color rgb="FF404040"/>
        <rFont val="Calibri"/>
        <family val="2"/>
      </rPr>
      <t xml:space="preserve">NPL </t>
    </r>
    <r>
      <rPr>
        <b/>
        <vertAlign val="superscript"/>
        <sz val="9"/>
        <color rgb="FF404040"/>
        <rFont val="Calibri"/>
        <family val="2"/>
      </rPr>
      <t>5</t>
    </r>
    <r>
      <rPr>
        <b/>
        <sz val="9"/>
        <color rgb="FF404040"/>
        <rFont val="Calibri"/>
        <family val="2"/>
      </rPr>
      <t>/ (%)</t>
    </r>
  </si>
  <si>
    <r>
      <rPr>
        <b/>
        <sz val="9"/>
        <color rgb="FF404040"/>
        <rFont val="Calibri"/>
        <family val="2"/>
      </rPr>
      <t xml:space="preserve">Net interest margin to total assets </t>
    </r>
    <r>
      <rPr>
        <b/>
        <vertAlign val="superscript"/>
        <sz val="9"/>
        <color rgb="FF404040"/>
        <rFont val="Calibri"/>
        <family val="2"/>
      </rPr>
      <t>6</t>
    </r>
    <r>
      <rPr>
        <b/>
        <sz val="9"/>
        <color rgb="FF404040"/>
        <rFont val="Calibri"/>
        <family val="2"/>
      </rPr>
      <t xml:space="preserve"> / (%)</t>
    </r>
  </si>
  <si>
    <r>
      <rPr>
        <sz val="10"/>
        <color rgb="FF404040"/>
        <rFont val="Calibri"/>
        <family val="2"/>
      </rPr>
      <t>Statutory audit of the financial statements</t>
    </r>
  </si>
  <si>
    <r>
      <rPr>
        <sz val="10"/>
        <color rgb="FF404040"/>
        <rFont val="Calibri"/>
        <family val="2"/>
      </rPr>
      <t>Review of mid-year financial statements</t>
    </r>
  </si>
  <si>
    <r>
      <rPr>
        <sz val="10"/>
        <color rgb="FF404040"/>
        <rFont val="Calibri"/>
        <family val="2"/>
      </rPr>
      <t>Other services*</t>
    </r>
  </si>
  <si>
    <r>
      <rPr>
        <i/>
        <sz val="8"/>
        <color rgb="FF595959"/>
        <rFont val="Calibri"/>
        <family val="2"/>
      </rPr>
      <t>* Including costs of preparing the Prospectus of the Bank in 2015</t>
    </r>
  </si>
  <si>
    <r>
      <rPr>
        <sz val="10"/>
        <color rgb="FF000000"/>
        <rFont val="Arial"/>
        <family val="2"/>
      </rPr>
      <t>Non-financial sector</t>
    </r>
  </si>
  <si>
    <r>
      <rPr>
        <sz val="9"/>
        <color rgb="FF404040"/>
        <rFont val="Calibri"/>
        <family val="2"/>
      </rPr>
      <t>LCR</t>
    </r>
  </si>
  <si>
    <r>
      <rPr>
        <b/>
        <sz val="8"/>
        <color rgb="FFFFFFFF"/>
        <rFont val="Calibri"/>
        <family val="2"/>
      </rPr>
      <t>31.12.2012</t>
    </r>
  </si>
  <si>
    <r>
      <rPr>
        <b/>
        <sz val="10"/>
        <color rgb="FFFFFFFF"/>
        <rFont val="Calibri"/>
        <family val="2"/>
      </rPr>
      <t>Portfolio quality – the share of impaired loans in the gross credit portfolio</t>
    </r>
  </si>
  <si>
    <r>
      <rPr>
        <b/>
        <sz val="10"/>
        <color rgb="FFFFFFFF"/>
        <rFont val="Calibri"/>
        <family val="2"/>
      </rPr>
      <t>Portfolio qualit</t>
    </r>
    <r>
      <rPr>
        <b/>
        <sz val="10"/>
        <color rgb="FFFFFFFF"/>
        <rFont val="Calibri"/>
        <family val="2"/>
      </rPr>
      <t>y – impaired loans balance (PLN’000)</t>
    </r>
  </si>
  <si>
    <r>
      <rPr>
        <b/>
        <sz val="11"/>
        <color rgb="FFFFFFFF"/>
        <rFont val="Calibri"/>
        <family val="2"/>
      </rPr>
      <t xml:space="preserve">Realigned liquidity gap in 2013 (PLN’000) </t>
    </r>
  </si>
  <si>
    <r>
      <rPr>
        <b/>
        <sz val="11"/>
        <color rgb="FFFFFFFF"/>
        <rFont val="Calibri"/>
        <family val="2"/>
      </rPr>
      <t xml:space="preserve">Realigned liquidity gap in 2012 (PLN’000) </t>
    </r>
  </si>
  <si>
    <r>
      <rPr>
        <b/>
        <sz val="9"/>
        <color rgb="FFFFFFFF"/>
        <rFont val="Calibri"/>
        <family val="2"/>
      </rPr>
      <t>Number of votes</t>
    </r>
  </si>
  <si>
    <r>
      <rPr>
        <b/>
        <sz val="9"/>
        <color rgb="FFFFFFFF"/>
        <rFont val="Calibri"/>
        <family val="2"/>
      </rPr>
      <t>Face value of shares</t>
    </r>
  </si>
  <si>
    <r>
      <rPr>
        <b/>
        <sz val="9"/>
        <color rgb="FFFFFFFF"/>
        <rFont val="Calibri"/>
        <family val="2"/>
      </rPr>
      <t>Registered in</t>
    </r>
  </si>
  <si>
    <r>
      <rPr>
        <sz val="9"/>
        <color rgb="FF404040"/>
        <rFont val="Calibri"/>
        <family val="2"/>
      </rPr>
      <t>individuals, including:</t>
    </r>
  </si>
  <si>
    <r>
      <rPr>
        <b/>
        <sz val="11"/>
        <color rgb="FFFFFFFF"/>
        <rFont val="Calibri"/>
        <family val="2"/>
      </rPr>
      <t>Key items the income statement of the Bank Pocztowy S.A. Capital Group (PLN’000)</t>
    </r>
  </si>
  <si>
    <r>
      <rPr>
        <b/>
        <sz val="11"/>
        <color rgb="FFFFFFFF"/>
        <rFont val="Calibri"/>
        <family val="2"/>
      </rPr>
      <t>Interest income and interest expense of the Bank Pocztowy S.A. Capital Group (PLN’000)</t>
    </r>
  </si>
  <si>
    <r>
      <rPr>
        <b/>
        <sz val="11"/>
        <color rgb="FFFFFFFF"/>
        <rFont val="Calibri"/>
        <family val="2"/>
      </rPr>
      <t>Fee and commission income and expense of the Bank Pocztowy S.A. Capital Group (PLN’000)</t>
    </r>
  </si>
  <si>
    <r>
      <rPr>
        <b/>
        <sz val="11"/>
        <color rgb="FFFFFFFF"/>
        <rFont val="Calibri"/>
        <family val="2"/>
      </rPr>
      <t>Administrative expenses and amortization/depreciation of the Bank Pocztowy S.A. Capital Group (PLN’000)</t>
    </r>
  </si>
  <si>
    <r>
      <rPr>
        <sz val="9"/>
        <color rgb="FF595959"/>
        <rFont val="Calibri"/>
        <family val="2"/>
      </rPr>
      <t>Head Of</t>
    </r>
    <r>
      <rPr>
        <sz val="9"/>
        <color rgb="FF595959"/>
        <rFont val="Calibri"/>
        <family val="2"/>
      </rPr>
      <t>fice of the Bank</t>
    </r>
  </si>
  <si>
    <r>
      <rPr>
        <sz val="9"/>
        <color rgb="FF595959"/>
        <rFont val="Calibri"/>
        <family val="2"/>
      </rPr>
      <t>Local offices and Branch</t>
    </r>
  </si>
  <si>
    <r>
      <rPr>
        <sz val="9"/>
        <color rgb="FF595959"/>
        <rFont val="Calibri"/>
        <family val="2"/>
      </rPr>
      <t>Microbranches</t>
    </r>
  </si>
  <si>
    <r>
      <rPr>
        <sz val="9"/>
        <color rgb="FF595959"/>
        <rFont val="Calibri"/>
        <family val="2"/>
      </rPr>
      <t>Subsidiaries</t>
    </r>
  </si>
  <si>
    <r>
      <rPr>
        <b/>
        <sz val="9"/>
        <color rgb="FFFFFFFF"/>
        <rFont val="Calibri"/>
        <family val="2"/>
      </rPr>
      <t>Total Capital Group</t>
    </r>
  </si>
  <si>
    <r>
      <rPr>
        <b/>
        <sz val="10"/>
        <color rgb="FFFFFFFF"/>
        <rFont val="Calibri"/>
        <family val="2"/>
      </rPr>
      <t>Key performance ratios of the Bank Pocztowy S.A. Capital Group</t>
    </r>
  </si>
  <si>
    <r>
      <rPr>
        <b/>
        <sz val="11"/>
        <color rgb="FFFFFFFF"/>
        <rFont val="Calibri"/>
        <family val="2"/>
      </rPr>
      <t>Key balance sheet items of the Bank Pocztowy S.A. Capital Group</t>
    </r>
  </si>
  <si>
    <r>
      <rPr>
        <sz val="10"/>
        <color rgb="FF000000"/>
        <rFont val="Calibri"/>
        <family val="2"/>
      </rPr>
      <t>Group</t>
    </r>
  </si>
  <si>
    <r>
      <rPr>
        <sz val="9"/>
        <color rgb="FF404040"/>
        <rFont val="Calibri"/>
        <family val="2"/>
      </rPr>
      <t>cash and settlement services provided to Group entities</t>
    </r>
  </si>
  <si>
    <r>
      <rPr>
        <sz val="10"/>
        <color rgb="FF000000"/>
        <rFont val="Arial"/>
        <family val="2"/>
      </rPr>
      <t>Number of consumers and microenterprises</t>
    </r>
  </si>
  <si>
    <r>
      <rPr>
        <b/>
        <sz val="9"/>
        <color rgb="FF404040"/>
        <rFont val="Calibri"/>
        <family val="2"/>
      </rPr>
      <t xml:space="preserve">Group’s income </t>
    </r>
    <r>
      <rPr>
        <b/>
        <vertAlign val="superscript"/>
        <sz val="9"/>
        <color rgb="FF404040"/>
        <rFont val="Calibri"/>
        <family val="2"/>
      </rPr>
      <t>1</t>
    </r>
    <r>
      <rPr>
        <b/>
        <sz val="9"/>
        <color rgb="FF404040"/>
        <rFont val="Calibri"/>
        <family val="2"/>
      </rPr>
      <t>/ (PLN’000)</t>
    </r>
  </si>
  <si>
    <r>
      <rPr>
        <b/>
        <sz val="9"/>
        <color rgb="FF404040"/>
        <rFont val="Calibri"/>
        <family val="2"/>
      </rPr>
      <t>Loans and advances granted to clients</t>
    </r>
    <r>
      <rPr>
        <b/>
        <vertAlign val="superscript"/>
        <sz val="9"/>
        <color rgb="FF404040"/>
        <rFont val="Calibri"/>
        <family val="2"/>
      </rPr>
      <t>2</t>
    </r>
    <r>
      <rPr>
        <b/>
        <sz val="9"/>
        <color rgb="FF404040"/>
        <rFont val="Calibri"/>
        <family val="2"/>
      </rPr>
      <t>/(PLN’000)</t>
    </r>
  </si>
  <si>
    <r>
      <rPr>
        <sz val="9"/>
        <color rgb="FF404040"/>
        <rFont val="Calibri"/>
        <family val="2"/>
      </rPr>
      <t>other*</t>
    </r>
  </si>
  <si>
    <t>31.12.2010</t>
  </si>
  <si>
    <r>
      <rPr>
        <b/>
        <sz val="8"/>
        <color rgb="FFFFFFFF"/>
        <rFont val="Calibri"/>
        <family val="2"/>
      </rPr>
      <t>31.12.2011</t>
    </r>
  </si>
  <si>
    <r>
      <rPr>
        <sz val="9"/>
        <color rgb="FF404040"/>
        <rFont val="Calibri"/>
        <family val="2"/>
      </rPr>
      <t>cash loans and installment loans</t>
    </r>
    <r>
      <rPr>
        <sz val="9"/>
        <color rgb="FF404040"/>
        <rFont val="Calibri"/>
        <family val="2"/>
      </rPr>
      <t xml:space="preserve"> </t>
    </r>
  </si>
  <si>
    <r>
      <rPr>
        <sz val="10"/>
        <color rgb="FF000000"/>
        <rFont val="Calibri"/>
        <family val="2"/>
      </rPr>
      <t>Individuals</t>
    </r>
  </si>
  <si>
    <r>
      <rPr>
        <b/>
        <sz val="8"/>
        <color rgb="FFFFFFFF"/>
        <rFont val="Calibri"/>
        <family val="2"/>
      </rPr>
      <t>31.12.2016</t>
    </r>
  </si>
  <si>
    <r>
      <rPr>
        <b/>
        <sz val="10"/>
        <color rgb="FFFFFFFF"/>
        <rFont val="Calibri"/>
        <family val="2"/>
      </rPr>
      <t>Change</t>
    </r>
    <r>
      <rPr>
        <sz val="10"/>
        <color theme="0"/>
        <rFont val="Calibri"/>
        <family val="2"/>
        <scheme val="minor"/>
      </rPr>
      <t xml:space="preserve">
</t>
    </r>
    <r>
      <rPr>
        <b/>
        <sz val="10"/>
        <color rgb="FFFFFFFF"/>
        <rFont val="Calibri"/>
        <family val="2"/>
      </rPr>
      <t>2016/2015</t>
    </r>
  </si>
  <si>
    <r>
      <rPr>
        <b/>
        <sz val="10"/>
        <color rgb="FFFFFFFF"/>
        <rFont val="Calibri"/>
        <family val="2"/>
      </rPr>
      <t>Change 2016/2015</t>
    </r>
    <r>
      <rPr>
        <sz val="10"/>
        <color theme="0"/>
        <rFont val="Calibri"/>
        <family val="2"/>
        <scheme val="minor"/>
      </rPr>
      <t xml:space="preserve">
</t>
    </r>
    <r>
      <rPr>
        <b/>
        <sz val="10"/>
        <color rgb="FFFFFFFF"/>
        <rFont val="Calibri"/>
        <family val="2"/>
      </rPr>
      <t>PLN ‘000         %</t>
    </r>
  </si>
  <si>
    <r>
      <rPr>
        <sz val="10"/>
        <color rgb="FF000000"/>
        <rFont val="Calibri"/>
        <family val="2"/>
      </rPr>
      <t>Net profit 2016</t>
    </r>
  </si>
  <si>
    <r>
      <rPr>
        <b/>
        <sz val="10"/>
        <color rgb="FFFFFFFF"/>
        <rFont val="Calibri"/>
        <family val="2"/>
      </rPr>
      <t>Change 2016/2015</t>
    </r>
    <r>
      <rPr>
        <sz val="10"/>
        <color theme="0"/>
        <rFont val="Calibri"/>
        <family val="2"/>
        <scheme val="minor"/>
      </rPr>
      <t xml:space="preserve">
</t>
    </r>
    <r>
      <rPr>
        <b/>
        <sz val="10"/>
        <color rgb="FFFFFFFF"/>
        <rFont val="Calibri"/>
        <family val="2"/>
      </rPr>
      <t xml:space="preserve">   </t>
    </r>
    <r>
      <rPr>
        <b/>
        <sz val="10"/>
        <color rgb="FFFFFFFF"/>
        <rFont val="Calibri"/>
        <family val="2"/>
      </rPr>
      <t>PLN ‘000         %</t>
    </r>
  </si>
  <si>
    <r>
      <rPr>
        <sz val="9"/>
        <color rgb="FF404040"/>
        <rFont val="Calibri"/>
        <family val="2"/>
      </rPr>
      <t>investment fund services</t>
    </r>
  </si>
  <si>
    <r>
      <rPr>
        <b/>
        <sz val="10"/>
        <color rgb="FFFFFFFF"/>
        <rFont val="Calibri"/>
        <family val="2"/>
      </rPr>
      <t>Structure</t>
    </r>
    <r>
      <rPr>
        <sz val="10"/>
        <color theme="0"/>
        <rFont val="Calibri"/>
        <family val="2"/>
        <scheme val="minor"/>
      </rPr>
      <t xml:space="preserve">
</t>
    </r>
    <r>
      <rPr>
        <b/>
        <sz val="10"/>
        <color rgb="FFFFFFFF"/>
        <rFont val="Calibri"/>
        <family val="2"/>
      </rPr>
      <t>(2016</t>
    </r>
    <r>
      <rPr>
        <b/>
        <sz val="10"/>
        <color rgb="FFFFFFFF"/>
        <rFont val="Calibri"/>
        <family val="2"/>
      </rPr>
      <t>)</t>
    </r>
  </si>
  <si>
    <r>
      <rPr>
        <b/>
        <sz val="10"/>
        <color rgb="FFFFFFFF"/>
        <rFont val="Calibri"/>
        <family val="2"/>
      </rPr>
      <t>(31.12.2016)</t>
    </r>
  </si>
  <si>
    <r>
      <rPr>
        <b/>
        <sz val="10"/>
        <color rgb="FFFFFFFF"/>
        <rFont val="Calibri"/>
        <family val="2"/>
      </rPr>
      <t>change 2016/2015</t>
    </r>
  </si>
  <si>
    <r>
      <rPr>
        <b/>
        <sz val="8"/>
        <color rgb="FFFFFFFF"/>
        <rFont val="Calibri"/>
        <family val="2"/>
      </rPr>
      <t>2016/2015</t>
    </r>
  </si>
  <si>
    <r>
      <rPr>
        <sz val="10"/>
        <color rgb="FF000000"/>
        <rFont val="Arial"/>
        <family val="2"/>
      </rPr>
      <t>COMMERCIAL BANKS</t>
    </r>
  </si>
  <si>
    <r>
      <rPr>
        <sz val="10"/>
        <color rgb="FF000000"/>
        <rFont val="Arial"/>
        <family val="2"/>
      </rPr>
      <t>COMMERCIAL</t>
    </r>
    <r>
      <rPr>
        <sz val="10"/>
        <rFont val="Arial"/>
        <family val="2"/>
      </rPr>
      <t xml:space="preserve">
</t>
    </r>
    <r>
      <rPr>
        <sz val="10"/>
        <color rgb="FF000000"/>
        <rFont val="Arial"/>
        <family val="2"/>
      </rPr>
      <t>BANKS 2016</t>
    </r>
  </si>
  <si>
    <r>
      <rPr>
        <sz val="10"/>
        <color rgb="FF000000"/>
        <rFont val="Arial"/>
        <family val="2"/>
      </rPr>
      <t>Portfolio quality</t>
    </r>
  </si>
  <si>
    <r>
      <rPr>
        <sz val="10"/>
        <color rgb="FF000000"/>
        <rFont val="Arial"/>
        <family val="2"/>
      </rPr>
      <t>COMMERCIAL</t>
    </r>
    <r>
      <rPr>
        <sz val="10"/>
        <color rgb="FF000000"/>
        <rFont val="Arial"/>
        <family val="2"/>
      </rPr>
      <t xml:space="preserve"> </t>
    </r>
    <r>
      <rPr>
        <sz val="10"/>
        <rFont val="Arial"/>
        <family val="2"/>
      </rPr>
      <t xml:space="preserve">
</t>
    </r>
    <r>
      <rPr>
        <sz val="10"/>
        <color rgb="FF000000"/>
        <rFont val="Arial"/>
        <family val="2"/>
      </rPr>
      <t>BANKS 2016</t>
    </r>
  </si>
  <si>
    <r>
      <rPr>
        <sz val="10"/>
        <color rgb="FF000000"/>
        <rFont val="Calibri"/>
        <family val="2"/>
      </rPr>
      <t>Income</t>
    </r>
    <r>
      <rPr>
        <sz val="10"/>
        <color rgb="FF000000"/>
        <rFont val="Calibri"/>
        <family val="2"/>
      </rPr>
      <t xml:space="preserve"> </t>
    </r>
    <r>
      <rPr>
        <sz val="10"/>
        <rFont val="Calibri"/>
        <family val="2"/>
        <scheme val="minor"/>
      </rPr>
      <t xml:space="preserve">
</t>
    </r>
    <r>
      <rPr>
        <sz val="10"/>
        <color rgb="FF000000"/>
        <rFont val="Calibri"/>
        <family val="2"/>
      </rPr>
      <t>2015</t>
    </r>
  </si>
  <si>
    <r>
      <rPr>
        <sz val="10"/>
        <color rgb="FF000000"/>
        <rFont val="Calibri"/>
        <family val="2"/>
      </rPr>
      <t>Net interest</t>
    </r>
    <r>
      <rPr>
        <sz val="10"/>
        <rFont val="Calibri"/>
        <family val="2"/>
        <scheme val="minor"/>
      </rPr>
      <t xml:space="preserve">
</t>
    </r>
    <r>
      <rPr>
        <sz val="10"/>
        <color rgb="FF000000"/>
        <rFont val="Calibri"/>
        <family val="2"/>
      </rPr>
      <t>income</t>
    </r>
  </si>
  <si>
    <r>
      <rPr>
        <sz val="8"/>
        <color rgb="FF000000"/>
        <rFont val="Calibri"/>
        <family val="2"/>
      </rPr>
      <t>Net commission</t>
    </r>
    <r>
      <rPr>
        <sz val="8"/>
        <color rgb="FF000000"/>
        <rFont val="Calibri"/>
        <family val="2"/>
      </rPr>
      <t xml:space="preserve"> </t>
    </r>
    <r>
      <rPr>
        <sz val="8"/>
        <rFont val="Calibri"/>
        <family val="2"/>
        <scheme val="minor"/>
      </rPr>
      <t xml:space="preserve">
</t>
    </r>
    <r>
      <rPr>
        <sz val="8"/>
        <color rgb="FF000000"/>
        <rFont val="Calibri"/>
        <family val="2"/>
      </rPr>
      <t>income</t>
    </r>
  </si>
  <si>
    <r>
      <rPr>
        <sz val="10"/>
        <color rgb="FF000000"/>
        <rFont val="Calibri"/>
        <family val="2"/>
      </rPr>
      <t>Net income</t>
    </r>
    <r>
      <rPr>
        <sz val="10"/>
        <color rgb="FF000000"/>
        <rFont val="Calibri"/>
        <family val="2"/>
      </rPr>
      <t xml:space="preserve"> </t>
    </r>
    <r>
      <rPr>
        <sz val="10"/>
        <rFont val="Calibri"/>
        <family val="2"/>
        <scheme val="minor"/>
      </rPr>
      <t xml:space="preserve">
</t>
    </r>
    <r>
      <rPr>
        <sz val="10"/>
        <color rgb="FF000000"/>
        <rFont val="Calibri"/>
        <family val="2"/>
      </rPr>
      <t>on financial</t>
    </r>
    <r>
      <rPr>
        <sz val="10"/>
        <rFont val="Calibri"/>
        <family val="2"/>
        <scheme val="minor"/>
      </rPr>
      <t xml:space="preserve">
</t>
    </r>
    <r>
      <rPr>
        <sz val="10"/>
        <color rgb="FF000000"/>
        <rFont val="Calibri"/>
        <family val="2"/>
      </rPr>
      <t>instruments</t>
    </r>
  </si>
  <si>
    <r>
      <rPr>
        <sz val="10"/>
        <color rgb="FF000000"/>
        <rFont val="Calibri"/>
        <family val="2"/>
      </rPr>
      <t>Income</t>
    </r>
    <r>
      <rPr>
        <sz val="10"/>
        <color rgb="FF000000"/>
        <rFont val="Calibri"/>
        <family val="2"/>
      </rPr>
      <t xml:space="preserve"> </t>
    </r>
    <r>
      <rPr>
        <sz val="10"/>
        <rFont val="Calibri"/>
        <family val="2"/>
        <scheme val="minor"/>
      </rPr>
      <t xml:space="preserve">
</t>
    </r>
    <r>
      <rPr>
        <sz val="10"/>
        <color rgb="FF000000"/>
        <rFont val="Calibri"/>
        <family val="2"/>
      </rPr>
      <t>2016</t>
    </r>
  </si>
  <si>
    <r>
      <rPr>
        <b/>
        <sz val="11"/>
        <color rgb="FFFFFFFF"/>
        <rFont val="Calibri"/>
        <family val="2"/>
      </rPr>
      <t>Key data of the Bank Pocztowy S.A. Capital Group for 2011-2016</t>
    </r>
  </si>
  <si>
    <r>
      <rPr>
        <sz val="9"/>
        <color rgb="FF404040"/>
        <rFont val="Calibri"/>
        <family val="2"/>
      </rPr>
      <t>keeping bank accounts</t>
    </r>
    <r>
      <rPr>
        <sz val="9"/>
        <color rgb="FF404040"/>
        <rFont val="Calibri"/>
        <family val="2"/>
      </rPr>
      <t xml:space="preserve"> </t>
    </r>
  </si>
  <si>
    <r>
      <rPr>
        <sz val="9"/>
        <color rgb="FF404040"/>
        <rFont val="Calibri"/>
        <family val="2"/>
      </rPr>
      <t>debit and credit cards</t>
    </r>
  </si>
  <si>
    <r>
      <rPr>
        <sz val="9"/>
        <color rgb="FF404040"/>
        <rFont val="Calibri"/>
        <family val="2"/>
      </rPr>
      <t>settlement and cash transactions</t>
    </r>
  </si>
  <si>
    <r>
      <rPr>
        <sz val="9"/>
        <color rgb="FF404040"/>
        <rFont val="Calibri"/>
        <family val="2"/>
      </rPr>
      <t>cash card services, payments made in ATM and POS</t>
    </r>
    <r>
      <rPr>
        <sz val="9"/>
        <color rgb="FF404040"/>
        <rFont val="Calibri"/>
        <family val="2"/>
      </rPr>
      <t xml:space="preserve">  </t>
    </r>
  </si>
  <si>
    <r>
      <rPr>
        <sz val="9"/>
        <color rgb="FF404040"/>
        <rFont val="Calibri"/>
        <family val="2"/>
      </rPr>
      <t>cash and settlement services provided to the Group</t>
    </r>
  </si>
  <si>
    <r>
      <rPr>
        <sz val="9"/>
        <color rgb="FF404040"/>
        <rFont val="Calibri"/>
        <family val="2"/>
      </rPr>
      <t>Net ROE (%)</t>
    </r>
    <r>
      <rPr>
        <vertAlign val="superscript"/>
        <sz val="9"/>
        <color rgb="FF404040"/>
        <rFont val="Calibri"/>
        <family val="2"/>
      </rPr>
      <t>1</t>
    </r>
    <r>
      <rPr>
        <sz val="9"/>
        <color rgb="FF404040"/>
        <rFont val="Calibri"/>
        <family val="2"/>
      </rPr>
      <t xml:space="preserve"> (%)</t>
    </r>
  </si>
  <si>
    <r>
      <rPr>
        <sz val="9"/>
        <color rgb="FF404040"/>
        <rFont val="Calibri"/>
        <family val="2"/>
      </rPr>
      <t>Net ROA (%)</t>
    </r>
    <r>
      <rPr>
        <vertAlign val="superscript"/>
        <sz val="9"/>
        <color rgb="FF404040"/>
        <rFont val="Calibri"/>
        <family val="2"/>
      </rPr>
      <t>2</t>
    </r>
    <r>
      <rPr>
        <sz val="9"/>
        <color rgb="FF404040"/>
        <rFont val="Calibri"/>
        <family val="2"/>
      </rPr>
      <t xml:space="preserve"> (%)</t>
    </r>
  </si>
  <si>
    <r>
      <rPr>
        <sz val="9"/>
        <color rgb="FF404040"/>
        <rFont val="Calibri"/>
        <family val="2"/>
      </rPr>
      <t>Costs including amortization / income (C/I)</t>
    </r>
    <r>
      <rPr>
        <vertAlign val="superscript"/>
        <sz val="9"/>
        <color rgb="FF404040"/>
        <rFont val="Calibri"/>
        <family val="2"/>
      </rPr>
      <t>3</t>
    </r>
    <r>
      <rPr>
        <sz val="9"/>
        <color rgb="FF404040"/>
        <rFont val="Calibri"/>
        <family val="2"/>
      </rPr>
      <t xml:space="preserve"> (%)</t>
    </r>
  </si>
  <si>
    <r>
      <rPr>
        <sz val="9"/>
        <color rgb="FF404040"/>
        <rFont val="Calibri"/>
        <family val="2"/>
      </rPr>
      <t>Net interest margin (%)</t>
    </r>
    <r>
      <rPr>
        <vertAlign val="superscript"/>
        <sz val="9"/>
        <color rgb="FF404040"/>
        <rFont val="Calibri"/>
        <family val="2"/>
      </rPr>
      <t>4</t>
    </r>
    <r>
      <rPr>
        <sz val="9"/>
        <color rgb="FF404040"/>
        <rFont val="Calibri"/>
        <family val="2"/>
      </rPr>
      <t xml:space="preserve"> (%)</t>
    </r>
  </si>
  <si>
    <r>
      <rPr>
        <sz val="9"/>
        <color rgb="FF404040"/>
        <rFont val="Calibri"/>
        <family val="2"/>
      </rPr>
      <t>CAR (%)</t>
    </r>
    <r>
      <rPr>
        <vertAlign val="superscript"/>
        <sz val="9"/>
        <color rgb="FF404040"/>
        <rFont val="Calibri"/>
        <family val="2"/>
      </rPr>
      <t>5</t>
    </r>
    <r>
      <rPr>
        <sz val="9"/>
        <color rgb="FF404040"/>
        <rFont val="Calibri"/>
        <family val="2"/>
      </rPr>
      <t xml:space="preserve"> (%)</t>
    </r>
  </si>
  <si>
    <r>
      <rPr>
        <sz val="9"/>
        <color rgb="FF404040"/>
        <rFont val="Calibri"/>
        <family val="2"/>
      </rPr>
      <t xml:space="preserve">NPL – the share of impaired loans and advances in the credit portfolio </t>
    </r>
    <r>
      <rPr>
        <vertAlign val="superscript"/>
        <sz val="9"/>
        <color rgb="FF404040"/>
        <rFont val="Calibri"/>
        <family val="2"/>
      </rPr>
      <t>6</t>
    </r>
    <r>
      <rPr>
        <sz val="9"/>
        <color rgb="FF404040"/>
        <rFont val="Calibri"/>
        <family val="2"/>
      </rPr>
      <t xml:space="preserve"> (%)</t>
    </r>
  </si>
  <si>
    <r>
      <rPr>
        <sz val="10"/>
        <color rgb="FF000000"/>
        <rFont val="Calibri"/>
        <family val="2"/>
      </rPr>
      <t>Public finance</t>
    </r>
  </si>
  <si>
    <r>
      <rPr>
        <b/>
        <sz val="11"/>
        <color rgb="FFFFFFFF"/>
        <rFont val="Calibri"/>
        <family val="2"/>
      </rPr>
      <t>Remuneration paid and payable to members of the Management and Supervisory Board of the Bank by subsidiaries (PLN’000)</t>
    </r>
  </si>
  <si>
    <r>
      <rPr>
        <sz val="9"/>
        <color rgb="FF404040"/>
        <rFont val="Calibri"/>
        <family val="2"/>
      </rPr>
      <t>cash c</t>
    </r>
    <r>
      <rPr>
        <sz val="9"/>
        <color rgb="FF404040"/>
        <rFont val="Calibri"/>
        <family val="2"/>
      </rPr>
      <t>ard services, payments made in ATM and POS</t>
    </r>
    <r>
      <rPr>
        <sz val="9"/>
        <color rgb="FF404040"/>
        <rFont val="Calibri"/>
        <family val="2"/>
      </rPr>
      <t xml:space="preserve"> </t>
    </r>
  </si>
  <si>
    <r>
      <rPr>
        <sz val="10"/>
        <color rgb="FF000000"/>
        <rFont val="Calibri"/>
        <family val="2"/>
      </rPr>
      <t>cash</t>
    </r>
    <r>
      <rPr>
        <sz val="10"/>
        <rFont val="Calibri"/>
        <family val="2"/>
        <scheme val="minor"/>
      </rPr>
      <t xml:space="preserve">
</t>
    </r>
    <r>
      <rPr>
        <sz val="10"/>
        <color rgb="FF000000"/>
        <rFont val="Calibri"/>
        <family val="2"/>
      </rPr>
      <t xml:space="preserve"> </t>
    </r>
    <r>
      <rPr>
        <sz val="10"/>
        <color rgb="FF000000"/>
        <rFont val="Calibri"/>
        <family val="2"/>
      </rPr>
      <t>and installment</t>
    </r>
    <r>
      <rPr>
        <sz val="10"/>
        <color rgb="FF000000"/>
        <rFont val="Calibri"/>
        <family val="2"/>
      </rPr>
      <t xml:space="preserve"> </t>
    </r>
    <r>
      <rPr>
        <sz val="10"/>
        <rFont val="Calibri"/>
        <family val="2"/>
        <scheme val="minor"/>
      </rPr>
      <t xml:space="preserve">
</t>
    </r>
    <r>
      <rPr>
        <sz val="10"/>
        <color rgb="FF000000"/>
        <rFont val="Calibri"/>
        <family val="2"/>
      </rPr>
      <t>loans</t>
    </r>
  </si>
  <si>
    <r>
      <rPr>
        <sz val="10"/>
        <color rgb="FF000000"/>
        <rFont val="Calibri"/>
        <family val="2"/>
      </rPr>
      <t>2015 gross profit</t>
    </r>
  </si>
  <si>
    <r>
      <rPr>
        <sz val="10"/>
        <color rgb="FF000000"/>
        <rFont val="Calibri"/>
        <family val="2"/>
      </rPr>
      <t>Impairment losses</t>
    </r>
    <r>
      <rPr>
        <sz val="10"/>
        <rFont val="Calibri"/>
        <family val="2"/>
        <scheme val="minor"/>
      </rPr>
      <t xml:space="preserve">
</t>
    </r>
    <r>
      <rPr>
        <sz val="10"/>
        <color rgb="FF000000"/>
        <rFont val="Calibri"/>
        <family val="2"/>
      </rPr>
      <t>cyjne</t>
    </r>
  </si>
  <si>
    <r>
      <rPr>
        <sz val="10"/>
        <color rgb="FF000000"/>
        <rFont val="Calibri"/>
        <family val="2"/>
      </rPr>
      <t>2016 gross profit</t>
    </r>
  </si>
  <si>
    <r>
      <rPr>
        <sz val="10"/>
        <color rgb="FF000000"/>
        <rFont val="Calibri"/>
        <family val="2"/>
      </rPr>
      <t>Consumer banking</t>
    </r>
  </si>
  <si>
    <r>
      <rPr>
        <sz val="10"/>
        <color rgb="FF000000"/>
        <rFont val="Calibri"/>
        <family val="2"/>
      </rPr>
      <t>Institutional banking</t>
    </r>
  </si>
  <si>
    <r>
      <rPr>
        <sz val="10"/>
        <color rgb="FF000000"/>
        <rFont val="Calibri"/>
        <family val="2"/>
      </rPr>
      <t>Gross profit/loss</t>
    </r>
    <r>
      <rPr>
        <sz val="10"/>
        <rFont val="Calibri"/>
        <family val="2"/>
        <scheme val="minor"/>
      </rPr>
      <t xml:space="preserve">
</t>
    </r>
    <r>
      <rPr>
        <sz val="10"/>
        <color rgb="FF000000"/>
        <rFont val="Calibri"/>
        <family val="2"/>
      </rPr>
      <t>2015</t>
    </r>
  </si>
  <si>
    <r>
      <rPr>
        <sz val="10"/>
        <color rgb="FF000000"/>
        <rFont val="Calibri"/>
        <family val="2"/>
      </rPr>
      <t>Gross profit/loss</t>
    </r>
    <r>
      <rPr>
        <sz val="10"/>
        <rFont val="Calibri"/>
        <family val="2"/>
        <scheme val="minor"/>
      </rPr>
      <t xml:space="preserve">
</t>
    </r>
    <r>
      <rPr>
        <sz val="10"/>
        <color rgb="FF000000"/>
        <rFont val="Calibri"/>
        <family val="2"/>
      </rPr>
      <t>2016</t>
    </r>
  </si>
  <si>
    <r>
      <rPr>
        <sz val="10"/>
        <color rgb="FF000000"/>
        <rFont val="Calibri"/>
        <family val="2"/>
      </rPr>
      <t>Settlement and Treasury</t>
    </r>
  </si>
  <si>
    <r>
      <rPr>
        <sz val="10"/>
        <color rgb="FF000000"/>
        <rFont val="Calibri"/>
        <family val="2"/>
      </rPr>
      <t>Other banking activities</t>
    </r>
  </si>
  <si>
    <r>
      <rPr>
        <sz val="9"/>
        <color rgb="FF404040"/>
        <rFont val="Calibri"/>
        <family val="2"/>
      </rPr>
      <t>Employment (FTE)</t>
    </r>
  </si>
  <si>
    <r>
      <rPr>
        <sz val="9"/>
        <color rgb="FF404040"/>
        <rFont val="Calibri"/>
        <family val="2"/>
      </rPr>
      <t>Gross profit (PLN ‘000)</t>
    </r>
  </si>
  <si>
    <r>
      <rPr>
        <b/>
        <sz val="11"/>
        <color rgb="FFFFFFFF"/>
        <rFont val="Calibri"/>
        <family val="2"/>
      </rPr>
      <t>Consolidated data</t>
    </r>
  </si>
  <si>
    <r>
      <rPr>
        <b/>
        <sz val="11"/>
        <color rgb="FFFFFFFF"/>
        <rFont val="Calibri"/>
        <family val="2"/>
      </rPr>
      <t xml:space="preserve">Realigned liquidity gap in 2016 (PLN’000) </t>
    </r>
  </si>
  <si>
    <t>`</t>
  </si>
  <si>
    <r>
      <rPr>
        <sz val="9"/>
        <color rgb="FF404040"/>
        <rFont val="Calibri"/>
        <family val="2"/>
      </rPr>
      <t>Sales</t>
    </r>
    <r>
      <rPr>
        <vertAlign val="superscript"/>
        <sz val="9"/>
        <color rgb="FF404040"/>
        <rFont val="Calibri"/>
        <family val="2"/>
      </rPr>
      <t xml:space="preserve">1 </t>
    </r>
    <r>
      <rPr>
        <sz val="9"/>
        <color rgb="FF404040"/>
        <rFont val="Calibri"/>
        <family val="2"/>
      </rPr>
      <t>(PLN’000)</t>
    </r>
  </si>
  <si>
    <r>
      <rPr>
        <sz val="9"/>
        <color rgb="FF404040"/>
        <rFont val="Calibri"/>
        <family val="2"/>
      </rPr>
      <t>702 417</t>
    </r>
    <r>
      <rPr>
        <sz val="9"/>
        <color rgb="FF404040"/>
        <rFont val="Calibri"/>
        <family val="2"/>
      </rPr>
      <t> </t>
    </r>
  </si>
  <si>
    <r>
      <rPr>
        <sz val="9"/>
        <color rgb="FF404040"/>
        <rFont val="Calibri"/>
        <family val="2"/>
      </rPr>
      <t>13 052</t>
    </r>
    <r>
      <rPr>
        <sz val="9"/>
        <color rgb="FF404040"/>
        <rFont val="Calibri"/>
        <family val="2"/>
      </rPr>
      <t xml:space="preserve"> </t>
    </r>
  </si>
  <si>
    <r>
      <rPr>
        <b/>
        <sz val="9"/>
        <color rgb="FF000000"/>
        <rFont val="Arial CE"/>
        <family val="2"/>
      </rPr>
      <t>1Q16</t>
    </r>
  </si>
  <si>
    <r>
      <rPr>
        <b/>
        <sz val="9"/>
        <color rgb="FF000000"/>
        <rFont val="Arial CE"/>
        <family val="2"/>
      </rPr>
      <t>2Q16</t>
    </r>
  </si>
  <si>
    <r>
      <rPr>
        <b/>
        <sz val="9"/>
        <color rgb="FF000000"/>
        <rFont val="Arial CE"/>
        <family val="2"/>
      </rPr>
      <t>3Q16</t>
    </r>
  </si>
  <si>
    <r>
      <rPr>
        <b/>
        <sz val="9"/>
        <color rgb="FF000000"/>
        <rFont val="Arial CE"/>
        <family val="2"/>
      </rPr>
      <t>4Q16</t>
    </r>
  </si>
  <si>
    <r>
      <rPr>
        <sz val="10"/>
        <color rgb="FF000000"/>
        <rFont val="Calibri"/>
        <family val="2"/>
      </rPr>
      <t>01.2016</t>
    </r>
  </si>
  <si>
    <r>
      <rPr>
        <sz val="10"/>
        <color rgb="FF000000"/>
        <rFont val="Calibri"/>
        <family val="2"/>
      </rPr>
      <t>02.2016</t>
    </r>
  </si>
  <si>
    <r>
      <rPr>
        <sz val="10"/>
        <color rgb="FF000000"/>
        <rFont val="Calibri"/>
        <family val="2"/>
      </rPr>
      <t>03.2016</t>
    </r>
  </si>
  <si>
    <r>
      <rPr>
        <sz val="10"/>
        <color rgb="FF000000"/>
        <rFont val="Calibri"/>
        <family val="2"/>
      </rPr>
      <t>04.2016</t>
    </r>
  </si>
  <si>
    <r>
      <rPr>
        <sz val="10"/>
        <color rgb="FF000000"/>
        <rFont val="Calibri"/>
        <family val="2"/>
      </rPr>
      <t>05.2016</t>
    </r>
  </si>
  <si>
    <r>
      <rPr>
        <sz val="10"/>
        <color rgb="FF000000"/>
        <rFont val="Calibri"/>
        <family val="2"/>
      </rPr>
      <t>07.2016</t>
    </r>
  </si>
  <si>
    <r>
      <rPr>
        <sz val="10"/>
        <color rgb="FF000000"/>
        <rFont val="Calibri"/>
        <family val="2"/>
      </rPr>
      <t>08.2016</t>
    </r>
  </si>
  <si>
    <r>
      <rPr>
        <sz val="10"/>
        <color rgb="FF000000"/>
        <rFont val="Calibri"/>
        <family val="2"/>
      </rPr>
      <t>09.2016</t>
    </r>
  </si>
  <si>
    <r>
      <rPr>
        <sz val="10"/>
        <color rgb="FF000000"/>
        <rFont val="Calibri"/>
        <family val="2"/>
      </rPr>
      <t>10.2016</t>
    </r>
  </si>
  <si>
    <r>
      <rPr>
        <sz val="10"/>
        <color rgb="FF000000"/>
        <rFont val="Calibri"/>
        <family val="2"/>
      </rPr>
      <t>11.2016</t>
    </r>
  </si>
  <si>
    <r>
      <rPr>
        <sz val="8"/>
        <color rgb="FF595959"/>
        <rFont val="Calibri"/>
        <family val="2"/>
      </rPr>
      <t>Source: GUS, NBP, Bloomberg, Reuters</t>
    </r>
  </si>
  <si>
    <r>
      <rPr>
        <sz val="10"/>
        <color rgb="FF000000"/>
        <rFont val="Calibri"/>
        <family val="2"/>
      </rPr>
      <t>gru 38</t>
    </r>
  </si>
  <si>
    <r>
      <rPr>
        <sz val="10"/>
        <color rgb="FF000000"/>
        <rFont val="Calibri"/>
        <family val="2"/>
      </rPr>
      <t>gru 39</t>
    </r>
  </si>
  <si>
    <r>
      <rPr>
        <sz val="10"/>
        <color rgb="FF000000"/>
        <rFont val="Calibri"/>
        <family val="2"/>
      </rPr>
      <t>gru 40</t>
    </r>
  </si>
  <si>
    <r>
      <rPr>
        <sz val="10"/>
        <color rgb="FF000000"/>
        <rFont val="Calibri"/>
        <family val="2"/>
      </rPr>
      <t>gru 41</t>
    </r>
  </si>
  <si>
    <r>
      <rPr>
        <sz val="10"/>
        <color rgb="FF000000"/>
        <rFont val="Calibri"/>
        <family val="2"/>
      </rPr>
      <t>gru 42</t>
    </r>
  </si>
  <si>
    <r>
      <rPr>
        <sz val="10"/>
        <color rgb="FF000000"/>
        <rFont val="Calibri"/>
        <family val="2"/>
      </rPr>
      <t>gru 43</t>
    </r>
  </si>
  <si>
    <r>
      <rPr>
        <sz val="10"/>
        <color rgb="FF000000"/>
        <rFont val="Calibri"/>
        <family val="2"/>
      </rPr>
      <t>gru 44</t>
    </r>
  </si>
  <si>
    <r>
      <rPr>
        <sz val="10"/>
        <color rgb="FF000000"/>
        <rFont val="Calibri"/>
        <family val="2"/>
      </rPr>
      <t>gru 45</t>
    </r>
  </si>
  <si>
    <r>
      <rPr>
        <sz val="10"/>
        <color rgb="FF000000"/>
        <rFont val="Calibri"/>
        <family val="2"/>
      </rPr>
      <t>gru 46</t>
    </r>
  </si>
  <si>
    <r>
      <rPr>
        <sz val="10"/>
        <color rgb="FF000000"/>
        <rFont val="Calibri"/>
        <family val="2"/>
      </rPr>
      <t>gru 47</t>
    </r>
  </si>
  <si>
    <r>
      <rPr>
        <sz val="10"/>
        <color rgb="FF000000"/>
        <rFont val="Calibri"/>
        <family val="2"/>
      </rPr>
      <t>gru 48</t>
    </r>
  </si>
  <si>
    <r>
      <rPr>
        <sz val="10"/>
        <color rgb="FF000000"/>
        <rFont val="Calibri"/>
        <family val="2"/>
      </rPr>
      <t>gru 49</t>
    </r>
  </si>
  <si>
    <r>
      <rPr>
        <sz val="9"/>
        <color rgb="FF000000"/>
        <rFont val="Arial"/>
        <family val="2"/>
      </rPr>
      <t>Profit</t>
    </r>
    <r>
      <rPr>
        <sz val="9"/>
        <rFont val="Arial"/>
        <family val="2"/>
      </rPr>
      <t xml:space="preserve">
</t>
    </r>
    <r>
      <rPr>
        <sz val="9"/>
        <color rgb="FF000000"/>
        <rFont val="Arial"/>
        <family val="2"/>
      </rPr>
      <t>2015</t>
    </r>
  </si>
  <si>
    <t>Pozostałe koszty</t>
  </si>
  <si>
    <r>
      <rPr>
        <sz val="9"/>
        <color rgb="FF000000"/>
        <rFont val="Arial"/>
        <family val="2"/>
      </rPr>
      <t>Profit</t>
    </r>
    <r>
      <rPr>
        <sz val="9"/>
        <rFont val="Arial"/>
        <family val="2"/>
      </rPr>
      <t xml:space="preserve">
</t>
    </r>
    <r>
      <rPr>
        <sz val="9"/>
        <color rgb="FF000000"/>
        <rFont val="Arial"/>
        <family val="2"/>
      </rPr>
      <t>2016</t>
    </r>
  </si>
  <si>
    <r>
      <rPr>
        <sz val="10"/>
        <color rgb="FF000000"/>
        <rFont val="Calibri"/>
        <family val="2"/>
      </rPr>
      <t>consumer loans</t>
    </r>
  </si>
  <si>
    <r>
      <rPr>
        <b/>
        <sz val="10"/>
        <color rgb="FFFFFFFF"/>
        <rFont val="Calibri"/>
        <family val="2"/>
      </rPr>
      <t>Change 2016/2015</t>
    </r>
    <r>
      <rPr>
        <sz val="10"/>
        <color theme="0"/>
        <rFont val="Calibri"/>
        <family val="2"/>
        <scheme val="minor"/>
      </rPr>
      <t xml:space="preserve">
</t>
    </r>
    <r>
      <rPr>
        <b/>
        <sz val="10"/>
        <color rgb="FFFFFFFF"/>
        <rFont val="Calibri"/>
        <family val="2"/>
      </rPr>
      <t>PLN ‘000         %</t>
    </r>
    <r>
      <rPr>
        <b/>
        <sz val="10"/>
        <color rgb="FFFFFFFF"/>
        <rFont val="Calibri"/>
        <family val="2"/>
      </rPr>
      <t xml:space="preserve"> </t>
    </r>
  </si>
  <si>
    <r>
      <rPr>
        <b/>
        <sz val="11"/>
        <color rgb="FFFFFFFF"/>
        <rFont val="Calibri"/>
        <family val="2"/>
      </rPr>
      <t>Debit and credit cards held by retail clients (‘000)</t>
    </r>
  </si>
  <si>
    <r>
      <rPr>
        <b/>
        <sz val="10"/>
        <color rgb="FFFFFFFF"/>
        <rFont val="Calibri"/>
        <family val="2"/>
      </rPr>
      <t>Change 2016/2015</t>
    </r>
    <r>
      <rPr>
        <sz val="10"/>
        <color theme="0"/>
        <rFont val="Calibri"/>
        <family val="2"/>
        <scheme val="minor"/>
      </rPr>
      <t xml:space="preserve">
</t>
    </r>
    <r>
      <rPr>
        <b/>
        <sz val="10"/>
        <color rgb="FFFFFFFF"/>
        <rFont val="Calibri"/>
        <family val="2"/>
      </rPr>
      <t>‘000     %</t>
    </r>
    <r>
      <rPr>
        <b/>
        <sz val="10"/>
        <color rgb="FFFFFFFF"/>
        <rFont val="Calibri"/>
        <family val="2"/>
      </rPr>
      <t xml:space="preserve"> </t>
    </r>
  </si>
  <si>
    <r>
      <rPr>
        <b/>
        <sz val="9"/>
        <color rgb="FFFFFFFF"/>
        <rFont val="Calibri"/>
        <family val="2"/>
      </rPr>
      <t>Cards, including:</t>
    </r>
  </si>
  <si>
    <r>
      <rPr>
        <sz val="9"/>
        <color rgb="FF404040"/>
        <rFont val="Calibri"/>
        <family val="2"/>
      </rPr>
      <t>MasterCard and Visa Electron</t>
    </r>
    <r>
      <rPr>
        <sz val="9"/>
        <color rgb="FF404040"/>
        <rFont val="Calibri"/>
        <family val="2"/>
      </rPr>
      <t xml:space="preserve"> </t>
    </r>
  </si>
  <si>
    <r>
      <rPr>
        <sz val="9"/>
        <color rgb="FF404040"/>
        <rFont val="Calibri"/>
        <family val="2"/>
      </rPr>
      <t>MasterCard and Visa Classic credit cards</t>
    </r>
  </si>
  <si>
    <r>
      <rPr>
        <b/>
        <sz val="10"/>
        <color rgb="FFFFFFFF"/>
        <rFont val="Calibri"/>
        <family val="2"/>
      </rPr>
      <t>Change 2016/2015</t>
    </r>
    <r>
      <rPr>
        <sz val="10"/>
        <color theme="0"/>
        <rFont val="Calibri"/>
        <family val="2"/>
        <scheme val="minor"/>
      </rPr>
      <t xml:space="preserve">
</t>
    </r>
    <r>
      <rPr>
        <b/>
        <sz val="10"/>
        <color rgb="FFFFFFFF"/>
        <rFont val="Calibri"/>
        <family val="2"/>
      </rPr>
      <t xml:space="preserve">      </t>
    </r>
    <r>
      <rPr>
        <b/>
        <sz val="10"/>
        <color rgb="FFFFFFFF"/>
        <rFont val="Calibri"/>
        <family val="2"/>
      </rPr>
      <t>PLN ‘000         %</t>
    </r>
  </si>
  <si>
    <r>
      <rPr>
        <sz val="10"/>
        <color rgb="FF000000"/>
        <rFont val="Arial"/>
        <family val="2"/>
      </rPr>
      <t>Debt securities (PLN million)</t>
    </r>
  </si>
  <si>
    <r>
      <rPr>
        <sz val="10"/>
        <color rgb="FF000000"/>
        <rFont val="Arial"/>
        <family val="2"/>
      </rPr>
      <t>Subordinate liabilities (PLN million)</t>
    </r>
  </si>
  <si>
    <r>
      <rPr>
        <sz val="10"/>
        <color rgb="FF000000"/>
        <rFont val="Arial"/>
        <family val="2"/>
      </rPr>
      <t>Share in the balance sheet total income from securities (%)</t>
    </r>
  </si>
  <si>
    <r>
      <rPr>
        <sz val="10"/>
        <color rgb="FF000000"/>
        <rFont val="Arial"/>
        <family val="2"/>
      </rPr>
      <t>Share in the balance sheet total income from securities and subordinated liabilities (%)</t>
    </r>
  </si>
  <si>
    <r>
      <rPr>
        <sz val="10"/>
        <color rgb="FF000000"/>
        <rFont val="Arial"/>
        <family val="2"/>
      </rPr>
      <t>Revenue from investment funds</t>
    </r>
  </si>
  <si>
    <r>
      <rPr>
        <b/>
        <sz val="11"/>
        <color rgb="FFFFFFFF"/>
        <rFont val="Calibri"/>
        <family val="2"/>
      </rPr>
      <t>Net impairment losses (PLN’000)</t>
    </r>
  </si>
  <si>
    <r>
      <rPr>
        <b/>
        <sz val="10"/>
        <color rgb="FFFFFFFF"/>
        <rFont val="Calibri"/>
        <family val="2"/>
      </rPr>
      <t>Total change 2015/2016</t>
    </r>
    <r>
      <rPr>
        <sz val="10"/>
        <color theme="0"/>
        <rFont val="Calibri"/>
        <family val="2"/>
        <scheme val="minor"/>
      </rPr>
      <t xml:space="preserve">
</t>
    </r>
    <r>
      <rPr>
        <b/>
        <sz val="10"/>
        <color rgb="FFFFFFFF"/>
        <rFont val="Calibri"/>
        <family val="2"/>
      </rPr>
      <t>PLN ‘000         %</t>
    </r>
  </si>
  <si>
    <r>
      <rPr>
        <sz val="10"/>
        <color rgb="FF000000"/>
        <rFont val="Calibri"/>
        <family val="2"/>
      </rPr>
      <t>Net impairment losses</t>
    </r>
  </si>
  <si>
    <r>
      <rPr>
        <sz val="10"/>
        <color rgb="FF000000"/>
        <rFont val="Calibri"/>
        <family val="2"/>
      </rPr>
      <t>Risk cost margin</t>
    </r>
  </si>
  <si>
    <r>
      <rPr>
        <b/>
        <sz val="9"/>
        <color rgb="FFFFFFFF"/>
        <rFont val="Calibri"/>
        <family val="2"/>
      </rPr>
      <t>Loans and advances granted to clients, including:</t>
    </r>
  </si>
  <si>
    <r>
      <rPr>
        <b/>
        <sz val="9"/>
        <color rgb="FFFFFFFF"/>
        <rFont val="Calibri"/>
        <family val="2"/>
      </rPr>
      <t>individuals</t>
    </r>
    <r>
      <rPr>
        <b/>
        <sz val="9"/>
        <color rgb="FFFFFFFF"/>
        <rFont val="Calibri"/>
        <family val="2"/>
      </rPr>
      <t xml:space="preserve"> </t>
    </r>
  </si>
  <si>
    <r>
      <rPr>
        <sz val="9"/>
        <color rgb="FF404040"/>
        <rFont val="Calibri"/>
        <family val="2"/>
      </rPr>
      <t>70%</t>
    </r>
    <r>
      <rPr>
        <vertAlign val="superscript"/>
        <sz val="9"/>
        <color rgb="FF404040"/>
        <rFont val="Calibri"/>
        <family val="2"/>
      </rPr>
      <t>1</t>
    </r>
  </si>
  <si>
    <r>
      <rPr>
        <i/>
        <vertAlign val="superscript"/>
        <sz val="8"/>
        <color rgb="FF404040"/>
        <rFont val="Calibri"/>
        <family val="2"/>
      </rPr>
      <t>1</t>
    </r>
    <r>
      <rPr>
        <i/>
        <sz val="8"/>
        <color rgb="FF404040"/>
        <rFont val="Calibri"/>
        <family val="2"/>
      </rPr>
      <t xml:space="preserve"> From 1 October 2015 to 31 December 2015 </t>
    </r>
  </si>
  <si>
    <r>
      <rPr>
        <sz val="8"/>
        <color rgb="FF404040"/>
        <rFont val="Calibri"/>
        <family val="2"/>
      </rPr>
      <t>Minimum value</t>
    </r>
  </si>
  <si>
    <r>
      <rPr>
        <sz val="8"/>
        <color rgb="FF404040"/>
        <rFont val="Calibri"/>
        <family val="2"/>
      </rPr>
      <t>Maximum value</t>
    </r>
    <r>
      <rPr>
        <sz val="8"/>
        <color rgb="FF404040"/>
        <rFont val="Calibri"/>
        <family val="2"/>
      </rPr>
      <t xml:space="preserve"> </t>
    </r>
  </si>
  <si>
    <r>
      <rPr>
        <sz val="8"/>
        <color rgb="FF404040"/>
        <rFont val="Calibri"/>
        <family val="2"/>
      </rPr>
      <t>Average value</t>
    </r>
    <r>
      <rPr>
        <sz val="8"/>
        <color rgb="FF404040"/>
        <rFont val="Calibri"/>
        <family val="2"/>
      </rPr>
      <t xml:space="preserve"> </t>
    </r>
  </si>
  <si>
    <r>
      <rPr>
        <b/>
        <sz val="9"/>
        <color rgb="FFFFFFFF"/>
        <rFont val="Calibri"/>
        <family val="2"/>
      </rPr>
      <t>Value of shares (PLN’000)</t>
    </r>
  </si>
  <si>
    <r>
      <rPr>
        <sz val="8"/>
        <color rgb="FF595959"/>
        <rFont val="Calibri"/>
        <family val="2"/>
      </rPr>
      <t>Registered shares, A series/face value of PLN 10 each</t>
    </r>
  </si>
  <si>
    <r>
      <rPr>
        <sz val="8"/>
        <color rgb="FF595959"/>
        <rFont val="Calibri"/>
        <family val="2"/>
      </rPr>
      <t>Registered shares, B series/face value of PLN 10 each</t>
    </r>
  </si>
  <si>
    <r>
      <rPr>
        <sz val="8"/>
        <color rgb="FF595959"/>
        <rFont val="Calibri"/>
        <family val="2"/>
      </rPr>
      <t>Registered shares, C1 series/face value of PLN 10 each</t>
    </r>
  </si>
  <si>
    <r>
      <rPr>
        <b/>
        <sz val="10"/>
        <color rgb="FF323232"/>
        <rFont val="Calibri"/>
        <family val="2"/>
      </rPr>
      <t xml:space="preserve">Retail client </t>
    </r>
    <r>
      <rPr>
        <sz val="10"/>
        <color rgb="FF323232"/>
        <rFont val="Calibri"/>
        <family val="2"/>
        <scheme val="minor"/>
      </rPr>
      <t xml:space="preserve">
</t>
    </r>
    <r>
      <rPr>
        <b/>
        <sz val="10"/>
        <color rgb="FF323232"/>
        <rFont val="Calibri"/>
        <family val="2"/>
      </rPr>
      <t>service</t>
    </r>
  </si>
  <si>
    <r>
      <rPr>
        <b/>
        <sz val="10"/>
        <color rgb="FF323232"/>
        <rFont val="Calibri"/>
        <family val="2"/>
      </rPr>
      <t>Institutional client service</t>
    </r>
  </si>
  <si>
    <r>
      <rPr>
        <b/>
        <sz val="10"/>
        <color rgb="FF404040"/>
        <rFont val="Calibri"/>
        <family val="2"/>
      </rPr>
      <t>4.7 thousand</t>
    </r>
  </si>
  <si>
    <r>
      <rPr>
        <b/>
        <sz val="10"/>
        <color rgb="FF404040"/>
        <rFont val="Calibri"/>
        <family val="2"/>
      </rPr>
      <t xml:space="preserve"> </t>
    </r>
    <r>
      <rPr>
        <b/>
        <sz val="10"/>
        <color rgb="FF404040"/>
        <rFont val="Calibri"/>
        <family val="2"/>
      </rPr>
      <t>23 thousand</t>
    </r>
  </si>
  <si>
    <r>
      <rPr>
        <sz val="10"/>
        <color rgb="FF000000"/>
        <rFont val="Calibri"/>
        <family val="2"/>
      </rPr>
      <t>As at 9 November 2016</t>
    </r>
    <r>
      <rPr>
        <sz val="10"/>
        <color rgb="FF000000"/>
        <rFont val="Calibri"/>
        <family val="2"/>
      </rPr>
      <t xml:space="preserve"> </t>
    </r>
  </si>
  <si>
    <r>
      <rPr>
        <sz val="10"/>
        <color rgb="FF000000"/>
        <rFont val="Arial"/>
        <family val="2"/>
      </rPr>
      <t>Donations</t>
    </r>
  </si>
  <si>
    <r>
      <rPr>
        <b/>
        <sz val="9"/>
        <color rgb="FFFFFFFF"/>
        <rFont val="Calibri"/>
        <family val="2"/>
      </rPr>
      <t>Employment contract conclusion date</t>
    </r>
  </si>
  <si>
    <r>
      <rPr>
        <b/>
        <sz val="9"/>
        <color rgb="FFFFFFFF"/>
        <rFont val="Calibri"/>
        <family val="2"/>
      </rPr>
      <t>Employment contract term</t>
    </r>
  </si>
  <si>
    <r>
      <rPr>
        <b/>
        <sz val="9"/>
        <color rgb="FFFFFFFF"/>
        <rFont val="Calibri"/>
        <family val="2"/>
      </rPr>
      <t>Position</t>
    </r>
  </si>
  <si>
    <r>
      <rPr>
        <sz val="9"/>
        <color rgb="FF595959"/>
        <rFont val="Calibri"/>
        <family val="2"/>
      </rPr>
      <t>Sławomir Zawadzki</t>
    </r>
  </si>
  <si>
    <r>
      <rPr>
        <sz val="9"/>
        <color rgb="FF595959"/>
        <rFont val="Calibri"/>
        <family val="2"/>
      </rPr>
      <t>Chairman of the Management Board</t>
    </r>
  </si>
  <si>
    <r>
      <rPr>
        <sz val="9"/>
        <color rgb="FF595959"/>
        <rFont val="Calibri"/>
        <family val="2"/>
      </rPr>
      <t>Robert Kuraszkiewicz</t>
    </r>
  </si>
  <si>
    <r>
      <rPr>
        <sz val="9"/>
        <color rgb="FF595959"/>
        <rFont val="Calibri"/>
        <family val="2"/>
      </rPr>
      <t>Jerzy Konopka</t>
    </r>
  </si>
  <si>
    <r>
      <rPr>
        <sz val="9"/>
        <color rgb="FF595959"/>
        <rFont val="Calibri"/>
        <family val="2"/>
      </rPr>
      <t>Magdalena Nawara</t>
    </r>
  </si>
  <si>
    <r>
      <rPr>
        <sz val="9"/>
        <color rgb="FF595959"/>
        <rFont val="Calibri"/>
        <family val="2"/>
      </rPr>
      <t>1 March 2016</t>
    </r>
  </si>
  <si>
    <r>
      <rPr>
        <sz val="9"/>
        <color rgb="FF595959"/>
        <rFont val="Calibri"/>
        <family val="2"/>
      </rPr>
      <t>Krzysztof Telega</t>
    </r>
  </si>
  <si>
    <r>
      <rPr>
        <b/>
        <sz val="9"/>
        <color rgb="FFFFFFFF"/>
        <rFont val="Calibri"/>
        <family val="2"/>
      </rPr>
      <t>Appointment date</t>
    </r>
  </si>
  <si>
    <r>
      <rPr>
        <b/>
        <sz val="9"/>
        <color rgb="FFFFFFFF"/>
        <rFont val="Calibri"/>
        <family val="2"/>
      </rPr>
      <t>Term of office expiry date</t>
    </r>
  </si>
  <si>
    <r>
      <rPr>
        <sz val="10"/>
        <color rgb="FF000000"/>
        <rFont val="Calibri"/>
        <family val="2"/>
      </rPr>
      <t>Przemysław Sypniewski</t>
    </r>
  </si>
  <si>
    <r>
      <rPr>
        <sz val="10"/>
        <color rgb="FF000000"/>
        <rFont val="Calibri"/>
        <family val="2"/>
      </rPr>
      <t>Chairman</t>
    </r>
  </si>
  <si>
    <r>
      <rPr>
        <sz val="10"/>
        <color rgb="FF000000"/>
        <rFont val="Calibri"/>
        <family val="2"/>
      </rPr>
      <t>Appointed Supervisory Board member on 3 August 2016.</t>
    </r>
  </si>
  <si>
    <r>
      <rPr>
        <sz val="10"/>
        <color rgb="FF000000"/>
        <rFont val="Calibri"/>
        <family val="2"/>
      </rPr>
      <t xml:space="preserve">Appointed the Chairman on 4 August 2016. </t>
    </r>
  </si>
  <si>
    <r>
      <rPr>
        <sz val="10"/>
        <color rgb="FF000000"/>
        <rFont val="Calibri"/>
        <family val="2"/>
      </rPr>
      <t>Szymon Wałach</t>
    </r>
  </si>
  <si>
    <r>
      <rPr>
        <sz val="10"/>
        <color rgb="FF000000"/>
        <rFont val="Calibri"/>
        <family val="2"/>
      </rPr>
      <t>Deputy Chairman</t>
    </r>
  </si>
  <si>
    <r>
      <rPr>
        <sz val="10"/>
        <color rgb="FF000000"/>
        <rFont val="Calibri"/>
        <family val="2"/>
      </rPr>
      <t>Appointed Supervisory Board member on 20 May 2016.</t>
    </r>
  </si>
  <si>
    <r>
      <rPr>
        <sz val="10"/>
        <color rgb="FF000000"/>
        <rFont val="Calibri"/>
        <family val="2"/>
      </rPr>
      <t xml:space="preserve">Appointed the Deputy Chairman on 9 June 2016. </t>
    </r>
  </si>
  <si>
    <r>
      <rPr>
        <sz val="10"/>
        <color rgb="FF000000"/>
        <rFont val="Calibri"/>
        <family val="2"/>
      </rPr>
      <t>Magdalena Pacuła</t>
    </r>
  </si>
  <si>
    <r>
      <rPr>
        <sz val="10"/>
        <color rgb="FF000000"/>
        <rFont val="Calibri"/>
        <family val="2"/>
      </rPr>
      <t>Secretary</t>
    </r>
  </si>
  <si>
    <r>
      <rPr>
        <sz val="10"/>
        <color rgb="FF000000"/>
        <rFont val="Calibri"/>
        <family val="2"/>
      </rPr>
      <t>Appointed Supervisory Board member on 14 April 2016.</t>
    </r>
  </si>
  <si>
    <r>
      <rPr>
        <sz val="10"/>
        <color rgb="FF000000"/>
        <rFont val="Calibri"/>
        <family val="2"/>
      </rPr>
      <t xml:space="preserve">Appointed the Secretary on 18 May 2016. </t>
    </r>
  </si>
  <si>
    <r>
      <rPr>
        <sz val="10"/>
        <color rgb="FF000000"/>
        <rFont val="Calibri"/>
        <family val="2"/>
      </rPr>
      <t>Piotr Chełmikowski</t>
    </r>
  </si>
  <si>
    <r>
      <rPr>
        <sz val="10"/>
        <color rgb="FF000000"/>
        <rFont val="Calibri"/>
        <family val="2"/>
      </rPr>
      <t xml:space="preserve">14 April 2016 </t>
    </r>
  </si>
  <si>
    <r>
      <rPr>
        <sz val="10"/>
        <color rgb="FF000000"/>
        <rFont val="Calibri"/>
        <family val="2"/>
      </rPr>
      <t>Katarzyna Kreczmańska-Gigol</t>
    </r>
  </si>
  <si>
    <r>
      <rPr>
        <sz val="10"/>
        <color rgb="FF000000"/>
        <rFont val="Calibri"/>
        <family val="2"/>
      </rPr>
      <t xml:space="preserve">2 December 2016 </t>
    </r>
  </si>
  <si>
    <r>
      <rPr>
        <sz val="10"/>
        <color rgb="FF000000"/>
        <rFont val="Calibri"/>
        <family val="2"/>
      </rPr>
      <t>Marcin Mosz</t>
    </r>
  </si>
  <si>
    <r>
      <rPr>
        <sz val="10"/>
        <color rgb="FF000000"/>
        <rFont val="Calibri"/>
        <family val="2"/>
      </rPr>
      <t xml:space="preserve">9 June 2016 </t>
    </r>
  </si>
  <si>
    <r>
      <rPr>
        <sz val="10"/>
        <color rgb="FF000000"/>
        <rFont val="Calibri"/>
        <family val="2"/>
      </rPr>
      <t>Jakub Słupiński</t>
    </r>
  </si>
  <si>
    <r>
      <rPr>
        <sz val="10"/>
        <color rgb="FF000000"/>
        <rFont val="Arial"/>
        <family val="2"/>
      </rPr>
      <t>Deposits</t>
    </r>
  </si>
  <si>
    <r>
      <rPr>
        <b/>
        <sz val="10"/>
        <color rgb="FFFFFFFF"/>
        <rFont val="Calibri"/>
        <family val="2"/>
      </rPr>
      <t>Change 2016/2015</t>
    </r>
  </si>
  <si>
    <r>
      <rPr>
        <sz val="10"/>
        <color rgb="FF000000"/>
        <rFont val="Arial"/>
        <family val="2"/>
      </rPr>
      <t>GROUP</t>
    </r>
  </si>
  <si>
    <r>
      <rPr>
        <sz val="10"/>
        <color rgb="FF000000"/>
        <rFont val="Arial"/>
        <family val="2"/>
      </rPr>
      <t>COMMERCIAL BANKS</t>
    </r>
    <r>
      <rPr>
        <sz val="10"/>
        <rFont val="Arial"/>
        <family val="2"/>
      </rPr>
      <t xml:space="preserve">
</t>
    </r>
    <r>
      <rPr>
        <sz val="10"/>
        <rFont val="Arial"/>
        <family val="2"/>
      </rPr>
      <t xml:space="preserve">
</t>
    </r>
    <r>
      <rPr>
        <sz val="10"/>
        <color rgb="FF000000"/>
        <rFont val="Arial"/>
        <family val="2"/>
      </rPr>
      <t>COOPERATIVE BANKS</t>
    </r>
    <r>
      <rPr>
        <sz val="10"/>
        <rFont val="Arial"/>
        <family val="2"/>
      </rPr>
      <t xml:space="preserve">
</t>
    </r>
    <r>
      <rPr>
        <sz val="10"/>
        <rFont val="Arial"/>
        <family val="2"/>
      </rPr>
      <t xml:space="preserve">
</t>
    </r>
    <r>
      <rPr>
        <sz val="10"/>
        <color rgb="FF000000"/>
        <rFont val="Arial"/>
        <family val="2"/>
      </rPr>
      <t>actual</t>
    </r>
  </si>
  <si>
    <r>
      <rPr>
        <sz val="10"/>
        <color rgb="FF000000"/>
        <rFont val="Arial"/>
        <family val="2"/>
      </rPr>
      <t>COOPERATIVE BANKS</t>
    </r>
    <r>
      <rPr>
        <sz val="10"/>
        <rFont val="Arial"/>
        <family val="2"/>
      </rPr>
      <t xml:space="preserve">
</t>
    </r>
    <r>
      <rPr>
        <sz val="10"/>
        <rFont val="Arial"/>
        <family val="2"/>
      </rPr>
      <t xml:space="preserve">
</t>
    </r>
    <r>
      <rPr>
        <sz val="10"/>
        <color rgb="FF000000"/>
        <rFont val="Arial"/>
        <family val="2"/>
      </rPr>
      <t>actual</t>
    </r>
  </si>
  <si>
    <r>
      <rPr>
        <sz val="10"/>
        <color rgb="FF000000"/>
        <rFont val="Arial"/>
        <family val="2"/>
      </rPr>
      <t>GROUP</t>
    </r>
    <r>
      <rPr>
        <sz val="10"/>
        <rFont val="Arial"/>
        <family val="2"/>
      </rPr>
      <t xml:space="preserve">
</t>
    </r>
    <r>
      <rPr>
        <sz val="10"/>
        <color rgb="FF000000"/>
        <rFont val="Arial"/>
        <family val="2"/>
      </rPr>
      <t>2015</t>
    </r>
  </si>
  <si>
    <r>
      <rPr>
        <sz val="10"/>
        <color rgb="FF000000"/>
        <rFont val="Arial"/>
        <family val="2"/>
      </rPr>
      <t>GROUP</t>
    </r>
    <r>
      <rPr>
        <sz val="10"/>
        <rFont val="Arial"/>
        <family val="2"/>
      </rPr>
      <t xml:space="preserve">
</t>
    </r>
    <r>
      <rPr>
        <sz val="10"/>
        <color rgb="FF000000"/>
        <rFont val="Arial"/>
        <family val="2"/>
      </rPr>
      <t>2016</t>
    </r>
  </si>
  <si>
    <r>
      <rPr>
        <sz val="10"/>
        <color rgb="FF000000"/>
        <rFont val="Arial"/>
        <family val="2"/>
      </rPr>
      <t>COMMERCIAL</t>
    </r>
    <r>
      <rPr>
        <sz val="10"/>
        <rFont val="Arial"/>
        <family val="2"/>
      </rPr>
      <t xml:space="preserve">
</t>
    </r>
    <r>
      <rPr>
        <sz val="10"/>
        <color rgb="FF000000"/>
        <rFont val="Arial"/>
        <family val="2"/>
      </rPr>
      <t>BANKS 2015</t>
    </r>
  </si>
  <si>
    <r>
      <rPr>
        <sz val="10"/>
        <color rgb="FF000000"/>
        <rFont val="Arial"/>
        <family val="2"/>
      </rPr>
      <t>COOPERATIVE BANKS 2015</t>
    </r>
  </si>
  <si>
    <r>
      <rPr>
        <sz val="10"/>
        <color rgb="FF000000"/>
        <rFont val="Arial"/>
        <family val="2"/>
      </rPr>
      <t>COOPERATIVE BANKS 2016</t>
    </r>
  </si>
  <si>
    <r>
      <rPr>
        <sz val="10"/>
        <color rgb="FF000000"/>
        <rFont val="Arial"/>
        <family val="2"/>
      </rPr>
      <t>actual</t>
    </r>
  </si>
  <si>
    <r>
      <rPr>
        <sz val="10"/>
        <color rgb="FF000000"/>
        <rFont val="Czcionka tekstu podstawowego"/>
        <family val="2"/>
      </rPr>
      <t>01.2009</t>
    </r>
  </si>
  <si>
    <r>
      <rPr>
        <sz val="10"/>
        <color rgb="FF000000"/>
        <rFont val="Czcionka tekstu podstawowego"/>
        <family val="2"/>
      </rPr>
      <t>02.2009</t>
    </r>
  </si>
  <si>
    <r>
      <rPr>
        <sz val="10"/>
        <color rgb="FF000000"/>
        <rFont val="Czcionka tekstu podstawowego"/>
        <family val="2"/>
      </rPr>
      <t>03.2009</t>
    </r>
  </si>
  <si>
    <r>
      <rPr>
        <sz val="10"/>
        <color rgb="FF000000"/>
        <rFont val="Czcionka tekstu podstawowego"/>
        <family val="2"/>
      </rPr>
      <t>04.2009</t>
    </r>
  </si>
  <si>
    <r>
      <rPr>
        <sz val="10"/>
        <color rgb="FF000000"/>
        <rFont val="Czcionka tekstu podstawowego"/>
        <family val="2"/>
      </rPr>
      <t>05.2009</t>
    </r>
  </si>
  <si>
    <r>
      <rPr>
        <sz val="10"/>
        <color rgb="FF000000"/>
        <rFont val="Czcionka tekstu podstawowego"/>
        <family val="2"/>
      </rPr>
      <t>06.2009</t>
    </r>
  </si>
  <si>
    <r>
      <rPr>
        <sz val="10"/>
        <color rgb="FF000000"/>
        <rFont val="Czcionka tekstu podstawowego"/>
        <family val="2"/>
      </rPr>
      <t>07.2009</t>
    </r>
  </si>
  <si>
    <r>
      <rPr>
        <sz val="10"/>
        <color rgb="FF000000"/>
        <rFont val="Czcionka tekstu podstawowego"/>
        <family val="2"/>
      </rPr>
      <t>08.2009</t>
    </r>
  </si>
  <si>
    <r>
      <rPr>
        <sz val="10"/>
        <color rgb="FF000000"/>
        <rFont val="Czcionka tekstu podstawowego"/>
        <family val="2"/>
      </rPr>
      <t>09.2009</t>
    </r>
  </si>
  <si>
    <r>
      <rPr>
        <sz val="10"/>
        <color rgb="FF000000"/>
        <rFont val="Czcionka tekstu podstawowego"/>
        <family val="2"/>
      </rPr>
      <t>10.2009</t>
    </r>
  </si>
  <si>
    <r>
      <rPr>
        <sz val="10"/>
        <color rgb="FF000000"/>
        <rFont val="Czcionka tekstu podstawowego"/>
        <family val="2"/>
      </rPr>
      <t>11.2009</t>
    </r>
  </si>
  <si>
    <r>
      <rPr>
        <sz val="10"/>
        <color rgb="FF000000"/>
        <rFont val="Czcionka tekstu podstawowego"/>
        <family val="2"/>
      </rPr>
      <t>12.2009</t>
    </r>
  </si>
  <si>
    <r>
      <rPr>
        <sz val="10"/>
        <color rgb="FF000000"/>
        <rFont val="Czcionka tekstu podstawowego"/>
        <family val="2"/>
      </rPr>
      <t>01.2010</t>
    </r>
  </si>
  <si>
    <r>
      <rPr>
        <sz val="10"/>
        <color rgb="FF000000"/>
        <rFont val="Czcionka tekstu podstawowego"/>
        <family val="2"/>
      </rPr>
      <t>02.2010</t>
    </r>
  </si>
  <si>
    <r>
      <rPr>
        <sz val="10"/>
        <color rgb="FF000000"/>
        <rFont val="Czcionka tekstu podstawowego"/>
        <family val="2"/>
      </rPr>
      <t>03.2010</t>
    </r>
  </si>
  <si>
    <r>
      <rPr>
        <sz val="10"/>
        <color rgb="FF000000"/>
        <rFont val="Czcionka tekstu podstawowego"/>
        <family val="2"/>
      </rPr>
      <t>04.2010</t>
    </r>
  </si>
  <si>
    <r>
      <rPr>
        <sz val="10"/>
        <color rgb="FF000000"/>
        <rFont val="Czcionka tekstu podstawowego"/>
        <family val="2"/>
      </rPr>
      <t>05.2010</t>
    </r>
  </si>
  <si>
    <r>
      <rPr>
        <sz val="10"/>
        <color rgb="FF000000"/>
        <rFont val="Czcionka tekstu podstawowego"/>
        <family val="2"/>
      </rPr>
      <t>06.2010</t>
    </r>
  </si>
  <si>
    <r>
      <rPr>
        <sz val="10"/>
        <color rgb="FF000000"/>
        <rFont val="Czcionka tekstu podstawowego"/>
        <family val="2"/>
      </rPr>
      <t>07.2010</t>
    </r>
  </si>
  <si>
    <r>
      <rPr>
        <sz val="10"/>
        <color rgb="FF000000"/>
        <rFont val="Czcionka tekstu podstawowego"/>
        <family val="2"/>
      </rPr>
      <t>08.2010</t>
    </r>
  </si>
  <si>
    <r>
      <rPr>
        <sz val="10"/>
        <color rgb="FF000000"/>
        <rFont val="Czcionka tekstu podstawowego"/>
        <family val="2"/>
      </rPr>
      <t>09.2010</t>
    </r>
  </si>
  <si>
    <r>
      <rPr>
        <sz val="10"/>
        <color rgb="FF000000"/>
        <rFont val="Czcionka tekstu podstawowego"/>
        <family val="2"/>
      </rPr>
      <t>10.2010</t>
    </r>
  </si>
  <si>
    <r>
      <rPr>
        <sz val="10"/>
        <color rgb="FF000000"/>
        <rFont val="Czcionka tekstu podstawowego"/>
        <family val="2"/>
      </rPr>
      <t>11.2010</t>
    </r>
  </si>
  <si>
    <r>
      <rPr>
        <sz val="10"/>
        <color rgb="FF000000"/>
        <rFont val="Czcionka tekstu podstawowego"/>
        <family val="2"/>
      </rPr>
      <t>12.2010</t>
    </r>
  </si>
  <si>
    <r>
      <rPr>
        <sz val="10"/>
        <color rgb="FF000000"/>
        <rFont val="Czcionka tekstu podstawowego"/>
        <family val="2"/>
      </rPr>
      <t>01.2011</t>
    </r>
  </si>
  <si>
    <r>
      <rPr>
        <sz val="10"/>
        <color rgb="FF000000"/>
        <rFont val="Czcionka tekstu podstawowego"/>
        <family val="2"/>
      </rPr>
      <t>02.2011</t>
    </r>
  </si>
  <si>
    <r>
      <rPr>
        <sz val="10"/>
        <color rgb="FF000000"/>
        <rFont val="Czcionka tekstu podstawowego"/>
        <family val="2"/>
      </rPr>
      <t>03.2011</t>
    </r>
  </si>
  <si>
    <r>
      <rPr>
        <sz val="10"/>
        <color rgb="FF000000"/>
        <rFont val="Czcionka tekstu podstawowego"/>
        <family val="2"/>
      </rPr>
      <t>04.2011</t>
    </r>
  </si>
  <si>
    <r>
      <rPr>
        <sz val="10"/>
        <color rgb="FF000000"/>
        <rFont val="Czcionka tekstu podstawowego"/>
        <family val="2"/>
      </rPr>
      <t>05.2011</t>
    </r>
  </si>
  <si>
    <r>
      <rPr>
        <sz val="10"/>
        <color rgb="FF000000"/>
        <rFont val="Czcionka tekstu podstawowego"/>
        <family val="2"/>
      </rPr>
      <t>06.2011</t>
    </r>
  </si>
  <si>
    <r>
      <rPr>
        <sz val="10"/>
        <color rgb="FF000000"/>
        <rFont val="Czcionka tekstu podstawowego"/>
        <family val="2"/>
      </rPr>
      <t>07.2011</t>
    </r>
  </si>
  <si>
    <r>
      <rPr>
        <sz val="10"/>
        <color rgb="FF000000"/>
        <rFont val="Czcionka tekstu podstawowego"/>
        <family val="2"/>
      </rPr>
      <t>08.2011</t>
    </r>
  </si>
  <si>
    <r>
      <rPr>
        <sz val="10"/>
        <color rgb="FF000000"/>
        <rFont val="Czcionka tekstu podstawowego"/>
        <family val="2"/>
      </rPr>
      <t>09.2011</t>
    </r>
  </si>
  <si>
    <r>
      <rPr>
        <sz val="10"/>
        <color rgb="FF000000"/>
        <rFont val="Czcionka tekstu podstawowego"/>
        <family val="2"/>
      </rPr>
      <t>10.2011</t>
    </r>
  </si>
  <si>
    <r>
      <rPr>
        <sz val="10"/>
        <color rgb="FF000000"/>
        <rFont val="Czcionka tekstu podstawowego"/>
        <family val="2"/>
      </rPr>
      <t>11.2011</t>
    </r>
  </si>
  <si>
    <r>
      <rPr>
        <sz val="10"/>
        <color rgb="FF000000"/>
        <rFont val="Czcionka tekstu podstawowego"/>
        <family val="2"/>
      </rPr>
      <t>12.2011</t>
    </r>
  </si>
  <si>
    <r>
      <rPr>
        <sz val="10"/>
        <color rgb="FF000000"/>
        <rFont val="Czcionka tekstu podstawowego"/>
        <family val="2"/>
      </rPr>
      <t>01.2012</t>
    </r>
  </si>
  <si>
    <r>
      <rPr>
        <sz val="10"/>
        <color rgb="FF000000"/>
        <rFont val="Czcionka tekstu podstawowego"/>
        <family val="2"/>
      </rPr>
      <t>02.2012</t>
    </r>
  </si>
  <si>
    <r>
      <rPr>
        <sz val="10"/>
        <color rgb="FF000000"/>
        <rFont val="Czcionka tekstu podstawowego"/>
        <family val="2"/>
      </rPr>
      <t>03.2012</t>
    </r>
  </si>
  <si>
    <r>
      <rPr>
        <sz val="10"/>
        <color rgb="FF000000"/>
        <rFont val="Czcionka tekstu podstawowego"/>
        <family val="2"/>
      </rPr>
      <t>04.2012</t>
    </r>
  </si>
  <si>
    <r>
      <rPr>
        <sz val="10"/>
        <color rgb="FF000000"/>
        <rFont val="Czcionka tekstu podstawowego"/>
        <family val="2"/>
      </rPr>
      <t>05.2012</t>
    </r>
  </si>
  <si>
    <r>
      <rPr>
        <sz val="10"/>
        <color rgb="FF000000"/>
        <rFont val="Czcionka tekstu podstawowego"/>
        <family val="2"/>
      </rPr>
      <t>06.2012</t>
    </r>
  </si>
  <si>
    <r>
      <rPr>
        <sz val="10"/>
        <color rgb="FF000000"/>
        <rFont val="Czcionka tekstu podstawowego"/>
        <family val="2"/>
      </rPr>
      <t>07.2012</t>
    </r>
  </si>
  <si>
    <r>
      <rPr>
        <sz val="10"/>
        <color rgb="FF000000"/>
        <rFont val="Czcionka tekstu podstawowego"/>
        <family val="2"/>
      </rPr>
      <t>08.2012</t>
    </r>
  </si>
  <si>
    <r>
      <rPr>
        <sz val="10"/>
        <color rgb="FF000000"/>
        <rFont val="Czcionka tekstu podstawowego"/>
        <family val="2"/>
      </rPr>
      <t>09.2012</t>
    </r>
  </si>
  <si>
    <r>
      <rPr>
        <sz val="10"/>
        <color rgb="FF000000"/>
        <rFont val="Czcionka tekstu podstawowego"/>
        <family val="2"/>
      </rPr>
      <t>10.2012</t>
    </r>
  </si>
  <si>
    <r>
      <rPr>
        <sz val="10"/>
        <color rgb="FF000000"/>
        <rFont val="Czcionka tekstu podstawowego"/>
        <family val="2"/>
      </rPr>
      <t>11.2012</t>
    </r>
  </si>
  <si>
    <r>
      <rPr>
        <sz val="10"/>
        <color rgb="FF000000"/>
        <rFont val="Czcionka tekstu podstawowego"/>
        <family val="2"/>
      </rPr>
      <t>12.2012</t>
    </r>
  </si>
  <si>
    <r>
      <rPr>
        <sz val="10"/>
        <color rgb="FF000000"/>
        <rFont val="Czcionka tekstu podstawowego"/>
        <family val="2"/>
      </rPr>
      <t>01.2013</t>
    </r>
  </si>
  <si>
    <r>
      <rPr>
        <sz val="10"/>
        <color rgb="FF000000"/>
        <rFont val="Czcionka tekstu podstawowego"/>
        <family val="2"/>
      </rPr>
      <t>02.2013</t>
    </r>
  </si>
  <si>
    <r>
      <rPr>
        <sz val="10"/>
        <color rgb="FF000000"/>
        <rFont val="Czcionka tekstu podstawowego"/>
        <family val="2"/>
      </rPr>
      <t>03.2013</t>
    </r>
  </si>
  <si>
    <r>
      <rPr>
        <sz val="10"/>
        <color rgb="FF000000"/>
        <rFont val="Czcionka tekstu podstawowego"/>
        <family val="2"/>
      </rPr>
      <t>04.2013</t>
    </r>
  </si>
  <si>
    <r>
      <rPr>
        <sz val="10"/>
        <color rgb="FF000000"/>
        <rFont val="Czcionka tekstu podstawowego"/>
        <family val="2"/>
      </rPr>
      <t>05.2013</t>
    </r>
  </si>
  <si>
    <r>
      <rPr>
        <sz val="10"/>
        <color rgb="FF000000"/>
        <rFont val="Czcionka tekstu podstawowego"/>
        <family val="2"/>
      </rPr>
      <t>06.2013</t>
    </r>
  </si>
  <si>
    <r>
      <rPr>
        <sz val="10"/>
        <color rgb="FF000000"/>
        <rFont val="Czcionka tekstu podstawowego"/>
        <family val="2"/>
      </rPr>
      <t>07.2013</t>
    </r>
  </si>
  <si>
    <r>
      <rPr>
        <sz val="10"/>
        <color rgb="FF000000"/>
        <rFont val="Czcionka tekstu podstawowego"/>
        <family val="2"/>
      </rPr>
      <t>08.2013</t>
    </r>
  </si>
  <si>
    <r>
      <rPr>
        <sz val="10"/>
        <color rgb="FF000000"/>
        <rFont val="Czcionka tekstu podstawowego"/>
        <family val="2"/>
      </rPr>
      <t>09.2013</t>
    </r>
  </si>
  <si>
    <r>
      <rPr>
        <sz val="10"/>
        <color rgb="FF000000"/>
        <rFont val="Czcionka tekstu podstawowego"/>
        <family val="2"/>
      </rPr>
      <t>10.2013</t>
    </r>
  </si>
  <si>
    <r>
      <rPr>
        <sz val="10"/>
        <color rgb="FF000000"/>
        <rFont val="Czcionka tekstu podstawowego"/>
        <family val="2"/>
      </rPr>
      <t>11.2013</t>
    </r>
  </si>
  <si>
    <r>
      <rPr>
        <sz val="10"/>
        <color rgb="FF000000"/>
        <rFont val="Czcionka tekstu podstawowego"/>
        <family val="2"/>
      </rPr>
      <t>12.2013</t>
    </r>
  </si>
  <si>
    <r>
      <rPr>
        <sz val="10"/>
        <color rgb="FF000000"/>
        <rFont val="Czcionka tekstu podstawowego"/>
        <family val="2"/>
      </rPr>
      <t>01.2014</t>
    </r>
  </si>
  <si>
    <r>
      <rPr>
        <sz val="10"/>
        <color rgb="FF000000"/>
        <rFont val="Czcionka tekstu podstawowego"/>
        <family val="2"/>
      </rPr>
      <t>02.2014</t>
    </r>
  </si>
  <si>
    <r>
      <rPr>
        <sz val="10"/>
        <color rgb="FF000000"/>
        <rFont val="Czcionka tekstu podstawowego"/>
        <family val="2"/>
      </rPr>
      <t>03.2014</t>
    </r>
  </si>
  <si>
    <r>
      <rPr>
        <sz val="10"/>
        <color rgb="FF000000"/>
        <rFont val="Czcionka tekstu podstawowego"/>
        <family val="2"/>
      </rPr>
      <t>04.2014</t>
    </r>
  </si>
  <si>
    <r>
      <rPr>
        <sz val="10"/>
        <color rgb="FF000000"/>
        <rFont val="Czcionka tekstu podstawowego"/>
        <family val="2"/>
      </rPr>
      <t>05.2014</t>
    </r>
  </si>
  <si>
    <r>
      <rPr>
        <sz val="10"/>
        <color rgb="FF000000"/>
        <rFont val="Czcionka tekstu podstawowego"/>
        <family val="2"/>
      </rPr>
      <t>06.2014</t>
    </r>
  </si>
  <si>
    <r>
      <rPr>
        <sz val="10"/>
        <color rgb="FF000000"/>
        <rFont val="Czcionka tekstu podstawowego"/>
        <family val="2"/>
      </rPr>
      <t>07.2014</t>
    </r>
  </si>
  <si>
    <r>
      <rPr>
        <sz val="10"/>
        <color rgb="FF000000"/>
        <rFont val="Czcionka tekstu podstawowego"/>
        <family val="2"/>
      </rPr>
      <t>08.2014</t>
    </r>
  </si>
  <si>
    <r>
      <rPr>
        <sz val="10"/>
        <color rgb="FF000000"/>
        <rFont val="Czcionka tekstu podstawowego"/>
        <family val="2"/>
      </rPr>
      <t>09.2014</t>
    </r>
  </si>
  <si>
    <r>
      <rPr>
        <sz val="10"/>
        <color rgb="FF000000"/>
        <rFont val="Czcionka tekstu podstawowego"/>
        <family val="2"/>
      </rPr>
      <t>10.2014</t>
    </r>
  </si>
  <si>
    <r>
      <rPr>
        <sz val="10"/>
        <color rgb="FF000000"/>
        <rFont val="Czcionka tekstu podstawowego"/>
        <family val="2"/>
      </rPr>
      <t>11.2014</t>
    </r>
  </si>
  <si>
    <r>
      <rPr>
        <sz val="10"/>
        <color rgb="FF000000"/>
        <rFont val="Czcionka tekstu podstawowego"/>
        <family val="2"/>
      </rPr>
      <t>12.2014</t>
    </r>
  </si>
  <si>
    <r>
      <rPr>
        <sz val="10"/>
        <color rgb="FF000000"/>
        <rFont val="Czcionka tekstu podstawowego"/>
        <family val="2"/>
      </rPr>
      <t>01.2015</t>
    </r>
  </si>
  <si>
    <r>
      <rPr>
        <sz val="10"/>
        <color rgb="FF000000"/>
        <rFont val="Czcionka tekstu podstawowego"/>
        <family val="2"/>
      </rPr>
      <t>02.2015</t>
    </r>
  </si>
  <si>
    <r>
      <rPr>
        <sz val="10"/>
        <color rgb="FF000000"/>
        <rFont val="Czcionka tekstu podstawowego"/>
        <family val="2"/>
      </rPr>
      <t>03.2015</t>
    </r>
  </si>
  <si>
    <r>
      <rPr>
        <sz val="10"/>
        <color rgb="FF000000"/>
        <rFont val="Czcionka tekstu podstawowego"/>
        <family val="2"/>
      </rPr>
      <t>04.2015</t>
    </r>
  </si>
  <si>
    <r>
      <rPr>
        <sz val="10"/>
        <color rgb="FF000000"/>
        <rFont val="Czcionka tekstu podstawowego"/>
        <family val="2"/>
      </rPr>
      <t>05.2015</t>
    </r>
  </si>
  <si>
    <r>
      <rPr>
        <sz val="10"/>
        <color rgb="FF000000"/>
        <rFont val="Czcionka tekstu podstawowego"/>
        <family val="2"/>
      </rPr>
      <t>06.2015</t>
    </r>
  </si>
  <si>
    <r>
      <rPr>
        <sz val="10"/>
        <color rgb="FF000000"/>
        <rFont val="Czcionka tekstu podstawowego"/>
        <family val="2"/>
      </rPr>
      <t>07.2015</t>
    </r>
  </si>
  <si>
    <r>
      <rPr>
        <sz val="10"/>
        <color rgb="FF000000"/>
        <rFont val="Czcionka tekstu podstawowego"/>
        <family val="2"/>
      </rPr>
      <t>08.2015</t>
    </r>
  </si>
  <si>
    <r>
      <rPr>
        <sz val="10"/>
        <color rgb="FF000000"/>
        <rFont val="Czcionka tekstu podstawowego"/>
        <family val="2"/>
      </rPr>
      <t>09.2015</t>
    </r>
  </si>
  <si>
    <r>
      <rPr>
        <sz val="10"/>
        <color rgb="FF000000"/>
        <rFont val="Czcionka tekstu podstawowego"/>
        <family val="2"/>
      </rPr>
      <t>10.2015</t>
    </r>
  </si>
  <si>
    <r>
      <rPr>
        <sz val="10"/>
        <color rgb="FF000000"/>
        <rFont val="Czcionka tekstu podstawowego"/>
        <family val="2"/>
      </rPr>
      <t>11.2015</t>
    </r>
  </si>
  <si>
    <r>
      <rPr>
        <sz val="10"/>
        <color rgb="FF000000"/>
        <rFont val="Czcionka tekstu podstawowego"/>
        <family val="2"/>
      </rPr>
      <t>12.2015</t>
    </r>
  </si>
  <si>
    <r>
      <rPr>
        <sz val="10"/>
        <color rgb="FF000000"/>
        <rFont val="Czcionka tekstu podstawowego"/>
        <family val="2"/>
      </rPr>
      <t>01.2016</t>
    </r>
  </si>
  <si>
    <r>
      <rPr>
        <sz val="10"/>
        <color rgb="FF000000"/>
        <rFont val="Czcionka tekstu podstawowego"/>
        <family val="2"/>
      </rPr>
      <t>02.2016</t>
    </r>
  </si>
  <si>
    <r>
      <rPr>
        <sz val="10"/>
        <color rgb="FF000000"/>
        <rFont val="Czcionka tekstu podstawowego"/>
        <family val="2"/>
      </rPr>
      <t>03.2016</t>
    </r>
  </si>
  <si>
    <r>
      <rPr>
        <sz val="10"/>
        <color rgb="FF000000"/>
        <rFont val="Czcionka tekstu podstawowego"/>
        <family val="2"/>
      </rPr>
      <t>04.2016</t>
    </r>
  </si>
  <si>
    <r>
      <rPr>
        <sz val="10"/>
        <color rgb="FF000000"/>
        <rFont val="Czcionka tekstu podstawowego"/>
        <family val="2"/>
      </rPr>
      <t>05.2016</t>
    </r>
  </si>
  <si>
    <r>
      <rPr>
        <sz val="10"/>
        <color rgb="FF000000"/>
        <rFont val="Czcionka tekstu podstawowego"/>
        <family val="2"/>
      </rPr>
      <t>06.2016</t>
    </r>
  </si>
  <si>
    <r>
      <rPr>
        <sz val="10"/>
        <color rgb="FF000000"/>
        <rFont val="Czcionka tekstu podstawowego"/>
        <family val="2"/>
      </rPr>
      <t>07.2016</t>
    </r>
  </si>
  <si>
    <r>
      <rPr>
        <sz val="10"/>
        <color rgb="FF000000"/>
        <rFont val="Czcionka tekstu podstawowego"/>
        <family val="2"/>
      </rPr>
      <t>08.2016</t>
    </r>
  </si>
  <si>
    <r>
      <rPr>
        <sz val="10"/>
        <color rgb="FF000000"/>
        <rFont val="Czcionka tekstu podstawowego"/>
        <family val="2"/>
      </rPr>
      <t>09.2016</t>
    </r>
  </si>
  <si>
    <r>
      <rPr>
        <sz val="10"/>
        <color rgb="FF000000"/>
        <rFont val="Czcionka tekstu podstawowego"/>
        <family val="2"/>
      </rPr>
      <t>10.2016</t>
    </r>
  </si>
  <si>
    <r>
      <rPr>
        <sz val="10"/>
        <color rgb="FF000000"/>
        <rFont val="Czcionka tekstu podstawowego"/>
        <family val="2"/>
      </rPr>
      <t>11.2016</t>
    </r>
  </si>
  <si>
    <r>
      <rPr>
        <sz val="10"/>
        <color rgb="FF000000"/>
        <rFont val="Czcionka tekstu podstawowego"/>
        <family val="2"/>
      </rPr>
      <t>12.2016</t>
    </r>
  </si>
  <si>
    <r>
      <rPr>
        <sz val="11"/>
        <color rgb="FF000000"/>
        <rFont val="Calibri"/>
        <family val="2"/>
      </rPr>
      <t>Date</t>
    </r>
  </si>
  <si>
    <r>
      <rPr>
        <sz val="11"/>
        <color rgb="FF000000"/>
        <rFont val="Calibri"/>
        <family val="2"/>
      </rPr>
      <t>PX_MID</t>
    </r>
  </si>
  <si>
    <r>
      <rPr>
        <sz val="11"/>
        <color rgb="FF000000"/>
        <rFont val="Calibri"/>
        <family val="2"/>
      </rPr>
      <t>PX_LAST</t>
    </r>
  </si>
  <si>
    <r>
      <rPr>
        <sz val="11"/>
        <color rgb="FF000000"/>
        <rFont val="Calibri"/>
        <family val="2"/>
      </rPr>
      <t>PX_ASK</t>
    </r>
  </si>
  <si>
    <r>
      <rPr>
        <sz val="10"/>
        <color rgb="FF000000"/>
        <rFont val="Calibri"/>
        <family val="2"/>
      </rPr>
      <t>Date</t>
    </r>
  </si>
  <si>
    <r>
      <rPr>
        <sz val="10"/>
        <color rgb="FF000000"/>
        <rFont val="Calibri"/>
        <family val="2"/>
      </rPr>
      <t>PX_MID</t>
    </r>
  </si>
  <si>
    <r>
      <rPr>
        <sz val="10"/>
        <color rgb="FF000000"/>
        <rFont val="Calibri"/>
        <family val="2"/>
      </rPr>
      <t>PX_LAST</t>
    </r>
  </si>
  <si>
    <r>
      <rPr>
        <sz val="10"/>
        <color rgb="FF000000"/>
        <rFont val="Calibri"/>
        <family val="2"/>
      </rPr>
      <t>01.2009</t>
    </r>
  </si>
  <si>
    <r>
      <rPr>
        <sz val="10"/>
        <color rgb="FF000000"/>
        <rFont val="Calibri"/>
        <family val="2"/>
      </rPr>
      <t>06.2009</t>
    </r>
  </si>
  <si>
    <r>
      <rPr>
        <sz val="10"/>
        <color rgb="FF000000"/>
        <rFont val="Calibri"/>
        <family val="2"/>
      </rPr>
      <t>12.2009</t>
    </r>
  </si>
  <si>
    <r>
      <rPr>
        <sz val="10"/>
        <color rgb="FF000000"/>
        <rFont val="Calibri"/>
        <family val="2"/>
      </rPr>
      <t>06.2010</t>
    </r>
  </si>
  <si>
    <r>
      <rPr>
        <sz val="10"/>
        <color rgb="FF000000"/>
        <rFont val="Calibri"/>
        <family val="2"/>
      </rPr>
      <t>12.2010</t>
    </r>
  </si>
  <si>
    <r>
      <rPr>
        <sz val="10"/>
        <color rgb="FF000000"/>
        <rFont val="Calibri"/>
        <family val="2"/>
      </rPr>
      <t>06.2011</t>
    </r>
  </si>
  <si>
    <r>
      <rPr>
        <sz val="10"/>
        <color rgb="FF000000"/>
        <rFont val="Calibri"/>
        <family val="2"/>
      </rPr>
      <t>12.2011</t>
    </r>
  </si>
  <si>
    <r>
      <rPr>
        <sz val="10"/>
        <color rgb="FF000000"/>
        <rFont val="Calibri"/>
        <family val="2"/>
      </rPr>
      <t>06.2012</t>
    </r>
  </si>
  <si>
    <r>
      <rPr>
        <sz val="10"/>
        <color rgb="FF000000"/>
        <rFont val="Calibri"/>
        <family val="2"/>
      </rPr>
      <t>12.2012</t>
    </r>
  </si>
  <si>
    <r>
      <rPr>
        <sz val="10"/>
        <color rgb="FF000000"/>
        <rFont val="Calibri"/>
        <family val="2"/>
      </rPr>
      <t>06.2013</t>
    </r>
  </si>
  <si>
    <r>
      <rPr>
        <sz val="10"/>
        <color rgb="FF000000"/>
        <rFont val="Calibri"/>
        <family val="2"/>
      </rPr>
      <t>12.2013</t>
    </r>
  </si>
  <si>
    <r>
      <rPr>
        <sz val="10"/>
        <color rgb="FF000000"/>
        <rFont val="Calibri"/>
        <family val="2"/>
      </rPr>
      <t>06.2014</t>
    </r>
  </si>
  <si>
    <r>
      <rPr>
        <sz val="10"/>
        <color rgb="FF000000"/>
        <rFont val="Calibri"/>
        <family val="2"/>
      </rPr>
      <t>12.2014</t>
    </r>
  </si>
  <si>
    <r>
      <rPr>
        <sz val="10"/>
        <color rgb="FF000000"/>
        <rFont val="Calibri"/>
        <family val="2"/>
      </rPr>
      <t>06.2015</t>
    </r>
  </si>
  <si>
    <r>
      <rPr>
        <sz val="10"/>
        <color rgb="FF000000"/>
        <rFont val="Calibri"/>
        <family val="2"/>
      </rPr>
      <t>12.2015</t>
    </r>
  </si>
  <si>
    <r>
      <rPr>
        <sz val="10"/>
        <color rgb="FF000000"/>
        <rFont val="Calibri"/>
        <family val="2"/>
      </rPr>
      <t>06.2016</t>
    </r>
  </si>
  <si>
    <r>
      <rPr>
        <sz val="10"/>
        <color rgb="FF000000"/>
        <rFont val="Calibri"/>
        <family val="2"/>
      </rPr>
      <t>12.2016</t>
    </r>
  </si>
  <si>
    <r>
      <rPr>
        <sz val="10"/>
        <color rgb="FF000000"/>
        <rFont val="Calibri"/>
        <family val="2"/>
      </rPr>
      <t>Non-monetary financial institutions</t>
    </r>
  </si>
  <si>
    <r>
      <rPr>
        <sz val="10"/>
        <color rgb="FF000000"/>
        <rFont val="Calibri"/>
        <family val="2"/>
      </rPr>
      <t>Enterprises</t>
    </r>
  </si>
  <si>
    <r>
      <rPr>
        <sz val="10"/>
        <color rgb="FF000000"/>
        <rFont val="Calibri"/>
        <family val="2"/>
      </rPr>
      <t>Non-profit institutions serving households</t>
    </r>
  </si>
  <si>
    <r>
      <rPr>
        <sz val="10"/>
        <color rgb="FF000000"/>
        <rFont val="Calibri"/>
        <family val="2"/>
      </rPr>
      <t>Local government</t>
    </r>
  </si>
  <si>
    <r>
      <rPr>
        <sz val="10"/>
        <color rgb="FF000000"/>
        <rFont val="Calibri"/>
        <family val="2"/>
      </rPr>
      <t>Social security funds</t>
    </r>
  </si>
  <si>
    <r>
      <rPr>
        <sz val="10"/>
        <color rgb="FF000000"/>
        <rFont val="Calibri"/>
        <family val="2"/>
      </rPr>
      <t>Households</t>
    </r>
  </si>
  <si>
    <r>
      <rPr>
        <sz val="10"/>
        <color rgb="FF000000"/>
        <rFont val="Calibri"/>
        <family val="2"/>
      </rPr>
      <t>gru 08</t>
    </r>
  </si>
  <si>
    <r>
      <rPr>
        <sz val="9"/>
        <color rgb="FF000000"/>
        <rFont val="Arial"/>
        <family val="2"/>
      </rPr>
      <t>Interest</t>
    </r>
  </si>
  <si>
    <r>
      <rPr>
        <sz val="10"/>
        <color rgb="FF000000"/>
        <rFont val="Calibri"/>
        <family val="2"/>
      </rPr>
      <t>Overdraft facilities</t>
    </r>
  </si>
  <si>
    <r>
      <rPr>
        <sz val="10"/>
        <color rgb="FF000000"/>
        <rFont val="Calibri"/>
        <family val="2"/>
      </rPr>
      <t>Loans for the public finance sector</t>
    </r>
  </si>
  <si>
    <r>
      <rPr>
        <sz val="10"/>
        <color rgb="FF000000"/>
        <rFont val="Calibri"/>
        <family val="2"/>
      </rPr>
      <t>Loans for institutional clients</t>
    </r>
  </si>
  <si>
    <r>
      <rPr>
        <sz val="10"/>
        <color rgb="FF000000"/>
        <rFont val="Calibri"/>
        <family val="2"/>
      </rPr>
      <t>Loans for retail clients</t>
    </r>
  </si>
  <si>
    <r>
      <rPr>
        <b/>
        <sz val="10"/>
        <color rgb="FFFFFFFF"/>
        <rFont val="Calibri"/>
        <family val="2"/>
      </rPr>
      <t>31.12.2016</t>
    </r>
  </si>
  <si>
    <r>
      <rPr>
        <b/>
        <sz val="10"/>
        <color rgb="FFFFFFFF"/>
        <rFont val="Calibri"/>
        <family val="2"/>
      </rPr>
      <t>Structure</t>
    </r>
    <r>
      <rPr>
        <sz val="10"/>
        <color theme="0"/>
        <rFont val="Calibri"/>
        <family val="2"/>
        <scheme val="minor"/>
      </rPr>
      <t xml:space="preserve">
</t>
    </r>
    <r>
      <rPr>
        <b/>
        <sz val="10"/>
        <color rgb="FFFFFFFF"/>
        <rFont val="Calibri"/>
        <family val="2"/>
      </rPr>
      <t>(31.12.2016)</t>
    </r>
  </si>
  <si>
    <r>
      <rPr>
        <b/>
        <sz val="10"/>
        <color rgb="FFFFFFFF"/>
        <rFont val="Calibri"/>
        <family val="2"/>
      </rPr>
      <t>31.12.2015</t>
    </r>
  </si>
  <si>
    <r>
      <rPr>
        <b/>
        <sz val="10"/>
        <color rgb="FFFFFFFF"/>
        <rFont val="Calibri"/>
        <family val="2"/>
      </rPr>
      <t>Structure</t>
    </r>
    <r>
      <rPr>
        <sz val="10"/>
        <color theme="0"/>
        <rFont val="Calibri"/>
        <family val="2"/>
        <scheme val="minor"/>
      </rPr>
      <t xml:space="preserve">
</t>
    </r>
    <r>
      <rPr>
        <b/>
        <sz val="10"/>
        <color rgb="FFFFFFFF"/>
        <rFont val="Calibri"/>
        <family val="2"/>
      </rPr>
      <t>(31.12.2015)</t>
    </r>
  </si>
  <si>
    <r>
      <rPr>
        <sz val="9"/>
        <color rgb="FF404040"/>
        <rFont val="Calibri"/>
        <family val="2"/>
      </rPr>
      <t>mortgage loans</t>
    </r>
  </si>
  <si>
    <r>
      <rPr>
        <sz val="9"/>
        <color rgb="FF404040"/>
        <rFont val="Calibri"/>
        <family val="2"/>
      </rPr>
      <t>real estate loans</t>
    </r>
    <r>
      <rPr>
        <sz val="9"/>
        <color rgb="FF404040"/>
        <rFont val="Calibri"/>
        <family val="2"/>
      </rPr>
      <t xml:space="preserve"> </t>
    </r>
  </si>
  <si>
    <r>
      <rPr>
        <sz val="9"/>
        <color rgb="FF404040"/>
        <rFont val="Calibri"/>
        <family val="2"/>
      </rPr>
      <t>overdraft facilities</t>
    </r>
  </si>
  <si>
    <r>
      <rPr>
        <sz val="9"/>
        <color rgb="FF404040"/>
        <rFont val="Calibri"/>
        <family val="2"/>
      </rPr>
      <t>credit card debt</t>
    </r>
  </si>
  <si>
    <r>
      <rPr>
        <sz val="9"/>
        <color rgb="FF404040"/>
        <rFont val="Calibri"/>
        <family val="2"/>
      </rPr>
      <t>institutional clients</t>
    </r>
  </si>
  <si>
    <r>
      <rPr>
        <sz val="9"/>
        <color rgb="FF404040"/>
        <rFont val="Calibri"/>
        <family val="2"/>
      </rPr>
      <t>local government</t>
    </r>
    <r>
      <rPr>
        <sz val="9"/>
        <color rgb="FF404040"/>
        <rFont val="Calibri"/>
        <family val="2"/>
      </rPr>
      <t xml:space="preserve"> </t>
    </r>
  </si>
  <si>
    <r>
      <rPr>
        <b/>
        <sz val="9"/>
        <color rgb="FFFFFFFF"/>
        <rFont val="Calibri"/>
        <family val="2"/>
      </rPr>
      <t>Liabilities to clients</t>
    </r>
  </si>
  <si>
    <r>
      <rPr>
        <sz val="9"/>
        <color rgb="FF404040"/>
        <rFont val="Calibri"/>
        <family val="2"/>
      </rPr>
      <t>Retail clients</t>
    </r>
  </si>
  <si>
    <r>
      <rPr>
        <sz val="9"/>
        <color rgb="FF404040"/>
        <rFont val="Calibri"/>
        <family val="2"/>
      </rPr>
      <t>Institutional clients</t>
    </r>
  </si>
  <si>
    <r>
      <rPr>
        <sz val="10"/>
        <color rgb="FF000000"/>
        <rFont val="Calibri"/>
        <family val="2"/>
      </rPr>
      <t>Net commission</t>
    </r>
    <r>
      <rPr>
        <sz val="10"/>
        <color rgb="FF000000"/>
        <rFont val="Calibri"/>
        <family val="2"/>
      </rPr>
      <t xml:space="preserve"> </t>
    </r>
    <r>
      <rPr>
        <sz val="10"/>
        <rFont val="Calibri"/>
        <family val="2"/>
        <scheme val="minor"/>
      </rPr>
      <t xml:space="preserve">
</t>
    </r>
    <r>
      <rPr>
        <sz val="10"/>
        <color rgb="FF000000"/>
        <rFont val="Calibri"/>
        <family val="2"/>
      </rPr>
      <t>income</t>
    </r>
  </si>
  <si>
    <r>
      <rPr>
        <sz val="10"/>
        <color rgb="FF000000"/>
        <rFont val="Calibri"/>
        <family val="2"/>
      </rPr>
      <t>Dividends</t>
    </r>
  </si>
  <si>
    <r>
      <rPr>
        <sz val="9"/>
        <color rgb="FF404040"/>
        <rFont val="Calibri"/>
        <family val="2"/>
      </rPr>
      <t>Mortgage loans</t>
    </r>
  </si>
  <si>
    <r>
      <rPr>
        <sz val="9"/>
        <color rgb="FF404040"/>
        <rFont val="Calibri"/>
        <family val="2"/>
      </rPr>
      <t>Consumer loans</t>
    </r>
  </si>
  <si>
    <r>
      <rPr>
        <sz val="9"/>
        <color rgb="FF000000"/>
        <rFont val="Calibri"/>
        <family val="2"/>
      </rPr>
      <t>Consumer loans</t>
    </r>
  </si>
  <si>
    <r>
      <rPr>
        <sz val="9"/>
        <color rgb="FF000000"/>
        <rFont val="Calibri"/>
        <family val="2"/>
      </rPr>
      <t>Mortgage loans</t>
    </r>
  </si>
  <si>
    <r>
      <rPr>
        <sz val="10"/>
        <color rgb="FF000000"/>
        <rFont val="Calibri"/>
        <family val="2"/>
      </rPr>
      <t>Spółka Dystrybucyjna</t>
    </r>
  </si>
  <si>
    <r>
      <rPr>
        <sz val="10"/>
        <color rgb="FF000000"/>
        <rFont val="Calibri"/>
        <family val="2"/>
      </rPr>
      <t>Own network (including Microbranches, mobile channels and agents)</t>
    </r>
  </si>
  <si>
    <r>
      <rPr>
        <sz val="10"/>
        <color rgb="FF000000"/>
        <rFont val="Calibri"/>
        <family val="2"/>
      </rPr>
      <t>Poczta Polska network</t>
    </r>
  </si>
  <si>
    <r>
      <rPr>
        <sz val="10"/>
        <color rgb="FF000000"/>
        <rFont val="Calibri"/>
        <family val="2"/>
      </rPr>
      <t>Mortgage loans</t>
    </r>
  </si>
  <si>
    <r>
      <rPr>
        <sz val="9"/>
        <color rgb="FF404040"/>
        <rFont val="Calibri"/>
        <family val="2"/>
      </rPr>
      <t>Current accounts</t>
    </r>
  </si>
  <si>
    <r>
      <rPr>
        <sz val="9"/>
        <color rgb="FF404040"/>
        <rFont val="Calibri"/>
        <family val="2"/>
      </rPr>
      <t>Saving accounts</t>
    </r>
  </si>
  <si>
    <r>
      <rPr>
        <sz val="9"/>
        <color rgb="FF404040"/>
        <rFont val="Calibri"/>
        <family val="2"/>
      </rPr>
      <t>Term deposits</t>
    </r>
  </si>
  <si>
    <r>
      <rPr>
        <sz val="8"/>
        <color rgb="FF000000"/>
        <rFont val="Calibri"/>
        <family val="2"/>
      </rPr>
      <t>Current accounts</t>
    </r>
  </si>
  <si>
    <r>
      <rPr>
        <sz val="8"/>
        <color rgb="FF000000"/>
        <rFont val="Calibri"/>
        <family val="2"/>
      </rPr>
      <t>Saving accounts</t>
    </r>
  </si>
  <si>
    <r>
      <rPr>
        <sz val="10"/>
        <color rgb="FF000000"/>
        <rFont val="Calibri"/>
        <family val="2"/>
      </rPr>
      <t>own network (including accounts opened through agents)</t>
    </r>
  </si>
  <si>
    <r>
      <rPr>
        <b/>
        <sz val="10"/>
        <color rgb="FFFFFFFF"/>
        <rFont val="Calibri"/>
        <family val="2"/>
      </rPr>
      <t>Structure</t>
    </r>
    <r>
      <rPr>
        <sz val="10"/>
        <color theme="0"/>
        <rFont val="Calibri"/>
        <family val="2"/>
        <scheme val="minor"/>
      </rPr>
      <t xml:space="preserve">
</t>
    </r>
    <r>
      <rPr>
        <b/>
        <sz val="10"/>
        <color rgb="FFFFFFFF"/>
        <rFont val="Calibri"/>
        <family val="2"/>
      </rPr>
      <t xml:space="preserve"> </t>
    </r>
    <r>
      <rPr>
        <b/>
        <sz val="10"/>
        <color rgb="FFFFFFFF"/>
        <rFont val="Calibri"/>
        <family val="2"/>
      </rPr>
      <t>(31.12.2016)</t>
    </r>
  </si>
  <si>
    <r>
      <rPr>
        <b/>
        <sz val="10"/>
        <color rgb="FFFFFFFF"/>
        <rFont val="Calibri"/>
        <family val="2"/>
      </rPr>
      <t>Structure</t>
    </r>
    <r>
      <rPr>
        <sz val="10"/>
        <color theme="0"/>
        <rFont val="Calibri"/>
        <family val="2"/>
        <scheme val="minor"/>
      </rPr>
      <t xml:space="preserve">
</t>
    </r>
    <r>
      <rPr>
        <b/>
        <sz val="10"/>
        <color rgb="FFFFFFFF"/>
        <rFont val="Calibri"/>
        <family val="2"/>
      </rPr>
      <t xml:space="preserve"> </t>
    </r>
    <r>
      <rPr>
        <b/>
        <sz val="10"/>
        <color rgb="FFFFFFFF"/>
        <rFont val="Calibri"/>
        <family val="2"/>
      </rPr>
      <t>(31.12.2015)</t>
    </r>
  </si>
  <si>
    <r>
      <rPr>
        <sz val="9"/>
        <color rgb="FF404040"/>
        <rFont val="Calibri"/>
        <family val="2"/>
      </rPr>
      <t>Investment loans</t>
    </r>
  </si>
  <si>
    <r>
      <rPr>
        <sz val="9"/>
        <color rgb="FF404040"/>
        <rFont val="Calibri"/>
        <family val="2"/>
      </rPr>
      <t>Working capital loans</t>
    </r>
  </si>
  <si>
    <r>
      <rPr>
        <sz val="9"/>
        <color rgb="FF404040"/>
        <rFont val="Calibri"/>
        <family val="2"/>
      </rPr>
      <t>Other loans</t>
    </r>
  </si>
  <si>
    <r>
      <rPr>
        <sz val="9"/>
        <color rgb="FF404040"/>
        <rFont val="Calibri"/>
        <family val="2"/>
      </rPr>
      <t>Deposits</t>
    </r>
    <r>
      <rPr>
        <sz val="9"/>
        <color rgb="FF404040"/>
        <rFont val="Calibri"/>
        <family val="2"/>
      </rPr>
      <t xml:space="preserve"> </t>
    </r>
  </si>
  <si>
    <r>
      <rPr>
        <sz val="9"/>
        <color rgb="FF000000"/>
        <rFont val="Calibri"/>
        <family val="2"/>
      </rPr>
      <t>Enterprise funds and public benefit organizations</t>
    </r>
  </si>
  <si>
    <r>
      <rPr>
        <sz val="9"/>
        <color rgb="FF000000"/>
        <rFont val="Calibri"/>
        <family val="2"/>
      </rPr>
      <t>Housing</t>
    </r>
  </si>
  <si>
    <r>
      <rPr>
        <sz val="9"/>
        <color rgb="FF000000"/>
        <rFont val="Calibri"/>
        <family val="2"/>
      </rPr>
      <t>SME</t>
    </r>
  </si>
  <si>
    <r>
      <rPr>
        <sz val="10"/>
        <color rgb="FF000000"/>
        <rFont val="Calibri"/>
        <family val="2"/>
      </rPr>
      <t>Poczta Polska and its Group</t>
    </r>
  </si>
  <si>
    <r>
      <rPr>
        <b/>
        <sz val="9"/>
        <color rgb="FFFFFFFF"/>
        <rFont val="Calibri"/>
        <family val="2"/>
      </rPr>
      <t>31.12.2016</t>
    </r>
  </si>
  <si>
    <r>
      <rPr>
        <b/>
        <sz val="9"/>
        <color rgb="FFFFFFFF"/>
        <rFont val="Calibri"/>
        <family val="2"/>
      </rPr>
      <t>31.12.2015</t>
    </r>
  </si>
  <si>
    <r>
      <rPr>
        <b/>
        <sz val="9"/>
        <color rgb="FFFFFFFF"/>
        <rFont val="Calibri"/>
        <family val="2"/>
      </rPr>
      <t>Investments in financial assets</t>
    </r>
  </si>
  <si>
    <r>
      <rPr>
        <sz val="9"/>
        <color rgb="FF000000"/>
        <rFont val="Calibri"/>
        <family val="2"/>
      </rPr>
      <t>Treasury bonds</t>
    </r>
  </si>
  <si>
    <r>
      <rPr>
        <sz val="9"/>
        <color rgb="FF000000"/>
        <rFont val="Calibri"/>
        <family val="2"/>
      </rPr>
      <t>Bank bonds and certificates of deposit</t>
    </r>
  </si>
  <si>
    <r>
      <rPr>
        <sz val="9"/>
        <color rgb="FF000000"/>
        <rFont val="Calibri"/>
        <family val="2"/>
      </rPr>
      <t>available for sale</t>
    </r>
  </si>
  <si>
    <r>
      <rPr>
        <sz val="10"/>
        <color rgb="FF000000"/>
        <rFont val="Calibri"/>
        <family val="2"/>
      </rPr>
      <t>Net interest</t>
    </r>
    <r>
      <rPr>
        <sz val="10"/>
        <color rgb="FF000000"/>
        <rFont val="Calibri"/>
        <family val="2"/>
      </rPr>
      <t xml:space="preserve"> </t>
    </r>
    <r>
      <rPr>
        <sz val="10"/>
        <rFont val="Calibri"/>
        <family val="2"/>
        <scheme val="minor"/>
      </rPr>
      <t xml:space="preserve">
</t>
    </r>
    <r>
      <rPr>
        <sz val="10"/>
        <color rgb="FF000000"/>
        <rFont val="Calibri"/>
        <family val="2"/>
      </rPr>
      <t>income</t>
    </r>
  </si>
  <si>
    <r>
      <rPr>
        <sz val="10"/>
        <color rgb="FF000000"/>
        <rFont val="Calibri"/>
        <family val="2"/>
      </rPr>
      <t>Net commission</t>
    </r>
    <r>
      <rPr>
        <sz val="10"/>
        <rFont val="Calibri"/>
        <family val="2"/>
        <scheme val="minor"/>
      </rPr>
      <t xml:space="preserve">
</t>
    </r>
    <r>
      <rPr>
        <sz val="10"/>
        <color rgb="FF000000"/>
        <rFont val="Calibri"/>
        <family val="2"/>
      </rPr>
      <t>income</t>
    </r>
  </si>
  <si>
    <r>
      <rPr>
        <sz val="9"/>
        <color rgb="FF404040"/>
        <rFont val="Calibri"/>
        <family val="2"/>
      </rPr>
      <t>Income tax</t>
    </r>
  </si>
  <si>
    <r>
      <rPr>
        <sz val="9"/>
        <color rgb="FF404040"/>
        <rFont val="Calibri"/>
        <family val="2"/>
      </rPr>
      <t>individuals</t>
    </r>
  </si>
  <si>
    <r>
      <rPr>
        <sz val="9"/>
        <color rgb="FF404040"/>
        <rFont val="Calibri"/>
        <family val="2"/>
      </rPr>
      <t>local government</t>
    </r>
  </si>
  <si>
    <r>
      <rPr>
        <sz val="10"/>
        <color rgb="FF000000"/>
        <rFont val="Arial"/>
        <family val="2"/>
      </rPr>
      <t>Loans</t>
    </r>
  </si>
  <si>
    <r>
      <rPr>
        <sz val="9"/>
        <color rgb="FF404040"/>
        <rFont val="Calibri"/>
        <family val="2"/>
      </rPr>
      <t>sale of insurance products</t>
    </r>
  </si>
  <si>
    <r>
      <rPr>
        <sz val="9"/>
        <color rgb="FF404040"/>
        <rFont val="Calibri"/>
        <family val="2"/>
      </rPr>
      <t>originated loans and advances</t>
    </r>
  </si>
  <si>
    <r>
      <rPr>
        <sz val="8"/>
        <color rgb="FF000000"/>
        <rFont val="Calibri"/>
        <family val="2"/>
      </rPr>
      <t>employee benefits</t>
    </r>
  </si>
  <si>
    <r>
      <rPr>
        <sz val="8"/>
        <color rgb="FF000000"/>
        <rFont val="Calibri"/>
        <family val="2"/>
      </rPr>
      <t>non-personnel costs</t>
    </r>
  </si>
  <si>
    <r>
      <rPr>
        <sz val="8"/>
        <color rgb="FF000000"/>
        <rFont val="Calibri"/>
        <family val="2"/>
      </rPr>
      <t>amortization/depreciation</t>
    </r>
  </si>
  <si>
    <r>
      <rPr>
        <b/>
        <sz val="10"/>
        <color rgb="FFFFFFFF"/>
        <rFont val="Calibri"/>
        <family val="2"/>
      </rPr>
      <t>Total</t>
    </r>
  </si>
  <si>
    <r>
      <rPr>
        <b/>
        <sz val="10"/>
        <color rgb="FFFFFFFF"/>
        <rFont val="Calibri"/>
        <family val="2"/>
      </rPr>
      <t>including IBNR</t>
    </r>
  </si>
  <si>
    <r>
      <rPr>
        <sz val="9"/>
        <color rgb="FF404040"/>
        <rFont val="Calibri"/>
        <family val="2"/>
      </rPr>
      <t>cash loans and installment loans</t>
    </r>
  </si>
  <si>
    <r>
      <rPr>
        <sz val="8"/>
        <color rgb="FF000000"/>
        <rFont val="Calibri"/>
        <family val="2"/>
      </rPr>
      <t>2015 gross profit</t>
    </r>
  </si>
  <si>
    <r>
      <rPr>
        <sz val="8"/>
        <color rgb="FF000000"/>
        <rFont val="Calibri"/>
        <family val="2"/>
      </rPr>
      <t>Net interest</t>
    </r>
    <r>
      <rPr>
        <sz val="8"/>
        <color rgb="FF000000"/>
        <rFont val="Calibri"/>
        <family val="2"/>
      </rPr>
      <t xml:space="preserve"> </t>
    </r>
    <r>
      <rPr>
        <sz val="8"/>
        <rFont val="Calibri"/>
        <family val="2"/>
        <scheme val="minor"/>
      </rPr>
      <t xml:space="preserve">
</t>
    </r>
    <r>
      <rPr>
        <sz val="8"/>
        <color rgb="FF000000"/>
        <rFont val="Calibri"/>
        <family val="2"/>
      </rPr>
      <t>income</t>
    </r>
  </si>
  <si>
    <r>
      <rPr>
        <sz val="8"/>
        <color rgb="FF000000"/>
        <rFont val="Calibri"/>
        <family val="2"/>
      </rPr>
      <t>Administrative</t>
    </r>
    <r>
      <rPr>
        <sz val="8"/>
        <color rgb="FF000000"/>
        <rFont val="Calibri"/>
        <family val="2"/>
      </rPr>
      <t xml:space="preserve"> </t>
    </r>
    <r>
      <rPr>
        <sz val="8"/>
        <rFont val="Calibri"/>
        <family val="2"/>
        <scheme val="minor"/>
      </rPr>
      <t xml:space="preserve">
</t>
    </r>
    <r>
      <rPr>
        <sz val="8"/>
        <color rgb="FF000000"/>
        <rFont val="Calibri"/>
        <family val="2"/>
      </rPr>
      <t>expenses</t>
    </r>
  </si>
  <si>
    <r>
      <rPr>
        <sz val="8"/>
        <color rgb="FF000000"/>
        <rFont val="Calibri"/>
        <family val="2"/>
      </rPr>
      <t>Impairment losses</t>
    </r>
    <r>
      <rPr>
        <sz val="8"/>
        <rFont val="Calibri"/>
        <family val="2"/>
        <scheme val="minor"/>
      </rPr>
      <t xml:space="preserve">
</t>
    </r>
    <r>
      <rPr>
        <sz val="8"/>
        <color rgb="FF000000"/>
        <rFont val="Calibri"/>
        <family val="2"/>
      </rPr>
      <t>cyjne</t>
    </r>
  </si>
  <si>
    <r>
      <rPr>
        <sz val="8"/>
        <color rgb="FF000000"/>
        <rFont val="Calibri"/>
        <family val="2"/>
      </rPr>
      <t>2016 gross profit</t>
    </r>
  </si>
  <si>
    <r>
      <rPr>
        <sz val="10"/>
        <color rgb="FF000000"/>
        <rFont val="Calibri"/>
        <family val="2"/>
      </rPr>
      <t>Administrative</t>
    </r>
    <r>
      <rPr>
        <sz val="10"/>
        <color rgb="FF000000"/>
        <rFont val="Calibri"/>
        <family val="2"/>
      </rPr>
      <t xml:space="preserve"> </t>
    </r>
    <r>
      <rPr>
        <sz val="10"/>
        <rFont val="Calibri"/>
        <family val="2"/>
        <scheme val="minor"/>
      </rPr>
      <t xml:space="preserve">
</t>
    </r>
    <r>
      <rPr>
        <sz val="10"/>
        <color rgb="FF000000"/>
        <rFont val="Calibri"/>
        <family val="2"/>
      </rPr>
      <t>expenses</t>
    </r>
  </si>
  <si>
    <r>
      <rPr>
        <b/>
        <sz val="10"/>
        <color rgb="FFFFFFFF"/>
        <rFont val="Calibri"/>
        <family val="2"/>
      </rPr>
      <t>Share</t>
    </r>
  </si>
  <si>
    <r>
      <rPr>
        <sz val="9"/>
        <color rgb="FF404040"/>
        <rFont val="Calibri"/>
        <family val="2"/>
      </rPr>
      <t>Liabilities to clients</t>
    </r>
  </si>
  <si>
    <r>
      <rPr>
        <sz val="10"/>
        <color rgb="FF000000"/>
        <rFont val="Calibri"/>
        <family val="2"/>
      </rPr>
      <t>Interest</t>
    </r>
  </si>
  <si>
    <r>
      <rPr>
        <sz val="10"/>
        <color rgb="FF000000"/>
        <rFont val="Calibri"/>
        <family val="2"/>
      </rPr>
      <t>Institutional clients</t>
    </r>
  </si>
  <si>
    <r>
      <rPr>
        <sz val="10"/>
        <color rgb="FF000000"/>
        <rFont val="Calibri"/>
        <family val="2"/>
      </rPr>
      <t>Retail clients</t>
    </r>
  </si>
  <si>
    <r>
      <rPr>
        <sz val="10"/>
        <color rgb="FF000000"/>
        <rFont val="Calibri"/>
        <family val="2"/>
      </rPr>
      <t>Public sector clients</t>
    </r>
  </si>
  <si>
    <r>
      <rPr>
        <b/>
        <sz val="10"/>
        <color rgb="FFFFFFFF"/>
        <rFont val="Calibri"/>
        <family val="2"/>
      </rPr>
      <t>31.12.2012</t>
    </r>
  </si>
  <si>
    <r>
      <rPr>
        <b/>
        <sz val="10"/>
        <color rgb="FFFFFFFF"/>
        <rFont val="Calibri"/>
        <family val="2"/>
      </rPr>
      <t>31.12.2013</t>
    </r>
  </si>
  <si>
    <r>
      <rPr>
        <b/>
        <sz val="10"/>
        <color rgb="FFFFFFFF"/>
        <rFont val="Calibri"/>
        <family val="2"/>
      </rPr>
      <t>31.12.2014</t>
    </r>
  </si>
  <si>
    <r>
      <rPr>
        <b/>
        <sz val="9"/>
        <color rgb="FFFFFFFF"/>
        <rFont val="Calibri"/>
        <family val="2"/>
      </rPr>
      <t>Capital Group total</t>
    </r>
  </si>
  <si>
    <r>
      <rPr>
        <sz val="9"/>
        <color rgb="FF404040"/>
        <rFont val="Calibri"/>
        <family val="2"/>
      </rPr>
      <t>for individuals</t>
    </r>
  </si>
  <si>
    <r>
      <rPr>
        <sz val="9"/>
        <color rgb="FF404040"/>
        <rFont val="Calibri"/>
        <family val="2"/>
      </rPr>
      <t>for institutional clients</t>
    </r>
  </si>
  <si>
    <r>
      <rPr>
        <sz val="9"/>
        <color rgb="FF404040"/>
        <rFont val="Calibri"/>
        <family val="2"/>
      </rPr>
      <t>for local government bodies</t>
    </r>
  </si>
  <si>
    <r>
      <rPr>
        <sz val="10"/>
        <color rgb="FF000000"/>
        <rFont val="Calibri"/>
        <family val="2"/>
      </rPr>
      <t>2015</t>
    </r>
  </si>
  <si>
    <r>
      <rPr>
        <sz val="10"/>
        <color rgb="FF000000"/>
        <rFont val="Calibri"/>
        <family val="2"/>
      </rPr>
      <t>2016</t>
    </r>
  </si>
  <si>
    <r>
      <rPr>
        <sz val="10"/>
        <color rgb="FF000000"/>
        <rFont val="Calibri"/>
        <family val="2"/>
      </rPr>
      <t>credit cards and current accounts</t>
    </r>
  </si>
  <si>
    <r>
      <rPr>
        <sz val="10"/>
        <color rgb="FF000000"/>
        <rFont val="Calibri"/>
        <family val="2"/>
      </rPr>
      <t>real estate loans</t>
    </r>
  </si>
  <si>
    <r>
      <rPr>
        <sz val="10"/>
        <color rgb="FF000000"/>
        <rFont val="Calibri"/>
        <family val="2"/>
      </rPr>
      <t>loans to institutional clients</t>
    </r>
  </si>
  <si>
    <r>
      <rPr>
        <sz val="10"/>
        <color rgb="FF000000"/>
        <rFont val="Calibri"/>
        <family val="2"/>
      </rPr>
      <t>loans to local authorities</t>
    </r>
  </si>
  <si>
    <r>
      <rPr>
        <sz val="10"/>
        <color rgb="FF000000"/>
        <rFont val="Calibri"/>
        <family val="2"/>
      </rPr>
      <t>2012</t>
    </r>
  </si>
  <si>
    <r>
      <rPr>
        <sz val="10"/>
        <color rgb="FF000000"/>
        <rFont val="Calibri"/>
        <family val="2"/>
      </rPr>
      <t>2013</t>
    </r>
  </si>
  <si>
    <r>
      <rPr>
        <sz val="10"/>
        <color rgb="FF000000"/>
        <rFont val="Calibri"/>
        <family val="2"/>
      </rPr>
      <t>2014</t>
    </r>
  </si>
  <si>
    <r>
      <rPr>
        <sz val="10"/>
        <color rgb="FF000000"/>
        <rFont val="Calibri"/>
        <family val="2"/>
      </rPr>
      <t>impairment loss</t>
    </r>
  </si>
  <si>
    <r>
      <rPr>
        <sz val="10"/>
        <color rgb="FF000000"/>
        <rFont val="Calibri"/>
        <family val="2"/>
      </rPr>
      <t>coverage ratio</t>
    </r>
  </si>
  <si>
    <r>
      <rPr>
        <b/>
        <sz val="10"/>
        <color rgb="FFFFFFFF"/>
        <rFont val="Calibri"/>
        <family val="2"/>
      </rPr>
      <t>Up to 1 month</t>
    </r>
  </si>
  <si>
    <r>
      <rPr>
        <b/>
        <sz val="10"/>
        <color rgb="FFFFFFFF"/>
        <rFont val="Calibri"/>
        <family val="2"/>
      </rPr>
      <t>From 1 month</t>
    </r>
    <r>
      <rPr>
        <b/>
        <sz val="10"/>
        <color rgb="FFFFFFFF"/>
        <rFont val="Calibri"/>
        <family val="2"/>
      </rPr>
      <t xml:space="preserve"> </t>
    </r>
    <r>
      <rPr>
        <sz val="10"/>
        <color theme="0"/>
        <rFont val="Calibri"/>
        <family val="2"/>
        <scheme val="minor"/>
      </rPr>
      <t xml:space="preserve">
</t>
    </r>
    <r>
      <rPr>
        <b/>
        <sz val="10"/>
        <color rgb="FFFFFFFF"/>
        <rFont val="Calibri"/>
        <family val="2"/>
      </rPr>
      <t>to 3 months</t>
    </r>
  </si>
  <si>
    <r>
      <rPr>
        <b/>
        <sz val="10"/>
        <color rgb="FFFFFFFF"/>
        <rFont val="Calibri"/>
        <family val="2"/>
      </rPr>
      <t>From 3 months</t>
    </r>
    <r>
      <rPr>
        <b/>
        <sz val="10"/>
        <color rgb="FFFFFFFF"/>
        <rFont val="Calibri"/>
        <family val="2"/>
      </rPr>
      <t xml:space="preserve"> </t>
    </r>
    <r>
      <rPr>
        <sz val="10"/>
        <color theme="0"/>
        <rFont val="Calibri"/>
        <family val="2"/>
        <scheme val="minor"/>
      </rPr>
      <t xml:space="preserve">
</t>
    </r>
    <r>
      <rPr>
        <b/>
        <sz val="10"/>
        <color rgb="FFFFFFFF"/>
        <rFont val="Calibri"/>
        <family val="2"/>
      </rPr>
      <t>to 6 months</t>
    </r>
  </si>
  <si>
    <r>
      <rPr>
        <b/>
        <sz val="10"/>
        <color rgb="FFFFFFFF"/>
        <rFont val="Calibri"/>
        <family val="2"/>
      </rPr>
      <t>From 6 months</t>
    </r>
    <r>
      <rPr>
        <b/>
        <sz val="10"/>
        <color rgb="FFFFFFFF"/>
        <rFont val="Calibri"/>
        <family val="2"/>
      </rPr>
      <t xml:space="preserve"> </t>
    </r>
    <r>
      <rPr>
        <sz val="10"/>
        <color theme="0"/>
        <rFont val="Calibri"/>
        <family val="2"/>
        <scheme val="minor"/>
      </rPr>
      <t xml:space="preserve">
</t>
    </r>
    <r>
      <rPr>
        <b/>
        <sz val="10"/>
        <color rgb="FFFFFFFF"/>
        <rFont val="Calibri"/>
        <family val="2"/>
      </rPr>
      <t>to 1 year</t>
    </r>
  </si>
  <si>
    <r>
      <rPr>
        <b/>
        <sz val="10"/>
        <color rgb="FFFFFFFF"/>
        <rFont val="Calibri"/>
        <family val="2"/>
      </rPr>
      <t>From 1 year</t>
    </r>
    <r>
      <rPr>
        <b/>
        <sz val="10"/>
        <color rgb="FFFFFFFF"/>
        <rFont val="Calibri"/>
        <family val="2"/>
      </rPr>
      <t xml:space="preserve"> </t>
    </r>
    <r>
      <rPr>
        <sz val="10"/>
        <color theme="0"/>
        <rFont val="Calibri"/>
        <family val="2"/>
        <scheme val="minor"/>
      </rPr>
      <t xml:space="preserve">
</t>
    </r>
    <r>
      <rPr>
        <b/>
        <sz val="10"/>
        <color rgb="FFFFFFFF"/>
        <rFont val="Calibri"/>
        <family val="2"/>
      </rPr>
      <t>to 5 years</t>
    </r>
    <r>
      <rPr>
        <b/>
        <sz val="10"/>
        <color rgb="FFFFFFFF"/>
        <rFont val="Calibri"/>
        <family val="2"/>
      </rPr>
      <t xml:space="preserve"> </t>
    </r>
  </si>
  <si>
    <r>
      <rPr>
        <b/>
        <sz val="10"/>
        <color rgb="FFFFFFFF"/>
        <rFont val="Calibri"/>
        <family val="2"/>
      </rPr>
      <t>Over 5 years</t>
    </r>
  </si>
  <si>
    <r>
      <rPr>
        <b/>
        <sz val="9"/>
        <color rgb="FF404040"/>
        <rFont val="Calibri"/>
        <family val="2"/>
      </rPr>
      <t>Realigned gap</t>
    </r>
    <r>
      <rPr>
        <b/>
        <sz val="9"/>
        <color rgb="FF404040"/>
        <rFont val="Calibri"/>
        <family val="2"/>
      </rPr>
      <t xml:space="preserve"> </t>
    </r>
  </si>
  <si>
    <r>
      <rPr>
        <b/>
        <sz val="9"/>
        <color rgb="FF404040"/>
        <rFont val="Calibri"/>
        <family val="2"/>
      </rPr>
      <t>Accumulated gap</t>
    </r>
  </si>
  <si>
    <r>
      <rPr>
        <sz val="9"/>
        <color rgb="FF404040"/>
        <rFont val="Calibri"/>
        <family val="2"/>
      </rPr>
      <t>BPV</t>
    </r>
  </si>
  <si>
    <r>
      <rPr>
        <b/>
        <sz val="11"/>
        <color rgb="FFFFFFFF"/>
        <rFont val="Calibri"/>
        <family val="2"/>
      </rPr>
      <t>VaR measure statistics for currency risk (PLN ‘000)</t>
    </r>
  </si>
  <si>
    <r>
      <rPr>
        <b/>
        <sz val="9"/>
        <color rgb="FFFFFFFF"/>
        <rFont val="Calibri"/>
        <family val="2"/>
      </rPr>
      <t>VAR</t>
    </r>
  </si>
  <si>
    <r>
      <rPr>
        <sz val="10"/>
        <color rgb="FF000000"/>
        <rFont val="Arial"/>
        <family val="2"/>
      </rPr>
      <t>Balance as at 31 December 2015</t>
    </r>
  </si>
  <si>
    <r>
      <rPr>
        <b/>
        <sz val="9"/>
        <color rgb="FFFFFFFF"/>
        <rFont val="Arial"/>
        <family val="2"/>
      </rPr>
      <t>Series</t>
    </r>
  </si>
  <si>
    <r>
      <rPr>
        <b/>
        <sz val="9"/>
        <color rgb="FFFFFFFF"/>
        <rFont val="Arial"/>
        <family val="2"/>
      </rPr>
      <t>Type</t>
    </r>
  </si>
  <si>
    <r>
      <rPr>
        <b/>
        <sz val="9"/>
        <color rgb="FFFFFFFF"/>
        <rFont val="Arial"/>
        <family val="2"/>
      </rPr>
      <t>Number in ATS of WSE</t>
    </r>
  </si>
  <si>
    <r>
      <rPr>
        <b/>
        <sz val="9"/>
        <color rgb="FFFFFFFF"/>
        <rFont val="Arial"/>
        <family val="2"/>
      </rPr>
      <t>Number in National Deposit for Securities</t>
    </r>
  </si>
  <si>
    <r>
      <rPr>
        <b/>
        <sz val="9"/>
        <color rgb="FFFFFFFF"/>
        <rFont val="Arial"/>
        <family val="2"/>
      </rPr>
      <t>Issue date</t>
    </r>
  </si>
  <si>
    <r>
      <rPr>
        <b/>
        <sz val="9"/>
        <color rgb="FFFFFFFF"/>
        <rFont val="Arial"/>
        <family val="2"/>
      </rPr>
      <t>First quotation</t>
    </r>
  </si>
  <si>
    <r>
      <rPr>
        <b/>
        <sz val="9"/>
        <color rgb="FFFFFFFF"/>
        <rFont val="Arial"/>
        <family val="2"/>
      </rPr>
      <t>Redemption date</t>
    </r>
  </si>
  <si>
    <r>
      <rPr>
        <b/>
        <sz val="9"/>
        <color rgb="FFFFFFFF"/>
        <rFont val="Arial"/>
        <family val="2"/>
      </rPr>
      <t>Face value (PLN)</t>
    </r>
  </si>
  <si>
    <r>
      <rPr>
        <b/>
        <sz val="9"/>
        <color rgb="FFFFFFFF"/>
        <rFont val="Arial"/>
        <family val="2"/>
      </rPr>
      <t>Number of bonds</t>
    </r>
  </si>
  <si>
    <r>
      <rPr>
        <b/>
        <sz val="9"/>
        <color rgb="FFFFFFFF"/>
        <rFont val="Arial"/>
        <family val="2"/>
      </rPr>
      <t>Issue value (PLN)</t>
    </r>
  </si>
  <si>
    <r>
      <rPr>
        <b/>
        <sz val="9"/>
        <color rgb="FFFFFFFF"/>
        <rFont val="Arial"/>
        <family val="2"/>
      </rPr>
      <t>Interest rate</t>
    </r>
  </si>
  <si>
    <r>
      <rPr>
        <sz val="9"/>
        <color rgb="FF404040"/>
        <rFont val="Calibri"/>
        <family val="2"/>
      </rPr>
      <t>A</t>
    </r>
  </si>
  <si>
    <r>
      <rPr>
        <sz val="9"/>
        <color rgb="FF404040"/>
        <rFont val="Calibri"/>
        <family val="2"/>
      </rPr>
      <t>subordinated</t>
    </r>
  </si>
  <si>
    <r>
      <rPr>
        <sz val="9"/>
        <color rgb="FF404040"/>
        <rFont val="Calibri"/>
        <family val="2"/>
      </rPr>
      <t>BPO0721</t>
    </r>
  </si>
  <si>
    <r>
      <rPr>
        <sz val="9"/>
        <color rgb="FF404040"/>
        <rFont val="Calibri"/>
        <family val="2"/>
      </rPr>
      <t>PLBPCZT00015</t>
    </r>
  </si>
  <si>
    <r>
      <rPr>
        <sz val="9"/>
        <color rgb="FF404040"/>
        <rFont val="Calibri"/>
        <family val="2"/>
      </rPr>
      <t>08.07.11</t>
    </r>
  </si>
  <si>
    <r>
      <rPr>
        <sz val="9"/>
        <color rgb="FF404040"/>
        <rFont val="Calibri"/>
        <family val="2"/>
      </rPr>
      <t>02.12.11</t>
    </r>
  </si>
  <si>
    <r>
      <rPr>
        <sz val="9"/>
        <color rgb="FF404040"/>
        <rFont val="Calibri"/>
        <family val="2"/>
      </rPr>
      <t>08.07.21</t>
    </r>
  </si>
  <si>
    <r>
      <rPr>
        <sz val="9"/>
        <color rgb="FF404040"/>
        <rFont val="Calibri"/>
        <family val="2"/>
      </rPr>
      <t>WIBOR6M+375 b.p.*</t>
    </r>
  </si>
  <si>
    <r>
      <rPr>
        <sz val="9"/>
        <color rgb="FF404040"/>
        <rFont val="Calibri"/>
        <family val="2"/>
      </rPr>
      <t>B2</t>
    </r>
  </si>
  <si>
    <r>
      <rPr>
        <sz val="9"/>
        <color rgb="FF404040"/>
        <rFont val="Calibri"/>
        <family val="2"/>
      </rPr>
      <t>ordinary</t>
    </r>
  </si>
  <si>
    <r>
      <rPr>
        <sz val="9"/>
        <color rgb="FF404040"/>
        <rFont val="Calibri"/>
        <family val="2"/>
      </rPr>
      <t>BPO1216</t>
    </r>
  </si>
  <si>
    <r>
      <rPr>
        <sz val="9"/>
        <color rgb="FF404040"/>
        <rFont val="Calibri"/>
        <family val="2"/>
      </rPr>
      <t>PLBPCZT00049</t>
    </r>
  </si>
  <si>
    <r>
      <rPr>
        <sz val="9"/>
        <color rgb="FF404040"/>
        <rFont val="Calibri"/>
        <family val="2"/>
      </rPr>
      <t>13.12.13</t>
    </r>
  </si>
  <si>
    <r>
      <rPr>
        <sz val="9"/>
        <color rgb="FF404040"/>
        <rFont val="Calibri"/>
        <family val="2"/>
      </rPr>
      <t>13.03.14</t>
    </r>
  </si>
  <si>
    <r>
      <rPr>
        <sz val="9"/>
        <color rgb="FF404040"/>
        <rFont val="Calibri"/>
        <family val="2"/>
      </rPr>
      <t>13.12.16</t>
    </r>
  </si>
  <si>
    <r>
      <rPr>
        <sz val="9"/>
        <color rgb="FF404040"/>
        <rFont val="Calibri"/>
        <family val="2"/>
      </rPr>
      <t>WIBOR6M+140 b.p.</t>
    </r>
  </si>
  <si>
    <r>
      <rPr>
        <sz val="9"/>
        <color rgb="FF404040"/>
        <rFont val="Calibri"/>
        <family val="2"/>
      </rPr>
      <t>C</t>
    </r>
  </si>
  <si>
    <r>
      <rPr>
        <sz val="9"/>
        <color rgb="FF404040"/>
        <rFont val="Calibri"/>
        <family val="2"/>
      </rPr>
      <t>BPO1022</t>
    </r>
  </si>
  <si>
    <r>
      <rPr>
        <sz val="9"/>
        <color rgb="FF404040"/>
        <rFont val="Calibri"/>
        <family val="2"/>
      </rPr>
      <t>PLBPCZT00031</t>
    </r>
  </si>
  <si>
    <r>
      <rPr>
        <sz val="9"/>
        <color rgb="FF404040"/>
        <rFont val="Calibri"/>
        <family val="2"/>
      </rPr>
      <t>05.10.12</t>
    </r>
  </si>
  <si>
    <r>
      <rPr>
        <sz val="9"/>
        <color rgb="FF404040"/>
        <rFont val="Calibri"/>
        <family val="2"/>
      </rPr>
      <t>20.02.13</t>
    </r>
  </si>
  <si>
    <r>
      <rPr>
        <sz val="9"/>
        <color rgb="FF404040"/>
        <rFont val="Calibri"/>
        <family val="2"/>
      </rPr>
      <t>05.10.22</t>
    </r>
  </si>
  <si>
    <r>
      <rPr>
        <sz val="9"/>
        <color rgb="FF404040"/>
        <rFont val="Calibri"/>
        <family val="2"/>
      </rPr>
      <t>WIBOR6M+350 b.p.</t>
    </r>
  </si>
  <si>
    <r>
      <rPr>
        <i/>
        <sz val="8"/>
        <color rgb="FF404040"/>
        <rFont val="Calibri"/>
        <family val="2"/>
      </rPr>
      <t>*/ Until 8.07.16; from 9.07.16 to 8.07.21 WIBOR6M+3.75+1.5 p.p.</t>
    </r>
    <r>
      <rPr>
        <i/>
        <sz val="8"/>
        <color rgb="FF404040"/>
        <rFont val="Calibri"/>
        <family val="2"/>
      </rPr>
      <t xml:space="preserve"> </t>
    </r>
  </si>
  <si>
    <r>
      <rPr>
        <sz val="10"/>
        <color rgb="FF000000"/>
        <rFont val="Arial"/>
        <family val="2"/>
      </rPr>
      <t>Balance as at 31 December 2016</t>
    </r>
  </si>
  <si>
    <r>
      <rPr>
        <b/>
        <sz val="9"/>
        <color rgb="FFFFFFFF"/>
        <rFont val="Arial"/>
        <family val="2"/>
      </rPr>
      <t>Inter</t>
    </r>
    <r>
      <rPr>
        <b/>
        <sz val="9"/>
        <color rgb="FFFFFFFF"/>
        <rFont val="Arial"/>
        <family val="2"/>
      </rPr>
      <t>est rate</t>
    </r>
  </si>
  <si>
    <r>
      <rPr>
        <sz val="9"/>
        <color rgb="FF404040"/>
        <rFont val="Calibri"/>
        <family val="2"/>
      </rPr>
      <t>P1</t>
    </r>
  </si>
  <si>
    <r>
      <rPr>
        <sz val="9"/>
        <color rgb="FF404040"/>
        <rFont val="Calibri"/>
        <family val="2"/>
      </rPr>
      <t>BPO80626</t>
    </r>
  </si>
  <si>
    <r>
      <rPr>
        <sz val="9"/>
        <color rgb="FF404040"/>
        <rFont val="Calibri"/>
        <family val="2"/>
      </rPr>
      <t>PLPBCZT00080</t>
    </r>
  </si>
  <si>
    <r>
      <rPr>
        <sz val="9"/>
        <color rgb="FF404040"/>
        <rFont val="Calibri"/>
        <family val="2"/>
      </rPr>
      <t>01.09.16</t>
    </r>
  </si>
  <si>
    <r>
      <rPr>
        <sz val="9"/>
        <color rgb="FF404040"/>
        <rFont val="Calibri"/>
        <family val="2"/>
      </rPr>
      <t>08.09.16</t>
    </r>
  </si>
  <si>
    <r>
      <rPr>
        <sz val="9"/>
        <color rgb="FF404040"/>
        <rFont val="Calibri"/>
        <family val="2"/>
      </rPr>
      <t>08.06.26</t>
    </r>
  </si>
  <si>
    <r>
      <rPr>
        <sz val="9"/>
        <color rgb="FF404040"/>
        <rFont val="Calibri"/>
        <family val="2"/>
      </rPr>
      <t>WIBOR 6M+2.80 p.p.</t>
    </r>
  </si>
  <si>
    <r>
      <rPr>
        <b/>
        <sz val="9"/>
        <color rgb="FFFFFFFF"/>
        <rFont val="Calibri"/>
        <family val="2"/>
      </rPr>
      <t>Number of shares</t>
    </r>
  </si>
  <si>
    <r>
      <rPr>
        <b/>
        <sz val="10"/>
        <color rgb="FFFFFFFF"/>
        <rFont val="Calibri"/>
        <family val="2"/>
      </rPr>
      <t>Total</t>
    </r>
    <r>
      <rPr>
        <b/>
        <sz val="10"/>
        <color rgb="FFFFFFFF"/>
        <rFont val="Calibri"/>
        <family val="2"/>
      </rPr>
      <t xml:space="preserve"> </t>
    </r>
  </si>
  <si>
    <r>
      <rPr>
        <b/>
        <sz val="9"/>
        <color rgb="FFFFFFFF"/>
        <rFont val="Calibri"/>
        <family val="2"/>
      </rPr>
      <t>Name and surname</t>
    </r>
  </si>
  <si>
    <r>
      <rPr>
        <sz val="9"/>
        <color rgb="FF595959"/>
        <rFont val="Calibri"/>
        <family val="2"/>
      </rPr>
      <t>Member of the Management Board</t>
    </r>
  </si>
  <si>
    <r>
      <rPr>
        <sz val="10"/>
        <color rgb="FF000000"/>
        <rFont val="Calibri"/>
        <family val="2"/>
      </rPr>
      <t xml:space="preserve">The current tenth office term of the Supervisory Board shall end as at the date of approving the financial statements of Bank Pocztowy S.A. for 2016. </t>
    </r>
  </si>
  <si>
    <r>
      <rPr>
        <sz val="10"/>
        <color rgb="FF000000"/>
        <rFont val="Calibri"/>
        <family val="2"/>
      </rPr>
      <t>Member</t>
    </r>
    <r>
      <rPr>
        <sz val="10"/>
        <color rgb="FF000000"/>
        <rFont val="Calibri"/>
        <family val="2"/>
      </rPr>
      <t xml:space="preserve"> </t>
    </r>
  </si>
  <si>
    <r>
      <rPr>
        <sz val="10"/>
        <color rgb="FF000000"/>
        <rFont val="Calibri"/>
        <family val="2"/>
      </rPr>
      <t xml:space="preserve">02.12.2016 </t>
    </r>
  </si>
  <si>
    <r>
      <rPr>
        <sz val="9"/>
        <color rgb="FF595959"/>
        <rFont val="Calibri"/>
        <family val="2"/>
      </rPr>
      <t>Short-term employee benefits (payroll, bonuses and payroll charges)</t>
    </r>
  </si>
  <si>
    <t>COMMERCIAL BANKS</t>
  </si>
  <si>
    <t>COOPERATIVE BANKS</t>
  </si>
  <si>
    <t>Expenses</t>
  </si>
  <si>
    <t>Operating revenue and expense</t>
  </si>
  <si>
    <t>Impairment loss</t>
  </si>
  <si>
    <t>impairment loss (PLN million)</t>
  </si>
  <si>
    <t>coverage ratio (%)</t>
  </si>
  <si>
    <t>Cash loans and installment loans</t>
  </si>
  <si>
    <t>Share in the structure of Group’s consumer loans</t>
  </si>
  <si>
    <t>Loans and advances granted to clients of the Bank Pocztowy S.A. Capital Group (PLN’000)</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</si>
</sst>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quot;zł&quot;* #,##0_);_(&quot;zł&quot;* \(#,##0\);_(&quot;zł&quot;* &quot;-&quot;_);_(@_)"/>
    <numFmt numFmtId="165" formatCode="_(* #,##0_);_(* \(#,##0\);_(* &quot;-&quot;_);_(@_)"/>
    <numFmt numFmtId="166" formatCode="_(* #,##0.00_);_(* \(#,##0.00\);_(* &quot;-&quot;??_);_(@_)"/>
    <numFmt numFmtId="167" formatCode="#,##0.00_ ;[Red]\-#,##0.00\ "/>
    <numFmt numFmtId="168" formatCode="#,##0_ ;[Red]\-#,##0\ "/>
    <numFmt numFmtId="169" formatCode="#,##0.0"/>
    <numFmt numFmtId="170" formatCode="#,##0.00000"/>
    <numFmt numFmtId="171" formatCode="0.0%"/>
    <numFmt numFmtId="172" formatCode="yyyy"/>
    <numFmt numFmtId="173" formatCode="_-* #,##0.00\ [$€-1]_-;\-* #,##0.00\ [$€-1]_-;_-* &quot;-&quot;??\ [$€-1]_-"/>
    <numFmt numFmtId="174" formatCode="#,##0.0000_);[Red]\(#,##0.0000\)"/>
    <numFmt numFmtId="175" formatCode="#,##0;\(#,##0\);&quot;-&quot;"/>
    <numFmt numFmtId="176" formatCode="_(* #,##0.0_);_(* \(#,##0.0\);_(* &quot; - &quot;_);_(@_)"/>
    <numFmt numFmtId="177" formatCode="_(* #,##0_);_(* \(#,##0\);_(* &quot; - &quot;_);_(@_)"/>
    <numFmt numFmtId="178" formatCode="#,##0.0000"/>
    <numFmt numFmtId="179" formatCode="#,##0.000000"/>
    <numFmt numFmtId="180" formatCode="#,##0.0_ ;[Red]\-#,##0.0\ "/>
    <numFmt numFmtId="181" formatCode="0.000%"/>
    <numFmt numFmtId="182" formatCode="0.00000%"/>
    <numFmt numFmtId="183" formatCode="#,##0_ ;\-#,##0\ "/>
    <numFmt numFmtId="184" formatCode="#,##0_);\(#,##0\);&quot;- &quot;"/>
    <numFmt numFmtId="185" formatCode="#,##0_);\(#,##0\);&quot;0&quot;"/>
    <numFmt numFmtId="186" formatCode="#,##0.0_)%;\(#,##0.0\)%;&quot;- &quot;"/>
    <numFmt numFmtId="187" formatCode="#,##0.0_)\ \p\.\p\.;\(#,##0.0\)\ \p\.\p\.;&quot;0&quot;"/>
    <numFmt numFmtId="188" formatCode="#,##0.0_);\(#,##0.0\);&quot;- &quot;"/>
    <numFmt numFmtId="189" formatCode="0.0"/>
    <numFmt numFmtId="190" formatCode="_-* #,##0\ _z_ł_-;\-* #,##0\ _z_ł_-;_-* &quot;-&quot;??\ _z_ł_-;_-@_-"/>
    <numFmt numFmtId="191" formatCode="#,##0.00_)\ \p\.\p\.;\(#,##0.00\)\ \p\.\p\.;&quot;0&quot;"/>
    <numFmt numFmtId="192" formatCode="#,##0.0000_);\(#,##0.0000\);&quot;- &quot;"/>
    <numFmt numFmtId="193" formatCode="0.0000%"/>
    <numFmt numFmtId="194" formatCode="#,##0.0_)\ \p\.\p\.;\(#,##0.0\)\ \p\.\p\."/>
    <numFmt numFmtId="195" formatCode="[$-415]mmm\ yy;@"/>
    <numFmt numFmtId="196" formatCode="#,##0.0_);[Red]\(#,##0.0\)"/>
    <numFmt numFmtId="197" formatCode="#,##0;[Red]\-#,##0;[Blue]#,##0"/>
    <numFmt numFmtId="198" formatCode="_-* #,##0.00\ _k_r_-;\-* #,##0.00\ _k_r_-;_-* &quot;-&quot;??\ _k_r_-;_-@_-"/>
    <numFmt numFmtId="199" formatCode="_-&quot;$&quot;* #,##0.00_-;\-&quot;$&quot;* #,##0.00_-;_-&quot;$&quot;* &quot;-&quot;??_-;_-@_-"/>
    <numFmt numFmtId="200" formatCode="#,##0.00;&quot;-&quot;#,##0.00"/>
    <numFmt numFmtId="201" formatCode="#,##0.000"/>
  </numFmts>
  <fonts count="196">
    <font>
      <sz val="10"/>
      <name val="Arial"/>
      <family val="2"/>
    </font>
    <font>
      <sz val="11"/>
      <color theme="1"/>
      <name val="Calibri"/>
      <family val="2"/>
      <scheme val="minor"/>
    </font>
    <font>
      <sz val="8"/>
      <name val="Arial"/>
      <family val="2"/>
    </font>
    <font>
      <b/>
      <sz val="10"/>
      <name val="Arial"/>
      <family val="2"/>
    </font>
    <font>
      <b/>
      <sz val="8"/>
      <name val="Arial"/>
      <family val="2"/>
    </font>
    <font>
      <sz val="11"/>
      <color indexed="8"/>
      <name val="Czcionka tekstu podstawowego"/>
      <family val="2"/>
    </font>
    <font>
      <sz val="11"/>
      <color indexed="9"/>
      <name val="Czcionka tekstu podstawowego"/>
      <family val="2"/>
    </font>
    <font>
      <sz val="11"/>
      <color indexed="62"/>
      <name val="Czcionka tekstu podstawowego"/>
      <family val="2"/>
    </font>
    <font>
      <b/>
      <sz val="11"/>
      <color indexed="63"/>
      <name val="Czcionka tekstu podstawowego"/>
      <family val="2"/>
    </font>
    <font>
      <b/>
      <sz val="10"/>
      <name val="Tms Rmn PL"/>
      <family val="1"/>
    </font>
    <font>
      <sz val="11"/>
      <color indexed="17"/>
      <name val="Czcionka tekstu podstawowego"/>
      <family val="2"/>
    </font>
    <font>
      <sz val="10"/>
      <name val="Arial CE"/>
      <family val="2"/>
    </font>
    <font>
      <sz val="10"/>
      <name val="Times New Roman"/>
      <family val="1"/>
    </font>
    <font>
      <b/>
      <u val="singleAccounting"/>
      <sz val="10"/>
      <name val="Times New Roman"/>
      <family val="1"/>
    </font>
    <font>
      <b/>
      <sz val="16"/>
      <name val="Arial"/>
      <family val="2"/>
    </font>
    <font>
      <sz val="11"/>
      <color indexed="52"/>
      <name val="Czcionka tekstu podstawowego"/>
      <family val="2"/>
    </font>
    <font>
      <b/>
      <sz val="11"/>
      <color indexed="9"/>
      <name val="Czcionka tekstu podstawowego"/>
      <family val="2"/>
    </font>
    <font>
      <b/>
      <sz val="15"/>
      <color indexed="56"/>
      <name val="Czcionka tekstu podstawowego"/>
      <family val="2"/>
    </font>
    <font>
      <b/>
      <sz val="13"/>
      <color indexed="56"/>
      <name val="Czcionka tekstu podstawowego"/>
      <family val="2"/>
    </font>
    <font>
      <b/>
      <sz val="11"/>
      <color indexed="56"/>
      <name val="Czcionka tekstu podstawowego"/>
      <family val="2"/>
    </font>
    <font>
      <sz val="11"/>
      <color indexed="60"/>
      <name val="Czcionka tekstu podstawowego"/>
      <family val="2"/>
    </font>
    <font>
      <b/>
      <sz val="11"/>
      <color indexed="52"/>
      <name val="Czcionka tekstu podstawowego"/>
      <family val="2"/>
    </font>
    <font>
      <b/>
      <sz val="11"/>
      <color indexed="8"/>
      <name val="Czcionka tekstu podstawowego"/>
      <family val="2"/>
    </font>
    <font>
      <i/>
      <sz val="11"/>
      <color indexed="23"/>
      <name val="Czcionka tekstu podstawowego"/>
      <family val="2"/>
    </font>
    <font>
      <sz val="11"/>
      <color indexed="10"/>
      <name val="Czcionka tekstu podstawowego"/>
      <family val="2"/>
    </font>
    <font>
      <b/>
      <sz val="18"/>
      <color indexed="56"/>
      <name val="Cambria"/>
      <family val="2"/>
    </font>
    <font>
      <b/>
      <sz val="10"/>
      <name val="Times New Roman"/>
      <family val="1"/>
    </font>
    <font>
      <sz val="11"/>
      <color indexed="20"/>
      <name val="Czcionka tekstu podstawowego"/>
      <family val="2"/>
    </font>
    <font>
      <b/>
      <sz val="9"/>
      <name val="Arial"/>
      <family val="2"/>
    </font>
    <font>
      <sz val="10"/>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9"/>
      <name val="Arial"/>
      <family val="2"/>
    </font>
    <font>
      <sz val="11"/>
      <name val="Arial"/>
      <family val="2"/>
    </font>
    <font>
      <sz val="12"/>
      <name val="Times New Roman CE"/>
      <family val="2"/>
    </font>
    <font>
      <b/>
      <sz val="9"/>
      <name val="Arial CE"/>
      <family val="2"/>
    </font>
    <font>
      <b/>
      <sz val="16"/>
      <color indexed="9"/>
      <name val="Arial CE"/>
      <family val="2"/>
    </font>
    <font>
      <b/>
      <sz val="11"/>
      <name val="Arial"/>
      <family val="2"/>
    </font>
    <font>
      <i/>
      <sz val="8"/>
      <name val="Arial"/>
      <family val="2"/>
    </font>
    <font>
      <sz val="8.5"/>
      <name val="Arial"/>
      <family val="2"/>
    </font>
    <font>
      <sz val="11"/>
      <color theme="1"/>
      <name val="Czcionka tekstu podstawowego"/>
      <family val="2"/>
    </font>
    <font>
      <sz val="10"/>
      <color rgb="FFFF0000"/>
      <name val="Arial"/>
      <family val="2"/>
    </font>
    <font>
      <sz val="8"/>
      <color indexed="8"/>
      <name val="Calibri"/>
      <family val="2"/>
      <scheme val="minor"/>
    </font>
    <font>
      <b/>
      <i/>
      <sz val="9"/>
      <color rgb="FFFF0000"/>
      <name val="Arial"/>
      <family val="2"/>
    </font>
    <font>
      <i/>
      <sz val="9"/>
      <color rgb="FFFF0000"/>
      <name val="Arial"/>
      <family val="2"/>
    </font>
    <font>
      <b/>
      <sz val="10"/>
      <color rgb="FFFF0000"/>
      <name val="Arial"/>
      <family val="2"/>
    </font>
    <font>
      <b/>
      <sz val="9"/>
      <color rgb="FFFF0000"/>
      <name val="Arial"/>
      <family val="2"/>
    </font>
    <font>
      <b/>
      <sz val="9"/>
      <color theme="0"/>
      <name val="Calibri"/>
      <family val="2"/>
      <scheme val="minor"/>
    </font>
    <font>
      <sz val="10"/>
      <name val="Calibri"/>
      <family val="2"/>
      <scheme val="minor"/>
    </font>
    <font>
      <sz val="11"/>
      <name val="Calibri"/>
      <family val="2"/>
      <scheme val="minor"/>
    </font>
    <font>
      <sz val="9"/>
      <name val="Calibri"/>
      <family val="2"/>
      <scheme val="minor"/>
    </font>
    <font>
      <i/>
      <sz val="10"/>
      <name val="Calibri"/>
      <family val="2"/>
      <scheme val="minor"/>
    </font>
    <font>
      <i/>
      <sz val="8"/>
      <name val="Calibri"/>
      <family val="2"/>
      <scheme val="minor"/>
    </font>
    <font>
      <b/>
      <sz val="11"/>
      <color indexed="9"/>
      <name val="Calibri"/>
      <family val="2"/>
      <scheme val="minor"/>
    </font>
    <font>
      <sz val="9"/>
      <color indexed="8"/>
      <name val="Calibri"/>
      <family val="2"/>
      <scheme val="minor"/>
    </font>
    <font>
      <sz val="10"/>
      <color theme="1"/>
      <name val="Calibri"/>
      <family val="2"/>
      <scheme val="minor"/>
    </font>
    <font>
      <b/>
      <sz val="10"/>
      <name val="Calibri"/>
      <family val="2"/>
      <scheme val="minor"/>
    </font>
    <font>
      <b/>
      <sz val="9"/>
      <color indexed="9"/>
      <name val="Calibri"/>
      <family val="2"/>
      <scheme val="minor"/>
    </font>
    <font>
      <b/>
      <sz val="8"/>
      <name val="Calibri"/>
      <family val="2"/>
      <scheme val="minor"/>
    </font>
    <font>
      <sz val="8"/>
      <name val="Calibri"/>
      <family val="2"/>
      <scheme val="minor"/>
    </font>
    <font>
      <b/>
      <sz val="10"/>
      <color theme="0"/>
      <name val="Calibri"/>
      <family val="2"/>
      <scheme val="minor"/>
    </font>
    <font>
      <b/>
      <sz val="9"/>
      <name val="Calibri"/>
      <family val="2"/>
      <scheme val="minor"/>
    </font>
    <font>
      <b/>
      <sz val="9"/>
      <color rgb="FFFF0000"/>
      <name val="Calibri"/>
      <family val="2"/>
      <scheme val="minor"/>
    </font>
    <font>
      <i/>
      <sz val="9"/>
      <name val="Calibri"/>
      <family val="2"/>
      <scheme val="minor"/>
    </font>
    <font>
      <i/>
      <sz val="6"/>
      <name val="Calibri"/>
      <family val="2"/>
      <scheme val="minor"/>
    </font>
    <font>
      <b/>
      <sz val="10"/>
      <color rgb="FFFF0000"/>
      <name val="Calibri"/>
      <family val="2"/>
      <scheme val="minor"/>
    </font>
    <font>
      <b/>
      <sz val="8"/>
      <color rgb="FFFF0000"/>
      <name val="Calibri"/>
      <family val="2"/>
      <scheme val="minor"/>
    </font>
    <font>
      <b/>
      <sz val="8"/>
      <color rgb="FF0070C0"/>
      <name val="Calibri"/>
      <family val="2"/>
      <scheme val="minor"/>
    </font>
    <font>
      <sz val="10"/>
      <color rgb="FFFF0000"/>
      <name val="Calibri"/>
      <family val="2"/>
      <scheme val="minor"/>
    </font>
    <font>
      <sz val="8.5"/>
      <name val="Calibri"/>
      <family val="2"/>
      <scheme val="minor"/>
    </font>
    <font>
      <b/>
      <u/>
      <sz val="9"/>
      <name val="Calibri"/>
      <family val="2"/>
      <scheme val="minor"/>
    </font>
    <font>
      <b/>
      <sz val="9"/>
      <color indexed="8"/>
      <name val="Calibri"/>
      <family val="2"/>
      <scheme val="minor"/>
    </font>
    <font>
      <b/>
      <sz val="12"/>
      <name val="Calibri"/>
      <family val="2"/>
      <scheme val="minor"/>
    </font>
    <font>
      <b/>
      <u/>
      <sz val="10"/>
      <name val="Calibri"/>
      <family val="2"/>
      <scheme val="minor"/>
    </font>
    <font>
      <b/>
      <i/>
      <sz val="9"/>
      <color rgb="FFFF0000"/>
      <name val="Calibri"/>
      <family val="2"/>
      <scheme val="minor"/>
    </font>
    <font>
      <b/>
      <i/>
      <sz val="8"/>
      <name val="Calibri"/>
      <family val="2"/>
      <scheme val="minor"/>
    </font>
    <font>
      <b/>
      <sz val="11"/>
      <color theme="0"/>
      <name val="Calibri"/>
      <family val="2"/>
      <scheme val="minor"/>
    </font>
    <font>
      <sz val="8"/>
      <color theme="1"/>
      <name val="Calibri"/>
      <family val="2"/>
      <scheme val="minor"/>
    </font>
    <font>
      <sz val="12"/>
      <name val="Calibri"/>
      <family val="2"/>
      <scheme val="minor"/>
    </font>
    <font>
      <b/>
      <sz val="12"/>
      <color theme="0"/>
      <name val="Calibri"/>
      <family val="2"/>
      <scheme val="minor"/>
    </font>
    <font>
      <b/>
      <sz val="8"/>
      <color theme="0"/>
      <name val="Calibri"/>
      <family val="2"/>
      <scheme val="minor"/>
    </font>
    <font>
      <sz val="8"/>
      <color theme="1" tint="0.34998626667073579"/>
      <name val="Calibri"/>
      <family val="2"/>
      <scheme val="minor"/>
    </font>
    <font>
      <sz val="10"/>
      <color theme="1"/>
      <name val="Arial"/>
      <family val="2"/>
    </font>
    <font>
      <b/>
      <sz val="11"/>
      <color rgb="FF0000CC"/>
      <name val="Calibri"/>
      <family val="2"/>
      <scheme val="minor"/>
    </font>
    <font>
      <sz val="11"/>
      <color theme="0"/>
      <name val="Calibri"/>
      <family val="2"/>
      <scheme val="minor"/>
    </font>
    <font>
      <b/>
      <sz val="10"/>
      <color theme="1"/>
      <name val="Arial"/>
      <family val="2"/>
    </font>
    <font>
      <b/>
      <sz val="10"/>
      <color rgb="FFFFFFFF"/>
      <name val="Calibri"/>
      <family val="2"/>
      <scheme val="minor"/>
    </font>
    <font>
      <i/>
      <sz val="10"/>
      <color rgb="FFFFFFFF"/>
      <name val="Calibri"/>
      <family val="2"/>
      <scheme val="minor"/>
    </font>
    <font>
      <sz val="10"/>
      <color rgb="FFFFFFFF"/>
      <name val="Calibri"/>
      <family val="2"/>
      <scheme val="minor"/>
    </font>
    <font>
      <b/>
      <sz val="10"/>
      <color rgb="FF323232"/>
      <name val="Calibri"/>
      <family val="2"/>
      <scheme val="minor"/>
    </font>
    <font>
      <sz val="8"/>
      <color theme="0"/>
      <name val="Calibri"/>
      <family val="2"/>
      <scheme val="minor"/>
    </font>
    <font>
      <b/>
      <sz val="10"/>
      <color rgb="FF929292"/>
      <name val="Arial"/>
      <family val="2"/>
    </font>
    <font>
      <b/>
      <sz val="9"/>
      <color theme="0"/>
      <name val="Arial"/>
      <family val="2"/>
    </font>
    <font>
      <sz val="11"/>
      <color rgb="FFFFFFFF"/>
      <name val="Calibri"/>
      <family val="2"/>
      <scheme val="minor"/>
    </font>
    <font>
      <sz val="10"/>
      <name val="Helv"/>
      <family val="2"/>
    </font>
    <font>
      <sz val="10"/>
      <name val="Courier"/>
      <family val="1"/>
    </font>
    <font>
      <b/>
      <sz val="12"/>
      <name val="Arial"/>
      <family val="2"/>
    </font>
    <font>
      <sz val="10"/>
      <name val="Swis721 BT"/>
      <family val="2"/>
    </font>
    <font>
      <sz val="10"/>
      <color indexed="0"/>
      <name val="MS Sans Serif"/>
      <family val="2"/>
    </font>
    <font>
      <b/>
      <sz val="8"/>
      <color indexed="18"/>
      <name val="PL Arial"/>
      <family val="2"/>
    </font>
    <font>
      <b/>
      <sz val="12"/>
      <color indexed="10"/>
      <name val="Arial"/>
      <family val="2"/>
    </font>
    <font>
      <u/>
      <sz val="10"/>
      <color indexed="12"/>
      <name val="Arial"/>
      <family val="2"/>
    </font>
    <font>
      <sz val="8"/>
      <name val="Times New Roma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8"/>
      <name val="Arial"/>
      <family val="2"/>
    </font>
    <font>
      <b/>
      <sz val="9"/>
      <color indexed="12"/>
      <name val="Arial"/>
      <family val="2"/>
    </font>
    <font>
      <i/>
      <sz val="9"/>
      <color indexed="8"/>
      <name val="Calibri"/>
      <family val="2"/>
      <scheme val="minor"/>
    </font>
    <font>
      <b/>
      <sz val="8"/>
      <color theme="1" tint="0.34998626667073579"/>
      <name val="Calibri"/>
      <family val="2"/>
      <scheme val="minor"/>
    </font>
    <font>
      <b/>
      <sz val="10"/>
      <color indexed="9"/>
      <name val="Calibri"/>
      <family val="2"/>
      <scheme val="minor"/>
    </font>
    <font>
      <sz val="9"/>
      <color theme="1" tint="0.34998626667073579"/>
      <name val="Calibri"/>
      <family val="2"/>
      <scheme val="minor"/>
    </font>
    <font>
      <sz val="10"/>
      <color theme="1"/>
      <name val="Czcionka tekstu podstawowego"/>
      <family val="2"/>
    </font>
    <font>
      <sz val="10"/>
      <name val="Czcionka tekstu podstawowego"/>
      <family val="2"/>
    </font>
    <font>
      <sz val="10"/>
      <color rgb="FF000000"/>
      <name val="Czcionka tekstu podstawowego"/>
      <family val="2"/>
    </font>
    <font>
      <sz val="10"/>
      <color indexed="10"/>
      <name val="Calibri"/>
      <family val="2"/>
      <scheme val="minor"/>
    </font>
    <font>
      <sz val="10"/>
      <color indexed="40"/>
      <name val="Calibri"/>
      <family val="2"/>
      <scheme val="minor"/>
    </font>
    <font>
      <sz val="8"/>
      <color theme="1"/>
      <name val="Times New Roman"/>
      <family val="2"/>
    </font>
    <font>
      <b/>
      <sz val="10"/>
      <color theme="1" tint="0.249977111117893"/>
      <name val="Calibri"/>
      <family val="2"/>
      <scheme val="minor"/>
    </font>
    <font>
      <sz val="10"/>
      <color theme="1" tint="0.249977111117893"/>
      <name val="Calibri"/>
      <family val="2"/>
      <scheme val="minor"/>
    </font>
    <font>
      <i/>
      <sz val="8"/>
      <color theme="1" tint="0.34998626667073579"/>
      <name val="Calibri"/>
      <family val="2"/>
      <scheme val="minor"/>
    </font>
    <font>
      <i/>
      <sz val="8"/>
      <color theme="1" tint="0.249977111117893"/>
      <name val="Calibri"/>
      <family val="2"/>
      <scheme val="minor"/>
    </font>
    <font>
      <b/>
      <sz val="9"/>
      <color theme="1" tint="0.249977111117893"/>
      <name val="Calibri"/>
      <family val="2"/>
      <scheme val="minor"/>
    </font>
    <font>
      <sz val="9"/>
      <color theme="1" tint="0.249977111117893"/>
      <name val="Calibri"/>
      <family val="2"/>
      <scheme val="minor"/>
    </font>
    <font>
      <sz val="11"/>
      <color theme="1" tint="0.249977111117893"/>
      <name val="Calibri"/>
      <family val="2"/>
      <scheme val="minor"/>
    </font>
    <font>
      <sz val="8"/>
      <color theme="1" tint="0.249977111117893"/>
      <name val="Arial"/>
      <family val="2"/>
    </font>
    <font>
      <sz val="8"/>
      <color theme="1" tint="0.249977111117893"/>
      <name val="Calibri"/>
      <family val="2"/>
      <scheme val="minor"/>
    </font>
    <font>
      <sz val="7"/>
      <name val="Calibri"/>
      <family val="2"/>
      <scheme val="minor"/>
    </font>
    <font>
      <sz val="10"/>
      <color theme="1" tint="0.34998626667073579"/>
      <name val="Calibri"/>
      <family val="2"/>
      <scheme val="minor"/>
    </font>
    <font>
      <sz val="10"/>
      <color rgb="FFB84C48"/>
      <name val="Calibri"/>
      <family val="2"/>
      <scheme val="minor"/>
    </font>
    <font>
      <sz val="10"/>
      <color rgb="FFC00000"/>
      <name val="Calibri"/>
      <family val="2"/>
      <scheme val="minor"/>
    </font>
    <font>
      <sz val="10"/>
      <color rgb="FF595959"/>
      <name val="Calibri"/>
      <family val="2"/>
    </font>
    <font>
      <sz val="11"/>
      <color rgb="FF000000"/>
      <name val="Calibri"/>
      <family val="2"/>
    </font>
    <font>
      <b/>
      <sz val="13.5"/>
      <name val="Arial"/>
      <family val="2"/>
    </font>
    <font>
      <sz val="10"/>
      <color rgb="FFC0504D"/>
      <name val="Arial"/>
      <family val="2"/>
    </font>
    <font>
      <sz val="9"/>
      <color rgb="FF484848"/>
      <name val="Calibri"/>
      <family val="2"/>
      <scheme val="minor"/>
    </font>
    <font>
      <b/>
      <sz val="8"/>
      <color indexed="9"/>
      <name val="Calibri"/>
      <family val="2"/>
      <scheme val="minor"/>
    </font>
    <font>
      <sz val="6"/>
      <name val="Calibri"/>
      <family val="2"/>
      <scheme val="minor"/>
    </font>
    <font>
      <sz val="10"/>
      <name val="Calibri"/>
      <family val="2"/>
    </font>
    <font>
      <sz val="8"/>
      <color rgb="FF000000"/>
      <name val="Calibri"/>
      <family val="2"/>
    </font>
    <font>
      <b/>
      <sz val="10"/>
      <color rgb="FF000000"/>
      <name val="Arial"/>
      <family val="2"/>
    </font>
    <font>
      <sz val="10"/>
      <color rgb="FF000000"/>
      <name val="Arial"/>
      <family val="2"/>
    </font>
    <font>
      <sz val="10"/>
      <color rgb="FF000000"/>
      <name val="Calibri"/>
      <family val="2"/>
    </font>
    <font>
      <sz val="9"/>
      <color rgb="FF000000"/>
      <name val="Calibri"/>
      <family val="2"/>
    </font>
    <font>
      <sz val="9"/>
      <color rgb="FF000000"/>
      <name val="Arial"/>
      <family val="2"/>
    </font>
    <font>
      <sz val="10"/>
      <color theme="0"/>
      <name val="Calibri"/>
      <family val="2"/>
      <scheme val="minor"/>
    </font>
    <font>
      <b/>
      <sz val="11"/>
      <color rgb="FFFFFFFF"/>
      <name val="Calibri"/>
      <family val="2"/>
    </font>
    <font>
      <b/>
      <sz val="10"/>
      <color rgb="FFFFFFFF"/>
      <name val="Calibri"/>
      <family val="2"/>
    </font>
    <font>
      <b/>
      <sz val="9"/>
      <color rgb="FF404040"/>
      <name val="Calibri"/>
      <family val="2"/>
    </font>
    <font>
      <b/>
      <vertAlign val="superscript"/>
      <sz val="9"/>
      <color rgb="FF404040"/>
      <name val="Calibri"/>
      <family val="2"/>
    </font>
    <font>
      <i/>
      <sz val="8"/>
      <color rgb="FF000000"/>
      <name val="Calibri"/>
      <family val="2"/>
    </font>
    <font>
      <i/>
      <sz val="7"/>
      <color rgb="FF000000"/>
      <name val="Calibri"/>
      <family val="2"/>
    </font>
    <font>
      <b/>
      <sz val="11"/>
      <color rgb="FF0000CC"/>
      <name val="Calibri"/>
      <family val="2"/>
    </font>
    <font>
      <b/>
      <sz val="9"/>
      <color rgb="FF000000"/>
      <name val="Arial CE"/>
      <family val="2"/>
    </font>
    <font>
      <b/>
      <sz val="12"/>
      <color rgb="FFFFFFFF"/>
      <name val="Calibri"/>
      <family val="2"/>
    </font>
    <font>
      <sz val="9"/>
      <color rgb="FF404040"/>
      <name val="Calibri"/>
      <family val="2"/>
    </font>
    <font>
      <sz val="8"/>
      <color rgb="FF595959"/>
      <name val="Calibri"/>
      <family val="2"/>
    </font>
    <font>
      <b/>
      <sz val="10"/>
      <color rgb="FF000000"/>
      <name val="Calibri"/>
      <family val="2"/>
    </font>
    <font>
      <i/>
      <sz val="10"/>
      <color rgb="FF000000"/>
      <name val="Calibri"/>
      <family val="2"/>
    </font>
    <font>
      <sz val="10"/>
      <color rgb="FFFF0000"/>
      <name val="Calibri"/>
      <family val="2"/>
    </font>
    <font>
      <b/>
      <sz val="9"/>
      <color rgb="FFFFFFFF"/>
      <name val="Calibri"/>
      <family val="2"/>
    </font>
    <font>
      <vertAlign val="superscript"/>
      <sz val="9"/>
      <color rgb="FF404040"/>
      <name val="Calibri"/>
      <family val="2"/>
    </font>
    <font>
      <b/>
      <i/>
      <sz val="8"/>
      <color rgb="FF000000"/>
      <name val="Calibri"/>
      <family val="2"/>
    </font>
    <font>
      <i/>
      <sz val="6"/>
      <color rgb="FF000000"/>
      <name val="Calibri"/>
      <family val="2"/>
    </font>
    <font>
      <i/>
      <vertAlign val="superscript"/>
      <sz val="8"/>
      <color rgb="FF404040"/>
      <name val="Calibri"/>
      <family val="2"/>
    </font>
    <font>
      <i/>
      <sz val="8"/>
      <color rgb="FF404040"/>
      <name val="Calibri"/>
      <family val="2"/>
    </font>
    <font>
      <b/>
      <sz val="8"/>
      <color rgb="FF595959"/>
      <name val="Calibri"/>
      <family val="2"/>
    </font>
    <font>
      <sz val="10"/>
      <color rgb="FF404040"/>
      <name val="Calibri"/>
      <family val="2"/>
    </font>
    <font>
      <sz val="8"/>
      <color rgb="FF404040"/>
      <name val="Calibri"/>
      <family val="2"/>
    </font>
    <font>
      <b/>
      <sz val="9"/>
      <color rgb="FFFFFFFF"/>
      <name val="Arial"/>
      <family val="2"/>
    </font>
    <font>
      <b/>
      <sz val="10"/>
      <color rgb="FF323232"/>
      <name val="Calibri"/>
      <family val="2"/>
    </font>
    <font>
      <sz val="10"/>
      <color rgb="FF323232"/>
      <name val="Calibri"/>
      <family val="2"/>
      <scheme val="minor"/>
    </font>
    <font>
      <sz val="11"/>
      <color rgb="FFFFFFFF"/>
      <name val="Calibri"/>
      <family val="2"/>
    </font>
    <font>
      <i/>
      <sz val="10"/>
      <color rgb="FFFFFFFF"/>
      <name val="Calibri"/>
      <family val="2"/>
    </font>
    <font>
      <sz val="10"/>
      <color rgb="FFFFFFFF"/>
      <name val="Calibri"/>
      <family val="2"/>
    </font>
    <font>
      <b/>
      <sz val="10"/>
      <color rgb="FF404040"/>
      <name val="Calibri"/>
      <family val="2"/>
    </font>
    <font>
      <b/>
      <sz val="8"/>
      <color rgb="FFFFFFFF"/>
      <name val="Calibri"/>
      <family val="2"/>
    </font>
    <font>
      <sz val="9"/>
      <color rgb="FF595959"/>
      <name val="Calibri"/>
      <family val="2"/>
    </font>
    <font>
      <i/>
      <sz val="8"/>
      <color rgb="FF595959"/>
      <name val="Calibri"/>
      <family val="2"/>
    </font>
    <font>
      <sz val="9"/>
      <color theme="0"/>
      <name val="Calibri"/>
      <family val="2"/>
      <scheme val="minor"/>
    </font>
    <font>
      <sz val="10"/>
      <name val="Arial"/>
      <family val="2"/>
    </font>
  </fonts>
  <fills count="46">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mediumGray">
        <fgColor indexed="22"/>
      </patternFill>
    </fill>
    <fill>
      <patternFill patternType="solid">
        <fgColor theme="0" tint="-4.9958800012207406E-2"/>
        <bgColor indexed="64"/>
      </patternFill>
    </fill>
    <fill>
      <patternFill patternType="solid">
        <fgColor rgb="FFFFFFFF"/>
        <bgColor indexed="64"/>
      </patternFill>
    </fill>
    <fill>
      <patternFill patternType="solid">
        <fgColor theme="0"/>
        <bgColor indexed="64"/>
      </patternFill>
    </fill>
    <fill>
      <patternFill patternType="solid">
        <fgColor rgb="FFC00000"/>
        <bgColor indexed="64"/>
      </patternFill>
    </fill>
    <fill>
      <patternFill patternType="solid">
        <fgColor theme="0" tint="-0.49995422223578601"/>
        <bgColor indexed="64"/>
      </patternFill>
    </fill>
    <fill>
      <patternFill patternType="solid">
        <fgColor theme="1" tint="0.34998626667073579"/>
        <bgColor indexed="64"/>
      </patternFill>
    </fill>
    <fill>
      <patternFill patternType="solid">
        <fgColor rgb="FFC5010D"/>
        <bgColor indexed="64"/>
      </patternFill>
    </fill>
    <fill>
      <patternFill patternType="solid">
        <fgColor rgb="FF6C6C6C"/>
        <bgColor indexed="64"/>
      </patternFill>
    </fill>
    <fill>
      <patternFill patternType="solid">
        <fgColor rgb="FF92D050"/>
        <bgColor indexed="64"/>
      </patternFill>
    </fill>
    <fill>
      <patternFill patternType="solid">
        <fgColor rgb="FFFFFF00"/>
        <bgColor indexed="64"/>
      </patternFill>
    </fill>
    <fill>
      <patternFill patternType="solid">
        <fgColor indexed="17"/>
        <bgColor indexed="64"/>
      </patternFill>
    </fill>
    <fill>
      <patternFill patternType="solid">
        <fgColor indexed="48"/>
        <bgColor indexed="64"/>
      </patternFill>
    </fill>
    <fill>
      <patternFill patternType="solid">
        <fgColor indexed="50"/>
        <bgColor indexed="64"/>
      </patternFill>
    </fill>
    <fill>
      <patternFill patternType="solid">
        <fgColor theme="0" tint="-0.34995574816125979"/>
        <bgColor indexed="64"/>
      </patternFill>
    </fill>
    <fill>
      <patternFill patternType="solid">
        <fgColor indexed="41"/>
        <bgColor indexed="64"/>
      </patternFill>
    </fill>
    <fill>
      <patternFill patternType="solid">
        <fgColor rgb="FFFF0000"/>
        <bgColor indexed="64"/>
      </patternFill>
    </fill>
    <fill>
      <patternFill patternType="solid">
        <fgColor theme="1" tint="0.49995422223578601"/>
        <bgColor indexed="64"/>
      </patternFill>
    </fill>
    <fill>
      <patternFill patternType="solid">
        <fgColor rgb="FFC0504D"/>
        <bgColor indexed="64"/>
      </patternFill>
    </fill>
    <fill>
      <patternFill patternType="solid">
        <fgColor theme="0" tint="-0.14996795556505021"/>
        <bgColor indexed="64"/>
      </patternFill>
    </fill>
  </fills>
  <borders count="1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right style="thin">
        <color auto="1"/>
      </right>
      <top/>
      <bottom/>
      <diagonal/>
    </border>
    <border>
      <left/>
      <right/>
      <top/>
      <bottom style="thin">
        <color theme="0" tint="-0.4999542222357860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theme="1" tint="0.34998626667073579"/>
      </left>
      <right/>
      <top/>
      <bottom/>
      <diagonal/>
    </border>
    <border>
      <left style="thin">
        <color theme="0"/>
      </left>
      <right/>
      <top/>
      <bottom style="thin">
        <color theme="0"/>
      </bottom>
      <diagonal/>
    </border>
    <border>
      <left/>
      <right/>
      <top/>
      <bottom style="dotted">
        <color theme="0"/>
      </bottom>
      <diagonal/>
    </border>
    <border>
      <left/>
      <right/>
      <top style="hair">
        <color theme="0" tint="-0.49995422223578601"/>
      </top>
      <bottom style="hair">
        <color theme="0" tint="-0.49995422223578601"/>
      </bottom>
      <diagonal/>
    </border>
    <border>
      <left style="medium">
        <color theme="1" tint="0.34998626667073579"/>
      </left>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
      <left/>
      <right/>
      <top/>
      <bottom style="hair">
        <color theme="0" tint="-0.34995574816125979"/>
      </bottom>
      <diagonal/>
    </border>
    <border>
      <left/>
      <right/>
      <top style="thin">
        <color theme="0"/>
      </top>
      <bottom style="hair">
        <color theme="0" tint="-0.49995422223578601"/>
      </bottom>
      <diagonal/>
    </border>
    <border>
      <left/>
      <right/>
      <top style="hair">
        <color auto="1"/>
      </top>
      <bottom style="hair">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top/>
      <bottom style="thin">
        <color indexed="10"/>
      </bottom>
      <diagonal/>
    </border>
    <border>
      <left/>
      <right/>
      <top style="hair">
        <color theme="1" tint="0.34998626667073579"/>
      </top>
      <bottom style="hair">
        <color theme="1" tint="0.34998626667073579"/>
      </bottom>
      <diagonal/>
    </border>
    <border>
      <left style="thin">
        <color theme="0"/>
      </left>
      <right/>
      <top style="hair">
        <color theme="1" tint="0.34998626667073579"/>
      </top>
      <bottom style="hair">
        <color theme="1" tint="0.34998626667073579"/>
      </bottom>
      <diagonal/>
    </border>
    <border>
      <left/>
      <right/>
      <top/>
      <bottom style="hair">
        <color theme="1" tint="0.34998626667073579"/>
      </bottom>
      <diagonal/>
    </border>
    <border>
      <left style="thin">
        <color theme="0"/>
      </left>
      <right/>
      <top/>
      <bottom style="hair">
        <color theme="1" tint="0.34998626667073579"/>
      </bottom>
      <diagonal/>
    </border>
    <border>
      <left/>
      <right/>
      <top style="hair">
        <color theme="1" tint="0.34998626667073579"/>
      </top>
      <bottom/>
      <diagonal/>
    </border>
    <border>
      <left style="thin">
        <color theme="0"/>
      </left>
      <right/>
      <top style="hair">
        <color theme="1" tint="0.34998626667073579"/>
      </top>
      <bottom/>
      <diagonal/>
    </border>
    <border>
      <left/>
      <right/>
      <top/>
      <bottom style="hair">
        <color theme="0" tint="-0.49995422223578601"/>
      </bottom>
      <diagonal/>
    </border>
    <border>
      <left/>
      <right/>
      <top style="hair">
        <color theme="0" tint="-0.49995422223578601"/>
      </top>
      <bottom/>
      <diagonal/>
    </border>
    <border>
      <left/>
      <right/>
      <top style="dotted">
        <color theme="0"/>
      </top>
      <bottom style="hair">
        <color theme="0" tint="-0.49995422223578601"/>
      </bottom>
      <diagonal/>
    </border>
    <border>
      <left/>
      <right style="hair">
        <color theme="0"/>
      </right>
      <top style="dotted">
        <color theme="0"/>
      </top>
      <bottom style="hair">
        <color theme="0" tint="-0.49995422223578601"/>
      </bottom>
      <diagonal/>
    </border>
    <border>
      <left/>
      <right style="hair">
        <color theme="0"/>
      </right>
      <top style="hair">
        <color theme="0" tint="-0.49995422223578601"/>
      </top>
      <bottom/>
      <diagonal/>
    </border>
    <border>
      <left/>
      <right/>
      <top style="hair">
        <color theme="0" tint="-0.34995574816125979"/>
      </top>
      <bottom/>
      <diagonal/>
    </border>
    <border>
      <left/>
      <right/>
      <top style="thin">
        <color theme="0"/>
      </top>
      <bottom style="hair">
        <color theme="1" tint="0.24994659260841701"/>
      </bottom>
      <diagonal/>
    </border>
    <border>
      <left/>
      <right/>
      <top style="hair">
        <color theme="1" tint="0.24994659260841701"/>
      </top>
      <bottom style="hair">
        <color theme="1" tint="0.24994659260841701"/>
      </bottom>
      <diagonal/>
    </border>
    <border>
      <left/>
      <right/>
      <top/>
      <bottom style="thin">
        <color theme="1" tint="0.34998626667073579"/>
      </bottom>
      <diagonal/>
    </border>
    <border>
      <left/>
      <right style="thin">
        <color theme="0"/>
      </right>
      <top style="hair">
        <color theme="1" tint="0.34998626667073579"/>
      </top>
      <bottom style="hair">
        <color theme="1" tint="0.34998626667073579"/>
      </bottom>
      <diagonal/>
    </border>
    <border>
      <left/>
      <right style="thin">
        <color theme="0"/>
      </right>
      <top style="hair">
        <color theme="0" tint="-0.49995422223578601"/>
      </top>
      <bottom style="hair">
        <color theme="0" tint="-0.49995422223578601"/>
      </bottom>
      <diagonal/>
    </border>
    <border>
      <left/>
      <right style="thin">
        <color theme="0"/>
      </right>
      <top style="hair">
        <color theme="1" tint="0.34998626667073579"/>
      </top>
      <bottom/>
      <diagonal/>
    </border>
    <border>
      <left/>
      <right style="thin">
        <color theme="0"/>
      </right>
      <top/>
      <bottom style="thin">
        <color theme="0"/>
      </bottom>
      <diagonal/>
    </border>
    <border>
      <left/>
      <right style="thin">
        <color theme="0"/>
      </right>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style="thin">
        <color theme="0"/>
      </right>
      <top style="hair">
        <color theme="0" tint="-0.49995422223578601"/>
      </top>
      <bottom/>
      <diagonal/>
    </border>
    <border>
      <left style="medium">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medium">
        <color theme="1" tint="0.34998626667073579"/>
      </right>
      <top/>
      <bottom/>
      <diagonal/>
    </border>
    <border>
      <left/>
      <right/>
      <top style="thin">
        <color theme="1" tint="0.34998626667073579"/>
      </top>
      <bottom/>
      <diagonal/>
    </border>
    <border>
      <left/>
      <right style="medium">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top style="thin">
        <color theme="0"/>
      </top>
      <bottom style="thin">
        <color theme="1" tint="0.34998626667073579"/>
      </bottom>
      <diagonal/>
    </border>
    <border>
      <left/>
      <right/>
      <top style="thin">
        <color theme="0"/>
      </top>
      <bottom style="thin">
        <color theme="1" tint="0.34998626667073579"/>
      </bottom>
      <diagonal/>
    </border>
    <border>
      <left/>
      <right style="medium">
        <color theme="1" tint="0.34998626667073579"/>
      </right>
      <top style="thin">
        <color theme="0"/>
      </top>
      <bottom style="thin">
        <color theme="1" tint="0.34998626667073579"/>
      </bottom>
      <diagonal/>
    </border>
    <border>
      <left style="medium">
        <color theme="1" tint="0.34998626667073579"/>
      </left>
      <right style="medium">
        <color theme="1" tint="0.34998626667073579"/>
      </right>
      <top style="thin">
        <color theme="1" tint="0.34998626667073579"/>
      </top>
      <bottom/>
      <diagonal/>
    </border>
    <border>
      <left style="medium">
        <color theme="1" tint="0.34998626667073579"/>
      </left>
      <right style="medium">
        <color theme="1" tint="0.34998626667073579"/>
      </right>
      <top/>
      <bottom/>
      <diagonal/>
    </border>
    <border>
      <left style="medium">
        <color theme="1" tint="0.34998626667073579"/>
      </left>
      <right style="medium">
        <color theme="1" tint="0.34998626667073579"/>
      </right>
      <top style="thin">
        <color theme="0"/>
      </top>
      <bottom style="thin">
        <color theme="1" tint="0.34998626667073579"/>
      </bottom>
      <diagonal/>
    </border>
    <border>
      <left/>
      <right/>
      <top style="thin">
        <color theme="0"/>
      </top>
      <bottom style="hair">
        <color theme="1" tint="0.34998626667073579"/>
      </bottom>
      <diagonal/>
    </border>
    <border>
      <left/>
      <right style="thin">
        <color theme="0"/>
      </right>
      <top/>
      <bottom style="hair">
        <color theme="0" tint="-0.49995422223578601"/>
      </bottom>
      <diagonal/>
    </border>
    <border>
      <left/>
      <right/>
      <top style="thin">
        <color theme="0" tint="-0.49995422223578601"/>
      </top>
      <bottom style="hair">
        <color theme="0" tint="-0.49995422223578601"/>
      </bottom>
      <diagonal/>
    </border>
    <border>
      <left style="thin">
        <color theme="1" tint="0.34998626667073579"/>
      </left>
      <right/>
      <top style="thin">
        <color theme="1" tint="0.34998626667073579"/>
      </top>
      <bottom/>
      <diagonal/>
    </border>
    <border>
      <left style="hair">
        <color theme="0"/>
      </left>
      <right style="hair">
        <color theme="0"/>
      </right>
      <top style="dotted">
        <color theme="0"/>
      </top>
      <bottom style="hair">
        <color theme="0" tint="-0.49995422223578601"/>
      </bottom>
      <diagonal/>
    </border>
    <border>
      <left style="hair">
        <color theme="0"/>
      </left>
      <right style="hair">
        <color theme="0"/>
      </right>
      <top style="hair">
        <color theme="0" tint="-0.49995422223578601"/>
      </top>
      <bottom/>
      <diagonal/>
    </border>
    <border>
      <left style="hair">
        <color theme="0"/>
      </left>
      <right/>
      <top style="hair">
        <color theme="0" tint="-0.4999542222357860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style="medium">
        <color theme="1" tint="0.34998626667073579"/>
      </right>
      <top style="medium">
        <color theme="1" tint="0.34998626667073579"/>
      </top>
      <bottom/>
      <diagonal/>
    </border>
    <border>
      <left/>
      <right/>
      <top/>
      <bottom style="dotted">
        <color theme="0" tint="-0.49995422223578601"/>
      </bottom>
      <diagonal/>
    </border>
    <border>
      <left/>
      <right/>
      <top/>
      <bottom style="hair">
        <color auto="1"/>
      </bottom>
      <diagonal/>
    </border>
    <border>
      <left/>
      <right/>
      <top style="dotted">
        <color theme="0" tint="-0.49995422223578601"/>
      </top>
      <bottom/>
      <diagonal/>
    </border>
    <border>
      <left/>
      <right/>
      <top/>
      <bottom style="medium">
        <color theme="0" tint="-0.49995422223578601"/>
      </bottom>
      <diagonal/>
    </border>
    <border>
      <left/>
      <right/>
      <top style="thin">
        <color rgb="FF002060"/>
      </top>
      <bottom style="thin">
        <color rgb="FF002060"/>
      </bottom>
      <diagonal/>
    </border>
    <border>
      <left/>
      <right/>
      <top style="dotted">
        <color theme="0" tint="-0.49995422223578601"/>
      </top>
      <bottom style="dotted">
        <color theme="0" tint="-0.49995422223578601"/>
      </bottom>
      <diagonal/>
    </border>
    <border>
      <left/>
      <right/>
      <top style="dotted">
        <color theme="0" tint="-0.49995422223578601"/>
      </top>
      <bottom style="medium">
        <color theme="0" tint="-0.49995422223578601"/>
      </bottom>
      <diagonal/>
    </border>
    <border>
      <left/>
      <right/>
      <top style="hair">
        <color theme="1" tint="0.34998626667073579"/>
      </top>
      <bottom style="medium">
        <color theme="1" tint="0.34998626667073579"/>
      </bottom>
      <diagonal/>
    </border>
    <border>
      <left/>
      <right/>
      <top style="hair">
        <color auto="1"/>
      </top>
      <bottom/>
      <diagonal/>
    </border>
    <border>
      <left/>
      <right/>
      <top/>
      <bottom style="medium">
        <color rgb="FF002060"/>
      </bottom>
      <diagonal/>
    </border>
    <border>
      <left/>
      <right/>
      <top/>
      <bottom style="hair">
        <color theme="0"/>
      </bottom>
      <diagonal/>
    </border>
    <border>
      <left/>
      <right/>
      <top style="thin">
        <color theme="0"/>
      </top>
      <bottom style="hair">
        <color theme="0" tint="-0.34995574816125979"/>
      </bottom>
      <diagonal/>
    </border>
    <border>
      <left/>
      <right/>
      <top style="hair">
        <color theme="0" tint="-0.34995574816125979"/>
      </top>
      <bottom style="hair">
        <color theme="0" tint="-0.34995574816125979"/>
      </bottom>
      <diagonal/>
    </border>
    <border>
      <left/>
      <right/>
      <top style="hair">
        <color theme="0" tint="-0.34995574816125979"/>
      </top>
      <bottom style="thin">
        <color theme="0"/>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diagonal/>
    </border>
    <border>
      <left/>
      <right/>
      <top/>
      <bottom style="thin">
        <color rgb="FF484848"/>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diagonal/>
    </border>
  </borders>
  <cellStyleXfs count="311">
    <xf numFmtId="0" fontId="0" fillId="0" borderId="0"/>
    <xf numFmtId="197" fontId="11" fillId="0" borderId="0">
      <protection locked="0"/>
    </xf>
    <xf numFmtId="197" fontId="11" fillId="0" borderId="0">
      <protection locked="0"/>
    </xf>
    <xf numFmtId="164" fontId="195" fillId="0" borderId="0" applyFont="0" applyFill="0" applyBorder="0" applyAlignment="0" applyProtection="0"/>
    <xf numFmtId="197" fontId="11" fillId="0" borderId="0">
      <protection locked="0"/>
    </xf>
    <xf numFmtId="165" fontId="195" fillId="0" borderId="0" applyFont="0" applyFill="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3" fillId="20" borderId="1" applyNumberFormat="0" applyAlignment="0" applyProtection="0"/>
    <xf numFmtId="0" fontId="34" fillId="21" borderId="2" applyNumberFormat="0" applyAlignment="0" applyProtection="0"/>
    <xf numFmtId="0" fontId="34" fillId="21" borderId="2" applyNumberFormat="0" applyAlignment="0" applyProtection="0"/>
    <xf numFmtId="0" fontId="7" fillId="7" borderId="1" applyNumberFormat="0" applyAlignment="0" applyProtection="0"/>
    <xf numFmtId="0" fontId="8" fillId="20" borderId="3" applyNumberFormat="0" applyAlignment="0" applyProtection="0"/>
    <xf numFmtId="49" fontId="9" fillId="0" borderId="4">
      <alignment horizontal="right" wrapText="1"/>
    </xf>
    <xf numFmtId="0" fontId="10" fillId="4" borderId="0" applyNumberFormat="0" applyBorder="0" applyAlignment="0" applyProtection="0"/>
    <xf numFmtId="166" fontId="11" fillId="0" borderId="0" applyFont="0" applyFill="0" applyBorder="0" applyAlignment="0" applyProtection="0"/>
    <xf numFmtId="166" fontId="195" fillId="0" borderId="0" applyFont="0" applyFill="0" applyBorder="0" applyAlignment="0" applyProtection="0"/>
    <xf numFmtId="173" fontId="11"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177" fontId="12" fillId="0" borderId="0" applyFill="0" applyBorder="0">
      <alignment horizontal="right" vertical="top"/>
    </xf>
    <xf numFmtId="176" fontId="12" fillId="0" borderId="0" applyFill="0" applyBorder="0">
      <alignment horizontal="right" vertical="top"/>
    </xf>
    <xf numFmtId="0" fontId="13" fillId="0" borderId="0">
      <alignment horizontal="center" wrapText="1"/>
    </xf>
    <xf numFmtId="165" fontId="12" fillId="0" borderId="0" applyFill="0" applyBorder="0" applyProtection="0"/>
    <xf numFmtId="175" fontId="14" fillId="0" borderId="0"/>
    <xf numFmtId="0" fontId="12" fillId="0" borderId="0" applyFill="0" applyBorder="0">
      <alignment horizontal="left" vertical="top"/>
    </xf>
    <xf numFmtId="174" fontId="12" fillId="22" borderId="0" applyFont="0" applyFill="0" applyBorder="0" applyAlignment="0">
      <protection locked="0"/>
    </xf>
    <xf numFmtId="0" fontId="36" fillId="4" borderId="0" applyNumberFormat="0" applyBorder="0" applyAlignment="0" applyProtection="0"/>
    <xf numFmtId="0" fontId="36" fillId="4" borderId="0" applyNumberFormat="0" applyBorder="0" applyAlignment="0" applyProtection="0"/>
    <xf numFmtId="0" fontId="37" fillId="0" borderId="5"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7" borderId="1" applyNumberFormat="0" applyAlignment="0" applyProtection="0"/>
    <xf numFmtId="0" fontId="40" fillId="7" borderId="1" applyNumberFormat="0" applyAlignment="0" applyProtection="0"/>
    <xf numFmtId="0" fontId="15" fillId="0" borderId="8" applyNumberFormat="0" applyFill="0" applyAlignment="0" applyProtection="0"/>
    <xf numFmtId="0" fontId="16" fillId="21" borderId="2" applyNumberFormat="0" applyAlignment="0" applyProtection="0"/>
    <xf numFmtId="0" fontId="41" fillId="0" borderId="8" applyNumberFormat="0" applyFill="0" applyAlignment="0" applyProtection="0"/>
    <xf numFmtId="0" fontId="41" fillId="0" borderId="8"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42" fillId="23" borderId="0" applyNumberFormat="0" applyBorder="0" applyAlignment="0" applyProtection="0"/>
    <xf numFmtId="0" fontId="42" fillId="23" borderId="0" applyNumberFormat="0" applyBorder="0" applyAlignment="0" applyProtection="0"/>
    <xf numFmtId="0" fontId="20" fillId="23" borderId="0" applyNumberFormat="0" applyBorder="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1" fillId="0" borderId="0"/>
    <xf numFmtId="0" fontId="11" fillId="0" borderId="0"/>
    <xf numFmtId="0" fontId="11" fillId="0" borderId="0"/>
    <xf numFmtId="14" fontId="48" fillId="0" borderId="0" applyProtection="0">
      <alignment vertical="center"/>
    </xf>
    <xf numFmtId="0" fontId="54" fillId="0" borderId="0"/>
    <xf numFmtId="0" fontId="195" fillId="0" borderId="0"/>
    <xf numFmtId="0" fontId="195" fillId="0" borderId="0"/>
    <xf numFmtId="0" fontId="195" fillId="0" borderId="0"/>
    <xf numFmtId="0" fontId="195" fillId="0" borderId="0"/>
    <xf numFmtId="0" fontId="54" fillId="0" borderId="0"/>
    <xf numFmtId="0" fontId="54" fillId="0" borderId="0"/>
    <xf numFmtId="0" fontId="1" fillId="0" borderId="0"/>
    <xf numFmtId="0" fontId="195" fillId="0" borderId="0"/>
    <xf numFmtId="0" fontId="195" fillId="0" borderId="0"/>
    <xf numFmtId="0" fontId="195" fillId="0" borderId="0"/>
    <xf numFmtId="0" fontId="1" fillId="0" borderId="0"/>
    <xf numFmtId="0" fontId="1" fillId="0" borderId="0"/>
    <xf numFmtId="0" fontId="195" fillId="0" borderId="0"/>
    <xf numFmtId="0" fontId="195" fillId="0" borderId="0"/>
    <xf numFmtId="0" fontId="1" fillId="0" borderId="0"/>
    <xf numFmtId="0" fontId="195" fillId="0" borderId="0"/>
    <xf numFmtId="0" fontId="195" fillId="0" borderId="0"/>
    <xf numFmtId="0" fontId="195" fillId="0" borderId="0"/>
    <xf numFmtId="0" fontId="11" fillId="0" borderId="0"/>
    <xf numFmtId="0" fontId="11" fillId="0" borderId="0"/>
    <xf numFmtId="0" fontId="195" fillId="24" borderId="9" applyNumberFormat="0" applyFont="0" applyAlignment="0" applyProtection="0"/>
    <xf numFmtId="0" fontId="195" fillId="24" borderId="9" applyNumberFormat="0" applyFont="0" applyAlignment="0" applyProtection="0"/>
    <xf numFmtId="0" fontId="21" fillId="20" borderId="1" applyNumberFormat="0" applyAlignment="0" applyProtection="0"/>
    <xf numFmtId="0" fontId="43" fillId="20" borderId="3" applyNumberFormat="0" applyAlignment="0" applyProtection="0"/>
    <xf numFmtId="0" fontId="43" fillId="20" borderId="3" applyNumberFormat="0" applyAlignment="0" applyProtection="0"/>
    <xf numFmtId="9" fontId="195" fillId="0" borderId="0" applyFont="0" applyFill="0" applyBorder="0" applyAlignment="0" applyProtection="0"/>
    <xf numFmtId="9" fontId="195" fillId="0" borderId="0" applyFont="0" applyFill="0" applyBorder="0" applyAlignment="0" applyProtection="0"/>
    <xf numFmtId="9" fontId="11"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0" fontId="1" fillId="0" borderId="0"/>
    <xf numFmtId="0" fontId="22" fillId="0" borderId="10" applyNumberFormat="0" applyFill="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4" fillId="0" borderId="10" applyNumberFormat="0" applyFill="0" applyAlignment="0" applyProtection="0"/>
    <xf numFmtId="0" fontId="44" fillId="0" borderId="10"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 fillId="24" borderId="9" applyNumberFormat="0" applyFont="0" applyAlignment="0" applyProtection="0"/>
    <xf numFmtId="0" fontId="45" fillId="0" borderId="0" applyNumberFormat="0" applyFill="0" applyBorder="0" applyAlignment="0" applyProtection="0"/>
    <xf numFmtId="0" fontId="45" fillId="0" borderId="0" applyNumberFormat="0" applyFill="0" applyBorder="0" applyAlignment="0" applyProtection="0"/>
    <xf numFmtId="172" fontId="26" fillId="0" borderId="0">
      <alignment horizontal="right" vertical="center"/>
      <protection locked="0"/>
    </xf>
    <xf numFmtId="0" fontId="27" fillId="3" borderId="0" applyNumberFormat="0" applyBorder="0" applyAlignment="0" applyProtection="0"/>
    <xf numFmtId="0" fontId="195" fillId="0" borderId="0"/>
    <xf numFmtId="0" fontId="1" fillId="0" borderId="0"/>
    <xf numFmtId="166" fontId="195" fillId="0" borderId="0" applyFont="0" applyFill="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09" fillId="0" borderId="0">
      <alignment vertical="center"/>
    </xf>
    <xf numFmtId="0" fontId="110" fillId="25" borderId="0">
      <alignment horizontal="left" vertical="top"/>
    </xf>
    <xf numFmtId="196" fontId="48" fillId="0" borderId="0" applyFill="0" applyBorder="0" applyAlignment="0"/>
    <xf numFmtId="166" fontId="195" fillId="0" borderId="0" applyFont="0" applyFill="0" applyBorder="0" applyAlignment="0" applyProtection="0"/>
    <xf numFmtId="198" fontId="111" fillId="0" borderId="0" applyFont="0" applyFill="0" applyBorder="0" applyAlignment="0" applyProtection="0"/>
    <xf numFmtId="0" fontId="112" fillId="0" borderId="0" applyNumberFormat="0" applyFill="0" applyBorder="0" applyAlignment="0" applyProtection="0"/>
    <xf numFmtId="199" fontId="111" fillId="0" borderId="0" applyFont="0" applyFill="0" applyBorder="0" applyAlignment="0" applyProtection="0"/>
    <xf numFmtId="0" fontId="112" fillId="0" borderId="0" applyNumberFormat="0" applyFill="0" applyBorder="0" applyAlignment="0" applyProtection="0"/>
    <xf numFmtId="197" fontId="11" fillId="0" borderId="0">
      <protection locked="0"/>
    </xf>
    <xf numFmtId="200" fontId="29" fillId="0" borderId="0">
      <alignment horizontal="center"/>
    </xf>
    <xf numFmtId="197" fontId="11" fillId="0" borderId="0">
      <protection locked="0"/>
    </xf>
    <xf numFmtId="0" fontId="113" fillId="26" borderId="0" applyNumberFormat="0" applyFont="0" applyBorder="0" applyAlignment="0">
      <protection hidden="1"/>
    </xf>
    <xf numFmtId="3" fontId="114" fillId="0" borderId="0"/>
    <xf numFmtId="0" fontId="110" fillId="0" borderId="11" applyNumberFormat="0" applyProtection="0"/>
    <xf numFmtId="0" fontId="110" fillId="0" borderId="4">
      <alignment horizontal="left" vertical="center"/>
    </xf>
    <xf numFmtId="197" fontId="11" fillId="0" borderId="0">
      <protection locked="0"/>
    </xf>
    <xf numFmtId="197" fontId="11" fillId="0" borderId="0">
      <protection locked="0"/>
    </xf>
    <xf numFmtId="0" fontId="115" fillId="0" borderId="0" applyNumberFormat="0" applyFill="0" applyBorder="0">
      <protection locked="0"/>
    </xf>
    <xf numFmtId="0" fontId="116" fillId="0" borderId="0">
      <alignment horizontal="right" vertical="center"/>
    </xf>
    <xf numFmtId="0" fontId="195" fillId="0" borderId="0"/>
    <xf numFmtId="0" fontId="30" fillId="0" borderId="0"/>
    <xf numFmtId="0" fontId="30" fillId="0" borderId="0"/>
    <xf numFmtId="0" fontId="108" fillId="0" borderId="0"/>
    <xf numFmtId="40" fontId="117" fillId="25" borderId="0">
      <alignment horizontal="right"/>
    </xf>
    <xf numFmtId="0" fontId="118" fillId="25" borderId="0">
      <alignment horizontal="right"/>
    </xf>
    <xf numFmtId="0" fontId="119" fillId="25" borderId="12"/>
    <xf numFmtId="0" fontId="119" fillId="0" borderId="0" applyBorder="0">
      <alignment horizontal="centerContinuous"/>
    </xf>
    <xf numFmtId="0" fontId="120" fillId="0" borderId="0" applyBorder="0">
      <alignment horizontal="centerContinuous"/>
    </xf>
    <xf numFmtId="0" fontId="195" fillId="0" borderId="0"/>
    <xf numFmtId="0" fontId="121" fillId="0" borderId="0">
      <alignment vertical="top"/>
    </xf>
    <xf numFmtId="0" fontId="121" fillId="0" borderId="0">
      <alignment vertical="top"/>
    </xf>
    <xf numFmtId="3" fontId="122" fillId="0" borderId="0"/>
    <xf numFmtId="0" fontId="26" fillId="0" borderId="0">
      <protection locked="0"/>
    </xf>
    <xf numFmtId="0" fontId="195" fillId="0" borderId="0"/>
    <xf numFmtId="0" fontId="195" fillId="0" borderId="0"/>
    <xf numFmtId="0" fontId="195" fillId="0" borderId="0"/>
    <xf numFmtId="0" fontId="195" fillId="0" borderId="0"/>
    <xf numFmtId="0" fontId="195" fillId="0" borderId="0"/>
    <xf numFmtId="0" fontId="195" fillId="0" borderId="0"/>
    <xf numFmtId="9" fontId="195" fillId="0" borderId="0" applyFont="0" applyFill="0" applyBorder="0" applyAlignment="0" applyProtection="0"/>
    <xf numFmtId="9" fontId="195" fillId="0" borderId="0" applyFont="0" applyFill="0" applyBorder="0" applyAlignment="0" applyProtection="0"/>
    <xf numFmtId="0" fontId="132" fillId="0" borderId="0"/>
    <xf numFmtId="0" fontId="195" fillId="0" borderId="0"/>
    <xf numFmtId="0" fontId="195" fillId="0" borderId="0"/>
    <xf numFmtId="0" fontId="195" fillId="0" borderId="0"/>
    <xf numFmtId="0" fontId="1" fillId="0" borderId="0"/>
    <xf numFmtId="0" fontId="195" fillId="0" borderId="0"/>
    <xf numFmtId="9" fontId="195" fillId="0" borderId="0" applyFont="0" applyFill="0" applyBorder="0" applyAlignment="0" applyProtection="0"/>
    <xf numFmtId="0" fontId="195" fillId="0" borderId="0"/>
    <xf numFmtId="0" fontId="195" fillId="0" borderId="0"/>
    <xf numFmtId="0" fontId="195" fillId="0" borderId="0"/>
    <xf numFmtId="166" fontId="195" fillId="0" borderId="0" applyFont="0" applyFill="0" applyBorder="0" applyAlignment="0" applyProtection="0"/>
    <xf numFmtId="0" fontId="1" fillId="0" borderId="0"/>
    <xf numFmtId="0" fontId="195" fillId="0" borderId="0"/>
    <xf numFmtId="0" fontId="1" fillId="0" borderId="0"/>
  </cellStyleXfs>
  <cellXfs count="1212">
    <xf numFmtId="0" fontId="0" fillId="0" borderId="0" xfId="0"/>
    <xf numFmtId="0" fontId="195" fillId="27" borderId="0" xfId="135" applyFill="1"/>
    <xf numFmtId="0" fontId="0" fillId="27" borderId="0" xfId="135" applyFont="1" applyFill="1" applyAlignment="1">
      <alignment horizontal="center"/>
    </xf>
    <xf numFmtId="0" fontId="0" fillId="27" borderId="0" xfId="135" applyFont="1" applyFill="1"/>
    <xf numFmtId="171" fontId="0" fillId="27" borderId="0" xfId="163" applyNumberFormat="1" applyFont="1" applyFill="1"/>
    <xf numFmtId="0" fontId="3" fillId="27" borderId="0" xfId="135" applyFont="1" applyFill="1"/>
    <xf numFmtId="0" fontId="29" fillId="0" borderId="0" xfId="147" applyNumberFormat="1" applyFont="1" applyFill="1" applyBorder="1" applyAlignment="1" applyProtection="1"/>
    <xf numFmtId="0" fontId="2" fillId="28" borderId="0" xfId="147" applyNumberFormat="1" applyFont="1" applyFill="1" applyBorder="1" applyAlignment="1" applyProtection="1">
      <alignment horizontal="right" wrapText="1"/>
    </xf>
    <xf numFmtId="0" fontId="195" fillId="0" borderId="0" xfId="147"/>
    <xf numFmtId="0" fontId="46" fillId="25" borderId="0" xfId="136" applyFont="1" applyFill="1" applyAlignment="1">
      <alignment vertical="center"/>
    </xf>
    <xf numFmtId="0" fontId="4" fillId="29" borderId="0" xfId="136" applyFont="1" applyFill="1" applyAlignment="1">
      <alignment vertical="center"/>
    </xf>
    <xf numFmtId="0" fontId="0" fillId="25" borderId="0" xfId="136" applyFont="1" applyFill="1" applyAlignment="1">
      <alignment vertical="center"/>
    </xf>
    <xf numFmtId="171" fontId="46" fillId="29" borderId="0" xfId="136" applyNumberFormat="1" applyFont="1" applyFill="1" applyAlignment="1">
      <alignment vertical="center"/>
    </xf>
    <xf numFmtId="3" fontId="46" fillId="29" borderId="0" xfId="136" applyNumberFormat="1" applyFont="1" applyFill="1" applyAlignment="1">
      <alignment vertical="center"/>
    </xf>
    <xf numFmtId="0" fontId="28" fillId="25" borderId="0" xfId="136" applyFont="1" applyFill="1" applyAlignment="1">
      <alignment vertical="center"/>
    </xf>
    <xf numFmtId="4" fontId="57" fillId="25" borderId="0" xfId="136" applyNumberFormat="1" applyFont="1" applyFill="1" applyAlignment="1">
      <alignment vertical="center"/>
    </xf>
    <xf numFmtId="171" fontId="28" fillId="29" borderId="0" xfId="136" applyNumberFormat="1" applyFont="1" applyFill="1" applyAlignment="1">
      <alignment vertical="center"/>
    </xf>
    <xf numFmtId="3" fontId="28" fillId="29" borderId="0" xfId="136" applyNumberFormat="1" applyFont="1" applyFill="1" applyAlignment="1">
      <alignment vertical="center"/>
    </xf>
    <xf numFmtId="4" fontId="58" fillId="25" borderId="0" xfId="136" applyNumberFormat="1" applyFont="1" applyFill="1" applyAlignment="1">
      <alignment vertical="center"/>
    </xf>
    <xf numFmtId="0" fontId="59" fillId="25" borderId="0" xfId="136" applyFont="1" applyFill="1" applyAlignment="1">
      <alignment vertical="center"/>
    </xf>
    <xf numFmtId="3" fontId="59" fillId="25" borderId="0" xfId="136" applyNumberFormat="1" applyFont="1" applyFill="1" applyAlignment="1">
      <alignment vertical="center"/>
    </xf>
    <xf numFmtId="0" fontId="3" fillId="25" borderId="0" xfId="136" applyFont="1" applyFill="1" applyAlignment="1">
      <alignment vertical="center"/>
    </xf>
    <xf numFmtId="171" fontId="0" fillId="25" borderId="0" xfId="136" applyNumberFormat="1" applyFont="1" applyFill="1" applyAlignment="1">
      <alignment vertical="center"/>
    </xf>
    <xf numFmtId="0" fontId="60" fillId="25" borderId="0" xfId="136" applyFont="1" applyFill="1" applyAlignment="1">
      <alignment vertical="center"/>
    </xf>
    <xf numFmtId="0" fontId="61" fillId="30" borderId="0" xfId="136" applyFont="1" applyFill="1" applyBorder="1" applyAlignment="1">
      <alignment horizontal="left" vertical="center"/>
    </xf>
    <xf numFmtId="3" fontId="61" fillId="30" borderId="0" xfId="136" applyNumberFormat="1" applyFont="1" applyFill="1" applyBorder="1" applyAlignment="1">
      <alignment vertical="center"/>
    </xf>
    <xf numFmtId="3" fontId="61" fillId="30" borderId="0" xfId="136" quotePrefix="1" applyNumberFormat="1" applyFont="1" applyFill="1" applyBorder="1" applyAlignment="1">
      <alignment horizontal="right" vertical="center"/>
    </xf>
    <xf numFmtId="186" fontId="61" fillId="30" borderId="0" xfId="136" applyNumberFormat="1" applyFont="1" applyFill="1" applyBorder="1" applyAlignment="1">
      <alignment horizontal="right" vertical="center" wrapText="1"/>
    </xf>
    <xf numFmtId="0" fontId="61" fillId="31" borderId="13" xfId="136" applyFont="1" applyFill="1" applyBorder="1" applyAlignment="1">
      <alignment horizontal="left" vertical="center"/>
    </xf>
    <xf numFmtId="3" fontId="61" fillId="31" borderId="13" xfId="136" applyNumberFormat="1" applyFont="1" applyFill="1" applyBorder="1" applyAlignment="1">
      <alignment vertical="center"/>
    </xf>
    <xf numFmtId="171" fontId="61" fillId="31" borderId="13" xfId="164" applyNumberFormat="1" applyFont="1" applyFill="1" applyBorder="1" applyAlignment="1">
      <alignment vertical="center"/>
    </xf>
    <xf numFmtId="186" fontId="61" fillId="31" borderId="13" xfId="136" applyNumberFormat="1" applyFont="1" applyFill="1" applyBorder="1" applyAlignment="1">
      <alignment horizontal="right" vertical="center" wrapText="1"/>
    </xf>
    <xf numFmtId="0" fontId="62" fillId="29" borderId="0" xfId="0" applyFont="1" applyFill="1"/>
    <xf numFmtId="0" fontId="63" fillId="29" borderId="0" xfId="0" applyFont="1" applyFill="1"/>
    <xf numFmtId="0" fontId="64" fillId="29" borderId="0" xfId="0" applyFont="1" applyFill="1"/>
    <xf numFmtId="171" fontId="64" fillId="29" borderId="0" xfId="161" applyNumberFormat="1" applyFont="1" applyFill="1"/>
    <xf numFmtId="3" fontId="64" fillId="29" borderId="0" xfId="0" applyNumberFormat="1" applyFont="1" applyFill="1"/>
    <xf numFmtId="0" fontId="66" fillId="0" borderId="0" xfId="0" applyFont="1" applyAlignment="1">
      <alignment vertical="center" wrapText="1"/>
    </xf>
    <xf numFmtId="0" fontId="62" fillId="29" borderId="0" xfId="147" applyFont="1" applyFill="1"/>
    <xf numFmtId="0" fontId="66" fillId="0" borderId="0" xfId="0" applyFont="1" applyAlignment="1">
      <alignment vertical="center" wrapText="1"/>
    </xf>
    <xf numFmtId="0" fontId="63" fillId="32" borderId="14" xfId="0" applyFont="1" applyFill="1" applyBorder="1"/>
    <xf numFmtId="0" fontId="62" fillId="29" borderId="0" xfId="136" applyFont="1" applyFill="1" applyAlignment="1"/>
    <xf numFmtId="0" fontId="62" fillId="0" borderId="0" xfId="150" applyFont="1"/>
    <xf numFmtId="171" fontId="62" fillId="0" borderId="0" xfId="161" applyNumberFormat="1" applyFont="1"/>
    <xf numFmtId="0" fontId="69" fillId="29" borderId="0" xfId="134" applyFont="1" applyFill="1" applyBorder="1"/>
    <xf numFmtId="0" fontId="69" fillId="29" borderId="0" xfId="134" applyFont="1" applyFill="1" applyBorder="1" applyAlignment="1">
      <alignment horizontal="center" vertical="center"/>
    </xf>
    <xf numFmtId="0" fontId="62" fillId="0" borderId="0" xfId="135" applyFont="1"/>
    <xf numFmtId="3" fontId="62" fillId="0" borderId="0" xfId="135" applyNumberFormat="1" applyFont="1"/>
    <xf numFmtId="0" fontId="70" fillId="0" borderId="0" xfId="135" applyFont="1"/>
    <xf numFmtId="0" fontId="77" fillId="0" borderId="0" xfId="135" applyFont="1"/>
    <xf numFmtId="0" fontId="65" fillId="0" borderId="0" xfId="135" applyFont="1"/>
    <xf numFmtId="0" fontId="62" fillId="29" borderId="0" xfId="0" applyFont="1" applyFill="1" applyBorder="1"/>
    <xf numFmtId="0" fontId="62" fillId="25" borderId="0" xfId="0" applyFont="1" applyFill="1"/>
    <xf numFmtId="167" fontId="72" fillId="25" borderId="0" xfId="0" applyNumberFormat="1" applyFont="1" applyFill="1" applyBorder="1" applyAlignment="1">
      <alignment horizontal="center" vertical="center" wrapText="1"/>
    </xf>
    <xf numFmtId="0" fontId="73" fillId="25" borderId="0" xfId="0" applyFont="1" applyFill="1"/>
    <xf numFmtId="0" fontId="75" fillId="25" borderId="0" xfId="0" applyFont="1" applyFill="1"/>
    <xf numFmtId="0" fontId="64" fillId="25" borderId="0" xfId="0" applyFont="1" applyFill="1" applyBorder="1"/>
    <xf numFmtId="0" fontId="64" fillId="25" borderId="0" xfId="0" applyFont="1" applyFill="1"/>
    <xf numFmtId="171" fontId="64" fillId="25" borderId="0" xfId="161" applyNumberFormat="1" applyFont="1" applyFill="1"/>
    <xf numFmtId="3" fontId="73" fillId="29" borderId="0" xfId="0" applyNumberFormat="1" applyFont="1" applyFill="1"/>
    <xf numFmtId="0" fontId="73" fillId="25" borderId="0" xfId="0" applyFont="1" applyFill="1" applyBorder="1"/>
    <xf numFmtId="171" fontId="73" fillId="25" borderId="0" xfId="161" applyNumberFormat="1" applyFont="1" applyFill="1"/>
    <xf numFmtId="0" fontId="62" fillId="25" borderId="0" xfId="0" applyFont="1" applyFill="1" applyBorder="1"/>
    <xf numFmtId="0" fontId="72" fillId="25" borderId="0" xfId="0" applyFont="1" applyFill="1"/>
    <xf numFmtId="0" fontId="72" fillId="25" borderId="0" xfId="0" applyFont="1" applyFill="1" applyBorder="1"/>
    <xf numFmtId="3" fontId="80" fillId="25" borderId="0" xfId="0" applyNumberFormat="1" applyFont="1" applyFill="1"/>
    <xf numFmtId="0" fontId="80" fillId="25" borderId="0" xfId="0" applyFont="1" applyFill="1"/>
    <xf numFmtId="3" fontId="62" fillId="25" borderId="0" xfId="0" applyNumberFormat="1" applyFont="1" applyFill="1"/>
    <xf numFmtId="167" fontId="75" fillId="25" borderId="0" xfId="0" applyNumberFormat="1" applyFont="1" applyFill="1" applyBorder="1" applyAlignment="1">
      <alignment horizontal="center" vertical="center" wrapText="1"/>
    </xf>
    <xf numFmtId="171" fontId="64" fillId="25" borderId="0" xfId="0" applyNumberFormat="1" applyFont="1" applyFill="1"/>
    <xf numFmtId="0" fontId="75" fillId="25" borderId="0" xfId="0" applyFont="1" applyFill="1" applyBorder="1"/>
    <xf numFmtId="0" fontId="76" fillId="25" borderId="0" xfId="0" applyFont="1" applyFill="1"/>
    <xf numFmtId="3" fontId="76" fillId="25" borderId="0" xfId="0" applyNumberFormat="1" applyFont="1" applyFill="1"/>
    <xf numFmtId="179" fontId="76" fillId="25" borderId="0" xfId="0" applyNumberFormat="1" applyFont="1" applyFill="1"/>
    <xf numFmtId="3" fontId="64" fillId="25" borderId="0" xfId="0" applyNumberFormat="1" applyFont="1" applyFill="1"/>
    <xf numFmtId="0" fontId="61" fillId="32" borderId="14" xfId="0" applyFont="1" applyFill="1" applyBorder="1" applyAlignment="1">
      <alignment vertical="center"/>
    </xf>
    <xf numFmtId="0" fontId="61" fillId="30" borderId="0" xfId="0" applyFont="1" applyFill="1" applyBorder="1"/>
    <xf numFmtId="0" fontId="78" fillId="0" borderId="0" xfId="135" applyFont="1"/>
    <xf numFmtId="0" fontId="46" fillId="0" borderId="0" xfId="0" applyFont="1"/>
    <xf numFmtId="0" fontId="46" fillId="0" borderId="0" xfId="0" applyFont="1" applyAlignment="1">
      <alignment wrapText="1"/>
    </xf>
    <xf numFmtId="0" fontId="62" fillId="29" borderId="0" xfId="0" applyFont="1" applyFill="1" applyBorder="1" applyAlignment="1">
      <alignment wrapText="1"/>
    </xf>
    <xf numFmtId="169" fontId="62" fillId="29" borderId="0" xfId="0" applyNumberFormat="1" applyFont="1" applyFill="1" applyBorder="1"/>
    <xf numFmtId="169" fontId="82" fillId="29" borderId="0" xfId="0" applyNumberFormat="1" applyFont="1" applyFill="1" applyBorder="1"/>
    <xf numFmtId="3" fontId="72" fillId="25" borderId="0" xfId="0" applyNumberFormat="1" applyFont="1" applyFill="1" applyBorder="1"/>
    <xf numFmtId="0" fontId="81" fillId="25" borderId="0" xfId="0" applyFont="1" applyFill="1" applyAlignment="1">
      <alignment horizontal="center"/>
    </xf>
    <xf numFmtId="168" fontId="73" fillId="25" borderId="0" xfId="0" applyNumberFormat="1" applyFont="1" applyFill="1"/>
    <xf numFmtId="168" fontId="72" fillId="25" borderId="0" xfId="0" applyNumberFormat="1" applyFont="1" applyFill="1"/>
    <xf numFmtId="167" fontId="83" fillId="25" borderId="0" xfId="0" applyNumberFormat="1" applyFont="1" applyFill="1" applyBorder="1" applyAlignment="1">
      <alignment vertical="top" wrapText="1"/>
    </xf>
    <xf numFmtId="3" fontId="75" fillId="29" borderId="0" xfId="0" applyNumberFormat="1" applyFont="1" applyFill="1"/>
    <xf numFmtId="178" fontId="76" fillId="29" borderId="0" xfId="0" applyNumberFormat="1" applyFont="1" applyFill="1"/>
    <xf numFmtId="3" fontId="72" fillId="25" borderId="0" xfId="0" applyNumberFormat="1" applyFont="1" applyFill="1"/>
    <xf numFmtId="0" fontId="70" fillId="25" borderId="0" xfId="0" applyFont="1" applyFill="1"/>
    <xf numFmtId="171" fontId="62" fillId="25" borderId="0" xfId="161" applyNumberFormat="1" applyFont="1" applyFill="1"/>
    <xf numFmtId="182" fontId="75" fillId="25" borderId="0" xfId="0" applyNumberFormat="1" applyFont="1" applyFill="1"/>
    <xf numFmtId="0" fontId="84" fillId="25" borderId="0" xfId="0" applyFont="1" applyFill="1" applyAlignment="1">
      <alignment horizontal="center" vertical="center"/>
    </xf>
    <xf numFmtId="3" fontId="80" fillId="25" borderId="0" xfId="0" applyNumberFormat="1" applyFont="1" applyFill="1" applyAlignment="1">
      <alignment horizontal="right"/>
    </xf>
    <xf numFmtId="170" fontId="80" fillId="25" borderId="0" xfId="0" applyNumberFormat="1" applyFont="1" applyFill="1" applyAlignment="1">
      <alignment horizontal="right"/>
    </xf>
    <xf numFmtId="0" fontId="80" fillId="25" borderId="0" xfId="0" applyFont="1" applyFill="1" applyAlignment="1">
      <alignment horizontal="right"/>
    </xf>
    <xf numFmtId="0" fontId="62" fillId="25" borderId="0" xfId="0" applyFont="1" applyFill="1" applyAlignment="1">
      <alignment horizontal="right"/>
    </xf>
    <xf numFmtId="167" fontId="61" fillId="30" borderId="0" xfId="0" applyNumberFormat="1" applyFont="1" applyFill="1" applyBorder="1" applyAlignment="1">
      <alignment horizontal="left" vertical="center" wrapText="1"/>
    </xf>
    <xf numFmtId="3" fontId="61" fillId="30" borderId="0" xfId="0" applyNumberFormat="1" applyFont="1" applyFill="1" applyBorder="1" applyAlignment="1">
      <alignment horizontal="right" vertical="center" wrapText="1"/>
    </xf>
    <xf numFmtId="184" fontId="61" fillId="30" borderId="0" xfId="0" applyNumberFormat="1" applyFont="1" applyFill="1" applyBorder="1" applyAlignment="1">
      <alignment horizontal="right" vertical="center" wrapText="1"/>
    </xf>
    <xf numFmtId="186" fontId="61" fillId="30" borderId="0" xfId="0" applyNumberFormat="1" applyFont="1" applyFill="1" applyBorder="1" applyAlignment="1">
      <alignment horizontal="right" vertical="center" wrapText="1"/>
    </xf>
    <xf numFmtId="0" fontId="64" fillId="25" borderId="0" xfId="0" applyFont="1" applyFill="1" applyAlignment="1">
      <alignment vertical="center"/>
    </xf>
    <xf numFmtId="9" fontId="75" fillId="25" borderId="0" xfId="0" applyNumberFormat="1" applyFont="1" applyFill="1" applyBorder="1" applyAlignment="1">
      <alignment horizontal="center" vertical="center" wrapText="1"/>
    </xf>
    <xf numFmtId="0" fontId="75" fillId="25" borderId="0" xfId="0" applyFont="1" applyFill="1" applyAlignment="1">
      <alignment vertical="center"/>
    </xf>
    <xf numFmtId="167" fontId="70" fillId="25" borderId="0" xfId="0" applyNumberFormat="1" applyFont="1" applyFill="1" applyBorder="1" applyAlignment="1">
      <alignment horizontal="center" vertical="center" wrapText="1"/>
    </xf>
    <xf numFmtId="0" fontId="70" fillId="25" borderId="0" xfId="0" applyFont="1" applyFill="1" applyBorder="1" applyAlignment="1">
      <alignment horizontal="center" wrapText="1"/>
    </xf>
    <xf numFmtId="0" fontId="79" fillId="25" borderId="0" xfId="0" applyFont="1" applyFill="1" applyAlignment="1">
      <alignment horizontal="right"/>
    </xf>
    <xf numFmtId="3" fontId="79" fillId="25" borderId="0" xfId="0" applyNumberFormat="1" applyFont="1" applyFill="1" applyAlignment="1">
      <alignment horizontal="right"/>
    </xf>
    <xf numFmtId="10" fontId="62" fillId="25" borderId="0" xfId="0" applyNumberFormat="1" applyFont="1" applyFill="1"/>
    <xf numFmtId="189" fontId="79" fillId="25" borderId="0" xfId="0" applyNumberFormat="1" applyFont="1" applyFill="1" applyAlignment="1">
      <alignment horizontal="right"/>
    </xf>
    <xf numFmtId="171" fontId="62" fillId="25" borderId="0" xfId="161" applyNumberFormat="1" applyFont="1" applyFill="1" applyAlignment="1">
      <alignment horizontal="right"/>
    </xf>
    <xf numFmtId="171" fontId="62" fillId="25" borderId="0" xfId="0" applyNumberFormat="1" applyFont="1" applyFill="1"/>
    <xf numFmtId="0" fontId="74" fillId="32" borderId="14" xfId="0" applyFont="1" applyFill="1" applyBorder="1" applyAlignment="1">
      <alignment vertical="center"/>
    </xf>
    <xf numFmtId="0" fontId="74" fillId="32" borderId="15" xfId="154" applyFont="1" applyFill="1" applyBorder="1" applyAlignment="1">
      <alignment horizontal="left" vertical="center"/>
    </xf>
    <xf numFmtId="0" fontId="74" fillId="32" borderId="15" xfId="154" applyFont="1" applyFill="1" applyBorder="1" applyAlignment="1">
      <alignment vertical="center" wrapText="1"/>
    </xf>
    <xf numFmtId="0" fontId="72" fillId="25" borderId="0" xfId="0" applyFont="1" applyFill="1" applyAlignment="1">
      <alignment vertical="center"/>
    </xf>
    <xf numFmtId="0" fontId="72" fillId="25" borderId="0" xfId="0" applyFont="1" applyFill="1" applyAlignment="1">
      <alignment vertical="top"/>
    </xf>
    <xf numFmtId="3" fontId="70" fillId="25" borderId="0" xfId="0" applyNumberFormat="1" applyFont="1" applyFill="1"/>
    <xf numFmtId="0" fontId="63" fillId="25" borderId="0" xfId="0" applyFont="1" applyFill="1" applyAlignment="1">
      <alignment horizontal="center" vertical="center"/>
    </xf>
    <xf numFmtId="0" fontId="63" fillId="25" borderId="0" xfId="0" applyFont="1" applyFill="1" applyBorder="1" applyAlignment="1">
      <alignment horizontal="center" vertical="center"/>
    </xf>
    <xf numFmtId="0" fontId="86" fillId="25" borderId="0" xfId="154" applyFont="1" applyFill="1"/>
    <xf numFmtId="0" fontId="62" fillId="25" borderId="0" xfId="0" applyFont="1" applyFill="1" applyBorder="1" applyAlignment="1">
      <alignment horizontal="center" vertical="center"/>
    </xf>
    <xf numFmtId="10" fontId="62" fillId="25" borderId="0" xfId="161" applyNumberFormat="1" applyFont="1" applyFill="1"/>
    <xf numFmtId="178" fontId="64" fillId="25" borderId="0" xfId="0" applyNumberFormat="1" applyFont="1" applyFill="1"/>
    <xf numFmtId="178" fontId="75" fillId="25" borderId="0" xfId="0" applyNumberFormat="1" applyFont="1" applyFill="1"/>
    <xf numFmtId="4" fontId="88" fillId="25" borderId="0" xfId="0" applyNumberFormat="1" applyFont="1" applyFill="1"/>
    <xf numFmtId="178" fontId="64" fillId="29" borderId="0" xfId="0" applyNumberFormat="1" applyFont="1" applyFill="1"/>
    <xf numFmtId="0" fontId="89" fillId="29" borderId="0" xfId="0" applyFont="1" applyFill="1"/>
    <xf numFmtId="0" fontId="72" fillId="29" borderId="0" xfId="0" applyFont="1" applyFill="1"/>
    <xf numFmtId="0" fontId="66" fillId="29" borderId="0" xfId="0" applyFont="1" applyFill="1"/>
    <xf numFmtId="0" fontId="66" fillId="29" borderId="0" xfId="0" applyFont="1" applyFill="1" applyBorder="1"/>
    <xf numFmtId="4" fontId="73" fillId="25" borderId="0" xfId="0" applyNumberFormat="1" applyFont="1" applyFill="1"/>
    <xf numFmtId="3" fontId="73" fillId="25" borderId="0" xfId="123" applyNumberFormat="1" applyFont="1" applyFill="1" applyBorder="1" applyAlignment="1" applyProtection="1">
      <alignment vertical="center" wrapText="1"/>
    </xf>
    <xf numFmtId="167" fontId="73" fillId="25" borderId="0" xfId="0" applyNumberFormat="1" applyFont="1" applyFill="1"/>
    <xf numFmtId="3" fontId="72" fillId="25" borderId="0" xfId="123" applyNumberFormat="1" applyFont="1" applyFill="1" applyBorder="1" applyAlignment="1">
      <alignment vertical="center" wrapText="1"/>
    </xf>
    <xf numFmtId="3" fontId="72" fillId="29" borderId="0" xfId="0" applyNumberFormat="1" applyFont="1" applyFill="1"/>
    <xf numFmtId="167" fontId="72" fillId="25" borderId="0" xfId="0" applyNumberFormat="1" applyFont="1" applyFill="1"/>
    <xf numFmtId="4" fontId="72" fillId="25" borderId="0" xfId="0" applyNumberFormat="1" applyFont="1" applyFill="1"/>
    <xf numFmtId="167" fontId="80" fillId="25" borderId="0" xfId="0" applyNumberFormat="1" applyFont="1" applyFill="1"/>
    <xf numFmtId="4" fontId="80" fillId="25" borderId="0" xfId="0" applyNumberFormat="1" applyFont="1" applyFill="1"/>
    <xf numFmtId="0" fontId="80" fillId="29" borderId="0" xfId="0" applyFont="1" applyFill="1"/>
    <xf numFmtId="3" fontId="80" fillId="29" borderId="0" xfId="0" applyNumberFormat="1" applyFont="1" applyFill="1"/>
    <xf numFmtId="167" fontId="73" fillId="25" borderId="0" xfId="0" applyNumberFormat="1" applyFont="1" applyFill="1" applyBorder="1" applyAlignment="1" applyProtection="1">
      <alignment vertical="center" wrapText="1"/>
    </xf>
    <xf numFmtId="0" fontId="73" fillId="25" borderId="0" xfId="0" applyFont="1" applyFill="1" applyBorder="1" applyAlignment="1" applyProtection="1">
      <alignment vertical="center" wrapText="1"/>
    </xf>
    <xf numFmtId="0" fontId="73" fillId="25" borderId="0" xfId="0" applyNumberFormat="1" applyFont="1" applyFill="1" applyBorder="1" applyAlignment="1" applyProtection="1">
      <alignment vertical="center" wrapText="1"/>
    </xf>
    <xf numFmtId="0" fontId="72" fillId="25" borderId="0" xfId="0" applyNumberFormat="1" applyFont="1" applyFill="1" applyBorder="1" applyAlignment="1" applyProtection="1">
      <alignment vertical="center" wrapText="1"/>
    </xf>
    <xf numFmtId="0" fontId="73" fillId="25" borderId="0" xfId="0" applyFont="1" applyFill="1" applyAlignment="1">
      <alignment vertical="top" wrapText="1"/>
    </xf>
    <xf numFmtId="167" fontId="73" fillId="25" borderId="0" xfId="0" applyNumberFormat="1" applyFont="1" applyFill="1" applyBorder="1" applyAlignment="1" applyProtection="1">
      <alignment wrapText="1"/>
    </xf>
    <xf numFmtId="0" fontId="73" fillId="25" borderId="0" xfId="0" applyFont="1" applyFill="1" applyBorder="1" applyAlignment="1" applyProtection="1">
      <alignment vertical="top" wrapText="1"/>
    </xf>
    <xf numFmtId="0" fontId="74" fillId="32" borderId="14" xfId="0" applyFont="1" applyFill="1" applyBorder="1" applyAlignment="1">
      <alignment horizontal="right" vertical="center"/>
    </xf>
    <xf numFmtId="3" fontId="61" fillId="30" borderId="0" xfId="0" applyNumberFormat="1" applyFont="1" applyFill="1" applyBorder="1"/>
    <xf numFmtId="171" fontId="61" fillId="30" borderId="0" xfId="0" applyNumberFormat="1" applyFont="1" applyFill="1" applyBorder="1"/>
    <xf numFmtId="186" fontId="61" fillId="30" borderId="0" xfId="0" applyNumberFormat="1" applyFont="1" applyFill="1" applyBorder="1" applyAlignment="1">
      <alignment horizontal="right" wrapText="1"/>
    </xf>
    <xf numFmtId="171" fontId="61" fillId="30" borderId="0" xfId="161" applyNumberFormat="1" applyFont="1" applyFill="1" applyBorder="1"/>
    <xf numFmtId="0" fontId="90" fillId="32" borderId="14" xfId="0" applyFont="1" applyFill="1" applyBorder="1" applyAlignment="1">
      <alignment vertical="center"/>
    </xf>
    <xf numFmtId="180" fontId="74" fillId="32" borderId="16" xfId="0" applyNumberFormat="1" applyFont="1" applyFill="1" applyBorder="1" applyAlignment="1">
      <alignment horizontal="left" vertical="center" wrapText="1" indent="1"/>
    </xf>
    <xf numFmtId="167" fontId="74" fillId="32" borderId="16" xfId="0" applyNumberFormat="1" applyFont="1" applyFill="1" applyBorder="1" applyAlignment="1">
      <alignment horizontal="right" vertical="center" wrapText="1"/>
    </xf>
    <xf numFmtId="0" fontId="87" fillId="25" borderId="0" xfId="0" applyFont="1" applyFill="1" applyAlignment="1">
      <alignment horizontal="center" vertical="center"/>
    </xf>
    <xf numFmtId="180" fontId="74" fillId="32" borderId="14" xfId="0" applyNumberFormat="1" applyFont="1" applyFill="1" applyBorder="1" applyAlignment="1">
      <alignment horizontal="left" vertical="center" wrapText="1" indent="1"/>
    </xf>
    <xf numFmtId="0" fontId="74" fillId="32" borderId="14" xfId="0" applyNumberFormat="1" applyFont="1" applyFill="1" applyBorder="1" applyAlignment="1">
      <alignment horizontal="right" vertical="top" wrapText="1"/>
    </xf>
    <xf numFmtId="3" fontId="74" fillId="32" borderId="14" xfId="0" applyNumberFormat="1" applyFont="1" applyFill="1" applyBorder="1" applyAlignment="1">
      <alignment horizontal="right" wrapText="1"/>
    </xf>
    <xf numFmtId="0" fontId="74" fillId="32" borderId="17" xfId="154" applyFont="1" applyFill="1" applyBorder="1" applyAlignment="1">
      <alignment horizontal="right" vertical="center" wrapText="1"/>
    </xf>
    <xf numFmtId="0" fontId="63" fillId="25" borderId="0" xfId="0" applyFont="1" applyFill="1"/>
    <xf numFmtId="167" fontId="70" fillId="32" borderId="0" xfId="136" applyNumberFormat="1" applyFont="1" applyFill="1" applyBorder="1" applyAlignment="1">
      <alignment horizontal="center" vertical="center" wrapText="1"/>
    </xf>
    <xf numFmtId="0" fontId="74" fillId="32" borderId="0" xfId="136" applyFont="1" applyFill="1" applyBorder="1" applyAlignment="1">
      <alignment horizontal="right" vertical="center" wrapText="1"/>
    </xf>
    <xf numFmtId="167" fontId="74" fillId="32" borderId="0" xfId="136" applyNumberFormat="1" applyFont="1" applyFill="1" applyBorder="1" applyAlignment="1">
      <alignment horizontal="right" vertical="center" wrapText="1"/>
    </xf>
    <xf numFmtId="0" fontId="61" fillId="31" borderId="0" xfId="136" applyFont="1" applyFill="1" applyBorder="1" applyAlignment="1">
      <alignment horizontal="left" vertical="center" wrapText="1"/>
    </xf>
    <xf numFmtId="3" fontId="61" fillId="31" borderId="0" xfId="136" applyNumberFormat="1" applyFont="1" applyFill="1" applyBorder="1" applyAlignment="1">
      <alignment vertical="center"/>
    </xf>
    <xf numFmtId="3" fontId="61" fillId="31" borderId="0" xfId="136" quotePrefix="1" applyNumberFormat="1" applyFont="1" applyFill="1" applyBorder="1" applyAlignment="1">
      <alignment horizontal="right" vertical="center"/>
    </xf>
    <xf numFmtId="186" fontId="61" fillId="31" borderId="0" xfId="136" applyNumberFormat="1" applyFont="1" applyFill="1" applyBorder="1" applyAlignment="1">
      <alignment horizontal="right" vertical="center" wrapText="1"/>
    </xf>
    <xf numFmtId="0" fontId="70" fillId="32" borderId="0" xfId="154" applyFont="1" applyFill="1" applyBorder="1" applyAlignment="1">
      <alignment horizontal="left" vertical="center"/>
    </xf>
    <xf numFmtId="0" fontId="74" fillId="32" borderId="0" xfId="154" applyFont="1" applyFill="1" applyBorder="1" applyAlignment="1">
      <alignment horizontal="right" vertical="center" wrapText="1"/>
    </xf>
    <xf numFmtId="0" fontId="74" fillId="32" borderId="16" xfId="154" applyFont="1" applyFill="1" applyBorder="1" applyAlignment="1">
      <alignment horizontal="left" vertical="center"/>
    </xf>
    <xf numFmtId="0" fontId="74" fillId="32" borderId="16" xfId="154" applyFont="1" applyFill="1" applyBorder="1" applyAlignment="1">
      <alignment horizontal="right" vertical="center" wrapText="1"/>
    </xf>
    <xf numFmtId="3" fontId="61" fillId="31" borderId="0" xfId="0" applyNumberFormat="1" applyFont="1" applyFill="1" applyBorder="1" applyAlignment="1">
      <alignment horizontal="right" vertical="center"/>
    </xf>
    <xf numFmtId="184" fontId="61" fillId="31" borderId="0" xfId="0" applyNumberFormat="1" applyFont="1" applyFill="1" applyBorder="1" applyAlignment="1">
      <alignment horizontal="right" vertical="center" wrapText="1"/>
    </xf>
    <xf numFmtId="186" fontId="61" fillId="31" borderId="0" xfId="0" applyNumberFormat="1" applyFont="1" applyFill="1" applyBorder="1" applyAlignment="1">
      <alignment horizontal="right" vertical="center" wrapText="1"/>
    </xf>
    <xf numFmtId="181" fontId="76" fillId="25" borderId="0" xfId="161" applyNumberFormat="1" applyFont="1" applyFill="1"/>
    <xf numFmtId="181" fontId="64" fillId="25" borderId="0" xfId="161" applyNumberFormat="1" applyFont="1" applyFill="1"/>
    <xf numFmtId="189" fontId="75" fillId="25" borderId="0" xfId="0" applyNumberFormat="1" applyFont="1" applyFill="1"/>
    <xf numFmtId="0" fontId="61" fillId="31" borderId="0" xfId="0" applyFont="1" applyFill="1" applyBorder="1" applyAlignment="1">
      <alignment vertical="center" wrapText="1"/>
    </xf>
    <xf numFmtId="0" fontId="67" fillId="32" borderId="18" xfId="153" applyFont="1" applyFill="1" applyBorder="1" applyAlignment="1">
      <alignment vertical="center"/>
    </xf>
    <xf numFmtId="0" fontId="67" fillId="32" borderId="14" xfId="153" applyFont="1" applyFill="1" applyBorder="1" applyAlignment="1">
      <alignment vertical="center"/>
    </xf>
    <xf numFmtId="0" fontId="69" fillId="29" borderId="0" xfId="139" applyFont="1" applyFill="1" applyBorder="1" applyAlignment="1"/>
    <xf numFmtId="167" fontId="74" fillId="32" borderId="16" xfId="0" applyNumberFormat="1" applyFont="1" applyFill="1" applyBorder="1" applyAlignment="1">
      <alignment horizontal="right" wrapText="1"/>
    </xf>
    <xf numFmtId="0" fontId="90" fillId="32" borderId="16" xfId="0" applyFont="1" applyFill="1" applyBorder="1" applyAlignment="1">
      <alignment vertical="center"/>
    </xf>
    <xf numFmtId="0" fontId="50" fillId="29" borderId="0" xfId="153" applyFont="1" applyFill="1" applyBorder="1" applyAlignment="1"/>
    <xf numFmtId="0" fontId="61" fillId="32" borderId="15" xfId="154" applyFont="1" applyFill="1" applyBorder="1" applyAlignment="1">
      <alignment horizontal="left" vertical="center"/>
    </xf>
    <xf numFmtId="0" fontId="67" fillId="32" borderId="19" xfId="153" applyFont="1" applyFill="1" applyBorder="1" applyAlignment="1">
      <alignment vertical="center"/>
    </xf>
    <xf numFmtId="167" fontId="70" fillId="31" borderId="0" xfId="136" applyNumberFormat="1" applyFont="1" applyFill="1" applyBorder="1" applyAlignment="1">
      <alignment horizontal="center" vertical="center" wrapText="1"/>
    </xf>
    <xf numFmtId="0" fontId="74" fillId="31" borderId="0" xfId="136" applyFont="1" applyFill="1" applyBorder="1" applyAlignment="1">
      <alignment horizontal="right" vertical="center" wrapText="1"/>
    </xf>
    <xf numFmtId="167" fontId="74" fillId="31" borderId="0" xfId="136" applyNumberFormat="1" applyFont="1" applyFill="1" applyBorder="1" applyAlignment="1">
      <alignment horizontal="right" vertical="center" wrapText="1"/>
    </xf>
    <xf numFmtId="0" fontId="61" fillId="31" borderId="15" xfId="130" applyFont="1" applyFill="1" applyBorder="1"/>
    <xf numFmtId="0" fontId="94" fillId="32" borderId="0" xfId="0" applyNumberFormat="1" applyFont="1" applyFill="1" applyBorder="1" applyAlignment="1" applyProtection="1">
      <alignment horizontal="right" vertical="center" wrapText="1"/>
      <protection locked="0"/>
    </xf>
    <xf numFmtId="185" fontId="94" fillId="30" borderId="0" xfId="0" applyNumberFormat="1" applyFont="1" applyFill="1" applyBorder="1" applyAlignment="1" applyProtection="1">
      <alignment horizontal="right" vertical="center" wrapText="1"/>
      <protection locked="0"/>
    </xf>
    <xf numFmtId="192" fontId="79" fillId="25" borderId="0" xfId="0" applyNumberFormat="1" applyFont="1" applyFill="1" applyAlignment="1">
      <alignment horizontal="right"/>
    </xf>
    <xf numFmtId="171" fontId="56" fillId="29" borderId="0" xfId="161" applyNumberFormat="1" applyFont="1" applyFill="1" applyBorder="1" applyAlignment="1">
      <alignment horizontal="right" vertical="center" wrapText="1"/>
    </xf>
    <xf numFmtId="169" fontId="72" fillId="25" borderId="0" xfId="0" applyNumberFormat="1" applyFont="1" applyFill="1"/>
    <xf numFmtId="189" fontId="73" fillId="25" borderId="0" xfId="0" applyNumberFormat="1" applyFont="1" applyFill="1"/>
    <xf numFmtId="0" fontId="66" fillId="0" borderId="0" xfId="0" applyFont="1" applyAlignment="1">
      <alignment wrapText="1"/>
    </xf>
    <xf numFmtId="3" fontId="0" fillId="0" borderId="0" xfId="0" applyNumberFormat="1"/>
    <xf numFmtId="3" fontId="62" fillId="29" borderId="0" xfId="147" applyNumberFormat="1" applyFont="1" applyFill="1"/>
    <xf numFmtId="171" fontId="62" fillId="29" borderId="0" xfId="161" applyNumberFormat="1" applyFont="1" applyFill="1"/>
    <xf numFmtId="171" fontId="61" fillId="30" borderId="0" xfId="161" applyNumberFormat="1" applyFont="1" applyFill="1" applyBorder="1" applyAlignment="1">
      <alignment vertical="center"/>
    </xf>
    <xf numFmtId="187" fontId="61" fillId="30" borderId="0" xfId="150" applyNumberFormat="1" applyFont="1" applyFill="1" applyBorder="1" applyAlignment="1">
      <alignment horizontal="right" wrapText="1"/>
    </xf>
    <xf numFmtId="3" fontId="61" fillId="30" borderId="0" xfId="161" applyNumberFormat="1" applyFont="1" applyFill="1" applyBorder="1" applyAlignment="1">
      <alignment vertical="center"/>
    </xf>
    <xf numFmtId="3" fontId="61" fillId="30" borderId="0" xfId="150" applyNumberFormat="1" applyFont="1" applyFill="1" applyBorder="1" applyAlignment="1">
      <alignment wrapText="1"/>
    </xf>
    <xf numFmtId="189" fontId="62" fillId="0" borderId="0" xfId="161" applyNumberFormat="1" applyFont="1"/>
    <xf numFmtId="169" fontId="64" fillId="29" borderId="0" xfId="0" applyNumberFormat="1" applyFont="1" applyFill="1"/>
    <xf numFmtId="0" fontId="1" fillId="0" borderId="0" xfId="146"/>
    <xf numFmtId="189" fontId="1" fillId="0" borderId="0" xfId="146" applyNumberFormat="1"/>
    <xf numFmtId="4" fontId="61" fillId="31" borderId="20" xfId="0" applyNumberFormat="1" applyFont="1" applyFill="1" applyBorder="1"/>
    <xf numFmtId="184" fontId="61" fillId="31" borderId="20" xfId="0" applyNumberFormat="1" applyFont="1" applyFill="1" applyBorder="1" applyAlignment="1">
      <alignment horizontal="right" vertical="center" wrapText="1"/>
    </xf>
    <xf numFmtId="186" fontId="61" fillId="31" borderId="20" xfId="0" applyNumberFormat="1" applyFont="1" applyFill="1" applyBorder="1" applyAlignment="1">
      <alignment horizontal="right" vertical="center" wrapText="1"/>
    </xf>
    <xf numFmtId="4" fontId="61" fillId="31" borderId="15" xfId="0" applyNumberFormat="1" applyFont="1" applyFill="1" applyBorder="1"/>
    <xf numFmtId="184" fontId="61" fillId="31" borderId="15" xfId="0" applyNumberFormat="1" applyFont="1" applyFill="1" applyBorder="1" applyAlignment="1">
      <alignment horizontal="right" vertical="center" wrapText="1"/>
    </xf>
    <xf numFmtId="186" fontId="61" fillId="31" borderId="15" xfId="0" applyNumberFormat="1" applyFont="1" applyFill="1" applyBorder="1" applyAlignment="1">
      <alignment horizontal="right" vertical="center" wrapText="1"/>
    </xf>
    <xf numFmtId="169" fontId="73" fillId="25" borderId="0" xfId="163" applyNumberFormat="1" applyFont="1" applyFill="1"/>
    <xf numFmtId="169" fontId="81" fillId="25" borderId="0" xfId="0" applyNumberFormat="1" applyFont="1" applyFill="1" applyAlignment="1">
      <alignment horizontal="center"/>
    </xf>
    <xf numFmtId="0" fontId="74" fillId="32" borderId="16" xfId="0" applyFont="1" applyFill="1" applyBorder="1" applyAlignment="1">
      <alignment horizontal="center" vertical="center" wrapText="1"/>
    </xf>
    <xf numFmtId="0" fontId="74" fillId="32" borderId="16" xfId="0" applyFont="1" applyFill="1" applyBorder="1" applyAlignment="1">
      <alignment horizontal="right" vertical="center"/>
    </xf>
    <xf numFmtId="0" fontId="86" fillId="32" borderId="21" xfId="154" applyFont="1" applyFill="1" applyBorder="1" applyAlignment="1">
      <alignment horizontal="left" vertical="center"/>
    </xf>
    <xf numFmtId="0" fontId="93" fillId="32" borderId="22" xfId="154" applyFont="1" applyFill="1" applyBorder="1" applyAlignment="1">
      <alignment horizontal="right" vertical="center" wrapText="1"/>
    </xf>
    <xf numFmtId="0" fontId="93" fillId="32" borderId="23" xfId="154" applyFont="1" applyFill="1" applyBorder="1" applyAlignment="1">
      <alignment horizontal="right" vertical="center" wrapText="1"/>
    </xf>
    <xf numFmtId="0" fontId="65" fillId="33" borderId="14" xfId="0" applyFont="1" applyFill="1" applyBorder="1"/>
    <xf numFmtId="0" fontId="62" fillId="33" borderId="14" xfId="0" applyFont="1" applyFill="1" applyBorder="1"/>
    <xf numFmtId="0" fontId="62" fillId="33" borderId="0" xfId="0" applyFont="1" applyFill="1" applyBorder="1"/>
    <xf numFmtId="0" fontId="61" fillId="34" borderId="0" xfId="0" applyFont="1" applyFill="1" applyBorder="1" applyAlignment="1">
      <alignment horizontal="left"/>
    </xf>
    <xf numFmtId="3" fontId="61" fillId="34" borderId="0" xfId="0" applyNumberFormat="1" applyFont="1" applyFill="1" applyBorder="1"/>
    <xf numFmtId="171" fontId="61" fillId="34" borderId="0" xfId="161" applyNumberFormat="1" applyFont="1" applyFill="1" applyBorder="1"/>
    <xf numFmtId="184" fontId="61" fillId="34" borderId="0" xfId="0" applyNumberFormat="1" applyFont="1" applyFill="1" applyBorder="1" applyAlignment="1">
      <alignment horizontal="right" vertical="center" wrapText="1"/>
    </xf>
    <xf numFmtId="186" fontId="61" fillId="34" borderId="0" xfId="0" applyNumberFormat="1" applyFont="1" applyFill="1" applyBorder="1" applyAlignment="1">
      <alignment horizontal="right" wrapText="1"/>
    </xf>
    <xf numFmtId="0" fontId="64" fillId="33" borderId="0" xfId="0" applyFont="1" applyFill="1" applyBorder="1" applyAlignment="1" applyProtection="1">
      <alignment horizontal="left" vertical="top" wrapText="1" indent="1"/>
    </xf>
    <xf numFmtId="3" fontId="64" fillId="33" borderId="0" xfId="0" applyNumberFormat="1" applyFont="1" applyFill="1" applyBorder="1"/>
    <xf numFmtId="171" fontId="64" fillId="33" borderId="0" xfId="161" applyNumberFormat="1" applyFont="1" applyFill="1" applyBorder="1"/>
    <xf numFmtId="3" fontId="64" fillId="33" borderId="0" xfId="161" applyNumberFormat="1" applyFont="1" applyFill="1" applyBorder="1"/>
    <xf numFmtId="0" fontId="75" fillId="33" borderId="0" xfId="0" applyFont="1" applyFill="1" applyBorder="1"/>
    <xf numFmtId="0" fontId="61" fillId="31" borderId="24" xfId="0" applyFont="1" applyFill="1" applyBorder="1" applyAlignment="1" applyProtection="1">
      <alignment vertical="center"/>
      <protection locked="0"/>
    </xf>
    <xf numFmtId="0" fontId="61" fillId="31" borderId="0" xfId="0" applyFont="1" applyFill="1" applyBorder="1"/>
    <xf numFmtId="0" fontId="61" fillId="31" borderId="0" xfId="0" applyFont="1" applyFill="1" applyBorder="1" applyAlignment="1">
      <alignment horizontal="left" vertical="center" wrapText="1"/>
    </xf>
    <xf numFmtId="0" fontId="62" fillId="33" borderId="0" xfId="0" applyFont="1" applyFill="1" applyBorder="1" applyAlignment="1">
      <alignment horizontal="right"/>
    </xf>
    <xf numFmtId="0" fontId="74" fillId="32" borderId="16" xfId="154" applyFont="1" applyFill="1" applyBorder="1" applyAlignment="1">
      <alignment vertical="center" wrapText="1"/>
    </xf>
    <xf numFmtId="167" fontId="70" fillId="33" borderId="0" xfId="0" applyNumberFormat="1" applyFont="1" applyFill="1" applyBorder="1" applyAlignment="1">
      <alignment vertical="center" wrapText="1"/>
    </xf>
    <xf numFmtId="3" fontId="70" fillId="33" borderId="0" xfId="0" applyNumberFormat="1" applyFont="1" applyFill="1" applyBorder="1" applyAlignment="1">
      <alignment horizontal="right" wrapText="1"/>
    </xf>
    <xf numFmtId="10" fontId="70" fillId="33" borderId="0" xfId="0" applyNumberFormat="1" applyFont="1" applyFill="1" applyBorder="1" applyAlignment="1">
      <alignment horizontal="right" wrapText="1"/>
    </xf>
    <xf numFmtId="0" fontId="74" fillId="32" borderId="0" xfId="0" applyFont="1" applyFill="1" applyBorder="1" applyAlignment="1">
      <alignment vertical="center"/>
    </xf>
    <xf numFmtId="0" fontId="74" fillId="32" borderId="0" xfId="0" applyFont="1" applyFill="1" applyBorder="1" applyAlignment="1">
      <alignment horizontal="right" vertical="center" wrapText="1"/>
    </xf>
    <xf numFmtId="167" fontId="61" fillId="30" borderId="0" xfId="0" applyNumberFormat="1" applyFont="1" applyFill="1" applyBorder="1" applyAlignment="1">
      <alignment horizontal="left" wrapText="1"/>
    </xf>
    <xf numFmtId="171" fontId="61" fillId="30" borderId="0" xfId="161" applyNumberFormat="1" applyFont="1" applyFill="1" applyBorder="1" applyAlignment="1">
      <alignment horizontal="right" vertical="center"/>
    </xf>
    <xf numFmtId="0" fontId="74" fillId="32" borderId="16" xfId="0" applyFont="1" applyFill="1" applyBorder="1" applyAlignment="1">
      <alignment vertical="center"/>
    </xf>
    <xf numFmtId="0" fontId="77" fillId="33" borderId="0" xfId="0" applyFont="1" applyFill="1" applyBorder="1"/>
    <xf numFmtId="187" fontId="123" fillId="33" borderId="0" xfId="0" applyNumberFormat="1" applyFont="1" applyFill="1" applyBorder="1" applyAlignment="1">
      <alignment horizontal="right" wrapText="1"/>
    </xf>
    <xf numFmtId="0" fontId="62" fillId="33" borderId="0" xfId="136" applyFont="1" applyFill="1" applyBorder="1" applyAlignment="1"/>
    <xf numFmtId="167" fontId="75" fillId="33" borderId="0" xfId="139" applyNumberFormat="1" applyFont="1" applyFill="1" applyBorder="1" applyAlignment="1">
      <alignment horizontal="left" vertical="center" wrapText="1"/>
    </xf>
    <xf numFmtId="184" fontId="68" fillId="33" borderId="0" xfId="290" applyNumberFormat="1" applyFont="1" applyFill="1" applyBorder="1" applyAlignment="1">
      <alignment horizontal="right" vertical="center" wrapText="1"/>
    </xf>
    <xf numFmtId="0" fontId="62" fillId="29" borderId="0" xfId="290" applyFont="1" applyFill="1"/>
    <xf numFmtId="167" fontId="64" fillId="33" borderId="0" xfId="139" applyNumberFormat="1" applyFont="1" applyFill="1" applyBorder="1" applyAlignment="1">
      <alignment horizontal="left" vertical="center" wrapText="1"/>
    </xf>
    <xf numFmtId="183" fontId="64" fillId="33" borderId="0" xfId="139" applyNumberFormat="1" applyFont="1" applyFill="1" applyBorder="1" applyAlignment="1">
      <alignment horizontal="right" vertical="center" wrapText="1"/>
    </xf>
    <xf numFmtId="0" fontId="69" fillId="33" borderId="0" xfId="134" applyFont="1" applyFill="1" applyBorder="1"/>
    <xf numFmtId="0" fontId="74" fillId="31" borderId="16" xfId="130" applyFont="1" applyFill="1" applyBorder="1"/>
    <xf numFmtId="0" fontId="74" fillId="31" borderId="16" xfId="130" applyFont="1" applyFill="1" applyBorder="1" applyAlignment="1">
      <alignment horizontal="right" vertical="center" wrapText="1"/>
    </xf>
    <xf numFmtId="0" fontId="62" fillId="29" borderId="0" xfId="291" applyFont="1" applyFill="1"/>
    <xf numFmtId="0" fontId="61" fillId="32" borderId="15" xfId="154" applyFont="1" applyFill="1" applyBorder="1" applyAlignment="1">
      <alignment horizontal="right" vertical="center" wrapText="1"/>
    </xf>
    <xf numFmtId="0" fontId="125" fillId="32" borderId="14" xfId="153" applyFont="1" applyFill="1" applyBorder="1" applyAlignment="1">
      <alignment horizontal="left" vertical="center" wrapText="1"/>
    </xf>
    <xf numFmtId="0" fontId="125" fillId="32" borderId="14" xfId="153" applyFont="1" applyFill="1" applyBorder="1" applyAlignment="1">
      <alignment vertical="center" wrapText="1"/>
    </xf>
    <xf numFmtId="167" fontId="74" fillId="30" borderId="0" xfId="291" applyNumberFormat="1" applyFont="1" applyFill="1" applyBorder="1" applyAlignment="1">
      <alignment horizontal="left" vertical="center" wrapText="1"/>
    </xf>
    <xf numFmtId="3" fontId="74" fillId="30" borderId="0" xfId="292" applyNumberFormat="1" applyFont="1" applyFill="1" applyBorder="1" applyAlignment="1">
      <alignment vertical="center"/>
    </xf>
    <xf numFmtId="171" fontId="72" fillId="25" borderId="0" xfId="0" applyNumberFormat="1" applyFont="1" applyFill="1"/>
    <xf numFmtId="189" fontId="62" fillId="0" borderId="0" xfId="150" applyNumberFormat="1" applyFont="1"/>
    <xf numFmtId="1" fontId="62" fillId="0" borderId="0" xfId="150" applyNumberFormat="1" applyFont="1"/>
    <xf numFmtId="14" fontId="62" fillId="0" borderId="0" xfId="150" applyNumberFormat="1" applyFont="1"/>
    <xf numFmtId="0" fontId="126" fillId="28" borderId="0" xfId="294" applyNumberFormat="1" applyFont="1" applyFill="1" applyBorder="1" applyAlignment="1" applyProtection="1">
      <alignment horizontal="left" vertical="center" wrapText="1" indent="1"/>
      <protection locked="0"/>
    </xf>
    <xf numFmtId="0" fontId="126" fillId="28" borderId="25" xfId="294" applyNumberFormat="1" applyFont="1" applyFill="1" applyBorder="1" applyAlignment="1" applyProtection="1">
      <alignment horizontal="left" vertical="center" wrapText="1" indent="1"/>
      <protection locked="0"/>
    </xf>
    <xf numFmtId="0" fontId="0" fillId="27" borderId="26" xfId="135" applyFont="1" applyFill="1" applyBorder="1"/>
    <xf numFmtId="0" fontId="195" fillId="27" borderId="26" xfId="135" applyFill="1" applyBorder="1"/>
    <xf numFmtId="170" fontId="80" fillId="29" borderId="0" xfId="0" applyNumberFormat="1" applyFont="1" applyFill="1"/>
    <xf numFmtId="4" fontId="80" fillId="29" borderId="0" xfId="0" applyNumberFormat="1" applyFont="1" applyFill="1"/>
    <xf numFmtId="171" fontId="80" fillId="29" borderId="0" xfId="161" applyNumberFormat="1" applyFont="1" applyFill="1"/>
    <xf numFmtId="0" fontId="64" fillId="0" borderId="0" xfId="146" applyFont="1"/>
    <xf numFmtId="0" fontId="49" fillId="0" borderId="0" xfId="146" applyFont="1" applyFill="1" applyAlignment="1">
      <alignment horizontal="right"/>
    </xf>
    <xf numFmtId="0" fontId="49" fillId="35" borderId="0" xfId="146" applyFont="1" applyFill="1" applyAlignment="1">
      <alignment horizontal="right"/>
    </xf>
    <xf numFmtId="0" fontId="49" fillId="0" borderId="0" xfId="146" applyFont="1" applyFill="1" applyAlignment="1">
      <alignment horizontal="right"/>
    </xf>
    <xf numFmtId="189" fontId="64" fillId="0" borderId="0" xfId="146" applyNumberFormat="1" applyFont="1"/>
    <xf numFmtId="189" fontId="64" fillId="35" borderId="0" xfId="146" applyNumberFormat="1" applyFont="1" applyFill="1"/>
    <xf numFmtId="0" fontId="127" fillId="0" borderId="0" xfId="134" applyFont="1"/>
    <xf numFmtId="195" fontId="127" fillId="0" borderId="0" xfId="134" quotePrefix="1" applyNumberFormat="1" applyFont="1"/>
    <xf numFmtId="2" fontId="127" fillId="0" borderId="0" xfId="134" applyNumberFormat="1" applyFont="1"/>
    <xf numFmtId="169" fontId="127" fillId="0" borderId="0" xfId="134" applyNumberFormat="1" applyFont="1"/>
    <xf numFmtId="169" fontId="128" fillId="0" borderId="0" xfId="134" applyNumberFormat="1" applyFont="1"/>
    <xf numFmtId="0" fontId="69" fillId="0" borderId="0" xfId="173" applyFont="1"/>
    <xf numFmtId="0" fontId="69" fillId="36" borderId="0" xfId="173" applyFont="1" applyFill="1"/>
    <xf numFmtId="14" fontId="69" fillId="0" borderId="0" xfId="173" applyNumberFormat="1" applyFont="1"/>
    <xf numFmtId="49" fontId="62" fillId="0" borderId="0" xfId="133" quotePrefix="1" applyNumberFormat="1" applyFont="1" applyAlignment="1"/>
    <xf numFmtId="49" fontId="62" fillId="0" borderId="0" xfId="133" applyNumberFormat="1" applyFont="1" applyAlignment="1"/>
    <xf numFmtId="49" fontId="62" fillId="0" borderId="0" xfId="173" quotePrefix="1" applyNumberFormat="1" applyFont="1"/>
    <xf numFmtId="0" fontId="69" fillId="0" borderId="0" xfId="173" applyFont="1" applyFill="1"/>
    <xf numFmtId="189" fontId="69" fillId="0" borderId="0" xfId="173" applyNumberFormat="1" applyFont="1"/>
    <xf numFmtId="0" fontId="62" fillId="0" borderId="0" xfId="133" applyNumberFormat="1" applyFont="1" applyAlignment="1">
      <alignment vertical="center"/>
    </xf>
    <xf numFmtId="0" fontId="70" fillId="0" borderId="0" xfId="133" applyNumberFormat="1" applyFont="1" applyAlignment="1">
      <alignment vertical="center"/>
    </xf>
    <xf numFmtId="0" fontId="62" fillId="36" borderId="0" xfId="133" applyNumberFormat="1" applyFont="1" applyFill="1" applyAlignment="1">
      <alignment vertical="center"/>
    </xf>
    <xf numFmtId="49" fontId="62" fillId="0" borderId="0" xfId="133" applyNumberFormat="1" applyFont="1" applyFill="1" applyBorder="1" applyAlignment="1"/>
    <xf numFmtId="169" fontId="70" fillId="0" borderId="0" xfId="133" applyNumberFormat="1" applyFont="1" applyFill="1" applyBorder="1" applyAlignment="1"/>
    <xf numFmtId="3" fontId="130" fillId="0" borderId="0" xfId="133" applyNumberFormat="1" applyFont="1" applyFill="1" applyBorder="1" applyAlignment="1">
      <alignment horizontal="right"/>
    </xf>
    <xf numFmtId="3" fontId="62" fillId="0" borderId="0" xfId="133" applyNumberFormat="1" applyFont="1" applyFill="1" applyBorder="1" applyAlignment="1">
      <alignment horizontal="right"/>
    </xf>
    <xf numFmtId="169" fontId="62" fillId="0" borderId="0" xfId="133" applyNumberFormat="1" applyFont="1" applyAlignment="1"/>
    <xf numFmtId="189" fontId="62" fillId="0" borderId="0" xfId="133" applyNumberFormat="1" applyFont="1" applyAlignment="1"/>
    <xf numFmtId="169" fontId="130" fillId="0" borderId="0" xfId="133" applyNumberFormat="1" applyFont="1" applyFill="1" applyBorder="1" applyAlignment="1">
      <alignment horizontal="right"/>
    </xf>
    <xf numFmtId="14" fontId="70" fillId="0" borderId="0" xfId="133" applyFont="1" applyAlignment="1">
      <alignment vertical="center"/>
    </xf>
    <xf numFmtId="169" fontId="62" fillId="0" borderId="0" xfId="133" applyNumberFormat="1" applyFont="1" applyFill="1" applyBorder="1" applyAlignment="1">
      <alignment horizontal="right"/>
    </xf>
    <xf numFmtId="169" fontId="62" fillId="37" borderId="4" xfId="133" applyNumberFormat="1" applyFont="1" applyFill="1" applyBorder="1" applyAlignment="1">
      <alignment horizontal="right"/>
    </xf>
    <xf numFmtId="169" fontId="62" fillId="37" borderId="27" xfId="133" applyNumberFormat="1" applyFont="1" applyFill="1" applyBorder="1" applyAlignment="1"/>
    <xf numFmtId="49" fontId="62" fillId="38" borderId="28" xfId="133" applyNumberFormat="1" applyFont="1" applyFill="1" applyBorder="1" applyAlignment="1">
      <alignment horizontal="center" vertical="center" wrapText="1"/>
    </xf>
    <xf numFmtId="49" fontId="70" fillId="38" borderId="27" xfId="133" applyNumberFormat="1" applyFont="1" applyFill="1" applyBorder="1" applyAlignment="1"/>
    <xf numFmtId="189" fontId="62" fillId="2" borderId="27" xfId="133" applyNumberFormat="1" applyFont="1" applyFill="1" applyBorder="1" applyAlignment="1"/>
    <xf numFmtId="189" fontId="62" fillId="2" borderId="29" xfId="133" applyNumberFormat="1" applyFont="1" applyFill="1" applyBorder="1" applyAlignment="1"/>
    <xf numFmtId="0" fontId="62" fillId="0" borderId="0" xfId="133" applyNumberFormat="1" applyFont="1" applyBorder="1" applyAlignment="1"/>
    <xf numFmtId="169" fontId="62" fillId="39" borderId="30" xfId="133" applyNumberFormat="1" applyFont="1" applyFill="1" applyBorder="1" applyAlignment="1">
      <alignment horizontal="right"/>
    </xf>
    <xf numFmtId="49" fontId="62" fillId="8" borderId="27" xfId="133" applyNumberFormat="1" applyFont="1" applyFill="1" applyBorder="1" applyAlignment="1">
      <alignment horizontal="center" vertical="center" wrapText="1"/>
    </xf>
    <xf numFmtId="49" fontId="62" fillId="8" borderId="4" xfId="133" applyNumberFormat="1" applyFont="1" applyFill="1" applyBorder="1" applyAlignment="1">
      <alignment horizontal="center" vertical="center" wrapText="1"/>
    </xf>
    <xf numFmtId="0" fontId="70" fillId="8" borderId="4" xfId="133" applyNumberFormat="1" applyFont="1" applyFill="1" applyBorder="1" applyAlignment="1"/>
    <xf numFmtId="0" fontId="70" fillId="8" borderId="28" xfId="133" applyNumberFormat="1" applyFont="1" applyFill="1" applyBorder="1" applyAlignment="1"/>
    <xf numFmtId="0" fontId="70" fillId="2" borderId="30" xfId="133" applyNumberFormat="1" applyFont="1" applyFill="1" applyBorder="1" applyAlignment="1">
      <alignment horizontal="center"/>
    </xf>
    <xf numFmtId="4" fontId="70" fillId="2" borderId="31" xfId="133" applyNumberFormat="1" applyFont="1" applyFill="1" applyBorder="1" applyAlignment="1">
      <alignment horizontal="center" vertical="center" wrapText="1"/>
    </xf>
    <xf numFmtId="169" fontId="62" fillId="24" borderId="0" xfId="133" applyNumberFormat="1" applyFont="1" applyFill="1" applyBorder="1" applyAlignment="1"/>
    <xf numFmtId="169" fontId="62" fillId="39" borderId="0" xfId="133" applyNumberFormat="1" applyFont="1" applyFill="1" applyBorder="1" applyAlignment="1">
      <alignment horizontal="right"/>
    </xf>
    <xf numFmtId="169" fontId="62" fillId="4" borderId="0" xfId="133" applyNumberFormat="1" applyFont="1" applyFill="1" applyBorder="1" applyAlignment="1">
      <alignment horizontal="right"/>
    </xf>
    <xf numFmtId="169" fontId="62" fillId="38" borderId="27" xfId="133" applyNumberFormat="1" applyFont="1" applyFill="1" applyBorder="1" applyAlignment="1">
      <alignment horizontal="right" vertical="center"/>
    </xf>
    <xf numFmtId="169" fontId="62" fillId="6" borderId="0" xfId="133" applyNumberFormat="1" applyFont="1" applyFill="1" applyAlignment="1">
      <alignment horizontal="center"/>
    </xf>
    <xf numFmtId="169" fontId="62" fillId="8" borderId="27" xfId="133" applyNumberFormat="1" applyFont="1" applyFill="1" applyBorder="1" applyAlignment="1">
      <alignment horizontal="right" vertical="center"/>
    </xf>
    <xf numFmtId="169" fontId="62" fillId="6" borderId="0" xfId="133" applyNumberFormat="1" applyFont="1" applyFill="1" applyAlignment="1"/>
    <xf numFmtId="169" fontId="62" fillId="6" borderId="27" xfId="133" applyNumberFormat="1" applyFont="1" applyFill="1" applyBorder="1" applyAlignment="1">
      <alignment horizontal="right" vertical="center"/>
    </xf>
    <xf numFmtId="169" fontId="62" fillId="6" borderId="27" xfId="133" applyNumberFormat="1" applyFont="1" applyFill="1" applyBorder="1" applyAlignment="1">
      <alignment horizontal="right"/>
    </xf>
    <xf numFmtId="169" fontId="62" fillId="8" borderId="27" xfId="133" applyNumberFormat="1" applyFont="1" applyFill="1" applyBorder="1" applyAlignment="1">
      <alignment horizontal="right"/>
    </xf>
    <xf numFmtId="178" fontId="62" fillId="0" borderId="0" xfId="133" applyNumberFormat="1" applyFont="1" applyAlignment="1"/>
    <xf numFmtId="169" fontId="62" fillId="4" borderId="27" xfId="133" applyNumberFormat="1" applyFont="1" applyFill="1" applyBorder="1" applyAlignment="1">
      <alignment horizontal="center"/>
    </xf>
    <xf numFmtId="169" fontId="62" fillId="38" borderId="0" xfId="133" applyNumberFormat="1" applyFont="1" applyFill="1" applyBorder="1" applyAlignment="1">
      <alignment horizontal="right" vertical="center"/>
    </xf>
    <xf numFmtId="169" fontId="62" fillId="8" borderId="0" xfId="133" applyNumberFormat="1" applyFont="1" applyFill="1" applyBorder="1" applyAlignment="1">
      <alignment horizontal="right" vertical="center"/>
    </xf>
    <xf numFmtId="169" fontId="62" fillId="6" borderId="0" xfId="133" applyNumberFormat="1" applyFont="1" applyFill="1" applyBorder="1" applyAlignment="1">
      <alignment horizontal="right" vertical="center"/>
    </xf>
    <xf numFmtId="169" fontId="62" fillId="6" borderId="0" xfId="133" applyNumberFormat="1" applyFont="1" applyFill="1" applyBorder="1" applyAlignment="1">
      <alignment horizontal="right"/>
    </xf>
    <xf numFmtId="169" fontId="62" fillId="8" borderId="0" xfId="133" applyNumberFormat="1" applyFont="1" applyFill="1" applyBorder="1" applyAlignment="1">
      <alignment horizontal="right"/>
    </xf>
    <xf numFmtId="169" fontId="62" fillId="4" borderId="0" xfId="133" applyNumberFormat="1" applyFont="1" applyFill="1" applyBorder="1" applyAlignment="1">
      <alignment horizontal="center"/>
    </xf>
    <xf numFmtId="169" fontId="62" fillId="4" borderId="0" xfId="133" applyNumberFormat="1" applyFont="1" applyFill="1" applyBorder="1" applyAlignment="1"/>
    <xf numFmtId="0" fontId="62" fillId="0" borderId="0" xfId="133" applyNumberFormat="1" applyFont="1" applyAlignment="1"/>
    <xf numFmtId="49" fontId="62" fillId="0" borderId="32" xfId="133" applyNumberFormat="1" applyFont="1" applyBorder="1" applyAlignment="1"/>
    <xf numFmtId="169" fontId="62" fillId="24" borderId="32" xfId="133" applyNumberFormat="1" applyFont="1" applyFill="1" applyBorder="1" applyAlignment="1"/>
    <xf numFmtId="169" fontId="62" fillId="39" borderId="32" xfId="133" applyNumberFormat="1" applyFont="1" applyFill="1" applyBorder="1" applyAlignment="1">
      <alignment horizontal="right"/>
    </xf>
    <xf numFmtId="169" fontId="62" fillId="4" borderId="32" xfId="133" applyNumberFormat="1" applyFont="1" applyFill="1" applyBorder="1" applyAlignment="1">
      <alignment horizontal="right"/>
    </xf>
    <xf numFmtId="169" fontId="62" fillId="38" borderId="32" xfId="133" applyNumberFormat="1" applyFont="1" applyFill="1" applyBorder="1" applyAlignment="1">
      <alignment horizontal="right" vertical="center"/>
    </xf>
    <xf numFmtId="169" fontId="62" fillId="6" borderId="32" xfId="133" applyNumberFormat="1" applyFont="1" applyFill="1" applyBorder="1" applyAlignment="1"/>
    <xf numFmtId="169" fontId="62" fillId="8" borderId="32" xfId="133" applyNumberFormat="1" applyFont="1" applyFill="1" applyBorder="1" applyAlignment="1">
      <alignment horizontal="right" vertical="center"/>
    </xf>
    <xf numFmtId="169" fontId="62" fillId="6" borderId="32" xfId="133" applyNumberFormat="1" applyFont="1" applyFill="1" applyBorder="1" applyAlignment="1">
      <alignment horizontal="right" vertical="center"/>
    </xf>
    <xf numFmtId="169" fontId="62" fillId="6" borderId="32" xfId="133" applyNumberFormat="1" applyFont="1" applyFill="1" applyBorder="1" applyAlignment="1">
      <alignment horizontal="right"/>
    </xf>
    <xf numFmtId="169" fontId="62" fillId="8" borderId="32" xfId="133" applyNumberFormat="1" applyFont="1" applyFill="1" applyBorder="1" applyAlignment="1">
      <alignment horizontal="right"/>
    </xf>
    <xf numFmtId="169" fontId="62" fillId="0" borderId="32" xfId="133" applyNumberFormat="1" applyFont="1" applyBorder="1" applyAlignment="1"/>
    <xf numFmtId="178" fontId="62" fillId="0" borderId="32" xfId="133" applyNumberFormat="1" applyFont="1" applyBorder="1" applyAlignment="1"/>
    <xf numFmtId="169" fontId="62" fillId="4" borderId="32" xfId="133" applyNumberFormat="1" applyFont="1" applyFill="1" applyBorder="1" applyAlignment="1"/>
    <xf numFmtId="169" fontId="130" fillId="24" borderId="0" xfId="133" applyNumberFormat="1" applyFont="1" applyFill="1" applyBorder="1" applyAlignment="1"/>
    <xf numFmtId="169" fontId="130" fillId="39" borderId="0" xfId="133" applyNumberFormat="1" applyFont="1" applyFill="1" applyBorder="1" applyAlignment="1">
      <alignment horizontal="right"/>
    </xf>
    <xf numFmtId="169" fontId="130" fillId="4" borderId="0" xfId="133" applyNumberFormat="1" applyFont="1" applyFill="1" applyBorder="1" applyAlignment="1">
      <alignment horizontal="right"/>
    </xf>
    <xf numFmtId="169" fontId="130" fillId="38" borderId="0" xfId="133" applyNumberFormat="1" applyFont="1" applyFill="1" applyBorder="1" applyAlignment="1">
      <alignment horizontal="right" vertical="center"/>
    </xf>
    <xf numFmtId="169" fontId="130" fillId="6" borderId="0" xfId="133" applyNumberFormat="1" applyFont="1" applyFill="1" applyAlignment="1"/>
    <xf numFmtId="169" fontId="130" fillId="8" borderId="0" xfId="133" applyNumberFormat="1" applyFont="1" applyFill="1" applyBorder="1" applyAlignment="1">
      <alignment horizontal="right" vertical="center"/>
    </xf>
    <xf numFmtId="169" fontId="130" fillId="6" borderId="0" xfId="133" applyNumberFormat="1" applyFont="1" applyFill="1" applyBorder="1" applyAlignment="1">
      <alignment horizontal="right" vertical="center"/>
    </xf>
    <xf numFmtId="169" fontId="130" fillId="6" borderId="0" xfId="133" applyNumberFormat="1" applyFont="1" applyFill="1" applyBorder="1" applyAlignment="1">
      <alignment horizontal="right"/>
    </xf>
    <xf numFmtId="169" fontId="130" fillId="8" borderId="0" xfId="133" applyNumberFormat="1" applyFont="1" applyFill="1" applyBorder="1" applyAlignment="1">
      <alignment horizontal="right"/>
    </xf>
    <xf numFmtId="0" fontId="130" fillId="0" borderId="0" xfId="133" applyNumberFormat="1" applyFont="1" applyAlignment="1"/>
    <xf numFmtId="178" fontId="130" fillId="0" borderId="0" xfId="133" applyNumberFormat="1" applyFont="1" applyAlignment="1"/>
    <xf numFmtId="169" fontId="130" fillId="4" borderId="0" xfId="133" applyNumberFormat="1" applyFont="1" applyFill="1" applyBorder="1" applyAlignment="1"/>
    <xf numFmtId="189" fontId="130" fillId="0" borderId="0" xfId="133" applyNumberFormat="1" applyFont="1" applyAlignment="1"/>
    <xf numFmtId="169" fontId="62" fillId="24" borderId="0" xfId="173" applyNumberFormat="1" applyFont="1" applyFill="1" applyBorder="1" applyAlignment="1"/>
    <xf numFmtId="169" fontId="62" fillId="39" borderId="0" xfId="173" applyNumberFormat="1" applyFont="1" applyFill="1" applyBorder="1" applyAlignment="1">
      <alignment horizontal="right"/>
    </xf>
    <xf numFmtId="169" fontId="62" fillId="4" borderId="0" xfId="173" applyNumberFormat="1" applyFont="1" applyFill="1" applyBorder="1" applyAlignment="1">
      <alignment horizontal="right"/>
    </xf>
    <xf numFmtId="169" fontId="62" fillId="38" borderId="0" xfId="173" applyNumberFormat="1" applyFont="1" applyFill="1" applyBorder="1" applyAlignment="1">
      <alignment horizontal="right" vertical="center"/>
    </xf>
    <xf numFmtId="169" fontId="62" fillId="6" borderId="0" xfId="173" applyNumberFormat="1" applyFont="1" applyFill="1" applyAlignment="1"/>
    <xf numFmtId="169" fontId="62" fillId="8" borderId="0" xfId="173" applyNumberFormat="1" applyFont="1" applyFill="1" applyBorder="1" applyAlignment="1">
      <alignment horizontal="right" vertical="center"/>
    </xf>
    <xf numFmtId="169" fontId="62" fillId="6" borderId="0" xfId="173" applyNumberFormat="1" applyFont="1" applyFill="1" applyBorder="1" applyAlignment="1">
      <alignment horizontal="right" vertical="center"/>
    </xf>
    <xf numFmtId="169" fontId="62" fillId="6" borderId="0" xfId="173" applyNumberFormat="1" applyFont="1" applyFill="1" applyBorder="1" applyAlignment="1">
      <alignment horizontal="right"/>
    </xf>
    <xf numFmtId="169" fontId="62" fillId="8" borderId="0" xfId="173" applyNumberFormat="1" applyFont="1" applyFill="1" applyBorder="1" applyAlignment="1">
      <alignment horizontal="right"/>
    </xf>
    <xf numFmtId="0" fontId="62" fillId="0" borderId="0" xfId="173" applyNumberFormat="1" applyFont="1" applyAlignment="1"/>
    <xf numFmtId="178" fontId="62" fillId="0" borderId="0" xfId="173" applyNumberFormat="1" applyFont="1" applyAlignment="1"/>
    <xf numFmtId="169" fontId="62" fillId="4" borderId="0" xfId="173" applyNumberFormat="1" applyFont="1" applyFill="1" applyBorder="1" applyAlignment="1"/>
    <xf numFmtId="189" fontId="62" fillId="0" borderId="0" xfId="173" applyNumberFormat="1" applyFont="1" applyAlignment="1"/>
    <xf numFmtId="0" fontId="69" fillId="0" borderId="0" xfId="173" applyNumberFormat="1" applyFont="1" applyAlignment="1"/>
    <xf numFmtId="0" fontId="69" fillId="0" borderId="0" xfId="173" applyFont="1" applyAlignment="1"/>
    <xf numFmtId="169" fontId="69" fillId="0" borderId="0" xfId="173" applyNumberFormat="1" applyFont="1" applyBorder="1" applyAlignment="1"/>
    <xf numFmtId="178" fontId="69" fillId="0" borderId="0" xfId="173" applyNumberFormat="1" applyFont="1" applyBorder="1" applyAlignment="1"/>
    <xf numFmtId="17" fontId="62" fillId="0" borderId="0" xfId="133" applyNumberFormat="1" applyFont="1" applyAlignment="1"/>
    <xf numFmtId="189" fontId="62" fillId="20" borderId="0" xfId="133" applyNumberFormat="1" applyFont="1" applyFill="1" applyAlignment="1"/>
    <xf numFmtId="189" fontId="131" fillId="0" borderId="0" xfId="133" applyNumberFormat="1" applyFont="1" applyAlignment="1"/>
    <xf numFmtId="0" fontId="62" fillId="36" borderId="0" xfId="133" applyNumberFormat="1" applyFont="1" applyFill="1" applyAlignment="1"/>
    <xf numFmtId="189" fontId="62" fillId="36" borderId="0" xfId="133" applyNumberFormat="1" applyFont="1" applyFill="1" applyAlignment="1"/>
    <xf numFmtId="189" fontId="131" fillId="36" borderId="0" xfId="133" applyNumberFormat="1" applyFont="1" applyFill="1" applyAlignment="1"/>
    <xf numFmtId="49" fontId="62" fillId="36" borderId="0" xfId="133" applyNumberFormat="1" applyFont="1" applyFill="1" applyAlignment="1"/>
    <xf numFmtId="49" fontId="130" fillId="0" borderId="0" xfId="133" applyNumberFormat="1" applyFont="1" applyAlignment="1"/>
    <xf numFmtId="49" fontId="62" fillId="0" borderId="0" xfId="173" applyNumberFormat="1" applyFont="1" applyAlignment="1"/>
    <xf numFmtId="9" fontId="64" fillId="25" borderId="0" xfId="161" applyFont="1" applyFill="1"/>
    <xf numFmtId="171" fontId="62" fillId="29" borderId="0" xfId="161" applyNumberFormat="1" applyFont="1" applyFill="1" applyBorder="1"/>
    <xf numFmtId="171" fontId="62" fillId="25" borderId="0" xfId="161" applyNumberFormat="1" applyFont="1" applyFill="1" applyBorder="1"/>
    <xf numFmtId="0" fontId="137" fillId="0" borderId="33" xfId="0" applyFont="1" applyFill="1" applyBorder="1"/>
    <xf numFmtId="169" fontId="138" fillId="0" borderId="34" xfId="0" applyNumberFormat="1" applyFont="1" applyFill="1" applyBorder="1"/>
    <xf numFmtId="184" fontId="138" fillId="0" borderId="34" xfId="0" applyNumberFormat="1" applyFont="1" applyFill="1" applyBorder="1" applyAlignment="1">
      <alignment horizontal="right" vertical="center" wrapText="1"/>
    </xf>
    <xf numFmtId="0" fontId="137" fillId="0" borderId="35" xfId="0" applyFont="1" applyFill="1" applyBorder="1" applyAlignment="1">
      <alignment horizontal="left"/>
    </xf>
    <xf numFmtId="3" fontId="138" fillId="0" borderId="36" xfId="167" applyNumberFormat="1" applyFont="1" applyFill="1" applyBorder="1" applyAlignment="1">
      <alignment horizontal="right"/>
    </xf>
    <xf numFmtId="0" fontId="137" fillId="0" borderId="33" xfId="0" applyFont="1" applyFill="1" applyBorder="1" applyAlignment="1">
      <alignment horizontal="left"/>
    </xf>
    <xf numFmtId="3" fontId="138" fillId="0" borderId="34" xfId="167" applyNumberFormat="1" applyFont="1" applyFill="1" applyBorder="1" applyAlignment="1">
      <alignment horizontal="right"/>
    </xf>
    <xf numFmtId="3" fontId="138" fillId="0" borderId="34" xfId="161" applyNumberFormat="1" applyFont="1" applyFill="1" applyBorder="1" applyAlignment="1">
      <alignment horizontal="right"/>
    </xf>
    <xf numFmtId="0" fontId="137" fillId="0" borderId="37" xfId="0" applyFont="1" applyFill="1" applyBorder="1"/>
    <xf numFmtId="3" fontId="138" fillId="0" borderId="38" xfId="0" applyNumberFormat="1" applyFont="1" applyFill="1" applyBorder="1"/>
    <xf numFmtId="169" fontId="139" fillId="29" borderId="33" xfId="162" applyNumberFormat="1" applyFont="1" applyFill="1" applyBorder="1" applyAlignment="1">
      <alignment horizontal="right" vertical="center"/>
    </xf>
    <xf numFmtId="169" fontId="138" fillId="29" borderId="33" xfId="162" applyNumberFormat="1" applyFont="1" applyFill="1" applyBorder="1" applyAlignment="1">
      <alignment horizontal="right" vertical="center"/>
    </xf>
    <xf numFmtId="4" fontId="139" fillId="29" borderId="33" xfId="162" applyNumberFormat="1" applyFont="1" applyFill="1" applyBorder="1" applyAlignment="1">
      <alignment horizontal="right" vertical="center"/>
    </xf>
    <xf numFmtId="4" fontId="138" fillId="29" borderId="33" xfId="162" applyNumberFormat="1" applyFont="1" applyFill="1" applyBorder="1" applyAlignment="1">
      <alignment horizontal="right" vertical="center"/>
    </xf>
    <xf numFmtId="10" fontId="139" fillId="29" borderId="33" xfId="162" applyNumberFormat="1" applyFont="1" applyFill="1" applyBorder="1" applyAlignment="1">
      <alignment horizontal="right" vertical="center"/>
    </xf>
    <xf numFmtId="10" fontId="138" fillId="29" borderId="33" xfId="162" applyNumberFormat="1" applyFont="1" applyFill="1" applyBorder="1" applyAlignment="1">
      <alignment horizontal="right" vertical="center"/>
    </xf>
    <xf numFmtId="10" fontId="139" fillId="29" borderId="37" xfId="162" applyNumberFormat="1" applyFont="1" applyFill="1" applyBorder="1" applyAlignment="1">
      <alignment horizontal="right" vertical="center"/>
    </xf>
    <xf numFmtId="10" fontId="138" fillId="29" borderId="37" xfId="162" applyNumberFormat="1" applyFont="1" applyFill="1" applyBorder="1" applyAlignment="1">
      <alignment horizontal="right" vertical="center"/>
    </xf>
    <xf numFmtId="3" fontId="138" fillId="29" borderId="20" xfId="0" applyNumberFormat="1" applyFont="1" applyFill="1" applyBorder="1"/>
    <xf numFmtId="171" fontId="138" fillId="29" borderId="20" xfId="161" applyNumberFormat="1" applyFont="1" applyFill="1" applyBorder="1"/>
    <xf numFmtId="184" fontId="138" fillId="25" borderId="20" xfId="0" applyNumberFormat="1" applyFont="1" applyFill="1" applyBorder="1" applyAlignment="1">
      <alignment horizontal="right" vertical="center" wrapText="1"/>
    </xf>
    <xf numFmtId="186" fontId="138" fillId="25" borderId="20" xfId="0" applyNumberFormat="1" applyFont="1" applyFill="1" applyBorder="1" applyAlignment="1">
      <alignment horizontal="right" wrapText="1"/>
    </xf>
    <xf numFmtId="171" fontId="138" fillId="25" borderId="39" xfId="161" applyNumberFormat="1" applyFont="1" applyFill="1" applyBorder="1" applyAlignment="1">
      <alignment horizontal="left" indent="1"/>
    </xf>
    <xf numFmtId="3" fontId="138" fillId="29" borderId="39" xfId="0" applyNumberFormat="1" applyFont="1" applyFill="1" applyBorder="1"/>
    <xf numFmtId="171" fontId="138" fillId="29" borderId="39" xfId="161" applyNumberFormat="1" applyFont="1" applyFill="1" applyBorder="1"/>
    <xf numFmtId="184" fontId="138" fillId="25" borderId="39" xfId="0" applyNumberFormat="1" applyFont="1" applyFill="1" applyBorder="1" applyAlignment="1">
      <alignment horizontal="right" vertical="center" wrapText="1"/>
    </xf>
    <xf numFmtId="186" fontId="138" fillId="25" borderId="39" xfId="0" applyNumberFormat="1" applyFont="1" applyFill="1" applyBorder="1" applyAlignment="1">
      <alignment horizontal="right" wrapText="1"/>
    </xf>
    <xf numFmtId="171" fontId="138" fillId="25" borderId="40" xfId="161" applyNumberFormat="1" applyFont="1" applyFill="1" applyBorder="1" applyAlignment="1">
      <alignment horizontal="left" indent="1"/>
    </xf>
    <xf numFmtId="3" fontId="138" fillId="29" borderId="40" xfId="0" applyNumberFormat="1" applyFont="1" applyFill="1" applyBorder="1"/>
    <xf numFmtId="171" fontId="138" fillId="29" borderId="40" xfId="161" applyNumberFormat="1" applyFont="1" applyFill="1" applyBorder="1"/>
    <xf numFmtId="184" fontId="138" fillId="25" borderId="40" xfId="0" applyNumberFormat="1" applyFont="1" applyFill="1" applyBorder="1" applyAlignment="1">
      <alignment horizontal="right" vertical="center" wrapText="1"/>
    </xf>
    <xf numFmtId="186" fontId="138" fillId="25" borderId="40" xfId="0" applyNumberFormat="1" applyFont="1" applyFill="1" applyBorder="1" applyAlignment="1">
      <alignment horizontal="right" wrapText="1"/>
    </xf>
    <xf numFmtId="4" fontId="138" fillId="25" borderId="39" xfId="0" applyNumberFormat="1" applyFont="1" applyFill="1" applyBorder="1" applyAlignment="1"/>
    <xf numFmtId="184" fontId="138" fillId="29" borderId="39" xfId="0" applyNumberFormat="1" applyFont="1" applyFill="1" applyBorder="1" applyAlignment="1">
      <alignment horizontal="right" vertical="center" wrapText="1"/>
    </xf>
    <xf numFmtId="186" fontId="138" fillId="25" borderId="39" xfId="0" applyNumberFormat="1" applyFont="1" applyFill="1" applyBorder="1" applyAlignment="1">
      <alignment horizontal="right" vertical="center" wrapText="1"/>
    </xf>
    <xf numFmtId="4" fontId="138" fillId="25" borderId="20" xfId="0" applyNumberFormat="1" applyFont="1" applyFill="1" applyBorder="1" applyAlignment="1"/>
    <xf numFmtId="184" fontId="138" fillId="29" borderId="20" xfId="0" applyNumberFormat="1" applyFont="1" applyFill="1" applyBorder="1" applyAlignment="1">
      <alignment horizontal="right" vertical="center" wrapText="1"/>
    </xf>
    <xf numFmtId="186" fontId="138" fillId="25" borderId="20" xfId="0" applyNumberFormat="1" applyFont="1" applyFill="1" applyBorder="1" applyAlignment="1">
      <alignment horizontal="right" vertical="center" wrapText="1"/>
    </xf>
    <xf numFmtId="4" fontId="138" fillId="25" borderId="20" xfId="0" applyNumberFormat="1" applyFont="1" applyFill="1" applyBorder="1" applyAlignment="1">
      <alignment wrapText="1"/>
    </xf>
    <xf numFmtId="184" fontId="138" fillId="29" borderId="40" xfId="0" applyNumberFormat="1" applyFont="1" applyFill="1" applyBorder="1" applyAlignment="1">
      <alignment horizontal="right" vertical="center" wrapText="1"/>
    </xf>
    <xf numFmtId="186" fontId="138" fillId="25" borderId="40" xfId="0" applyNumberFormat="1" applyFont="1" applyFill="1" applyBorder="1" applyAlignment="1">
      <alignment horizontal="right" vertical="center" wrapText="1"/>
    </xf>
    <xf numFmtId="0" fontId="138" fillId="25" borderId="39" xfId="0" applyFont="1" applyFill="1" applyBorder="1" applyAlignment="1">
      <alignment horizontal="left" indent="1"/>
    </xf>
    <xf numFmtId="3" fontId="138" fillId="29" borderId="39" xfId="0" applyNumberFormat="1" applyFont="1" applyFill="1" applyBorder="1" applyAlignment="1">
      <alignment horizontal="right" vertical="center"/>
    </xf>
    <xf numFmtId="186" fontId="138" fillId="29" borderId="39" xfId="0" applyNumberFormat="1" applyFont="1" applyFill="1" applyBorder="1" applyAlignment="1">
      <alignment horizontal="right" vertical="center" wrapText="1"/>
    </xf>
    <xf numFmtId="0" fontId="138" fillId="25" borderId="20" xfId="0" applyFont="1" applyFill="1" applyBorder="1" applyAlignment="1">
      <alignment horizontal="left" indent="1"/>
    </xf>
    <xf numFmtId="3" fontId="138" fillId="29" borderId="20" xfId="0" applyNumberFormat="1" applyFont="1" applyFill="1" applyBorder="1" applyAlignment="1">
      <alignment horizontal="right" vertical="center"/>
    </xf>
    <xf numFmtId="186" fontId="138" fillId="29" borderId="20" xfId="0" applyNumberFormat="1" applyFont="1" applyFill="1" applyBorder="1" applyAlignment="1">
      <alignment horizontal="right" vertical="center" wrapText="1"/>
    </xf>
    <xf numFmtId="0" fontId="138" fillId="25" borderId="20" xfId="0" applyFont="1" applyFill="1" applyBorder="1" applyAlignment="1">
      <alignment horizontal="left" indent="2"/>
    </xf>
    <xf numFmtId="0" fontId="138" fillId="25" borderId="40" xfId="0" applyFont="1" applyFill="1" applyBorder="1" applyAlignment="1">
      <alignment horizontal="left" indent="2"/>
    </xf>
    <xf numFmtId="3" fontId="138" fillId="29" borderId="40" xfId="0" applyNumberFormat="1" applyFont="1" applyFill="1" applyBorder="1" applyAlignment="1">
      <alignment horizontal="right" vertical="center"/>
    </xf>
    <xf numFmtId="3" fontId="138" fillId="29" borderId="39" xfId="0" applyNumberFormat="1" applyFont="1" applyFill="1" applyBorder="1" applyAlignment="1">
      <alignment horizontal="left" indent="1"/>
    </xf>
    <xf numFmtId="3" fontId="138" fillId="29" borderId="40" xfId="0" applyNumberFormat="1" applyFont="1" applyFill="1" applyBorder="1" applyAlignment="1">
      <alignment horizontal="left" indent="1"/>
    </xf>
    <xf numFmtId="3" fontId="138" fillId="25" borderId="20" xfId="123" applyNumberFormat="1" applyFont="1" applyFill="1" applyBorder="1" applyAlignment="1" applyProtection="1">
      <alignment horizontal="left" indent="2"/>
    </xf>
    <xf numFmtId="0" fontId="138" fillId="25" borderId="20" xfId="0" applyFont="1" applyFill="1" applyBorder="1" applyAlignment="1">
      <alignment horizontal="left" wrapText="1" indent="1"/>
    </xf>
    <xf numFmtId="3" fontId="138" fillId="25" borderId="40" xfId="0" quotePrefix="1" applyNumberFormat="1" applyFont="1" applyFill="1" applyBorder="1" applyAlignment="1" applyProtection="1">
      <alignment horizontal="left" vertical="center" wrapText="1" indent="1"/>
    </xf>
    <xf numFmtId="3" fontId="138" fillId="25" borderId="39" xfId="0" applyNumberFormat="1" applyFont="1" applyFill="1" applyBorder="1" applyAlignment="1">
      <alignment horizontal="left" vertical="center" indent="2"/>
    </xf>
    <xf numFmtId="3" fontId="138" fillId="29" borderId="39" xfId="0" applyNumberFormat="1" applyFont="1" applyFill="1" applyBorder="1" applyAlignment="1">
      <alignment horizontal="right"/>
    </xf>
    <xf numFmtId="3" fontId="138" fillId="25" borderId="20" xfId="0" applyNumberFormat="1" applyFont="1" applyFill="1" applyBorder="1" applyAlignment="1">
      <alignment horizontal="left" vertical="center" indent="2"/>
    </xf>
    <xf numFmtId="3" fontId="138" fillId="29" borderId="20" xfId="0" applyNumberFormat="1" applyFont="1" applyFill="1" applyBorder="1" applyAlignment="1">
      <alignment horizontal="right"/>
    </xf>
    <xf numFmtId="3" fontId="138" fillId="25" borderId="40" xfId="0" applyNumberFormat="1" applyFont="1" applyFill="1" applyBorder="1" applyAlignment="1" applyProtection="1">
      <alignment horizontal="left" vertical="center" indent="2"/>
    </xf>
    <xf numFmtId="3" fontId="138" fillId="29" borderId="40" xfId="0" applyNumberFormat="1" applyFont="1" applyFill="1" applyBorder="1" applyAlignment="1">
      <alignment horizontal="right"/>
    </xf>
    <xf numFmtId="3" fontId="138" fillId="25" borderId="39" xfId="0" applyNumberFormat="1" applyFont="1" applyFill="1" applyBorder="1" applyAlignment="1" applyProtection="1">
      <alignment horizontal="left" vertical="center" wrapText="1" indent="2"/>
    </xf>
    <xf numFmtId="3" fontId="138" fillId="25" borderId="20" xfId="0" applyNumberFormat="1" applyFont="1" applyFill="1" applyBorder="1" applyAlignment="1" applyProtection="1">
      <alignment horizontal="left" vertical="center" wrapText="1" indent="2"/>
    </xf>
    <xf numFmtId="184" fontId="140" fillId="29" borderId="20" xfId="136" applyNumberFormat="1" applyFont="1" applyFill="1" applyBorder="1" applyAlignment="1">
      <alignment horizontal="right" vertical="center" wrapText="1"/>
    </xf>
    <xf numFmtId="0" fontId="138" fillId="25" borderId="39" xfId="0" applyFont="1" applyFill="1" applyBorder="1" applyAlignment="1" applyProtection="1">
      <alignment horizontal="left" wrapText="1" indent="1"/>
    </xf>
    <xf numFmtId="171" fontId="138" fillId="29" borderId="39" xfId="161" applyNumberFormat="1" applyFont="1" applyFill="1" applyBorder="1" applyAlignment="1">
      <alignment vertical="center"/>
    </xf>
    <xf numFmtId="186" fontId="138" fillId="25" borderId="39" xfId="136" applyNumberFormat="1" applyFont="1" applyFill="1" applyBorder="1" applyAlignment="1">
      <alignment horizontal="right" wrapText="1"/>
    </xf>
    <xf numFmtId="167" fontId="138" fillId="25" borderId="20" xfId="0" applyNumberFormat="1" applyFont="1" applyFill="1" applyBorder="1" applyAlignment="1" applyProtection="1">
      <alignment horizontal="left" wrapText="1" indent="1"/>
    </xf>
    <xf numFmtId="171" fontId="138" fillId="29" borderId="20" xfId="161" applyNumberFormat="1" applyFont="1" applyFill="1" applyBorder="1" applyAlignment="1">
      <alignment vertical="center"/>
    </xf>
    <xf numFmtId="186" fontId="138" fillId="25" borderId="20" xfId="136" applyNumberFormat="1" applyFont="1" applyFill="1" applyBorder="1" applyAlignment="1">
      <alignment horizontal="right" wrapText="1"/>
    </xf>
    <xf numFmtId="171" fontId="138" fillId="29" borderId="40" xfId="161" applyNumberFormat="1" applyFont="1" applyFill="1" applyBorder="1" applyAlignment="1">
      <alignment horizontal="left" vertical="center" indent="1"/>
    </xf>
    <xf numFmtId="171" fontId="138" fillId="29" borderId="40" xfId="161" applyNumberFormat="1" applyFont="1" applyFill="1" applyBorder="1" applyAlignment="1">
      <alignment vertical="center"/>
    </xf>
    <xf numFmtId="186" fontId="138" fillId="25" borderId="40" xfId="136" applyNumberFormat="1" applyFont="1" applyFill="1" applyBorder="1" applyAlignment="1">
      <alignment horizontal="right" wrapText="1"/>
    </xf>
    <xf numFmtId="0" fontId="138" fillId="25" borderId="25" xfId="0" applyFont="1" applyFill="1" applyBorder="1"/>
    <xf numFmtId="169" fontId="138" fillId="29" borderId="25" xfId="163" applyNumberFormat="1" applyFont="1" applyFill="1" applyBorder="1" applyAlignment="1">
      <alignment horizontal="right"/>
    </xf>
    <xf numFmtId="187" fontId="138" fillId="25" borderId="25" xfId="0" applyNumberFormat="1" applyFont="1" applyFill="1" applyBorder="1" applyAlignment="1">
      <alignment horizontal="right" wrapText="1"/>
    </xf>
    <xf numFmtId="0" fontId="138" fillId="25" borderId="20" xfId="0" applyFont="1" applyFill="1" applyBorder="1"/>
    <xf numFmtId="169" fontId="138" fillId="29" borderId="20" xfId="163" applyNumberFormat="1" applyFont="1" applyFill="1" applyBorder="1" applyAlignment="1">
      <alignment horizontal="right"/>
    </xf>
    <xf numFmtId="187" fontId="138" fillId="25" borderId="20" xfId="0" applyNumberFormat="1" applyFont="1" applyFill="1" applyBorder="1" applyAlignment="1">
      <alignment horizontal="right" wrapText="1"/>
    </xf>
    <xf numFmtId="0" fontId="138" fillId="25" borderId="0" xfId="0" applyFont="1" applyFill="1" applyBorder="1"/>
    <xf numFmtId="169" fontId="138" fillId="29" borderId="0" xfId="163" applyNumberFormat="1" applyFont="1" applyFill="1" applyBorder="1" applyAlignment="1">
      <alignment horizontal="right"/>
    </xf>
    <xf numFmtId="187" fontId="138" fillId="25" borderId="0" xfId="0" applyNumberFormat="1" applyFont="1" applyFill="1" applyBorder="1" applyAlignment="1">
      <alignment horizontal="right" wrapText="1"/>
    </xf>
    <xf numFmtId="0" fontId="138" fillId="25" borderId="25" xfId="0" applyFont="1" applyFill="1" applyBorder="1" applyAlignment="1">
      <alignment horizontal="left" vertical="top" wrapText="1" indent="1"/>
    </xf>
    <xf numFmtId="3" fontId="138" fillId="29" borderId="25" xfId="0" applyNumberFormat="1" applyFont="1" applyFill="1" applyBorder="1"/>
    <xf numFmtId="171" fontId="138" fillId="25" borderId="25" xfId="161" applyNumberFormat="1" applyFont="1" applyFill="1" applyBorder="1" applyAlignment="1"/>
    <xf numFmtId="184" fontId="138" fillId="29" borderId="25" xfId="0" applyNumberFormat="1" applyFont="1" applyFill="1" applyBorder="1" applyAlignment="1">
      <alignment horizontal="right" vertical="center" wrapText="1"/>
    </xf>
    <xf numFmtId="186" fontId="138" fillId="25" borderId="25" xfId="0" applyNumberFormat="1" applyFont="1" applyFill="1" applyBorder="1" applyAlignment="1">
      <alignment horizontal="right" wrapText="1"/>
    </xf>
    <xf numFmtId="0" fontId="138" fillId="25" borderId="20" xfId="0" applyFont="1" applyFill="1" applyBorder="1" applyAlignment="1">
      <alignment horizontal="left" vertical="top" wrapText="1" indent="1"/>
    </xf>
    <xf numFmtId="171" fontId="138" fillId="25" borderId="20" xfId="161" applyNumberFormat="1" applyFont="1" applyFill="1" applyBorder="1" applyAlignment="1"/>
    <xf numFmtId="3" fontId="138" fillId="25" borderId="20" xfId="0" applyNumberFormat="1" applyFont="1" applyFill="1" applyBorder="1" applyAlignment="1">
      <alignment horizontal="left" vertical="top" wrapText="1" indent="1"/>
    </xf>
    <xf numFmtId="0" fontId="138" fillId="25" borderId="40" xfId="0" applyFont="1" applyFill="1" applyBorder="1" applyAlignment="1">
      <alignment horizontal="left" vertical="top" wrapText="1" indent="1"/>
    </xf>
    <xf numFmtId="171" fontId="138" fillId="25" borderId="40" xfId="161" applyNumberFormat="1" applyFont="1" applyFill="1" applyBorder="1" applyAlignment="1"/>
    <xf numFmtId="171" fontId="138" fillId="29" borderId="40" xfId="161" applyNumberFormat="1" applyFont="1" applyFill="1" applyBorder="1" applyAlignment="1"/>
    <xf numFmtId="0" fontId="138" fillId="25" borderId="39" xfId="0" applyFont="1" applyFill="1" applyBorder="1" applyAlignment="1">
      <alignment horizontal="left" vertical="top" wrapText="1" indent="1"/>
    </xf>
    <xf numFmtId="171" fontId="138" fillId="25" borderId="39" xfId="161" applyNumberFormat="1" applyFont="1" applyFill="1" applyBorder="1"/>
    <xf numFmtId="171" fontId="138" fillId="25" borderId="20" xfId="161" applyNumberFormat="1" applyFont="1" applyFill="1" applyBorder="1"/>
    <xf numFmtId="3" fontId="138" fillId="29" borderId="20" xfId="0" applyNumberFormat="1" applyFont="1" applyFill="1" applyBorder="1" applyAlignment="1">
      <alignment vertical="center"/>
    </xf>
    <xf numFmtId="171" fontId="138" fillId="25" borderId="20" xfId="161" applyNumberFormat="1" applyFont="1" applyFill="1" applyBorder="1" applyAlignment="1">
      <alignment vertical="center"/>
    </xf>
    <xf numFmtId="0" fontId="138" fillId="29" borderId="20" xfId="0" applyFont="1" applyFill="1" applyBorder="1" applyAlignment="1">
      <alignment horizontal="left" vertical="top" wrapText="1" indent="1"/>
    </xf>
    <xf numFmtId="0" fontId="137" fillId="25" borderId="20" xfId="0" applyFont="1" applyFill="1" applyBorder="1" applyAlignment="1">
      <alignment horizontal="left" vertical="top" wrapText="1"/>
    </xf>
    <xf numFmtId="3" fontId="137" fillId="29" borderId="20" xfId="0" applyNumberFormat="1" applyFont="1" applyFill="1" applyBorder="1"/>
    <xf numFmtId="171" fontId="137" fillId="29" borderId="20" xfId="161" applyNumberFormat="1" applyFont="1" applyFill="1" applyBorder="1"/>
    <xf numFmtId="184" fontId="137" fillId="29" borderId="20" xfId="0" applyNumberFormat="1" applyFont="1" applyFill="1" applyBorder="1" applyAlignment="1">
      <alignment horizontal="right" vertical="center" wrapText="1"/>
    </xf>
    <xf numFmtId="186" fontId="137" fillId="25" borderId="20" xfId="0" applyNumberFormat="1" applyFont="1" applyFill="1" applyBorder="1" applyAlignment="1">
      <alignment horizontal="right" wrapText="1"/>
    </xf>
    <xf numFmtId="171" fontId="138" fillId="25" borderId="40" xfId="161" applyNumberFormat="1" applyFont="1" applyFill="1" applyBorder="1"/>
    <xf numFmtId="0" fontId="138" fillId="29" borderId="39" xfId="136" applyFont="1" applyFill="1" applyBorder="1" applyAlignment="1">
      <alignment horizontal="left" vertical="center" indent="1"/>
    </xf>
    <xf numFmtId="171" fontId="138" fillId="29" borderId="39" xfId="164" applyNumberFormat="1" applyFont="1" applyFill="1" applyBorder="1" applyAlignment="1">
      <alignment vertical="center"/>
    </xf>
    <xf numFmtId="187" fontId="138" fillId="29" borderId="39" xfId="150" applyNumberFormat="1" applyFont="1" applyFill="1" applyBorder="1" applyAlignment="1">
      <alignment horizontal="right" wrapText="1"/>
    </xf>
    <xf numFmtId="4" fontId="138" fillId="25" borderId="20" xfId="136" applyNumberFormat="1" applyFont="1" applyFill="1" applyBorder="1" applyAlignment="1">
      <alignment horizontal="left" indent="1"/>
    </xf>
    <xf numFmtId="171" fontId="138" fillId="29" borderId="20" xfId="161" applyNumberFormat="1" applyFont="1" applyFill="1" applyBorder="1" applyAlignment="1">
      <alignment horizontal="right" wrapText="1"/>
    </xf>
    <xf numFmtId="187" fontId="138" fillId="29" borderId="20" xfId="150" applyNumberFormat="1" applyFont="1" applyFill="1" applyBorder="1" applyAlignment="1">
      <alignment horizontal="right" wrapText="1"/>
    </xf>
    <xf numFmtId="4" fontId="138" fillId="25" borderId="40" xfId="136" applyNumberFormat="1" applyFont="1" applyFill="1" applyBorder="1" applyAlignment="1">
      <alignment horizontal="left" indent="1"/>
    </xf>
    <xf numFmtId="194" fontId="138" fillId="29" borderId="40" xfId="150" applyNumberFormat="1" applyFont="1" applyFill="1" applyBorder="1" applyAlignment="1">
      <alignment horizontal="right" wrapText="1"/>
    </xf>
    <xf numFmtId="4" fontId="138" fillId="25" borderId="39" xfId="136" applyNumberFormat="1" applyFont="1" applyFill="1" applyBorder="1" applyAlignment="1">
      <alignment horizontal="left" indent="1"/>
    </xf>
    <xf numFmtId="3" fontId="138" fillId="29" borderId="39" xfId="164" applyNumberFormat="1" applyFont="1" applyFill="1" applyBorder="1" applyAlignment="1">
      <alignment horizontal="right" wrapText="1"/>
    </xf>
    <xf numFmtId="3" fontId="138" fillId="25" borderId="39" xfId="150" applyNumberFormat="1" applyFont="1" applyFill="1" applyBorder="1" applyAlignment="1">
      <alignment wrapText="1"/>
    </xf>
    <xf numFmtId="3" fontId="138" fillId="29" borderId="20" xfId="164" applyNumberFormat="1" applyFont="1" applyFill="1" applyBorder="1" applyAlignment="1">
      <alignment horizontal="right" wrapText="1"/>
    </xf>
    <xf numFmtId="184" fontId="138" fillId="25" borderId="20" xfId="150" applyNumberFormat="1" applyFont="1" applyFill="1" applyBorder="1" applyAlignment="1">
      <alignment wrapText="1"/>
    </xf>
    <xf numFmtId="3" fontId="138" fillId="29" borderId="40" xfId="164" applyNumberFormat="1" applyFont="1" applyFill="1" applyBorder="1" applyAlignment="1">
      <alignment horizontal="right" wrapText="1"/>
    </xf>
    <xf numFmtId="3" fontId="138" fillId="25" borderId="41" xfId="139" applyNumberFormat="1" applyFont="1" applyFill="1" applyBorder="1" applyAlignment="1">
      <alignment horizontal="left" vertical="center" wrapText="1"/>
    </xf>
    <xf numFmtId="3" fontId="138" fillId="25" borderId="41" xfId="139" applyNumberFormat="1" applyFont="1" applyFill="1" applyBorder="1" applyAlignment="1">
      <alignment horizontal="right" vertical="center" wrapText="1"/>
    </xf>
    <xf numFmtId="169" fontId="138" fillId="29" borderId="20" xfId="139" applyNumberFormat="1" applyFont="1" applyFill="1" applyBorder="1" applyAlignment="1">
      <alignment horizontal="left"/>
    </xf>
    <xf numFmtId="4" fontId="138" fillId="29" borderId="20" xfId="139" applyNumberFormat="1" applyFont="1" applyFill="1" applyBorder="1" applyAlignment="1"/>
    <xf numFmtId="3" fontId="138" fillId="29" borderId="20" xfId="139" applyNumberFormat="1" applyFont="1" applyFill="1" applyBorder="1" applyAlignment="1"/>
    <xf numFmtId="169" fontId="138" fillId="29" borderId="40" xfId="139" applyNumberFormat="1" applyFont="1" applyFill="1" applyBorder="1" applyAlignment="1">
      <alignment horizontal="left"/>
    </xf>
    <xf numFmtId="4" fontId="138" fillId="29" borderId="40" xfId="139" applyNumberFormat="1" applyFont="1" applyFill="1" applyBorder="1" applyAlignment="1"/>
    <xf numFmtId="3" fontId="138" fillId="29" borderId="40" xfId="139" applyNumberFormat="1" applyFont="1" applyFill="1" applyBorder="1" applyAlignment="1"/>
    <xf numFmtId="167" fontId="137" fillId="25" borderId="42" xfId="139" applyNumberFormat="1" applyFont="1" applyFill="1" applyBorder="1" applyAlignment="1">
      <alignment horizontal="left" vertical="center" wrapText="1"/>
    </xf>
    <xf numFmtId="167" fontId="137" fillId="25" borderId="43" xfId="139" applyNumberFormat="1" applyFont="1" applyFill="1" applyBorder="1" applyAlignment="1">
      <alignment horizontal="left" vertical="center" wrapText="1"/>
    </xf>
    <xf numFmtId="167" fontId="137" fillId="25" borderId="41" xfId="139" applyNumberFormat="1" applyFont="1" applyFill="1" applyBorder="1" applyAlignment="1">
      <alignment horizontal="left" vertical="center" wrapText="1"/>
    </xf>
    <xf numFmtId="184" fontId="138" fillId="25" borderId="41" xfId="290" applyNumberFormat="1" applyFont="1" applyFill="1" applyBorder="1" applyAlignment="1">
      <alignment horizontal="right" vertical="center" wrapText="1"/>
    </xf>
    <xf numFmtId="167" fontId="137" fillId="25" borderId="40" xfId="139" applyNumberFormat="1" applyFont="1" applyFill="1" applyBorder="1" applyAlignment="1">
      <alignment horizontal="left" vertical="center" wrapText="1"/>
    </xf>
    <xf numFmtId="184" fontId="138" fillId="25" borderId="40" xfId="290" applyNumberFormat="1" applyFont="1" applyFill="1" applyBorder="1" applyAlignment="1">
      <alignment horizontal="right" vertical="center" wrapText="1"/>
    </xf>
    <xf numFmtId="167" fontId="138" fillId="25" borderId="0" xfId="139" applyNumberFormat="1" applyFont="1" applyFill="1" applyBorder="1" applyAlignment="1">
      <alignment horizontal="left" vertical="center" wrapText="1"/>
    </xf>
    <xf numFmtId="183" fontId="138" fillId="29" borderId="0" xfId="139" applyNumberFormat="1" applyFont="1" applyFill="1" applyBorder="1" applyAlignment="1">
      <alignment horizontal="right" vertical="center" wrapText="1"/>
    </xf>
    <xf numFmtId="168" fontId="134" fillId="25" borderId="0" xfId="134" applyNumberFormat="1" applyFont="1" applyFill="1" applyBorder="1" applyAlignment="1">
      <alignment horizontal="right" vertical="center" wrapText="1"/>
    </xf>
    <xf numFmtId="171" fontId="138" fillId="29" borderId="40" xfId="161" applyNumberFormat="1" applyFont="1" applyFill="1" applyBorder="1" applyAlignment="1">
      <alignment horizontal="right" wrapText="1"/>
    </xf>
    <xf numFmtId="167" fontId="134" fillId="25" borderId="0" xfId="134" applyNumberFormat="1" applyFont="1" applyFill="1" applyBorder="1" applyAlignment="1">
      <alignment horizontal="left" vertical="center" wrapText="1"/>
    </xf>
    <xf numFmtId="185" fontId="126" fillId="29" borderId="24" xfId="0" applyNumberFormat="1" applyFont="1" applyFill="1" applyBorder="1" applyAlignment="1" applyProtection="1">
      <alignment horizontal="right" vertical="center" wrapText="1"/>
      <protection locked="0"/>
    </xf>
    <xf numFmtId="185" fontId="126" fillId="29" borderId="44" xfId="0" applyNumberFormat="1" applyFont="1" applyFill="1" applyBorder="1" applyAlignment="1" applyProtection="1">
      <alignment horizontal="right" vertical="center" wrapText="1"/>
      <protection locked="0"/>
    </xf>
    <xf numFmtId="171" fontId="0" fillId="27" borderId="0" xfId="161" applyNumberFormat="1" applyFont="1" applyFill="1"/>
    <xf numFmtId="185" fontId="95" fillId="29" borderId="24" xfId="0" applyNumberFormat="1" applyFont="1" applyFill="1" applyBorder="1" applyAlignment="1" applyProtection="1">
      <alignment horizontal="right" vertical="center" wrapText="1"/>
      <protection locked="0"/>
    </xf>
    <xf numFmtId="185" fontId="95" fillId="29" borderId="44" xfId="0" applyNumberFormat="1" applyFont="1" applyFill="1" applyBorder="1" applyAlignment="1" applyProtection="1">
      <alignment horizontal="right" vertical="center" wrapText="1"/>
      <protection locked="0"/>
    </xf>
    <xf numFmtId="185" fontId="134" fillId="25" borderId="45" xfId="292" applyNumberFormat="1" applyFont="1" applyFill="1" applyBorder="1" applyAlignment="1">
      <alignment wrapText="1"/>
    </xf>
    <xf numFmtId="185" fontId="134" fillId="25" borderId="46" xfId="292" applyNumberFormat="1" applyFont="1" applyFill="1" applyBorder="1" applyAlignment="1">
      <alignment wrapText="1"/>
    </xf>
    <xf numFmtId="185" fontId="134" fillId="25" borderId="0" xfId="292" applyNumberFormat="1" applyFont="1" applyFill="1" applyBorder="1" applyAlignment="1">
      <alignment wrapText="1"/>
    </xf>
    <xf numFmtId="168" fontId="134" fillId="25" borderId="45" xfId="291" applyNumberFormat="1" applyFont="1" applyFill="1" applyBorder="1" applyAlignment="1">
      <alignment vertical="center" wrapText="1"/>
    </xf>
    <xf numFmtId="168" fontId="134" fillId="25" borderId="46" xfId="291" applyNumberFormat="1" applyFont="1" applyFill="1" applyBorder="1" applyAlignment="1">
      <alignment vertical="center" wrapText="1"/>
    </xf>
    <xf numFmtId="168" fontId="134" fillId="25" borderId="0" xfId="291" applyNumberFormat="1" applyFont="1" applyFill="1" applyBorder="1" applyAlignment="1">
      <alignment vertical="center" wrapText="1"/>
    </xf>
    <xf numFmtId="9" fontId="138" fillId="29" borderId="40" xfId="161" applyNumberFormat="1" applyFont="1" applyFill="1" applyBorder="1" applyAlignment="1">
      <alignment horizontal="right"/>
    </xf>
    <xf numFmtId="0" fontId="133" fillId="29" borderId="0" xfId="153" applyFont="1" applyFill="1" applyBorder="1" applyAlignment="1">
      <alignment vertical="center" wrapText="1"/>
    </xf>
    <xf numFmtId="0" fontId="62" fillId="0" borderId="0" xfId="150" applyFont="1" applyAlignment="1">
      <alignment horizontal="center"/>
    </xf>
    <xf numFmtId="14" fontId="62" fillId="0" borderId="0" xfId="150" quotePrefix="1" applyNumberFormat="1" applyFont="1" applyAlignment="1">
      <alignment horizontal="right"/>
    </xf>
    <xf numFmtId="169" fontId="138" fillId="29" borderId="40" xfId="139" applyNumberFormat="1" applyFont="1" applyFill="1" applyBorder="1" applyAlignment="1">
      <alignment horizontal="right"/>
    </xf>
    <xf numFmtId="169" fontId="62" fillId="0" borderId="0" xfId="135" applyNumberFormat="1" applyFont="1"/>
    <xf numFmtId="3" fontId="75" fillId="25" borderId="0" xfId="163" applyNumberFormat="1" applyFont="1" applyFill="1" applyAlignment="1">
      <alignment horizontal="center"/>
    </xf>
    <xf numFmtId="1" fontId="64" fillId="25" borderId="0" xfId="0" applyNumberFormat="1" applyFont="1" applyFill="1"/>
    <xf numFmtId="9" fontId="80" fillId="25" borderId="0" xfId="161" applyNumberFormat="1" applyFont="1" applyFill="1"/>
    <xf numFmtId="171" fontId="138" fillId="29" borderId="40" xfId="164" applyNumberFormat="1" applyFont="1" applyFill="1" applyBorder="1" applyAlignment="1">
      <alignment vertical="center"/>
    </xf>
    <xf numFmtId="185" fontId="94" fillId="30" borderId="0" xfId="0" applyNumberFormat="1" applyFont="1" applyFill="1" applyBorder="1" applyAlignment="1" applyProtection="1">
      <alignment horizontal="right" vertical="center" wrapText="1"/>
      <protection locked="0"/>
    </xf>
    <xf numFmtId="3" fontId="64" fillId="25" borderId="0" xfId="0" applyNumberFormat="1" applyFont="1" applyFill="1" applyBorder="1" applyAlignment="1">
      <alignment vertical="center" wrapText="1"/>
    </xf>
    <xf numFmtId="189" fontId="64" fillId="25" borderId="0" xfId="0" applyNumberFormat="1" applyFont="1" applyFill="1"/>
    <xf numFmtId="0" fontId="104" fillId="32" borderId="0" xfId="0" applyNumberFormat="1" applyFont="1" applyFill="1" applyBorder="1" applyAlignment="1" applyProtection="1">
      <alignment horizontal="left" vertical="center"/>
      <protection locked="0"/>
    </xf>
    <xf numFmtId="167" fontId="70" fillId="31" borderId="0" xfId="294" applyNumberFormat="1" applyFont="1" applyFill="1" applyBorder="1" applyAlignment="1">
      <alignment horizontal="center" vertical="center" wrapText="1"/>
    </xf>
    <xf numFmtId="167" fontId="74" fillId="31" borderId="0" xfId="294" applyNumberFormat="1" applyFont="1" applyFill="1" applyBorder="1" applyAlignment="1">
      <alignment horizontal="right" vertical="center" wrapText="1"/>
    </xf>
    <xf numFmtId="0" fontId="74" fillId="31" borderId="0" xfId="294" applyFont="1" applyFill="1" applyBorder="1" applyAlignment="1">
      <alignment horizontal="right" vertical="center" wrapText="1"/>
    </xf>
    <xf numFmtId="0" fontId="64" fillId="29" borderId="0" xfId="136" applyFont="1" applyFill="1" applyAlignment="1"/>
    <xf numFmtId="0" fontId="77" fillId="33" borderId="0" xfId="136" applyFont="1" applyFill="1" applyBorder="1" applyAlignment="1"/>
    <xf numFmtId="0" fontId="64" fillId="33" borderId="0" xfId="136" applyFont="1" applyFill="1" applyBorder="1" applyAlignment="1"/>
    <xf numFmtId="171" fontId="64" fillId="29" borderId="0" xfId="161" applyNumberFormat="1" applyFont="1" applyFill="1" applyAlignment="1"/>
    <xf numFmtId="0" fontId="195" fillId="0" borderId="0" xfId="292"/>
    <xf numFmtId="0" fontId="94" fillId="32" borderId="47" xfId="0" applyNumberFormat="1" applyFont="1" applyFill="1" applyBorder="1" applyAlignment="1" applyProtection="1">
      <alignment horizontal="right" vertical="top" wrapText="1"/>
      <protection locked="0"/>
    </xf>
    <xf numFmtId="0" fontId="126" fillId="28" borderId="24" xfId="0" applyNumberFormat="1" applyFont="1" applyFill="1" applyBorder="1" applyAlignment="1" applyProtection="1">
      <alignment vertical="center" wrapText="1"/>
      <protection locked="0"/>
    </xf>
    <xf numFmtId="0" fontId="126" fillId="28" borderId="24" xfId="0" applyNumberFormat="1" applyFont="1" applyFill="1" applyBorder="1" applyAlignment="1" applyProtection="1">
      <alignment vertical="center"/>
      <protection locked="0"/>
    </xf>
    <xf numFmtId="0" fontId="126" fillId="28" borderId="0" xfId="0" applyNumberFormat="1" applyFont="1" applyFill="1" applyBorder="1" applyAlignment="1" applyProtection="1">
      <alignment vertical="center" wrapText="1"/>
      <protection locked="0"/>
    </xf>
    <xf numFmtId="0" fontId="61" fillId="30" borderId="0" xfId="0" applyNumberFormat="1" applyFont="1" applyFill="1" applyBorder="1" applyAlignment="1" applyProtection="1">
      <alignment vertical="center" wrapText="1"/>
      <protection locked="0"/>
    </xf>
    <xf numFmtId="171" fontId="46" fillId="25" borderId="0" xfId="136" applyNumberFormat="1" applyFont="1" applyFill="1" applyAlignment="1">
      <alignment vertical="center"/>
    </xf>
    <xf numFmtId="186" fontId="138" fillId="25" borderId="48" xfId="136" applyNumberFormat="1" applyFont="1" applyFill="1" applyBorder="1" applyAlignment="1">
      <alignment horizontal="right" vertical="center" wrapText="1"/>
    </xf>
    <xf numFmtId="187" fontId="138" fillId="25" borderId="49" xfId="0" applyNumberFormat="1" applyFont="1" applyFill="1" applyBorder="1" applyAlignment="1">
      <alignment horizontal="right" wrapText="1"/>
    </xf>
    <xf numFmtId="186" fontId="138" fillId="25" borderId="50" xfId="136" applyNumberFormat="1" applyFont="1" applyFill="1" applyBorder="1" applyAlignment="1">
      <alignment horizontal="right" wrapText="1"/>
    </xf>
    <xf numFmtId="0" fontId="62" fillId="33" borderId="51" xfId="0" applyFont="1" applyFill="1" applyBorder="1"/>
    <xf numFmtId="0" fontId="137" fillId="0" borderId="35" xfId="0" applyFont="1" applyFill="1" applyBorder="1"/>
    <xf numFmtId="3" fontId="138" fillId="0" borderId="36" xfId="161" applyNumberFormat="1" applyFont="1" applyFill="1" applyBorder="1" applyAlignment="1">
      <alignment horizontal="right"/>
    </xf>
    <xf numFmtId="186" fontId="138" fillId="25" borderId="52" xfId="136" applyNumberFormat="1" applyFont="1" applyFill="1" applyBorder="1" applyAlignment="1">
      <alignment horizontal="right" vertical="center" wrapText="1"/>
    </xf>
    <xf numFmtId="184" fontId="138" fillId="0" borderId="38" xfId="0" applyNumberFormat="1" applyFont="1" applyFill="1" applyBorder="1" applyAlignment="1">
      <alignment horizontal="right" vertical="center" wrapText="1"/>
    </xf>
    <xf numFmtId="186" fontId="138" fillId="25" borderId="50" xfId="136" applyNumberFormat="1" applyFont="1" applyFill="1" applyBorder="1" applyAlignment="1">
      <alignment horizontal="right" vertical="center" wrapText="1"/>
    </xf>
    <xf numFmtId="0" fontId="74" fillId="32" borderId="53" xfId="154" applyFont="1" applyFill="1" applyBorder="1" applyAlignment="1">
      <alignment horizontal="left" vertical="center"/>
    </xf>
    <xf numFmtId="0" fontId="74" fillId="32" borderId="54" xfId="154" applyFont="1" applyFill="1" applyBorder="1" applyAlignment="1">
      <alignment horizontal="right" vertical="center" wrapText="1"/>
    </xf>
    <xf numFmtId="0" fontId="74" fillId="32" borderId="55" xfId="154" applyFont="1" applyFill="1" applyBorder="1" applyAlignment="1">
      <alignment horizontal="right" vertical="center" wrapText="1"/>
    </xf>
    <xf numFmtId="3" fontId="138" fillId="0" borderId="38" xfId="167" applyNumberFormat="1" applyFont="1" applyFill="1" applyBorder="1" applyAlignment="1">
      <alignment horizontal="right"/>
    </xf>
    <xf numFmtId="169" fontId="138" fillId="0" borderId="36" xfId="0" applyNumberFormat="1" applyFont="1" applyFill="1" applyBorder="1"/>
    <xf numFmtId="169" fontId="138" fillId="0" borderId="38" xfId="0" applyNumberFormat="1" applyFont="1" applyFill="1" applyBorder="1"/>
    <xf numFmtId="187" fontId="138" fillId="25" borderId="56" xfId="0" applyNumberFormat="1" applyFont="1" applyFill="1" applyBorder="1" applyAlignment="1">
      <alignment horizontal="right" wrapText="1"/>
    </xf>
    <xf numFmtId="0" fontId="74" fillId="32" borderId="57" xfId="154" applyFont="1" applyFill="1" applyBorder="1" applyAlignment="1">
      <alignment horizontal="right" vertical="center" wrapText="1"/>
    </xf>
    <xf numFmtId="0" fontId="74" fillId="32" borderId="58" xfId="154" applyFont="1" applyFill="1" applyBorder="1" applyAlignment="1">
      <alignment horizontal="right" vertical="center" wrapText="1"/>
    </xf>
    <xf numFmtId="0" fontId="63" fillId="32" borderId="59" xfId="0" applyFont="1" applyFill="1" applyBorder="1"/>
    <xf numFmtId="0" fontId="63" fillId="32" borderId="60" xfId="0" applyFont="1" applyFill="1" applyBorder="1"/>
    <xf numFmtId="0" fontId="70" fillId="32" borderId="61" xfId="154" applyFont="1" applyFill="1" applyBorder="1" applyAlignment="1">
      <alignment horizontal="left" vertical="center"/>
    </xf>
    <xf numFmtId="0" fontId="74" fillId="32" borderId="62" xfId="154" applyFont="1" applyFill="1" applyBorder="1" applyAlignment="1">
      <alignment horizontal="left" vertical="center"/>
    </xf>
    <xf numFmtId="0" fontId="74" fillId="32" borderId="63" xfId="154" applyFont="1" applyFill="1" applyBorder="1" applyAlignment="1">
      <alignment horizontal="right" vertical="center" wrapText="1"/>
    </xf>
    <xf numFmtId="0" fontId="74" fillId="32" borderId="64" xfId="154" applyFont="1" applyFill="1" applyBorder="1" applyAlignment="1">
      <alignment horizontal="right" vertical="center" wrapText="1"/>
    </xf>
    <xf numFmtId="0" fontId="63" fillId="32" borderId="65" xfId="0" applyFont="1" applyFill="1" applyBorder="1"/>
    <xf numFmtId="0" fontId="74" fillId="32" borderId="66" xfId="154" applyFont="1" applyFill="1" applyBorder="1" applyAlignment="1">
      <alignment horizontal="right" vertical="center" wrapText="1"/>
    </xf>
    <xf numFmtId="0" fontId="74" fillId="32" borderId="67" xfId="154" applyFont="1" applyFill="1" applyBorder="1" applyAlignment="1">
      <alignment horizontal="right" vertical="center" wrapText="1"/>
    </xf>
    <xf numFmtId="3" fontId="138" fillId="25" borderId="0" xfId="0" applyNumberFormat="1" applyFont="1" applyFill="1" applyBorder="1" applyAlignment="1">
      <alignment vertical="center" wrapText="1"/>
    </xf>
    <xf numFmtId="184" fontId="138" fillId="29" borderId="0" xfId="0" applyNumberFormat="1" applyFont="1" applyFill="1" applyBorder="1" applyAlignment="1">
      <alignment horizontal="right" vertical="center" wrapText="1"/>
    </xf>
    <xf numFmtId="184" fontId="138" fillId="25" borderId="0" xfId="0" applyNumberFormat="1" applyFont="1" applyFill="1" applyBorder="1" applyAlignment="1">
      <alignment horizontal="right" vertical="center" wrapText="1"/>
    </xf>
    <xf numFmtId="186" fontId="138" fillId="25" borderId="0" xfId="0" applyNumberFormat="1" applyFont="1" applyFill="1" applyBorder="1" applyAlignment="1">
      <alignment horizontal="right" vertical="center" wrapText="1"/>
    </xf>
    <xf numFmtId="4" fontId="61" fillId="31" borderId="40" xfId="0" applyNumberFormat="1" applyFont="1" applyFill="1" applyBorder="1"/>
    <xf numFmtId="184" fontId="61" fillId="31" borderId="40" xfId="0" applyNumberFormat="1" applyFont="1" applyFill="1" applyBorder="1" applyAlignment="1">
      <alignment horizontal="right" vertical="center" wrapText="1"/>
    </xf>
    <xf numFmtId="186" fontId="61" fillId="31" borderId="40" xfId="0" applyNumberFormat="1" applyFont="1" applyFill="1" applyBorder="1" applyAlignment="1">
      <alignment horizontal="right" vertical="center" wrapText="1"/>
    </xf>
    <xf numFmtId="4" fontId="138" fillId="25" borderId="40" xfId="0" applyNumberFormat="1" applyFont="1" applyFill="1" applyBorder="1" applyAlignment="1">
      <alignment wrapText="1"/>
    </xf>
    <xf numFmtId="4" fontId="61" fillId="31" borderId="39" xfId="0" applyNumberFormat="1" applyFont="1" applyFill="1" applyBorder="1"/>
    <xf numFmtId="184" fontId="61" fillId="31" borderId="39" xfId="0" applyNumberFormat="1" applyFont="1" applyFill="1" applyBorder="1" applyAlignment="1">
      <alignment horizontal="right" vertical="center" wrapText="1"/>
    </xf>
    <xf numFmtId="186" fontId="61" fillId="31" borderId="39" xfId="0" applyNumberFormat="1" applyFont="1" applyFill="1" applyBorder="1" applyAlignment="1">
      <alignment horizontal="right" vertical="center" wrapText="1"/>
    </xf>
    <xf numFmtId="3" fontId="62" fillId="25" borderId="0" xfId="161" applyNumberFormat="1" applyFont="1" applyFill="1"/>
    <xf numFmtId="0" fontId="66" fillId="0" borderId="0" xfId="0" applyFont="1" applyAlignment="1">
      <alignment vertical="center" wrapText="1"/>
    </xf>
    <xf numFmtId="0" fontId="0" fillId="27" borderId="0" xfId="135" applyFont="1" applyFill="1" applyAlignment="1">
      <alignment horizontal="right"/>
    </xf>
    <xf numFmtId="3" fontId="0" fillId="27" borderId="26" xfId="135" applyNumberFormat="1" applyFont="1" applyFill="1" applyBorder="1"/>
    <xf numFmtId="169" fontId="0" fillId="27" borderId="26" xfId="135" applyNumberFormat="1" applyFont="1" applyFill="1" applyBorder="1"/>
    <xf numFmtId="0" fontId="63" fillId="0" borderId="0" xfId="292" applyFont="1"/>
    <xf numFmtId="0" fontId="62" fillId="0" borderId="0" xfId="292" applyFont="1"/>
    <xf numFmtId="4" fontId="74" fillId="40" borderId="14" xfId="291" applyNumberFormat="1" applyFont="1" applyFill="1" applyBorder="1" applyAlignment="1">
      <alignment vertical="center"/>
    </xf>
    <xf numFmtId="3" fontId="74" fillId="40" borderId="14" xfId="291" applyNumberFormat="1" applyFont="1" applyFill="1" applyBorder="1" applyAlignment="1">
      <alignment vertical="center"/>
    </xf>
    <xf numFmtId="3" fontId="143" fillId="25" borderId="25" xfId="291" applyNumberFormat="1" applyFont="1" applyFill="1" applyBorder="1"/>
    <xf numFmtId="3" fontId="143" fillId="25" borderId="0" xfId="291" applyNumberFormat="1" applyFont="1" applyFill="1" applyBorder="1"/>
    <xf numFmtId="4" fontId="74" fillId="40" borderId="0" xfId="291" applyNumberFormat="1" applyFont="1" applyFill="1" applyBorder="1" applyAlignment="1">
      <alignment vertical="center"/>
    </xf>
    <xf numFmtId="3" fontId="74" fillId="40" borderId="0" xfId="291" applyNumberFormat="1" applyFont="1" applyFill="1" applyBorder="1" applyAlignment="1">
      <alignment vertical="center"/>
    </xf>
    <xf numFmtId="0" fontId="62" fillId="33" borderId="0" xfId="292" applyFont="1" applyFill="1" applyBorder="1"/>
    <xf numFmtId="184" fontId="138" fillId="29" borderId="68" xfId="0" applyNumberFormat="1" applyFont="1" applyFill="1" applyBorder="1" applyAlignment="1">
      <alignment horizontal="right" vertical="center" wrapText="1"/>
    </xf>
    <xf numFmtId="191" fontId="138" fillId="25" borderId="69" xfId="0" applyNumberFormat="1" applyFont="1" applyFill="1" applyBorder="1" applyAlignment="1">
      <alignment horizontal="right" wrapText="1"/>
    </xf>
    <xf numFmtId="0" fontId="138" fillId="25" borderId="70" xfId="136" applyFont="1" applyFill="1" applyBorder="1" applyAlignment="1">
      <alignment horizontal="left" vertical="center" wrapText="1" indent="1"/>
    </xf>
    <xf numFmtId="3" fontId="138" fillId="29" borderId="70" xfId="136" applyNumberFormat="1" applyFont="1" applyFill="1" applyBorder="1" applyAlignment="1">
      <alignment vertical="center"/>
    </xf>
    <xf numFmtId="171" fontId="138" fillId="29" borderId="70" xfId="164" applyNumberFormat="1" applyFont="1" applyFill="1" applyBorder="1" applyAlignment="1">
      <alignment vertical="center"/>
    </xf>
    <xf numFmtId="184" fontId="138" fillId="29" borderId="70" xfId="136" applyNumberFormat="1" applyFont="1" applyFill="1" applyBorder="1" applyAlignment="1">
      <alignment horizontal="right" vertical="center" wrapText="1"/>
    </xf>
    <xf numFmtId="186" fontId="138" fillId="25" borderId="70" xfId="136" applyNumberFormat="1" applyFont="1" applyFill="1" applyBorder="1" applyAlignment="1">
      <alignment horizontal="right" vertical="center" wrapText="1"/>
    </xf>
    <xf numFmtId="0" fontId="138" fillId="25" borderId="20" xfId="136" applyFont="1" applyFill="1" applyBorder="1" applyAlignment="1">
      <alignment horizontal="left" vertical="center" wrapText="1" indent="2"/>
    </xf>
    <xf numFmtId="3" fontId="138" fillId="29" borderId="20" xfId="136" applyNumberFormat="1" applyFont="1" applyFill="1" applyBorder="1" applyAlignment="1">
      <alignment vertical="center"/>
    </xf>
    <xf numFmtId="171" fontId="138" fillId="29" borderId="20" xfId="164" applyNumberFormat="1" applyFont="1" applyFill="1" applyBorder="1" applyAlignment="1">
      <alignment vertical="center"/>
    </xf>
    <xf numFmtId="184" fontId="138" fillId="29" borderId="20" xfId="136" applyNumberFormat="1" applyFont="1" applyFill="1" applyBorder="1" applyAlignment="1">
      <alignment horizontal="right" vertical="center" wrapText="1"/>
    </xf>
    <xf numFmtId="186" fontId="138" fillId="25" borderId="20" xfId="136" applyNumberFormat="1" applyFont="1" applyFill="1" applyBorder="1" applyAlignment="1">
      <alignment horizontal="right" vertical="center" wrapText="1"/>
    </xf>
    <xf numFmtId="0" fontId="138" fillId="25" borderId="20" xfId="136" applyFont="1" applyFill="1" applyBorder="1" applyAlignment="1">
      <alignment horizontal="left" vertical="center" wrapText="1" indent="1"/>
    </xf>
    <xf numFmtId="0" fontId="138" fillId="25" borderId="40" xfId="136" applyFont="1" applyFill="1" applyBorder="1" applyAlignment="1">
      <alignment horizontal="left" vertical="center" wrapText="1" indent="1"/>
    </xf>
    <xf numFmtId="3" fontId="138" fillId="29" borderId="40" xfId="136" applyNumberFormat="1" applyFont="1" applyFill="1" applyBorder="1" applyAlignment="1">
      <alignment vertical="center"/>
    </xf>
    <xf numFmtId="184" fontId="138" fillId="29" borderId="40" xfId="136" applyNumberFormat="1" applyFont="1" applyFill="1" applyBorder="1" applyAlignment="1">
      <alignment horizontal="right" vertical="center" wrapText="1"/>
    </xf>
    <xf numFmtId="186" fontId="138" fillId="25" borderId="40" xfId="136" applyNumberFormat="1" applyFont="1" applyFill="1" applyBorder="1" applyAlignment="1">
      <alignment horizontal="right" vertical="center" wrapText="1"/>
    </xf>
    <xf numFmtId="2" fontId="64" fillId="29" borderId="0" xfId="0" applyNumberFormat="1" applyFont="1" applyFill="1"/>
    <xf numFmtId="171" fontId="29" fillId="0" borderId="0" xfId="161" applyNumberFormat="1" applyFont="1" applyFill="1" applyBorder="1" applyAlignment="1" applyProtection="1"/>
    <xf numFmtId="0" fontId="195" fillId="0" borderId="0" xfId="292" applyAlignment="1">
      <alignment wrapText="1"/>
    </xf>
    <xf numFmtId="169" fontId="195" fillId="0" borderId="0" xfId="292" applyNumberFormat="1"/>
    <xf numFmtId="169" fontId="55" fillId="0" borderId="0" xfId="292" applyNumberFormat="1" applyFont="1"/>
    <xf numFmtId="4" fontId="195" fillId="0" borderId="0" xfId="292" applyNumberFormat="1"/>
    <xf numFmtId="184" fontId="61" fillId="31" borderId="13" xfId="294" applyNumberFormat="1" applyFont="1" applyFill="1" applyBorder="1" applyAlignment="1">
      <alignment horizontal="right" vertical="center" wrapText="1"/>
    </xf>
    <xf numFmtId="184" fontId="61" fillId="30" borderId="0" xfId="294" applyNumberFormat="1" applyFont="1" applyFill="1" applyBorder="1" applyAlignment="1">
      <alignment horizontal="right" vertical="center" wrapText="1"/>
    </xf>
    <xf numFmtId="169" fontId="69" fillId="29" borderId="0" xfId="0" applyNumberFormat="1" applyFont="1" applyFill="1" applyBorder="1"/>
    <xf numFmtId="169" fontId="73" fillId="25" borderId="0" xfId="0" applyNumberFormat="1" applyFont="1" applyFill="1"/>
    <xf numFmtId="184" fontId="61" fillId="31" borderId="24" xfId="0" applyNumberFormat="1" applyFont="1" applyFill="1" applyBorder="1" applyAlignment="1" applyProtection="1">
      <alignment vertical="center"/>
      <protection locked="0"/>
    </xf>
    <xf numFmtId="186" fontId="61" fillId="31" borderId="24" xfId="161" applyNumberFormat="1" applyFont="1" applyFill="1" applyBorder="1" applyAlignment="1" applyProtection="1">
      <alignment vertical="center"/>
      <protection locked="0"/>
    </xf>
    <xf numFmtId="184" fontId="138" fillId="0" borderId="34" xfId="0" applyNumberFormat="1" applyFont="1" applyFill="1" applyBorder="1" applyAlignment="1">
      <alignment horizontal="right" wrapText="1"/>
    </xf>
    <xf numFmtId="186" fontId="138" fillId="25" borderId="52" xfId="136" applyNumberFormat="1" applyFont="1" applyFill="1" applyBorder="1" applyAlignment="1">
      <alignment horizontal="right" wrapText="1"/>
    </xf>
    <xf numFmtId="186" fontId="138" fillId="25" borderId="48" xfId="136" applyNumberFormat="1" applyFont="1" applyFill="1" applyBorder="1" applyAlignment="1">
      <alignment horizontal="right" wrapText="1"/>
    </xf>
    <xf numFmtId="0" fontId="90" fillId="32" borderId="71" xfId="0" applyFont="1" applyFill="1" applyBorder="1" applyAlignment="1">
      <alignment vertical="center"/>
    </xf>
    <xf numFmtId="0" fontId="90" fillId="32" borderId="59" xfId="0" applyFont="1" applyFill="1" applyBorder="1" applyAlignment="1">
      <alignment vertical="center"/>
    </xf>
    <xf numFmtId="3" fontId="138" fillId="25" borderId="40" xfId="0" applyNumberFormat="1" applyFont="1" applyFill="1" applyBorder="1" applyAlignment="1" applyProtection="1">
      <alignment horizontal="left" vertical="center" wrapText="1" indent="2"/>
    </xf>
    <xf numFmtId="169" fontId="144" fillId="29" borderId="0" xfId="0" applyNumberFormat="1" applyFont="1" applyFill="1" applyBorder="1"/>
    <xf numFmtId="2" fontId="144" fillId="25" borderId="0" xfId="0" applyNumberFormat="1" applyFont="1" applyFill="1"/>
    <xf numFmtId="4" fontId="138" fillId="29" borderId="20" xfId="163" applyNumberFormat="1" applyFont="1" applyFill="1" applyBorder="1" applyAlignment="1">
      <alignment horizontal="right"/>
    </xf>
    <xf numFmtId="4" fontId="138" fillId="0" borderId="36" xfId="0" applyNumberFormat="1" applyFont="1" applyFill="1" applyBorder="1"/>
    <xf numFmtId="191" fontId="138" fillId="25" borderId="20" xfId="0" applyNumberFormat="1" applyFont="1" applyFill="1" applyBorder="1" applyAlignment="1">
      <alignment horizontal="right" wrapText="1"/>
    </xf>
    <xf numFmtId="0" fontId="62" fillId="0" borderId="0" xfId="150" applyFont="1" applyAlignment="1">
      <alignment wrapText="1"/>
    </xf>
    <xf numFmtId="189" fontId="62" fillId="25" borderId="0" xfId="0" applyNumberFormat="1" applyFont="1" applyFill="1"/>
    <xf numFmtId="3" fontId="138" fillId="0" borderId="20" xfId="0" applyNumberFormat="1" applyFont="1" applyFill="1" applyBorder="1" applyAlignment="1">
      <alignment horizontal="right"/>
    </xf>
    <xf numFmtId="0" fontId="63" fillId="25" borderId="0" xfId="291" applyFont="1" applyFill="1"/>
    <xf numFmtId="0" fontId="63" fillId="25" borderId="0" xfId="291" applyFont="1" applyFill="1" applyBorder="1"/>
    <xf numFmtId="4" fontId="62" fillId="25" borderId="0" xfId="291" applyNumberFormat="1" applyFont="1" applyFill="1"/>
    <xf numFmtId="3" fontId="62" fillId="29" borderId="0" xfId="291" applyNumberFormat="1" applyFont="1" applyFill="1"/>
    <xf numFmtId="0" fontId="62" fillId="29" borderId="0" xfId="294" applyFont="1" applyFill="1" applyBorder="1"/>
    <xf numFmtId="0" fontId="62" fillId="29" borderId="0" xfId="299" applyFont="1" applyFill="1" applyBorder="1"/>
    <xf numFmtId="0" fontId="62" fillId="29" borderId="0" xfId="299" applyFont="1" applyFill="1" applyBorder="1" applyAlignment="1">
      <alignment wrapText="1"/>
    </xf>
    <xf numFmtId="0" fontId="62" fillId="29" borderId="0" xfId="292" applyFont="1" applyFill="1" applyBorder="1" applyAlignment="1">
      <alignment wrapText="1"/>
    </xf>
    <xf numFmtId="0" fontId="73" fillId="29" borderId="0" xfId="294" applyFont="1" applyFill="1" applyBorder="1"/>
    <xf numFmtId="0" fontId="70" fillId="25" borderId="0" xfId="291" applyFont="1" applyFill="1"/>
    <xf numFmtId="169" fontId="62" fillId="29" borderId="0" xfId="299" applyNumberFormat="1" applyFont="1" applyFill="1" applyBorder="1"/>
    <xf numFmtId="169" fontId="82" fillId="29" borderId="0" xfId="299" applyNumberFormat="1" applyFont="1" applyFill="1" applyBorder="1"/>
    <xf numFmtId="169" fontId="145" fillId="29" borderId="0" xfId="299" applyNumberFormat="1" applyFont="1" applyFill="1" applyBorder="1"/>
    <xf numFmtId="0" fontId="70" fillId="29" borderId="0" xfId="291" applyFont="1" applyFill="1"/>
    <xf numFmtId="0" fontId="62" fillId="29" borderId="0" xfId="291" applyFont="1" applyFill="1" applyBorder="1"/>
    <xf numFmtId="0" fontId="70" fillId="29" borderId="30" xfId="291" applyFont="1" applyFill="1" applyBorder="1"/>
    <xf numFmtId="0" fontId="66" fillId="29" borderId="0" xfId="291" applyFont="1" applyFill="1"/>
    <xf numFmtId="169" fontId="134" fillId="29" borderId="0" xfId="299" applyNumberFormat="1" applyFont="1" applyFill="1" applyBorder="1"/>
    <xf numFmtId="0" fontId="62" fillId="29" borderId="30" xfId="291" applyFont="1" applyFill="1" applyBorder="1"/>
    <xf numFmtId="169" fontId="62" fillId="29" borderId="0" xfId="291" applyNumberFormat="1" applyFont="1" applyFill="1"/>
    <xf numFmtId="169" fontId="69" fillId="29" borderId="0" xfId="299" applyNumberFormat="1" applyFont="1" applyFill="1" applyBorder="1"/>
    <xf numFmtId="4" fontId="62" fillId="29" borderId="0" xfId="299" applyNumberFormat="1" applyFont="1" applyFill="1" applyBorder="1"/>
    <xf numFmtId="0" fontId="74" fillId="32" borderId="16" xfId="0" applyFont="1" applyFill="1" applyBorder="1" applyAlignment="1">
      <alignment horizontal="right" vertical="center"/>
    </xf>
    <xf numFmtId="3" fontId="138" fillId="29" borderId="25" xfId="296" applyNumberFormat="1" applyFont="1" applyFill="1" applyBorder="1" applyAlignment="1">
      <alignment horizontal="right"/>
    </xf>
    <xf numFmtId="3" fontId="138" fillId="29" borderId="20" xfId="296" applyNumberFormat="1" applyFont="1" applyFill="1" applyBorder="1" applyAlignment="1">
      <alignment horizontal="right"/>
    </xf>
    <xf numFmtId="0" fontId="138" fillId="25" borderId="40" xfId="0" applyFont="1" applyFill="1" applyBorder="1"/>
    <xf numFmtId="4" fontId="138" fillId="29" borderId="40" xfId="296" applyNumberFormat="1" applyFont="1" applyFill="1" applyBorder="1" applyAlignment="1">
      <alignment horizontal="right"/>
    </xf>
    <xf numFmtId="169" fontId="138" fillId="29" borderId="40" xfId="296" applyNumberFormat="1" applyFont="1" applyFill="1" applyBorder="1" applyAlignment="1">
      <alignment horizontal="right"/>
    </xf>
    <xf numFmtId="0" fontId="62" fillId="29" borderId="0" xfId="294" applyFont="1" applyFill="1"/>
    <xf numFmtId="184" fontId="138" fillId="25" borderId="72" xfId="294" applyNumberFormat="1" applyFont="1" applyFill="1" applyBorder="1" applyAlignment="1">
      <alignment horizontal="right" vertical="center" wrapText="1"/>
    </xf>
    <xf numFmtId="184" fontId="138" fillId="25" borderId="73" xfId="294" applyNumberFormat="1" applyFont="1" applyFill="1" applyBorder="1" applyAlignment="1">
      <alignment horizontal="right" vertical="center" wrapText="1"/>
    </xf>
    <xf numFmtId="184" fontId="138" fillId="25" borderId="74" xfId="294" applyNumberFormat="1" applyFont="1" applyFill="1" applyBorder="1" applyAlignment="1">
      <alignment horizontal="right" vertical="center" wrapText="1"/>
    </xf>
    <xf numFmtId="0" fontId="63" fillId="29" borderId="0" xfId="294" applyFont="1" applyFill="1"/>
    <xf numFmtId="0" fontId="64" fillId="29" borderId="0" xfId="294" applyFont="1" applyFill="1"/>
    <xf numFmtId="0" fontId="67" fillId="32" borderId="19" xfId="153" applyFont="1" applyFill="1" applyBorder="1" applyAlignment="1">
      <alignment horizontal="left" vertical="center"/>
    </xf>
    <xf numFmtId="0" fontId="74" fillId="32" borderId="16" xfId="0" applyFont="1" applyFill="1" applyBorder="1" applyAlignment="1">
      <alignment horizontal="right" vertical="center" wrapText="1"/>
    </xf>
    <xf numFmtId="0" fontId="74" fillId="32" borderId="16" xfId="0" applyFont="1" applyFill="1" applyBorder="1" applyAlignment="1">
      <alignment horizontal="right" vertical="center"/>
    </xf>
    <xf numFmtId="0" fontId="74" fillId="32" borderId="16" xfId="154" applyFont="1" applyFill="1" applyBorder="1" applyAlignment="1">
      <alignment horizontal="right" vertical="center" wrapText="1"/>
    </xf>
    <xf numFmtId="0" fontId="195" fillId="29" borderId="0" xfId="292" applyFill="1"/>
    <xf numFmtId="0" fontId="147" fillId="29" borderId="0" xfId="292" applyFont="1" applyFill="1" applyAlignment="1">
      <alignment horizontal="center" vertical="center"/>
    </xf>
    <xf numFmtId="0" fontId="3" fillId="29" borderId="0" xfId="292" applyFont="1" applyFill="1"/>
    <xf numFmtId="0" fontId="148" fillId="29" borderId="0" xfId="292" applyFont="1" applyFill="1" applyAlignment="1">
      <alignment vertical="center"/>
    </xf>
    <xf numFmtId="0" fontId="0" fillId="29" borderId="0" xfId="292" applyFont="1" applyFill="1"/>
    <xf numFmtId="0" fontId="195" fillId="29" borderId="0" xfId="292" applyFill="1" applyAlignment="1">
      <alignment horizontal="center"/>
    </xf>
    <xf numFmtId="0" fontId="149" fillId="29" borderId="0" xfId="292" applyFont="1" applyFill="1"/>
    <xf numFmtId="0" fontId="97" fillId="0" borderId="0" xfId="292" applyFont="1" applyFill="1" applyBorder="1" applyAlignment="1">
      <alignment horizontal="left" vertical="top"/>
    </xf>
    <xf numFmtId="0" fontId="195" fillId="0" borderId="0" xfId="292" applyFill="1" applyAlignment="1">
      <alignment horizontal="center" vertical="center" wrapText="1"/>
    </xf>
    <xf numFmtId="0" fontId="195" fillId="0" borderId="0" xfId="292" applyFill="1"/>
    <xf numFmtId="0" fontId="195" fillId="0" borderId="0" xfId="292" applyFill="1" applyAlignment="1">
      <alignment horizontal="right"/>
    </xf>
    <xf numFmtId="189" fontId="0" fillId="0" borderId="0" xfId="161" applyNumberFormat="1" applyFont="1" applyFill="1" applyBorder="1"/>
    <xf numFmtId="189" fontId="55" fillId="0" borderId="0" xfId="161" applyNumberFormat="1" applyFont="1" applyFill="1" applyBorder="1"/>
    <xf numFmtId="0" fontId="195" fillId="0" borderId="0" xfId="292" applyFill="1" applyAlignment="1">
      <alignment wrapText="1"/>
    </xf>
    <xf numFmtId="169" fontId="195" fillId="0" borderId="0" xfId="292" applyNumberFormat="1" applyFill="1"/>
    <xf numFmtId="169" fontId="55" fillId="0" borderId="0" xfId="292" applyNumberFormat="1" applyFont="1" applyFill="1"/>
    <xf numFmtId="169" fontId="129" fillId="0" borderId="0" xfId="300" applyNumberFormat="1" applyFont="1"/>
    <xf numFmtId="0" fontId="1" fillId="0" borderId="0" xfId="301"/>
    <xf numFmtId="14" fontId="1" fillId="0" borderId="0" xfId="301" applyNumberFormat="1"/>
    <xf numFmtId="14" fontId="69" fillId="0" borderId="0" xfId="301" applyNumberFormat="1" applyFont="1"/>
    <xf numFmtId="0" fontId="1" fillId="42" borderId="0" xfId="301" applyFill="1"/>
    <xf numFmtId="0" fontId="1" fillId="36" borderId="0" xfId="301" applyFill="1"/>
    <xf numFmtId="0" fontId="69" fillId="0" borderId="0" xfId="301" applyFont="1"/>
    <xf numFmtId="0" fontId="69" fillId="42" borderId="0" xfId="301" applyFont="1" applyFill="1"/>
    <xf numFmtId="0" fontId="69" fillId="36" borderId="0" xfId="301" applyFont="1" applyFill="1"/>
    <xf numFmtId="2" fontId="69" fillId="0" borderId="0" xfId="173" applyNumberFormat="1" applyFont="1"/>
    <xf numFmtId="0" fontId="93" fillId="32" borderId="83" xfId="292" applyFont="1" applyFill="1" applyBorder="1" applyAlignment="1">
      <alignment vertical="center"/>
    </xf>
    <xf numFmtId="0" fontId="93" fillId="32" borderId="84" xfId="292" applyFont="1" applyFill="1" applyBorder="1" applyAlignment="1">
      <alignment vertical="center"/>
    </xf>
    <xf numFmtId="0" fontId="92" fillId="32" borderId="84" xfId="292" applyFont="1" applyFill="1" applyBorder="1"/>
    <xf numFmtId="0" fontId="92" fillId="32" borderId="85" xfId="292" applyFont="1" applyFill="1" applyBorder="1"/>
    <xf numFmtId="0" fontId="0" fillId="29" borderId="0" xfId="302" applyFont="1" applyFill="1"/>
    <xf numFmtId="0" fontId="47" fillId="25" borderId="0" xfId="302" applyFont="1" applyFill="1"/>
    <xf numFmtId="167" fontId="138" fillId="25" borderId="35" xfId="302" applyNumberFormat="1" applyFont="1" applyFill="1" applyBorder="1" applyAlignment="1">
      <alignment horizontal="left" vertical="center" wrapText="1"/>
    </xf>
    <xf numFmtId="171" fontId="139" fillId="29" borderId="35" xfId="302" applyNumberFormat="1" applyFont="1" applyFill="1" applyBorder="1" applyAlignment="1">
      <alignment horizontal="right" vertical="center" wrapText="1"/>
    </xf>
    <xf numFmtId="171" fontId="138" fillId="29" borderId="35" xfId="302" applyNumberFormat="1" applyFont="1" applyFill="1" applyBorder="1" applyAlignment="1">
      <alignment horizontal="right" vertical="center" wrapText="1"/>
    </xf>
    <xf numFmtId="171" fontId="138" fillId="29" borderId="0" xfId="302" applyNumberFormat="1" applyFont="1" applyFill="1" applyBorder="1" applyAlignment="1">
      <alignment horizontal="right" vertical="center" wrapText="1"/>
    </xf>
    <xf numFmtId="4" fontId="138" fillId="25" borderId="33" xfId="302" applyNumberFormat="1" applyFont="1" applyFill="1" applyBorder="1" applyAlignment="1">
      <alignment horizontal="left" vertical="center"/>
    </xf>
    <xf numFmtId="171" fontId="139" fillId="29" borderId="33" xfId="302" applyNumberFormat="1" applyFont="1" applyFill="1" applyBorder="1" applyAlignment="1">
      <alignment horizontal="right" vertical="center" wrapText="1"/>
    </xf>
    <xf numFmtId="171" fontId="138" fillId="29" borderId="33" xfId="302" applyNumberFormat="1" applyFont="1" applyFill="1" applyBorder="1" applyAlignment="1">
      <alignment horizontal="right" vertical="center" wrapText="1"/>
    </xf>
    <xf numFmtId="186" fontId="138" fillId="25" borderId="20" xfId="294" applyNumberFormat="1" applyFont="1" applyFill="1" applyBorder="1" applyAlignment="1">
      <alignment horizontal="right" vertical="center" wrapText="1"/>
    </xf>
    <xf numFmtId="0" fontId="51" fillId="25" borderId="0" xfId="302" applyFont="1" applyFill="1" applyAlignment="1">
      <alignment vertical="center"/>
    </xf>
    <xf numFmtId="171" fontId="139" fillId="29" borderId="33" xfId="303" applyNumberFormat="1" applyFont="1" applyFill="1" applyBorder="1" applyAlignment="1">
      <alignment horizontal="right" vertical="center"/>
    </xf>
    <xf numFmtId="171" fontId="138" fillId="29" borderId="33" xfId="303" applyNumberFormat="1" applyFont="1" applyFill="1" applyBorder="1" applyAlignment="1">
      <alignment horizontal="right" vertical="center"/>
    </xf>
    <xf numFmtId="171" fontId="138" fillId="29" borderId="35" xfId="303" applyNumberFormat="1" applyFont="1" applyFill="1" applyBorder="1" applyAlignment="1">
      <alignment horizontal="right" vertical="center"/>
    </xf>
    <xf numFmtId="4" fontId="138" fillId="25" borderId="33" xfId="302" quotePrefix="1" applyNumberFormat="1" applyFont="1" applyFill="1" applyBorder="1" applyAlignment="1">
      <alignment horizontal="left" vertical="center" indent="1"/>
    </xf>
    <xf numFmtId="4" fontId="138" fillId="25" borderId="37" xfId="302" applyNumberFormat="1" applyFont="1" applyFill="1" applyBorder="1" applyAlignment="1">
      <alignment horizontal="left" vertical="center"/>
    </xf>
    <xf numFmtId="0" fontId="52" fillId="33" borderId="0" xfId="302" applyFont="1" applyFill="1" applyBorder="1" applyAlignment="1">
      <alignment horizontal="left"/>
    </xf>
    <xf numFmtId="3" fontId="2" fillId="33" borderId="0" xfId="302" applyNumberFormat="1" applyFont="1" applyFill="1" applyBorder="1"/>
    <xf numFmtId="0" fontId="2" fillId="33" borderId="0" xfId="302" applyFont="1" applyFill="1" applyBorder="1"/>
    <xf numFmtId="0" fontId="2" fillId="25" borderId="0" xfId="302" applyFont="1" applyFill="1"/>
    <xf numFmtId="0" fontId="95" fillId="25" borderId="0" xfId="302" applyFont="1" applyFill="1"/>
    <xf numFmtId="3" fontId="2" fillId="25" borderId="0" xfId="302" applyNumberFormat="1" applyFont="1" applyFill="1"/>
    <xf numFmtId="167" fontId="53" fillId="25" borderId="0" xfId="302" applyNumberFormat="1" applyFont="1" applyFill="1" applyBorder="1" applyAlignment="1">
      <alignment vertical="top" wrapText="1"/>
    </xf>
    <xf numFmtId="0" fontId="47" fillId="0" borderId="0" xfId="305" applyFont="1"/>
    <xf numFmtId="0" fontId="46" fillId="0" borderId="0" xfId="305" applyFont="1"/>
    <xf numFmtId="0" fontId="46" fillId="0" borderId="0" xfId="305" applyFont="1" applyAlignment="1">
      <alignment wrapText="1"/>
    </xf>
    <xf numFmtId="0" fontId="195" fillId="0" borderId="0" xfId="305"/>
    <xf numFmtId="169" fontId="195" fillId="0" borderId="0" xfId="305" applyNumberFormat="1"/>
    <xf numFmtId="169" fontId="55" fillId="0" borderId="0" xfId="305" applyNumberFormat="1" applyFont="1"/>
    <xf numFmtId="3" fontId="195" fillId="0" borderId="0" xfId="305" applyNumberFormat="1"/>
    <xf numFmtId="4" fontId="195" fillId="0" borderId="0" xfId="305" applyNumberFormat="1"/>
    <xf numFmtId="201" fontId="195" fillId="0" borderId="0" xfId="305" applyNumberFormat="1"/>
    <xf numFmtId="0" fontId="52" fillId="0" borderId="0" xfId="305" applyFont="1"/>
    <xf numFmtId="0" fontId="195" fillId="0" borderId="0" xfId="299"/>
    <xf numFmtId="0" fontId="0" fillId="0" borderId="0" xfId="299" applyFont="1"/>
    <xf numFmtId="169" fontId="195" fillId="0" borderId="0" xfId="299" applyNumberFormat="1"/>
    <xf numFmtId="4" fontId="61" fillId="34" borderId="0" xfId="302" applyNumberFormat="1" applyFont="1" applyFill="1" applyBorder="1" applyAlignment="1">
      <alignment vertical="center"/>
    </xf>
    <xf numFmtId="3" fontId="61" fillId="34" borderId="0" xfId="302" applyNumberFormat="1" applyFont="1" applyFill="1" applyBorder="1" applyAlignment="1">
      <alignment vertical="center"/>
    </xf>
    <xf numFmtId="171" fontId="61" fillId="34" borderId="0" xfId="303" applyNumberFormat="1" applyFont="1" applyFill="1" applyBorder="1" applyAlignment="1">
      <alignment vertical="center"/>
    </xf>
    <xf numFmtId="186" fontId="61" fillId="34" borderId="0" xfId="292" applyNumberFormat="1" applyFont="1" applyFill="1" applyBorder="1" applyAlignment="1">
      <alignment horizontal="right" vertical="center" wrapText="1"/>
    </xf>
    <xf numFmtId="4" fontId="138" fillId="25" borderId="86" xfId="302" applyNumberFormat="1" applyFont="1" applyFill="1" applyBorder="1" applyAlignment="1">
      <alignment horizontal="left" vertical="center" indent="1"/>
    </xf>
    <xf numFmtId="3" fontId="138" fillId="29" borderId="86" xfId="302" applyNumberFormat="1" applyFont="1" applyFill="1" applyBorder="1" applyAlignment="1">
      <alignment vertical="center"/>
    </xf>
    <xf numFmtId="171" fontId="138" fillId="29" borderId="86" xfId="303" applyNumberFormat="1" applyFont="1" applyFill="1" applyBorder="1" applyAlignment="1">
      <alignment vertical="center"/>
    </xf>
    <xf numFmtId="3" fontId="138" fillId="25" borderId="86" xfId="302" applyNumberFormat="1" applyFont="1" applyFill="1" applyBorder="1" applyAlignment="1">
      <alignment vertical="center"/>
    </xf>
    <xf numFmtId="171" fontId="138" fillId="25" borderId="86" xfId="303" applyNumberFormat="1" applyFont="1" applyFill="1" applyBorder="1" applyAlignment="1">
      <alignment vertical="center"/>
    </xf>
    <xf numFmtId="185" fontId="138" fillId="29" borderId="39" xfId="302" applyNumberFormat="1" applyFont="1" applyFill="1" applyBorder="1"/>
    <xf numFmtId="186" fontId="138" fillId="25" borderId="86" xfId="292" applyNumberFormat="1" applyFont="1" applyFill="1" applyBorder="1" applyAlignment="1">
      <alignment horizontal="right" vertical="center" wrapText="1"/>
    </xf>
    <xf numFmtId="0" fontId="62" fillId="0" borderId="87" xfId="292" applyFont="1" applyBorder="1"/>
    <xf numFmtId="4" fontId="138" fillId="25" borderId="88" xfId="302" applyNumberFormat="1" applyFont="1" applyFill="1" applyBorder="1" applyAlignment="1">
      <alignment horizontal="left" vertical="center" indent="1"/>
    </xf>
    <xf numFmtId="3" fontId="138" fillId="29" borderId="88" xfId="302" applyNumberFormat="1" applyFont="1" applyFill="1" applyBorder="1" applyAlignment="1">
      <alignment vertical="center"/>
    </xf>
    <xf numFmtId="171" fontId="138" fillId="29" borderId="88" xfId="303" applyNumberFormat="1" applyFont="1" applyFill="1" applyBorder="1" applyAlignment="1">
      <alignment vertical="center"/>
    </xf>
    <xf numFmtId="3" fontId="138" fillId="25" borderId="88" xfId="302" applyNumberFormat="1" applyFont="1" applyFill="1" applyBorder="1" applyAlignment="1">
      <alignment vertical="center"/>
    </xf>
    <xf numFmtId="171" fontId="138" fillId="25" borderId="88" xfId="303" applyNumberFormat="1" applyFont="1" applyFill="1" applyBorder="1" applyAlignment="1">
      <alignment vertical="center"/>
    </xf>
    <xf numFmtId="3" fontId="138" fillId="25" borderId="88" xfId="292" applyNumberFormat="1" applyFont="1" applyFill="1" applyBorder="1" applyAlignment="1">
      <alignment horizontal="right" vertical="center" wrapText="1"/>
    </xf>
    <xf numFmtId="186" fontId="138" fillId="25" borderId="88" xfId="292" applyNumberFormat="1" applyFont="1" applyFill="1" applyBorder="1" applyAlignment="1">
      <alignment horizontal="right" vertical="center" wrapText="1"/>
    </xf>
    <xf numFmtId="1" fontId="62" fillId="0" borderId="0" xfId="292" applyNumberFormat="1" applyFont="1"/>
    <xf numFmtId="3" fontId="62" fillId="0" borderId="0" xfId="292" applyNumberFormat="1" applyFont="1"/>
    <xf numFmtId="4" fontId="64" fillId="33" borderId="0" xfId="302" applyNumberFormat="1" applyFont="1" applyFill="1" applyBorder="1" applyAlignment="1">
      <alignment horizontal="left" vertical="center" indent="1"/>
    </xf>
    <xf numFmtId="3" fontId="64" fillId="33" borderId="0" xfId="302" applyNumberFormat="1" applyFont="1" applyFill="1" applyBorder="1" applyAlignment="1">
      <alignment vertical="center"/>
    </xf>
    <xf numFmtId="171" fontId="64" fillId="33" borderId="0" xfId="303" applyNumberFormat="1" applyFont="1" applyFill="1" applyBorder="1" applyAlignment="1">
      <alignment vertical="center"/>
    </xf>
    <xf numFmtId="3" fontId="68" fillId="33" borderId="0" xfId="292" applyNumberFormat="1" applyFont="1" applyFill="1" applyBorder="1" applyAlignment="1">
      <alignment horizontal="right" vertical="center" wrapText="1"/>
    </xf>
    <xf numFmtId="186" fontId="68" fillId="33" borderId="0" xfId="292" applyNumberFormat="1" applyFont="1" applyFill="1" applyBorder="1" applyAlignment="1">
      <alignment horizontal="right" vertical="center" wrapText="1"/>
    </xf>
    <xf numFmtId="4" fontId="64" fillId="29" borderId="89" xfId="302" applyNumberFormat="1" applyFont="1" applyFill="1" applyBorder="1" applyAlignment="1">
      <alignment horizontal="left" vertical="center" indent="1"/>
    </xf>
    <xf numFmtId="3" fontId="64" fillId="29" borderId="89" xfId="302" applyNumberFormat="1" applyFont="1" applyFill="1" applyBorder="1" applyAlignment="1">
      <alignment vertical="center"/>
    </xf>
    <xf numFmtId="171" fontId="64" fillId="29" borderId="89" xfId="303" applyNumberFormat="1" applyFont="1" applyFill="1" applyBorder="1" applyAlignment="1">
      <alignment vertical="center"/>
    </xf>
    <xf numFmtId="3" fontId="68" fillId="29" borderId="89" xfId="292" applyNumberFormat="1" applyFont="1" applyFill="1" applyBorder="1" applyAlignment="1">
      <alignment horizontal="right" vertical="center" wrapText="1"/>
    </xf>
    <xf numFmtId="186" fontId="68" fillId="29" borderId="89" xfId="292" applyNumberFormat="1" applyFont="1" applyFill="1" applyBorder="1" applyAlignment="1">
      <alignment horizontal="right" vertical="center" wrapText="1"/>
    </xf>
    <xf numFmtId="3" fontId="70" fillId="0" borderId="26" xfId="292" applyNumberFormat="1" applyFont="1" applyBorder="1"/>
    <xf numFmtId="0" fontId="62" fillId="0" borderId="0" xfId="292" applyFont="1" applyAlignment="1">
      <alignment vertical="center"/>
    </xf>
    <xf numFmtId="0" fontId="76" fillId="0" borderId="0" xfId="292" applyFont="1" applyFill="1" applyAlignment="1">
      <alignment horizontal="right"/>
    </xf>
    <xf numFmtId="178" fontId="76" fillId="0" borderId="0" xfId="292" applyNumberFormat="1" applyFont="1" applyFill="1"/>
    <xf numFmtId="0" fontId="82" fillId="0" borderId="0" xfId="292" applyFont="1" applyFill="1"/>
    <xf numFmtId="3" fontId="68" fillId="25" borderId="26" xfId="292" applyNumberFormat="1" applyFont="1" applyFill="1" applyBorder="1" applyAlignment="1">
      <alignment horizontal="right" vertical="center" wrapText="1"/>
    </xf>
    <xf numFmtId="3" fontId="62" fillId="0" borderId="26" xfId="292" applyNumberFormat="1" applyFont="1" applyBorder="1"/>
    <xf numFmtId="3" fontId="85" fillId="25" borderId="90" xfId="292" applyNumberFormat="1" applyFont="1" applyFill="1" applyBorder="1" applyAlignment="1">
      <alignment horizontal="right" vertical="center" wrapText="1"/>
    </xf>
    <xf numFmtId="178" fontId="62" fillId="0" borderId="0" xfId="292" applyNumberFormat="1" applyFont="1"/>
    <xf numFmtId="0" fontId="63" fillId="25" borderId="0" xfId="302" applyFont="1" applyFill="1"/>
    <xf numFmtId="0" fontId="73" fillId="25" borderId="0" xfId="302" applyFont="1" applyFill="1"/>
    <xf numFmtId="0" fontId="64" fillId="29" borderId="0" xfId="302" applyFont="1" applyFill="1"/>
    <xf numFmtId="3" fontId="64" fillId="29" borderId="0" xfId="302" applyNumberFormat="1" applyFont="1" applyFill="1" applyBorder="1" applyAlignment="1">
      <alignment vertical="center"/>
    </xf>
    <xf numFmtId="185" fontId="61" fillId="34" borderId="0" xfId="302" applyNumberFormat="1" applyFont="1" applyFill="1" applyBorder="1"/>
    <xf numFmtId="3" fontId="64" fillId="29" borderId="0" xfId="302" applyNumberFormat="1" applyFont="1" applyFill="1"/>
    <xf numFmtId="4" fontId="138" fillId="25" borderId="0" xfId="302" applyNumberFormat="1" applyFont="1" applyFill="1" applyBorder="1" applyAlignment="1">
      <alignment horizontal="left" vertical="center" indent="1"/>
    </xf>
    <xf numFmtId="3" fontId="138" fillId="29" borderId="0" xfId="302" applyNumberFormat="1" applyFont="1" applyFill="1" applyBorder="1" applyAlignment="1">
      <alignment vertical="center"/>
    </xf>
    <xf numFmtId="171" fontId="138" fillId="29" borderId="0" xfId="303" applyNumberFormat="1" applyFont="1" applyFill="1" applyBorder="1" applyAlignment="1">
      <alignment vertical="center"/>
    </xf>
    <xf numFmtId="3" fontId="138" fillId="25" borderId="0" xfId="302" applyNumberFormat="1" applyFont="1" applyFill="1" applyBorder="1" applyAlignment="1">
      <alignment vertical="center"/>
    </xf>
    <xf numFmtId="171" fontId="138" fillId="25" borderId="0" xfId="303" applyNumberFormat="1" applyFont="1" applyFill="1" applyBorder="1" applyAlignment="1">
      <alignment vertical="center"/>
    </xf>
    <xf numFmtId="185" fontId="138" fillId="29" borderId="0" xfId="302" applyNumberFormat="1" applyFont="1" applyFill="1" applyBorder="1"/>
    <xf numFmtId="186" fontId="138" fillId="25" borderId="0" xfId="292" applyNumberFormat="1" applyFont="1" applyFill="1" applyBorder="1" applyAlignment="1">
      <alignment horizontal="right" vertical="center" wrapText="1"/>
    </xf>
    <xf numFmtId="0" fontId="64" fillId="29" borderId="0" xfId="302" applyFont="1" applyFill="1" applyBorder="1"/>
    <xf numFmtId="178" fontId="64" fillId="25" borderId="0" xfId="302" applyNumberFormat="1" applyFont="1" applyFill="1"/>
    <xf numFmtId="171" fontId="64" fillId="33" borderId="0" xfId="295" applyNumberFormat="1" applyFont="1" applyFill="1" applyBorder="1" applyAlignment="1">
      <alignment vertical="center"/>
    </xf>
    <xf numFmtId="184" fontId="68" fillId="33" borderId="0" xfId="292" applyNumberFormat="1" applyFont="1" applyFill="1" applyBorder="1" applyAlignment="1">
      <alignment horizontal="right" wrapText="1"/>
    </xf>
    <xf numFmtId="3" fontId="76" fillId="25" borderId="0" xfId="302" applyNumberFormat="1" applyFont="1" applyFill="1"/>
    <xf numFmtId="0" fontId="73" fillId="25" borderId="0" xfId="292" applyFont="1" applyFill="1" applyBorder="1" applyAlignment="1">
      <alignment horizontal="left" vertical="top" wrapText="1"/>
    </xf>
    <xf numFmtId="0" fontId="73" fillId="25" borderId="0" xfId="292" applyFont="1" applyFill="1" applyBorder="1" applyAlignment="1">
      <alignment vertical="top" wrapText="1"/>
    </xf>
    <xf numFmtId="0" fontId="62" fillId="25" borderId="0" xfId="302" applyFont="1" applyFill="1"/>
    <xf numFmtId="0" fontId="62" fillId="25" borderId="0" xfId="302" applyFont="1" applyFill="1" applyBorder="1"/>
    <xf numFmtId="0" fontId="62" fillId="29" borderId="0" xfId="302" applyFont="1" applyFill="1" applyBorder="1"/>
    <xf numFmtId="3" fontId="62" fillId="29" borderId="0" xfId="302" applyNumberFormat="1" applyFont="1" applyFill="1"/>
    <xf numFmtId="3" fontId="64" fillId="29" borderId="91" xfId="302" applyNumberFormat="1" applyFont="1" applyFill="1" applyBorder="1" applyAlignment="1">
      <alignment vertical="center"/>
    </xf>
    <xf numFmtId="3" fontId="64" fillId="29" borderId="92" xfId="302" applyNumberFormat="1" applyFont="1" applyFill="1" applyBorder="1" applyAlignment="1">
      <alignment vertical="center"/>
    </xf>
    <xf numFmtId="3" fontId="62" fillId="25" borderId="0" xfId="302" applyNumberFormat="1" applyFont="1" applyFill="1" applyBorder="1"/>
    <xf numFmtId="0" fontId="70" fillId="25" borderId="0" xfId="302" applyFont="1" applyFill="1"/>
    <xf numFmtId="0" fontId="70" fillId="25" borderId="0" xfId="302" applyFont="1" applyFill="1" applyBorder="1"/>
    <xf numFmtId="4" fontId="73" fillId="25" borderId="35" xfId="302" applyNumberFormat="1" applyFont="1" applyFill="1" applyBorder="1" applyAlignment="1">
      <alignment horizontal="left" vertical="center" indent="1"/>
    </xf>
    <xf numFmtId="0" fontId="73" fillId="0" borderId="0" xfId="292" applyFont="1"/>
    <xf numFmtId="4" fontId="73" fillId="25" borderId="33" xfId="302" applyNumberFormat="1" applyFont="1" applyFill="1" applyBorder="1" applyAlignment="1">
      <alignment horizontal="left" vertical="center" indent="1"/>
    </xf>
    <xf numFmtId="4" fontId="73" fillId="25" borderId="93" xfId="302" applyNumberFormat="1" applyFont="1" applyFill="1" applyBorder="1" applyAlignment="1">
      <alignment horizontal="left" vertical="center" indent="1"/>
    </xf>
    <xf numFmtId="0" fontId="62" fillId="25" borderId="0" xfId="302" applyFont="1" applyFill="1" applyAlignment="1">
      <alignment horizontal="left"/>
    </xf>
    <xf numFmtId="0" fontId="62" fillId="25" borderId="0" xfId="302" applyFont="1" applyFill="1" applyAlignment="1">
      <alignment horizontal="right"/>
    </xf>
    <xf numFmtId="0" fontId="62" fillId="25" borderId="0" xfId="302" applyFont="1" applyFill="1" applyAlignment="1">
      <alignment wrapText="1"/>
    </xf>
    <xf numFmtId="3" fontId="62" fillId="25" borderId="0" xfId="302" applyNumberFormat="1" applyFont="1" applyFill="1"/>
    <xf numFmtId="171" fontId="62" fillId="25" borderId="0" xfId="302" applyNumberFormat="1" applyFont="1" applyFill="1" applyBorder="1"/>
    <xf numFmtId="9" fontId="62" fillId="29" borderId="0" xfId="161" applyNumberFormat="1" applyFont="1" applyFill="1" applyBorder="1"/>
    <xf numFmtId="169" fontId="62" fillId="25" borderId="0" xfId="302" applyNumberFormat="1" applyFont="1" applyFill="1" applyBorder="1"/>
    <xf numFmtId="4" fontId="138" fillId="25" borderId="87" xfId="302" applyNumberFormat="1" applyFont="1" applyFill="1" applyBorder="1" applyAlignment="1">
      <alignment vertical="center"/>
    </xf>
    <xf numFmtId="3" fontId="138" fillId="25" borderId="87" xfId="302" applyNumberFormat="1" applyFont="1" applyFill="1" applyBorder="1" applyAlignment="1">
      <alignment vertical="center"/>
    </xf>
    <xf numFmtId="185" fontId="150" fillId="29" borderId="87" xfId="302" applyNumberFormat="1" applyFont="1" applyFill="1" applyBorder="1"/>
    <xf numFmtId="186" fontId="150" fillId="25" borderId="87" xfId="0" applyNumberFormat="1" applyFont="1" applyFill="1" applyBorder="1" applyAlignment="1">
      <alignment horizontal="right" vertical="center" wrapText="1"/>
    </xf>
    <xf numFmtId="4" fontId="138" fillId="25" borderId="26" xfId="302" applyNumberFormat="1" applyFont="1" applyFill="1" applyBorder="1" applyAlignment="1">
      <alignment vertical="center"/>
    </xf>
    <xf numFmtId="3" fontId="138" fillId="25" borderId="26" xfId="302" applyNumberFormat="1" applyFont="1" applyFill="1" applyBorder="1" applyAlignment="1">
      <alignment vertical="center"/>
    </xf>
    <xf numFmtId="185" fontId="150" fillId="29" borderId="26" xfId="302" applyNumberFormat="1" applyFont="1" applyFill="1" applyBorder="1"/>
    <xf numFmtId="186" fontId="150" fillId="25" borderId="26" xfId="0" applyNumberFormat="1" applyFont="1" applyFill="1" applyBorder="1" applyAlignment="1">
      <alignment horizontal="right" vertical="center" wrapText="1"/>
    </xf>
    <xf numFmtId="4" fontId="138" fillId="25" borderId="0" xfId="302" applyNumberFormat="1" applyFont="1" applyFill="1" applyBorder="1" applyAlignment="1">
      <alignment vertical="center"/>
    </xf>
    <xf numFmtId="185" fontId="150" fillId="29" borderId="94" xfId="302" applyNumberFormat="1" applyFont="1" applyFill="1" applyBorder="1"/>
    <xf numFmtId="186" fontId="150" fillId="25" borderId="94" xfId="0" quotePrefix="1" applyNumberFormat="1" applyFont="1" applyFill="1" applyBorder="1" applyAlignment="1">
      <alignment horizontal="right" vertical="center" wrapText="1"/>
    </xf>
    <xf numFmtId="14" fontId="62" fillId="0" borderId="0" xfId="292" applyNumberFormat="1" applyFont="1"/>
    <xf numFmtId="0" fontId="62" fillId="25" borderId="0" xfId="292" applyFont="1" applyFill="1"/>
    <xf numFmtId="171" fontId="61" fillId="34" borderId="0" xfId="303" applyNumberFormat="1" applyFont="1" applyFill="1" applyBorder="1" applyAlignment="1">
      <alignment horizontal="right" vertical="center"/>
    </xf>
    <xf numFmtId="184" fontId="61" fillId="34" borderId="0" xfId="302" applyNumberFormat="1" applyFont="1" applyFill="1" applyBorder="1" applyAlignment="1">
      <alignment vertical="center"/>
    </xf>
    <xf numFmtId="4" fontId="138" fillId="25" borderId="39" xfId="292" applyNumberFormat="1" applyFont="1" applyFill="1" applyBorder="1" applyAlignment="1">
      <alignment horizontal="left" indent="1"/>
    </xf>
    <xf numFmtId="184" fontId="138" fillId="29" borderId="39" xfId="292" applyNumberFormat="1" applyFont="1" applyFill="1" applyBorder="1" applyAlignment="1">
      <alignment horizontal="right" vertical="center" wrapText="1"/>
    </xf>
    <xf numFmtId="171" fontId="138" fillId="29" borderId="39" xfId="303" applyNumberFormat="1" applyFont="1" applyFill="1" applyBorder="1" applyAlignment="1">
      <alignment horizontal="right" vertical="center" wrapText="1"/>
    </xf>
    <xf numFmtId="186" fontId="138" fillId="25" borderId="39" xfId="292" applyNumberFormat="1" applyFont="1" applyFill="1" applyBorder="1" applyAlignment="1">
      <alignment horizontal="right" vertical="center" wrapText="1"/>
    </xf>
    <xf numFmtId="4" fontId="138" fillId="25" borderId="20" xfId="292" applyNumberFormat="1" applyFont="1" applyFill="1" applyBorder="1" applyAlignment="1">
      <alignment horizontal="left" indent="1"/>
    </xf>
    <xf numFmtId="184" fontId="138" fillId="29" borderId="20" xfId="292" applyNumberFormat="1" applyFont="1" applyFill="1" applyBorder="1" applyAlignment="1">
      <alignment horizontal="right" vertical="center" wrapText="1"/>
    </xf>
    <xf numFmtId="171" fontId="138" fillId="29" borderId="20" xfId="303" applyNumberFormat="1" applyFont="1" applyFill="1" applyBorder="1" applyAlignment="1">
      <alignment horizontal="right" vertical="center" wrapText="1"/>
    </xf>
    <xf numFmtId="186" fontId="138" fillId="25" borderId="20" xfId="292" applyNumberFormat="1" applyFont="1" applyFill="1" applyBorder="1" applyAlignment="1">
      <alignment horizontal="right" vertical="center" wrapText="1"/>
    </xf>
    <xf numFmtId="4" fontId="138" fillId="25" borderId="40" xfId="292" applyNumberFormat="1" applyFont="1" applyFill="1" applyBorder="1" applyAlignment="1">
      <alignment horizontal="left" indent="1"/>
    </xf>
    <xf numFmtId="184" fontId="138" fillId="29" borderId="40" xfId="292" applyNumberFormat="1" applyFont="1" applyFill="1" applyBorder="1" applyAlignment="1">
      <alignment horizontal="right" vertical="center" wrapText="1"/>
    </xf>
    <xf numFmtId="171" fontId="138" fillId="29" borderId="40" xfId="303" applyNumberFormat="1" applyFont="1" applyFill="1" applyBorder="1" applyAlignment="1">
      <alignment horizontal="right" vertical="center" wrapText="1"/>
    </xf>
    <xf numFmtId="186" fontId="138" fillId="25" borderId="40" xfId="292" applyNumberFormat="1" applyFont="1" applyFill="1" applyBorder="1" applyAlignment="1">
      <alignment horizontal="right" vertical="center" wrapText="1"/>
    </xf>
    <xf numFmtId="4" fontId="64" fillId="33" borderId="0" xfId="292" applyNumberFormat="1" applyFont="1" applyFill="1" applyBorder="1" applyAlignment="1">
      <alignment horizontal="left" indent="1"/>
    </xf>
    <xf numFmtId="184" fontId="68" fillId="33" borderId="0" xfId="292" applyNumberFormat="1" applyFont="1" applyFill="1" applyBorder="1" applyAlignment="1">
      <alignment horizontal="right" vertical="center" wrapText="1"/>
    </xf>
    <xf numFmtId="171" fontId="68" fillId="33" borderId="0" xfId="303" applyNumberFormat="1" applyFont="1" applyFill="1" applyBorder="1" applyAlignment="1">
      <alignment horizontal="right" vertical="center" wrapText="1"/>
    </xf>
    <xf numFmtId="0" fontId="62" fillId="25" borderId="0" xfId="292" applyFont="1" applyFill="1" applyAlignment="1">
      <alignment horizontal="right"/>
    </xf>
    <xf numFmtId="3" fontId="62" fillId="25" borderId="0" xfId="292" applyNumberFormat="1" applyFont="1" applyFill="1"/>
    <xf numFmtId="0" fontId="62" fillId="25" borderId="0" xfId="292" applyFont="1" applyFill="1" applyBorder="1"/>
    <xf numFmtId="184" fontId="62" fillId="25" borderId="0" xfId="292" applyNumberFormat="1" applyFont="1" applyFill="1"/>
    <xf numFmtId="0" fontId="65" fillId="29" borderId="0" xfId="292" applyFont="1" applyFill="1"/>
    <xf numFmtId="4" fontId="75" fillId="25" borderId="0" xfId="292" applyNumberFormat="1" applyFont="1" applyFill="1" applyBorder="1" applyAlignment="1"/>
    <xf numFmtId="4" fontId="64" fillId="25" borderId="0" xfId="292" applyNumberFormat="1" applyFont="1" applyFill="1" applyBorder="1" applyAlignment="1">
      <alignment horizontal="left" indent="1"/>
    </xf>
    <xf numFmtId="184" fontId="68" fillId="29" borderId="0" xfId="292" applyNumberFormat="1" applyFont="1" applyFill="1" applyBorder="1" applyAlignment="1">
      <alignment horizontal="right" vertical="center" wrapText="1"/>
    </xf>
    <xf numFmtId="4" fontId="64" fillId="25" borderId="95" xfId="292" applyNumberFormat="1" applyFont="1" applyFill="1" applyBorder="1" applyAlignment="1">
      <alignment horizontal="left" indent="1"/>
    </xf>
    <xf numFmtId="188" fontId="68" fillId="29" borderId="0" xfId="292" applyNumberFormat="1" applyFont="1" applyFill="1" applyBorder="1" applyAlignment="1">
      <alignment horizontal="right" vertical="center" wrapText="1"/>
    </xf>
    <xf numFmtId="169" fontId="68" fillId="29" borderId="0" xfId="292" applyNumberFormat="1" applyFont="1" applyFill="1" applyBorder="1" applyAlignment="1">
      <alignment horizontal="right" vertical="center" wrapText="1"/>
    </xf>
    <xf numFmtId="3" fontId="68" fillId="29" borderId="0" xfId="292" applyNumberFormat="1" applyFont="1" applyFill="1" applyBorder="1" applyAlignment="1">
      <alignment horizontal="right" vertical="center" wrapText="1"/>
    </xf>
    <xf numFmtId="0" fontId="64" fillId="25" borderId="0" xfId="294" applyFont="1" applyFill="1"/>
    <xf numFmtId="184" fontId="61" fillId="31" borderId="15" xfId="294" applyNumberFormat="1" applyFont="1" applyFill="1" applyBorder="1" applyAlignment="1">
      <alignment horizontal="left" vertical="center" wrapText="1"/>
    </xf>
    <xf numFmtId="184" fontId="61" fillId="31" borderId="15" xfId="294" applyNumberFormat="1" applyFont="1" applyFill="1" applyBorder="1" applyAlignment="1">
      <alignment horizontal="right" vertical="center" wrapText="1"/>
    </xf>
    <xf numFmtId="186" fontId="61" fillId="31" borderId="15" xfId="294" applyNumberFormat="1" applyFont="1" applyFill="1" applyBorder="1" applyAlignment="1">
      <alignment horizontal="right" vertical="center" wrapText="1"/>
    </xf>
    <xf numFmtId="0" fontId="75" fillId="25" borderId="0" xfId="294" applyFont="1" applyFill="1" applyBorder="1"/>
    <xf numFmtId="184" fontId="64" fillId="25" borderId="0" xfId="294" applyNumberFormat="1" applyFont="1" applyFill="1"/>
    <xf numFmtId="0" fontId="75" fillId="25" borderId="0" xfId="294" applyFont="1" applyFill="1"/>
    <xf numFmtId="171" fontId="75" fillId="25" borderId="0" xfId="161" applyNumberFormat="1" applyFont="1" applyFill="1" applyBorder="1"/>
    <xf numFmtId="4" fontId="64" fillId="25" borderId="87" xfId="294" applyNumberFormat="1" applyFont="1" applyFill="1" applyBorder="1" applyAlignment="1">
      <alignment horizontal="left" indent="2"/>
    </xf>
    <xf numFmtId="184" fontId="68" fillId="29" borderId="87" xfId="294" applyNumberFormat="1" applyFont="1" applyFill="1" applyBorder="1" applyAlignment="1">
      <alignment horizontal="right" vertical="center" wrapText="1"/>
    </xf>
    <xf numFmtId="186" fontId="68" fillId="25" borderId="87" xfId="294" applyNumberFormat="1" applyFont="1" applyFill="1" applyBorder="1" applyAlignment="1">
      <alignment horizontal="right" vertical="center" wrapText="1"/>
    </xf>
    <xf numFmtId="171" fontId="64" fillId="25" borderId="0" xfId="161" applyNumberFormat="1" applyFont="1" applyFill="1" applyBorder="1"/>
    <xf numFmtId="184" fontId="75" fillId="25" borderId="0" xfId="294" applyNumberFormat="1" applyFont="1" applyFill="1"/>
    <xf numFmtId="184" fontId="68" fillId="29" borderId="26" xfId="294" applyNumberFormat="1" applyFont="1" applyFill="1" applyBorder="1" applyAlignment="1">
      <alignment horizontal="right" vertical="center" wrapText="1"/>
    </xf>
    <xf numFmtId="186" fontId="68" fillId="25" borderId="26" xfId="294" applyNumberFormat="1" applyFont="1" applyFill="1" applyBorder="1" applyAlignment="1">
      <alignment horizontal="right" vertical="center" wrapText="1"/>
    </xf>
    <xf numFmtId="0" fontId="64" fillId="25" borderId="0" xfId="294" applyFont="1" applyFill="1" applyBorder="1"/>
    <xf numFmtId="4" fontId="64" fillId="25" borderId="26" xfId="294" applyNumberFormat="1" applyFont="1" applyFill="1" applyBorder="1" applyAlignment="1">
      <alignment horizontal="left" indent="2"/>
    </xf>
    <xf numFmtId="9" fontId="64" fillId="25" borderId="0" xfId="161" applyNumberFormat="1" applyFont="1" applyFill="1"/>
    <xf numFmtId="171" fontId="64" fillId="25" borderId="0" xfId="294" applyNumberFormat="1" applyFont="1" applyFill="1"/>
    <xf numFmtId="4" fontId="64" fillId="25" borderId="94" xfId="294" applyNumberFormat="1" applyFont="1" applyFill="1" applyBorder="1" applyAlignment="1">
      <alignment horizontal="left" indent="2"/>
    </xf>
    <xf numFmtId="184" fontId="68" fillId="29" borderId="94" xfId="294" applyNumberFormat="1" applyFont="1" applyFill="1" applyBorder="1" applyAlignment="1">
      <alignment horizontal="right" vertical="center" wrapText="1"/>
    </xf>
    <xf numFmtId="184" fontId="64" fillId="29" borderId="94" xfId="294" applyNumberFormat="1" applyFont="1" applyFill="1" applyBorder="1" applyAlignment="1">
      <alignment horizontal="right"/>
    </xf>
    <xf numFmtId="186" fontId="68" fillId="25" borderId="94" xfId="294" applyNumberFormat="1" applyFont="1" applyFill="1" applyBorder="1" applyAlignment="1">
      <alignment horizontal="right" vertical="center" wrapText="1"/>
    </xf>
    <xf numFmtId="184" fontId="61" fillId="31" borderId="0" xfId="294" applyNumberFormat="1" applyFont="1" applyFill="1" applyBorder="1" applyAlignment="1">
      <alignment horizontal="left" vertical="center" wrapText="1"/>
    </xf>
    <xf numFmtId="184" fontId="61" fillId="31" borderId="0" xfId="294" applyNumberFormat="1" applyFont="1" applyFill="1" applyBorder="1" applyAlignment="1">
      <alignment horizontal="right" vertical="center" wrapText="1"/>
    </xf>
    <xf numFmtId="186" fontId="61" fillId="31" borderId="0" xfId="294" applyNumberFormat="1" applyFont="1" applyFill="1" applyBorder="1" applyAlignment="1">
      <alignment horizontal="right" vertical="center" wrapText="1"/>
    </xf>
    <xf numFmtId="4" fontId="64" fillId="25" borderId="35" xfId="294" applyNumberFormat="1" applyFont="1" applyFill="1" applyBorder="1" applyAlignment="1">
      <alignment horizontal="left" indent="2"/>
    </xf>
    <xf numFmtId="4" fontId="64" fillId="25" borderId="37" xfId="294" applyNumberFormat="1" applyFont="1" applyFill="1" applyBorder="1" applyAlignment="1">
      <alignment horizontal="left" indent="2"/>
    </xf>
    <xf numFmtId="184" fontId="68" fillId="29" borderId="37" xfId="294" applyNumberFormat="1" applyFont="1" applyFill="1" applyBorder="1" applyAlignment="1">
      <alignment horizontal="right" vertical="center" wrapText="1"/>
    </xf>
    <xf numFmtId="184" fontId="75" fillId="25" borderId="0" xfId="294" applyNumberFormat="1" applyFont="1" applyFill="1" applyBorder="1"/>
    <xf numFmtId="0" fontId="64" fillId="33" borderId="0" xfId="294" applyFont="1" applyFill="1" applyBorder="1"/>
    <xf numFmtId="3" fontId="64" fillId="33" borderId="0" xfId="294" applyNumberFormat="1" applyFont="1" applyFill="1" applyBorder="1"/>
    <xf numFmtId="184" fontId="64" fillId="33" borderId="0" xfId="294" applyNumberFormat="1" applyFont="1" applyFill="1" applyBorder="1"/>
    <xf numFmtId="171" fontId="64" fillId="25" borderId="0" xfId="303" applyNumberFormat="1" applyFont="1" applyFill="1" applyBorder="1"/>
    <xf numFmtId="3" fontId="64" fillId="25" borderId="0" xfId="294" applyNumberFormat="1" applyFont="1" applyFill="1"/>
    <xf numFmtId="1" fontId="64" fillId="25" borderId="0" xfId="294" applyNumberFormat="1" applyFont="1" applyFill="1" applyBorder="1"/>
    <xf numFmtId="169" fontId="64" fillId="25" borderId="0" xfId="294" applyNumberFormat="1" applyFont="1" applyFill="1" applyBorder="1"/>
    <xf numFmtId="4" fontId="64" fillId="25" borderId="0" xfId="294" applyNumberFormat="1" applyFont="1" applyFill="1" applyBorder="1"/>
    <xf numFmtId="9" fontId="64" fillId="25" borderId="0" xfId="294" applyNumberFormat="1" applyFont="1" applyFill="1"/>
    <xf numFmtId="0" fontId="195" fillId="27" borderId="0" xfId="290" applyFill="1"/>
    <xf numFmtId="0" fontId="195" fillId="27" borderId="0" xfId="290" applyFill="1" applyAlignment="1">
      <alignment horizontal="right"/>
    </xf>
    <xf numFmtId="3" fontId="195" fillId="27" borderId="0" xfId="290" applyNumberFormat="1" applyFill="1"/>
    <xf numFmtId="169" fontId="195" fillId="27" borderId="0" xfId="290" applyNumberFormat="1" applyFill="1"/>
    <xf numFmtId="0" fontId="3" fillId="27" borderId="0" xfId="290" applyFont="1" applyFill="1"/>
    <xf numFmtId="0" fontId="0" fillId="27" borderId="0" xfId="290" applyFont="1" applyFill="1"/>
    <xf numFmtId="0" fontId="0" fillId="27" borderId="0" xfId="290" applyFont="1" applyFill="1" applyAlignment="1">
      <alignment horizontal="center"/>
    </xf>
    <xf numFmtId="0" fontId="195" fillId="27" borderId="0" xfId="294" applyFill="1"/>
    <xf numFmtId="0" fontId="3" fillId="27" borderId="0" xfId="294" applyFont="1" applyFill="1" applyAlignment="1">
      <alignment horizontal="right"/>
    </xf>
    <xf numFmtId="0" fontId="0" fillId="27" borderId="0" xfId="294" applyFont="1" applyFill="1" applyAlignment="1">
      <alignment horizontal="center"/>
    </xf>
    <xf numFmtId="0" fontId="0" fillId="27" borderId="26" xfId="294" applyFont="1" applyFill="1" applyBorder="1"/>
    <xf numFmtId="171" fontId="0" fillId="27" borderId="0" xfId="303" applyNumberFormat="1" applyFont="1" applyFill="1"/>
    <xf numFmtId="0" fontId="3" fillId="27" borderId="0" xfId="294" applyFont="1" applyFill="1"/>
    <xf numFmtId="0" fontId="0" fillId="27" borderId="0" xfId="294" applyFont="1" applyFill="1"/>
    <xf numFmtId="3" fontId="64" fillId="25" borderId="0" xfId="161" applyNumberFormat="1" applyFont="1" applyFill="1"/>
    <xf numFmtId="4" fontId="64" fillId="25" borderId="0" xfId="0" applyNumberFormat="1" applyFont="1" applyFill="1"/>
    <xf numFmtId="169" fontId="64" fillId="29" borderId="0" xfId="161" applyNumberFormat="1" applyFont="1" applyFill="1"/>
    <xf numFmtId="169" fontId="64" fillId="25" borderId="0" xfId="0" applyNumberFormat="1" applyFont="1" applyFill="1"/>
    <xf numFmtId="0" fontId="3" fillId="0" borderId="0" xfId="292" applyFont="1"/>
    <xf numFmtId="0" fontId="195" fillId="0" borderId="0" xfId="292" applyAlignment="1">
      <alignment horizontal="center"/>
    </xf>
    <xf numFmtId="3" fontId="64" fillId="25" borderId="0" xfId="163" applyNumberFormat="1" applyFont="1" applyFill="1" applyAlignment="1">
      <alignment horizontal="center"/>
    </xf>
    <xf numFmtId="0" fontId="73" fillId="25" borderId="0" xfId="0" applyFont="1" applyFill="1" applyAlignment="1">
      <alignment vertical="center"/>
    </xf>
    <xf numFmtId="0" fontId="73" fillId="25" borderId="0" xfId="0" applyFont="1" applyFill="1" applyAlignment="1">
      <alignment vertical="top"/>
    </xf>
    <xf numFmtId="0" fontId="90" fillId="32" borderId="14" xfId="292" applyFont="1" applyFill="1" applyBorder="1" applyAlignment="1">
      <alignment vertical="center"/>
    </xf>
    <xf numFmtId="0" fontId="90" fillId="32" borderId="0" xfId="292" applyFont="1" applyFill="1" applyBorder="1" applyAlignment="1">
      <alignment vertical="center"/>
    </xf>
    <xf numFmtId="0" fontId="63" fillId="25" borderId="0" xfId="292" applyFont="1" applyFill="1"/>
    <xf numFmtId="169" fontId="62" fillId="25" borderId="0" xfId="292" applyNumberFormat="1" applyFont="1" applyFill="1"/>
    <xf numFmtId="0" fontId="75" fillId="25" borderId="0" xfId="292" applyFont="1" applyFill="1"/>
    <xf numFmtId="189" fontId="75" fillId="25" borderId="0" xfId="292" applyNumberFormat="1" applyFont="1" applyFill="1"/>
    <xf numFmtId="171" fontId="75" fillId="25" borderId="0" xfId="161" applyNumberFormat="1" applyFont="1" applyFill="1"/>
    <xf numFmtId="3" fontId="61" fillId="30" borderId="0" xfId="292" applyNumberFormat="1" applyFont="1" applyFill="1" applyBorder="1" applyAlignment="1">
      <alignment wrapText="1"/>
    </xf>
    <xf numFmtId="185" fontId="61" fillId="30" borderId="0" xfId="292" applyNumberFormat="1" applyFont="1" applyFill="1" applyBorder="1" applyAlignment="1" applyProtection="1">
      <alignment horizontal="right" wrapText="1"/>
      <protection locked="0"/>
    </xf>
    <xf numFmtId="186" fontId="61" fillId="30" borderId="0" xfId="292" applyNumberFormat="1" applyFont="1" applyFill="1" applyBorder="1" applyAlignment="1">
      <alignment horizontal="right" wrapText="1"/>
    </xf>
    <xf numFmtId="0" fontId="61" fillId="31" borderId="0" xfId="292" applyFont="1" applyFill="1" applyBorder="1" applyAlignment="1" applyProtection="1">
      <alignment vertical="center"/>
      <protection locked="0"/>
    </xf>
    <xf numFmtId="185" fontId="61" fillId="31" borderId="0" xfId="292" applyNumberFormat="1" applyFont="1" applyFill="1" applyBorder="1" applyAlignment="1" applyProtection="1">
      <alignment horizontal="right" wrapText="1"/>
      <protection locked="0"/>
    </xf>
    <xf numFmtId="186" fontId="61" fillId="31" borderId="0" xfId="292" applyNumberFormat="1" applyFont="1" applyFill="1" applyBorder="1" applyAlignment="1">
      <alignment horizontal="right" wrapText="1"/>
    </xf>
    <xf numFmtId="0" fontId="64" fillId="25" borderId="0" xfId="292" applyFont="1" applyFill="1"/>
    <xf numFmtId="3" fontId="138" fillId="25" borderId="39" xfId="292" applyNumberFormat="1" applyFont="1" applyFill="1" applyBorder="1" applyAlignment="1">
      <alignment horizontal="left" indent="1"/>
    </xf>
    <xf numFmtId="185" fontId="138" fillId="29" borderId="39" xfId="292" applyNumberFormat="1" applyFont="1" applyFill="1" applyBorder="1" applyAlignment="1"/>
    <xf numFmtId="185" fontId="138" fillId="25" borderId="39" xfId="292" applyNumberFormat="1" applyFont="1" applyFill="1" applyBorder="1" applyAlignment="1" applyProtection="1">
      <alignment horizontal="right" wrapText="1"/>
      <protection locked="0"/>
    </xf>
    <xf numFmtId="186" fontId="138" fillId="25" borderId="39" xfId="292" applyNumberFormat="1" applyFont="1" applyFill="1" applyBorder="1" applyAlignment="1">
      <alignment horizontal="right" wrapText="1"/>
    </xf>
    <xf numFmtId="185" fontId="138" fillId="29" borderId="20" xfId="292" applyNumberFormat="1" applyFont="1" applyFill="1" applyBorder="1" applyAlignment="1"/>
    <xf numFmtId="185" fontId="138" fillId="25" borderId="20" xfId="292" applyNumberFormat="1" applyFont="1" applyFill="1" applyBorder="1" applyAlignment="1" applyProtection="1">
      <alignment horizontal="right" wrapText="1"/>
      <protection locked="0"/>
    </xf>
    <xf numFmtId="186" fontId="138" fillId="25" borderId="20" xfId="292" applyNumberFormat="1" applyFont="1" applyFill="1" applyBorder="1" applyAlignment="1">
      <alignment horizontal="right" wrapText="1"/>
    </xf>
    <xf numFmtId="3" fontId="138" fillId="25" borderId="20" xfId="292" applyNumberFormat="1" applyFont="1" applyFill="1" applyBorder="1" applyAlignment="1">
      <alignment horizontal="left" indent="1"/>
    </xf>
    <xf numFmtId="3" fontId="138" fillId="25" borderId="40" xfId="292" applyNumberFormat="1" applyFont="1" applyFill="1" applyBorder="1" applyAlignment="1">
      <alignment horizontal="left" indent="1"/>
    </xf>
    <xf numFmtId="185" fontId="138" fillId="29" borderId="40" xfId="292" applyNumberFormat="1" applyFont="1" applyFill="1" applyBorder="1" applyAlignment="1"/>
    <xf numFmtId="185" fontId="138" fillId="25" borderId="40" xfId="292" applyNumberFormat="1" applyFont="1" applyFill="1" applyBorder="1" applyAlignment="1" applyProtection="1">
      <alignment horizontal="right" wrapText="1"/>
      <protection locked="0"/>
    </xf>
    <xf numFmtId="186" fontId="138" fillId="25" borderId="40" xfId="292" applyNumberFormat="1" applyFont="1" applyFill="1" applyBorder="1" applyAlignment="1">
      <alignment horizontal="right" wrapText="1"/>
    </xf>
    <xf numFmtId="0" fontId="61" fillId="31" borderId="96" xfId="292" applyFont="1" applyFill="1" applyBorder="1" applyAlignment="1" applyProtection="1">
      <alignment vertical="center"/>
      <protection locked="0"/>
    </xf>
    <xf numFmtId="185" fontId="61" fillId="31" borderId="96" xfId="292" applyNumberFormat="1" applyFont="1" applyFill="1" applyBorder="1" applyAlignment="1" applyProtection="1">
      <alignment horizontal="right" wrapText="1"/>
      <protection locked="0"/>
    </xf>
    <xf numFmtId="186" fontId="61" fillId="31" borderId="96" xfId="292" applyNumberFormat="1" applyFont="1" applyFill="1" applyBorder="1" applyAlignment="1">
      <alignment horizontal="right" wrapText="1"/>
    </xf>
    <xf numFmtId="0" fontId="73" fillId="33" borderId="0" xfId="292" applyFont="1" applyFill="1"/>
    <xf numFmtId="0" fontId="73" fillId="33" borderId="0" xfId="292" applyFont="1" applyFill="1" applyBorder="1" applyAlignment="1"/>
    <xf numFmtId="3" fontId="73" fillId="33" borderId="0" xfId="292" applyNumberFormat="1" applyFont="1" applyFill="1" applyAlignment="1"/>
    <xf numFmtId="0" fontId="72" fillId="33" borderId="0" xfId="292" applyFont="1" applyFill="1" applyAlignment="1"/>
    <xf numFmtId="0" fontId="72" fillId="25" borderId="0" xfId="292" applyFont="1" applyFill="1"/>
    <xf numFmtId="3" fontId="80" fillId="25" borderId="0" xfId="292" applyNumberFormat="1" applyFont="1" applyFill="1"/>
    <xf numFmtId="0" fontId="70" fillId="25" borderId="0" xfId="292" applyFont="1" applyFill="1"/>
    <xf numFmtId="3" fontId="72" fillId="25" borderId="0" xfId="292" applyNumberFormat="1" applyFont="1" applyFill="1"/>
    <xf numFmtId="171" fontId="62" fillId="25" borderId="0" xfId="303" applyNumberFormat="1" applyFont="1" applyFill="1"/>
    <xf numFmtId="10" fontId="72" fillId="29" borderId="0" xfId="292" applyNumberFormat="1" applyFont="1" applyFill="1"/>
    <xf numFmtId="0" fontId="73" fillId="29" borderId="0" xfId="299" applyFont="1" applyFill="1" applyBorder="1"/>
    <xf numFmtId="0" fontId="73" fillId="29" borderId="0" xfId="299" applyFont="1" applyFill="1" applyBorder="1" applyAlignment="1">
      <alignment wrapText="1"/>
    </xf>
    <xf numFmtId="0" fontId="73" fillId="29" borderId="0" xfId="292" applyFont="1" applyFill="1" applyBorder="1" applyAlignment="1">
      <alignment wrapText="1"/>
    </xf>
    <xf numFmtId="0" fontId="64" fillId="29" borderId="0" xfId="305" applyFont="1" applyFill="1"/>
    <xf numFmtId="0" fontId="62" fillId="29" borderId="0" xfId="305" applyFont="1" applyFill="1"/>
    <xf numFmtId="4" fontId="138" fillId="29" borderId="20" xfId="139" applyNumberFormat="1" applyFont="1" applyFill="1" applyBorder="1" applyAlignment="1">
      <alignment horizontal="right"/>
    </xf>
    <xf numFmtId="4" fontId="138" fillId="29" borderId="40" xfId="139" applyNumberFormat="1" applyFont="1" applyFill="1" applyBorder="1" applyAlignment="1">
      <alignment horizontal="right"/>
    </xf>
    <xf numFmtId="9" fontId="138" fillId="29" borderId="40" xfId="161" applyFont="1" applyFill="1" applyBorder="1" applyAlignment="1"/>
    <xf numFmtId="0" fontId="64" fillId="33" borderId="0" xfId="305" applyFont="1" applyFill="1" applyBorder="1"/>
    <xf numFmtId="0" fontId="136" fillId="29" borderId="0" xfId="292" applyNumberFormat="1" applyFont="1" applyFill="1" applyBorder="1" applyAlignment="1" applyProtection="1">
      <alignment vertical="center"/>
      <protection locked="0"/>
    </xf>
    <xf numFmtId="0" fontId="66" fillId="29" borderId="0" xfId="292" applyNumberFormat="1" applyFont="1" applyFill="1" applyBorder="1" applyAlignment="1" applyProtection="1">
      <alignment vertical="center"/>
      <protection locked="0"/>
    </xf>
    <xf numFmtId="185" fontId="126" fillId="29" borderId="24" xfId="292" applyNumberFormat="1" applyFont="1" applyFill="1" applyBorder="1" applyAlignment="1" applyProtection="1">
      <alignment horizontal="right" vertical="center" wrapText="1"/>
      <protection locked="0"/>
    </xf>
    <xf numFmtId="185" fontId="126" fillId="29" borderId="44" xfId="292" applyNumberFormat="1" applyFont="1" applyFill="1" applyBorder="1" applyAlignment="1" applyProtection="1">
      <alignment horizontal="right" vertical="center" wrapText="1"/>
      <protection locked="0"/>
    </xf>
    <xf numFmtId="0" fontId="146" fillId="0" borderId="0" xfId="292" applyFont="1"/>
    <xf numFmtId="0" fontId="1" fillId="29" borderId="0" xfId="139" applyFont="1" applyFill="1" applyBorder="1" applyAlignment="1"/>
    <xf numFmtId="0" fontId="67" fillId="31" borderId="19" xfId="153" applyFont="1" applyFill="1" applyBorder="1" applyAlignment="1">
      <alignment vertical="center"/>
    </xf>
    <xf numFmtId="0" fontId="138" fillId="29" borderId="24" xfId="292" applyNumberFormat="1" applyFont="1" applyFill="1" applyBorder="1" applyAlignment="1" applyProtection="1">
      <alignment vertical="center"/>
      <protection locked="0"/>
    </xf>
    <xf numFmtId="185" fontId="138" fillId="29" borderId="24" xfId="292" applyNumberFormat="1" applyFont="1" applyFill="1" applyBorder="1" applyAlignment="1" applyProtection="1">
      <alignment horizontal="right" vertical="center" wrapText="1"/>
      <protection locked="0"/>
    </xf>
    <xf numFmtId="0" fontId="124" fillId="29" borderId="0" xfId="292" applyNumberFormat="1" applyFont="1" applyFill="1" applyBorder="1" applyAlignment="1" applyProtection="1">
      <alignment vertical="center"/>
      <protection locked="0"/>
    </xf>
    <xf numFmtId="0" fontId="62" fillId="29" borderId="0" xfId="292" applyNumberFormat="1" applyFont="1" applyFill="1" applyBorder="1" applyAlignment="1" applyProtection="1">
      <protection locked="0"/>
    </xf>
    <xf numFmtId="0" fontId="1" fillId="29" borderId="0" xfId="134" applyFont="1" applyFill="1" applyBorder="1"/>
    <xf numFmtId="0" fontId="1" fillId="29" borderId="0" xfId="134" applyFont="1" applyFill="1" applyBorder="1" applyAlignment="1">
      <alignment horizontal="center" vertical="center"/>
    </xf>
    <xf numFmtId="0" fontId="151" fillId="32" borderId="14" xfId="153" applyFont="1" applyFill="1" applyBorder="1" applyAlignment="1">
      <alignment vertical="center"/>
    </xf>
    <xf numFmtId="0" fontId="151" fillId="32" borderId="14" xfId="153" applyFont="1" applyFill="1" applyBorder="1" applyAlignment="1">
      <alignment horizontal="left" vertical="center"/>
    </xf>
    <xf numFmtId="0" fontId="151" fillId="29" borderId="0" xfId="153" applyFont="1" applyFill="1" applyBorder="1" applyAlignment="1"/>
    <xf numFmtId="0" fontId="91" fillId="29" borderId="0" xfId="134" applyFont="1" applyFill="1" applyBorder="1"/>
    <xf numFmtId="0" fontId="71" fillId="31" borderId="19" xfId="153" applyFont="1" applyFill="1" applyBorder="1" applyAlignment="1">
      <alignment vertical="center"/>
    </xf>
    <xf numFmtId="0" fontId="74" fillId="31" borderId="0" xfId="294" applyNumberFormat="1" applyFont="1" applyFill="1" applyBorder="1" applyAlignment="1">
      <alignment vertical="center" wrapText="1"/>
    </xf>
    <xf numFmtId="0" fontId="104" fillId="29" borderId="0" xfId="134" applyFont="1" applyFill="1" applyBorder="1"/>
    <xf numFmtId="168" fontId="141" fillId="25" borderId="97" xfId="134" applyNumberFormat="1" applyFont="1" applyFill="1" applyBorder="1" applyAlignment="1">
      <alignment horizontal="left" vertical="center" wrapText="1"/>
    </xf>
    <xf numFmtId="168" fontId="141" fillId="25" borderId="97" xfId="134" applyNumberFormat="1" applyFont="1" applyFill="1" applyBorder="1" applyAlignment="1">
      <alignment horizontal="right" vertical="center" wrapText="1"/>
    </xf>
    <xf numFmtId="168" fontId="141" fillId="25" borderId="98" xfId="134" applyNumberFormat="1" applyFont="1" applyFill="1" applyBorder="1" applyAlignment="1">
      <alignment horizontal="left" vertical="center" wrapText="1"/>
    </xf>
    <xf numFmtId="168" fontId="141" fillId="25" borderId="98" xfId="134" applyNumberFormat="1" applyFont="1" applyFill="1" applyBorder="1" applyAlignment="1">
      <alignment horizontal="right" vertical="center" wrapText="1"/>
    </xf>
    <xf numFmtId="168" fontId="141" fillId="25" borderId="99" xfId="134" applyNumberFormat="1" applyFont="1" applyFill="1" applyBorder="1" applyAlignment="1">
      <alignment horizontal="left" vertical="center" wrapText="1"/>
    </xf>
    <xf numFmtId="168" fontId="141" fillId="25" borderId="99" xfId="134" applyNumberFormat="1" applyFont="1" applyFill="1" applyBorder="1" applyAlignment="1">
      <alignment horizontal="right" vertical="center" wrapText="1"/>
    </xf>
    <xf numFmtId="0" fontId="91" fillId="33" borderId="0" xfId="134" applyFont="1" applyFill="1" applyBorder="1"/>
    <xf numFmtId="0" fontId="72" fillId="33" borderId="0" xfId="306" applyFont="1" applyFill="1" applyBorder="1" applyAlignment="1">
      <alignment horizontal="center" vertical="center" wrapText="1"/>
    </xf>
    <xf numFmtId="167" fontId="141" fillId="25" borderId="15" xfId="134" applyNumberFormat="1" applyFont="1" applyFill="1" applyBorder="1" applyAlignment="1">
      <alignment horizontal="left" vertical="center" wrapText="1"/>
    </xf>
    <xf numFmtId="168" fontId="141" fillId="25" borderId="15" xfId="134" applyNumberFormat="1" applyFont="1" applyFill="1" applyBorder="1" applyAlignment="1">
      <alignment horizontal="right" vertical="center" wrapText="1"/>
    </xf>
    <xf numFmtId="0" fontId="0" fillId="29" borderId="0" xfId="300" applyFont="1" applyFill="1" applyBorder="1"/>
    <xf numFmtId="0" fontId="106" fillId="32" borderId="0" xfId="300" applyFont="1" applyFill="1" applyBorder="1" applyAlignment="1">
      <alignment horizontal="center" vertical="center" wrapText="1"/>
    </xf>
    <xf numFmtId="0" fontId="138" fillId="29" borderId="35" xfId="300" applyFont="1" applyFill="1" applyBorder="1" applyAlignment="1">
      <alignment horizontal="center"/>
    </xf>
    <xf numFmtId="0" fontId="138" fillId="29" borderId="35" xfId="300" applyFont="1" applyFill="1" applyBorder="1" applyAlignment="1">
      <alignment horizontal="left"/>
    </xf>
    <xf numFmtId="190" fontId="138" fillId="29" borderId="35" xfId="307" applyNumberFormat="1" applyFont="1" applyFill="1" applyBorder="1" applyAlignment="1">
      <alignment horizontal="center"/>
    </xf>
    <xf numFmtId="0" fontId="138" fillId="29" borderId="33" xfId="300" applyFont="1" applyFill="1" applyBorder="1" applyAlignment="1">
      <alignment horizontal="center"/>
    </xf>
    <xf numFmtId="0" fontId="138" fillId="29" borderId="33" xfId="300" applyFont="1" applyFill="1" applyBorder="1" applyAlignment="1">
      <alignment horizontal="left"/>
    </xf>
    <xf numFmtId="190" fontId="138" fillId="29" borderId="33" xfId="307" applyNumberFormat="1" applyFont="1" applyFill="1" applyBorder="1" applyAlignment="1">
      <alignment horizontal="center"/>
    </xf>
    <xf numFmtId="0" fontId="138" fillId="29" borderId="37" xfId="300" applyFont="1" applyFill="1" applyBorder="1" applyAlignment="1">
      <alignment horizontal="center"/>
    </xf>
    <xf numFmtId="0" fontId="138" fillId="29" borderId="37" xfId="300" applyFont="1" applyFill="1" applyBorder="1" applyAlignment="1">
      <alignment horizontal="left"/>
    </xf>
    <xf numFmtId="190" fontId="138" fillId="29" borderId="37" xfId="307" applyNumberFormat="1" applyFont="1" applyFill="1" applyBorder="1" applyAlignment="1">
      <alignment horizontal="center"/>
    </xf>
    <xf numFmtId="0" fontId="136" fillId="29" borderId="0" xfId="300" applyFont="1" applyFill="1" applyBorder="1"/>
    <xf numFmtId="190" fontId="138" fillId="29" borderId="35" xfId="307" applyNumberFormat="1" applyFont="1" applyFill="1" applyBorder="1" applyAlignment="1"/>
    <xf numFmtId="0" fontId="61" fillId="31" borderId="15" xfId="130" applyFont="1" applyFill="1" applyBorder="1" applyAlignment="1">
      <alignment horizontal="right" vertical="center" wrapText="1"/>
    </xf>
    <xf numFmtId="0" fontId="61" fillId="31" borderId="16" xfId="130" applyFont="1" applyFill="1" applyBorder="1" applyAlignment="1">
      <alignment horizontal="right"/>
    </xf>
    <xf numFmtId="0" fontId="61" fillId="31" borderId="16" xfId="130" applyFont="1" applyFill="1" applyBorder="1" applyAlignment="1">
      <alignment horizontal="right" vertical="center" wrapText="1"/>
    </xf>
    <xf numFmtId="167" fontId="95" fillId="25" borderId="68" xfId="302" applyNumberFormat="1" applyFont="1" applyFill="1" applyBorder="1" applyAlignment="1">
      <alignment horizontal="left" vertical="center" wrapText="1"/>
    </xf>
    <xf numFmtId="3" fontId="95" fillId="25" borderId="25" xfId="302" applyNumberFormat="1" applyFont="1" applyFill="1" applyBorder="1"/>
    <xf numFmtId="193" fontId="95" fillId="29" borderId="68" xfId="303" applyNumberFormat="1" applyFont="1" applyFill="1" applyBorder="1" applyAlignment="1">
      <alignment horizontal="right" wrapText="1"/>
    </xf>
    <xf numFmtId="0" fontId="72" fillId="25" borderId="0" xfId="302" applyFont="1" applyFill="1"/>
    <xf numFmtId="167" fontId="95" fillId="25" borderId="39" xfId="302" applyNumberFormat="1" applyFont="1" applyFill="1" applyBorder="1" applyAlignment="1">
      <alignment horizontal="left" vertical="center" wrapText="1"/>
    </xf>
    <xf numFmtId="3" fontId="95" fillId="25" borderId="39" xfId="302" applyNumberFormat="1" applyFont="1" applyFill="1" applyBorder="1"/>
    <xf numFmtId="0" fontId="95" fillId="25" borderId="39" xfId="302" applyNumberFormat="1" applyFont="1" applyFill="1" applyBorder="1"/>
    <xf numFmtId="167" fontId="95" fillId="25" borderId="37" xfId="302" applyNumberFormat="1" applyFont="1" applyFill="1" applyBorder="1" applyAlignment="1">
      <alignment horizontal="left" vertical="center" wrapText="1"/>
    </xf>
    <xf numFmtId="3" fontId="95" fillId="25" borderId="0" xfId="302" applyNumberFormat="1" applyFont="1" applyFill="1" applyBorder="1"/>
    <xf numFmtId="193" fontId="95" fillId="29" borderId="37" xfId="303" applyNumberFormat="1" applyFont="1" applyFill="1" applyBorder="1" applyAlignment="1">
      <alignment horizontal="right" wrapText="1"/>
    </xf>
    <xf numFmtId="167" fontId="95" fillId="25" borderId="20" xfId="302" applyNumberFormat="1" applyFont="1" applyFill="1" applyBorder="1" applyAlignment="1">
      <alignment horizontal="left" vertical="center" wrapText="1"/>
    </xf>
    <xf numFmtId="3" fontId="95" fillId="25" borderId="20" xfId="302" applyNumberFormat="1" applyFont="1" applyFill="1" applyBorder="1"/>
    <xf numFmtId="0" fontId="95" fillId="25" borderId="20" xfId="302" applyNumberFormat="1" applyFont="1" applyFill="1" applyBorder="1"/>
    <xf numFmtId="0" fontId="74" fillId="33" borderId="0" xfId="292" applyFont="1" applyFill="1" applyBorder="1"/>
    <xf numFmtId="3" fontId="74" fillId="33" borderId="0" xfId="292" applyNumberFormat="1" applyFont="1" applyFill="1" applyBorder="1"/>
    <xf numFmtId="0" fontId="70" fillId="33" borderId="0" xfId="292" applyFont="1" applyFill="1" applyBorder="1"/>
    <xf numFmtId="9" fontId="74" fillId="33" borderId="0" xfId="292" applyNumberFormat="1" applyFont="1" applyFill="1" applyBorder="1"/>
    <xf numFmtId="167" fontId="95" fillId="25" borderId="40" xfId="302" applyNumberFormat="1" applyFont="1" applyFill="1" applyBorder="1" applyAlignment="1">
      <alignment horizontal="left" vertical="center" wrapText="1"/>
    </xf>
    <xf numFmtId="3" fontId="95" fillId="25" borderId="40" xfId="302" applyNumberFormat="1" applyFont="1" applyFill="1" applyBorder="1"/>
    <xf numFmtId="0" fontId="95" fillId="25" borderId="40" xfId="302" applyNumberFormat="1" applyFont="1" applyFill="1" applyBorder="1"/>
    <xf numFmtId="0" fontId="73" fillId="29" borderId="0" xfId="302" applyFont="1" applyFill="1"/>
    <xf numFmtId="0" fontId="98" fillId="29" borderId="0" xfId="308" applyFont="1" applyFill="1"/>
    <xf numFmtId="0" fontId="1" fillId="0" borderId="0" xfId="308" applyFont="1"/>
    <xf numFmtId="0" fontId="1" fillId="29" borderId="0" xfId="308" applyFont="1" applyFill="1"/>
    <xf numFmtId="0" fontId="96" fillId="29" borderId="0" xfId="308" applyFont="1" applyFill="1"/>
    <xf numFmtId="0" fontId="99" fillId="29" borderId="0" xfId="308" applyFont="1" applyFill="1"/>
    <xf numFmtId="0" fontId="103" fillId="29" borderId="100" xfId="308" applyFont="1" applyFill="1" applyBorder="1" applyAlignment="1">
      <alignment horizontal="center" vertical="center" wrapText="1" readingOrder="1"/>
    </xf>
    <xf numFmtId="0" fontId="103" fillId="29" borderId="101" xfId="308" applyFont="1" applyFill="1" applyBorder="1" applyAlignment="1">
      <alignment horizontal="center" wrapText="1" readingOrder="1"/>
    </xf>
    <xf numFmtId="0" fontId="100" fillId="43" borderId="102" xfId="308" applyFont="1" applyFill="1" applyBorder="1" applyAlignment="1">
      <alignment horizontal="center" vertical="center" wrapText="1" readingOrder="1"/>
    </xf>
    <xf numFmtId="0" fontId="133" fillId="0" borderId="102" xfId="308" applyFont="1" applyBorder="1" applyAlignment="1">
      <alignment horizontal="center" vertical="center" wrapText="1" readingOrder="1"/>
    </xf>
    <xf numFmtId="0" fontId="0" fillId="43" borderId="102" xfId="308" applyFont="1" applyFill="1" applyBorder="1" applyAlignment="1">
      <alignment vertical="center" wrapText="1"/>
    </xf>
    <xf numFmtId="0" fontId="96" fillId="0" borderId="0" xfId="308" applyFont="1"/>
    <xf numFmtId="0" fontId="101" fillId="43" borderId="102" xfId="308" applyFont="1" applyFill="1" applyBorder="1" applyAlignment="1">
      <alignment horizontal="center" vertical="center" wrapText="1" readingOrder="1"/>
    </xf>
    <xf numFmtId="0" fontId="0" fillId="0" borderId="102" xfId="308" applyFont="1" applyBorder="1" applyAlignment="1">
      <alignment vertical="center" wrapText="1"/>
    </xf>
    <xf numFmtId="0" fontId="102" fillId="43" borderId="102" xfId="308" applyFont="1" applyFill="1" applyBorder="1" applyAlignment="1">
      <alignment horizontal="center" vertical="center" wrapText="1" readingOrder="1"/>
    </xf>
    <xf numFmtId="0" fontId="102" fillId="44" borderId="100" xfId="308" applyFont="1" applyFill="1" applyBorder="1" applyAlignment="1">
      <alignment horizontal="center" vertical="center" wrapText="1" readingOrder="1"/>
    </xf>
    <xf numFmtId="0" fontId="100" fillId="44" borderId="102" xfId="308" applyFont="1" applyFill="1" applyBorder="1" applyAlignment="1">
      <alignment horizontal="center" vertical="center" wrapText="1" readingOrder="1"/>
    </xf>
    <xf numFmtId="0" fontId="0" fillId="44" borderId="102" xfId="308" applyFont="1" applyFill="1" applyBorder="1" applyAlignment="1">
      <alignment vertical="center" wrapText="1"/>
    </xf>
    <xf numFmtId="0" fontId="107" fillId="44" borderId="103" xfId="308" applyFont="1" applyFill="1" applyBorder="1" applyAlignment="1">
      <alignment horizontal="center" vertical="center" wrapText="1" readingOrder="1"/>
    </xf>
    <xf numFmtId="0" fontId="101" fillId="44" borderId="102" xfId="308" quotePrefix="1" applyFont="1" applyFill="1" applyBorder="1" applyAlignment="1">
      <alignment horizontal="center" vertical="center" wrapText="1" readingOrder="1"/>
    </xf>
    <xf numFmtId="0" fontId="96" fillId="44" borderId="101" xfId="308" applyFont="1" applyFill="1" applyBorder="1" applyAlignment="1">
      <alignment horizontal="center" vertical="center" textRotation="90" wrapText="1"/>
    </xf>
    <xf numFmtId="0" fontId="62" fillId="45" borderId="102" xfId="308" applyFont="1" applyFill="1" applyBorder="1" applyAlignment="1">
      <alignment horizontal="center" vertical="center" wrapText="1" readingOrder="1"/>
    </xf>
    <xf numFmtId="0" fontId="0" fillId="45" borderId="102" xfId="308" applyFont="1" applyFill="1" applyBorder="1" applyAlignment="1">
      <alignment vertical="center" wrapText="1"/>
    </xf>
    <xf numFmtId="0" fontId="0" fillId="29" borderId="0" xfId="308" applyFont="1" applyFill="1"/>
    <xf numFmtId="0" fontId="0" fillId="0" borderId="0" xfId="308" applyFont="1"/>
    <xf numFmtId="0" fontId="99" fillId="0" borderId="0" xfId="308" applyFont="1"/>
    <xf numFmtId="0" fontId="62" fillId="29" borderId="0" xfId="292" applyFont="1" applyFill="1"/>
    <xf numFmtId="0" fontId="152" fillId="29" borderId="0" xfId="292" applyFont="1" applyFill="1"/>
    <xf numFmtId="0" fontId="142" fillId="29" borderId="0" xfId="292" applyFont="1" applyFill="1"/>
    <xf numFmtId="0" fontId="59" fillId="29" borderId="0" xfId="292" applyFont="1" applyFill="1"/>
    <xf numFmtId="0" fontId="135" fillId="29" borderId="0" xfId="292" applyFont="1" applyFill="1"/>
    <xf numFmtId="3" fontId="195" fillId="27" borderId="26" xfId="294" applyNumberFormat="1" applyFill="1" applyBorder="1"/>
    <xf numFmtId="0" fontId="61" fillId="32" borderId="104" xfId="292" applyNumberFormat="1" applyFont="1" applyFill="1" applyBorder="1" applyAlignment="1" applyProtection="1">
      <alignment horizontal="center" vertical="center"/>
      <protection locked="0"/>
    </xf>
    <xf numFmtId="0" fontId="61" fillId="32" borderId="104" xfId="292" applyNumberFormat="1" applyFont="1" applyFill="1" applyBorder="1" applyAlignment="1" applyProtection="1">
      <alignment horizontal="right" vertical="center" wrapText="1"/>
      <protection locked="0"/>
    </xf>
    <xf numFmtId="0" fontId="61" fillId="32" borderId="104" xfId="292" applyNumberFormat="1" applyFont="1" applyFill="1" applyBorder="1" applyAlignment="1" applyProtection="1">
      <alignment horizontal="center" vertical="center" wrapText="1"/>
      <protection locked="0"/>
    </xf>
    <xf numFmtId="0" fontId="64" fillId="0" borderId="0" xfId="309" applyNumberFormat="1" applyFont="1" applyFill="1" applyBorder="1" applyAlignment="1" applyProtection="1"/>
    <xf numFmtId="0" fontId="126" fillId="28" borderId="24" xfId="292" applyNumberFormat="1" applyFont="1" applyFill="1" applyBorder="1" applyAlignment="1" applyProtection="1">
      <alignment vertical="center" wrapText="1"/>
      <protection locked="0"/>
    </xf>
    <xf numFmtId="0" fontId="126" fillId="28" borderId="44" xfId="292" applyNumberFormat="1" applyFont="1" applyFill="1" applyBorder="1" applyAlignment="1" applyProtection="1">
      <alignment vertical="center" wrapText="1"/>
      <protection locked="0"/>
    </xf>
    <xf numFmtId="0" fontId="61" fillId="30" borderId="0" xfId="292" applyNumberFormat="1" applyFont="1" applyFill="1" applyBorder="1" applyAlignment="1" applyProtection="1">
      <alignment vertical="center" wrapText="1"/>
      <protection locked="0"/>
    </xf>
    <xf numFmtId="185" fontId="61" fillId="30" borderId="0" xfId="292" applyNumberFormat="1" applyFont="1" applyFill="1" applyBorder="1" applyAlignment="1" applyProtection="1">
      <alignment horizontal="right" vertical="center" wrapText="1"/>
      <protection locked="0"/>
    </xf>
    <xf numFmtId="0" fontId="61" fillId="32" borderId="0" xfId="292" applyNumberFormat="1" applyFont="1" applyFill="1" applyBorder="1" applyAlignment="1" applyProtection="1">
      <alignment horizontal="center" vertical="center"/>
      <protection locked="0"/>
    </xf>
    <xf numFmtId="0" fontId="61" fillId="32" borderId="0" xfId="292" applyNumberFormat="1" applyFont="1" applyFill="1" applyBorder="1" applyAlignment="1" applyProtection="1">
      <alignment horizontal="center" vertical="center" wrapText="1"/>
      <protection locked="0"/>
    </xf>
    <xf numFmtId="0" fontId="61" fillId="32" borderId="0" xfId="292" applyNumberFormat="1" applyFont="1" applyFill="1" applyBorder="1" applyAlignment="1" applyProtection="1">
      <alignment horizontal="right" vertical="center" wrapText="1"/>
      <protection locked="0"/>
    </xf>
    <xf numFmtId="0" fontId="153" fillId="0" borderId="106" xfId="292" applyFont="1" applyBorder="1" applyAlignment="1">
      <alignment horizontal="justify" vertical="center" wrapText="1"/>
    </xf>
    <xf numFmtId="0" fontId="64" fillId="0" borderId="0" xfId="309" applyFont="1"/>
    <xf numFmtId="0" fontId="153" fillId="0" borderId="106" xfId="292" applyFont="1" applyBorder="1" applyAlignment="1">
      <alignment horizontal="right" vertical="center" wrapText="1"/>
    </xf>
    <xf numFmtId="0" fontId="153" fillId="0" borderId="107" xfId="292" applyFont="1" applyBorder="1" applyAlignment="1">
      <alignment horizontal="justify" vertical="center" wrapText="1"/>
    </xf>
    <xf numFmtId="0" fontId="153" fillId="0" borderId="107" xfId="292" applyFont="1" applyBorder="1" applyAlignment="1">
      <alignment horizontal="right" vertical="center" wrapText="1"/>
    </xf>
    <xf numFmtId="0" fontId="1" fillId="29" borderId="0" xfId="310" applyFont="1" applyFill="1"/>
    <xf numFmtId="0" fontId="0" fillId="0" borderId="0" xfId="292" applyFont="1" applyFill="1" applyAlignment="1">
      <alignment horizontal="center" vertical="center" wrapText="1"/>
    </xf>
    <xf numFmtId="0" fontId="157" fillId="29" borderId="0" xfId="299" applyFont="1" applyFill="1" applyBorder="1" applyAlignment="1">
      <alignment wrapText="1"/>
    </xf>
    <xf numFmtId="0" fontId="154" fillId="29" borderId="0" xfId="299" applyFont="1" applyFill="1" applyBorder="1" applyAlignment="1">
      <alignment wrapText="1"/>
    </xf>
    <xf numFmtId="0" fontId="157" fillId="0" borderId="0" xfId="150" applyFont="1"/>
    <xf numFmtId="0" fontId="66" fillId="0" borderId="0" xfId="0" applyFont="1" applyAlignment="1">
      <alignment vertical="center" wrapText="1"/>
    </xf>
    <xf numFmtId="0" fontId="1" fillId="0" borderId="0" xfId="301" applyAlignment="1">
      <alignment horizontal="center"/>
    </xf>
    <xf numFmtId="49" fontId="70" fillId="8" borderId="81" xfId="133" applyNumberFormat="1" applyFont="1" applyFill="1" applyBorder="1" applyAlignment="1">
      <alignment horizontal="center" vertical="center" wrapText="1"/>
    </xf>
    <xf numFmtId="49" fontId="70" fillId="8" borderId="82" xfId="133" applyNumberFormat="1" applyFont="1" applyFill="1" applyBorder="1" applyAlignment="1">
      <alignment horizontal="center" vertical="center" wrapText="1"/>
    </xf>
    <xf numFmtId="49" fontId="70" fillId="8" borderId="78" xfId="133" applyNumberFormat="1" applyFont="1" applyFill="1" applyBorder="1" applyAlignment="1">
      <alignment horizontal="center" vertical="center" wrapText="1"/>
    </xf>
    <xf numFmtId="169" fontId="62" fillId="4" borderId="81" xfId="133" applyNumberFormat="1" applyFont="1" applyFill="1" applyBorder="1" applyAlignment="1">
      <alignment horizontal="center" vertical="center" wrapText="1"/>
    </xf>
    <xf numFmtId="169" fontId="62" fillId="4" borderId="82" xfId="133" applyNumberFormat="1" applyFont="1" applyFill="1" applyBorder="1" applyAlignment="1">
      <alignment horizontal="center" vertical="center" wrapText="1"/>
    </xf>
    <xf numFmtId="169" fontId="62" fillId="4" borderId="78" xfId="133" applyNumberFormat="1" applyFont="1" applyFill="1" applyBorder="1" applyAlignment="1">
      <alignment horizontal="center" vertical="center" wrapText="1"/>
    </xf>
    <xf numFmtId="169" fontId="62" fillId="4" borderId="75" xfId="133" applyNumberFormat="1" applyFont="1" applyFill="1" applyBorder="1" applyAlignment="1">
      <alignment horizontal="center" vertical="center" wrapText="1"/>
    </xf>
    <xf numFmtId="169" fontId="62" fillId="4" borderId="76" xfId="133" applyNumberFormat="1" applyFont="1" applyFill="1" applyBorder="1" applyAlignment="1">
      <alignment horizontal="center" vertical="center" wrapText="1"/>
    </xf>
    <xf numFmtId="169" fontId="62" fillId="4" borderId="77" xfId="133" applyNumberFormat="1" applyFont="1" applyFill="1" applyBorder="1" applyAlignment="1">
      <alignment horizontal="center" vertical="center" wrapText="1"/>
    </xf>
    <xf numFmtId="0" fontId="70" fillId="0" borderId="75" xfId="133" applyNumberFormat="1" applyFont="1" applyBorder="1" applyAlignment="1">
      <alignment horizontal="center" vertical="center" wrapText="1"/>
    </xf>
    <xf numFmtId="0" fontId="70" fillId="0" borderId="76" xfId="133" applyNumberFormat="1" applyFont="1" applyBorder="1" applyAlignment="1">
      <alignment horizontal="center" vertical="center" wrapText="1"/>
    </xf>
    <xf numFmtId="0" fontId="70" fillId="0" borderId="77" xfId="133" applyNumberFormat="1" applyFont="1" applyBorder="1" applyAlignment="1">
      <alignment horizontal="center" vertical="center" wrapText="1"/>
    </xf>
    <xf numFmtId="0" fontId="70" fillId="37" borderId="81" xfId="133" applyNumberFormat="1" applyFont="1" applyFill="1" applyBorder="1" applyAlignment="1">
      <alignment horizontal="center" vertical="center" wrapText="1"/>
    </xf>
    <xf numFmtId="0" fontId="70" fillId="37" borderId="82" xfId="133" applyNumberFormat="1" applyFont="1" applyFill="1" applyBorder="1" applyAlignment="1">
      <alignment horizontal="center" vertical="center" wrapText="1"/>
    </xf>
    <xf numFmtId="0" fontId="70" fillId="37" borderId="78" xfId="133" applyNumberFormat="1" applyFont="1" applyFill="1" applyBorder="1" applyAlignment="1">
      <alignment horizontal="center" vertical="center" wrapText="1"/>
    </xf>
    <xf numFmtId="49" fontId="70" fillId="38" borderId="81" xfId="133" applyNumberFormat="1" applyFont="1" applyFill="1" applyBorder="1" applyAlignment="1">
      <alignment horizontal="center" vertical="center" wrapText="1"/>
    </xf>
    <xf numFmtId="49" fontId="70" fillId="38" borderId="76" xfId="133" applyNumberFormat="1" applyFont="1" applyFill="1" applyBorder="1" applyAlignment="1">
      <alignment horizontal="center" vertical="center" wrapText="1"/>
    </xf>
    <xf numFmtId="49" fontId="70" fillId="38" borderId="77" xfId="133" applyNumberFormat="1" applyFont="1" applyFill="1" applyBorder="1" applyAlignment="1">
      <alignment horizontal="center" vertical="center" wrapText="1"/>
    </xf>
    <xf numFmtId="49" fontId="70" fillId="38" borderId="27" xfId="133" applyNumberFormat="1" applyFont="1" applyFill="1" applyBorder="1" applyAlignment="1">
      <alignment horizontal="center" vertical="center" wrapText="1"/>
    </xf>
    <xf numFmtId="49" fontId="70" fillId="38" borderId="0" xfId="133" applyNumberFormat="1" applyFont="1" applyFill="1" applyBorder="1" applyAlignment="1">
      <alignment horizontal="center" vertical="center" wrapText="1"/>
    </xf>
    <xf numFmtId="49" fontId="70" fillId="38" borderId="30" xfId="133" applyNumberFormat="1" applyFont="1" applyFill="1" applyBorder="1" applyAlignment="1">
      <alignment horizontal="center" vertical="center" wrapText="1"/>
    </xf>
    <xf numFmtId="0" fontId="70" fillId="39" borderId="0" xfId="133" applyNumberFormat="1" applyFont="1" applyFill="1" applyBorder="1" applyAlignment="1">
      <alignment horizontal="center" vertical="center" wrapText="1"/>
    </xf>
    <xf numFmtId="0" fontId="70" fillId="39" borderId="30" xfId="133" applyNumberFormat="1" applyFont="1" applyFill="1" applyBorder="1" applyAlignment="1"/>
    <xf numFmtId="169" fontId="70" fillId="39" borderId="82" xfId="133" applyNumberFormat="1" applyFont="1" applyFill="1" applyBorder="1" applyAlignment="1">
      <alignment horizontal="center" vertical="center" wrapText="1"/>
    </xf>
    <xf numFmtId="169" fontId="70" fillId="39" borderId="78" xfId="133" applyNumberFormat="1" applyFont="1" applyFill="1" applyBorder="1" applyAlignment="1">
      <alignment horizontal="center" vertical="center" wrapText="1"/>
    </xf>
    <xf numFmtId="0" fontId="70" fillId="39" borderId="27" xfId="133" applyNumberFormat="1" applyFont="1" applyFill="1" applyBorder="1" applyAlignment="1">
      <alignment horizontal="center" vertical="center" wrapText="1"/>
    </xf>
    <xf numFmtId="49" fontId="62" fillId="6" borderId="75" xfId="133" applyNumberFormat="1" applyFont="1" applyFill="1" applyBorder="1" applyAlignment="1">
      <alignment horizontal="center" vertical="center" wrapText="1"/>
    </xf>
    <xf numFmtId="49" fontId="62" fillId="6" borderId="76" xfId="133" applyNumberFormat="1" applyFont="1" applyFill="1" applyBorder="1" applyAlignment="1">
      <alignment horizontal="center" vertical="center" wrapText="1"/>
    </xf>
    <xf numFmtId="49" fontId="62" fillId="6" borderId="77" xfId="133" applyNumberFormat="1" applyFont="1" applyFill="1" applyBorder="1" applyAlignment="1">
      <alignment horizontal="center" vertical="center" wrapText="1"/>
    </xf>
    <xf numFmtId="4" fontId="70" fillId="15" borderId="76" xfId="133" applyNumberFormat="1" applyFont="1" applyFill="1" applyBorder="1" applyAlignment="1">
      <alignment horizontal="center" vertical="center" wrapText="1"/>
    </xf>
    <xf numFmtId="0" fontId="62" fillId="0" borderId="76" xfId="133" applyNumberFormat="1" applyFont="1" applyBorder="1" applyAlignment="1">
      <alignment horizontal="center" vertical="center" wrapText="1"/>
    </xf>
    <xf numFmtId="0" fontId="62" fillId="0" borderId="77" xfId="133" applyNumberFormat="1" applyFont="1" applyBorder="1" applyAlignment="1">
      <alignment horizontal="center" vertical="center" wrapText="1"/>
    </xf>
    <xf numFmtId="0" fontId="62" fillId="7" borderId="81" xfId="133" applyNumberFormat="1" applyFont="1" applyFill="1" applyBorder="1" applyAlignment="1">
      <alignment horizontal="center" vertical="center" wrapText="1"/>
    </xf>
    <xf numFmtId="0" fontId="62" fillId="7" borderId="78" xfId="133" applyNumberFormat="1" applyFont="1" applyFill="1" applyBorder="1" applyAlignment="1">
      <alignment horizontal="center" vertical="center" wrapText="1"/>
    </xf>
    <xf numFmtId="0" fontId="62" fillId="41" borderId="78" xfId="133" applyNumberFormat="1" applyFont="1" applyFill="1" applyBorder="1" applyAlignment="1">
      <alignment horizontal="center" vertical="center" wrapText="1"/>
    </xf>
    <xf numFmtId="0" fontId="62" fillId="41" borderId="79" xfId="133" applyNumberFormat="1" applyFont="1" applyFill="1" applyBorder="1" applyAlignment="1">
      <alignment horizontal="center" vertical="center" wrapText="1"/>
    </xf>
    <xf numFmtId="0" fontId="62" fillId="41" borderId="80" xfId="133" applyNumberFormat="1" applyFont="1" applyFill="1" applyBorder="1" applyAlignment="1">
      <alignment horizontal="center" vertical="center" wrapText="1"/>
    </xf>
    <xf numFmtId="0" fontId="70" fillId="19" borderId="79" xfId="133" applyNumberFormat="1" applyFont="1" applyFill="1" applyBorder="1" applyAlignment="1">
      <alignment horizontal="center" vertical="center" wrapText="1"/>
    </xf>
    <xf numFmtId="0" fontId="70" fillId="19" borderId="28" xfId="133" applyNumberFormat="1" applyFont="1" applyFill="1" applyBorder="1" applyAlignment="1">
      <alignment horizontal="center" vertical="center" wrapText="1"/>
    </xf>
    <xf numFmtId="0" fontId="62" fillId="19" borderId="81" xfId="133" applyNumberFormat="1" applyFont="1" applyFill="1" applyBorder="1" applyAlignment="1">
      <alignment horizontal="center" vertical="center" wrapText="1"/>
    </xf>
    <xf numFmtId="0" fontId="62" fillId="19" borderId="82" xfId="133" applyNumberFormat="1" applyFont="1" applyFill="1" applyBorder="1" applyAlignment="1">
      <alignment horizontal="center" vertical="center" wrapText="1"/>
    </xf>
    <xf numFmtId="0" fontId="62" fillId="19" borderId="77" xfId="133" applyNumberFormat="1" applyFont="1" applyFill="1" applyBorder="1" applyAlignment="1">
      <alignment horizontal="center" vertical="center" wrapText="1"/>
    </xf>
    <xf numFmtId="49" fontId="70" fillId="8" borderId="75" xfId="133" applyNumberFormat="1" applyFont="1" applyFill="1" applyBorder="1" applyAlignment="1">
      <alignment horizontal="center" vertical="center" wrapText="1"/>
    </xf>
    <xf numFmtId="49" fontId="70" fillId="8" borderId="76" xfId="133" applyNumberFormat="1" applyFont="1" applyFill="1" applyBorder="1" applyAlignment="1">
      <alignment horizontal="center" vertical="center" wrapText="1"/>
    </xf>
    <xf numFmtId="49" fontId="70" fillId="8" borderId="77" xfId="133" applyNumberFormat="1" applyFont="1" applyFill="1" applyBorder="1" applyAlignment="1">
      <alignment horizontal="center" vertical="center" wrapText="1"/>
    </xf>
    <xf numFmtId="49" fontId="70" fillId="8" borderId="27" xfId="133" applyNumberFormat="1" applyFont="1" applyFill="1" applyBorder="1" applyAlignment="1">
      <alignment horizontal="center" vertical="center" wrapText="1"/>
    </xf>
    <xf numFmtId="49" fontId="70" fillId="8" borderId="0" xfId="133" applyNumberFormat="1" applyFont="1" applyFill="1" applyBorder="1" applyAlignment="1">
      <alignment horizontal="center" vertical="center" wrapText="1"/>
    </xf>
    <xf numFmtId="49" fontId="70" fillId="8" borderId="30" xfId="133" applyNumberFormat="1" applyFont="1" applyFill="1" applyBorder="1" applyAlignment="1">
      <alignment horizontal="center" vertical="center" wrapText="1"/>
    </xf>
    <xf numFmtId="189" fontId="62" fillId="2" borderId="81" xfId="133" applyNumberFormat="1" applyFont="1" applyFill="1" applyBorder="1" applyAlignment="1">
      <alignment horizontal="center" vertical="center" wrapText="1"/>
    </xf>
    <xf numFmtId="0" fontId="62" fillId="2" borderId="82" xfId="133" applyNumberFormat="1" applyFont="1" applyFill="1" applyBorder="1" applyAlignment="1">
      <alignment horizontal="center" vertical="center" wrapText="1"/>
    </xf>
    <xf numFmtId="0" fontId="62" fillId="2" borderId="78" xfId="133" applyNumberFormat="1" applyFont="1" applyFill="1" applyBorder="1" applyAlignment="1">
      <alignment horizontal="center" vertical="center" wrapText="1"/>
    </xf>
    <xf numFmtId="0" fontId="62" fillId="41" borderId="75" xfId="133" applyNumberFormat="1" applyFont="1" applyFill="1" applyBorder="1" applyAlignment="1">
      <alignment horizontal="center" vertical="center" wrapText="1"/>
    </xf>
    <xf numFmtId="0" fontId="62" fillId="41" borderId="76" xfId="133" applyNumberFormat="1" applyFont="1" applyFill="1" applyBorder="1" applyAlignment="1">
      <alignment horizontal="center" vertical="center" wrapText="1"/>
    </xf>
    <xf numFmtId="0" fontId="62" fillId="41" borderId="77" xfId="133" applyNumberFormat="1" applyFont="1" applyFill="1" applyBorder="1" applyAlignment="1">
      <alignment horizontal="center" vertical="center" wrapText="1"/>
    </xf>
    <xf numFmtId="0" fontId="67" fillId="32" borderId="19" xfId="153" applyFont="1" applyFill="1" applyBorder="1" applyAlignment="1">
      <alignment horizontal="left" vertical="center"/>
    </xf>
    <xf numFmtId="3" fontId="74" fillId="32" borderId="0" xfId="136" applyNumberFormat="1" applyFont="1" applyFill="1" applyBorder="1" applyAlignment="1">
      <alignment horizontal="right" vertical="center" wrapText="1"/>
    </xf>
    <xf numFmtId="0" fontId="74" fillId="32" borderId="0" xfId="154" applyFont="1" applyFill="1" applyBorder="1" applyAlignment="1">
      <alignment horizontal="right" vertical="center" wrapText="1"/>
    </xf>
    <xf numFmtId="0" fontId="74" fillId="32" borderId="16" xfId="0" applyFont="1" applyFill="1" applyBorder="1" applyAlignment="1">
      <alignment horizontal="center" vertical="center" wrapText="1"/>
    </xf>
    <xf numFmtId="0" fontId="74" fillId="32" borderId="16" xfId="0" applyFont="1" applyFill="1" applyBorder="1" applyAlignment="1">
      <alignment horizontal="center" vertical="center"/>
    </xf>
    <xf numFmtId="0" fontId="74" fillId="32" borderId="16" xfId="0" applyFont="1" applyFill="1" applyBorder="1" applyAlignment="1">
      <alignment horizontal="right" vertical="center" wrapText="1"/>
    </xf>
    <xf numFmtId="0" fontId="74" fillId="32" borderId="16" xfId="0" applyFont="1" applyFill="1" applyBorder="1" applyAlignment="1">
      <alignment horizontal="right" vertical="center"/>
    </xf>
    <xf numFmtId="0" fontId="74" fillId="32" borderId="15" xfId="154" applyFont="1" applyFill="1" applyBorder="1" applyAlignment="1">
      <alignment horizontal="right" vertical="center" wrapText="1"/>
    </xf>
    <xf numFmtId="0" fontId="74" fillId="32" borderId="16" xfId="154" applyFont="1" applyFill="1" applyBorder="1" applyAlignment="1">
      <alignment horizontal="right" vertical="center" wrapText="1"/>
    </xf>
    <xf numFmtId="0" fontId="74" fillId="32" borderId="15" xfId="154" applyFont="1" applyFill="1" applyBorder="1" applyAlignment="1">
      <alignment horizontal="center" vertical="center" wrapText="1"/>
    </xf>
    <xf numFmtId="0" fontId="74" fillId="32" borderId="16" xfId="154" applyFont="1" applyFill="1" applyBorder="1" applyAlignment="1">
      <alignment horizontal="center" vertical="center" wrapText="1"/>
    </xf>
    <xf numFmtId="0" fontId="74" fillId="32" borderId="0" xfId="154" applyFont="1" applyFill="1" applyBorder="1" applyAlignment="1">
      <alignment horizontal="center" vertical="center" wrapText="1"/>
    </xf>
    <xf numFmtId="3" fontId="74" fillId="32" borderId="16" xfId="0" applyNumberFormat="1" applyFont="1" applyFill="1" applyBorder="1" applyAlignment="1">
      <alignment horizontal="right" vertical="center" wrapText="1"/>
    </xf>
    <xf numFmtId="0" fontId="74" fillId="32" borderId="14" xfId="0" applyFont="1" applyFill="1" applyBorder="1" applyAlignment="1">
      <alignment horizontal="right" vertical="center" wrapText="1"/>
    </xf>
    <xf numFmtId="0" fontId="103" fillId="29" borderId="100" xfId="308" applyFont="1" applyFill="1" applyBorder="1" applyAlignment="1">
      <alignment horizontal="center" vertical="center" wrapText="1" readingOrder="1"/>
    </xf>
    <xf numFmtId="0" fontId="103" fillId="29" borderId="101" xfId="308" applyFont="1" applyFill="1" applyBorder="1" applyAlignment="1">
      <alignment horizontal="center" vertical="center" wrapText="1" readingOrder="1"/>
    </xf>
    <xf numFmtId="0" fontId="107" fillId="43" borderId="100" xfId="308" applyFont="1" applyFill="1" applyBorder="1" applyAlignment="1">
      <alignment horizontal="center" vertical="center" wrapText="1" readingOrder="1"/>
    </xf>
    <xf numFmtId="0" fontId="107" fillId="43" borderId="103" xfId="308" applyFont="1" applyFill="1" applyBorder="1" applyAlignment="1">
      <alignment horizontal="center" vertical="center" wrapText="1" readingOrder="1"/>
    </xf>
    <xf numFmtId="0" fontId="107" fillId="43" borderId="101" xfId="308" applyFont="1" applyFill="1" applyBorder="1" applyAlignment="1">
      <alignment horizontal="center" vertical="center" wrapText="1" readingOrder="1"/>
    </xf>
    <xf numFmtId="0" fontId="0" fillId="29" borderId="100" xfId="308" applyFont="1" applyFill="1" applyBorder="1" applyAlignment="1">
      <alignment horizontal="center" vertical="top" wrapText="1"/>
    </xf>
    <xf numFmtId="0" fontId="0" fillId="29" borderId="101" xfId="308" applyFont="1" applyFill="1" applyBorder="1" applyAlignment="1">
      <alignment horizontal="center" vertical="top" wrapText="1"/>
    </xf>
    <xf numFmtId="0" fontId="105" fillId="29" borderId="100" xfId="308" applyFont="1" applyFill="1" applyBorder="1" applyAlignment="1">
      <alignment horizontal="center" vertical="center" wrapText="1" readingOrder="1"/>
    </xf>
    <xf numFmtId="0" fontId="105" fillId="29" borderId="101" xfId="308" applyFont="1" applyFill="1" applyBorder="1" applyAlignment="1">
      <alignment horizontal="center" vertical="center" wrapText="1" readingOrder="1"/>
    </xf>
    <xf numFmtId="0" fontId="61" fillId="32" borderId="0" xfId="0" applyNumberFormat="1" applyFont="1" applyFill="1" applyBorder="1" applyAlignment="1" applyProtection="1">
      <alignment horizontal="left" vertical="center"/>
      <protection locked="0"/>
    </xf>
    <xf numFmtId="0" fontId="61" fillId="32" borderId="47" xfId="0" applyNumberFormat="1" applyFont="1" applyFill="1" applyBorder="1" applyAlignment="1" applyProtection="1">
      <alignment horizontal="left" vertical="center"/>
      <protection locked="0"/>
    </xf>
    <xf numFmtId="0" fontId="153" fillId="0" borderId="106" xfId="292" applyFont="1" applyBorder="1" applyAlignment="1">
      <alignment horizontal="justify" vertical="center" wrapText="1"/>
    </xf>
    <xf numFmtId="0" fontId="153" fillId="0" borderId="105" xfId="292" applyFont="1" applyBorder="1" applyAlignment="1">
      <alignment horizontal="justify" vertical="center" wrapText="1"/>
    </xf>
    <xf numFmtId="0" fontId="157" fillId="0" borderId="0" xfId="135" applyFont="1"/>
    <xf numFmtId="0" fontId="161" fillId="32" borderId="19" xfId="153" applyFont="1" applyFill="1" applyBorder="1" applyAlignment="1">
      <alignment horizontal="left" vertical="center"/>
    </xf>
  </cellXfs>
  <cellStyles count="311">
    <cellStyle name="_03-00_FS" xfId="191"/>
    <cellStyle name="_Arkusz1" xfId="192"/>
    <cellStyle name="_Arkusz2" xfId="193"/>
    <cellStyle name="_bil_1_zbiorczy" xfId="194"/>
    <cellStyle name="_C7_FS" xfId="195"/>
    <cellStyle name="_f01_zbior" xfId="196"/>
    <cellStyle name="_f01_zbior_Rzis marzec" xfId="197"/>
    <cellStyle name="_KNKUP" xfId="198"/>
    <cellStyle name="_Kopia F-01" xfId="199"/>
    <cellStyle name="_Kopia F-01_Rzis marzec" xfId="200"/>
    <cellStyle name="_Łe_63" xfId="201"/>
    <cellStyle name="_Łe-63V05" xfId="202"/>
    <cellStyle name="_n7_zbiorczy" xfId="203"/>
    <cellStyle name="_n7_zbiorczy_Rzis marzec" xfId="204"/>
    <cellStyle name="_nowyR-K_ZY99" xfId="205"/>
    <cellStyle name="_PERSONAL" xfId="206"/>
    <cellStyle name="_plan za 4 m-ce" xfId="207"/>
    <cellStyle name="_Przychody do planu" xfId="208"/>
    <cellStyle name="_Rach.Zysków i strat 11_1998_ZBIOROWKA" xfId="209"/>
    <cellStyle name="_RACH_Z_S" xfId="210"/>
    <cellStyle name="_RACH_Z~1" xfId="211"/>
    <cellStyle name="_RACH_Z~2" xfId="212"/>
    <cellStyle name="_RACH_Z98" xfId="213"/>
    <cellStyle name="_Rach_zysk ZTS Warszawa Nr 1 -1998" xfId="214"/>
    <cellStyle name="_Rach_zysków i strat - 1998-19" xfId="215"/>
    <cellStyle name="_Rach_zysków i strat -1998-19" xfId="216"/>
    <cellStyle name="_Rach_zysków i strat -1998-25" xfId="217"/>
    <cellStyle name="_Rach_zysów i strat -1998-4" xfId="218"/>
    <cellStyle name="_RACHUN99" xfId="219"/>
    <cellStyle name="_RACHUNEK" xfId="220"/>
    <cellStyle name="_rachunek zysków i strat" xfId="221"/>
    <cellStyle name="_RACH-ZYS" xfId="222"/>
    <cellStyle name="_Rach-zysków i strat 11.xls" xfId="223"/>
    <cellStyle name="_RK_ZS3_0" xfId="224"/>
    <cellStyle name="_R-K_ZY~1" xfId="225"/>
    <cellStyle name="_R-K_ZY~2" xfId="226"/>
    <cellStyle name="_R-K_ZYSK" xfId="227"/>
    <cellStyle name="_R-k_zysk pp 1999r" xfId="228"/>
    <cellStyle name="_RK_ZYSKO" xfId="229"/>
    <cellStyle name="_R-k_zyskow  PP1999 r " xfId="230"/>
    <cellStyle name="_RZiS" xfId="231"/>
    <cellStyle name="_rzis 2005-2006 PRZEJŚCIÓWKA" xfId="232"/>
    <cellStyle name="_Rzis marzec" xfId="233"/>
    <cellStyle name="_Rzis_KA10" xfId="234"/>
    <cellStyle name="_RZis_ka11" xfId="235"/>
    <cellStyle name="_RZIS_KA12" xfId="236"/>
    <cellStyle name="_Rzis_le1" xfId="237"/>
    <cellStyle name="_Rzis_LE10" xfId="238"/>
    <cellStyle name="_Rzis_le11" xfId="239"/>
    <cellStyle name="_RZIS_LE12" xfId="240"/>
    <cellStyle name="_Rzis_le2" xfId="241"/>
    <cellStyle name="_RZIS1098" xfId="242"/>
    <cellStyle name="_SPEC_KOS" xfId="243"/>
    <cellStyle name="_SPEC_PRZ" xfId="244"/>
    <cellStyle name="_spec_przb2" xfId="245"/>
    <cellStyle name="_spec_przb2_Rzis marzec" xfId="246"/>
    <cellStyle name="_zał. nr 5" xfId="247"/>
    <cellStyle name="_Zał24" xfId="248"/>
    <cellStyle name="_Zał3" xfId="249"/>
    <cellStyle name="_Zał9" xfId="250"/>
    <cellStyle name="_zatrudnienie" xfId="251"/>
    <cellStyle name="_Zeszyt1" xfId="252"/>
    <cellStyle name="_zysk_str" xfId="253"/>
    <cellStyle name="_ZYSK06_9" xfId="254"/>
    <cellStyle name="˙˙˙" xfId="255"/>
    <cellStyle name="=D:\WINNT\SYSTEM32\COMMAND.COM" xfId="256"/>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akcent 1" xfId="18"/>
    <cellStyle name="20% — akcent 2" xfId="19"/>
    <cellStyle name="20% — akcent 3" xfId="20"/>
    <cellStyle name="20% — akcent 4" xfId="21"/>
    <cellStyle name="20% — akcent 5" xfId="22"/>
    <cellStyle name="20% — akcent 6" xfId="23"/>
    <cellStyle name="40% - Accent1" xfId="24"/>
    <cellStyle name="40% - Accent1 2" xfId="25"/>
    <cellStyle name="40% - Accent2" xfId="26"/>
    <cellStyle name="40% - Accent2 2" xfId="27"/>
    <cellStyle name="40% - Accent3" xfId="28"/>
    <cellStyle name="40% - Accent3 2" xfId="29"/>
    <cellStyle name="40% - Accent4" xfId="30"/>
    <cellStyle name="40% - Accent4 2" xfId="31"/>
    <cellStyle name="40% - Accent5" xfId="32"/>
    <cellStyle name="40% - Accent5 2" xfId="33"/>
    <cellStyle name="40% - Accent6" xfId="34"/>
    <cellStyle name="40% - Accent6 2" xfId="35"/>
    <cellStyle name="40% — akcent 1" xfId="36"/>
    <cellStyle name="40% — akcent 2" xfId="37"/>
    <cellStyle name="40% — akcent 3" xfId="38"/>
    <cellStyle name="40% — akcent 4" xfId="39"/>
    <cellStyle name="40% — akcent 5" xfId="40"/>
    <cellStyle name="40% — akcent 6" xfId="41"/>
    <cellStyle name="60% - Accent1" xfId="42"/>
    <cellStyle name="60% - Accent1 2" xfId="43"/>
    <cellStyle name="60% - Accent2" xfId="44"/>
    <cellStyle name="60% - Accent2 2" xfId="45"/>
    <cellStyle name="60% - Accent3" xfId="46"/>
    <cellStyle name="60% - Accent3 2" xfId="47"/>
    <cellStyle name="60% - Accent4" xfId="48"/>
    <cellStyle name="60% - Accent4 2" xfId="49"/>
    <cellStyle name="60% - Accent5" xfId="50"/>
    <cellStyle name="60% - Accent5 2" xfId="51"/>
    <cellStyle name="60% - Accent6" xfId="52"/>
    <cellStyle name="60% - Accent6 2" xfId="53"/>
    <cellStyle name="60% — akcent 1" xfId="54"/>
    <cellStyle name="60% — akcent 2" xfId="55"/>
    <cellStyle name="60% — akcent 3" xfId="56"/>
    <cellStyle name="60% — akcent 4" xfId="57"/>
    <cellStyle name="60% — akcent 5" xfId="58"/>
    <cellStyle name="60% — akcent 6" xfId="59"/>
    <cellStyle name="aaa" xfId="257"/>
    <cellStyle name="Accent1" xfId="60"/>
    <cellStyle name="Accent1 2" xfId="61"/>
    <cellStyle name="Accent2" xfId="62"/>
    <cellStyle name="Accent2 2" xfId="63"/>
    <cellStyle name="Accent3" xfId="64"/>
    <cellStyle name="Accent3 2" xfId="65"/>
    <cellStyle name="Accent4" xfId="66"/>
    <cellStyle name="Accent4 2" xfId="67"/>
    <cellStyle name="Accent5" xfId="68"/>
    <cellStyle name="Accent5 2" xfId="69"/>
    <cellStyle name="Accent6" xfId="70"/>
    <cellStyle name="Accent6 2" xfId="71"/>
    <cellStyle name="Akcent 1" xfId="72"/>
    <cellStyle name="Akcent 2" xfId="73"/>
    <cellStyle name="Akcent 3" xfId="74"/>
    <cellStyle name="Akcent 4" xfId="75"/>
    <cellStyle name="Akcent 5" xfId="76"/>
    <cellStyle name="Akcent 6" xfId="77"/>
    <cellStyle name="Bad" xfId="78"/>
    <cellStyle name="Bad 2" xfId="79"/>
    <cellStyle name="Calc Currency (0)" xfId="258"/>
    <cellStyle name="Calculation" xfId="80"/>
    <cellStyle name="Calculation 2" xfId="81"/>
    <cellStyle name="Check Cell" xfId="82"/>
    <cellStyle name="Check Cell 2" xfId="83"/>
    <cellStyle name="Comma" xfId="4"/>
    <cellStyle name="Comma [0]" xfId="5"/>
    <cellStyle name="Comma 2" xfId="259"/>
    <cellStyle name="Comma_1997trükk" xfId="260"/>
    <cellStyle name="Comma0" xfId="261"/>
    <cellStyle name="Currency" xfId="2"/>
    <cellStyle name="Currency [0]" xfId="3"/>
    <cellStyle name="Currency_1997trükk" xfId="262"/>
    <cellStyle name="Currency0" xfId="263"/>
    <cellStyle name="Dane wejściowe" xfId="84"/>
    <cellStyle name="Dane wyjściowe" xfId="85"/>
    <cellStyle name="Data" xfId="86"/>
    <cellStyle name="Date" xfId="264"/>
    <cellStyle name="Dobry" xfId="87"/>
    <cellStyle name="done" xfId="265"/>
    <cellStyle name="Dziesiętny 2" xfId="88"/>
    <cellStyle name="Dziesiętny 3" xfId="89"/>
    <cellStyle name="Dziesiętny 4" xfId="190"/>
    <cellStyle name="Dziesiętny 4 2" xfId="307"/>
    <cellStyle name="Euro" xfId="90"/>
    <cellStyle name="Explanatory Text" xfId="91"/>
    <cellStyle name="Explanatory Text 2" xfId="92"/>
    <cellStyle name="EY0dp" xfId="93"/>
    <cellStyle name="EY1dp" xfId="94"/>
    <cellStyle name="EYColumnHeading" xfId="95"/>
    <cellStyle name="EYnumber" xfId="96"/>
    <cellStyle name="EYSheetHeader1" xfId="97"/>
    <cellStyle name="EYtext" xfId="98"/>
    <cellStyle name="Fixed" xfId="266"/>
    <cellStyle name="FormBk" xfId="267"/>
    <cellStyle name="fx_rates" xfId="99"/>
    <cellStyle name="Good" xfId="100"/>
    <cellStyle name="Good 2" xfId="101"/>
    <cellStyle name="GROS" xfId="268"/>
    <cellStyle name="Header1" xfId="269"/>
    <cellStyle name="Header2" xfId="270"/>
    <cellStyle name="Heading 1" xfId="102"/>
    <cellStyle name="Heading 1 2" xfId="103"/>
    <cellStyle name="Heading 2" xfId="104"/>
    <cellStyle name="Heading 2 2" xfId="105"/>
    <cellStyle name="Heading 3" xfId="106"/>
    <cellStyle name="Heading 3 2" xfId="107"/>
    <cellStyle name="Heading 4" xfId="108"/>
    <cellStyle name="Heading 4 2" xfId="109"/>
    <cellStyle name="Heading1" xfId="271"/>
    <cellStyle name="Heading2" xfId="272"/>
    <cellStyle name="Hiperłącze 2" xfId="273"/>
    <cellStyle name="Input" xfId="110"/>
    <cellStyle name="Input 2" xfId="111"/>
    <cellStyle name="Komórka połączona" xfId="112"/>
    <cellStyle name="Komórka zaznaczona" xfId="113"/>
    <cellStyle name="Linked Cell" xfId="114"/>
    <cellStyle name="Linked Cell 2" xfId="115"/>
    <cellStyle name="Nagłówek" xfId="274"/>
    <cellStyle name="Nagłówek 1" xfId="116"/>
    <cellStyle name="Nagłówek 2" xfId="117"/>
    <cellStyle name="Nagłówek 3" xfId="118"/>
    <cellStyle name="Nagłówek 4" xfId="119"/>
    <cellStyle name="Neutral" xfId="120"/>
    <cellStyle name="Neutral 2" xfId="121"/>
    <cellStyle name="Neutralny" xfId="122"/>
    <cellStyle name="Normal 2" xfId="123"/>
    <cellStyle name="Normal 2 2" xfId="124"/>
    <cellStyle name="Normal 2 2 2" xfId="125"/>
    <cellStyle name="Normal 2 3" xfId="126"/>
    <cellStyle name="Normal 2_BP _Gosia _Jednostkowy pakiet sprawozdawczy _2010_2011.04.15" xfId="275"/>
    <cellStyle name="Normal 3" xfId="276"/>
    <cellStyle name="Normal 4" xfId="277"/>
    <cellStyle name="normální_laroux" xfId="278"/>
    <cellStyle name="Normalny" xfId="0" builtinId="0"/>
    <cellStyle name="Normalny 10" xfId="127"/>
    <cellStyle name="Normalny 10 2" xfId="292"/>
    <cellStyle name="Normalny 11" xfId="128"/>
    <cellStyle name="Normalny 11 2" xfId="129"/>
    <cellStyle name="Normalny 11 3" xfId="299"/>
    <cellStyle name="Normalny 12" xfId="188"/>
    <cellStyle name="Normalny 12 2" xfId="300"/>
    <cellStyle name="Normalny 13" xfId="297"/>
    <cellStyle name="Normalny 15" xfId="310"/>
    <cellStyle name="Normalny 2" xfId="130"/>
    <cellStyle name="Normalny 2 2" xfId="131"/>
    <cellStyle name="Normalny 2 3" xfId="132"/>
    <cellStyle name="Normalny 2 4" xfId="133"/>
    <cellStyle name="Normalny 2 5" xfId="289"/>
    <cellStyle name="Normalny 2 5 2" xfId="304"/>
    <cellStyle name="Normalny 2 6" xfId="298"/>
    <cellStyle name="Normalny 3" xfId="134"/>
    <cellStyle name="Normalny 3 2" xfId="135"/>
    <cellStyle name="Normalny 3 2 2" xfId="136"/>
    <cellStyle name="Normalny 3 2 2 2" xfId="137"/>
    <cellStyle name="Normalny 3 2 2 2 2" xfId="294"/>
    <cellStyle name="Normalny 3 2 2 3" xfId="293"/>
    <cellStyle name="Normalny 3 2 3" xfId="138"/>
    <cellStyle name="Normalny 3 2 4" xfId="290"/>
    <cellStyle name="Normalny 3 3" xfId="139"/>
    <cellStyle name="Normalny 4" xfId="140"/>
    <cellStyle name="Normalny 5" xfId="141"/>
    <cellStyle name="Normalny 5 2" xfId="142"/>
    <cellStyle name="Normalny 5 2 2" xfId="143"/>
    <cellStyle name="Normalny 5 3" xfId="144"/>
    <cellStyle name="Normalny 5 4" xfId="145"/>
    <cellStyle name="Normalny 5 5" xfId="146"/>
    <cellStyle name="Normalny 5 6" xfId="308"/>
    <cellStyle name="Normalny 6" xfId="147"/>
    <cellStyle name="Normalny 6 2" xfId="148"/>
    <cellStyle name="Normalny 6 3" xfId="309"/>
    <cellStyle name="Normalny 7" xfId="149"/>
    <cellStyle name="Normalny 7 2" xfId="189"/>
    <cellStyle name="Normalny 7 2 2" xfId="301"/>
    <cellStyle name="Normalny 8" xfId="150"/>
    <cellStyle name="Normalny 8 2" xfId="151"/>
    <cellStyle name="Normalny 8 3" xfId="305"/>
    <cellStyle name="Normalny 9" xfId="152"/>
    <cellStyle name="Normalny_Oddziały_IIkw2008_REGIONY" xfId="153"/>
    <cellStyle name="Normalny_Tabele biznesów 2 2" xfId="302"/>
    <cellStyle name="Normalny_Tabele biznesów 3" xfId="291"/>
    <cellStyle name="Normalny_WYKRESY 2008" xfId="154"/>
    <cellStyle name="Normalny_Xl0000029 2" xfId="306"/>
    <cellStyle name="Note" xfId="155"/>
    <cellStyle name="Note 2" xfId="156"/>
    <cellStyle name="Obliczenia" xfId="157"/>
    <cellStyle name="Output" xfId="158"/>
    <cellStyle name="Output 2" xfId="159"/>
    <cellStyle name="Output Amounts" xfId="279"/>
    <cellStyle name="Output Column Headings" xfId="280"/>
    <cellStyle name="Output Line Items" xfId="281"/>
    <cellStyle name="Output Report Heading" xfId="282"/>
    <cellStyle name="Output Report Title" xfId="283"/>
    <cellStyle name="Percent" xfId="1"/>
    <cellStyle name="Price" xfId="284"/>
    <cellStyle name="Procent 2" xfId="160"/>
    <cellStyle name="Procent 2 2" xfId="295"/>
    <cellStyle name="Procentowy" xfId="161"/>
    <cellStyle name="Procentowy 2" xfId="162"/>
    <cellStyle name="Procentowy 3" xfId="163"/>
    <cellStyle name="Procentowy 3 2" xfId="164"/>
    <cellStyle name="Procentowy 3 2 2" xfId="165"/>
    <cellStyle name="Procentowy 3 2 3" xfId="303"/>
    <cellStyle name="Procentowy 3 3" xfId="166"/>
    <cellStyle name="Procentowy 3 4" xfId="296"/>
    <cellStyle name="Procentowy 4" xfId="167"/>
    <cellStyle name="Procentowy 4 2" xfId="168"/>
    <cellStyle name="Procentowy 4 2 2" xfId="169"/>
    <cellStyle name="Procentowy 5" xfId="170"/>
    <cellStyle name="Procentowy 6" xfId="171"/>
    <cellStyle name="Procentowy 7" xfId="172"/>
    <cellStyle name="Standardowy 2" xfId="173"/>
    <cellStyle name="Styl 1" xfId="285"/>
    <cellStyle name="Style 1" xfId="286"/>
    <cellStyle name="Suma" xfId="174"/>
    <cellStyle name="Tekst objaśnienia" xfId="175"/>
    <cellStyle name="Tekst ostrzeżenia" xfId="176"/>
    <cellStyle name="Title" xfId="177"/>
    <cellStyle name="Title 2" xfId="178"/>
    <cellStyle name="Total" xfId="179"/>
    <cellStyle name="Total 2" xfId="180"/>
    <cellStyle name="Tytuł" xfId="181"/>
    <cellStyle name="Tytuł 2" xfId="182"/>
    <cellStyle name="über" xfId="287"/>
    <cellStyle name="Unit" xfId="288"/>
    <cellStyle name="Uwaga" xfId="183"/>
    <cellStyle name="Warning Text" xfId="184"/>
    <cellStyle name="Warning Text 2" xfId="185"/>
    <cellStyle name="Year" xfId="186"/>
    <cellStyle name="Zły" xfId="187"/>
  </cellStyles>
  <dxfs count="14">
    <dxf>
      <font>
        <i val="0"/>
        <strike val="0"/>
        <u val="none"/>
        <sz val="10"/>
        <color rgb="FFFF0000"/>
        <name val="Arial"/>
      </font>
      <numFmt numFmtId="189" formatCode="0.0"/>
      <fill>
        <patternFill patternType="none"/>
      </fill>
    </dxf>
    <dxf>
      <font>
        <b val="0"/>
        <i val="0"/>
        <strike val="0"/>
        <u val="none"/>
        <sz val="10"/>
        <color rgb="FFFF0000"/>
        <name val="Arial"/>
      </font>
      <numFmt numFmtId="189" formatCode="0.0"/>
      <fill>
        <patternFill patternType="none"/>
      </fill>
    </dxf>
    <dxf>
      <numFmt numFmtId="189" formatCode="0.0"/>
      <fill>
        <patternFill patternType="none"/>
      </fill>
    </dxf>
    <dxf>
      <fill>
        <patternFill patternType="none"/>
      </fill>
      <alignment horizontal="right" vertical="bottom" textRotation="0" wrapText="0" shrinkToFit="0" readingOrder="0"/>
    </dxf>
    <dxf>
      <border>
        <left style="thin">
          <color indexed="12"/>
        </left>
        <right style="thin">
          <color indexed="12"/>
        </right>
        <top style="thin">
          <color indexed="12"/>
        </top>
        <bottom style="thin">
          <color indexed="12"/>
        </bottom>
      </border>
    </dxf>
    <dxf>
      <numFmt numFmtId="202" formatCode="yyyy/mm\F"/>
      <fill>
        <patternFill patternType="none"/>
      </fill>
    </dxf>
    <dxf>
      <numFmt numFmtId="202" formatCode="yyyy/mm\F"/>
      <fill>
        <patternFill patternType="none"/>
      </fill>
      <alignment horizontal="center" vertical="center" textRotation="0" wrapText="0" shrinkToFit="0" readingOrder="0"/>
    </dxf>
    <dxf>
      <font>
        <i val="0"/>
        <strike val="0"/>
        <u val="none"/>
        <sz val="10"/>
        <color rgb="FFFF0000"/>
        <name val="Arial"/>
      </font>
      <numFmt numFmtId="189" formatCode="0.0"/>
      <fill>
        <patternFill patternType="none"/>
      </fill>
    </dxf>
    <dxf>
      <font>
        <b val="0"/>
        <i val="0"/>
        <strike val="0"/>
        <u val="none"/>
        <sz val="10"/>
        <color rgb="FFFF0000"/>
        <name val="Arial"/>
      </font>
      <numFmt numFmtId="189" formatCode="0.0"/>
      <fill>
        <patternFill patternType="none"/>
      </fill>
    </dxf>
    <dxf>
      <numFmt numFmtId="189" formatCode="0.0"/>
      <fill>
        <patternFill patternType="none"/>
      </fill>
    </dxf>
    <dxf>
      <fill>
        <patternFill patternType="none"/>
      </fill>
      <alignment horizontal="right" vertical="bottom" textRotation="0" wrapText="0" shrinkToFit="0" readingOrder="0"/>
    </dxf>
    <dxf>
      <border>
        <left style="thin">
          <color indexed="12"/>
        </left>
        <right style="thin">
          <color indexed="12"/>
        </right>
        <top style="thin">
          <color indexed="12"/>
        </top>
        <bottom style="thin">
          <color indexed="12"/>
        </bottom>
      </border>
    </dxf>
    <dxf>
      <numFmt numFmtId="202" formatCode="yyyy/mm\F"/>
      <fill>
        <patternFill patternType="none"/>
      </fill>
    </dxf>
    <dxf>
      <numFmt numFmtId="202" formatCode="yyyy/mm\F"/>
      <fill>
        <patternFill patternType="none"/>
      </fill>
      <alignment horizontal="center" vertical="center" textRotation="0" wrapText="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styles" Target="styles.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Loans and deposits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Loans</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Deposits </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31"/>
          <c:y val="2.0750000000000001E-2"/>
        </c:manualLayout>
      </c:layout>
      <c:overlay val="0"/>
      <c:spPr>
        <a:solidFill>
          <a:srgbClr val="FFFFFF"/>
        </a:solidFill>
        <a:ln w="25400">
          <a:noFill/>
        </a:ln>
      </c:spPr>
    </c:title>
    <c:autoTitleDeleted val="0"/>
    <c:plotArea>
      <c:layout>
        <c:manualLayout>
          <c:layoutTarget val="inner"/>
          <c:xMode val="edge"/>
          <c:yMode val="edge"/>
          <c:x val="2.5000000000000001E-2"/>
          <c:y val="0.17649999999999999"/>
          <c:w val="0.97250000000000003"/>
          <c:h val="0.65749999999999997"/>
        </c:manualLayout>
      </c:layout>
      <c:barChart>
        <c:barDir val="col"/>
        <c:grouping val="clustered"/>
        <c:varyColors val="0"/>
        <c:ser>
          <c:idx val="1"/>
          <c:order val="0"/>
          <c:tx>
            <c:strRef>
              <c:f>'Krótka char.'!$I$3</c:f>
              <c:strCache>
                <c:ptCount val="1"/>
                <c:pt idx="0">
                  <c:v>Gross loans</c:v>
                </c:pt>
              </c:strCache>
            </c:strRef>
          </c:tx>
          <c:spPr>
            <a:solidFill>
              <a:schemeClr val="bg1">
                <a:lumMod val="85000"/>
              </a:schemeClr>
            </a:solidFill>
            <a:ln w="25400">
              <a:noFill/>
            </a:ln>
          </c:spPr>
          <c:invertIfNegative val="0"/>
          <c:dPt>
            <c:idx val="5"/>
            <c:invertIfNegative val="0"/>
            <c:bubble3D val="0"/>
            <c:spPr>
              <a:solidFill>
                <a:srgbClr val="C0504D">
                  <a:alpha val="50980"/>
                </a:srgbClr>
              </a:solidFill>
              <a:ln w="25400">
                <a:noFill/>
              </a:ln>
            </c:spPr>
          </c:dPt>
          <c:dPt>
            <c:idx val="6"/>
            <c:invertIfNegative val="0"/>
            <c:bubble3D val="0"/>
            <c:spPr>
              <a:solidFill>
                <a:schemeClr val="accent2"/>
              </a:solidFill>
              <a:ln w="25400">
                <a:noFill/>
              </a:ln>
            </c:spPr>
          </c:dPt>
          <c:dLbls>
            <c:numFmt formatCode="#,##0" sourceLinked="0"/>
            <c:spPr>
              <a:noFill/>
              <a:ln w="25400">
                <a:noFill/>
              </a:ln>
            </c:spPr>
            <c:txPr>
              <a:bodyPr rot="-5400000" vert="horz"/>
              <a:lstStyle/>
              <a:p>
                <a:pPr algn="ctr">
                  <a:defRPr lang="en-US" sz="8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'Krótka char.'!$L$1:$Q$1</c:f>
              <c:numCache>
                <c:formatCode>General</c:formatCode>
                <c:ptCount val="6"/>
                <c:pt idx="0">
                  <c:v>2011</c:v>
                </c:pt>
                <c:pt idx="1">
                  <c:v>2012</c:v>
                </c:pt>
                <c:pt idx="2">
                  <c:v>2013</c:v>
                </c:pt>
                <c:pt idx="3">
                  <c:v>2014</c:v>
                </c:pt>
                <c:pt idx="4">
                  <c:v>2015</c:v>
                </c:pt>
                <c:pt idx="5">
                  <c:v>2016</c:v>
                </c:pt>
              </c:numCache>
            </c:numRef>
          </c:cat>
          <c:val>
            <c:numRef>
              <c:f>'Krótka char.'!$L$3:$Q$3</c:f>
              <c:numCache>
                <c:formatCode>#\ ##0.0</c:formatCode>
                <c:ptCount val="6"/>
                <c:pt idx="0">
                  <c:v>3759.3989999999999</c:v>
                </c:pt>
                <c:pt idx="1">
                  <c:v>4695.6509999999998</c:v>
                </c:pt>
                <c:pt idx="2">
                  <c:v>5180.5040000000008</c:v>
                </c:pt>
                <c:pt idx="3">
                  <c:v>5325.6850000000004</c:v>
                </c:pt>
                <c:pt idx="4">
                  <c:v>5542.4889999999996</c:v>
                </c:pt>
                <c:pt idx="5">
                  <c:v>5472.152</c:v>
                </c:pt>
              </c:numCache>
            </c:numRef>
          </c:val>
        </c:ser>
        <c:ser>
          <c:idx val="2"/>
          <c:order val="1"/>
          <c:tx>
            <c:strRef>
              <c:f>'Krótka char.'!$I$4</c:f>
              <c:strCache>
                <c:ptCount val="1"/>
                <c:pt idx="0">
                  <c:v>Deposits</c:v>
                </c:pt>
              </c:strCache>
            </c:strRef>
          </c:tx>
          <c:spPr>
            <a:solidFill>
              <a:schemeClr val="bg1">
                <a:lumMod val="65000"/>
              </a:schemeClr>
            </a:solidFill>
            <a:ln w="25400">
              <a:noFill/>
            </a:ln>
          </c:spPr>
          <c:invertIfNegative val="0"/>
          <c:dPt>
            <c:idx val="5"/>
            <c:invertIfNegative val="0"/>
            <c:bubble3D val="0"/>
            <c:spPr>
              <a:solidFill>
                <a:schemeClr val="accent2"/>
              </a:solidFill>
              <a:ln w="25400">
                <a:noFill/>
              </a:ln>
            </c:spPr>
          </c:dPt>
          <c:dPt>
            <c:idx val="6"/>
            <c:invertIfNegative val="0"/>
            <c:bubble3D val="0"/>
            <c:spPr>
              <a:solidFill>
                <a:srgbClr val="C00000"/>
              </a:solidFill>
              <a:ln w="25400">
                <a:noFill/>
              </a:ln>
            </c:spPr>
          </c:dPt>
          <c:dLbls>
            <c:numFmt formatCode="#,##0" sourceLinked="0"/>
            <c:spPr>
              <a:noFill/>
              <a:ln w="25400">
                <a:noFill/>
              </a:ln>
            </c:spPr>
            <c:txPr>
              <a:bodyPr rot="-5400000" vert="horz"/>
              <a:lstStyle/>
              <a:p>
                <a:pPr algn="ctr">
                  <a:defRPr lang="en-US" sz="800" b="0" i="0" u="none" baseline="0">
                    <a:solidFill>
                      <a:srgbClr val="FFFFFF"/>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'Krótka char.'!$L$1:$Q$1</c:f>
              <c:numCache>
                <c:formatCode>General</c:formatCode>
                <c:ptCount val="6"/>
                <c:pt idx="0">
                  <c:v>2011</c:v>
                </c:pt>
                <c:pt idx="1">
                  <c:v>2012</c:v>
                </c:pt>
                <c:pt idx="2">
                  <c:v>2013</c:v>
                </c:pt>
                <c:pt idx="3">
                  <c:v>2014</c:v>
                </c:pt>
                <c:pt idx="4">
                  <c:v>2015</c:v>
                </c:pt>
                <c:pt idx="5">
                  <c:v>2016</c:v>
                </c:pt>
              </c:numCache>
            </c:numRef>
          </c:cat>
          <c:val>
            <c:numRef>
              <c:f>'Krótka char.'!$L$4:$Q$4</c:f>
              <c:numCache>
                <c:formatCode>#\ ##0.0</c:formatCode>
                <c:ptCount val="6"/>
                <c:pt idx="0">
                  <c:v>4685.7349999999997</c:v>
                </c:pt>
                <c:pt idx="1">
                  <c:v>6317.9489999999996</c:v>
                </c:pt>
                <c:pt idx="2">
                  <c:v>6230.5780000000004</c:v>
                </c:pt>
                <c:pt idx="3">
                  <c:v>6492.0230000000001</c:v>
                </c:pt>
                <c:pt idx="4">
                  <c:v>5742.3770000000004</c:v>
                </c:pt>
                <c:pt idx="5">
                  <c:v>5763.0140000000001</c:v>
                </c:pt>
              </c:numCache>
            </c:numRef>
          </c:val>
        </c:ser>
        <c:dLbls>
          <c:showLegendKey val="0"/>
          <c:showVal val="0"/>
          <c:showCatName val="0"/>
          <c:showSerName val="0"/>
          <c:showPercent val="0"/>
          <c:showBubbleSize val="0"/>
        </c:dLbls>
        <c:gapWidth val="60"/>
        <c:axId val="180760360"/>
        <c:axId val="180402264"/>
      </c:barChart>
      <c:lineChart>
        <c:grouping val="standard"/>
        <c:varyColors val="0"/>
        <c:ser>
          <c:idx val="0"/>
          <c:order val="2"/>
          <c:tx>
            <c:strRef>
              <c:f>'Krótka char.'!$I$5</c:f>
              <c:strCache>
                <c:ptCount val="1"/>
                <c:pt idx="0">
                  <c:v>Gross loans/Deposits</c:v>
                </c:pt>
              </c:strCache>
            </c:strRef>
          </c:tx>
          <c:spPr>
            <a:ln w="25400">
              <a:solidFill>
                <a:srgbClr val="DD0806"/>
              </a:solidFill>
              <a:prstDash val="solid"/>
            </a:ln>
          </c:spPr>
          <c:marker>
            <c:symbol val="square"/>
            <c:size val="7"/>
            <c:spPr>
              <a:solidFill>
                <a:srgbClr val="E40005"/>
              </a:solidFill>
              <a:ln>
                <a:noFill/>
                <a:prstDash val="solid"/>
              </a:ln>
            </c:spPr>
          </c:marker>
          <c:dPt>
            <c:idx val="5"/>
            <c:bubble3D val="0"/>
            <c:spPr>
              <a:ln w="25400">
                <a:solidFill>
                  <a:srgbClr val="DD0806"/>
                </a:solidFill>
                <a:prstDash val="solid"/>
              </a:ln>
            </c:spPr>
          </c:dPt>
          <c:dLbls>
            <c:dLbl>
              <c:idx val="0"/>
              <c:layout>
                <c:manualLayout>
                  <c:x val="-7.1749999999999994E-2"/>
                  <c:y val="-7.07499999999999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7.1749999999999994E-2"/>
                  <c:y val="-7.54999999999999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7.6499999999999999E-2"/>
                  <c:y val="-6.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9.1249999999999998E-2"/>
                  <c:y val="-0.1135"/>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7.3249999999999996E-2"/>
                  <c:y val="-6.2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4.2000000000000003E-2"/>
                  <c:y val="-6.350000000000000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'Krótka char.'!$L$1:$Q$1</c:f>
              <c:numCache>
                <c:formatCode>General</c:formatCode>
                <c:ptCount val="6"/>
                <c:pt idx="0">
                  <c:v>2011</c:v>
                </c:pt>
                <c:pt idx="1">
                  <c:v>2012</c:v>
                </c:pt>
                <c:pt idx="2">
                  <c:v>2013</c:v>
                </c:pt>
                <c:pt idx="3">
                  <c:v>2014</c:v>
                </c:pt>
                <c:pt idx="4">
                  <c:v>2015</c:v>
                </c:pt>
                <c:pt idx="5">
                  <c:v>2016</c:v>
                </c:pt>
              </c:numCache>
            </c:numRef>
          </c:cat>
          <c:val>
            <c:numRef>
              <c:f>'Krótka char.'!$L$5:$Q$5</c:f>
              <c:numCache>
                <c:formatCode>#\ ##0.0</c:formatCode>
                <c:ptCount val="6"/>
                <c:pt idx="0">
                  <c:v>80.230721541017573</c:v>
                </c:pt>
                <c:pt idx="1">
                  <c:v>74.322394815152819</c:v>
                </c:pt>
                <c:pt idx="2">
                  <c:v>83.146443235282504</c:v>
                </c:pt>
                <c:pt idx="3">
                  <c:v>82.034290389913906</c:v>
                </c:pt>
                <c:pt idx="4">
                  <c:v>96.519072154266411</c:v>
                </c:pt>
                <c:pt idx="5">
                  <c:v>94.952953437211846</c:v>
                </c:pt>
              </c:numCache>
            </c:numRef>
          </c:val>
          <c:smooth val="0"/>
        </c:ser>
        <c:dLbls>
          <c:showLegendKey val="0"/>
          <c:showVal val="0"/>
          <c:showCatName val="0"/>
          <c:showSerName val="0"/>
          <c:showPercent val="0"/>
          <c:showBubbleSize val="0"/>
        </c:dLbls>
        <c:marker val="1"/>
        <c:smooth val="0"/>
        <c:axId val="180256488"/>
        <c:axId val="180223360"/>
      </c:lineChart>
      <c:catAx>
        <c:axId val="18076036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180402264"/>
        <c:crosses val="autoZero"/>
        <c:auto val="1"/>
        <c:lblAlgn val="ctr"/>
        <c:lblOffset val="100"/>
        <c:noMultiLvlLbl val="0"/>
      </c:catAx>
      <c:valAx>
        <c:axId val="180402264"/>
        <c:scaling>
          <c:orientation val="minMax"/>
          <c:max val="7500"/>
          <c:min val="0"/>
        </c:scaling>
        <c:delete val="0"/>
        <c:axPos val="l"/>
        <c:numFmt formatCode="#\ ##0.0" sourceLinked="1"/>
        <c:majorTickMark val="none"/>
        <c:minorTickMark val="none"/>
        <c:tickLblPos val="none"/>
        <c:spPr>
          <a:ln w="9525">
            <a:noFill/>
          </a:ln>
        </c:spPr>
        <c:crossAx val="180760360"/>
        <c:crosses val="autoZero"/>
        <c:crossBetween val="between"/>
      </c:valAx>
      <c:catAx>
        <c:axId val="180256488"/>
        <c:scaling>
          <c:orientation val="minMax"/>
        </c:scaling>
        <c:delete val="1"/>
        <c:axPos val="b"/>
        <c:numFmt formatCode="General" sourceLinked="1"/>
        <c:majorTickMark val="out"/>
        <c:minorTickMark val="none"/>
        <c:tickLblPos val="nextTo"/>
        <c:crossAx val="180223360"/>
        <c:crosses val="autoZero"/>
        <c:auto val="1"/>
        <c:lblAlgn val="ctr"/>
        <c:lblOffset val="100"/>
        <c:noMultiLvlLbl val="0"/>
      </c:catAx>
      <c:valAx>
        <c:axId val="180223360"/>
        <c:scaling>
          <c:orientation val="minMax"/>
        </c:scaling>
        <c:delete val="0"/>
        <c:axPos val="r"/>
        <c:numFmt formatCode="#\ ##0.0" sourceLinked="1"/>
        <c:majorTickMark val="none"/>
        <c:minorTickMark val="none"/>
        <c:tickLblPos val="none"/>
        <c:spPr>
          <a:ln w="9525">
            <a:noFill/>
          </a:ln>
        </c:spPr>
        <c:crossAx val="180256488"/>
        <c:crosses val="max"/>
        <c:crossBetween val="between"/>
      </c:valAx>
      <c:spPr>
        <a:noFill/>
        <a:ln w="12700">
          <a:solidFill>
            <a:srgbClr val="FFFFFF"/>
          </a:solidFill>
          <a:prstDash val="solid"/>
        </a:ln>
      </c:spPr>
    </c:plotArea>
    <c:legend>
      <c:legendPos val="b"/>
      <c:layout>
        <c:manualLayout>
          <c:xMode val="edge"/>
          <c:yMode val="edge"/>
          <c:x val="3.5999999999999997E-2"/>
          <c:y val="0.88400000000000001"/>
          <c:w val="0.96399999999999997"/>
          <c:h val="8.4500000000000006E-2"/>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8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5E-2"/>
          <c:y val="4.0500000000000001E-2"/>
          <c:w val="0.93700000000000006"/>
          <c:h val="0.81625000000000003"/>
        </c:manualLayout>
      </c:layout>
      <c:barChart>
        <c:barDir val="col"/>
        <c:grouping val="stacked"/>
        <c:varyColors val="0"/>
        <c:ser>
          <c:idx val="0"/>
          <c:order val="0"/>
          <c:tx>
            <c:strRef>
              <c:f>'1.1 PKB.'!$A$3</c:f>
              <c:strCache>
                <c:ptCount val="1"/>
                <c:pt idx="0">
                  <c:v>Private consumption (p.p.)</c:v>
                </c:pt>
              </c:strCache>
            </c:strRef>
          </c:tx>
          <c:spPr>
            <a:solidFill>
              <a:srgbClr val="4572A7"/>
            </a:solidFill>
            <a:ln w="25400">
              <a:noFill/>
            </a:ln>
          </c:spPr>
          <c:invertIfNegative val="0"/>
          <c:cat>
            <c:strRef>
              <c:f>'1.1 PKB.'!$B$1:$AK$1</c:f>
              <c:strCache>
                <c:ptCount val="36"/>
                <c:pt idx="0">
                  <c:v>1Q05</c:v>
                </c:pt>
                <c:pt idx="1">
                  <c:v>2Q05</c:v>
                </c:pt>
                <c:pt idx="2">
                  <c:v>3Q05</c:v>
                </c:pt>
                <c:pt idx="3">
                  <c:v>4Q05</c:v>
                </c:pt>
                <c:pt idx="4">
                  <c:v>1Q06</c:v>
                </c:pt>
                <c:pt idx="5">
                  <c:v>2Q06</c:v>
                </c:pt>
                <c:pt idx="6">
                  <c:v>3Q06</c:v>
                </c:pt>
                <c:pt idx="7">
                  <c:v>4Q06</c:v>
                </c:pt>
                <c:pt idx="8">
                  <c:v>1Q07</c:v>
                </c:pt>
                <c:pt idx="9">
                  <c:v>2Q07 </c:v>
                </c:pt>
                <c:pt idx="10">
                  <c:v>3Q07</c:v>
                </c:pt>
                <c:pt idx="11">
                  <c:v>4Q07</c:v>
                </c:pt>
                <c:pt idx="12">
                  <c:v>1Q08</c:v>
                </c:pt>
                <c:pt idx="13">
                  <c:v>2Q08</c:v>
                </c:pt>
                <c:pt idx="14">
                  <c:v>3Q08</c:v>
                </c:pt>
                <c:pt idx="15">
                  <c:v>4Q08</c:v>
                </c:pt>
                <c:pt idx="16">
                  <c:v>1Q09</c:v>
                </c:pt>
                <c:pt idx="17">
                  <c:v>2Q09</c:v>
                </c:pt>
                <c:pt idx="18">
                  <c:v>3Q09</c:v>
                </c:pt>
                <c:pt idx="19">
                  <c:v>4Q09</c:v>
                </c:pt>
                <c:pt idx="20">
                  <c:v>1Q10</c:v>
                </c:pt>
                <c:pt idx="21">
                  <c:v>2Q10</c:v>
                </c:pt>
                <c:pt idx="22">
                  <c:v>3Q10</c:v>
                </c:pt>
                <c:pt idx="23">
                  <c:v>4Q10</c:v>
                </c:pt>
                <c:pt idx="24">
                  <c:v>1Q11</c:v>
                </c:pt>
                <c:pt idx="25">
                  <c:v>2Q11</c:v>
                </c:pt>
                <c:pt idx="26">
                  <c:v>3Q11</c:v>
                </c:pt>
                <c:pt idx="27">
                  <c:v>4Q11</c:v>
                </c:pt>
                <c:pt idx="28">
                  <c:v>1Q12</c:v>
                </c:pt>
                <c:pt idx="29">
                  <c:v>2Q12</c:v>
                </c:pt>
                <c:pt idx="30">
                  <c:v>3Q12</c:v>
                </c:pt>
                <c:pt idx="31">
                  <c:v>4Q12</c:v>
                </c:pt>
                <c:pt idx="32">
                  <c:v>1Q13</c:v>
                </c:pt>
                <c:pt idx="33">
                  <c:v>2Q13</c:v>
                </c:pt>
                <c:pt idx="34">
                  <c:v>3Q13</c:v>
                </c:pt>
                <c:pt idx="35">
                  <c:v>4Q13</c:v>
                </c:pt>
              </c:strCache>
            </c:strRef>
          </c:cat>
          <c:val>
            <c:numRef>
              <c:f>'1.1 PKB.'!$B$3:$AK$3</c:f>
              <c:numCache>
                <c:formatCode>0.0</c:formatCode>
                <c:ptCount val="36"/>
                <c:pt idx="0">
                  <c:v>0.88461506958152791</c:v>
                </c:pt>
                <c:pt idx="1">
                  <c:v>1.0567728787106481</c:v>
                </c:pt>
                <c:pt idx="2">
                  <c:v>1.7579692752747844</c:v>
                </c:pt>
                <c:pt idx="3">
                  <c:v>1.4942292285988281</c:v>
                </c:pt>
                <c:pt idx="4">
                  <c:v>3.3923752476328657</c:v>
                </c:pt>
                <c:pt idx="5">
                  <c:v>2.9775710336331249</c:v>
                </c:pt>
                <c:pt idx="6">
                  <c:v>3.4743711978252572</c:v>
                </c:pt>
                <c:pt idx="7">
                  <c:v>2.705351475053178</c:v>
                </c:pt>
                <c:pt idx="8">
                  <c:v>4.4057089939063498</c:v>
                </c:pt>
                <c:pt idx="9">
                  <c:v>3.0262135525293421</c:v>
                </c:pt>
                <c:pt idx="10">
                  <c:v>2.9944074951776503</c:v>
                </c:pt>
                <c:pt idx="11">
                  <c:v>1.9139437450104189</c:v>
                </c:pt>
                <c:pt idx="12">
                  <c:v>3.9050463683624375</c:v>
                </c:pt>
                <c:pt idx="13">
                  <c:v>3.6602817289846565</c:v>
                </c:pt>
                <c:pt idx="14">
                  <c:v>3.3780403208848302</c:v>
                </c:pt>
                <c:pt idx="15">
                  <c:v>2.8663577529088937</c:v>
                </c:pt>
                <c:pt idx="16">
                  <c:v>2.5981222912916611</c:v>
                </c:pt>
                <c:pt idx="17">
                  <c:v>1.6056056828429663</c:v>
                </c:pt>
                <c:pt idx="18">
                  <c:v>2.2541778899535267</c:v>
                </c:pt>
                <c:pt idx="19">
                  <c:v>1.7385569020834286</c:v>
                </c:pt>
                <c:pt idx="20">
                  <c:v>1.1656731089496399</c:v>
                </c:pt>
                <c:pt idx="21">
                  <c:v>1.6488350684585009</c:v>
                </c:pt>
                <c:pt idx="22">
                  <c:v>1.6584305423508834</c:v>
                </c:pt>
                <c:pt idx="23">
                  <c:v>1.6184750584386245</c:v>
                </c:pt>
                <c:pt idx="24">
                  <c:v>2.3240270617759204</c:v>
                </c:pt>
                <c:pt idx="25">
                  <c:v>2.1662206778014803</c:v>
                </c:pt>
                <c:pt idx="26">
                  <c:v>1.8955102853245995</c:v>
                </c:pt>
                <c:pt idx="27">
                  <c:v>1.1246213303615673</c:v>
                </c:pt>
                <c:pt idx="28">
                  <c:v>1.4391967886277133</c:v>
                </c:pt>
                <c:pt idx="29">
                  <c:v>0.87876199393712007</c:v>
                </c:pt>
                <c:pt idx="30">
                  <c:v>9.6140836941443361E-2</c:v>
                </c:pt>
                <c:pt idx="31">
                  <c:v>2.4278159917032822E-2</c:v>
                </c:pt>
                <c:pt idx="32">
                  <c:v>0.17281832032406291</c:v>
                </c:pt>
                <c:pt idx="33">
                  <c:v>0.23770034198342249</c:v>
                </c:pt>
                <c:pt idx="34">
                  <c:v>0.76107272190946151</c:v>
                </c:pt>
                <c:pt idx="35">
                  <c:v>1.2916232926831501</c:v>
                </c:pt>
              </c:numCache>
            </c:numRef>
          </c:val>
        </c:ser>
        <c:ser>
          <c:idx val="1"/>
          <c:order val="1"/>
          <c:tx>
            <c:strRef>
              <c:f>'1.1 PKB.'!$A$4</c:f>
              <c:strCache>
                <c:ptCount val="1"/>
                <c:pt idx="0">
                  <c:v>Public consumption (p.p.)</c:v>
                </c:pt>
              </c:strCache>
            </c:strRef>
          </c:tx>
          <c:spPr>
            <a:solidFill>
              <a:srgbClr val="AA4643"/>
            </a:solidFill>
            <a:ln w="25400">
              <a:noFill/>
            </a:ln>
          </c:spPr>
          <c:invertIfNegative val="0"/>
          <c:cat>
            <c:strRef>
              <c:f>'1.1 PKB.'!$B$1:$AK$1</c:f>
              <c:strCache>
                <c:ptCount val="36"/>
                <c:pt idx="0">
                  <c:v>1Q05</c:v>
                </c:pt>
                <c:pt idx="1">
                  <c:v>2Q05</c:v>
                </c:pt>
                <c:pt idx="2">
                  <c:v>3Q05</c:v>
                </c:pt>
                <c:pt idx="3">
                  <c:v>4Q05</c:v>
                </c:pt>
                <c:pt idx="4">
                  <c:v>1Q06</c:v>
                </c:pt>
                <c:pt idx="5">
                  <c:v>2Q06</c:v>
                </c:pt>
                <c:pt idx="6">
                  <c:v>3Q06</c:v>
                </c:pt>
                <c:pt idx="7">
                  <c:v>4Q06</c:v>
                </c:pt>
                <c:pt idx="8">
                  <c:v>1Q07</c:v>
                </c:pt>
                <c:pt idx="9">
                  <c:v>2Q07 </c:v>
                </c:pt>
                <c:pt idx="10">
                  <c:v>3Q07</c:v>
                </c:pt>
                <c:pt idx="11">
                  <c:v>4Q07</c:v>
                </c:pt>
                <c:pt idx="12">
                  <c:v>1Q08</c:v>
                </c:pt>
                <c:pt idx="13">
                  <c:v>2Q08</c:v>
                </c:pt>
                <c:pt idx="14">
                  <c:v>3Q08</c:v>
                </c:pt>
                <c:pt idx="15">
                  <c:v>4Q08</c:v>
                </c:pt>
                <c:pt idx="16">
                  <c:v>1Q09</c:v>
                </c:pt>
                <c:pt idx="17">
                  <c:v>2Q09</c:v>
                </c:pt>
                <c:pt idx="18">
                  <c:v>3Q09</c:v>
                </c:pt>
                <c:pt idx="19">
                  <c:v>4Q09</c:v>
                </c:pt>
                <c:pt idx="20">
                  <c:v>1Q10</c:v>
                </c:pt>
                <c:pt idx="21">
                  <c:v>2Q10</c:v>
                </c:pt>
                <c:pt idx="22">
                  <c:v>3Q10</c:v>
                </c:pt>
                <c:pt idx="23">
                  <c:v>4Q10</c:v>
                </c:pt>
                <c:pt idx="24">
                  <c:v>1Q11</c:v>
                </c:pt>
                <c:pt idx="25">
                  <c:v>2Q11</c:v>
                </c:pt>
                <c:pt idx="26">
                  <c:v>3Q11</c:v>
                </c:pt>
                <c:pt idx="27">
                  <c:v>4Q11</c:v>
                </c:pt>
                <c:pt idx="28">
                  <c:v>1Q12</c:v>
                </c:pt>
                <c:pt idx="29">
                  <c:v>2Q12</c:v>
                </c:pt>
                <c:pt idx="30">
                  <c:v>3Q12</c:v>
                </c:pt>
                <c:pt idx="31">
                  <c:v>4Q12</c:v>
                </c:pt>
                <c:pt idx="32">
                  <c:v>1Q13</c:v>
                </c:pt>
                <c:pt idx="33">
                  <c:v>2Q13</c:v>
                </c:pt>
                <c:pt idx="34">
                  <c:v>3Q13</c:v>
                </c:pt>
                <c:pt idx="35">
                  <c:v>4Q13</c:v>
                </c:pt>
              </c:strCache>
            </c:strRef>
          </c:cat>
          <c:val>
            <c:numRef>
              <c:f>'1.1 PKB.'!$B$4:$AK$4</c:f>
              <c:numCache>
                <c:formatCode>0.0</c:formatCode>
                <c:ptCount val="36"/>
                <c:pt idx="0">
                  <c:v>0.68348345396679766</c:v>
                </c:pt>
                <c:pt idx="1">
                  <c:v>0.93527510535509073</c:v>
                </c:pt>
                <c:pt idx="2">
                  <c:v>0.80931225677583818</c:v>
                </c:pt>
                <c:pt idx="3">
                  <c:v>1.2373468863183059</c:v>
                </c:pt>
                <c:pt idx="4">
                  <c:v>1.7302236018600743</c:v>
                </c:pt>
                <c:pt idx="5">
                  <c:v>1.1428034163097172</c:v>
                </c:pt>
                <c:pt idx="6">
                  <c:v>0.92864612887475229</c:v>
                </c:pt>
                <c:pt idx="7">
                  <c:v>0.80071278721497752</c:v>
                </c:pt>
                <c:pt idx="8">
                  <c:v>0.8317109208727711</c:v>
                </c:pt>
                <c:pt idx="9">
                  <c:v>0.8629577050629722</c:v>
                </c:pt>
                <c:pt idx="10">
                  <c:v>0.79031620712736217</c:v>
                </c:pt>
                <c:pt idx="11">
                  <c:v>0.45630536094825169</c:v>
                </c:pt>
                <c:pt idx="12">
                  <c:v>1.0371593376301074</c:v>
                </c:pt>
                <c:pt idx="13">
                  <c:v>1.0040341474328263</c:v>
                </c:pt>
                <c:pt idx="14">
                  <c:v>1.1146649116731062</c:v>
                </c:pt>
                <c:pt idx="15">
                  <c:v>2.1788129455545593</c:v>
                </c:pt>
                <c:pt idx="16">
                  <c:v>1.7009618896870888</c:v>
                </c:pt>
                <c:pt idx="17">
                  <c:v>0.51044635522911985</c:v>
                </c:pt>
                <c:pt idx="18">
                  <c:v>0.15238182135953915</c:v>
                </c:pt>
                <c:pt idx="19">
                  <c:v>0.69080354432312308</c:v>
                </c:pt>
                <c:pt idx="20">
                  <c:v>-3.6522884084170038E-2</c:v>
                </c:pt>
                <c:pt idx="21">
                  <c:v>0.60207485379831449</c:v>
                </c:pt>
                <c:pt idx="22">
                  <c:v>1.5668293535710114</c:v>
                </c:pt>
                <c:pt idx="23">
                  <c:v>0.7982208451513817</c:v>
                </c:pt>
                <c:pt idx="24">
                  <c:v>9.5364051284674733E-2</c:v>
                </c:pt>
                <c:pt idx="25">
                  <c:v>-0.41641281193222968</c:v>
                </c:pt>
                <c:pt idx="26">
                  <c:v>-1.296678092920212</c:v>
                </c:pt>
                <c:pt idx="27">
                  <c:v>-0.39413525163783281</c:v>
                </c:pt>
                <c:pt idx="28">
                  <c:v>-0.19715330273633946</c:v>
                </c:pt>
                <c:pt idx="29">
                  <c:v>-0.1642795023717698</c:v>
                </c:pt>
                <c:pt idx="30">
                  <c:v>0.21412712435926595</c:v>
                </c:pt>
                <c:pt idx="31">
                  <c:v>0.12271922720326327</c:v>
                </c:pt>
                <c:pt idx="32">
                  <c:v>0.15251467268145924</c:v>
                </c:pt>
                <c:pt idx="33">
                  <c:v>0.26208051609702226</c:v>
                </c:pt>
                <c:pt idx="34">
                  <c:v>0.60630252364544845</c:v>
                </c:pt>
                <c:pt idx="35">
                  <c:v>0.40526582633506836</c:v>
                </c:pt>
              </c:numCache>
            </c:numRef>
          </c:val>
        </c:ser>
        <c:ser>
          <c:idx val="2"/>
          <c:order val="2"/>
          <c:tx>
            <c:strRef>
              <c:f>'1.1 PKB.'!$A$5</c:f>
              <c:strCache>
                <c:ptCount val="1"/>
                <c:pt idx="0">
                  <c:v>Investments (p.p.)</c:v>
                </c:pt>
              </c:strCache>
            </c:strRef>
          </c:tx>
          <c:spPr>
            <a:solidFill>
              <a:srgbClr val="89A54E"/>
            </a:solidFill>
            <a:ln w="25400">
              <a:noFill/>
            </a:ln>
          </c:spPr>
          <c:invertIfNegative val="0"/>
          <c:cat>
            <c:strRef>
              <c:f>'1.1 PKB.'!$B$1:$AK$1</c:f>
              <c:strCache>
                <c:ptCount val="36"/>
                <c:pt idx="0">
                  <c:v>1Q05</c:v>
                </c:pt>
                <c:pt idx="1">
                  <c:v>2Q05</c:v>
                </c:pt>
                <c:pt idx="2">
                  <c:v>3Q05</c:v>
                </c:pt>
                <c:pt idx="3">
                  <c:v>4Q05</c:v>
                </c:pt>
                <c:pt idx="4">
                  <c:v>1Q06</c:v>
                </c:pt>
                <c:pt idx="5">
                  <c:v>2Q06</c:v>
                </c:pt>
                <c:pt idx="6">
                  <c:v>3Q06</c:v>
                </c:pt>
                <c:pt idx="7">
                  <c:v>4Q06</c:v>
                </c:pt>
                <c:pt idx="8">
                  <c:v>1Q07</c:v>
                </c:pt>
                <c:pt idx="9">
                  <c:v>2Q07 </c:v>
                </c:pt>
                <c:pt idx="10">
                  <c:v>3Q07</c:v>
                </c:pt>
                <c:pt idx="11">
                  <c:v>4Q07</c:v>
                </c:pt>
                <c:pt idx="12">
                  <c:v>1Q08</c:v>
                </c:pt>
                <c:pt idx="13">
                  <c:v>2Q08</c:v>
                </c:pt>
                <c:pt idx="14">
                  <c:v>3Q08</c:v>
                </c:pt>
                <c:pt idx="15">
                  <c:v>4Q08</c:v>
                </c:pt>
                <c:pt idx="16">
                  <c:v>1Q09</c:v>
                </c:pt>
                <c:pt idx="17">
                  <c:v>2Q09</c:v>
                </c:pt>
                <c:pt idx="18">
                  <c:v>3Q09</c:v>
                </c:pt>
                <c:pt idx="19">
                  <c:v>4Q09</c:v>
                </c:pt>
                <c:pt idx="20">
                  <c:v>1Q10</c:v>
                </c:pt>
                <c:pt idx="21">
                  <c:v>2Q10</c:v>
                </c:pt>
                <c:pt idx="22">
                  <c:v>3Q10</c:v>
                </c:pt>
                <c:pt idx="23">
                  <c:v>4Q10</c:v>
                </c:pt>
                <c:pt idx="24">
                  <c:v>1Q11</c:v>
                </c:pt>
                <c:pt idx="25">
                  <c:v>2Q11</c:v>
                </c:pt>
                <c:pt idx="26">
                  <c:v>3Q11</c:v>
                </c:pt>
                <c:pt idx="27">
                  <c:v>4Q11</c:v>
                </c:pt>
                <c:pt idx="28">
                  <c:v>1Q12</c:v>
                </c:pt>
                <c:pt idx="29">
                  <c:v>2Q12</c:v>
                </c:pt>
                <c:pt idx="30">
                  <c:v>3Q12</c:v>
                </c:pt>
                <c:pt idx="31">
                  <c:v>4Q12</c:v>
                </c:pt>
                <c:pt idx="32">
                  <c:v>1Q13</c:v>
                </c:pt>
                <c:pt idx="33">
                  <c:v>2Q13</c:v>
                </c:pt>
                <c:pt idx="34">
                  <c:v>3Q13</c:v>
                </c:pt>
                <c:pt idx="35">
                  <c:v>4Q13</c:v>
                </c:pt>
              </c:strCache>
            </c:strRef>
          </c:cat>
          <c:val>
            <c:numRef>
              <c:f>'1.1 PKB.'!$B$5:$AK$5</c:f>
              <c:numCache>
                <c:formatCode>0.0</c:formatCode>
                <c:ptCount val="36"/>
                <c:pt idx="0">
                  <c:v>0.14861897208092886</c:v>
                </c:pt>
                <c:pt idx="1">
                  <c:v>0.62197616528318822</c:v>
                </c:pt>
                <c:pt idx="2">
                  <c:v>1.1005851950164398</c:v>
                </c:pt>
                <c:pt idx="3">
                  <c:v>2.6029770081222354</c:v>
                </c:pt>
                <c:pt idx="4">
                  <c:v>1.0246757591041362</c:v>
                </c:pt>
                <c:pt idx="5">
                  <c:v>2.3855309830217486</c:v>
                </c:pt>
                <c:pt idx="6">
                  <c:v>2.9724181501471389</c:v>
                </c:pt>
                <c:pt idx="7">
                  <c:v>4.2151863846206883</c:v>
                </c:pt>
                <c:pt idx="8">
                  <c:v>2.953895559070387</c:v>
                </c:pt>
                <c:pt idx="9">
                  <c:v>3.2174063753011102</c:v>
                </c:pt>
                <c:pt idx="10">
                  <c:v>3.168638040937457</c:v>
                </c:pt>
                <c:pt idx="11">
                  <c:v>4.3048329916318178</c:v>
                </c:pt>
                <c:pt idx="12">
                  <c:v>2.4136826438428916</c:v>
                </c:pt>
                <c:pt idx="13">
                  <c:v>2.8721666340689151</c:v>
                </c:pt>
                <c:pt idx="14">
                  <c:v>1.1809951048248406</c:v>
                </c:pt>
                <c:pt idx="15">
                  <c:v>1.8674056496043516</c:v>
                </c:pt>
                <c:pt idx="16">
                  <c:v>-0.11168845699467932</c:v>
                </c:pt>
                <c:pt idx="17">
                  <c:v>-0.98044794665663548</c:v>
                </c:pt>
                <c:pt idx="18">
                  <c:v>-0.62048284122219122</c:v>
                </c:pt>
                <c:pt idx="19">
                  <c:v>-1.0565532215188073E-2</c:v>
                </c:pt>
                <c:pt idx="20">
                  <c:v>-1.3697018015771005</c:v>
                </c:pt>
                <c:pt idx="21">
                  <c:v>0.13024079345950257</c:v>
                </c:pt>
                <c:pt idx="22">
                  <c:v>2.4965814196869735E-2</c:v>
                </c:pt>
                <c:pt idx="23">
                  <c:v>0.73037709290578545</c:v>
                </c:pt>
                <c:pt idx="24">
                  <c:v>0.72197741390443437</c:v>
                </c:pt>
                <c:pt idx="25">
                  <c:v>1.4943765725456191</c:v>
                </c:pt>
                <c:pt idx="26">
                  <c:v>2.1276920588857293</c:v>
                </c:pt>
                <c:pt idx="27">
                  <c:v>2.8270621909194422</c:v>
                </c:pt>
                <c:pt idx="28">
                  <c:v>0.81419905563958583</c:v>
                </c:pt>
                <c:pt idx="29">
                  <c:v>2.0268250292622865E-2</c:v>
                </c:pt>
                <c:pt idx="30">
                  <c:v>-0.44128852704573729</c:v>
                </c:pt>
                <c:pt idx="31">
                  <c:v>-1.4092097596370545</c:v>
                </c:pt>
                <c:pt idx="32">
                  <c:v>-6.3785095646001794E-2</c:v>
                </c:pt>
                <c:pt idx="33">
                  <c:v>-0.32716210705718551</c:v>
                </c:pt>
                <c:pt idx="34">
                  <c:v>0.23349839644015774</c:v>
                </c:pt>
                <c:pt idx="35">
                  <c:v>0.74317837359697392</c:v>
                </c:pt>
              </c:numCache>
            </c:numRef>
          </c:val>
        </c:ser>
        <c:ser>
          <c:idx val="3"/>
          <c:order val="3"/>
          <c:tx>
            <c:strRef>
              <c:f>'1.1 PKB.'!$A$6</c:f>
              <c:strCache>
                <c:ptCount val="1"/>
                <c:pt idx="0">
                  <c:v>Inventories (p.p.)</c:v>
                </c:pt>
              </c:strCache>
            </c:strRef>
          </c:tx>
          <c:spPr>
            <a:solidFill>
              <a:srgbClr val="71588F"/>
            </a:solidFill>
            <a:ln w="25400">
              <a:noFill/>
            </a:ln>
          </c:spPr>
          <c:invertIfNegative val="0"/>
          <c:cat>
            <c:strRef>
              <c:f>'1.1 PKB.'!$B$1:$AK$1</c:f>
              <c:strCache>
                <c:ptCount val="36"/>
                <c:pt idx="0">
                  <c:v>1Q05</c:v>
                </c:pt>
                <c:pt idx="1">
                  <c:v>2Q05</c:v>
                </c:pt>
                <c:pt idx="2">
                  <c:v>3Q05</c:v>
                </c:pt>
                <c:pt idx="3">
                  <c:v>4Q05</c:v>
                </c:pt>
                <c:pt idx="4">
                  <c:v>1Q06</c:v>
                </c:pt>
                <c:pt idx="5">
                  <c:v>2Q06</c:v>
                </c:pt>
                <c:pt idx="6">
                  <c:v>3Q06</c:v>
                </c:pt>
                <c:pt idx="7">
                  <c:v>4Q06</c:v>
                </c:pt>
                <c:pt idx="8">
                  <c:v>1Q07</c:v>
                </c:pt>
                <c:pt idx="9">
                  <c:v>2Q07 </c:v>
                </c:pt>
                <c:pt idx="10">
                  <c:v>3Q07</c:v>
                </c:pt>
                <c:pt idx="11">
                  <c:v>4Q07</c:v>
                </c:pt>
                <c:pt idx="12">
                  <c:v>1Q08</c:v>
                </c:pt>
                <c:pt idx="13">
                  <c:v>2Q08</c:v>
                </c:pt>
                <c:pt idx="14">
                  <c:v>3Q08</c:v>
                </c:pt>
                <c:pt idx="15">
                  <c:v>4Q08</c:v>
                </c:pt>
                <c:pt idx="16">
                  <c:v>1Q09</c:v>
                </c:pt>
                <c:pt idx="17">
                  <c:v>2Q09</c:v>
                </c:pt>
                <c:pt idx="18">
                  <c:v>3Q09</c:v>
                </c:pt>
                <c:pt idx="19">
                  <c:v>4Q09</c:v>
                </c:pt>
                <c:pt idx="20">
                  <c:v>1Q10</c:v>
                </c:pt>
                <c:pt idx="21">
                  <c:v>2Q10</c:v>
                </c:pt>
                <c:pt idx="22">
                  <c:v>3Q10</c:v>
                </c:pt>
                <c:pt idx="23">
                  <c:v>4Q10</c:v>
                </c:pt>
                <c:pt idx="24">
                  <c:v>1Q11</c:v>
                </c:pt>
                <c:pt idx="25">
                  <c:v>2Q11</c:v>
                </c:pt>
                <c:pt idx="26">
                  <c:v>3Q11</c:v>
                </c:pt>
                <c:pt idx="27">
                  <c:v>4Q11</c:v>
                </c:pt>
                <c:pt idx="28">
                  <c:v>1Q12</c:v>
                </c:pt>
                <c:pt idx="29">
                  <c:v>2Q12</c:v>
                </c:pt>
                <c:pt idx="30">
                  <c:v>3Q12</c:v>
                </c:pt>
                <c:pt idx="31">
                  <c:v>4Q12</c:v>
                </c:pt>
                <c:pt idx="32">
                  <c:v>1Q13</c:v>
                </c:pt>
                <c:pt idx="33">
                  <c:v>2Q13</c:v>
                </c:pt>
                <c:pt idx="34">
                  <c:v>3Q13</c:v>
                </c:pt>
                <c:pt idx="35">
                  <c:v>4Q13</c:v>
                </c:pt>
              </c:strCache>
            </c:strRef>
          </c:cat>
          <c:val>
            <c:numRef>
              <c:f>'1.1 PKB.'!$B$6:$AK$6</c:f>
              <c:numCache>
                <c:formatCode>0.0</c:formatCode>
                <c:ptCount val="36"/>
                <c:pt idx="0">
                  <c:v>-0.329773940805417</c:v>
                </c:pt>
                <c:pt idx="1">
                  <c:v>-2.6209567216398924</c:v>
                </c:pt>
                <c:pt idx="2">
                  <c:v>-0.98110898296868176</c:v>
                </c:pt>
                <c:pt idx="3">
                  <c:v>0.26252854193408615</c:v>
                </c:pt>
                <c:pt idx="4">
                  <c:v>-0.32528082390031643</c:v>
                </c:pt>
                <c:pt idx="5">
                  <c:v>-3.6807503502616967E-2</c:v>
                </c:pt>
                <c:pt idx="6">
                  <c:v>0.14256093376792922</c:v>
                </c:pt>
                <c:pt idx="7">
                  <c:v>1.5799481316090729</c:v>
                </c:pt>
                <c:pt idx="8">
                  <c:v>1.1361699895110875</c:v>
                </c:pt>
                <c:pt idx="9">
                  <c:v>2.1550379445116294</c:v>
                </c:pt>
                <c:pt idx="10">
                  <c:v>1.9874647708294213</c:v>
                </c:pt>
                <c:pt idx="11">
                  <c:v>1.391071405122192</c:v>
                </c:pt>
                <c:pt idx="12">
                  <c:v>0.36740217317876933</c:v>
                </c:pt>
                <c:pt idx="13">
                  <c:v>-0.64568168930451408</c:v>
                </c:pt>
                <c:pt idx="14">
                  <c:v>-0.302404909746396</c:v>
                </c:pt>
                <c:pt idx="15">
                  <c:v>-3.4427925347741679</c:v>
                </c:pt>
                <c:pt idx="16">
                  <c:v>-4.8653255715230621</c:v>
                </c:pt>
                <c:pt idx="17">
                  <c:v>-3.2041705045789692</c:v>
                </c:pt>
                <c:pt idx="18">
                  <c:v>-2.6525938643747162</c:v>
                </c:pt>
                <c:pt idx="19">
                  <c:v>-0.34920365504761813</c:v>
                </c:pt>
                <c:pt idx="20">
                  <c:v>2.1316565687655662</c:v>
                </c:pt>
                <c:pt idx="21">
                  <c:v>2.1644171450877603</c:v>
                </c:pt>
                <c:pt idx="22">
                  <c:v>1.2618812130152677</c:v>
                </c:pt>
                <c:pt idx="23">
                  <c:v>2.5606261069521863</c:v>
                </c:pt>
                <c:pt idx="24">
                  <c:v>1.0018508293714046</c:v>
                </c:pt>
                <c:pt idx="25">
                  <c:v>1.4153665326927094</c:v>
                </c:pt>
                <c:pt idx="26">
                  <c:v>0.84450041335820147</c:v>
                </c:pt>
                <c:pt idx="27">
                  <c:v>-0.24685664346639768</c:v>
                </c:pt>
                <c:pt idx="28">
                  <c:v>0.52268225589583583</c:v>
                </c:pt>
                <c:pt idx="29">
                  <c:v>-1.6804512992615148</c:v>
                </c:pt>
                <c:pt idx="30">
                  <c:v>-0.7882349475591871</c:v>
                </c:pt>
                <c:pt idx="31">
                  <c:v>-0.55159521253009647</c:v>
                </c:pt>
                <c:pt idx="32">
                  <c:v>-0.79097210173340338</c:v>
                </c:pt>
                <c:pt idx="33">
                  <c:v>-1.7546607062776276</c:v>
                </c:pt>
                <c:pt idx="34">
                  <c:v>-0.612930152573541</c:v>
                </c:pt>
                <c:pt idx="35">
                  <c:v>-0.61604540739182512</c:v>
                </c:pt>
              </c:numCache>
            </c:numRef>
          </c:val>
        </c:ser>
        <c:ser>
          <c:idx val="4"/>
          <c:order val="4"/>
          <c:tx>
            <c:strRef>
              <c:f>'1.1 PKB.'!$A$7</c:f>
              <c:strCache>
                <c:ptCount val="1"/>
                <c:pt idx="0">
                  <c:v>Net export (p.p.)</c:v>
                </c:pt>
              </c:strCache>
            </c:strRef>
          </c:tx>
          <c:spPr>
            <a:solidFill>
              <a:srgbClr val="4198AF"/>
            </a:solidFill>
            <a:ln w="25400">
              <a:noFill/>
            </a:ln>
          </c:spPr>
          <c:invertIfNegative val="0"/>
          <c:cat>
            <c:strRef>
              <c:f>'1.1 PKB.'!$B$1:$AK$1</c:f>
              <c:strCache>
                <c:ptCount val="36"/>
                <c:pt idx="0">
                  <c:v>1Q05</c:v>
                </c:pt>
                <c:pt idx="1">
                  <c:v>2Q05</c:v>
                </c:pt>
                <c:pt idx="2">
                  <c:v>3Q05</c:v>
                </c:pt>
                <c:pt idx="3">
                  <c:v>4Q05</c:v>
                </c:pt>
                <c:pt idx="4">
                  <c:v>1Q06</c:v>
                </c:pt>
                <c:pt idx="5">
                  <c:v>2Q06</c:v>
                </c:pt>
                <c:pt idx="6">
                  <c:v>3Q06</c:v>
                </c:pt>
                <c:pt idx="7">
                  <c:v>4Q06</c:v>
                </c:pt>
                <c:pt idx="8">
                  <c:v>1Q07</c:v>
                </c:pt>
                <c:pt idx="9">
                  <c:v>2Q07 </c:v>
                </c:pt>
                <c:pt idx="10">
                  <c:v>3Q07</c:v>
                </c:pt>
                <c:pt idx="11">
                  <c:v>4Q07</c:v>
                </c:pt>
                <c:pt idx="12">
                  <c:v>1Q08</c:v>
                </c:pt>
                <c:pt idx="13">
                  <c:v>2Q08</c:v>
                </c:pt>
                <c:pt idx="14">
                  <c:v>3Q08</c:v>
                </c:pt>
                <c:pt idx="15">
                  <c:v>4Q08</c:v>
                </c:pt>
                <c:pt idx="16">
                  <c:v>1Q09</c:v>
                </c:pt>
                <c:pt idx="17">
                  <c:v>2Q09</c:v>
                </c:pt>
                <c:pt idx="18">
                  <c:v>3Q09</c:v>
                </c:pt>
                <c:pt idx="19">
                  <c:v>4Q09</c:v>
                </c:pt>
                <c:pt idx="20">
                  <c:v>1Q10</c:v>
                </c:pt>
                <c:pt idx="21">
                  <c:v>2Q10</c:v>
                </c:pt>
                <c:pt idx="22">
                  <c:v>3Q10</c:v>
                </c:pt>
                <c:pt idx="23">
                  <c:v>4Q10</c:v>
                </c:pt>
                <c:pt idx="24">
                  <c:v>1Q11</c:v>
                </c:pt>
                <c:pt idx="25">
                  <c:v>2Q11</c:v>
                </c:pt>
                <c:pt idx="26">
                  <c:v>3Q11</c:v>
                </c:pt>
                <c:pt idx="27">
                  <c:v>4Q11</c:v>
                </c:pt>
                <c:pt idx="28">
                  <c:v>1Q12</c:v>
                </c:pt>
                <c:pt idx="29">
                  <c:v>2Q12</c:v>
                </c:pt>
                <c:pt idx="30">
                  <c:v>3Q12</c:v>
                </c:pt>
                <c:pt idx="31">
                  <c:v>4Q12</c:v>
                </c:pt>
                <c:pt idx="32">
                  <c:v>1Q13</c:v>
                </c:pt>
                <c:pt idx="33">
                  <c:v>2Q13</c:v>
                </c:pt>
                <c:pt idx="34">
                  <c:v>3Q13</c:v>
                </c:pt>
                <c:pt idx="35">
                  <c:v>4Q13</c:v>
                </c:pt>
              </c:strCache>
            </c:strRef>
          </c:cat>
          <c:val>
            <c:numRef>
              <c:f>'1.1 PKB.'!$B$7:$AK$7</c:f>
              <c:numCache>
                <c:formatCode>0.0</c:formatCode>
                <c:ptCount val="36"/>
                <c:pt idx="0">
                  <c:v>1.0300486993337068</c:v>
                </c:pt>
                <c:pt idx="1">
                  <c:v>3.1609863272787386</c:v>
                </c:pt>
                <c:pt idx="2">
                  <c:v>1.6268368474174757</c:v>
                </c:pt>
                <c:pt idx="3">
                  <c:v>-1.1502848566951049</c:v>
                </c:pt>
                <c:pt idx="4">
                  <c:v>-0.44101614834919584</c:v>
                </c:pt>
                <c:pt idx="5">
                  <c:v>-0.12146897776749915</c:v>
                </c:pt>
                <c:pt idx="6">
                  <c:v>-0.96543072619063564</c:v>
                </c:pt>
                <c:pt idx="7">
                  <c:v>-2.7510185292422866</c:v>
                </c:pt>
                <c:pt idx="8">
                  <c:v>-1.8409484026066629</c:v>
                </c:pt>
                <c:pt idx="9">
                  <c:v>-2.6789195210247798</c:v>
                </c:pt>
                <c:pt idx="10">
                  <c:v>-2.3748272383364055</c:v>
                </c:pt>
                <c:pt idx="11">
                  <c:v>-1.4942384377332709</c:v>
                </c:pt>
                <c:pt idx="12">
                  <c:v>-1.4092103322962777</c:v>
                </c:pt>
                <c:pt idx="13">
                  <c:v>-0.7639130245130511</c:v>
                </c:pt>
                <c:pt idx="14">
                  <c:v>-0.2100743858069149</c:v>
                </c:pt>
                <c:pt idx="15">
                  <c:v>-0.2403567245533956</c:v>
                </c:pt>
                <c:pt idx="16">
                  <c:v>2.2272534314418788</c:v>
                </c:pt>
                <c:pt idx="17">
                  <c:v>3.9310831512836861</c:v>
                </c:pt>
                <c:pt idx="18">
                  <c:v>3.531544290002901</c:v>
                </c:pt>
                <c:pt idx="19">
                  <c:v>2.1597257859930292</c:v>
                </c:pt>
                <c:pt idx="20">
                  <c:v>0.23930293110193132</c:v>
                </c:pt>
                <c:pt idx="21">
                  <c:v>-0.97692755766287198</c:v>
                </c:pt>
                <c:pt idx="22">
                  <c:v>-0.48437870445983344</c:v>
                </c:pt>
                <c:pt idx="23">
                  <c:v>-0.85845595228533178</c:v>
                </c:pt>
                <c:pt idx="24">
                  <c:v>0.47153734759938332</c:v>
                </c:pt>
                <c:pt idx="25">
                  <c:v>-0.15160842072216693</c:v>
                </c:pt>
                <c:pt idx="26">
                  <c:v>1.1815485042766458</c:v>
                </c:pt>
                <c:pt idx="27">
                  <c:v>1.7977678603426288</c:v>
                </c:pt>
                <c:pt idx="28">
                  <c:v>1.0756099377987747</c:v>
                </c:pt>
                <c:pt idx="29">
                  <c:v>3.1232573638420096</c:v>
                </c:pt>
                <c:pt idx="30">
                  <c:v>2.2547476707092886</c:v>
                </c:pt>
                <c:pt idx="31">
                  <c:v>2.0368918091901698</c:v>
                </c:pt>
                <c:pt idx="32">
                  <c:v>1.0021300372163378</c:v>
                </c:pt>
                <c:pt idx="33">
                  <c:v>2.2380440541356572</c:v>
                </c:pt>
                <c:pt idx="34">
                  <c:v>1.3603961514563896</c:v>
                </c:pt>
                <c:pt idx="35">
                  <c:v>1.148781303430894</c:v>
                </c:pt>
              </c:numCache>
            </c:numRef>
          </c:val>
        </c:ser>
        <c:dLbls>
          <c:showLegendKey val="0"/>
          <c:showVal val="0"/>
          <c:showCatName val="0"/>
          <c:showSerName val="0"/>
          <c:showPercent val="0"/>
          <c:showBubbleSize val="0"/>
        </c:dLbls>
        <c:gapWidth val="150"/>
        <c:overlap val="100"/>
        <c:axId val="128077664"/>
        <c:axId val="128076488"/>
      </c:barChart>
      <c:lineChart>
        <c:grouping val="standard"/>
        <c:varyColors val="0"/>
        <c:ser>
          <c:idx val="5"/>
          <c:order val="5"/>
          <c:tx>
            <c:strRef>
              <c:f>'1.1 PKB.'!$A$2</c:f>
              <c:strCache>
                <c:ptCount val="1"/>
                <c:pt idx="0">
                  <c:v>GDP (%YoY)</c:v>
                </c:pt>
              </c:strCache>
            </c:strRef>
          </c:tx>
          <c:spPr>
            <a:ln w="25400">
              <a:solidFill>
                <a:srgbClr val="DD0806"/>
              </a:solidFill>
              <a:prstDash val="solid"/>
            </a:ln>
          </c:spPr>
          <c:marker>
            <c:symbol val="none"/>
          </c:marker>
          <c:val>
            <c:numRef>
              <c:f>'1.1 PKB.'!$B$2:$AK$2</c:f>
              <c:numCache>
                <c:formatCode>0.0</c:formatCode>
                <c:ptCount val="36"/>
                <c:pt idx="0">
                  <c:v>2.4169922541575541</c:v>
                </c:pt>
                <c:pt idx="1">
                  <c:v>3.1540537549877832</c:v>
                </c:pt>
                <c:pt idx="2">
                  <c:v>4.3135945915158587</c:v>
                </c:pt>
                <c:pt idx="3">
                  <c:v>4.4467968082783509</c:v>
                </c:pt>
                <c:pt idx="4">
                  <c:v>5.3809776363475645</c:v>
                </c:pt>
                <c:pt idx="5">
                  <c:v>6.3476289516944808</c:v>
                </c:pt>
                <c:pt idx="6">
                  <c:v>6.5525656844244455</c:v>
                </c:pt>
                <c:pt idx="7">
                  <c:v>6.5501802492556145</c:v>
                </c:pt>
                <c:pt idx="8">
                  <c:v>7.4865370607539354</c:v>
                </c:pt>
                <c:pt idx="9">
                  <c:v>6.5826960563802679</c:v>
                </c:pt>
                <c:pt idx="10">
                  <c:v>6.5659992757354759</c:v>
                </c:pt>
                <c:pt idx="11">
                  <c:v>6.57191506497941</c:v>
                </c:pt>
                <c:pt idx="12">
                  <c:v>6.3140801907179149</c:v>
                </c:pt>
                <c:pt idx="13">
                  <c:v>6.1268877966688295</c:v>
                </c:pt>
                <c:pt idx="14">
                  <c:v>5.1612210418294566</c:v>
                </c:pt>
                <c:pt idx="15">
                  <c:v>3.2294270887402368</c:v>
                </c:pt>
                <c:pt idx="16">
                  <c:v>1.5493235839029018</c:v>
                </c:pt>
                <c:pt idx="17">
                  <c:v>1.8625167381201582</c:v>
                </c:pt>
                <c:pt idx="18">
                  <c:v>2.6650272957190557</c:v>
                </c:pt>
                <c:pt idx="19">
                  <c:v>4.2293170451367583</c:v>
                </c:pt>
                <c:pt idx="20">
                  <c:v>2.1304079231558557</c:v>
                </c:pt>
                <c:pt idx="21">
                  <c:v>3.5686403031412199</c:v>
                </c:pt>
                <c:pt idx="22">
                  <c:v>4.0277282186741967</c:v>
                </c:pt>
                <c:pt idx="23">
                  <c:v>4.8492431511626464</c:v>
                </c:pt>
                <c:pt idx="24">
                  <c:v>4.6147567039358126</c:v>
                </c:pt>
                <c:pt idx="25">
                  <c:v>4.5079425503854287</c:v>
                </c:pt>
                <c:pt idx="26">
                  <c:v>4.7525731689249593</c:v>
                </c:pt>
                <c:pt idx="27">
                  <c:v>5.1084594865194006</c:v>
                </c:pt>
                <c:pt idx="28">
                  <c:v>3.6545347352255764</c:v>
                </c:pt>
                <c:pt idx="29">
                  <c:v>2.1775568064384796</c:v>
                </c:pt>
                <c:pt idx="30">
                  <c:v>1.3354921574050733</c:v>
                </c:pt>
                <c:pt idx="31">
                  <c:v>0.22308422414330162</c:v>
                </c:pt>
                <c:pt idx="32">
                  <c:v>0.47270583284244516</c:v>
                </c:pt>
                <c:pt idx="33">
                  <c:v>0.65600209888129957</c:v>
                </c:pt>
                <c:pt idx="34">
                  <c:v>2.3483396408779127</c:v>
                </c:pt>
                <c:pt idx="35">
                  <c:v>2.9728033886542651</c:v>
                </c:pt>
              </c:numCache>
            </c:numRef>
          </c:val>
          <c:smooth val="0"/>
        </c:ser>
        <c:dLbls>
          <c:showLegendKey val="0"/>
          <c:showVal val="0"/>
          <c:showCatName val="0"/>
          <c:showSerName val="0"/>
          <c:showPercent val="0"/>
          <c:showBubbleSize val="0"/>
        </c:dLbls>
        <c:marker val="1"/>
        <c:smooth val="0"/>
        <c:axId val="128077664"/>
        <c:axId val="128076488"/>
      </c:lineChart>
      <c:catAx>
        <c:axId val="128077664"/>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lang="en-US" sz="1000" b="1" i="0" u="none" baseline="0">
                <a:solidFill>
                  <a:srgbClr val="000000"/>
                </a:solidFill>
                <a:latin typeface="Arial"/>
                <a:ea typeface="Arial"/>
                <a:cs typeface="Arial"/>
              </a:defRPr>
            </a:pPr>
            <a:endParaRPr lang="pl-PL"/>
          </a:p>
        </c:txPr>
        <c:crossAx val="128076488"/>
        <c:crosses val="autoZero"/>
        <c:auto val="1"/>
        <c:lblAlgn val="ctr"/>
        <c:lblOffset val="100"/>
        <c:noMultiLvlLbl val="0"/>
      </c:catAx>
      <c:valAx>
        <c:axId val="128076488"/>
        <c:scaling>
          <c:orientation val="minMax"/>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crossAx val="128077664"/>
        <c:crosses val="autoZero"/>
        <c:crossBetween val="between"/>
      </c:valAx>
      <c:spPr>
        <a:solidFill>
          <a:srgbClr val="FFFFFF"/>
        </a:solidFill>
        <a:ln w="25400">
          <a:noFill/>
        </a:ln>
      </c:spPr>
    </c:plotArea>
    <c:legend>
      <c:legendPos val="b"/>
      <c:layout>
        <c:manualLayout>
          <c:xMode val="edge"/>
          <c:yMode val="edge"/>
          <c:x val="0.39924999999999999"/>
          <c:y val="4.1250000000000002E-2"/>
          <c:w val="0"/>
          <c:h val="0"/>
        </c:manualLayout>
      </c:layout>
      <c:overlay val="0"/>
      <c:spPr>
        <a:noFill/>
        <a:ln w="25400">
          <a:noFill/>
        </a:ln>
      </c:spPr>
      <c:txPr>
        <a:bodyPr rot="0" vert="horz"/>
        <a:lstStyle/>
        <a:p>
          <a:pPr>
            <a:defRPr lang="en-US" sz="590" b="1" i="0" u="none" baseline="0">
              <a:solidFill>
                <a:srgbClr val="000000"/>
              </a:solidFill>
              <a:latin typeface="Arial"/>
              <a:ea typeface="Arial"/>
              <a:cs typeface="Arial"/>
            </a:defRPr>
          </a:pPr>
          <a:endParaRPr lang="pl-PL"/>
        </a:p>
      </c:txPr>
    </c:legend>
    <c:plotVisOnly val="1"/>
    <c:dispBlanksAs val="gap"/>
    <c:showDLblsOverMax val="1"/>
  </c:chart>
  <c:spPr>
    <a:solidFill>
      <a:srgbClr val="FFFFFF"/>
    </a:solidFill>
    <a:ln w="9525">
      <a:noFill/>
    </a:ln>
  </c:spPr>
  <c:txPr>
    <a:bodyPr rot="0" vert="horz"/>
    <a:lstStyle/>
    <a:p>
      <a:pPr>
        <a:defRPr lang="en-US" sz="1000" b="1"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mn-lt"/>
                <a:ea typeface="+mn-lt"/>
                <a:cs typeface="+mn-lt"/>
              </a:rPr>
              <a:t>GDP growth structure</a:t>
            </a:r>
            <a:endParaRPr lang="en-US" sz="900" b="0" i="0" u="none" baseline="0">
              <a:solidFill>
                <a:schemeClr val="tx1">
                  <a:lumMod val="75000"/>
                  <a:lumOff val="25000"/>
                </a:schemeClr>
              </a:solidFill>
              <a:latin typeface="+mn-lt"/>
              <a:ea typeface="+mn-lt"/>
              <a:cs typeface="+mn-lt"/>
            </a:endParaRPr>
          </a:p>
        </c:rich>
      </c:tx>
      <c:layout>
        <c:manualLayout>
          <c:xMode val="edge"/>
          <c:yMode val="edge"/>
          <c:x val="0.31274999999999997"/>
          <c:y val="3.6249999999999998E-2"/>
        </c:manualLayout>
      </c:layout>
      <c:overlay val="0"/>
      <c:spPr>
        <a:noFill/>
        <a:ln w="25400">
          <a:noFill/>
        </a:ln>
      </c:spPr>
    </c:title>
    <c:autoTitleDeleted val="0"/>
    <c:plotArea>
      <c:layout>
        <c:manualLayout>
          <c:layoutTarget val="inner"/>
          <c:xMode val="edge"/>
          <c:yMode val="edge"/>
          <c:x val="0.10525"/>
          <c:y val="0.14074999999999999"/>
          <c:w val="0.89475000000000005"/>
          <c:h val="0.61"/>
        </c:manualLayout>
      </c:layout>
      <c:barChart>
        <c:barDir val="col"/>
        <c:grouping val="stacked"/>
        <c:varyColors val="0"/>
        <c:ser>
          <c:idx val="0"/>
          <c:order val="0"/>
          <c:tx>
            <c:strRef>
              <c:f>'1.1 PKB.'!$A$3</c:f>
              <c:strCache>
                <c:ptCount val="1"/>
                <c:pt idx="0">
                  <c:v>Private consumption (p.p.)</c:v>
                </c:pt>
              </c:strCache>
            </c:strRef>
          </c:tx>
          <c:spPr>
            <a:solidFill>
              <a:srgbClr val="C00000"/>
            </a:solidFill>
            <a:ln w="25400">
              <a:noFill/>
            </a:ln>
          </c:spPr>
          <c:invertIfNegative val="0"/>
          <c:cat>
            <c:strRef>
              <c:f>'1.1 PKB.'!$Z$1:$AW$1</c:f>
              <c:strCache>
                <c:ptCount val="24"/>
                <c:pt idx="0">
                  <c:v>1Q11</c:v>
                </c:pt>
                <c:pt idx="1">
                  <c:v>2Q11</c:v>
                </c:pt>
                <c:pt idx="2">
                  <c:v>3Q11</c:v>
                </c:pt>
                <c:pt idx="3">
                  <c:v>4Q11</c:v>
                </c:pt>
                <c:pt idx="4">
                  <c:v>1Q12</c:v>
                </c:pt>
                <c:pt idx="5">
                  <c:v>2Q12</c:v>
                </c:pt>
                <c:pt idx="6">
                  <c:v>3Q12</c:v>
                </c:pt>
                <c:pt idx="7">
                  <c:v>4Q12</c:v>
                </c:pt>
                <c:pt idx="8">
                  <c:v>1Q13</c:v>
                </c:pt>
                <c:pt idx="9">
                  <c:v>2Q13</c:v>
                </c:pt>
                <c:pt idx="10">
                  <c:v>3Q13</c:v>
                </c:pt>
                <c:pt idx="11">
                  <c:v>4Q13</c:v>
                </c:pt>
                <c:pt idx="12">
                  <c:v>1Q14</c:v>
                </c:pt>
                <c:pt idx="13">
                  <c:v>2Q14</c:v>
                </c:pt>
                <c:pt idx="14">
                  <c:v>3Q14</c:v>
                </c:pt>
                <c:pt idx="15">
                  <c:v>4Q14</c:v>
                </c:pt>
                <c:pt idx="16">
                  <c:v>1Q15</c:v>
                </c:pt>
                <c:pt idx="17">
                  <c:v>2Q15</c:v>
                </c:pt>
                <c:pt idx="18">
                  <c:v>3Q15</c:v>
                </c:pt>
                <c:pt idx="19">
                  <c:v>4Q15</c:v>
                </c:pt>
                <c:pt idx="20">
                  <c:v>1Q16</c:v>
                </c:pt>
                <c:pt idx="21">
                  <c:v>2Q16</c:v>
                </c:pt>
                <c:pt idx="22">
                  <c:v>3Q16</c:v>
                </c:pt>
                <c:pt idx="23">
                  <c:v>4Q16</c:v>
                </c:pt>
              </c:strCache>
            </c:strRef>
          </c:cat>
          <c:val>
            <c:numRef>
              <c:f>'1.1 PKB.'!$Z$3:$AW$3</c:f>
              <c:numCache>
                <c:formatCode>0.0</c:formatCode>
                <c:ptCount val="24"/>
                <c:pt idx="0">
                  <c:v>2.3240270617759204</c:v>
                </c:pt>
                <c:pt idx="1">
                  <c:v>2.1662206778014803</c:v>
                </c:pt>
                <c:pt idx="2">
                  <c:v>1.8955102853245995</c:v>
                </c:pt>
                <c:pt idx="3">
                  <c:v>1.1246213303615673</c:v>
                </c:pt>
                <c:pt idx="4">
                  <c:v>1.4391967886277133</c:v>
                </c:pt>
                <c:pt idx="5">
                  <c:v>0.87876199393712007</c:v>
                </c:pt>
                <c:pt idx="6">
                  <c:v>9.6140836941443361E-2</c:v>
                </c:pt>
                <c:pt idx="7">
                  <c:v>2.4278159917032822E-2</c:v>
                </c:pt>
                <c:pt idx="8">
                  <c:v>0.17281832032406291</c:v>
                </c:pt>
                <c:pt idx="9">
                  <c:v>0.23770034198342249</c:v>
                </c:pt>
                <c:pt idx="10">
                  <c:v>0.76107272190946151</c:v>
                </c:pt>
                <c:pt idx="11">
                  <c:v>1.2916232926831501</c:v>
                </c:pt>
                <c:pt idx="12">
                  <c:v>1.9423675033975085</c:v>
                </c:pt>
                <c:pt idx="13">
                  <c:v>1.8370252380411272</c:v>
                </c:pt>
                <c:pt idx="14">
                  <c:v>1.9796387755773681</c:v>
                </c:pt>
                <c:pt idx="15">
                  <c:v>1.6</c:v>
                </c:pt>
                <c:pt idx="16">
                  <c:v>2.0178100113494866</c:v>
                </c:pt>
                <c:pt idx="17">
                  <c:v>1.886947115384618</c:v>
                </c:pt>
                <c:pt idx="18">
                  <c:v>1.8509105750662342</c:v>
                </c:pt>
                <c:pt idx="19">
                  <c:v>1.5725209451740207</c:v>
                </c:pt>
                <c:pt idx="20">
                  <c:v>2.0315514615566475</c:v>
                </c:pt>
                <c:pt idx="21">
                  <c:v>1.9273506504184814</c:v>
                </c:pt>
                <c:pt idx="22">
                  <c:v>2.338718072385551</c:v>
                </c:pt>
                <c:pt idx="23">
                  <c:v>2.1</c:v>
                </c:pt>
              </c:numCache>
            </c:numRef>
          </c:val>
        </c:ser>
        <c:ser>
          <c:idx val="1"/>
          <c:order val="1"/>
          <c:tx>
            <c:strRef>
              <c:f>'1.1 PKB.'!$A$4</c:f>
              <c:strCache>
                <c:ptCount val="1"/>
                <c:pt idx="0">
                  <c:v>Public consumption (p.p.)</c:v>
                </c:pt>
              </c:strCache>
            </c:strRef>
          </c:tx>
          <c:spPr>
            <a:solidFill>
              <a:schemeClr val="accent2">
                <a:lumMod val="40000"/>
                <a:lumOff val="60000"/>
              </a:schemeClr>
            </a:solidFill>
            <a:ln w="25400">
              <a:noFill/>
            </a:ln>
          </c:spPr>
          <c:invertIfNegative val="0"/>
          <c:cat>
            <c:strRef>
              <c:f>'1.1 PKB.'!$Z$1:$AW$1</c:f>
              <c:strCache>
                <c:ptCount val="24"/>
                <c:pt idx="0">
                  <c:v>1Q11</c:v>
                </c:pt>
                <c:pt idx="1">
                  <c:v>2Q11</c:v>
                </c:pt>
                <c:pt idx="2">
                  <c:v>3Q11</c:v>
                </c:pt>
                <c:pt idx="3">
                  <c:v>4Q11</c:v>
                </c:pt>
                <c:pt idx="4">
                  <c:v>1Q12</c:v>
                </c:pt>
                <c:pt idx="5">
                  <c:v>2Q12</c:v>
                </c:pt>
                <c:pt idx="6">
                  <c:v>3Q12</c:v>
                </c:pt>
                <c:pt idx="7">
                  <c:v>4Q12</c:v>
                </c:pt>
                <c:pt idx="8">
                  <c:v>1Q13</c:v>
                </c:pt>
                <c:pt idx="9">
                  <c:v>2Q13</c:v>
                </c:pt>
                <c:pt idx="10">
                  <c:v>3Q13</c:v>
                </c:pt>
                <c:pt idx="11">
                  <c:v>4Q13</c:v>
                </c:pt>
                <c:pt idx="12">
                  <c:v>1Q14</c:v>
                </c:pt>
                <c:pt idx="13">
                  <c:v>2Q14</c:v>
                </c:pt>
                <c:pt idx="14">
                  <c:v>3Q14</c:v>
                </c:pt>
                <c:pt idx="15">
                  <c:v>4Q14</c:v>
                </c:pt>
                <c:pt idx="16">
                  <c:v>1Q15</c:v>
                </c:pt>
                <c:pt idx="17">
                  <c:v>2Q15</c:v>
                </c:pt>
                <c:pt idx="18">
                  <c:v>3Q15</c:v>
                </c:pt>
                <c:pt idx="19">
                  <c:v>4Q15</c:v>
                </c:pt>
                <c:pt idx="20">
                  <c:v>1Q16</c:v>
                </c:pt>
                <c:pt idx="21">
                  <c:v>2Q16</c:v>
                </c:pt>
                <c:pt idx="22">
                  <c:v>3Q16</c:v>
                </c:pt>
                <c:pt idx="23">
                  <c:v>4Q16</c:v>
                </c:pt>
              </c:strCache>
            </c:strRef>
          </c:cat>
          <c:val>
            <c:numRef>
              <c:f>'1.1 PKB.'!$Z$4:$AW$4</c:f>
              <c:numCache>
                <c:formatCode>0.0</c:formatCode>
                <c:ptCount val="24"/>
                <c:pt idx="0">
                  <c:v>9.5364051284674733E-2</c:v>
                </c:pt>
                <c:pt idx="1">
                  <c:v>-0.41641281193222968</c:v>
                </c:pt>
                <c:pt idx="2">
                  <c:v>-1.296678092920212</c:v>
                </c:pt>
                <c:pt idx="3">
                  <c:v>-0.39413525163783281</c:v>
                </c:pt>
                <c:pt idx="4">
                  <c:v>-0.19715330273633946</c:v>
                </c:pt>
                <c:pt idx="5">
                  <c:v>-0.1642795023717698</c:v>
                </c:pt>
                <c:pt idx="6">
                  <c:v>0.21412712435926595</c:v>
                </c:pt>
                <c:pt idx="7">
                  <c:v>0.12271922720326327</c:v>
                </c:pt>
                <c:pt idx="8">
                  <c:v>0.15251467268145924</c:v>
                </c:pt>
                <c:pt idx="9">
                  <c:v>0.26208051609702226</c:v>
                </c:pt>
                <c:pt idx="10">
                  <c:v>0.60630252364544845</c:v>
                </c:pt>
                <c:pt idx="11">
                  <c:v>0.40526582633506836</c:v>
                </c:pt>
                <c:pt idx="12">
                  <c:v>2.7841910684099247E-2</c:v>
                </c:pt>
                <c:pt idx="13">
                  <c:v>0.67496504658701872</c:v>
                </c:pt>
                <c:pt idx="14">
                  <c:v>0.62441798106949742</c:v>
                </c:pt>
                <c:pt idx="15">
                  <c:v>0.7</c:v>
                </c:pt>
                <c:pt idx="16">
                  <c:v>0.66796935762273613</c:v>
                </c:pt>
                <c:pt idx="17">
                  <c:v>0.46891826923075808</c:v>
                </c:pt>
                <c:pt idx="18">
                  <c:v>0.48327652080585071</c:v>
                </c:pt>
                <c:pt idx="19">
                  <c:v>1.3357435435531446</c:v>
                </c:pt>
                <c:pt idx="20">
                  <c:v>0.72082339646226501</c:v>
                </c:pt>
                <c:pt idx="21">
                  <c:v>0.69116058160498905</c:v>
                </c:pt>
                <c:pt idx="22">
                  <c:v>0.85455476919202322</c:v>
                </c:pt>
                <c:pt idx="23">
                  <c:v>0.5</c:v>
                </c:pt>
              </c:numCache>
            </c:numRef>
          </c:val>
        </c:ser>
        <c:ser>
          <c:idx val="2"/>
          <c:order val="2"/>
          <c:tx>
            <c:strRef>
              <c:f>'1.1 PKB.'!$A$5</c:f>
              <c:strCache>
                <c:ptCount val="1"/>
                <c:pt idx="0">
                  <c:v>Investments (p.p.)</c:v>
                </c:pt>
              </c:strCache>
            </c:strRef>
          </c:tx>
          <c:spPr>
            <a:solidFill>
              <a:srgbClr val="000000"/>
            </a:solidFill>
            <a:ln w="25400">
              <a:noFill/>
            </a:ln>
          </c:spPr>
          <c:invertIfNegative val="0"/>
          <c:cat>
            <c:strRef>
              <c:f>'1.1 PKB.'!$Z$1:$AW$1</c:f>
              <c:strCache>
                <c:ptCount val="24"/>
                <c:pt idx="0">
                  <c:v>1Q11</c:v>
                </c:pt>
                <c:pt idx="1">
                  <c:v>2Q11</c:v>
                </c:pt>
                <c:pt idx="2">
                  <c:v>3Q11</c:v>
                </c:pt>
                <c:pt idx="3">
                  <c:v>4Q11</c:v>
                </c:pt>
                <c:pt idx="4">
                  <c:v>1Q12</c:v>
                </c:pt>
                <c:pt idx="5">
                  <c:v>2Q12</c:v>
                </c:pt>
                <c:pt idx="6">
                  <c:v>3Q12</c:v>
                </c:pt>
                <c:pt idx="7">
                  <c:v>4Q12</c:v>
                </c:pt>
                <c:pt idx="8">
                  <c:v>1Q13</c:v>
                </c:pt>
                <c:pt idx="9">
                  <c:v>2Q13</c:v>
                </c:pt>
                <c:pt idx="10">
                  <c:v>3Q13</c:v>
                </c:pt>
                <c:pt idx="11">
                  <c:v>4Q13</c:v>
                </c:pt>
                <c:pt idx="12">
                  <c:v>1Q14</c:v>
                </c:pt>
                <c:pt idx="13">
                  <c:v>2Q14</c:v>
                </c:pt>
                <c:pt idx="14">
                  <c:v>3Q14</c:v>
                </c:pt>
                <c:pt idx="15">
                  <c:v>4Q14</c:v>
                </c:pt>
                <c:pt idx="16">
                  <c:v>1Q15</c:v>
                </c:pt>
                <c:pt idx="17">
                  <c:v>2Q15</c:v>
                </c:pt>
                <c:pt idx="18">
                  <c:v>3Q15</c:v>
                </c:pt>
                <c:pt idx="19">
                  <c:v>4Q15</c:v>
                </c:pt>
                <c:pt idx="20">
                  <c:v>1Q16</c:v>
                </c:pt>
                <c:pt idx="21">
                  <c:v>2Q16</c:v>
                </c:pt>
                <c:pt idx="22">
                  <c:v>3Q16</c:v>
                </c:pt>
                <c:pt idx="23">
                  <c:v>4Q16</c:v>
                </c:pt>
              </c:strCache>
            </c:strRef>
          </c:cat>
          <c:val>
            <c:numRef>
              <c:f>'1.1 PKB.'!$Z$5:$AW$5</c:f>
              <c:numCache>
                <c:formatCode>0.0</c:formatCode>
                <c:ptCount val="24"/>
                <c:pt idx="0">
                  <c:v>0.72197741390443437</c:v>
                </c:pt>
                <c:pt idx="1">
                  <c:v>1.4943765725456191</c:v>
                </c:pt>
                <c:pt idx="2">
                  <c:v>2.1276920588857293</c:v>
                </c:pt>
                <c:pt idx="3">
                  <c:v>2.8270621909194422</c:v>
                </c:pt>
                <c:pt idx="4">
                  <c:v>0.81419905563958583</c:v>
                </c:pt>
                <c:pt idx="5">
                  <c:v>2.0268250292622865E-2</c:v>
                </c:pt>
                <c:pt idx="6">
                  <c:v>-0.44128852704573729</c:v>
                </c:pt>
                <c:pt idx="7">
                  <c:v>-1.4092097596370545</c:v>
                </c:pt>
                <c:pt idx="8">
                  <c:v>-6.3785095646001794E-2</c:v>
                </c:pt>
                <c:pt idx="9">
                  <c:v>-0.32716210705718551</c:v>
                </c:pt>
                <c:pt idx="10">
                  <c:v>0.23349839644015774</c:v>
                </c:pt>
                <c:pt idx="11">
                  <c:v>0.74317837359697392</c:v>
                </c:pt>
                <c:pt idx="12">
                  <c:v>1.3608412444946301</c:v>
                </c:pt>
                <c:pt idx="13">
                  <c:v>1.4892181298209577</c:v>
                </c:pt>
                <c:pt idx="14">
                  <c:v>1.7916986918247253</c:v>
                </c:pt>
                <c:pt idx="15">
                  <c:v>2.4</c:v>
                </c:pt>
                <c:pt idx="16">
                  <c:v>1.4909390671774241</c:v>
                </c:pt>
                <c:pt idx="17">
                  <c:v>1.0819471153846174</c:v>
                </c:pt>
                <c:pt idx="18">
                  <c:v>0.87894869110738805</c:v>
                </c:pt>
                <c:pt idx="19">
                  <c:v>1.247125950998438</c:v>
                </c:pt>
                <c:pt idx="20">
                  <c:v>-0.25526503699573611</c:v>
                </c:pt>
                <c:pt idx="21">
                  <c:v>-0.87865737697572677</c:v>
                </c:pt>
                <c:pt idx="22">
                  <c:v>-1.4658666760006001</c:v>
                </c:pt>
                <c:pt idx="23">
                  <c:v>-1.6</c:v>
                </c:pt>
              </c:numCache>
            </c:numRef>
          </c:val>
        </c:ser>
        <c:ser>
          <c:idx val="3"/>
          <c:order val="3"/>
          <c:tx>
            <c:strRef>
              <c:f>'1.1 PKB.'!$A$6</c:f>
              <c:strCache>
                <c:ptCount val="1"/>
                <c:pt idx="0">
                  <c:v>Inventories (p.p.)</c:v>
                </c:pt>
              </c:strCache>
            </c:strRef>
          </c:tx>
          <c:spPr>
            <a:solidFill>
              <a:srgbClr val="868686"/>
            </a:solidFill>
            <a:ln w="25400">
              <a:noFill/>
            </a:ln>
          </c:spPr>
          <c:invertIfNegative val="0"/>
          <c:cat>
            <c:strRef>
              <c:f>'1.1 PKB.'!$Z$1:$AW$1</c:f>
              <c:strCache>
                <c:ptCount val="24"/>
                <c:pt idx="0">
                  <c:v>1Q11</c:v>
                </c:pt>
                <c:pt idx="1">
                  <c:v>2Q11</c:v>
                </c:pt>
                <c:pt idx="2">
                  <c:v>3Q11</c:v>
                </c:pt>
                <c:pt idx="3">
                  <c:v>4Q11</c:v>
                </c:pt>
                <c:pt idx="4">
                  <c:v>1Q12</c:v>
                </c:pt>
                <c:pt idx="5">
                  <c:v>2Q12</c:v>
                </c:pt>
                <c:pt idx="6">
                  <c:v>3Q12</c:v>
                </c:pt>
                <c:pt idx="7">
                  <c:v>4Q12</c:v>
                </c:pt>
                <c:pt idx="8">
                  <c:v>1Q13</c:v>
                </c:pt>
                <c:pt idx="9">
                  <c:v>2Q13</c:v>
                </c:pt>
                <c:pt idx="10">
                  <c:v>3Q13</c:v>
                </c:pt>
                <c:pt idx="11">
                  <c:v>4Q13</c:v>
                </c:pt>
                <c:pt idx="12">
                  <c:v>1Q14</c:v>
                </c:pt>
                <c:pt idx="13">
                  <c:v>2Q14</c:v>
                </c:pt>
                <c:pt idx="14">
                  <c:v>3Q14</c:v>
                </c:pt>
                <c:pt idx="15">
                  <c:v>4Q14</c:v>
                </c:pt>
                <c:pt idx="16">
                  <c:v>1Q15</c:v>
                </c:pt>
                <c:pt idx="17">
                  <c:v>2Q15</c:v>
                </c:pt>
                <c:pt idx="18">
                  <c:v>3Q15</c:v>
                </c:pt>
                <c:pt idx="19">
                  <c:v>4Q15</c:v>
                </c:pt>
                <c:pt idx="20">
                  <c:v>1Q16</c:v>
                </c:pt>
                <c:pt idx="21">
                  <c:v>2Q16</c:v>
                </c:pt>
                <c:pt idx="22">
                  <c:v>3Q16</c:v>
                </c:pt>
                <c:pt idx="23">
                  <c:v>4Q16</c:v>
                </c:pt>
              </c:strCache>
            </c:strRef>
          </c:cat>
          <c:val>
            <c:numRef>
              <c:f>'1.1 PKB.'!$Z$6:$AW$6</c:f>
              <c:numCache>
                <c:formatCode>0.0</c:formatCode>
                <c:ptCount val="24"/>
                <c:pt idx="0">
                  <c:v>1.0018508293714046</c:v>
                </c:pt>
                <c:pt idx="1">
                  <c:v>1.4153665326927094</c:v>
                </c:pt>
                <c:pt idx="2">
                  <c:v>0.84450041335820147</c:v>
                </c:pt>
                <c:pt idx="3">
                  <c:v>-0.24685664346639768</c:v>
                </c:pt>
                <c:pt idx="4">
                  <c:v>0.52268225589583583</c:v>
                </c:pt>
                <c:pt idx="5">
                  <c:v>-1.6804512992615148</c:v>
                </c:pt>
                <c:pt idx="6">
                  <c:v>-0.7882349475591871</c:v>
                </c:pt>
                <c:pt idx="7">
                  <c:v>-0.55159521253009647</c:v>
                </c:pt>
                <c:pt idx="8">
                  <c:v>-0.79097210173340338</c:v>
                </c:pt>
                <c:pt idx="9">
                  <c:v>-1.7546607062776276</c:v>
                </c:pt>
                <c:pt idx="10">
                  <c:v>-0.612930152573541</c:v>
                </c:pt>
                <c:pt idx="11">
                  <c:v>-0.61604540739182512</c:v>
                </c:pt>
                <c:pt idx="12">
                  <c:v>1.1038529119873575E-2</c:v>
                </c:pt>
                <c:pt idx="13">
                  <c:v>1.46038437991669</c:v>
                </c:pt>
                <c:pt idx="14">
                  <c:v>0.40976068736798998</c:v>
                </c:pt>
                <c:pt idx="15">
                  <c:v>-0.1</c:v>
                </c:pt>
                <c:pt idx="16">
                  <c:v>-1.3471103631061105</c:v>
                </c:pt>
                <c:pt idx="17">
                  <c:v>-0.35305288461538731</c:v>
                </c:pt>
                <c:pt idx="18">
                  <c:v>-9.0509536568494031E-2</c:v>
                </c:pt>
                <c:pt idx="19">
                  <c:v>7.0507786904907555E-2</c:v>
                </c:pt>
                <c:pt idx="20">
                  <c:v>1.2705472345043793</c:v>
                </c:pt>
                <c:pt idx="21">
                  <c:v>0.35302888854911485</c:v>
                </c:pt>
                <c:pt idx="22">
                  <c:v>1.1328680610893702</c:v>
                </c:pt>
                <c:pt idx="23">
                  <c:v>1.4</c:v>
                </c:pt>
              </c:numCache>
            </c:numRef>
          </c:val>
        </c:ser>
        <c:ser>
          <c:idx val="4"/>
          <c:order val="4"/>
          <c:tx>
            <c:strRef>
              <c:f>'1.1 PKB.'!$A$7</c:f>
              <c:strCache>
                <c:ptCount val="1"/>
                <c:pt idx="0">
                  <c:v>Net export (p.p.)</c:v>
                </c:pt>
              </c:strCache>
            </c:strRef>
          </c:tx>
          <c:spPr>
            <a:solidFill>
              <a:schemeClr val="tx1">
                <a:lumMod val="75000"/>
                <a:lumOff val="25000"/>
              </a:schemeClr>
            </a:solidFill>
            <a:ln w="25400">
              <a:noFill/>
            </a:ln>
          </c:spPr>
          <c:invertIfNegative val="0"/>
          <c:cat>
            <c:strRef>
              <c:f>'1.1 PKB.'!$Z$1:$AW$1</c:f>
              <c:strCache>
                <c:ptCount val="24"/>
                <c:pt idx="0">
                  <c:v>1Q11</c:v>
                </c:pt>
                <c:pt idx="1">
                  <c:v>2Q11</c:v>
                </c:pt>
                <c:pt idx="2">
                  <c:v>3Q11</c:v>
                </c:pt>
                <c:pt idx="3">
                  <c:v>4Q11</c:v>
                </c:pt>
                <c:pt idx="4">
                  <c:v>1Q12</c:v>
                </c:pt>
                <c:pt idx="5">
                  <c:v>2Q12</c:v>
                </c:pt>
                <c:pt idx="6">
                  <c:v>3Q12</c:v>
                </c:pt>
                <c:pt idx="7">
                  <c:v>4Q12</c:v>
                </c:pt>
                <c:pt idx="8">
                  <c:v>1Q13</c:v>
                </c:pt>
                <c:pt idx="9">
                  <c:v>2Q13</c:v>
                </c:pt>
                <c:pt idx="10">
                  <c:v>3Q13</c:v>
                </c:pt>
                <c:pt idx="11">
                  <c:v>4Q13</c:v>
                </c:pt>
                <c:pt idx="12">
                  <c:v>1Q14</c:v>
                </c:pt>
                <c:pt idx="13">
                  <c:v>2Q14</c:v>
                </c:pt>
                <c:pt idx="14">
                  <c:v>3Q14</c:v>
                </c:pt>
                <c:pt idx="15">
                  <c:v>4Q14</c:v>
                </c:pt>
                <c:pt idx="16">
                  <c:v>1Q15</c:v>
                </c:pt>
                <c:pt idx="17">
                  <c:v>2Q15</c:v>
                </c:pt>
                <c:pt idx="18">
                  <c:v>3Q15</c:v>
                </c:pt>
                <c:pt idx="19">
                  <c:v>4Q15</c:v>
                </c:pt>
                <c:pt idx="20">
                  <c:v>1Q16</c:v>
                </c:pt>
                <c:pt idx="21">
                  <c:v>2Q16</c:v>
                </c:pt>
                <c:pt idx="22">
                  <c:v>3Q16</c:v>
                </c:pt>
                <c:pt idx="23">
                  <c:v>4Q16</c:v>
                </c:pt>
              </c:strCache>
            </c:strRef>
          </c:cat>
          <c:val>
            <c:numRef>
              <c:f>'1.1 PKB.'!$Z$7:$AW$7</c:f>
              <c:numCache>
                <c:formatCode>0.0</c:formatCode>
                <c:ptCount val="24"/>
                <c:pt idx="0">
                  <c:v>0.47153734759938332</c:v>
                </c:pt>
                <c:pt idx="1">
                  <c:v>-0.15160842072216693</c:v>
                </c:pt>
                <c:pt idx="2">
                  <c:v>1.1815485042766458</c:v>
                </c:pt>
                <c:pt idx="3">
                  <c:v>1.7977678603426288</c:v>
                </c:pt>
                <c:pt idx="4">
                  <c:v>1.0756099377987747</c:v>
                </c:pt>
                <c:pt idx="5">
                  <c:v>3.1232573638420096</c:v>
                </c:pt>
                <c:pt idx="6">
                  <c:v>2.2547476707092886</c:v>
                </c:pt>
                <c:pt idx="7">
                  <c:v>2.0368918091901698</c:v>
                </c:pt>
                <c:pt idx="8">
                  <c:v>1.0021300372163378</c:v>
                </c:pt>
                <c:pt idx="9">
                  <c:v>2.2380440541356572</c:v>
                </c:pt>
                <c:pt idx="10">
                  <c:v>1.3603961514563896</c:v>
                </c:pt>
                <c:pt idx="11">
                  <c:v>1.148781303430894</c:v>
                </c:pt>
                <c:pt idx="12">
                  <c:v>7.962217725791601E-3</c:v>
                </c:pt>
                <c:pt idx="13">
                  <c:v>-1.9131643588820599</c:v>
                </c:pt>
                <c:pt idx="14">
                  <c:v>-1.5551884628117565</c:v>
                </c:pt>
                <c:pt idx="15">
                  <c:v>-1.5</c:v>
                </c:pt>
                <c:pt idx="16">
                  <c:v>0.8781516383371849</c:v>
                </c:pt>
                <c:pt idx="17">
                  <c:v>0.22843750000001117</c:v>
                </c:pt>
                <c:pt idx="18">
                  <c:v>0.41499283859826858</c:v>
                </c:pt>
                <c:pt idx="19">
                  <c:v>0.40520690141433741</c:v>
                </c:pt>
                <c:pt idx="20">
                  <c:v>-0.71803072039968008</c:v>
                </c:pt>
                <c:pt idx="21">
                  <c:v>1.0349508993055827</c:v>
                </c:pt>
                <c:pt idx="22">
                  <c:v>-0.33518057293672271</c:v>
                </c:pt>
                <c:pt idx="23">
                  <c:v>0.3</c:v>
                </c:pt>
              </c:numCache>
            </c:numRef>
          </c:val>
        </c:ser>
        <c:dLbls>
          <c:showLegendKey val="0"/>
          <c:showVal val="0"/>
          <c:showCatName val="0"/>
          <c:showSerName val="0"/>
          <c:showPercent val="0"/>
          <c:showBubbleSize val="0"/>
        </c:dLbls>
        <c:gapWidth val="60"/>
        <c:overlap val="100"/>
        <c:axId val="228861832"/>
        <c:axId val="228862224"/>
      </c:barChart>
      <c:lineChart>
        <c:grouping val="standard"/>
        <c:varyColors val="0"/>
        <c:ser>
          <c:idx val="5"/>
          <c:order val="5"/>
          <c:tx>
            <c:strRef>
              <c:f>'1.1 PKB.'!$A$2</c:f>
              <c:strCache>
                <c:ptCount val="1"/>
                <c:pt idx="0">
                  <c:v>GDP (%YoY)</c:v>
                </c:pt>
              </c:strCache>
            </c:strRef>
          </c:tx>
          <c:spPr>
            <a:ln w="25400">
              <a:solidFill>
                <a:srgbClr val="DD0806"/>
              </a:solidFill>
              <a:prstDash val="solid"/>
            </a:ln>
          </c:spPr>
          <c:marker>
            <c:symbol val="none"/>
          </c:marker>
          <c:cat>
            <c:strRef>
              <c:f>'1.1 PKB.'!$Z$1:$AW$1</c:f>
              <c:strCache>
                <c:ptCount val="24"/>
                <c:pt idx="0">
                  <c:v>1Q11</c:v>
                </c:pt>
                <c:pt idx="1">
                  <c:v>2Q11</c:v>
                </c:pt>
                <c:pt idx="2">
                  <c:v>3Q11</c:v>
                </c:pt>
                <c:pt idx="3">
                  <c:v>4Q11</c:v>
                </c:pt>
                <c:pt idx="4">
                  <c:v>1Q12</c:v>
                </c:pt>
                <c:pt idx="5">
                  <c:v>2Q12</c:v>
                </c:pt>
                <c:pt idx="6">
                  <c:v>3Q12</c:v>
                </c:pt>
                <c:pt idx="7">
                  <c:v>4Q12</c:v>
                </c:pt>
                <c:pt idx="8">
                  <c:v>1Q13</c:v>
                </c:pt>
                <c:pt idx="9">
                  <c:v>2Q13</c:v>
                </c:pt>
                <c:pt idx="10">
                  <c:v>3Q13</c:v>
                </c:pt>
                <c:pt idx="11">
                  <c:v>4Q13</c:v>
                </c:pt>
                <c:pt idx="12">
                  <c:v>1Q14</c:v>
                </c:pt>
                <c:pt idx="13">
                  <c:v>2Q14</c:v>
                </c:pt>
                <c:pt idx="14">
                  <c:v>3Q14</c:v>
                </c:pt>
                <c:pt idx="15">
                  <c:v>4Q14</c:v>
                </c:pt>
                <c:pt idx="16">
                  <c:v>1Q15</c:v>
                </c:pt>
                <c:pt idx="17">
                  <c:v>2Q15</c:v>
                </c:pt>
                <c:pt idx="18">
                  <c:v>3Q15</c:v>
                </c:pt>
                <c:pt idx="19">
                  <c:v>4Q15</c:v>
                </c:pt>
                <c:pt idx="20">
                  <c:v>1Q16</c:v>
                </c:pt>
                <c:pt idx="21">
                  <c:v>2Q16</c:v>
                </c:pt>
                <c:pt idx="22">
                  <c:v>3Q16</c:v>
                </c:pt>
                <c:pt idx="23">
                  <c:v>4Q16</c:v>
                </c:pt>
              </c:strCache>
            </c:strRef>
          </c:cat>
          <c:val>
            <c:numRef>
              <c:f>'1.1 PKB.'!$Z$2:$AW$2</c:f>
              <c:numCache>
                <c:formatCode>0.0</c:formatCode>
                <c:ptCount val="24"/>
                <c:pt idx="0">
                  <c:v>4.6147567039358126</c:v>
                </c:pt>
                <c:pt idx="1">
                  <c:v>4.5079425503854287</c:v>
                </c:pt>
                <c:pt idx="2">
                  <c:v>4.7525731689249593</c:v>
                </c:pt>
                <c:pt idx="3">
                  <c:v>5.1084594865194006</c:v>
                </c:pt>
                <c:pt idx="4">
                  <c:v>3.6545347352255764</c:v>
                </c:pt>
                <c:pt idx="5">
                  <c:v>2.1775568064384796</c:v>
                </c:pt>
                <c:pt idx="6">
                  <c:v>1.3354921574050733</c:v>
                </c:pt>
                <c:pt idx="7">
                  <c:v>0.22308422414330162</c:v>
                </c:pt>
                <c:pt idx="8">
                  <c:v>0.47270583284244516</c:v>
                </c:pt>
                <c:pt idx="9">
                  <c:v>0.65600209888129957</c:v>
                </c:pt>
                <c:pt idx="10">
                  <c:v>2.3483396408779127</c:v>
                </c:pt>
                <c:pt idx="11">
                  <c:v>2.9728033886542651</c:v>
                </c:pt>
                <c:pt idx="12">
                  <c:v>3.3500514054218993</c:v>
                </c:pt>
                <c:pt idx="13">
                  <c:v>3.5484284354837428</c:v>
                </c:pt>
                <c:pt idx="14">
                  <c:v>3.2503276730278206</c:v>
                </c:pt>
                <c:pt idx="15">
                  <c:v>3.1</c:v>
                </c:pt>
                <c:pt idx="16">
                  <c:v>3.7077597113807252</c:v>
                </c:pt>
                <c:pt idx="17">
                  <c:v>3.3131971153846211</c:v>
                </c:pt>
                <c:pt idx="18">
                  <c:v>3.5376190890092403</c:v>
                </c:pt>
                <c:pt idx="19">
                  <c:v>4.6311051280448483</c:v>
                </c:pt>
                <c:pt idx="20">
                  <c:v>3.0496263351278654</c:v>
                </c:pt>
                <c:pt idx="21">
                  <c:v>3.1278336429024445</c:v>
                </c:pt>
                <c:pt idx="22">
                  <c:v>2.5250936537296282</c:v>
                </c:pt>
                <c:pt idx="23">
                  <c:v>2.7</c:v>
                </c:pt>
              </c:numCache>
            </c:numRef>
          </c:val>
          <c:smooth val="0"/>
        </c:ser>
        <c:dLbls>
          <c:showLegendKey val="0"/>
          <c:showVal val="0"/>
          <c:showCatName val="0"/>
          <c:showSerName val="0"/>
          <c:showPercent val="0"/>
          <c:showBubbleSize val="0"/>
        </c:dLbls>
        <c:marker val="1"/>
        <c:smooth val="0"/>
        <c:axId val="228861832"/>
        <c:axId val="228862224"/>
      </c:lineChart>
      <c:catAx>
        <c:axId val="228861832"/>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lang="en-US" sz="600" b="0" i="0" u="none" baseline="0">
                <a:solidFill>
                  <a:schemeClr val="tx1">
                    <a:lumMod val="75000"/>
                    <a:lumOff val="25000"/>
                  </a:schemeClr>
                </a:solidFill>
                <a:latin typeface="Arial"/>
                <a:ea typeface="Arial"/>
                <a:cs typeface="Arial"/>
              </a:defRPr>
            </a:pPr>
            <a:endParaRPr lang="pl-PL"/>
          </a:p>
        </c:txPr>
        <c:crossAx val="228862224"/>
        <c:crosses val="autoZero"/>
        <c:auto val="1"/>
        <c:lblAlgn val="ctr"/>
        <c:lblOffset val="100"/>
        <c:noMultiLvlLbl val="0"/>
      </c:catAx>
      <c:valAx>
        <c:axId val="228862224"/>
        <c:scaling>
          <c:orientation val="minMax"/>
          <c:max val="8"/>
        </c:scaling>
        <c:delete val="0"/>
        <c:axPos val="l"/>
        <c:numFmt formatCode="0.0" sourceLinked="1"/>
        <c:majorTickMark val="out"/>
        <c:minorTickMark val="none"/>
        <c:tickLblPos val="nextTo"/>
        <c:spPr>
          <a:ln w="3175">
            <a:solidFill>
              <a:srgbClr val="808080"/>
            </a:solidFill>
            <a:prstDash val="solid"/>
          </a:ln>
        </c:spPr>
        <c:txPr>
          <a:bodyPr rot="0" vert="horz"/>
          <a:lstStyle/>
          <a:p>
            <a:pPr>
              <a:defRPr lang="en-US" sz="600" b="0" i="0" u="none" baseline="0">
                <a:solidFill>
                  <a:schemeClr val="tx1">
                    <a:lumMod val="65000"/>
                    <a:lumOff val="35000"/>
                  </a:schemeClr>
                </a:solidFill>
                <a:latin typeface="+mn-lt"/>
                <a:ea typeface="+mn-lt"/>
                <a:cs typeface="+mn-lt"/>
              </a:defRPr>
            </a:pPr>
            <a:endParaRPr lang="pl-PL"/>
          </a:p>
        </c:txPr>
        <c:crossAx val="228861832"/>
        <c:crosses val="autoZero"/>
        <c:crossBetween val="between"/>
      </c:valAx>
      <c:spPr>
        <a:solidFill>
          <a:srgbClr val="FFFFFF"/>
        </a:solidFill>
        <a:ln w="25400">
          <a:noFill/>
        </a:ln>
      </c:spPr>
    </c:plotArea>
    <c:legend>
      <c:legendPos val="b"/>
      <c:layout>
        <c:manualLayout>
          <c:xMode val="edge"/>
          <c:yMode val="edge"/>
          <c:x val="4.4249999999999998E-2"/>
          <c:y val="0.88200000000000001"/>
          <c:w val="0.92349999999999999"/>
          <c:h val="8.6999999999999994E-2"/>
        </c:manualLayout>
      </c:layout>
      <c:overlay val="0"/>
      <c:spPr>
        <a:noFill/>
        <a:ln w="25400">
          <a:noFill/>
        </a:ln>
      </c:spPr>
      <c:txPr>
        <a:bodyPr rot="0" vert="horz"/>
        <a:lstStyle/>
        <a:p>
          <a:pPr>
            <a:defRPr lang="en-US" sz="455"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Arial"/>
          <a:ea typeface="Arial"/>
          <a:cs typeface="Arial"/>
        </a:defRPr>
      </a:pPr>
      <a:endParaRPr lang="pl-PL"/>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rot="0" vert="horz"/>
          <a:lstStyle/>
          <a:p>
            <a:pPr algn="ctr">
              <a:defRPr/>
            </a:pPr>
            <a:r>
              <a:rPr lang="pl-PL" sz="900" b="0" i="0" u="none" baseline="0">
                <a:solidFill>
                  <a:schemeClr val="tx1">
                    <a:lumMod val="75000"/>
                    <a:lumOff val="25000"/>
                  </a:schemeClr>
                </a:solidFill>
                <a:latin typeface="+mn-lt"/>
                <a:ea typeface="+mn-lt"/>
                <a:cs typeface="+mn-lt"/>
              </a:rPr>
              <a:t>Inflation and inflation target of the </a:t>
            </a:r>
            <a:r>
              <a:rPr lang="en-US" sz="900" b="0" i="0" u="none" baseline="0">
                <a:solidFill>
                  <a:schemeClr val="tx1">
                    <a:lumMod val="75000"/>
                    <a:lumOff val="25000"/>
                  </a:schemeClr>
                </a:solidFill>
                <a:latin typeface="+mn-lt"/>
                <a:ea typeface="+mn-lt"/>
                <a:cs typeface="+mn-lt"/>
              </a:rPr>
              <a:t>N</a:t>
            </a:r>
            <a:r>
              <a:rPr lang="pl-PL" sz="900" b="0" i="0" u="none" baseline="0">
                <a:solidFill>
                  <a:schemeClr val="tx1">
                    <a:lumMod val="75000"/>
                    <a:lumOff val="25000"/>
                  </a:schemeClr>
                </a:solidFill>
                <a:latin typeface="+mn-lt"/>
                <a:ea typeface="+mn-lt"/>
                <a:cs typeface="+mn-lt"/>
              </a:rPr>
              <a:t>ational </a:t>
            </a:r>
            <a:r>
              <a:rPr lang="en-US" sz="900" b="0" i="0" u="none" baseline="0">
                <a:solidFill>
                  <a:schemeClr val="tx1">
                    <a:lumMod val="75000"/>
                    <a:lumOff val="25000"/>
                  </a:schemeClr>
                </a:solidFill>
                <a:latin typeface="+mn-lt"/>
                <a:ea typeface="+mn-lt"/>
                <a:cs typeface="+mn-lt"/>
              </a:rPr>
              <a:t>B</a:t>
            </a:r>
            <a:r>
              <a:rPr lang="pl-PL" sz="900" b="0" i="0" u="none" baseline="0">
                <a:solidFill>
                  <a:schemeClr val="tx1">
                    <a:lumMod val="75000"/>
                    <a:lumOff val="25000"/>
                  </a:schemeClr>
                </a:solidFill>
                <a:latin typeface="+mn-lt"/>
                <a:ea typeface="+mn-lt"/>
                <a:cs typeface="+mn-lt"/>
              </a:rPr>
              <a:t>ank </a:t>
            </a:r>
          </a:p>
          <a:p>
            <a:pPr algn="ctr">
              <a:defRPr/>
            </a:pPr>
            <a:r>
              <a:rPr lang="pl-PL" sz="900" b="0" i="0" u="none" baseline="0">
                <a:solidFill>
                  <a:schemeClr val="tx1">
                    <a:lumMod val="75000"/>
                    <a:lumOff val="25000"/>
                  </a:schemeClr>
                </a:solidFill>
                <a:latin typeface="+mn-lt"/>
                <a:ea typeface="+mn-lt"/>
                <a:cs typeface="+mn-lt"/>
              </a:rPr>
              <a:t>of </a:t>
            </a:r>
            <a:r>
              <a:rPr lang="en-US" sz="900" b="0" i="0" u="none" baseline="0">
                <a:solidFill>
                  <a:schemeClr val="tx1">
                    <a:lumMod val="75000"/>
                    <a:lumOff val="25000"/>
                  </a:schemeClr>
                </a:solidFill>
                <a:latin typeface="+mn-lt"/>
                <a:ea typeface="+mn-lt"/>
                <a:cs typeface="+mn-lt"/>
              </a:rPr>
              <a:t>P</a:t>
            </a:r>
            <a:r>
              <a:rPr lang="pl-PL" sz="900" b="0" i="0" u="none" baseline="0">
                <a:solidFill>
                  <a:schemeClr val="tx1">
                    <a:lumMod val="75000"/>
                    <a:lumOff val="25000"/>
                  </a:schemeClr>
                </a:solidFill>
                <a:latin typeface="+mn-lt"/>
                <a:ea typeface="+mn-lt"/>
                <a:cs typeface="+mn-lt"/>
              </a:rPr>
              <a:t>oland</a:t>
            </a:r>
            <a:r>
              <a:rPr lang="en-US" sz="900" b="0" i="0" u="none" baseline="0">
                <a:solidFill>
                  <a:schemeClr val="tx1">
                    <a:lumMod val="75000"/>
                    <a:lumOff val="25000"/>
                  </a:schemeClr>
                </a:solidFill>
                <a:latin typeface="+mn-lt"/>
                <a:ea typeface="+mn-lt"/>
                <a:cs typeface="+mn-lt"/>
              </a:rPr>
              <a:t> </a:t>
            </a:r>
          </a:p>
        </c:rich>
      </c:tx>
      <c:layout>
        <c:manualLayout>
          <c:xMode val="edge"/>
          <c:yMode val="edge"/>
          <c:x val="0.35925000000000001"/>
          <c:y val="1.75E-3"/>
        </c:manualLayout>
      </c:layout>
      <c:overlay val="0"/>
      <c:spPr>
        <a:noFill/>
        <a:ln w="25400">
          <a:noFill/>
        </a:ln>
      </c:spPr>
    </c:title>
    <c:autoTitleDeleted val="0"/>
    <c:plotArea>
      <c:layout>
        <c:manualLayout>
          <c:layoutTarget val="inner"/>
          <c:xMode val="edge"/>
          <c:yMode val="edge"/>
          <c:x val="0.11774999999999999"/>
          <c:y val="4.9000000000000002E-2"/>
          <c:w val="0.87824999999999998"/>
          <c:h val="0.68374999999999997"/>
        </c:manualLayout>
      </c:layout>
      <c:lineChart>
        <c:grouping val="standard"/>
        <c:varyColors val="0"/>
        <c:ser>
          <c:idx val="1"/>
          <c:order val="0"/>
          <c:tx>
            <c:strRef>
              <c:f>'1.1. Inflacja'!$D$1</c:f>
              <c:strCache>
                <c:ptCount val="1"/>
                <c:pt idx="0">
                  <c:v>CPI-measured inflation % y-o-y </c:v>
                </c:pt>
              </c:strCache>
            </c:strRef>
          </c:tx>
          <c:spPr>
            <a:ln w="38100">
              <a:solidFill>
                <a:srgbClr val="DD0806"/>
              </a:solidFill>
              <a:prstDash val="solid"/>
            </a:ln>
          </c:spPr>
          <c:marker>
            <c:symbol val="none"/>
          </c:marker>
          <c:cat>
            <c:strRef>
              <c:f>'1.1. Inflacja'!$B$37:$B$109</c:f>
              <c:strCache>
                <c:ptCount val="73"/>
                <c:pt idx="0">
                  <c:v>12.2010</c:v>
                </c:pt>
                <c:pt idx="1">
                  <c:v>01.2011</c:v>
                </c:pt>
                <c:pt idx="2">
                  <c:v>02.2011</c:v>
                </c:pt>
                <c:pt idx="3">
                  <c:v>03.2011</c:v>
                </c:pt>
                <c:pt idx="4">
                  <c:v>04.2011</c:v>
                </c:pt>
                <c:pt idx="5">
                  <c:v>05.2011</c:v>
                </c:pt>
                <c:pt idx="6">
                  <c:v>06.2011</c:v>
                </c:pt>
                <c:pt idx="7">
                  <c:v>07.2011</c:v>
                </c:pt>
                <c:pt idx="8">
                  <c:v>08.2011</c:v>
                </c:pt>
                <c:pt idx="9">
                  <c:v>09.2011</c:v>
                </c:pt>
                <c:pt idx="10">
                  <c:v>10.2011</c:v>
                </c:pt>
                <c:pt idx="11">
                  <c:v>11.2011</c:v>
                </c:pt>
                <c:pt idx="12">
                  <c:v>12.2011</c:v>
                </c:pt>
                <c:pt idx="13">
                  <c:v>01.2012</c:v>
                </c:pt>
                <c:pt idx="14">
                  <c:v>02.2012</c:v>
                </c:pt>
                <c:pt idx="15">
                  <c:v>03.2012</c:v>
                </c:pt>
                <c:pt idx="16">
                  <c:v>04.2012</c:v>
                </c:pt>
                <c:pt idx="17">
                  <c:v>05.2012</c:v>
                </c:pt>
                <c:pt idx="18">
                  <c:v>06.2012</c:v>
                </c:pt>
                <c:pt idx="19">
                  <c:v>07.2012</c:v>
                </c:pt>
                <c:pt idx="20">
                  <c:v>08.2012</c:v>
                </c:pt>
                <c:pt idx="21">
                  <c:v>09.2012</c:v>
                </c:pt>
                <c:pt idx="22">
                  <c:v>10.2012</c:v>
                </c:pt>
                <c:pt idx="23">
                  <c:v>11.2012</c:v>
                </c:pt>
                <c:pt idx="24">
                  <c:v>12.2012</c:v>
                </c:pt>
                <c:pt idx="25">
                  <c:v>01.2013</c:v>
                </c:pt>
                <c:pt idx="26">
                  <c:v>02.2013</c:v>
                </c:pt>
                <c:pt idx="27">
                  <c:v>03.2013</c:v>
                </c:pt>
                <c:pt idx="28">
                  <c:v>04.2013</c:v>
                </c:pt>
                <c:pt idx="29">
                  <c:v>05.2013</c:v>
                </c:pt>
                <c:pt idx="30">
                  <c:v>06.2013</c:v>
                </c:pt>
                <c:pt idx="31">
                  <c:v>07.2013</c:v>
                </c:pt>
                <c:pt idx="32">
                  <c:v>08.2013</c:v>
                </c:pt>
                <c:pt idx="33">
                  <c:v>09.2013</c:v>
                </c:pt>
                <c:pt idx="34">
                  <c:v>10.2013</c:v>
                </c:pt>
                <c:pt idx="35">
                  <c:v>11.2013</c:v>
                </c:pt>
                <c:pt idx="36">
                  <c:v>12.2013</c:v>
                </c:pt>
                <c:pt idx="37">
                  <c:v>01.2014</c:v>
                </c:pt>
                <c:pt idx="38">
                  <c:v>02.2014</c:v>
                </c:pt>
                <c:pt idx="39">
                  <c:v>03.2014</c:v>
                </c:pt>
                <c:pt idx="40">
                  <c:v>04.2014</c:v>
                </c:pt>
                <c:pt idx="41">
                  <c:v>05.2014</c:v>
                </c:pt>
                <c:pt idx="42">
                  <c:v>06.2014</c:v>
                </c:pt>
                <c:pt idx="43">
                  <c:v>07.2014</c:v>
                </c:pt>
                <c:pt idx="44">
                  <c:v>08.2014</c:v>
                </c:pt>
                <c:pt idx="45">
                  <c:v>09.2014</c:v>
                </c:pt>
                <c:pt idx="46">
                  <c:v>10.2014</c:v>
                </c:pt>
                <c:pt idx="47">
                  <c:v>11.2014</c:v>
                </c:pt>
                <c:pt idx="48">
                  <c:v>12.2014</c:v>
                </c:pt>
                <c:pt idx="49">
                  <c:v>01.2015</c:v>
                </c:pt>
                <c:pt idx="50">
                  <c:v>02.2015</c:v>
                </c:pt>
                <c:pt idx="51">
                  <c:v>03.2015</c:v>
                </c:pt>
                <c:pt idx="52">
                  <c:v>04.2015</c:v>
                </c:pt>
                <c:pt idx="53">
                  <c:v>05.2015</c:v>
                </c:pt>
                <c:pt idx="54">
                  <c:v>06.2015</c:v>
                </c:pt>
                <c:pt idx="55">
                  <c:v>07.2015</c:v>
                </c:pt>
                <c:pt idx="56">
                  <c:v>08.2015</c:v>
                </c:pt>
                <c:pt idx="57">
                  <c:v>09.2015</c:v>
                </c:pt>
                <c:pt idx="58">
                  <c:v>10.2015</c:v>
                </c:pt>
                <c:pt idx="59">
                  <c:v>11.2015</c:v>
                </c:pt>
                <c:pt idx="60">
                  <c:v>12.2015</c:v>
                </c:pt>
                <c:pt idx="61">
                  <c:v>01.2016</c:v>
                </c:pt>
                <c:pt idx="62">
                  <c:v>02.2016</c:v>
                </c:pt>
                <c:pt idx="63">
                  <c:v>03.2016</c:v>
                </c:pt>
                <c:pt idx="64">
                  <c:v>04.2016</c:v>
                </c:pt>
                <c:pt idx="65">
                  <c:v>05.2016</c:v>
                </c:pt>
                <c:pt idx="66">
                  <c:v>06.2016</c:v>
                </c:pt>
                <c:pt idx="67">
                  <c:v>07.2016</c:v>
                </c:pt>
                <c:pt idx="68">
                  <c:v>08.2016</c:v>
                </c:pt>
                <c:pt idx="69">
                  <c:v>09.2016</c:v>
                </c:pt>
                <c:pt idx="70">
                  <c:v>10.2016</c:v>
                </c:pt>
                <c:pt idx="71">
                  <c:v>11.2016</c:v>
                </c:pt>
                <c:pt idx="72">
                  <c:v>12.2016</c:v>
                </c:pt>
              </c:strCache>
            </c:strRef>
          </c:cat>
          <c:val>
            <c:numRef>
              <c:f>'1.1. Inflacja'!$D$37:$D$109</c:f>
              <c:numCache>
                <c:formatCode>#\ ##0.0</c:formatCode>
                <c:ptCount val="73"/>
                <c:pt idx="0">
                  <c:v>3.0999999999999943</c:v>
                </c:pt>
                <c:pt idx="1">
                  <c:v>3.5826277335984287</c:v>
                </c:pt>
                <c:pt idx="2">
                  <c:v>3.5635031965418165</c:v>
                </c:pt>
                <c:pt idx="3">
                  <c:v>4.3353717014038864</c:v>
                </c:pt>
                <c:pt idx="4">
                  <c:v>4.5003961737762097</c:v>
                </c:pt>
                <c:pt idx="5">
                  <c:v>5</c:v>
                </c:pt>
                <c:pt idx="6">
                  <c:v>4.2</c:v>
                </c:pt>
                <c:pt idx="7">
                  <c:v>4.0999999999999996</c:v>
                </c:pt>
                <c:pt idx="8">
                  <c:v>4.3</c:v>
                </c:pt>
                <c:pt idx="9">
                  <c:v>3.9</c:v>
                </c:pt>
                <c:pt idx="10">
                  <c:v>4.3</c:v>
                </c:pt>
                <c:pt idx="11">
                  <c:v>4.8</c:v>
                </c:pt>
                <c:pt idx="12">
                  <c:v>4.5999999999999996</c:v>
                </c:pt>
                <c:pt idx="13">
                  <c:v>4.0999999999999996</c:v>
                </c:pt>
                <c:pt idx="14">
                  <c:v>4.3</c:v>
                </c:pt>
                <c:pt idx="15">
                  <c:v>3.9</c:v>
                </c:pt>
                <c:pt idx="16">
                  <c:v>4</c:v>
                </c:pt>
                <c:pt idx="17">
                  <c:v>3.6</c:v>
                </c:pt>
                <c:pt idx="18">
                  <c:v>4.3</c:v>
                </c:pt>
                <c:pt idx="19">
                  <c:v>4</c:v>
                </c:pt>
                <c:pt idx="20">
                  <c:v>3.8</c:v>
                </c:pt>
                <c:pt idx="21">
                  <c:v>3.8</c:v>
                </c:pt>
                <c:pt idx="22">
                  <c:v>3.4</c:v>
                </c:pt>
                <c:pt idx="23">
                  <c:v>2.8</c:v>
                </c:pt>
                <c:pt idx="24">
                  <c:v>2.4</c:v>
                </c:pt>
                <c:pt idx="25">
                  <c:v>1.7</c:v>
                </c:pt>
                <c:pt idx="26">
                  <c:v>1.3</c:v>
                </c:pt>
                <c:pt idx="27">
                  <c:v>1</c:v>
                </c:pt>
                <c:pt idx="28">
                  <c:v>0.8</c:v>
                </c:pt>
                <c:pt idx="29">
                  <c:v>0.5</c:v>
                </c:pt>
                <c:pt idx="30">
                  <c:v>0.2</c:v>
                </c:pt>
                <c:pt idx="31">
                  <c:v>1.1000000000000001</c:v>
                </c:pt>
                <c:pt idx="32">
                  <c:v>1.1000000000000001</c:v>
                </c:pt>
                <c:pt idx="33">
                  <c:v>1</c:v>
                </c:pt>
                <c:pt idx="34">
                  <c:v>0.8</c:v>
                </c:pt>
                <c:pt idx="35">
                  <c:v>0.6</c:v>
                </c:pt>
                <c:pt idx="36">
                  <c:v>0.7</c:v>
                </c:pt>
                <c:pt idx="37">
                  <c:v>0.5</c:v>
                </c:pt>
                <c:pt idx="38">
                  <c:v>0.748097706147135</c:v>
                </c:pt>
                <c:pt idx="39">
                  <c:v>0.69725419276421974</c:v>
                </c:pt>
                <c:pt idx="40">
                  <c:v>0.33563831715719061</c:v>
                </c:pt>
                <c:pt idx="41">
                  <c:v>0.20000000000000284</c:v>
                </c:pt>
                <c:pt idx="42">
                  <c:v>0.29999999999999716</c:v>
                </c:pt>
                <c:pt idx="43">
                  <c:v>-0.20000000000000284</c:v>
                </c:pt>
                <c:pt idx="44">
                  <c:v>-0.29075321740364757</c:v>
                </c:pt>
                <c:pt idx="45">
                  <c:v>-0.3443813364912387</c:v>
                </c:pt>
                <c:pt idx="46">
                  <c:v>-0.61923635449056746</c:v>
                </c:pt>
                <c:pt idx="47">
                  <c:v>-0.62951676246531463</c:v>
                </c:pt>
                <c:pt idx="48">
                  <c:v>-1</c:v>
                </c:pt>
                <c:pt idx="49">
                  <c:v>-1.3630824132539914</c:v>
                </c:pt>
                <c:pt idx="50">
                  <c:v>-1.5999999999999943</c:v>
                </c:pt>
                <c:pt idx="51">
                  <c:v>-1.4614149202586759</c:v>
                </c:pt>
                <c:pt idx="52">
                  <c:v>-1.0999999999999943</c:v>
                </c:pt>
                <c:pt idx="53">
                  <c:v>-0.92356834464710857</c:v>
                </c:pt>
                <c:pt idx="54">
                  <c:v>-0.79999999999999716</c:v>
                </c:pt>
                <c:pt idx="55" formatCode="General">
                  <c:v>-0.7</c:v>
                </c:pt>
                <c:pt idx="56" formatCode="General">
                  <c:v>-0.6</c:v>
                </c:pt>
                <c:pt idx="57" formatCode="General">
                  <c:v>-0.8</c:v>
                </c:pt>
                <c:pt idx="58" formatCode="General">
                  <c:v>-0.7</c:v>
                </c:pt>
                <c:pt idx="59" formatCode="General">
                  <c:v>-0.6</c:v>
                </c:pt>
                <c:pt idx="60" formatCode="General">
                  <c:v>-0.5</c:v>
                </c:pt>
                <c:pt idx="61" formatCode="General">
                  <c:v>-0.85999999999999943</c:v>
                </c:pt>
                <c:pt idx="62" formatCode="General">
                  <c:v>-0.81999999999999318</c:v>
                </c:pt>
                <c:pt idx="63" formatCode="General">
                  <c:v>-0.90018592799999908</c:v>
                </c:pt>
                <c:pt idx="64" formatCode="General">
                  <c:v>-1.0800700190822852</c:v>
                </c:pt>
                <c:pt idx="65" formatCode="General">
                  <c:v>-0.91698546473088527</c:v>
                </c:pt>
                <c:pt idx="66" formatCode="General">
                  <c:v>-0.79999999999999716</c:v>
                </c:pt>
                <c:pt idx="67" formatCode="General">
                  <c:v>-0.90000000000000568</c:v>
                </c:pt>
                <c:pt idx="68" formatCode="General">
                  <c:v>-0.798445554259132</c:v>
                </c:pt>
                <c:pt idx="69" formatCode="General">
                  <c:v>-0.50134775244100638</c:v>
                </c:pt>
                <c:pt idx="70" formatCode="General">
                  <c:v>-0.20000000000000284</c:v>
                </c:pt>
                <c:pt idx="71" formatCode="General">
                  <c:v>1.9052288243699422E-2</c:v>
                </c:pt>
                <c:pt idx="72" formatCode="General">
                  <c:v>0.81112125745093522</c:v>
                </c:pt>
              </c:numCache>
            </c:numRef>
          </c:val>
          <c:smooth val="0"/>
        </c:ser>
        <c:ser>
          <c:idx val="2"/>
          <c:order val="1"/>
          <c:tx>
            <c:strRef>
              <c:f>'1.1. Inflacja'!$F$1</c:f>
              <c:strCache>
                <c:ptCount val="1"/>
                <c:pt idx="0">
                  <c:v>Inflation target of NBP</c:v>
                </c:pt>
              </c:strCache>
            </c:strRef>
          </c:tx>
          <c:spPr>
            <a:ln w="38100">
              <a:solidFill>
                <a:schemeClr val="tx1">
                  <a:lumMod val="65000"/>
                  <a:lumOff val="35000"/>
                </a:schemeClr>
              </a:solidFill>
              <a:prstDash val="solid"/>
            </a:ln>
          </c:spPr>
          <c:marker>
            <c:symbol val="none"/>
          </c:marker>
          <c:cat>
            <c:strRef>
              <c:f>'1.1. Inflacja'!$B$37:$B$109</c:f>
              <c:strCache>
                <c:ptCount val="73"/>
                <c:pt idx="0">
                  <c:v>12.2010</c:v>
                </c:pt>
                <c:pt idx="1">
                  <c:v>01.2011</c:v>
                </c:pt>
                <c:pt idx="2">
                  <c:v>02.2011</c:v>
                </c:pt>
                <c:pt idx="3">
                  <c:v>03.2011</c:v>
                </c:pt>
                <c:pt idx="4">
                  <c:v>04.2011</c:v>
                </c:pt>
                <c:pt idx="5">
                  <c:v>05.2011</c:v>
                </c:pt>
                <c:pt idx="6">
                  <c:v>06.2011</c:v>
                </c:pt>
                <c:pt idx="7">
                  <c:v>07.2011</c:v>
                </c:pt>
                <c:pt idx="8">
                  <c:v>08.2011</c:v>
                </c:pt>
                <c:pt idx="9">
                  <c:v>09.2011</c:v>
                </c:pt>
                <c:pt idx="10">
                  <c:v>10.2011</c:v>
                </c:pt>
                <c:pt idx="11">
                  <c:v>11.2011</c:v>
                </c:pt>
                <c:pt idx="12">
                  <c:v>12.2011</c:v>
                </c:pt>
                <c:pt idx="13">
                  <c:v>01.2012</c:v>
                </c:pt>
                <c:pt idx="14">
                  <c:v>02.2012</c:v>
                </c:pt>
                <c:pt idx="15">
                  <c:v>03.2012</c:v>
                </c:pt>
                <c:pt idx="16">
                  <c:v>04.2012</c:v>
                </c:pt>
                <c:pt idx="17">
                  <c:v>05.2012</c:v>
                </c:pt>
                <c:pt idx="18">
                  <c:v>06.2012</c:v>
                </c:pt>
                <c:pt idx="19">
                  <c:v>07.2012</c:v>
                </c:pt>
                <c:pt idx="20">
                  <c:v>08.2012</c:v>
                </c:pt>
                <c:pt idx="21">
                  <c:v>09.2012</c:v>
                </c:pt>
                <c:pt idx="22">
                  <c:v>10.2012</c:v>
                </c:pt>
                <c:pt idx="23">
                  <c:v>11.2012</c:v>
                </c:pt>
                <c:pt idx="24">
                  <c:v>12.2012</c:v>
                </c:pt>
                <c:pt idx="25">
                  <c:v>01.2013</c:v>
                </c:pt>
                <c:pt idx="26">
                  <c:v>02.2013</c:v>
                </c:pt>
                <c:pt idx="27">
                  <c:v>03.2013</c:v>
                </c:pt>
                <c:pt idx="28">
                  <c:v>04.2013</c:v>
                </c:pt>
                <c:pt idx="29">
                  <c:v>05.2013</c:v>
                </c:pt>
                <c:pt idx="30">
                  <c:v>06.2013</c:v>
                </c:pt>
                <c:pt idx="31">
                  <c:v>07.2013</c:v>
                </c:pt>
                <c:pt idx="32">
                  <c:v>08.2013</c:v>
                </c:pt>
                <c:pt idx="33">
                  <c:v>09.2013</c:v>
                </c:pt>
                <c:pt idx="34">
                  <c:v>10.2013</c:v>
                </c:pt>
                <c:pt idx="35">
                  <c:v>11.2013</c:v>
                </c:pt>
                <c:pt idx="36">
                  <c:v>12.2013</c:v>
                </c:pt>
                <c:pt idx="37">
                  <c:v>01.2014</c:v>
                </c:pt>
                <c:pt idx="38">
                  <c:v>02.2014</c:v>
                </c:pt>
                <c:pt idx="39">
                  <c:v>03.2014</c:v>
                </c:pt>
                <c:pt idx="40">
                  <c:v>04.2014</c:v>
                </c:pt>
                <c:pt idx="41">
                  <c:v>05.2014</c:v>
                </c:pt>
                <c:pt idx="42">
                  <c:v>06.2014</c:v>
                </c:pt>
                <c:pt idx="43">
                  <c:v>07.2014</c:v>
                </c:pt>
                <c:pt idx="44">
                  <c:v>08.2014</c:v>
                </c:pt>
                <c:pt idx="45">
                  <c:v>09.2014</c:v>
                </c:pt>
                <c:pt idx="46">
                  <c:v>10.2014</c:v>
                </c:pt>
                <c:pt idx="47">
                  <c:v>11.2014</c:v>
                </c:pt>
                <c:pt idx="48">
                  <c:v>12.2014</c:v>
                </c:pt>
                <c:pt idx="49">
                  <c:v>01.2015</c:v>
                </c:pt>
                <c:pt idx="50">
                  <c:v>02.2015</c:v>
                </c:pt>
                <c:pt idx="51">
                  <c:v>03.2015</c:v>
                </c:pt>
                <c:pt idx="52">
                  <c:v>04.2015</c:v>
                </c:pt>
                <c:pt idx="53">
                  <c:v>05.2015</c:v>
                </c:pt>
                <c:pt idx="54">
                  <c:v>06.2015</c:v>
                </c:pt>
                <c:pt idx="55">
                  <c:v>07.2015</c:v>
                </c:pt>
                <c:pt idx="56">
                  <c:v>08.2015</c:v>
                </c:pt>
                <c:pt idx="57">
                  <c:v>09.2015</c:v>
                </c:pt>
                <c:pt idx="58">
                  <c:v>10.2015</c:v>
                </c:pt>
                <c:pt idx="59">
                  <c:v>11.2015</c:v>
                </c:pt>
                <c:pt idx="60">
                  <c:v>12.2015</c:v>
                </c:pt>
                <c:pt idx="61">
                  <c:v>01.2016</c:v>
                </c:pt>
                <c:pt idx="62">
                  <c:v>02.2016</c:v>
                </c:pt>
                <c:pt idx="63">
                  <c:v>03.2016</c:v>
                </c:pt>
                <c:pt idx="64">
                  <c:v>04.2016</c:v>
                </c:pt>
                <c:pt idx="65">
                  <c:v>05.2016</c:v>
                </c:pt>
                <c:pt idx="66">
                  <c:v>06.2016</c:v>
                </c:pt>
                <c:pt idx="67">
                  <c:v>07.2016</c:v>
                </c:pt>
                <c:pt idx="68">
                  <c:v>08.2016</c:v>
                </c:pt>
                <c:pt idx="69">
                  <c:v>09.2016</c:v>
                </c:pt>
                <c:pt idx="70">
                  <c:v>10.2016</c:v>
                </c:pt>
                <c:pt idx="71">
                  <c:v>11.2016</c:v>
                </c:pt>
                <c:pt idx="72">
                  <c:v>12.2016</c:v>
                </c:pt>
              </c:strCache>
            </c:strRef>
          </c:cat>
          <c:val>
            <c:numRef>
              <c:f>'1.1. Inflacja'!$F$37:$F$109</c:f>
              <c:numCache>
                <c:formatCode>General</c:formatCode>
                <c:ptCount val="73"/>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numCache>
            </c:numRef>
          </c:val>
          <c:smooth val="0"/>
        </c:ser>
        <c:ser>
          <c:idx val="0"/>
          <c:order val="2"/>
          <c:tx>
            <c:strRef>
              <c:f>'1.1. Inflacja'!$E$1</c:f>
              <c:strCache>
                <c:ptCount val="1"/>
              </c:strCache>
            </c:strRef>
          </c:tx>
          <c:spPr>
            <a:ln w="38100">
              <a:solidFill>
                <a:schemeClr val="tx1">
                  <a:lumMod val="65000"/>
                  <a:lumOff val="35000"/>
                </a:schemeClr>
              </a:solidFill>
              <a:prstDash val="lgDash"/>
            </a:ln>
          </c:spPr>
          <c:marker>
            <c:symbol val="none"/>
          </c:marker>
          <c:cat>
            <c:strRef>
              <c:f>'1.1. Inflacja'!$B$37:$B$109</c:f>
              <c:strCache>
                <c:ptCount val="73"/>
                <c:pt idx="0">
                  <c:v>12.2010</c:v>
                </c:pt>
                <c:pt idx="1">
                  <c:v>01.2011</c:v>
                </c:pt>
                <c:pt idx="2">
                  <c:v>02.2011</c:v>
                </c:pt>
                <c:pt idx="3">
                  <c:v>03.2011</c:v>
                </c:pt>
                <c:pt idx="4">
                  <c:v>04.2011</c:v>
                </c:pt>
                <c:pt idx="5">
                  <c:v>05.2011</c:v>
                </c:pt>
                <c:pt idx="6">
                  <c:v>06.2011</c:v>
                </c:pt>
                <c:pt idx="7">
                  <c:v>07.2011</c:v>
                </c:pt>
                <c:pt idx="8">
                  <c:v>08.2011</c:v>
                </c:pt>
                <c:pt idx="9">
                  <c:v>09.2011</c:v>
                </c:pt>
                <c:pt idx="10">
                  <c:v>10.2011</c:v>
                </c:pt>
                <c:pt idx="11">
                  <c:v>11.2011</c:v>
                </c:pt>
                <c:pt idx="12">
                  <c:v>12.2011</c:v>
                </c:pt>
                <c:pt idx="13">
                  <c:v>01.2012</c:v>
                </c:pt>
                <c:pt idx="14">
                  <c:v>02.2012</c:v>
                </c:pt>
                <c:pt idx="15">
                  <c:v>03.2012</c:v>
                </c:pt>
                <c:pt idx="16">
                  <c:v>04.2012</c:v>
                </c:pt>
                <c:pt idx="17">
                  <c:v>05.2012</c:v>
                </c:pt>
                <c:pt idx="18">
                  <c:v>06.2012</c:v>
                </c:pt>
                <c:pt idx="19">
                  <c:v>07.2012</c:v>
                </c:pt>
                <c:pt idx="20">
                  <c:v>08.2012</c:v>
                </c:pt>
                <c:pt idx="21">
                  <c:v>09.2012</c:v>
                </c:pt>
                <c:pt idx="22">
                  <c:v>10.2012</c:v>
                </c:pt>
                <c:pt idx="23">
                  <c:v>11.2012</c:v>
                </c:pt>
                <c:pt idx="24">
                  <c:v>12.2012</c:v>
                </c:pt>
                <c:pt idx="25">
                  <c:v>01.2013</c:v>
                </c:pt>
                <c:pt idx="26">
                  <c:v>02.2013</c:v>
                </c:pt>
                <c:pt idx="27">
                  <c:v>03.2013</c:v>
                </c:pt>
                <c:pt idx="28">
                  <c:v>04.2013</c:v>
                </c:pt>
                <c:pt idx="29">
                  <c:v>05.2013</c:v>
                </c:pt>
                <c:pt idx="30">
                  <c:v>06.2013</c:v>
                </c:pt>
                <c:pt idx="31">
                  <c:v>07.2013</c:v>
                </c:pt>
                <c:pt idx="32">
                  <c:v>08.2013</c:v>
                </c:pt>
                <c:pt idx="33">
                  <c:v>09.2013</c:v>
                </c:pt>
                <c:pt idx="34">
                  <c:v>10.2013</c:v>
                </c:pt>
                <c:pt idx="35">
                  <c:v>11.2013</c:v>
                </c:pt>
                <c:pt idx="36">
                  <c:v>12.2013</c:v>
                </c:pt>
                <c:pt idx="37">
                  <c:v>01.2014</c:v>
                </c:pt>
                <c:pt idx="38">
                  <c:v>02.2014</c:v>
                </c:pt>
                <c:pt idx="39">
                  <c:v>03.2014</c:v>
                </c:pt>
                <c:pt idx="40">
                  <c:v>04.2014</c:v>
                </c:pt>
                <c:pt idx="41">
                  <c:v>05.2014</c:v>
                </c:pt>
                <c:pt idx="42">
                  <c:v>06.2014</c:v>
                </c:pt>
                <c:pt idx="43">
                  <c:v>07.2014</c:v>
                </c:pt>
                <c:pt idx="44">
                  <c:v>08.2014</c:v>
                </c:pt>
                <c:pt idx="45">
                  <c:v>09.2014</c:v>
                </c:pt>
                <c:pt idx="46">
                  <c:v>10.2014</c:v>
                </c:pt>
                <c:pt idx="47">
                  <c:v>11.2014</c:v>
                </c:pt>
                <c:pt idx="48">
                  <c:v>12.2014</c:v>
                </c:pt>
                <c:pt idx="49">
                  <c:v>01.2015</c:v>
                </c:pt>
                <c:pt idx="50">
                  <c:v>02.2015</c:v>
                </c:pt>
                <c:pt idx="51">
                  <c:v>03.2015</c:v>
                </c:pt>
                <c:pt idx="52">
                  <c:v>04.2015</c:v>
                </c:pt>
                <c:pt idx="53">
                  <c:v>05.2015</c:v>
                </c:pt>
                <c:pt idx="54">
                  <c:v>06.2015</c:v>
                </c:pt>
                <c:pt idx="55">
                  <c:v>07.2015</c:v>
                </c:pt>
                <c:pt idx="56">
                  <c:v>08.2015</c:v>
                </c:pt>
                <c:pt idx="57">
                  <c:v>09.2015</c:v>
                </c:pt>
                <c:pt idx="58">
                  <c:v>10.2015</c:v>
                </c:pt>
                <c:pt idx="59">
                  <c:v>11.2015</c:v>
                </c:pt>
                <c:pt idx="60">
                  <c:v>12.2015</c:v>
                </c:pt>
                <c:pt idx="61">
                  <c:v>01.2016</c:v>
                </c:pt>
                <c:pt idx="62">
                  <c:v>02.2016</c:v>
                </c:pt>
                <c:pt idx="63">
                  <c:v>03.2016</c:v>
                </c:pt>
                <c:pt idx="64">
                  <c:v>04.2016</c:v>
                </c:pt>
                <c:pt idx="65">
                  <c:v>05.2016</c:v>
                </c:pt>
                <c:pt idx="66">
                  <c:v>06.2016</c:v>
                </c:pt>
                <c:pt idx="67">
                  <c:v>07.2016</c:v>
                </c:pt>
                <c:pt idx="68">
                  <c:v>08.2016</c:v>
                </c:pt>
                <c:pt idx="69">
                  <c:v>09.2016</c:v>
                </c:pt>
                <c:pt idx="70">
                  <c:v>10.2016</c:v>
                </c:pt>
                <c:pt idx="71">
                  <c:v>11.2016</c:v>
                </c:pt>
                <c:pt idx="72">
                  <c:v>12.2016</c:v>
                </c:pt>
              </c:strCache>
            </c:strRef>
          </c:cat>
          <c:val>
            <c:numRef>
              <c:f>'1.1. Inflacja'!$E$37:$E$109</c:f>
              <c:numCache>
                <c:formatCode>General</c:formatCode>
                <c:ptCount val="73"/>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numCache>
            </c:numRef>
          </c:val>
          <c:smooth val="0"/>
        </c:ser>
        <c:ser>
          <c:idx val="3"/>
          <c:order val="3"/>
          <c:tx>
            <c:strRef>
              <c:f>'1.1. Inflacja'!$G$1</c:f>
              <c:strCache>
                <c:ptCount val="1"/>
              </c:strCache>
            </c:strRef>
          </c:tx>
          <c:spPr>
            <a:ln w="38100">
              <a:solidFill>
                <a:schemeClr val="tx1">
                  <a:lumMod val="65000"/>
                  <a:lumOff val="35000"/>
                </a:schemeClr>
              </a:solidFill>
              <a:prstDash val="lgDash"/>
            </a:ln>
          </c:spPr>
          <c:marker>
            <c:symbol val="none"/>
          </c:marker>
          <c:cat>
            <c:strRef>
              <c:f>'1.1. Inflacja'!$B$37:$B$109</c:f>
              <c:strCache>
                <c:ptCount val="73"/>
                <c:pt idx="0">
                  <c:v>12.2010</c:v>
                </c:pt>
                <c:pt idx="1">
                  <c:v>01.2011</c:v>
                </c:pt>
                <c:pt idx="2">
                  <c:v>02.2011</c:v>
                </c:pt>
                <c:pt idx="3">
                  <c:v>03.2011</c:v>
                </c:pt>
                <c:pt idx="4">
                  <c:v>04.2011</c:v>
                </c:pt>
                <c:pt idx="5">
                  <c:v>05.2011</c:v>
                </c:pt>
                <c:pt idx="6">
                  <c:v>06.2011</c:v>
                </c:pt>
                <c:pt idx="7">
                  <c:v>07.2011</c:v>
                </c:pt>
                <c:pt idx="8">
                  <c:v>08.2011</c:v>
                </c:pt>
                <c:pt idx="9">
                  <c:v>09.2011</c:v>
                </c:pt>
                <c:pt idx="10">
                  <c:v>10.2011</c:v>
                </c:pt>
                <c:pt idx="11">
                  <c:v>11.2011</c:v>
                </c:pt>
                <c:pt idx="12">
                  <c:v>12.2011</c:v>
                </c:pt>
                <c:pt idx="13">
                  <c:v>01.2012</c:v>
                </c:pt>
                <c:pt idx="14">
                  <c:v>02.2012</c:v>
                </c:pt>
                <c:pt idx="15">
                  <c:v>03.2012</c:v>
                </c:pt>
                <c:pt idx="16">
                  <c:v>04.2012</c:v>
                </c:pt>
                <c:pt idx="17">
                  <c:v>05.2012</c:v>
                </c:pt>
                <c:pt idx="18">
                  <c:v>06.2012</c:v>
                </c:pt>
                <c:pt idx="19">
                  <c:v>07.2012</c:v>
                </c:pt>
                <c:pt idx="20">
                  <c:v>08.2012</c:v>
                </c:pt>
                <c:pt idx="21">
                  <c:v>09.2012</c:v>
                </c:pt>
                <c:pt idx="22">
                  <c:v>10.2012</c:v>
                </c:pt>
                <c:pt idx="23">
                  <c:v>11.2012</c:v>
                </c:pt>
                <c:pt idx="24">
                  <c:v>12.2012</c:v>
                </c:pt>
                <c:pt idx="25">
                  <c:v>01.2013</c:v>
                </c:pt>
                <c:pt idx="26">
                  <c:v>02.2013</c:v>
                </c:pt>
                <c:pt idx="27">
                  <c:v>03.2013</c:v>
                </c:pt>
                <c:pt idx="28">
                  <c:v>04.2013</c:v>
                </c:pt>
                <c:pt idx="29">
                  <c:v>05.2013</c:v>
                </c:pt>
                <c:pt idx="30">
                  <c:v>06.2013</c:v>
                </c:pt>
                <c:pt idx="31">
                  <c:v>07.2013</c:v>
                </c:pt>
                <c:pt idx="32">
                  <c:v>08.2013</c:v>
                </c:pt>
                <c:pt idx="33">
                  <c:v>09.2013</c:v>
                </c:pt>
                <c:pt idx="34">
                  <c:v>10.2013</c:v>
                </c:pt>
                <c:pt idx="35">
                  <c:v>11.2013</c:v>
                </c:pt>
                <c:pt idx="36">
                  <c:v>12.2013</c:v>
                </c:pt>
                <c:pt idx="37">
                  <c:v>01.2014</c:v>
                </c:pt>
                <c:pt idx="38">
                  <c:v>02.2014</c:v>
                </c:pt>
                <c:pt idx="39">
                  <c:v>03.2014</c:v>
                </c:pt>
                <c:pt idx="40">
                  <c:v>04.2014</c:v>
                </c:pt>
                <c:pt idx="41">
                  <c:v>05.2014</c:v>
                </c:pt>
                <c:pt idx="42">
                  <c:v>06.2014</c:v>
                </c:pt>
                <c:pt idx="43">
                  <c:v>07.2014</c:v>
                </c:pt>
                <c:pt idx="44">
                  <c:v>08.2014</c:v>
                </c:pt>
                <c:pt idx="45">
                  <c:v>09.2014</c:v>
                </c:pt>
                <c:pt idx="46">
                  <c:v>10.2014</c:v>
                </c:pt>
                <c:pt idx="47">
                  <c:v>11.2014</c:v>
                </c:pt>
                <c:pt idx="48">
                  <c:v>12.2014</c:v>
                </c:pt>
                <c:pt idx="49">
                  <c:v>01.2015</c:v>
                </c:pt>
                <c:pt idx="50">
                  <c:v>02.2015</c:v>
                </c:pt>
                <c:pt idx="51">
                  <c:v>03.2015</c:v>
                </c:pt>
                <c:pt idx="52">
                  <c:v>04.2015</c:v>
                </c:pt>
                <c:pt idx="53">
                  <c:v>05.2015</c:v>
                </c:pt>
                <c:pt idx="54">
                  <c:v>06.2015</c:v>
                </c:pt>
                <c:pt idx="55">
                  <c:v>07.2015</c:v>
                </c:pt>
                <c:pt idx="56">
                  <c:v>08.2015</c:v>
                </c:pt>
                <c:pt idx="57">
                  <c:v>09.2015</c:v>
                </c:pt>
                <c:pt idx="58">
                  <c:v>10.2015</c:v>
                </c:pt>
                <c:pt idx="59">
                  <c:v>11.2015</c:v>
                </c:pt>
                <c:pt idx="60">
                  <c:v>12.2015</c:v>
                </c:pt>
                <c:pt idx="61">
                  <c:v>01.2016</c:v>
                </c:pt>
                <c:pt idx="62">
                  <c:v>02.2016</c:v>
                </c:pt>
                <c:pt idx="63">
                  <c:v>03.2016</c:v>
                </c:pt>
                <c:pt idx="64">
                  <c:v>04.2016</c:v>
                </c:pt>
                <c:pt idx="65">
                  <c:v>05.2016</c:v>
                </c:pt>
                <c:pt idx="66">
                  <c:v>06.2016</c:v>
                </c:pt>
                <c:pt idx="67">
                  <c:v>07.2016</c:v>
                </c:pt>
                <c:pt idx="68">
                  <c:v>08.2016</c:v>
                </c:pt>
                <c:pt idx="69">
                  <c:v>09.2016</c:v>
                </c:pt>
                <c:pt idx="70">
                  <c:v>10.2016</c:v>
                </c:pt>
                <c:pt idx="71">
                  <c:v>11.2016</c:v>
                </c:pt>
                <c:pt idx="72">
                  <c:v>12.2016</c:v>
                </c:pt>
              </c:strCache>
            </c:strRef>
          </c:cat>
          <c:val>
            <c:numRef>
              <c:f>'1.1. Inflacja'!$G$37:$G$109</c:f>
              <c:numCache>
                <c:formatCode>General</c:formatCode>
                <c:ptCount val="73"/>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pt idx="35">
                  <c:v>3.5</c:v>
                </c:pt>
                <c:pt idx="36">
                  <c:v>3.5</c:v>
                </c:pt>
                <c:pt idx="37">
                  <c:v>3.5</c:v>
                </c:pt>
                <c:pt idx="38">
                  <c:v>3.5</c:v>
                </c:pt>
                <c:pt idx="39">
                  <c:v>3.5</c:v>
                </c:pt>
                <c:pt idx="40">
                  <c:v>3.5</c:v>
                </c:pt>
                <c:pt idx="41">
                  <c:v>3.5</c:v>
                </c:pt>
                <c:pt idx="42">
                  <c:v>3.5</c:v>
                </c:pt>
                <c:pt idx="43">
                  <c:v>3.5</c:v>
                </c:pt>
                <c:pt idx="44">
                  <c:v>3.5</c:v>
                </c:pt>
                <c:pt idx="45">
                  <c:v>3.5</c:v>
                </c:pt>
                <c:pt idx="46">
                  <c:v>3.5</c:v>
                </c:pt>
                <c:pt idx="47">
                  <c:v>3.5</c:v>
                </c:pt>
                <c:pt idx="48">
                  <c:v>3.5</c:v>
                </c:pt>
                <c:pt idx="49">
                  <c:v>3.5</c:v>
                </c:pt>
                <c:pt idx="50">
                  <c:v>3.5</c:v>
                </c:pt>
                <c:pt idx="51">
                  <c:v>3.5</c:v>
                </c:pt>
                <c:pt idx="52">
                  <c:v>3.5</c:v>
                </c:pt>
                <c:pt idx="53">
                  <c:v>3.5</c:v>
                </c:pt>
                <c:pt idx="54">
                  <c:v>3.5</c:v>
                </c:pt>
                <c:pt idx="55">
                  <c:v>3.5</c:v>
                </c:pt>
                <c:pt idx="56">
                  <c:v>3.5</c:v>
                </c:pt>
                <c:pt idx="57">
                  <c:v>3.5</c:v>
                </c:pt>
                <c:pt idx="58">
                  <c:v>3.5</c:v>
                </c:pt>
                <c:pt idx="59">
                  <c:v>3.5</c:v>
                </c:pt>
                <c:pt idx="60">
                  <c:v>3.5</c:v>
                </c:pt>
                <c:pt idx="61">
                  <c:v>3.5</c:v>
                </c:pt>
                <c:pt idx="62">
                  <c:v>3.5</c:v>
                </c:pt>
                <c:pt idx="63">
                  <c:v>3.5</c:v>
                </c:pt>
                <c:pt idx="64">
                  <c:v>3.5</c:v>
                </c:pt>
                <c:pt idx="65">
                  <c:v>3.5</c:v>
                </c:pt>
                <c:pt idx="66">
                  <c:v>3.5</c:v>
                </c:pt>
                <c:pt idx="67">
                  <c:v>3.5</c:v>
                </c:pt>
                <c:pt idx="68">
                  <c:v>3.5</c:v>
                </c:pt>
                <c:pt idx="69">
                  <c:v>3.5</c:v>
                </c:pt>
                <c:pt idx="70">
                  <c:v>3.5</c:v>
                </c:pt>
                <c:pt idx="71">
                  <c:v>3.5</c:v>
                </c:pt>
                <c:pt idx="72">
                  <c:v>3.5</c:v>
                </c:pt>
              </c:numCache>
            </c:numRef>
          </c:val>
          <c:smooth val="0"/>
        </c:ser>
        <c:dLbls>
          <c:showLegendKey val="0"/>
          <c:showVal val="0"/>
          <c:showCatName val="0"/>
          <c:showSerName val="0"/>
          <c:showPercent val="0"/>
          <c:showBubbleSize val="0"/>
        </c:dLbls>
        <c:smooth val="0"/>
        <c:axId val="227657752"/>
        <c:axId val="227657360"/>
      </c:lineChart>
      <c:catAx>
        <c:axId val="227657752"/>
        <c:scaling>
          <c:orientation val="minMax"/>
        </c:scaling>
        <c:delete val="0"/>
        <c:axPos val="b"/>
        <c:numFmt formatCode="[$-415]mmm\ yy;@" sourceLinked="0"/>
        <c:majorTickMark val="out"/>
        <c:minorTickMark val="none"/>
        <c:tickLblPos val="low"/>
        <c:spPr>
          <a:ln w="3175">
            <a:solidFill>
              <a:srgbClr val="000000"/>
            </a:solidFill>
            <a:prstDash val="solid"/>
          </a:ln>
        </c:spPr>
        <c:txPr>
          <a:bodyPr rot="-5400000" vert="horz"/>
          <a:lstStyle/>
          <a:p>
            <a:pPr>
              <a:defRPr lang="en-US" sz="600" b="0" i="0" u="none" baseline="0">
                <a:solidFill>
                  <a:schemeClr val="tx1">
                    <a:lumMod val="75000"/>
                    <a:lumOff val="25000"/>
                  </a:schemeClr>
                </a:solidFill>
                <a:latin typeface="+mn-lt"/>
                <a:ea typeface="+mn-lt"/>
                <a:cs typeface="+mn-lt"/>
              </a:defRPr>
            </a:pPr>
            <a:endParaRPr lang="pl-PL"/>
          </a:p>
        </c:txPr>
        <c:crossAx val="227657360"/>
        <c:crosses val="autoZero"/>
        <c:auto val="1"/>
        <c:lblAlgn val="ctr"/>
        <c:lblOffset val="100"/>
        <c:tickLblSkip val="6"/>
        <c:tickMarkSkip val="6"/>
        <c:noMultiLvlLbl val="0"/>
      </c:catAx>
      <c:valAx>
        <c:axId val="227657360"/>
        <c:scaling>
          <c:orientation val="minMax"/>
          <c:min val="-2"/>
        </c:scaling>
        <c:delete val="0"/>
        <c:axPos val="l"/>
        <c:numFmt formatCode="0.0" sourceLinked="0"/>
        <c:majorTickMark val="out"/>
        <c:minorTickMark val="none"/>
        <c:tickLblPos val="nextTo"/>
        <c:spPr>
          <a:ln w="3175">
            <a:solidFill>
              <a:srgbClr val="808080"/>
            </a:solidFill>
            <a:prstDash val="solid"/>
          </a:ln>
        </c:spPr>
        <c:txPr>
          <a:bodyPr rot="0" vert="horz"/>
          <a:lstStyle/>
          <a:p>
            <a:pPr>
              <a:defRPr lang="en-US" sz="600" b="0" i="0" u="none" baseline="0">
                <a:solidFill>
                  <a:schemeClr val="tx1">
                    <a:lumMod val="65000"/>
                    <a:lumOff val="35000"/>
                  </a:schemeClr>
                </a:solidFill>
                <a:latin typeface="+mn-lt"/>
                <a:ea typeface="+mn-lt"/>
                <a:cs typeface="+mn-lt"/>
              </a:defRPr>
            </a:pPr>
            <a:endParaRPr lang="pl-PL"/>
          </a:p>
        </c:txPr>
        <c:crossAx val="227657752"/>
        <c:crossesAt val="1"/>
        <c:crossBetween val="between"/>
      </c:valAx>
      <c:spPr>
        <a:solidFill>
          <a:srgbClr val="FFFFFF"/>
        </a:solidFill>
        <a:ln w="25400">
          <a:noFill/>
        </a:ln>
      </c:spPr>
    </c:plotArea>
    <c:legend>
      <c:legendPos val="r"/>
      <c:layout>
        <c:manualLayout>
          <c:xMode val="edge"/>
          <c:yMode val="edge"/>
          <c:x val="4.2999999999999997E-2"/>
          <c:y val="0.91400000000000003"/>
          <c:w val="0.64624999999999999"/>
          <c:h val="2.5999999999999999E-2"/>
        </c:manualLayout>
      </c:layout>
      <c:overlay val="0"/>
      <c:spPr>
        <a:noFill/>
        <a:ln w="25400">
          <a:noFill/>
        </a:ln>
      </c:spPr>
      <c:txPr>
        <a:bodyPr rot="0" vert="horz"/>
        <a:lstStyle/>
        <a:p>
          <a:pPr>
            <a:defRPr lang="en-US" sz="415" b="0" i="0" u="none" baseline="0">
              <a:solidFill>
                <a:srgbClr val="000000"/>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Arial"/>
          <a:ea typeface="Arial"/>
          <a:cs typeface="Arial"/>
        </a:defRPr>
      </a:pPr>
      <a:endParaRPr lang="pl-PL"/>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900" b="0" i="0" u="none" baseline="0">
                <a:solidFill>
                  <a:schemeClr val="tx1">
                    <a:lumMod val="75000"/>
                    <a:lumOff val="25000"/>
                  </a:schemeClr>
                </a:solidFill>
                <a:latin typeface="+mn-lt"/>
                <a:ea typeface="+mn-lt"/>
                <a:cs typeface="+mn-lt"/>
              </a:rPr>
              <a:t>Rentowność obligacji skarbowych</a:t>
            </a:r>
          </a:p>
        </c:rich>
      </c:tx>
      <c:layout>
        <c:manualLayout>
          <c:xMode val="edge"/>
          <c:yMode val="edge"/>
          <c:x val="0.30099999999999999"/>
          <c:y val="8.2500000000000004E-3"/>
        </c:manualLayout>
      </c:layout>
      <c:overlay val="1"/>
      <c:spPr>
        <a:noFill/>
        <a:ln>
          <a:noFill/>
        </a:ln>
      </c:spPr>
    </c:title>
    <c:autoTitleDeleted val="0"/>
    <c:plotArea>
      <c:layout>
        <c:manualLayout>
          <c:layoutTarget val="inner"/>
          <c:xMode val="edge"/>
          <c:yMode val="edge"/>
          <c:x val="9.9750000000000005E-2"/>
          <c:y val="3.6249999999999998E-2"/>
          <c:w val="0.88600000000000001"/>
          <c:h val="0.66800000000000004"/>
        </c:manualLayout>
      </c:layout>
      <c:lineChart>
        <c:grouping val="standard"/>
        <c:varyColors val="0"/>
        <c:ser>
          <c:idx val="2"/>
          <c:order val="0"/>
          <c:tx>
            <c:v>Rentowność 10Y, %</c:v>
          </c:tx>
          <c:spPr>
            <a:ln w="25400">
              <a:solidFill>
                <a:schemeClr val="bg1">
                  <a:lumMod val="75000"/>
                </a:schemeClr>
              </a:solidFill>
            </a:ln>
          </c:spPr>
          <c:marker>
            <c:symbol val="none"/>
          </c:marker>
          <c:cat>
            <c:numRef>
              <c:f>'1.1.Rentowność OS'!$H$351:$H$1918</c:f>
              <c:numCache>
                <c:formatCode>m/d/yyyy</c:formatCode>
                <c:ptCount val="1568"/>
                <c:pt idx="0">
                  <c:v>42282</c:v>
                </c:pt>
                <c:pt idx="1">
                  <c:v>42279</c:v>
                </c:pt>
                <c:pt idx="2">
                  <c:v>42278</c:v>
                </c:pt>
                <c:pt idx="3">
                  <c:v>42277</c:v>
                </c:pt>
                <c:pt idx="4">
                  <c:v>42276</c:v>
                </c:pt>
                <c:pt idx="5">
                  <c:v>42275</c:v>
                </c:pt>
                <c:pt idx="6">
                  <c:v>42272</c:v>
                </c:pt>
                <c:pt idx="7">
                  <c:v>42271</c:v>
                </c:pt>
                <c:pt idx="8">
                  <c:v>42270</c:v>
                </c:pt>
                <c:pt idx="9">
                  <c:v>42269</c:v>
                </c:pt>
                <c:pt idx="10">
                  <c:v>42268</c:v>
                </c:pt>
                <c:pt idx="11">
                  <c:v>42265</c:v>
                </c:pt>
                <c:pt idx="12">
                  <c:v>42264</c:v>
                </c:pt>
                <c:pt idx="13">
                  <c:v>42263</c:v>
                </c:pt>
                <c:pt idx="14">
                  <c:v>42262</c:v>
                </c:pt>
                <c:pt idx="15">
                  <c:v>42261</c:v>
                </c:pt>
                <c:pt idx="16">
                  <c:v>42258</c:v>
                </c:pt>
                <c:pt idx="17">
                  <c:v>42257</c:v>
                </c:pt>
                <c:pt idx="18">
                  <c:v>42256</c:v>
                </c:pt>
                <c:pt idx="19">
                  <c:v>42255</c:v>
                </c:pt>
                <c:pt idx="20">
                  <c:v>42254</c:v>
                </c:pt>
                <c:pt idx="21">
                  <c:v>42251</c:v>
                </c:pt>
                <c:pt idx="22">
                  <c:v>42250</c:v>
                </c:pt>
                <c:pt idx="23">
                  <c:v>42249</c:v>
                </c:pt>
                <c:pt idx="24">
                  <c:v>42248</c:v>
                </c:pt>
                <c:pt idx="25">
                  <c:v>42247</c:v>
                </c:pt>
                <c:pt idx="26">
                  <c:v>42244</c:v>
                </c:pt>
                <c:pt idx="27">
                  <c:v>42243</c:v>
                </c:pt>
                <c:pt idx="28">
                  <c:v>42242</c:v>
                </c:pt>
                <c:pt idx="29">
                  <c:v>42241</c:v>
                </c:pt>
                <c:pt idx="30">
                  <c:v>42240</c:v>
                </c:pt>
                <c:pt idx="31">
                  <c:v>42237</c:v>
                </c:pt>
                <c:pt idx="32">
                  <c:v>42236</c:v>
                </c:pt>
                <c:pt idx="33">
                  <c:v>42235</c:v>
                </c:pt>
                <c:pt idx="34">
                  <c:v>42234</c:v>
                </c:pt>
                <c:pt idx="35">
                  <c:v>42233</c:v>
                </c:pt>
                <c:pt idx="36">
                  <c:v>42230</c:v>
                </c:pt>
                <c:pt idx="37">
                  <c:v>42229</c:v>
                </c:pt>
                <c:pt idx="38">
                  <c:v>42228</c:v>
                </c:pt>
                <c:pt idx="39">
                  <c:v>42227</c:v>
                </c:pt>
                <c:pt idx="40">
                  <c:v>42226</c:v>
                </c:pt>
                <c:pt idx="41">
                  <c:v>42223</c:v>
                </c:pt>
                <c:pt idx="42">
                  <c:v>42222</c:v>
                </c:pt>
                <c:pt idx="43">
                  <c:v>42221</c:v>
                </c:pt>
                <c:pt idx="44">
                  <c:v>42220</c:v>
                </c:pt>
                <c:pt idx="45">
                  <c:v>42219</c:v>
                </c:pt>
                <c:pt idx="46">
                  <c:v>42216</c:v>
                </c:pt>
                <c:pt idx="47">
                  <c:v>42215</c:v>
                </c:pt>
                <c:pt idx="48">
                  <c:v>42214</c:v>
                </c:pt>
                <c:pt idx="49">
                  <c:v>42213</c:v>
                </c:pt>
                <c:pt idx="50">
                  <c:v>42212</c:v>
                </c:pt>
                <c:pt idx="51">
                  <c:v>42209</c:v>
                </c:pt>
                <c:pt idx="52">
                  <c:v>42208</c:v>
                </c:pt>
                <c:pt idx="53">
                  <c:v>42207</c:v>
                </c:pt>
                <c:pt idx="54">
                  <c:v>42206</c:v>
                </c:pt>
                <c:pt idx="55">
                  <c:v>42205</c:v>
                </c:pt>
                <c:pt idx="56">
                  <c:v>42202</c:v>
                </c:pt>
                <c:pt idx="57">
                  <c:v>42201</c:v>
                </c:pt>
                <c:pt idx="58">
                  <c:v>42200</c:v>
                </c:pt>
                <c:pt idx="59">
                  <c:v>42199</c:v>
                </c:pt>
                <c:pt idx="60">
                  <c:v>42198</c:v>
                </c:pt>
                <c:pt idx="61">
                  <c:v>42195</c:v>
                </c:pt>
                <c:pt idx="62">
                  <c:v>42194</c:v>
                </c:pt>
                <c:pt idx="63">
                  <c:v>42193</c:v>
                </c:pt>
                <c:pt idx="64">
                  <c:v>42192</c:v>
                </c:pt>
                <c:pt idx="65">
                  <c:v>42191</c:v>
                </c:pt>
                <c:pt idx="66">
                  <c:v>42188</c:v>
                </c:pt>
                <c:pt idx="67">
                  <c:v>42187</c:v>
                </c:pt>
                <c:pt idx="68">
                  <c:v>42186</c:v>
                </c:pt>
                <c:pt idx="69">
                  <c:v>42185</c:v>
                </c:pt>
                <c:pt idx="70">
                  <c:v>42184</c:v>
                </c:pt>
                <c:pt idx="71">
                  <c:v>42181</c:v>
                </c:pt>
                <c:pt idx="72">
                  <c:v>42180</c:v>
                </c:pt>
                <c:pt idx="73">
                  <c:v>42179</c:v>
                </c:pt>
                <c:pt idx="74">
                  <c:v>42178</c:v>
                </c:pt>
                <c:pt idx="75">
                  <c:v>42177</c:v>
                </c:pt>
                <c:pt idx="76">
                  <c:v>42174</c:v>
                </c:pt>
                <c:pt idx="77">
                  <c:v>42173</c:v>
                </c:pt>
                <c:pt idx="78">
                  <c:v>42172</c:v>
                </c:pt>
                <c:pt idx="79">
                  <c:v>42171</c:v>
                </c:pt>
                <c:pt idx="80">
                  <c:v>42170</c:v>
                </c:pt>
                <c:pt idx="81">
                  <c:v>42167</c:v>
                </c:pt>
                <c:pt idx="82">
                  <c:v>42166</c:v>
                </c:pt>
                <c:pt idx="83">
                  <c:v>42165</c:v>
                </c:pt>
                <c:pt idx="84">
                  <c:v>42164</c:v>
                </c:pt>
                <c:pt idx="85">
                  <c:v>42163</c:v>
                </c:pt>
                <c:pt idx="86">
                  <c:v>42160</c:v>
                </c:pt>
                <c:pt idx="87">
                  <c:v>42159</c:v>
                </c:pt>
                <c:pt idx="88">
                  <c:v>42158</c:v>
                </c:pt>
                <c:pt idx="89">
                  <c:v>42157</c:v>
                </c:pt>
                <c:pt idx="90">
                  <c:v>42156</c:v>
                </c:pt>
                <c:pt idx="91">
                  <c:v>42153</c:v>
                </c:pt>
                <c:pt idx="92">
                  <c:v>42152</c:v>
                </c:pt>
                <c:pt idx="93">
                  <c:v>42151</c:v>
                </c:pt>
                <c:pt idx="94">
                  <c:v>42150</c:v>
                </c:pt>
                <c:pt idx="95">
                  <c:v>42149</c:v>
                </c:pt>
                <c:pt idx="96">
                  <c:v>42146</c:v>
                </c:pt>
                <c:pt idx="97">
                  <c:v>42145</c:v>
                </c:pt>
                <c:pt idx="98">
                  <c:v>42144</c:v>
                </c:pt>
                <c:pt idx="99">
                  <c:v>42143</c:v>
                </c:pt>
                <c:pt idx="100">
                  <c:v>42142</c:v>
                </c:pt>
                <c:pt idx="101">
                  <c:v>42139</c:v>
                </c:pt>
                <c:pt idx="102">
                  <c:v>42138</c:v>
                </c:pt>
                <c:pt idx="103">
                  <c:v>42137</c:v>
                </c:pt>
                <c:pt idx="104">
                  <c:v>42136</c:v>
                </c:pt>
                <c:pt idx="105">
                  <c:v>42135</c:v>
                </c:pt>
                <c:pt idx="106">
                  <c:v>42132</c:v>
                </c:pt>
                <c:pt idx="107">
                  <c:v>42131</c:v>
                </c:pt>
                <c:pt idx="108">
                  <c:v>42130</c:v>
                </c:pt>
                <c:pt idx="109">
                  <c:v>42129</c:v>
                </c:pt>
                <c:pt idx="110">
                  <c:v>42128</c:v>
                </c:pt>
                <c:pt idx="111">
                  <c:v>42125</c:v>
                </c:pt>
                <c:pt idx="112">
                  <c:v>42124</c:v>
                </c:pt>
                <c:pt idx="113">
                  <c:v>42123</c:v>
                </c:pt>
                <c:pt idx="114">
                  <c:v>42122</c:v>
                </c:pt>
                <c:pt idx="115">
                  <c:v>42121</c:v>
                </c:pt>
                <c:pt idx="116">
                  <c:v>42118</c:v>
                </c:pt>
                <c:pt idx="117">
                  <c:v>42117</c:v>
                </c:pt>
                <c:pt idx="118">
                  <c:v>42116</c:v>
                </c:pt>
                <c:pt idx="119">
                  <c:v>42115</c:v>
                </c:pt>
                <c:pt idx="120">
                  <c:v>42114</c:v>
                </c:pt>
                <c:pt idx="121">
                  <c:v>42111</c:v>
                </c:pt>
                <c:pt idx="122">
                  <c:v>42110</c:v>
                </c:pt>
                <c:pt idx="123">
                  <c:v>42109</c:v>
                </c:pt>
                <c:pt idx="124">
                  <c:v>42108</c:v>
                </c:pt>
                <c:pt idx="125">
                  <c:v>42107</c:v>
                </c:pt>
                <c:pt idx="126">
                  <c:v>42104</c:v>
                </c:pt>
                <c:pt idx="127">
                  <c:v>42103</c:v>
                </c:pt>
                <c:pt idx="128">
                  <c:v>42102</c:v>
                </c:pt>
                <c:pt idx="129">
                  <c:v>42101</c:v>
                </c:pt>
                <c:pt idx="130">
                  <c:v>42100</c:v>
                </c:pt>
                <c:pt idx="131">
                  <c:v>42096</c:v>
                </c:pt>
                <c:pt idx="132">
                  <c:v>42095</c:v>
                </c:pt>
                <c:pt idx="133">
                  <c:v>42094</c:v>
                </c:pt>
                <c:pt idx="134">
                  <c:v>42093</c:v>
                </c:pt>
                <c:pt idx="135">
                  <c:v>42090</c:v>
                </c:pt>
                <c:pt idx="136">
                  <c:v>42089</c:v>
                </c:pt>
                <c:pt idx="137">
                  <c:v>42088</c:v>
                </c:pt>
                <c:pt idx="138">
                  <c:v>42087</c:v>
                </c:pt>
                <c:pt idx="139">
                  <c:v>42086</c:v>
                </c:pt>
                <c:pt idx="140">
                  <c:v>42083</c:v>
                </c:pt>
                <c:pt idx="141">
                  <c:v>42082</c:v>
                </c:pt>
                <c:pt idx="142">
                  <c:v>42081</c:v>
                </c:pt>
                <c:pt idx="143">
                  <c:v>42080</c:v>
                </c:pt>
                <c:pt idx="144">
                  <c:v>42079</c:v>
                </c:pt>
                <c:pt idx="145">
                  <c:v>42076</c:v>
                </c:pt>
                <c:pt idx="146">
                  <c:v>42075</c:v>
                </c:pt>
                <c:pt idx="147">
                  <c:v>42074</c:v>
                </c:pt>
                <c:pt idx="148">
                  <c:v>42073</c:v>
                </c:pt>
                <c:pt idx="149">
                  <c:v>42072</c:v>
                </c:pt>
                <c:pt idx="150">
                  <c:v>42069</c:v>
                </c:pt>
                <c:pt idx="151">
                  <c:v>42068</c:v>
                </c:pt>
                <c:pt idx="152">
                  <c:v>42067</c:v>
                </c:pt>
                <c:pt idx="153">
                  <c:v>42066</c:v>
                </c:pt>
                <c:pt idx="154">
                  <c:v>42065</c:v>
                </c:pt>
                <c:pt idx="155">
                  <c:v>42062</c:v>
                </c:pt>
                <c:pt idx="156">
                  <c:v>42061</c:v>
                </c:pt>
                <c:pt idx="157">
                  <c:v>42060</c:v>
                </c:pt>
                <c:pt idx="158">
                  <c:v>42059</c:v>
                </c:pt>
                <c:pt idx="159">
                  <c:v>42058</c:v>
                </c:pt>
                <c:pt idx="160">
                  <c:v>42055</c:v>
                </c:pt>
                <c:pt idx="161">
                  <c:v>42054</c:v>
                </c:pt>
                <c:pt idx="162">
                  <c:v>42053</c:v>
                </c:pt>
                <c:pt idx="163">
                  <c:v>42052</c:v>
                </c:pt>
                <c:pt idx="164">
                  <c:v>42051</c:v>
                </c:pt>
                <c:pt idx="165">
                  <c:v>42048</c:v>
                </c:pt>
                <c:pt idx="166">
                  <c:v>42047</c:v>
                </c:pt>
                <c:pt idx="167">
                  <c:v>42046</c:v>
                </c:pt>
                <c:pt idx="168">
                  <c:v>42045</c:v>
                </c:pt>
                <c:pt idx="169">
                  <c:v>42044</c:v>
                </c:pt>
                <c:pt idx="170">
                  <c:v>42041</c:v>
                </c:pt>
                <c:pt idx="171">
                  <c:v>42040</c:v>
                </c:pt>
                <c:pt idx="172">
                  <c:v>42039</c:v>
                </c:pt>
                <c:pt idx="173">
                  <c:v>42038</c:v>
                </c:pt>
                <c:pt idx="174">
                  <c:v>42037</c:v>
                </c:pt>
                <c:pt idx="175">
                  <c:v>42034</c:v>
                </c:pt>
                <c:pt idx="176">
                  <c:v>42033</c:v>
                </c:pt>
                <c:pt idx="177">
                  <c:v>42032</c:v>
                </c:pt>
                <c:pt idx="178">
                  <c:v>42031</c:v>
                </c:pt>
                <c:pt idx="179">
                  <c:v>42030</c:v>
                </c:pt>
                <c:pt idx="180">
                  <c:v>42027</c:v>
                </c:pt>
                <c:pt idx="181">
                  <c:v>42026</c:v>
                </c:pt>
                <c:pt idx="182">
                  <c:v>42025</c:v>
                </c:pt>
                <c:pt idx="183">
                  <c:v>42024</c:v>
                </c:pt>
                <c:pt idx="184">
                  <c:v>42023</c:v>
                </c:pt>
                <c:pt idx="185">
                  <c:v>42020</c:v>
                </c:pt>
                <c:pt idx="186">
                  <c:v>42019</c:v>
                </c:pt>
                <c:pt idx="187">
                  <c:v>42018</c:v>
                </c:pt>
                <c:pt idx="188">
                  <c:v>42017</c:v>
                </c:pt>
                <c:pt idx="189">
                  <c:v>42016</c:v>
                </c:pt>
                <c:pt idx="190">
                  <c:v>42013</c:v>
                </c:pt>
                <c:pt idx="191">
                  <c:v>42012</c:v>
                </c:pt>
                <c:pt idx="192">
                  <c:v>42011</c:v>
                </c:pt>
                <c:pt idx="193">
                  <c:v>42010</c:v>
                </c:pt>
                <c:pt idx="194">
                  <c:v>42009</c:v>
                </c:pt>
                <c:pt idx="195">
                  <c:v>42006</c:v>
                </c:pt>
                <c:pt idx="196">
                  <c:v>42005</c:v>
                </c:pt>
                <c:pt idx="197">
                  <c:v>42004</c:v>
                </c:pt>
                <c:pt idx="198">
                  <c:v>42003</c:v>
                </c:pt>
                <c:pt idx="199">
                  <c:v>42002</c:v>
                </c:pt>
                <c:pt idx="200">
                  <c:v>41999</c:v>
                </c:pt>
                <c:pt idx="201">
                  <c:v>41998</c:v>
                </c:pt>
                <c:pt idx="202">
                  <c:v>41997</c:v>
                </c:pt>
                <c:pt idx="203">
                  <c:v>41996</c:v>
                </c:pt>
                <c:pt idx="204">
                  <c:v>41995</c:v>
                </c:pt>
                <c:pt idx="205">
                  <c:v>41992</c:v>
                </c:pt>
                <c:pt idx="206">
                  <c:v>41991</c:v>
                </c:pt>
                <c:pt idx="207">
                  <c:v>41990</c:v>
                </c:pt>
                <c:pt idx="208">
                  <c:v>41989</c:v>
                </c:pt>
                <c:pt idx="209">
                  <c:v>41988</c:v>
                </c:pt>
                <c:pt idx="210">
                  <c:v>41985</c:v>
                </c:pt>
                <c:pt idx="211">
                  <c:v>41984</c:v>
                </c:pt>
                <c:pt idx="212">
                  <c:v>41983</c:v>
                </c:pt>
                <c:pt idx="213">
                  <c:v>41982</c:v>
                </c:pt>
                <c:pt idx="214">
                  <c:v>41981</c:v>
                </c:pt>
                <c:pt idx="215">
                  <c:v>41978</c:v>
                </c:pt>
                <c:pt idx="216">
                  <c:v>41977</c:v>
                </c:pt>
                <c:pt idx="217">
                  <c:v>41976</c:v>
                </c:pt>
                <c:pt idx="218">
                  <c:v>41975</c:v>
                </c:pt>
                <c:pt idx="219">
                  <c:v>41974</c:v>
                </c:pt>
                <c:pt idx="220">
                  <c:v>41971</c:v>
                </c:pt>
                <c:pt idx="221">
                  <c:v>41970</c:v>
                </c:pt>
                <c:pt idx="222">
                  <c:v>41969</c:v>
                </c:pt>
                <c:pt idx="223">
                  <c:v>41968</c:v>
                </c:pt>
                <c:pt idx="224">
                  <c:v>41967</c:v>
                </c:pt>
                <c:pt idx="225">
                  <c:v>41964</c:v>
                </c:pt>
                <c:pt idx="226">
                  <c:v>41963</c:v>
                </c:pt>
                <c:pt idx="227">
                  <c:v>41962</c:v>
                </c:pt>
                <c:pt idx="228">
                  <c:v>41961</c:v>
                </c:pt>
                <c:pt idx="229">
                  <c:v>41960</c:v>
                </c:pt>
                <c:pt idx="230">
                  <c:v>41957</c:v>
                </c:pt>
                <c:pt idx="231">
                  <c:v>41956</c:v>
                </c:pt>
                <c:pt idx="232">
                  <c:v>41955</c:v>
                </c:pt>
                <c:pt idx="233">
                  <c:v>41954</c:v>
                </c:pt>
                <c:pt idx="234">
                  <c:v>41953</c:v>
                </c:pt>
                <c:pt idx="235">
                  <c:v>41950</c:v>
                </c:pt>
                <c:pt idx="236">
                  <c:v>41949</c:v>
                </c:pt>
                <c:pt idx="237">
                  <c:v>41948</c:v>
                </c:pt>
                <c:pt idx="238">
                  <c:v>41947</c:v>
                </c:pt>
                <c:pt idx="239">
                  <c:v>41946</c:v>
                </c:pt>
                <c:pt idx="240">
                  <c:v>41943</c:v>
                </c:pt>
                <c:pt idx="241">
                  <c:v>41942</c:v>
                </c:pt>
                <c:pt idx="242">
                  <c:v>41941</c:v>
                </c:pt>
                <c:pt idx="243">
                  <c:v>41940</c:v>
                </c:pt>
                <c:pt idx="244">
                  <c:v>41939</c:v>
                </c:pt>
                <c:pt idx="245">
                  <c:v>41936</c:v>
                </c:pt>
                <c:pt idx="246">
                  <c:v>41935</c:v>
                </c:pt>
                <c:pt idx="247">
                  <c:v>41934</c:v>
                </c:pt>
                <c:pt idx="248">
                  <c:v>41933</c:v>
                </c:pt>
                <c:pt idx="249">
                  <c:v>41932</c:v>
                </c:pt>
                <c:pt idx="250">
                  <c:v>41929</c:v>
                </c:pt>
                <c:pt idx="251">
                  <c:v>41928</c:v>
                </c:pt>
                <c:pt idx="252">
                  <c:v>41927</c:v>
                </c:pt>
                <c:pt idx="253">
                  <c:v>41926</c:v>
                </c:pt>
                <c:pt idx="254">
                  <c:v>41925</c:v>
                </c:pt>
                <c:pt idx="255">
                  <c:v>41922</c:v>
                </c:pt>
                <c:pt idx="256">
                  <c:v>41921</c:v>
                </c:pt>
                <c:pt idx="257">
                  <c:v>41920</c:v>
                </c:pt>
                <c:pt idx="258">
                  <c:v>41919</c:v>
                </c:pt>
                <c:pt idx="259">
                  <c:v>41918</c:v>
                </c:pt>
                <c:pt idx="260">
                  <c:v>41915</c:v>
                </c:pt>
                <c:pt idx="261">
                  <c:v>41914</c:v>
                </c:pt>
                <c:pt idx="262">
                  <c:v>41913</c:v>
                </c:pt>
                <c:pt idx="263">
                  <c:v>41912</c:v>
                </c:pt>
                <c:pt idx="264">
                  <c:v>41911</c:v>
                </c:pt>
                <c:pt idx="265">
                  <c:v>41908</c:v>
                </c:pt>
                <c:pt idx="266">
                  <c:v>41907</c:v>
                </c:pt>
                <c:pt idx="267">
                  <c:v>41906</c:v>
                </c:pt>
                <c:pt idx="268">
                  <c:v>41905</c:v>
                </c:pt>
                <c:pt idx="269">
                  <c:v>41904</c:v>
                </c:pt>
                <c:pt idx="270">
                  <c:v>41901</c:v>
                </c:pt>
                <c:pt idx="271">
                  <c:v>41900</c:v>
                </c:pt>
                <c:pt idx="272">
                  <c:v>41899</c:v>
                </c:pt>
                <c:pt idx="273">
                  <c:v>41898</c:v>
                </c:pt>
                <c:pt idx="274">
                  <c:v>41897</c:v>
                </c:pt>
                <c:pt idx="275">
                  <c:v>41894</c:v>
                </c:pt>
                <c:pt idx="276">
                  <c:v>41893</c:v>
                </c:pt>
                <c:pt idx="277">
                  <c:v>41892</c:v>
                </c:pt>
                <c:pt idx="278">
                  <c:v>41891</c:v>
                </c:pt>
                <c:pt idx="279">
                  <c:v>41890</c:v>
                </c:pt>
                <c:pt idx="280">
                  <c:v>41887</c:v>
                </c:pt>
                <c:pt idx="281">
                  <c:v>41886</c:v>
                </c:pt>
                <c:pt idx="282">
                  <c:v>41885</c:v>
                </c:pt>
                <c:pt idx="283">
                  <c:v>41884</c:v>
                </c:pt>
                <c:pt idx="284">
                  <c:v>41883</c:v>
                </c:pt>
                <c:pt idx="285">
                  <c:v>41880</c:v>
                </c:pt>
                <c:pt idx="286">
                  <c:v>41879</c:v>
                </c:pt>
                <c:pt idx="287">
                  <c:v>41878</c:v>
                </c:pt>
                <c:pt idx="288">
                  <c:v>41877</c:v>
                </c:pt>
                <c:pt idx="289">
                  <c:v>41876</c:v>
                </c:pt>
                <c:pt idx="290">
                  <c:v>41873</c:v>
                </c:pt>
                <c:pt idx="291">
                  <c:v>41872</c:v>
                </c:pt>
                <c:pt idx="292">
                  <c:v>41871</c:v>
                </c:pt>
                <c:pt idx="293">
                  <c:v>41870</c:v>
                </c:pt>
                <c:pt idx="294">
                  <c:v>41869</c:v>
                </c:pt>
                <c:pt idx="295">
                  <c:v>41866</c:v>
                </c:pt>
                <c:pt idx="296">
                  <c:v>41865</c:v>
                </c:pt>
                <c:pt idx="297">
                  <c:v>41864</c:v>
                </c:pt>
                <c:pt idx="298">
                  <c:v>41863</c:v>
                </c:pt>
                <c:pt idx="299">
                  <c:v>41862</c:v>
                </c:pt>
                <c:pt idx="300">
                  <c:v>41859</c:v>
                </c:pt>
                <c:pt idx="301">
                  <c:v>41858</c:v>
                </c:pt>
                <c:pt idx="302">
                  <c:v>41857</c:v>
                </c:pt>
                <c:pt idx="303">
                  <c:v>41856</c:v>
                </c:pt>
                <c:pt idx="304">
                  <c:v>41855</c:v>
                </c:pt>
                <c:pt idx="305">
                  <c:v>41852</c:v>
                </c:pt>
                <c:pt idx="306">
                  <c:v>41851</c:v>
                </c:pt>
                <c:pt idx="307">
                  <c:v>41850</c:v>
                </c:pt>
                <c:pt idx="308">
                  <c:v>41849</c:v>
                </c:pt>
                <c:pt idx="309">
                  <c:v>41848</c:v>
                </c:pt>
                <c:pt idx="310">
                  <c:v>41845</c:v>
                </c:pt>
                <c:pt idx="311">
                  <c:v>41844</c:v>
                </c:pt>
                <c:pt idx="312">
                  <c:v>41843</c:v>
                </c:pt>
                <c:pt idx="313">
                  <c:v>41842</c:v>
                </c:pt>
                <c:pt idx="314">
                  <c:v>41841</c:v>
                </c:pt>
                <c:pt idx="315">
                  <c:v>41838</c:v>
                </c:pt>
                <c:pt idx="316">
                  <c:v>41837</c:v>
                </c:pt>
                <c:pt idx="317">
                  <c:v>41836</c:v>
                </c:pt>
                <c:pt idx="318">
                  <c:v>41835</c:v>
                </c:pt>
                <c:pt idx="319">
                  <c:v>41834</c:v>
                </c:pt>
                <c:pt idx="320">
                  <c:v>41831</c:v>
                </c:pt>
                <c:pt idx="321">
                  <c:v>41830</c:v>
                </c:pt>
                <c:pt idx="322">
                  <c:v>41829</c:v>
                </c:pt>
                <c:pt idx="323">
                  <c:v>41828</c:v>
                </c:pt>
                <c:pt idx="324">
                  <c:v>41827</c:v>
                </c:pt>
                <c:pt idx="325">
                  <c:v>41824</c:v>
                </c:pt>
                <c:pt idx="326">
                  <c:v>41823</c:v>
                </c:pt>
                <c:pt idx="327">
                  <c:v>41822</c:v>
                </c:pt>
                <c:pt idx="328">
                  <c:v>41821</c:v>
                </c:pt>
                <c:pt idx="329">
                  <c:v>41820</c:v>
                </c:pt>
                <c:pt idx="330">
                  <c:v>41817</c:v>
                </c:pt>
                <c:pt idx="331">
                  <c:v>41816</c:v>
                </c:pt>
                <c:pt idx="332">
                  <c:v>41815</c:v>
                </c:pt>
                <c:pt idx="333">
                  <c:v>41814</c:v>
                </c:pt>
                <c:pt idx="334">
                  <c:v>41813</c:v>
                </c:pt>
                <c:pt idx="335">
                  <c:v>41810</c:v>
                </c:pt>
                <c:pt idx="336">
                  <c:v>41809</c:v>
                </c:pt>
                <c:pt idx="337">
                  <c:v>41808</c:v>
                </c:pt>
                <c:pt idx="338">
                  <c:v>41807</c:v>
                </c:pt>
                <c:pt idx="339">
                  <c:v>41806</c:v>
                </c:pt>
                <c:pt idx="340">
                  <c:v>41803</c:v>
                </c:pt>
                <c:pt idx="341">
                  <c:v>41802</c:v>
                </c:pt>
                <c:pt idx="342">
                  <c:v>41801</c:v>
                </c:pt>
                <c:pt idx="343">
                  <c:v>41800</c:v>
                </c:pt>
                <c:pt idx="344">
                  <c:v>41799</c:v>
                </c:pt>
                <c:pt idx="345">
                  <c:v>41796</c:v>
                </c:pt>
                <c:pt idx="346">
                  <c:v>41795</c:v>
                </c:pt>
                <c:pt idx="347">
                  <c:v>41794</c:v>
                </c:pt>
                <c:pt idx="348">
                  <c:v>41793</c:v>
                </c:pt>
                <c:pt idx="349">
                  <c:v>41792</c:v>
                </c:pt>
                <c:pt idx="350">
                  <c:v>41789</c:v>
                </c:pt>
                <c:pt idx="351">
                  <c:v>41788</c:v>
                </c:pt>
                <c:pt idx="352">
                  <c:v>41787</c:v>
                </c:pt>
                <c:pt idx="353">
                  <c:v>41786</c:v>
                </c:pt>
                <c:pt idx="354">
                  <c:v>41782</c:v>
                </c:pt>
                <c:pt idx="355">
                  <c:v>41781</c:v>
                </c:pt>
                <c:pt idx="356">
                  <c:v>41780</c:v>
                </c:pt>
                <c:pt idx="357">
                  <c:v>41779</c:v>
                </c:pt>
                <c:pt idx="358">
                  <c:v>41775</c:v>
                </c:pt>
                <c:pt idx="359">
                  <c:v>41774</c:v>
                </c:pt>
                <c:pt idx="360">
                  <c:v>41773</c:v>
                </c:pt>
                <c:pt idx="361">
                  <c:v>41772</c:v>
                </c:pt>
                <c:pt idx="362">
                  <c:v>41771</c:v>
                </c:pt>
                <c:pt idx="363">
                  <c:v>41768</c:v>
                </c:pt>
                <c:pt idx="364">
                  <c:v>41767</c:v>
                </c:pt>
                <c:pt idx="365">
                  <c:v>41766</c:v>
                </c:pt>
                <c:pt idx="366">
                  <c:v>41765</c:v>
                </c:pt>
                <c:pt idx="367">
                  <c:v>41764</c:v>
                </c:pt>
                <c:pt idx="368">
                  <c:v>41761</c:v>
                </c:pt>
                <c:pt idx="369">
                  <c:v>41760</c:v>
                </c:pt>
                <c:pt idx="370">
                  <c:v>41759</c:v>
                </c:pt>
                <c:pt idx="371">
                  <c:v>41758</c:v>
                </c:pt>
                <c:pt idx="372">
                  <c:v>41757</c:v>
                </c:pt>
                <c:pt idx="373">
                  <c:v>41754</c:v>
                </c:pt>
                <c:pt idx="374">
                  <c:v>41753</c:v>
                </c:pt>
                <c:pt idx="375">
                  <c:v>41752</c:v>
                </c:pt>
                <c:pt idx="376">
                  <c:v>41751</c:v>
                </c:pt>
                <c:pt idx="377">
                  <c:v>41746</c:v>
                </c:pt>
                <c:pt idx="378">
                  <c:v>41745</c:v>
                </c:pt>
                <c:pt idx="379">
                  <c:v>41744</c:v>
                </c:pt>
                <c:pt idx="380">
                  <c:v>41743</c:v>
                </c:pt>
                <c:pt idx="381">
                  <c:v>41740</c:v>
                </c:pt>
                <c:pt idx="382">
                  <c:v>41739</c:v>
                </c:pt>
                <c:pt idx="383">
                  <c:v>41738</c:v>
                </c:pt>
                <c:pt idx="384">
                  <c:v>41737</c:v>
                </c:pt>
                <c:pt idx="385">
                  <c:v>41736</c:v>
                </c:pt>
                <c:pt idx="386">
                  <c:v>41733</c:v>
                </c:pt>
                <c:pt idx="387">
                  <c:v>41732</c:v>
                </c:pt>
                <c:pt idx="388">
                  <c:v>41731</c:v>
                </c:pt>
                <c:pt idx="389">
                  <c:v>41730</c:v>
                </c:pt>
                <c:pt idx="390">
                  <c:v>41729</c:v>
                </c:pt>
                <c:pt idx="391">
                  <c:v>41726</c:v>
                </c:pt>
                <c:pt idx="392">
                  <c:v>41725</c:v>
                </c:pt>
                <c:pt idx="393">
                  <c:v>41724</c:v>
                </c:pt>
                <c:pt idx="394">
                  <c:v>41723</c:v>
                </c:pt>
                <c:pt idx="395">
                  <c:v>41722</c:v>
                </c:pt>
                <c:pt idx="396">
                  <c:v>41719</c:v>
                </c:pt>
                <c:pt idx="397">
                  <c:v>41718</c:v>
                </c:pt>
                <c:pt idx="398">
                  <c:v>41717</c:v>
                </c:pt>
                <c:pt idx="399">
                  <c:v>41716</c:v>
                </c:pt>
                <c:pt idx="400">
                  <c:v>41715</c:v>
                </c:pt>
                <c:pt idx="401">
                  <c:v>41712</c:v>
                </c:pt>
                <c:pt idx="402">
                  <c:v>41711</c:v>
                </c:pt>
                <c:pt idx="403">
                  <c:v>41710</c:v>
                </c:pt>
                <c:pt idx="404">
                  <c:v>41709</c:v>
                </c:pt>
                <c:pt idx="405">
                  <c:v>41708</c:v>
                </c:pt>
                <c:pt idx="406">
                  <c:v>41705</c:v>
                </c:pt>
                <c:pt idx="407">
                  <c:v>41704</c:v>
                </c:pt>
                <c:pt idx="408">
                  <c:v>41703</c:v>
                </c:pt>
                <c:pt idx="409">
                  <c:v>41702</c:v>
                </c:pt>
                <c:pt idx="410">
                  <c:v>41701</c:v>
                </c:pt>
                <c:pt idx="411">
                  <c:v>41698</c:v>
                </c:pt>
                <c:pt idx="412">
                  <c:v>41697</c:v>
                </c:pt>
                <c:pt idx="413">
                  <c:v>41696</c:v>
                </c:pt>
                <c:pt idx="414">
                  <c:v>41695</c:v>
                </c:pt>
                <c:pt idx="415">
                  <c:v>41694</c:v>
                </c:pt>
                <c:pt idx="416">
                  <c:v>41691</c:v>
                </c:pt>
                <c:pt idx="417">
                  <c:v>41690</c:v>
                </c:pt>
                <c:pt idx="418">
                  <c:v>41689</c:v>
                </c:pt>
                <c:pt idx="419">
                  <c:v>41688</c:v>
                </c:pt>
                <c:pt idx="420">
                  <c:v>41687</c:v>
                </c:pt>
                <c:pt idx="421">
                  <c:v>41684</c:v>
                </c:pt>
                <c:pt idx="422">
                  <c:v>41683</c:v>
                </c:pt>
                <c:pt idx="423">
                  <c:v>41682</c:v>
                </c:pt>
                <c:pt idx="424">
                  <c:v>41681</c:v>
                </c:pt>
                <c:pt idx="425">
                  <c:v>41680</c:v>
                </c:pt>
                <c:pt idx="426">
                  <c:v>41677</c:v>
                </c:pt>
                <c:pt idx="427">
                  <c:v>41676</c:v>
                </c:pt>
                <c:pt idx="428">
                  <c:v>41675</c:v>
                </c:pt>
                <c:pt idx="429">
                  <c:v>41674</c:v>
                </c:pt>
                <c:pt idx="430">
                  <c:v>41673</c:v>
                </c:pt>
                <c:pt idx="431">
                  <c:v>41670</c:v>
                </c:pt>
                <c:pt idx="432">
                  <c:v>41669</c:v>
                </c:pt>
                <c:pt idx="433">
                  <c:v>41668</c:v>
                </c:pt>
                <c:pt idx="434">
                  <c:v>41667</c:v>
                </c:pt>
                <c:pt idx="435">
                  <c:v>41666</c:v>
                </c:pt>
                <c:pt idx="436">
                  <c:v>41663</c:v>
                </c:pt>
                <c:pt idx="437">
                  <c:v>41662</c:v>
                </c:pt>
                <c:pt idx="438">
                  <c:v>41661</c:v>
                </c:pt>
                <c:pt idx="439">
                  <c:v>41660</c:v>
                </c:pt>
                <c:pt idx="440">
                  <c:v>41659</c:v>
                </c:pt>
                <c:pt idx="441">
                  <c:v>41656</c:v>
                </c:pt>
                <c:pt idx="442">
                  <c:v>41655</c:v>
                </c:pt>
                <c:pt idx="443">
                  <c:v>41654</c:v>
                </c:pt>
                <c:pt idx="444">
                  <c:v>41653</c:v>
                </c:pt>
                <c:pt idx="445">
                  <c:v>41652</c:v>
                </c:pt>
                <c:pt idx="446">
                  <c:v>41649</c:v>
                </c:pt>
                <c:pt idx="447">
                  <c:v>41648</c:v>
                </c:pt>
                <c:pt idx="448">
                  <c:v>41647</c:v>
                </c:pt>
                <c:pt idx="449">
                  <c:v>41646</c:v>
                </c:pt>
                <c:pt idx="450">
                  <c:v>41645</c:v>
                </c:pt>
                <c:pt idx="451">
                  <c:v>41642</c:v>
                </c:pt>
                <c:pt idx="452">
                  <c:v>41641</c:v>
                </c:pt>
                <c:pt idx="453">
                  <c:v>41640</c:v>
                </c:pt>
                <c:pt idx="454">
                  <c:v>41639</c:v>
                </c:pt>
                <c:pt idx="455">
                  <c:v>41638</c:v>
                </c:pt>
                <c:pt idx="456">
                  <c:v>41635</c:v>
                </c:pt>
                <c:pt idx="457">
                  <c:v>41634</c:v>
                </c:pt>
                <c:pt idx="458">
                  <c:v>41633</c:v>
                </c:pt>
                <c:pt idx="459">
                  <c:v>41632</c:v>
                </c:pt>
                <c:pt idx="460">
                  <c:v>41631</c:v>
                </c:pt>
                <c:pt idx="461">
                  <c:v>41628</c:v>
                </c:pt>
                <c:pt idx="462">
                  <c:v>41627</c:v>
                </c:pt>
                <c:pt idx="463">
                  <c:v>41626</c:v>
                </c:pt>
                <c:pt idx="464">
                  <c:v>41625</c:v>
                </c:pt>
                <c:pt idx="465">
                  <c:v>41624</c:v>
                </c:pt>
                <c:pt idx="466">
                  <c:v>41621</c:v>
                </c:pt>
                <c:pt idx="467">
                  <c:v>41620</c:v>
                </c:pt>
                <c:pt idx="468">
                  <c:v>41619</c:v>
                </c:pt>
                <c:pt idx="469">
                  <c:v>41618</c:v>
                </c:pt>
                <c:pt idx="470">
                  <c:v>41617</c:v>
                </c:pt>
                <c:pt idx="471">
                  <c:v>41614</c:v>
                </c:pt>
                <c:pt idx="472">
                  <c:v>41613</c:v>
                </c:pt>
                <c:pt idx="473">
                  <c:v>41612</c:v>
                </c:pt>
                <c:pt idx="474">
                  <c:v>41611</c:v>
                </c:pt>
                <c:pt idx="475">
                  <c:v>41610</c:v>
                </c:pt>
                <c:pt idx="476">
                  <c:v>41607</c:v>
                </c:pt>
                <c:pt idx="477">
                  <c:v>41606</c:v>
                </c:pt>
                <c:pt idx="478">
                  <c:v>41605</c:v>
                </c:pt>
                <c:pt idx="479">
                  <c:v>41604</c:v>
                </c:pt>
                <c:pt idx="480">
                  <c:v>41603</c:v>
                </c:pt>
                <c:pt idx="481">
                  <c:v>41600</c:v>
                </c:pt>
                <c:pt idx="482">
                  <c:v>41599</c:v>
                </c:pt>
                <c:pt idx="483">
                  <c:v>41598</c:v>
                </c:pt>
                <c:pt idx="484">
                  <c:v>41597</c:v>
                </c:pt>
                <c:pt idx="485">
                  <c:v>41596</c:v>
                </c:pt>
                <c:pt idx="486">
                  <c:v>41593</c:v>
                </c:pt>
                <c:pt idx="487">
                  <c:v>41592</c:v>
                </c:pt>
                <c:pt idx="488">
                  <c:v>41591</c:v>
                </c:pt>
                <c:pt idx="489">
                  <c:v>41590</c:v>
                </c:pt>
                <c:pt idx="490">
                  <c:v>41589</c:v>
                </c:pt>
                <c:pt idx="491">
                  <c:v>41586</c:v>
                </c:pt>
                <c:pt idx="492">
                  <c:v>41585</c:v>
                </c:pt>
                <c:pt idx="493">
                  <c:v>41584</c:v>
                </c:pt>
                <c:pt idx="494">
                  <c:v>41583</c:v>
                </c:pt>
                <c:pt idx="495">
                  <c:v>41582</c:v>
                </c:pt>
                <c:pt idx="496">
                  <c:v>41579</c:v>
                </c:pt>
                <c:pt idx="497">
                  <c:v>41578</c:v>
                </c:pt>
                <c:pt idx="498">
                  <c:v>41577</c:v>
                </c:pt>
                <c:pt idx="499">
                  <c:v>41576</c:v>
                </c:pt>
                <c:pt idx="500">
                  <c:v>41575</c:v>
                </c:pt>
                <c:pt idx="501">
                  <c:v>41572</c:v>
                </c:pt>
                <c:pt idx="502">
                  <c:v>41571</c:v>
                </c:pt>
                <c:pt idx="503">
                  <c:v>41570</c:v>
                </c:pt>
                <c:pt idx="504">
                  <c:v>41569</c:v>
                </c:pt>
                <c:pt idx="505">
                  <c:v>41568</c:v>
                </c:pt>
                <c:pt idx="506">
                  <c:v>41565</c:v>
                </c:pt>
                <c:pt idx="507">
                  <c:v>41564</c:v>
                </c:pt>
                <c:pt idx="508">
                  <c:v>41563</c:v>
                </c:pt>
                <c:pt idx="509">
                  <c:v>41562</c:v>
                </c:pt>
                <c:pt idx="510">
                  <c:v>41561</c:v>
                </c:pt>
                <c:pt idx="511">
                  <c:v>41558</c:v>
                </c:pt>
                <c:pt idx="512">
                  <c:v>41557</c:v>
                </c:pt>
                <c:pt idx="513">
                  <c:v>41556</c:v>
                </c:pt>
                <c:pt idx="514">
                  <c:v>41555</c:v>
                </c:pt>
                <c:pt idx="515">
                  <c:v>41554</c:v>
                </c:pt>
                <c:pt idx="516">
                  <c:v>41551</c:v>
                </c:pt>
                <c:pt idx="517">
                  <c:v>41550</c:v>
                </c:pt>
                <c:pt idx="518">
                  <c:v>41549</c:v>
                </c:pt>
                <c:pt idx="519">
                  <c:v>41548</c:v>
                </c:pt>
                <c:pt idx="520">
                  <c:v>41547</c:v>
                </c:pt>
                <c:pt idx="521">
                  <c:v>41544</c:v>
                </c:pt>
                <c:pt idx="522">
                  <c:v>41543</c:v>
                </c:pt>
                <c:pt idx="523">
                  <c:v>41542</c:v>
                </c:pt>
                <c:pt idx="524">
                  <c:v>41541</c:v>
                </c:pt>
                <c:pt idx="525">
                  <c:v>41540</c:v>
                </c:pt>
                <c:pt idx="526">
                  <c:v>41537</c:v>
                </c:pt>
                <c:pt idx="527">
                  <c:v>41536</c:v>
                </c:pt>
                <c:pt idx="528">
                  <c:v>41535</c:v>
                </c:pt>
                <c:pt idx="529">
                  <c:v>41534</c:v>
                </c:pt>
                <c:pt idx="530">
                  <c:v>41533</c:v>
                </c:pt>
                <c:pt idx="531">
                  <c:v>41530</c:v>
                </c:pt>
                <c:pt idx="532">
                  <c:v>41529</c:v>
                </c:pt>
                <c:pt idx="533">
                  <c:v>41528</c:v>
                </c:pt>
                <c:pt idx="534">
                  <c:v>41527</c:v>
                </c:pt>
                <c:pt idx="535">
                  <c:v>41526</c:v>
                </c:pt>
                <c:pt idx="536">
                  <c:v>41523</c:v>
                </c:pt>
                <c:pt idx="537">
                  <c:v>41522</c:v>
                </c:pt>
                <c:pt idx="538">
                  <c:v>41521</c:v>
                </c:pt>
                <c:pt idx="539">
                  <c:v>41520</c:v>
                </c:pt>
                <c:pt idx="540">
                  <c:v>41519</c:v>
                </c:pt>
                <c:pt idx="541">
                  <c:v>41516</c:v>
                </c:pt>
                <c:pt idx="542">
                  <c:v>41515</c:v>
                </c:pt>
                <c:pt idx="543">
                  <c:v>41514</c:v>
                </c:pt>
                <c:pt idx="544">
                  <c:v>41513</c:v>
                </c:pt>
                <c:pt idx="545">
                  <c:v>41512</c:v>
                </c:pt>
                <c:pt idx="546">
                  <c:v>41509</c:v>
                </c:pt>
                <c:pt idx="547">
                  <c:v>41508</c:v>
                </c:pt>
                <c:pt idx="548">
                  <c:v>41507</c:v>
                </c:pt>
                <c:pt idx="549">
                  <c:v>41506</c:v>
                </c:pt>
                <c:pt idx="550">
                  <c:v>41505</c:v>
                </c:pt>
                <c:pt idx="551">
                  <c:v>41502</c:v>
                </c:pt>
                <c:pt idx="552">
                  <c:v>41501</c:v>
                </c:pt>
                <c:pt idx="553">
                  <c:v>41500</c:v>
                </c:pt>
                <c:pt idx="554">
                  <c:v>41499</c:v>
                </c:pt>
                <c:pt idx="555">
                  <c:v>41498</c:v>
                </c:pt>
                <c:pt idx="556">
                  <c:v>41495</c:v>
                </c:pt>
                <c:pt idx="557">
                  <c:v>41494</c:v>
                </c:pt>
                <c:pt idx="558">
                  <c:v>41493</c:v>
                </c:pt>
                <c:pt idx="559">
                  <c:v>41492</c:v>
                </c:pt>
                <c:pt idx="560">
                  <c:v>41491</c:v>
                </c:pt>
                <c:pt idx="561">
                  <c:v>41488</c:v>
                </c:pt>
                <c:pt idx="562">
                  <c:v>41487</c:v>
                </c:pt>
                <c:pt idx="563">
                  <c:v>41486</c:v>
                </c:pt>
                <c:pt idx="564">
                  <c:v>41485</c:v>
                </c:pt>
                <c:pt idx="565">
                  <c:v>41484</c:v>
                </c:pt>
                <c:pt idx="566">
                  <c:v>41481</c:v>
                </c:pt>
                <c:pt idx="567">
                  <c:v>41480</c:v>
                </c:pt>
                <c:pt idx="568">
                  <c:v>41479</c:v>
                </c:pt>
                <c:pt idx="569">
                  <c:v>41478</c:v>
                </c:pt>
                <c:pt idx="570">
                  <c:v>41477</c:v>
                </c:pt>
                <c:pt idx="571">
                  <c:v>41474</c:v>
                </c:pt>
                <c:pt idx="572">
                  <c:v>41473</c:v>
                </c:pt>
                <c:pt idx="573">
                  <c:v>41472</c:v>
                </c:pt>
                <c:pt idx="574">
                  <c:v>41471</c:v>
                </c:pt>
                <c:pt idx="575">
                  <c:v>41470</c:v>
                </c:pt>
                <c:pt idx="576">
                  <c:v>41467</c:v>
                </c:pt>
                <c:pt idx="577">
                  <c:v>41466</c:v>
                </c:pt>
                <c:pt idx="578">
                  <c:v>41465</c:v>
                </c:pt>
                <c:pt idx="579">
                  <c:v>41464</c:v>
                </c:pt>
                <c:pt idx="580">
                  <c:v>41463</c:v>
                </c:pt>
                <c:pt idx="581">
                  <c:v>41460</c:v>
                </c:pt>
                <c:pt idx="582">
                  <c:v>41459</c:v>
                </c:pt>
                <c:pt idx="583">
                  <c:v>41458</c:v>
                </c:pt>
                <c:pt idx="584">
                  <c:v>41457</c:v>
                </c:pt>
                <c:pt idx="585">
                  <c:v>41456</c:v>
                </c:pt>
                <c:pt idx="586">
                  <c:v>41453</c:v>
                </c:pt>
                <c:pt idx="587">
                  <c:v>41452</c:v>
                </c:pt>
                <c:pt idx="588">
                  <c:v>41451</c:v>
                </c:pt>
                <c:pt idx="589">
                  <c:v>41450</c:v>
                </c:pt>
                <c:pt idx="590">
                  <c:v>41449</c:v>
                </c:pt>
                <c:pt idx="591">
                  <c:v>41446</c:v>
                </c:pt>
                <c:pt idx="592">
                  <c:v>41445</c:v>
                </c:pt>
                <c:pt idx="593">
                  <c:v>41444</c:v>
                </c:pt>
                <c:pt idx="594">
                  <c:v>41443</c:v>
                </c:pt>
                <c:pt idx="595">
                  <c:v>41442</c:v>
                </c:pt>
                <c:pt idx="596">
                  <c:v>41439</c:v>
                </c:pt>
                <c:pt idx="597">
                  <c:v>41438</c:v>
                </c:pt>
                <c:pt idx="598">
                  <c:v>41437</c:v>
                </c:pt>
                <c:pt idx="599">
                  <c:v>41436</c:v>
                </c:pt>
                <c:pt idx="600">
                  <c:v>41435</c:v>
                </c:pt>
                <c:pt idx="601">
                  <c:v>41432</c:v>
                </c:pt>
                <c:pt idx="602">
                  <c:v>41431</c:v>
                </c:pt>
                <c:pt idx="603">
                  <c:v>41430</c:v>
                </c:pt>
                <c:pt idx="604">
                  <c:v>41429</c:v>
                </c:pt>
                <c:pt idx="605">
                  <c:v>41428</c:v>
                </c:pt>
                <c:pt idx="606">
                  <c:v>41425</c:v>
                </c:pt>
                <c:pt idx="607">
                  <c:v>41424</c:v>
                </c:pt>
                <c:pt idx="608">
                  <c:v>41423</c:v>
                </c:pt>
                <c:pt idx="609">
                  <c:v>41422</c:v>
                </c:pt>
                <c:pt idx="610">
                  <c:v>41421</c:v>
                </c:pt>
                <c:pt idx="611">
                  <c:v>41418</c:v>
                </c:pt>
                <c:pt idx="612">
                  <c:v>41417</c:v>
                </c:pt>
                <c:pt idx="613">
                  <c:v>41416</c:v>
                </c:pt>
                <c:pt idx="614">
                  <c:v>41415</c:v>
                </c:pt>
                <c:pt idx="615">
                  <c:v>41414</c:v>
                </c:pt>
                <c:pt idx="616">
                  <c:v>41411</c:v>
                </c:pt>
                <c:pt idx="617">
                  <c:v>41410</c:v>
                </c:pt>
                <c:pt idx="618">
                  <c:v>41409</c:v>
                </c:pt>
                <c:pt idx="619">
                  <c:v>41408</c:v>
                </c:pt>
                <c:pt idx="620">
                  <c:v>41407</c:v>
                </c:pt>
                <c:pt idx="621">
                  <c:v>41404</c:v>
                </c:pt>
                <c:pt idx="622">
                  <c:v>41403</c:v>
                </c:pt>
                <c:pt idx="623">
                  <c:v>41402</c:v>
                </c:pt>
                <c:pt idx="624">
                  <c:v>41401</c:v>
                </c:pt>
                <c:pt idx="625">
                  <c:v>41400</c:v>
                </c:pt>
                <c:pt idx="626">
                  <c:v>41397</c:v>
                </c:pt>
                <c:pt idx="627">
                  <c:v>41396</c:v>
                </c:pt>
                <c:pt idx="628">
                  <c:v>41395</c:v>
                </c:pt>
                <c:pt idx="629">
                  <c:v>41394</c:v>
                </c:pt>
                <c:pt idx="630">
                  <c:v>41393</c:v>
                </c:pt>
                <c:pt idx="631">
                  <c:v>41390</c:v>
                </c:pt>
                <c:pt idx="632">
                  <c:v>41389</c:v>
                </c:pt>
                <c:pt idx="633">
                  <c:v>41388</c:v>
                </c:pt>
                <c:pt idx="634">
                  <c:v>41387</c:v>
                </c:pt>
                <c:pt idx="635">
                  <c:v>41386</c:v>
                </c:pt>
                <c:pt idx="636">
                  <c:v>41383</c:v>
                </c:pt>
                <c:pt idx="637">
                  <c:v>41382</c:v>
                </c:pt>
                <c:pt idx="638">
                  <c:v>41381</c:v>
                </c:pt>
                <c:pt idx="639">
                  <c:v>41380</c:v>
                </c:pt>
                <c:pt idx="640">
                  <c:v>41379</c:v>
                </c:pt>
                <c:pt idx="641">
                  <c:v>41376</c:v>
                </c:pt>
                <c:pt idx="642">
                  <c:v>41375</c:v>
                </c:pt>
                <c:pt idx="643">
                  <c:v>41374</c:v>
                </c:pt>
                <c:pt idx="644">
                  <c:v>41373</c:v>
                </c:pt>
                <c:pt idx="645">
                  <c:v>41372</c:v>
                </c:pt>
                <c:pt idx="646">
                  <c:v>41369</c:v>
                </c:pt>
                <c:pt idx="647">
                  <c:v>41368</c:v>
                </c:pt>
                <c:pt idx="648">
                  <c:v>41367</c:v>
                </c:pt>
                <c:pt idx="649">
                  <c:v>41366</c:v>
                </c:pt>
                <c:pt idx="650">
                  <c:v>41361</c:v>
                </c:pt>
                <c:pt idx="651">
                  <c:v>41360</c:v>
                </c:pt>
                <c:pt idx="652">
                  <c:v>41359</c:v>
                </c:pt>
                <c:pt idx="653">
                  <c:v>41358</c:v>
                </c:pt>
                <c:pt idx="654">
                  <c:v>41355</c:v>
                </c:pt>
                <c:pt idx="655">
                  <c:v>41354</c:v>
                </c:pt>
                <c:pt idx="656">
                  <c:v>41353</c:v>
                </c:pt>
                <c:pt idx="657">
                  <c:v>41352</c:v>
                </c:pt>
                <c:pt idx="658">
                  <c:v>41351</c:v>
                </c:pt>
                <c:pt idx="659">
                  <c:v>41348</c:v>
                </c:pt>
                <c:pt idx="660">
                  <c:v>41347</c:v>
                </c:pt>
                <c:pt idx="661">
                  <c:v>41346</c:v>
                </c:pt>
                <c:pt idx="662">
                  <c:v>41345</c:v>
                </c:pt>
                <c:pt idx="663">
                  <c:v>41344</c:v>
                </c:pt>
                <c:pt idx="664">
                  <c:v>41341</c:v>
                </c:pt>
                <c:pt idx="665">
                  <c:v>41340</c:v>
                </c:pt>
                <c:pt idx="666">
                  <c:v>41339</c:v>
                </c:pt>
                <c:pt idx="667">
                  <c:v>41338</c:v>
                </c:pt>
                <c:pt idx="668">
                  <c:v>41337</c:v>
                </c:pt>
                <c:pt idx="669">
                  <c:v>41334</c:v>
                </c:pt>
                <c:pt idx="670">
                  <c:v>41333</c:v>
                </c:pt>
                <c:pt idx="671">
                  <c:v>41332</c:v>
                </c:pt>
                <c:pt idx="672">
                  <c:v>41331</c:v>
                </c:pt>
                <c:pt idx="673">
                  <c:v>41330</c:v>
                </c:pt>
                <c:pt idx="674">
                  <c:v>41327</c:v>
                </c:pt>
                <c:pt idx="675">
                  <c:v>41326</c:v>
                </c:pt>
                <c:pt idx="676">
                  <c:v>41325</c:v>
                </c:pt>
                <c:pt idx="677">
                  <c:v>41324</c:v>
                </c:pt>
                <c:pt idx="678">
                  <c:v>41323</c:v>
                </c:pt>
                <c:pt idx="679">
                  <c:v>41320</c:v>
                </c:pt>
                <c:pt idx="680">
                  <c:v>41319</c:v>
                </c:pt>
                <c:pt idx="681">
                  <c:v>41318</c:v>
                </c:pt>
                <c:pt idx="682">
                  <c:v>41317</c:v>
                </c:pt>
                <c:pt idx="683">
                  <c:v>41316</c:v>
                </c:pt>
                <c:pt idx="684">
                  <c:v>41313</c:v>
                </c:pt>
                <c:pt idx="685">
                  <c:v>41312</c:v>
                </c:pt>
                <c:pt idx="686">
                  <c:v>41311</c:v>
                </c:pt>
                <c:pt idx="687">
                  <c:v>41310</c:v>
                </c:pt>
                <c:pt idx="688">
                  <c:v>41309</c:v>
                </c:pt>
                <c:pt idx="689">
                  <c:v>41306</c:v>
                </c:pt>
                <c:pt idx="690">
                  <c:v>41305</c:v>
                </c:pt>
                <c:pt idx="691">
                  <c:v>41304</c:v>
                </c:pt>
                <c:pt idx="692">
                  <c:v>41303</c:v>
                </c:pt>
                <c:pt idx="693">
                  <c:v>41302</c:v>
                </c:pt>
                <c:pt idx="694">
                  <c:v>41299</c:v>
                </c:pt>
                <c:pt idx="695">
                  <c:v>41298</c:v>
                </c:pt>
                <c:pt idx="696">
                  <c:v>41297</c:v>
                </c:pt>
                <c:pt idx="697">
                  <c:v>41296</c:v>
                </c:pt>
                <c:pt idx="698">
                  <c:v>41295</c:v>
                </c:pt>
                <c:pt idx="699">
                  <c:v>41292</c:v>
                </c:pt>
                <c:pt idx="700">
                  <c:v>41291</c:v>
                </c:pt>
                <c:pt idx="701">
                  <c:v>41290</c:v>
                </c:pt>
                <c:pt idx="702">
                  <c:v>41289</c:v>
                </c:pt>
                <c:pt idx="703">
                  <c:v>41288</c:v>
                </c:pt>
                <c:pt idx="704">
                  <c:v>41285</c:v>
                </c:pt>
                <c:pt idx="705">
                  <c:v>41284</c:v>
                </c:pt>
                <c:pt idx="706">
                  <c:v>41283</c:v>
                </c:pt>
                <c:pt idx="707">
                  <c:v>41282</c:v>
                </c:pt>
                <c:pt idx="708">
                  <c:v>41281</c:v>
                </c:pt>
                <c:pt idx="709">
                  <c:v>41278</c:v>
                </c:pt>
                <c:pt idx="710">
                  <c:v>41277</c:v>
                </c:pt>
                <c:pt idx="711">
                  <c:v>41276</c:v>
                </c:pt>
                <c:pt idx="712">
                  <c:v>41275</c:v>
                </c:pt>
                <c:pt idx="713">
                  <c:v>41274</c:v>
                </c:pt>
                <c:pt idx="714">
                  <c:v>41271</c:v>
                </c:pt>
                <c:pt idx="715">
                  <c:v>41270</c:v>
                </c:pt>
                <c:pt idx="716">
                  <c:v>41264</c:v>
                </c:pt>
                <c:pt idx="717">
                  <c:v>41263</c:v>
                </c:pt>
                <c:pt idx="718">
                  <c:v>41262</c:v>
                </c:pt>
                <c:pt idx="719">
                  <c:v>41261</c:v>
                </c:pt>
                <c:pt idx="720">
                  <c:v>41260</c:v>
                </c:pt>
                <c:pt idx="721">
                  <c:v>41257</c:v>
                </c:pt>
                <c:pt idx="722">
                  <c:v>41256</c:v>
                </c:pt>
                <c:pt idx="723">
                  <c:v>41255</c:v>
                </c:pt>
                <c:pt idx="724">
                  <c:v>41254</c:v>
                </c:pt>
                <c:pt idx="725">
                  <c:v>41253</c:v>
                </c:pt>
                <c:pt idx="726">
                  <c:v>41250</c:v>
                </c:pt>
                <c:pt idx="727">
                  <c:v>41249</c:v>
                </c:pt>
                <c:pt idx="728">
                  <c:v>41248</c:v>
                </c:pt>
                <c:pt idx="729">
                  <c:v>41247</c:v>
                </c:pt>
                <c:pt idx="730">
                  <c:v>41246</c:v>
                </c:pt>
                <c:pt idx="731">
                  <c:v>41243</c:v>
                </c:pt>
                <c:pt idx="732">
                  <c:v>41242</c:v>
                </c:pt>
                <c:pt idx="733">
                  <c:v>41241</c:v>
                </c:pt>
                <c:pt idx="734">
                  <c:v>41240</c:v>
                </c:pt>
                <c:pt idx="735">
                  <c:v>41239</c:v>
                </c:pt>
                <c:pt idx="736">
                  <c:v>41236</c:v>
                </c:pt>
                <c:pt idx="737">
                  <c:v>41235</c:v>
                </c:pt>
                <c:pt idx="738">
                  <c:v>41234</c:v>
                </c:pt>
                <c:pt idx="739">
                  <c:v>41233</c:v>
                </c:pt>
                <c:pt idx="740">
                  <c:v>41232</c:v>
                </c:pt>
                <c:pt idx="741">
                  <c:v>41229</c:v>
                </c:pt>
                <c:pt idx="742">
                  <c:v>41228</c:v>
                </c:pt>
                <c:pt idx="743">
                  <c:v>41227</c:v>
                </c:pt>
                <c:pt idx="744">
                  <c:v>41226</c:v>
                </c:pt>
                <c:pt idx="745">
                  <c:v>41225</c:v>
                </c:pt>
                <c:pt idx="746">
                  <c:v>41222</c:v>
                </c:pt>
                <c:pt idx="747">
                  <c:v>41221</c:v>
                </c:pt>
                <c:pt idx="748">
                  <c:v>41220</c:v>
                </c:pt>
                <c:pt idx="749">
                  <c:v>41219</c:v>
                </c:pt>
                <c:pt idx="750">
                  <c:v>41218</c:v>
                </c:pt>
                <c:pt idx="751">
                  <c:v>41215</c:v>
                </c:pt>
                <c:pt idx="752">
                  <c:v>41214</c:v>
                </c:pt>
                <c:pt idx="753">
                  <c:v>41213</c:v>
                </c:pt>
                <c:pt idx="754">
                  <c:v>41212</c:v>
                </c:pt>
                <c:pt idx="755">
                  <c:v>41211</c:v>
                </c:pt>
                <c:pt idx="756">
                  <c:v>41208</c:v>
                </c:pt>
                <c:pt idx="757">
                  <c:v>41207</c:v>
                </c:pt>
                <c:pt idx="758">
                  <c:v>41206</c:v>
                </c:pt>
                <c:pt idx="759">
                  <c:v>41205</c:v>
                </c:pt>
                <c:pt idx="760">
                  <c:v>41204</c:v>
                </c:pt>
                <c:pt idx="761">
                  <c:v>41201</c:v>
                </c:pt>
                <c:pt idx="762">
                  <c:v>41200</c:v>
                </c:pt>
                <c:pt idx="763">
                  <c:v>41199</c:v>
                </c:pt>
                <c:pt idx="764">
                  <c:v>41198</c:v>
                </c:pt>
                <c:pt idx="765">
                  <c:v>41197</c:v>
                </c:pt>
                <c:pt idx="766">
                  <c:v>41194</c:v>
                </c:pt>
                <c:pt idx="767">
                  <c:v>41193</c:v>
                </c:pt>
                <c:pt idx="768">
                  <c:v>41192</c:v>
                </c:pt>
                <c:pt idx="769">
                  <c:v>41191</c:v>
                </c:pt>
                <c:pt idx="770">
                  <c:v>41190</c:v>
                </c:pt>
                <c:pt idx="771">
                  <c:v>41187</c:v>
                </c:pt>
                <c:pt idx="772">
                  <c:v>41186</c:v>
                </c:pt>
                <c:pt idx="773">
                  <c:v>41185</c:v>
                </c:pt>
                <c:pt idx="774">
                  <c:v>41184</c:v>
                </c:pt>
                <c:pt idx="775">
                  <c:v>41183</c:v>
                </c:pt>
                <c:pt idx="776">
                  <c:v>41180</c:v>
                </c:pt>
                <c:pt idx="777">
                  <c:v>41179</c:v>
                </c:pt>
                <c:pt idx="778">
                  <c:v>41178</c:v>
                </c:pt>
                <c:pt idx="779">
                  <c:v>41177</c:v>
                </c:pt>
                <c:pt idx="780">
                  <c:v>41176</c:v>
                </c:pt>
                <c:pt idx="781">
                  <c:v>41173</c:v>
                </c:pt>
                <c:pt idx="782">
                  <c:v>41172</c:v>
                </c:pt>
                <c:pt idx="783">
                  <c:v>41171</c:v>
                </c:pt>
                <c:pt idx="784">
                  <c:v>41170</c:v>
                </c:pt>
                <c:pt idx="785">
                  <c:v>41169</c:v>
                </c:pt>
                <c:pt idx="786">
                  <c:v>41166</c:v>
                </c:pt>
                <c:pt idx="787">
                  <c:v>41165</c:v>
                </c:pt>
                <c:pt idx="788">
                  <c:v>41164</c:v>
                </c:pt>
                <c:pt idx="789">
                  <c:v>41163</c:v>
                </c:pt>
                <c:pt idx="790">
                  <c:v>41162</c:v>
                </c:pt>
                <c:pt idx="791">
                  <c:v>41159</c:v>
                </c:pt>
                <c:pt idx="792">
                  <c:v>41158</c:v>
                </c:pt>
                <c:pt idx="793">
                  <c:v>41157</c:v>
                </c:pt>
                <c:pt idx="794">
                  <c:v>41156</c:v>
                </c:pt>
                <c:pt idx="795">
                  <c:v>41155</c:v>
                </c:pt>
                <c:pt idx="796">
                  <c:v>41152</c:v>
                </c:pt>
                <c:pt idx="797">
                  <c:v>41151</c:v>
                </c:pt>
                <c:pt idx="798">
                  <c:v>41150</c:v>
                </c:pt>
                <c:pt idx="799">
                  <c:v>41149</c:v>
                </c:pt>
                <c:pt idx="800">
                  <c:v>41148</c:v>
                </c:pt>
                <c:pt idx="801">
                  <c:v>41145</c:v>
                </c:pt>
                <c:pt idx="802">
                  <c:v>41144</c:v>
                </c:pt>
                <c:pt idx="803">
                  <c:v>41143</c:v>
                </c:pt>
                <c:pt idx="804">
                  <c:v>41142</c:v>
                </c:pt>
                <c:pt idx="805">
                  <c:v>41141</c:v>
                </c:pt>
                <c:pt idx="806">
                  <c:v>41138</c:v>
                </c:pt>
                <c:pt idx="807">
                  <c:v>41137</c:v>
                </c:pt>
                <c:pt idx="808">
                  <c:v>41136</c:v>
                </c:pt>
                <c:pt idx="809">
                  <c:v>41135</c:v>
                </c:pt>
                <c:pt idx="810">
                  <c:v>41134</c:v>
                </c:pt>
                <c:pt idx="811">
                  <c:v>41131</c:v>
                </c:pt>
                <c:pt idx="812">
                  <c:v>41130</c:v>
                </c:pt>
                <c:pt idx="813">
                  <c:v>41129</c:v>
                </c:pt>
                <c:pt idx="814">
                  <c:v>41128</c:v>
                </c:pt>
                <c:pt idx="815">
                  <c:v>41127</c:v>
                </c:pt>
                <c:pt idx="816">
                  <c:v>41124</c:v>
                </c:pt>
                <c:pt idx="817">
                  <c:v>41123</c:v>
                </c:pt>
                <c:pt idx="818">
                  <c:v>41122</c:v>
                </c:pt>
                <c:pt idx="819">
                  <c:v>41121</c:v>
                </c:pt>
                <c:pt idx="820">
                  <c:v>41120</c:v>
                </c:pt>
                <c:pt idx="821">
                  <c:v>41117</c:v>
                </c:pt>
                <c:pt idx="822">
                  <c:v>41116</c:v>
                </c:pt>
                <c:pt idx="823">
                  <c:v>41115</c:v>
                </c:pt>
                <c:pt idx="824">
                  <c:v>41114</c:v>
                </c:pt>
                <c:pt idx="825">
                  <c:v>41113</c:v>
                </c:pt>
                <c:pt idx="826">
                  <c:v>41110</c:v>
                </c:pt>
                <c:pt idx="827">
                  <c:v>41109</c:v>
                </c:pt>
                <c:pt idx="828">
                  <c:v>41108</c:v>
                </c:pt>
                <c:pt idx="829">
                  <c:v>41107</c:v>
                </c:pt>
                <c:pt idx="830">
                  <c:v>41106</c:v>
                </c:pt>
                <c:pt idx="831">
                  <c:v>41103</c:v>
                </c:pt>
                <c:pt idx="832">
                  <c:v>41102</c:v>
                </c:pt>
                <c:pt idx="833">
                  <c:v>41101</c:v>
                </c:pt>
                <c:pt idx="834">
                  <c:v>41100</c:v>
                </c:pt>
                <c:pt idx="835">
                  <c:v>41099</c:v>
                </c:pt>
                <c:pt idx="836">
                  <c:v>41096</c:v>
                </c:pt>
                <c:pt idx="837">
                  <c:v>41095</c:v>
                </c:pt>
                <c:pt idx="838">
                  <c:v>41094</c:v>
                </c:pt>
                <c:pt idx="839">
                  <c:v>41093</c:v>
                </c:pt>
                <c:pt idx="840">
                  <c:v>41092</c:v>
                </c:pt>
                <c:pt idx="841">
                  <c:v>41089</c:v>
                </c:pt>
                <c:pt idx="842">
                  <c:v>41088</c:v>
                </c:pt>
                <c:pt idx="843">
                  <c:v>41087</c:v>
                </c:pt>
                <c:pt idx="844">
                  <c:v>41086</c:v>
                </c:pt>
                <c:pt idx="845">
                  <c:v>41085</c:v>
                </c:pt>
                <c:pt idx="846">
                  <c:v>41082</c:v>
                </c:pt>
                <c:pt idx="847">
                  <c:v>41081</c:v>
                </c:pt>
                <c:pt idx="848">
                  <c:v>41080</c:v>
                </c:pt>
                <c:pt idx="849">
                  <c:v>41079</c:v>
                </c:pt>
                <c:pt idx="850">
                  <c:v>41078</c:v>
                </c:pt>
                <c:pt idx="851">
                  <c:v>41075</c:v>
                </c:pt>
                <c:pt idx="852">
                  <c:v>41074</c:v>
                </c:pt>
                <c:pt idx="853">
                  <c:v>41073</c:v>
                </c:pt>
                <c:pt idx="854">
                  <c:v>41072</c:v>
                </c:pt>
                <c:pt idx="855">
                  <c:v>41071</c:v>
                </c:pt>
                <c:pt idx="856">
                  <c:v>41068</c:v>
                </c:pt>
                <c:pt idx="857">
                  <c:v>41067</c:v>
                </c:pt>
                <c:pt idx="858">
                  <c:v>41066</c:v>
                </c:pt>
                <c:pt idx="859">
                  <c:v>41065</c:v>
                </c:pt>
                <c:pt idx="860">
                  <c:v>41064</c:v>
                </c:pt>
                <c:pt idx="861">
                  <c:v>41061</c:v>
                </c:pt>
                <c:pt idx="862">
                  <c:v>41060</c:v>
                </c:pt>
                <c:pt idx="863">
                  <c:v>41059</c:v>
                </c:pt>
                <c:pt idx="864">
                  <c:v>41058</c:v>
                </c:pt>
                <c:pt idx="865">
                  <c:v>41057</c:v>
                </c:pt>
                <c:pt idx="866">
                  <c:v>41054</c:v>
                </c:pt>
                <c:pt idx="867">
                  <c:v>41053</c:v>
                </c:pt>
                <c:pt idx="868">
                  <c:v>41052</c:v>
                </c:pt>
                <c:pt idx="869">
                  <c:v>41051</c:v>
                </c:pt>
                <c:pt idx="870">
                  <c:v>41050</c:v>
                </c:pt>
                <c:pt idx="871">
                  <c:v>41047</c:v>
                </c:pt>
                <c:pt idx="872">
                  <c:v>41046</c:v>
                </c:pt>
                <c:pt idx="873">
                  <c:v>41045</c:v>
                </c:pt>
                <c:pt idx="874">
                  <c:v>41044</c:v>
                </c:pt>
                <c:pt idx="875">
                  <c:v>41043</c:v>
                </c:pt>
                <c:pt idx="876">
                  <c:v>41040</c:v>
                </c:pt>
                <c:pt idx="877">
                  <c:v>41039</c:v>
                </c:pt>
                <c:pt idx="878">
                  <c:v>41038</c:v>
                </c:pt>
                <c:pt idx="879">
                  <c:v>41037</c:v>
                </c:pt>
                <c:pt idx="880">
                  <c:v>41036</c:v>
                </c:pt>
                <c:pt idx="881">
                  <c:v>41033</c:v>
                </c:pt>
                <c:pt idx="882">
                  <c:v>41032</c:v>
                </c:pt>
                <c:pt idx="883">
                  <c:v>41031</c:v>
                </c:pt>
                <c:pt idx="884">
                  <c:v>41030</c:v>
                </c:pt>
                <c:pt idx="885">
                  <c:v>41029</c:v>
                </c:pt>
                <c:pt idx="886">
                  <c:v>41026</c:v>
                </c:pt>
                <c:pt idx="887">
                  <c:v>41025</c:v>
                </c:pt>
                <c:pt idx="888">
                  <c:v>41024</c:v>
                </c:pt>
                <c:pt idx="889">
                  <c:v>41023</c:v>
                </c:pt>
                <c:pt idx="890">
                  <c:v>41022</c:v>
                </c:pt>
                <c:pt idx="891">
                  <c:v>41019</c:v>
                </c:pt>
                <c:pt idx="892">
                  <c:v>41018</c:v>
                </c:pt>
                <c:pt idx="893">
                  <c:v>41017</c:v>
                </c:pt>
                <c:pt idx="894">
                  <c:v>41016</c:v>
                </c:pt>
                <c:pt idx="895">
                  <c:v>41015</c:v>
                </c:pt>
                <c:pt idx="896">
                  <c:v>41012</c:v>
                </c:pt>
                <c:pt idx="897">
                  <c:v>41011</c:v>
                </c:pt>
                <c:pt idx="898">
                  <c:v>41010</c:v>
                </c:pt>
                <c:pt idx="899">
                  <c:v>41009</c:v>
                </c:pt>
                <c:pt idx="900">
                  <c:v>41008</c:v>
                </c:pt>
                <c:pt idx="901">
                  <c:v>41004</c:v>
                </c:pt>
                <c:pt idx="902">
                  <c:v>41003</c:v>
                </c:pt>
                <c:pt idx="903">
                  <c:v>41002</c:v>
                </c:pt>
                <c:pt idx="904">
                  <c:v>41001</c:v>
                </c:pt>
                <c:pt idx="905">
                  <c:v>40998</c:v>
                </c:pt>
                <c:pt idx="906">
                  <c:v>40997</c:v>
                </c:pt>
                <c:pt idx="907">
                  <c:v>40996</c:v>
                </c:pt>
                <c:pt idx="908">
                  <c:v>40995</c:v>
                </c:pt>
                <c:pt idx="909">
                  <c:v>40994</c:v>
                </c:pt>
                <c:pt idx="910">
                  <c:v>40991</c:v>
                </c:pt>
                <c:pt idx="911">
                  <c:v>40990</c:v>
                </c:pt>
                <c:pt idx="912">
                  <c:v>40989</c:v>
                </c:pt>
                <c:pt idx="913">
                  <c:v>40988</c:v>
                </c:pt>
                <c:pt idx="914">
                  <c:v>40987</c:v>
                </c:pt>
                <c:pt idx="915">
                  <c:v>40984</c:v>
                </c:pt>
                <c:pt idx="916">
                  <c:v>40983</c:v>
                </c:pt>
                <c:pt idx="917">
                  <c:v>40982</c:v>
                </c:pt>
                <c:pt idx="918">
                  <c:v>40981</c:v>
                </c:pt>
                <c:pt idx="919">
                  <c:v>40980</c:v>
                </c:pt>
                <c:pt idx="920">
                  <c:v>40977</c:v>
                </c:pt>
                <c:pt idx="921">
                  <c:v>40976</c:v>
                </c:pt>
                <c:pt idx="922">
                  <c:v>40975</c:v>
                </c:pt>
                <c:pt idx="923">
                  <c:v>40974</c:v>
                </c:pt>
                <c:pt idx="924">
                  <c:v>40973</c:v>
                </c:pt>
                <c:pt idx="925">
                  <c:v>40970</c:v>
                </c:pt>
                <c:pt idx="926">
                  <c:v>40969</c:v>
                </c:pt>
                <c:pt idx="927">
                  <c:v>40968</c:v>
                </c:pt>
                <c:pt idx="928">
                  <c:v>40967</c:v>
                </c:pt>
                <c:pt idx="929">
                  <c:v>40966</c:v>
                </c:pt>
                <c:pt idx="930">
                  <c:v>40963</c:v>
                </c:pt>
                <c:pt idx="931">
                  <c:v>40962</c:v>
                </c:pt>
                <c:pt idx="932">
                  <c:v>40961</c:v>
                </c:pt>
                <c:pt idx="933">
                  <c:v>40960</c:v>
                </c:pt>
                <c:pt idx="934">
                  <c:v>40959</c:v>
                </c:pt>
                <c:pt idx="935">
                  <c:v>40956</c:v>
                </c:pt>
                <c:pt idx="936">
                  <c:v>40955</c:v>
                </c:pt>
                <c:pt idx="937">
                  <c:v>40954</c:v>
                </c:pt>
                <c:pt idx="938">
                  <c:v>40953</c:v>
                </c:pt>
                <c:pt idx="939">
                  <c:v>40952</c:v>
                </c:pt>
                <c:pt idx="940">
                  <c:v>40949</c:v>
                </c:pt>
                <c:pt idx="941">
                  <c:v>40948</c:v>
                </c:pt>
                <c:pt idx="942">
                  <c:v>40947</c:v>
                </c:pt>
                <c:pt idx="943">
                  <c:v>40946</c:v>
                </c:pt>
                <c:pt idx="944">
                  <c:v>40945</c:v>
                </c:pt>
                <c:pt idx="945">
                  <c:v>40942</c:v>
                </c:pt>
                <c:pt idx="946">
                  <c:v>40941</c:v>
                </c:pt>
                <c:pt idx="947">
                  <c:v>40940</c:v>
                </c:pt>
                <c:pt idx="948">
                  <c:v>40939</c:v>
                </c:pt>
                <c:pt idx="949">
                  <c:v>40938</c:v>
                </c:pt>
                <c:pt idx="950">
                  <c:v>40935</c:v>
                </c:pt>
                <c:pt idx="951">
                  <c:v>40934</c:v>
                </c:pt>
                <c:pt idx="952">
                  <c:v>40933</c:v>
                </c:pt>
                <c:pt idx="953">
                  <c:v>40932</c:v>
                </c:pt>
                <c:pt idx="954">
                  <c:v>40931</c:v>
                </c:pt>
                <c:pt idx="955">
                  <c:v>40928</c:v>
                </c:pt>
                <c:pt idx="956">
                  <c:v>40927</c:v>
                </c:pt>
                <c:pt idx="957">
                  <c:v>40926</c:v>
                </c:pt>
                <c:pt idx="958">
                  <c:v>40925</c:v>
                </c:pt>
                <c:pt idx="959">
                  <c:v>40924</c:v>
                </c:pt>
                <c:pt idx="960">
                  <c:v>40921</c:v>
                </c:pt>
                <c:pt idx="961">
                  <c:v>40920</c:v>
                </c:pt>
                <c:pt idx="962">
                  <c:v>40919</c:v>
                </c:pt>
                <c:pt idx="963">
                  <c:v>40918</c:v>
                </c:pt>
                <c:pt idx="964">
                  <c:v>40917</c:v>
                </c:pt>
                <c:pt idx="965">
                  <c:v>40914</c:v>
                </c:pt>
                <c:pt idx="966">
                  <c:v>40913</c:v>
                </c:pt>
                <c:pt idx="967">
                  <c:v>40912</c:v>
                </c:pt>
                <c:pt idx="968">
                  <c:v>40911</c:v>
                </c:pt>
                <c:pt idx="969">
                  <c:v>40910</c:v>
                </c:pt>
                <c:pt idx="970">
                  <c:v>40907</c:v>
                </c:pt>
                <c:pt idx="971">
                  <c:v>40906</c:v>
                </c:pt>
                <c:pt idx="972">
                  <c:v>40905</c:v>
                </c:pt>
                <c:pt idx="973">
                  <c:v>40904</c:v>
                </c:pt>
                <c:pt idx="974">
                  <c:v>40903</c:v>
                </c:pt>
                <c:pt idx="975">
                  <c:v>40900</c:v>
                </c:pt>
                <c:pt idx="976">
                  <c:v>40899</c:v>
                </c:pt>
                <c:pt idx="977">
                  <c:v>40898</c:v>
                </c:pt>
                <c:pt idx="978">
                  <c:v>40897</c:v>
                </c:pt>
                <c:pt idx="979">
                  <c:v>40896</c:v>
                </c:pt>
                <c:pt idx="980">
                  <c:v>40893</c:v>
                </c:pt>
                <c:pt idx="981">
                  <c:v>40892</c:v>
                </c:pt>
                <c:pt idx="982">
                  <c:v>40891</c:v>
                </c:pt>
                <c:pt idx="983">
                  <c:v>40890</c:v>
                </c:pt>
                <c:pt idx="984">
                  <c:v>40889</c:v>
                </c:pt>
                <c:pt idx="985">
                  <c:v>40886</c:v>
                </c:pt>
                <c:pt idx="986">
                  <c:v>40885</c:v>
                </c:pt>
                <c:pt idx="987">
                  <c:v>40884</c:v>
                </c:pt>
                <c:pt idx="988">
                  <c:v>40883</c:v>
                </c:pt>
                <c:pt idx="989">
                  <c:v>40882</c:v>
                </c:pt>
                <c:pt idx="990">
                  <c:v>40879</c:v>
                </c:pt>
                <c:pt idx="991">
                  <c:v>40878</c:v>
                </c:pt>
                <c:pt idx="992">
                  <c:v>40877</c:v>
                </c:pt>
                <c:pt idx="993">
                  <c:v>40876</c:v>
                </c:pt>
                <c:pt idx="994">
                  <c:v>40875</c:v>
                </c:pt>
                <c:pt idx="995">
                  <c:v>40872</c:v>
                </c:pt>
                <c:pt idx="996">
                  <c:v>40871</c:v>
                </c:pt>
                <c:pt idx="997">
                  <c:v>40870</c:v>
                </c:pt>
                <c:pt idx="998">
                  <c:v>40869</c:v>
                </c:pt>
                <c:pt idx="999">
                  <c:v>40868</c:v>
                </c:pt>
                <c:pt idx="1000">
                  <c:v>40865</c:v>
                </c:pt>
                <c:pt idx="1001">
                  <c:v>40864</c:v>
                </c:pt>
                <c:pt idx="1002">
                  <c:v>40863</c:v>
                </c:pt>
                <c:pt idx="1003">
                  <c:v>40862</c:v>
                </c:pt>
                <c:pt idx="1004">
                  <c:v>40861</c:v>
                </c:pt>
                <c:pt idx="1005">
                  <c:v>40858</c:v>
                </c:pt>
                <c:pt idx="1006">
                  <c:v>40857</c:v>
                </c:pt>
                <c:pt idx="1007">
                  <c:v>40856</c:v>
                </c:pt>
                <c:pt idx="1008">
                  <c:v>40855</c:v>
                </c:pt>
                <c:pt idx="1009">
                  <c:v>40854</c:v>
                </c:pt>
                <c:pt idx="1010">
                  <c:v>40851</c:v>
                </c:pt>
                <c:pt idx="1011">
                  <c:v>40850</c:v>
                </c:pt>
                <c:pt idx="1012">
                  <c:v>40849</c:v>
                </c:pt>
                <c:pt idx="1013">
                  <c:v>40848</c:v>
                </c:pt>
                <c:pt idx="1014">
                  <c:v>40847</c:v>
                </c:pt>
                <c:pt idx="1015">
                  <c:v>40844</c:v>
                </c:pt>
                <c:pt idx="1016">
                  <c:v>40843</c:v>
                </c:pt>
                <c:pt idx="1017">
                  <c:v>40842</c:v>
                </c:pt>
                <c:pt idx="1018">
                  <c:v>40841</c:v>
                </c:pt>
                <c:pt idx="1019">
                  <c:v>40840</c:v>
                </c:pt>
                <c:pt idx="1020">
                  <c:v>40837</c:v>
                </c:pt>
                <c:pt idx="1021">
                  <c:v>40836</c:v>
                </c:pt>
                <c:pt idx="1022">
                  <c:v>40835</c:v>
                </c:pt>
                <c:pt idx="1023">
                  <c:v>40834</c:v>
                </c:pt>
                <c:pt idx="1024">
                  <c:v>40833</c:v>
                </c:pt>
                <c:pt idx="1025">
                  <c:v>40830</c:v>
                </c:pt>
                <c:pt idx="1026">
                  <c:v>40829</c:v>
                </c:pt>
                <c:pt idx="1027">
                  <c:v>40828</c:v>
                </c:pt>
                <c:pt idx="1028">
                  <c:v>40827</c:v>
                </c:pt>
                <c:pt idx="1029">
                  <c:v>40826</c:v>
                </c:pt>
                <c:pt idx="1030">
                  <c:v>40823</c:v>
                </c:pt>
                <c:pt idx="1031">
                  <c:v>40822</c:v>
                </c:pt>
                <c:pt idx="1032">
                  <c:v>40821</c:v>
                </c:pt>
                <c:pt idx="1033">
                  <c:v>40820</c:v>
                </c:pt>
                <c:pt idx="1034">
                  <c:v>40819</c:v>
                </c:pt>
                <c:pt idx="1035">
                  <c:v>40816</c:v>
                </c:pt>
                <c:pt idx="1036">
                  <c:v>40815</c:v>
                </c:pt>
                <c:pt idx="1037">
                  <c:v>40814</c:v>
                </c:pt>
                <c:pt idx="1038">
                  <c:v>40813</c:v>
                </c:pt>
                <c:pt idx="1039">
                  <c:v>40812</c:v>
                </c:pt>
                <c:pt idx="1040">
                  <c:v>40809</c:v>
                </c:pt>
                <c:pt idx="1041">
                  <c:v>40808</c:v>
                </c:pt>
                <c:pt idx="1042">
                  <c:v>40807</c:v>
                </c:pt>
                <c:pt idx="1043">
                  <c:v>40806</c:v>
                </c:pt>
                <c:pt idx="1044">
                  <c:v>40805</c:v>
                </c:pt>
                <c:pt idx="1045">
                  <c:v>40802</c:v>
                </c:pt>
                <c:pt idx="1046">
                  <c:v>40801</c:v>
                </c:pt>
                <c:pt idx="1047">
                  <c:v>40800</c:v>
                </c:pt>
                <c:pt idx="1048">
                  <c:v>40799</c:v>
                </c:pt>
                <c:pt idx="1049">
                  <c:v>40798</c:v>
                </c:pt>
                <c:pt idx="1050">
                  <c:v>40795</c:v>
                </c:pt>
                <c:pt idx="1051">
                  <c:v>40794</c:v>
                </c:pt>
                <c:pt idx="1052">
                  <c:v>40793</c:v>
                </c:pt>
                <c:pt idx="1053">
                  <c:v>40792</c:v>
                </c:pt>
                <c:pt idx="1054">
                  <c:v>40791</c:v>
                </c:pt>
                <c:pt idx="1055">
                  <c:v>40788</c:v>
                </c:pt>
                <c:pt idx="1056">
                  <c:v>40787</c:v>
                </c:pt>
                <c:pt idx="1057">
                  <c:v>40786</c:v>
                </c:pt>
                <c:pt idx="1058">
                  <c:v>40785</c:v>
                </c:pt>
                <c:pt idx="1059">
                  <c:v>40784</c:v>
                </c:pt>
                <c:pt idx="1060">
                  <c:v>40781</c:v>
                </c:pt>
                <c:pt idx="1061">
                  <c:v>40780</c:v>
                </c:pt>
                <c:pt idx="1062">
                  <c:v>40779</c:v>
                </c:pt>
                <c:pt idx="1063">
                  <c:v>40778</c:v>
                </c:pt>
                <c:pt idx="1064">
                  <c:v>40777</c:v>
                </c:pt>
                <c:pt idx="1065">
                  <c:v>40774</c:v>
                </c:pt>
                <c:pt idx="1066">
                  <c:v>40773</c:v>
                </c:pt>
                <c:pt idx="1067">
                  <c:v>40772</c:v>
                </c:pt>
                <c:pt idx="1068">
                  <c:v>40771</c:v>
                </c:pt>
                <c:pt idx="1069">
                  <c:v>40770</c:v>
                </c:pt>
                <c:pt idx="1070">
                  <c:v>40767</c:v>
                </c:pt>
                <c:pt idx="1071">
                  <c:v>40766</c:v>
                </c:pt>
                <c:pt idx="1072">
                  <c:v>40765</c:v>
                </c:pt>
                <c:pt idx="1073">
                  <c:v>40764</c:v>
                </c:pt>
                <c:pt idx="1074">
                  <c:v>40763</c:v>
                </c:pt>
                <c:pt idx="1075">
                  <c:v>40760</c:v>
                </c:pt>
                <c:pt idx="1076">
                  <c:v>40759</c:v>
                </c:pt>
                <c:pt idx="1077">
                  <c:v>40758</c:v>
                </c:pt>
                <c:pt idx="1078">
                  <c:v>40757</c:v>
                </c:pt>
                <c:pt idx="1079">
                  <c:v>40756</c:v>
                </c:pt>
                <c:pt idx="1080">
                  <c:v>40753</c:v>
                </c:pt>
                <c:pt idx="1081">
                  <c:v>40752</c:v>
                </c:pt>
                <c:pt idx="1082">
                  <c:v>40751</c:v>
                </c:pt>
                <c:pt idx="1083">
                  <c:v>40750</c:v>
                </c:pt>
                <c:pt idx="1084">
                  <c:v>40749</c:v>
                </c:pt>
                <c:pt idx="1085">
                  <c:v>40746</c:v>
                </c:pt>
                <c:pt idx="1086">
                  <c:v>40745</c:v>
                </c:pt>
                <c:pt idx="1087">
                  <c:v>40744</c:v>
                </c:pt>
                <c:pt idx="1088">
                  <c:v>40743</c:v>
                </c:pt>
                <c:pt idx="1089">
                  <c:v>40742</c:v>
                </c:pt>
                <c:pt idx="1090">
                  <c:v>40739</c:v>
                </c:pt>
                <c:pt idx="1091">
                  <c:v>40738</c:v>
                </c:pt>
                <c:pt idx="1092">
                  <c:v>40737</c:v>
                </c:pt>
                <c:pt idx="1093">
                  <c:v>40736</c:v>
                </c:pt>
                <c:pt idx="1094">
                  <c:v>40735</c:v>
                </c:pt>
                <c:pt idx="1095">
                  <c:v>40732</c:v>
                </c:pt>
                <c:pt idx="1096">
                  <c:v>40731</c:v>
                </c:pt>
                <c:pt idx="1097">
                  <c:v>40730</c:v>
                </c:pt>
                <c:pt idx="1098">
                  <c:v>40729</c:v>
                </c:pt>
                <c:pt idx="1099">
                  <c:v>40728</c:v>
                </c:pt>
                <c:pt idx="1100">
                  <c:v>40725</c:v>
                </c:pt>
                <c:pt idx="1101">
                  <c:v>40724</c:v>
                </c:pt>
                <c:pt idx="1102">
                  <c:v>40723</c:v>
                </c:pt>
                <c:pt idx="1103">
                  <c:v>40722</c:v>
                </c:pt>
                <c:pt idx="1104">
                  <c:v>40721</c:v>
                </c:pt>
                <c:pt idx="1105">
                  <c:v>40718</c:v>
                </c:pt>
                <c:pt idx="1106">
                  <c:v>40717</c:v>
                </c:pt>
                <c:pt idx="1107">
                  <c:v>40716</c:v>
                </c:pt>
                <c:pt idx="1108">
                  <c:v>40715</c:v>
                </c:pt>
                <c:pt idx="1109">
                  <c:v>40714</c:v>
                </c:pt>
                <c:pt idx="1110">
                  <c:v>40711</c:v>
                </c:pt>
                <c:pt idx="1111">
                  <c:v>40710</c:v>
                </c:pt>
                <c:pt idx="1112">
                  <c:v>40709</c:v>
                </c:pt>
                <c:pt idx="1113">
                  <c:v>40708</c:v>
                </c:pt>
                <c:pt idx="1114">
                  <c:v>40707</c:v>
                </c:pt>
                <c:pt idx="1115">
                  <c:v>40704</c:v>
                </c:pt>
                <c:pt idx="1116">
                  <c:v>40703</c:v>
                </c:pt>
                <c:pt idx="1117">
                  <c:v>40702</c:v>
                </c:pt>
                <c:pt idx="1118">
                  <c:v>40701</c:v>
                </c:pt>
                <c:pt idx="1119">
                  <c:v>40700</c:v>
                </c:pt>
                <c:pt idx="1120">
                  <c:v>40697</c:v>
                </c:pt>
                <c:pt idx="1121">
                  <c:v>40696</c:v>
                </c:pt>
                <c:pt idx="1122">
                  <c:v>40695</c:v>
                </c:pt>
                <c:pt idx="1123">
                  <c:v>40694</c:v>
                </c:pt>
                <c:pt idx="1124">
                  <c:v>40693</c:v>
                </c:pt>
                <c:pt idx="1125">
                  <c:v>40690</c:v>
                </c:pt>
                <c:pt idx="1126">
                  <c:v>40689</c:v>
                </c:pt>
                <c:pt idx="1127">
                  <c:v>40688</c:v>
                </c:pt>
                <c:pt idx="1128">
                  <c:v>40687</c:v>
                </c:pt>
                <c:pt idx="1129">
                  <c:v>40686</c:v>
                </c:pt>
                <c:pt idx="1130">
                  <c:v>40683</c:v>
                </c:pt>
                <c:pt idx="1131">
                  <c:v>40682</c:v>
                </c:pt>
                <c:pt idx="1132">
                  <c:v>40681</c:v>
                </c:pt>
                <c:pt idx="1133">
                  <c:v>40680</c:v>
                </c:pt>
                <c:pt idx="1134">
                  <c:v>40679</c:v>
                </c:pt>
                <c:pt idx="1135">
                  <c:v>40676</c:v>
                </c:pt>
                <c:pt idx="1136">
                  <c:v>40675</c:v>
                </c:pt>
                <c:pt idx="1137">
                  <c:v>40674</c:v>
                </c:pt>
                <c:pt idx="1138">
                  <c:v>40673</c:v>
                </c:pt>
                <c:pt idx="1139">
                  <c:v>40672</c:v>
                </c:pt>
                <c:pt idx="1140">
                  <c:v>40669</c:v>
                </c:pt>
                <c:pt idx="1141">
                  <c:v>40668</c:v>
                </c:pt>
                <c:pt idx="1142">
                  <c:v>40667</c:v>
                </c:pt>
                <c:pt idx="1143">
                  <c:v>40666</c:v>
                </c:pt>
                <c:pt idx="1144">
                  <c:v>40665</c:v>
                </c:pt>
                <c:pt idx="1145">
                  <c:v>40662</c:v>
                </c:pt>
                <c:pt idx="1146">
                  <c:v>40661</c:v>
                </c:pt>
                <c:pt idx="1147">
                  <c:v>40660</c:v>
                </c:pt>
                <c:pt idx="1148">
                  <c:v>40659</c:v>
                </c:pt>
                <c:pt idx="1149">
                  <c:v>40658</c:v>
                </c:pt>
                <c:pt idx="1150">
                  <c:v>40655</c:v>
                </c:pt>
                <c:pt idx="1151">
                  <c:v>40654</c:v>
                </c:pt>
                <c:pt idx="1152">
                  <c:v>40653</c:v>
                </c:pt>
                <c:pt idx="1153">
                  <c:v>40652</c:v>
                </c:pt>
                <c:pt idx="1154">
                  <c:v>40651</c:v>
                </c:pt>
                <c:pt idx="1155">
                  <c:v>40648</c:v>
                </c:pt>
                <c:pt idx="1156">
                  <c:v>40647</c:v>
                </c:pt>
                <c:pt idx="1157">
                  <c:v>40646</c:v>
                </c:pt>
                <c:pt idx="1158">
                  <c:v>40645</c:v>
                </c:pt>
                <c:pt idx="1159">
                  <c:v>40644</c:v>
                </c:pt>
                <c:pt idx="1160">
                  <c:v>40641</c:v>
                </c:pt>
                <c:pt idx="1161">
                  <c:v>40640</c:v>
                </c:pt>
                <c:pt idx="1162">
                  <c:v>40639</c:v>
                </c:pt>
                <c:pt idx="1163">
                  <c:v>40638</c:v>
                </c:pt>
                <c:pt idx="1164">
                  <c:v>40637</c:v>
                </c:pt>
                <c:pt idx="1165">
                  <c:v>40634</c:v>
                </c:pt>
                <c:pt idx="1166">
                  <c:v>40633</c:v>
                </c:pt>
                <c:pt idx="1167">
                  <c:v>40632</c:v>
                </c:pt>
                <c:pt idx="1168">
                  <c:v>40631</c:v>
                </c:pt>
                <c:pt idx="1169">
                  <c:v>40630</c:v>
                </c:pt>
                <c:pt idx="1170">
                  <c:v>40627</c:v>
                </c:pt>
                <c:pt idx="1171">
                  <c:v>40626</c:v>
                </c:pt>
                <c:pt idx="1172">
                  <c:v>40625</c:v>
                </c:pt>
                <c:pt idx="1173">
                  <c:v>40624</c:v>
                </c:pt>
                <c:pt idx="1174">
                  <c:v>40623</c:v>
                </c:pt>
                <c:pt idx="1175">
                  <c:v>40620</c:v>
                </c:pt>
                <c:pt idx="1176">
                  <c:v>40619</c:v>
                </c:pt>
                <c:pt idx="1177">
                  <c:v>40618</c:v>
                </c:pt>
                <c:pt idx="1178">
                  <c:v>40617</c:v>
                </c:pt>
                <c:pt idx="1179">
                  <c:v>40616</c:v>
                </c:pt>
                <c:pt idx="1180">
                  <c:v>40613</c:v>
                </c:pt>
                <c:pt idx="1181">
                  <c:v>40612</c:v>
                </c:pt>
                <c:pt idx="1182">
                  <c:v>40611</c:v>
                </c:pt>
                <c:pt idx="1183">
                  <c:v>40610</c:v>
                </c:pt>
                <c:pt idx="1184">
                  <c:v>40609</c:v>
                </c:pt>
                <c:pt idx="1185">
                  <c:v>40606</c:v>
                </c:pt>
                <c:pt idx="1186">
                  <c:v>40605</c:v>
                </c:pt>
                <c:pt idx="1187">
                  <c:v>40604</c:v>
                </c:pt>
                <c:pt idx="1188">
                  <c:v>40603</c:v>
                </c:pt>
                <c:pt idx="1189">
                  <c:v>40602</c:v>
                </c:pt>
                <c:pt idx="1190">
                  <c:v>40599</c:v>
                </c:pt>
                <c:pt idx="1191">
                  <c:v>40598</c:v>
                </c:pt>
                <c:pt idx="1192">
                  <c:v>40597</c:v>
                </c:pt>
                <c:pt idx="1193">
                  <c:v>40596</c:v>
                </c:pt>
                <c:pt idx="1194">
                  <c:v>40595</c:v>
                </c:pt>
                <c:pt idx="1195">
                  <c:v>40592</c:v>
                </c:pt>
                <c:pt idx="1196">
                  <c:v>40591</c:v>
                </c:pt>
                <c:pt idx="1197">
                  <c:v>40590</c:v>
                </c:pt>
                <c:pt idx="1198">
                  <c:v>40589</c:v>
                </c:pt>
                <c:pt idx="1199">
                  <c:v>40588</c:v>
                </c:pt>
                <c:pt idx="1200">
                  <c:v>40585</c:v>
                </c:pt>
                <c:pt idx="1201">
                  <c:v>40584</c:v>
                </c:pt>
                <c:pt idx="1202">
                  <c:v>40583</c:v>
                </c:pt>
                <c:pt idx="1203">
                  <c:v>40582</c:v>
                </c:pt>
                <c:pt idx="1204">
                  <c:v>40581</c:v>
                </c:pt>
                <c:pt idx="1205">
                  <c:v>40578</c:v>
                </c:pt>
                <c:pt idx="1206">
                  <c:v>40577</c:v>
                </c:pt>
                <c:pt idx="1207">
                  <c:v>40576</c:v>
                </c:pt>
                <c:pt idx="1208">
                  <c:v>40575</c:v>
                </c:pt>
                <c:pt idx="1209">
                  <c:v>40574</c:v>
                </c:pt>
                <c:pt idx="1210">
                  <c:v>40571</c:v>
                </c:pt>
                <c:pt idx="1211">
                  <c:v>40570</c:v>
                </c:pt>
                <c:pt idx="1212">
                  <c:v>40569</c:v>
                </c:pt>
                <c:pt idx="1213">
                  <c:v>40568</c:v>
                </c:pt>
                <c:pt idx="1214">
                  <c:v>40567</c:v>
                </c:pt>
                <c:pt idx="1215">
                  <c:v>40564</c:v>
                </c:pt>
                <c:pt idx="1216">
                  <c:v>40563</c:v>
                </c:pt>
                <c:pt idx="1217">
                  <c:v>40562</c:v>
                </c:pt>
                <c:pt idx="1218">
                  <c:v>40561</c:v>
                </c:pt>
                <c:pt idx="1219">
                  <c:v>40560</c:v>
                </c:pt>
                <c:pt idx="1220">
                  <c:v>40557</c:v>
                </c:pt>
                <c:pt idx="1221">
                  <c:v>40556</c:v>
                </c:pt>
                <c:pt idx="1222">
                  <c:v>40555</c:v>
                </c:pt>
                <c:pt idx="1223">
                  <c:v>40554</c:v>
                </c:pt>
                <c:pt idx="1224">
                  <c:v>40553</c:v>
                </c:pt>
                <c:pt idx="1225">
                  <c:v>40550</c:v>
                </c:pt>
                <c:pt idx="1226">
                  <c:v>40549</c:v>
                </c:pt>
                <c:pt idx="1227">
                  <c:v>40548</c:v>
                </c:pt>
                <c:pt idx="1228">
                  <c:v>40547</c:v>
                </c:pt>
                <c:pt idx="1229">
                  <c:v>40546</c:v>
                </c:pt>
                <c:pt idx="1230">
                  <c:v>40543</c:v>
                </c:pt>
                <c:pt idx="1231">
                  <c:v>40542</c:v>
                </c:pt>
                <c:pt idx="1232">
                  <c:v>40541</c:v>
                </c:pt>
                <c:pt idx="1233">
                  <c:v>40540</c:v>
                </c:pt>
                <c:pt idx="1234">
                  <c:v>40539</c:v>
                </c:pt>
                <c:pt idx="1235">
                  <c:v>40536</c:v>
                </c:pt>
                <c:pt idx="1236">
                  <c:v>40535</c:v>
                </c:pt>
                <c:pt idx="1237">
                  <c:v>40534</c:v>
                </c:pt>
                <c:pt idx="1238">
                  <c:v>40533</c:v>
                </c:pt>
                <c:pt idx="1239">
                  <c:v>40532</c:v>
                </c:pt>
                <c:pt idx="1240">
                  <c:v>40529</c:v>
                </c:pt>
                <c:pt idx="1241">
                  <c:v>40528</c:v>
                </c:pt>
                <c:pt idx="1242">
                  <c:v>40527</c:v>
                </c:pt>
                <c:pt idx="1243">
                  <c:v>40526</c:v>
                </c:pt>
                <c:pt idx="1244">
                  <c:v>40525</c:v>
                </c:pt>
                <c:pt idx="1245">
                  <c:v>40522</c:v>
                </c:pt>
                <c:pt idx="1246">
                  <c:v>40521</c:v>
                </c:pt>
                <c:pt idx="1247">
                  <c:v>40520</c:v>
                </c:pt>
                <c:pt idx="1248">
                  <c:v>40519</c:v>
                </c:pt>
                <c:pt idx="1249">
                  <c:v>40518</c:v>
                </c:pt>
                <c:pt idx="1250">
                  <c:v>40515</c:v>
                </c:pt>
                <c:pt idx="1251">
                  <c:v>40514</c:v>
                </c:pt>
                <c:pt idx="1252">
                  <c:v>40513</c:v>
                </c:pt>
                <c:pt idx="1253">
                  <c:v>40512</c:v>
                </c:pt>
                <c:pt idx="1254">
                  <c:v>40511</c:v>
                </c:pt>
                <c:pt idx="1255">
                  <c:v>40508</c:v>
                </c:pt>
                <c:pt idx="1256">
                  <c:v>40507</c:v>
                </c:pt>
                <c:pt idx="1257">
                  <c:v>40506</c:v>
                </c:pt>
                <c:pt idx="1258">
                  <c:v>40505</c:v>
                </c:pt>
                <c:pt idx="1259">
                  <c:v>40504</c:v>
                </c:pt>
                <c:pt idx="1260">
                  <c:v>40501</c:v>
                </c:pt>
                <c:pt idx="1261">
                  <c:v>40500</c:v>
                </c:pt>
                <c:pt idx="1262">
                  <c:v>40499</c:v>
                </c:pt>
                <c:pt idx="1263">
                  <c:v>40498</c:v>
                </c:pt>
                <c:pt idx="1264">
                  <c:v>40497</c:v>
                </c:pt>
                <c:pt idx="1265">
                  <c:v>40494</c:v>
                </c:pt>
                <c:pt idx="1266">
                  <c:v>40493</c:v>
                </c:pt>
                <c:pt idx="1267">
                  <c:v>40492</c:v>
                </c:pt>
                <c:pt idx="1268">
                  <c:v>40491</c:v>
                </c:pt>
                <c:pt idx="1269">
                  <c:v>40490</c:v>
                </c:pt>
                <c:pt idx="1270">
                  <c:v>40487</c:v>
                </c:pt>
                <c:pt idx="1271">
                  <c:v>40486</c:v>
                </c:pt>
                <c:pt idx="1272">
                  <c:v>40485</c:v>
                </c:pt>
                <c:pt idx="1273">
                  <c:v>40484</c:v>
                </c:pt>
                <c:pt idx="1274">
                  <c:v>40483</c:v>
                </c:pt>
                <c:pt idx="1275">
                  <c:v>40480</c:v>
                </c:pt>
                <c:pt idx="1276">
                  <c:v>40479</c:v>
                </c:pt>
                <c:pt idx="1277">
                  <c:v>40478</c:v>
                </c:pt>
                <c:pt idx="1278">
                  <c:v>40477</c:v>
                </c:pt>
                <c:pt idx="1279">
                  <c:v>40476</c:v>
                </c:pt>
                <c:pt idx="1280">
                  <c:v>40473</c:v>
                </c:pt>
                <c:pt idx="1281">
                  <c:v>40472</c:v>
                </c:pt>
                <c:pt idx="1282">
                  <c:v>40471</c:v>
                </c:pt>
                <c:pt idx="1283">
                  <c:v>40470</c:v>
                </c:pt>
                <c:pt idx="1284">
                  <c:v>40469</c:v>
                </c:pt>
                <c:pt idx="1285">
                  <c:v>40466</c:v>
                </c:pt>
                <c:pt idx="1286">
                  <c:v>40465</c:v>
                </c:pt>
                <c:pt idx="1287">
                  <c:v>40464</c:v>
                </c:pt>
                <c:pt idx="1288">
                  <c:v>40463</c:v>
                </c:pt>
                <c:pt idx="1289">
                  <c:v>40462</c:v>
                </c:pt>
                <c:pt idx="1290">
                  <c:v>40459</c:v>
                </c:pt>
                <c:pt idx="1291">
                  <c:v>40458</c:v>
                </c:pt>
                <c:pt idx="1292">
                  <c:v>40457</c:v>
                </c:pt>
                <c:pt idx="1293">
                  <c:v>40456</c:v>
                </c:pt>
                <c:pt idx="1294">
                  <c:v>40455</c:v>
                </c:pt>
                <c:pt idx="1295">
                  <c:v>40452</c:v>
                </c:pt>
                <c:pt idx="1296">
                  <c:v>40451</c:v>
                </c:pt>
                <c:pt idx="1297">
                  <c:v>40450</c:v>
                </c:pt>
                <c:pt idx="1298">
                  <c:v>40449</c:v>
                </c:pt>
                <c:pt idx="1299">
                  <c:v>40448</c:v>
                </c:pt>
                <c:pt idx="1300">
                  <c:v>40445</c:v>
                </c:pt>
                <c:pt idx="1301">
                  <c:v>40444</c:v>
                </c:pt>
                <c:pt idx="1302">
                  <c:v>40443</c:v>
                </c:pt>
                <c:pt idx="1303">
                  <c:v>40442</c:v>
                </c:pt>
                <c:pt idx="1304">
                  <c:v>40441</c:v>
                </c:pt>
                <c:pt idx="1305">
                  <c:v>40438</c:v>
                </c:pt>
                <c:pt idx="1306">
                  <c:v>40437</c:v>
                </c:pt>
                <c:pt idx="1307">
                  <c:v>40436</c:v>
                </c:pt>
                <c:pt idx="1308">
                  <c:v>40435</c:v>
                </c:pt>
                <c:pt idx="1309">
                  <c:v>40434</c:v>
                </c:pt>
                <c:pt idx="1310">
                  <c:v>40431</c:v>
                </c:pt>
                <c:pt idx="1311">
                  <c:v>40430</c:v>
                </c:pt>
                <c:pt idx="1312">
                  <c:v>40429</c:v>
                </c:pt>
                <c:pt idx="1313">
                  <c:v>40428</c:v>
                </c:pt>
                <c:pt idx="1314">
                  <c:v>40427</c:v>
                </c:pt>
                <c:pt idx="1315">
                  <c:v>40424</c:v>
                </c:pt>
                <c:pt idx="1316">
                  <c:v>40423</c:v>
                </c:pt>
                <c:pt idx="1317">
                  <c:v>40422</c:v>
                </c:pt>
                <c:pt idx="1318">
                  <c:v>40421</c:v>
                </c:pt>
                <c:pt idx="1319">
                  <c:v>40420</c:v>
                </c:pt>
                <c:pt idx="1320">
                  <c:v>40417</c:v>
                </c:pt>
                <c:pt idx="1321">
                  <c:v>40416</c:v>
                </c:pt>
                <c:pt idx="1322">
                  <c:v>40415</c:v>
                </c:pt>
                <c:pt idx="1323">
                  <c:v>40414</c:v>
                </c:pt>
                <c:pt idx="1324">
                  <c:v>40413</c:v>
                </c:pt>
                <c:pt idx="1325">
                  <c:v>40410</c:v>
                </c:pt>
                <c:pt idx="1326">
                  <c:v>40409</c:v>
                </c:pt>
                <c:pt idx="1327">
                  <c:v>40408</c:v>
                </c:pt>
                <c:pt idx="1328">
                  <c:v>40407</c:v>
                </c:pt>
                <c:pt idx="1329">
                  <c:v>40406</c:v>
                </c:pt>
                <c:pt idx="1330">
                  <c:v>40403</c:v>
                </c:pt>
                <c:pt idx="1331">
                  <c:v>40402</c:v>
                </c:pt>
                <c:pt idx="1332">
                  <c:v>40401</c:v>
                </c:pt>
                <c:pt idx="1333">
                  <c:v>40400</c:v>
                </c:pt>
                <c:pt idx="1334">
                  <c:v>40399</c:v>
                </c:pt>
                <c:pt idx="1335">
                  <c:v>40396</c:v>
                </c:pt>
                <c:pt idx="1336">
                  <c:v>40395</c:v>
                </c:pt>
                <c:pt idx="1337">
                  <c:v>40394</c:v>
                </c:pt>
                <c:pt idx="1338">
                  <c:v>40393</c:v>
                </c:pt>
                <c:pt idx="1339">
                  <c:v>40392</c:v>
                </c:pt>
                <c:pt idx="1340">
                  <c:v>40389</c:v>
                </c:pt>
                <c:pt idx="1341">
                  <c:v>40388</c:v>
                </c:pt>
                <c:pt idx="1342">
                  <c:v>40387</c:v>
                </c:pt>
                <c:pt idx="1343">
                  <c:v>40386</c:v>
                </c:pt>
                <c:pt idx="1344">
                  <c:v>40385</c:v>
                </c:pt>
                <c:pt idx="1345">
                  <c:v>40382</c:v>
                </c:pt>
                <c:pt idx="1346">
                  <c:v>40381</c:v>
                </c:pt>
                <c:pt idx="1347">
                  <c:v>40380</c:v>
                </c:pt>
                <c:pt idx="1348">
                  <c:v>40379</c:v>
                </c:pt>
                <c:pt idx="1349">
                  <c:v>40378</c:v>
                </c:pt>
                <c:pt idx="1350">
                  <c:v>40375</c:v>
                </c:pt>
                <c:pt idx="1351">
                  <c:v>40374</c:v>
                </c:pt>
                <c:pt idx="1352">
                  <c:v>40373</c:v>
                </c:pt>
                <c:pt idx="1353">
                  <c:v>40372</c:v>
                </c:pt>
                <c:pt idx="1354">
                  <c:v>40371</c:v>
                </c:pt>
                <c:pt idx="1355">
                  <c:v>40368</c:v>
                </c:pt>
                <c:pt idx="1356">
                  <c:v>40367</c:v>
                </c:pt>
                <c:pt idx="1357">
                  <c:v>40366</c:v>
                </c:pt>
                <c:pt idx="1358">
                  <c:v>40365</c:v>
                </c:pt>
                <c:pt idx="1359">
                  <c:v>40364</c:v>
                </c:pt>
                <c:pt idx="1360">
                  <c:v>40361</c:v>
                </c:pt>
                <c:pt idx="1361">
                  <c:v>40360</c:v>
                </c:pt>
                <c:pt idx="1362">
                  <c:v>40359</c:v>
                </c:pt>
                <c:pt idx="1363">
                  <c:v>40358</c:v>
                </c:pt>
                <c:pt idx="1364">
                  <c:v>40357</c:v>
                </c:pt>
                <c:pt idx="1365">
                  <c:v>40354</c:v>
                </c:pt>
                <c:pt idx="1366">
                  <c:v>40353</c:v>
                </c:pt>
                <c:pt idx="1367">
                  <c:v>40352</c:v>
                </c:pt>
                <c:pt idx="1368">
                  <c:v>40351</c:v>
                </c:pt>
                <c:pt idx="1369">
                  <c:v>40350</c:v>
                </c:pt>
                <c:pt idx="1370">
                  <c:v>40347</c:v>
                </c:pt>
                <c:pt idx="1371">
                  <c:v>40346</c:v>
                </c:pt>
                <c:pt idx="1372">
                  <c:v>40345</c:v>
                </c:pt>
                <c:pt idx="1373">
                  <c:v>40344</c:v>
                </c:pt>
                <c:pt idx="1374">
                  <c:v>40343</c:v>
                </c:pt>
                <c:pt idx="1375">
                  <c:v>40340</c:v>
                </c:pt>
                <c:pt idx="1376">
                  <c:v>40339</c:v>
                </c:pt>
                <c:pt idx="1377">
                  <c:v>40338</c:v>
                </c:pt>
                <c:pt idx="1378">
                  <c:v>40337</c:v>
                </c:pt>
                <c:pt idx="1379">
                  <c:v>40336</c:v>
                </c:pt>
                <c:pt idx="1380">
                  <c:v>40333</c:v>
                </c:pt>
                <c:pt idx="1381">
                  <c:v>40332</c:v>
                </c:pt>
                <c:pt idx="1382">
                  <c:v>40331</c:v>
                </c:pt>
                <c:pt idx="1383">
                  <c:v>40330</c:v>
                </c:pt>
                <c:pt idx="1384">
                  <c:v>40329</c:v>
                </c:pt>
                <c:pt idx="1385">
                  <c:v>40326</c:v>
                </c:pt>
                <c:pt idx="1386">
                  <c:v>40325</c:v>
                </c:pt>
                <c:pt idx="1387">
                  <c:v>40324</c:v>
                </c:pt>
                <c:pt idx="1388">
                  <c:v>40323</c:v>
                </c:pt>
                <c:pt idx="1389">
                  <c:v>40322</c:v>
                </c:pt>
                <c:pt idx="1390">
                  <c:v>40319</c:v>
                </c:pt>
                <c:pt idx="1391">
                  <c:v>40318</c:v>
                </c:pt>
                <c:pt idx="1392">
                  <c:v>40317</c:v>
                </c:pt>
                <c:pt idx="1393">
                  <c:v>40316</c:v>
                </c:pt>
                <c:pt idx="1394">
                  <c:v>40315</c:v>
                </c:pt>
                <c:pt idx="1395">
                  <c:v>40312</c:v>
                </c:pt>
                <c:pt idx="1396">
                  <c:v>40311</c:v>
                </c:pt>
                <c:pt idx="1397">
                  <c:v>40310</c:v>
                </c:pt>
                <c:pt idx="1398">
                  <c:v>40309</c:v>
                </c:pt>
                <c:pt idx="1399">
                  <c:v>40308</c:v>
                </c:pt>
                <c:pt idx="1400">
                  <c:v>40305</c:v>
                </c:pt>
                <c:pt idx="1401">
                  <c:v>40304</c:v>
                </c:pt>
                <c:pt idx="1402">
                  <c:v>40303</c:v>
                </c:pt>
                <c:pt idx="1403">
                  <c:v>40302</c:v>
                </c:pt>
                <c:pt idx="1404">
                  <c:v>40301</c:v>
                </c:pt>
                <c:pt idx="1405">
                  <c:v>40298</c:v>
                </c:pt>
                <c:pt idx="1406">
                  <c:v>40297</c:v>
                </c:pt>
                <c:pt idx="1407">
                  <c:v>40296</c:v>
                </c:pt>
                <c:pt idx="1408">
                  <c:v>40295</c:v>
                </c:pt>
                <c:pt idx="1409">
                  <c:v>40294</c:v>
                </c:pt>
                <c:pt idx="1410">
                  <c:v>40291</c:v>
                </c:pt>
                <c:pt idx="1411">
                  <c:v>40290</c:v>
                </c:pt>
                <c:pt idx="1412">
                  <c:v>40289</c:v>
                </c:pt>
                <c:pt idx="1413">
                  <c:v>40288</c:v>
                </c:pt>
                <c:pt idx="1414">
                  <c:v>40287</c:v>
                </c:pt>
                <c:pt idx="1415">
                  <c:v>40284</c:v>
                </c:pt>
                <c:pt idx="1416">
                  <c:v>40283</c:v>
                </c:pt>
                <c:pt idx="1417">
                  <c:v>40282</c:v>
                </c:pt>
                <c:pt idx="1418">
                  <c:v>40281</c:v>
                </c:pt>
                <c:pt idx="1419">
                  <c:v>40280</c:v>
                </c:pt>
                <c:pt idx="1420">
                  <c:v>40277</c:v>
                </c:pt>
                <c:pt idx="1421">
                  <c:v>40276</c:v>
                </c:pt>
                <c:pt idx="1422">
                  <c:v>40275</c:v>
                </c:pt>
                <c:pt idx="1423">
                  <c:v>40274</c:v>
                </c:pt>
                <c:pt idx="1424">
                  <c:v>40273</c:v>
                </c:pt>
                <c:pt idx="1425">
                  <c:v>40270</c:v>
                </c:pt>
                <c:pt idx="1426">
                  <c:v>40269</c:v>
                </c:pt>
                <c:pt idx="1427">
                  <c:v>40268</c:v>
                </c:pt>
                <c:pt idx="1428">
                  <c:v>40267</c:v>
                </c:pt>
                <c:pt idx="1429">
                  <c:v>40266</c:v>
                </c:pt>
                <c:pt idx="1430">
                  <c:v>40263</c:v>
                </c:pt>
                <c:pt idx="1431">
                  <c:v>40262</c:v>
                </c:pt>
                <c:pt idx="1432">
                  <c:v>40261</c:v>
                </c:pt>
                <c:pt idx="1433">
                  <c:v>40260</c:v>
                </c:pt>
                <c:pt idx="1434">
                  <c:v>40259</c:v>
                </c:pt>
                <c:pt idx="1435">
                  <c:v>40256</c:v>
                </c:pt>
                <c:pt idx="1436">
                  <c:v>40255</c:v>
                </c:pt>
                <c:pt idx="1437">
                  <c:v>40254</c:v>
                </c:pt>
                <c:pt idx="1438">
                  <c:v>40253</c:v>
                </c:pt>
                <c:pt idx="1439">
                  <c:v>40252</c:v>
                </c:pt>
                <c:pt idx="1440">
                  <c:v>40249</c:v>
                </c:pt>
                <c:pt idx="1441">
                  <c:v>40248</c:v>
                </c:pt>
                <c:pt idx="1442">
                  <c:v>40247</c:v>
                </c:pt>
                <c:pt idx="1443">
                  <c:v>40246</c:v>
                </c:pt>
                <c:pt idx="1444">
                  <c:v>40245</c:v>
                </c:pt>
                <c:pt idx="1445">
                  <c:v>40242</c:v>
                </c:pt>
                <c:pt idx="1446">
                  <c:v>40241</c:v>
                </c:pt>
                <c:pt idx="1447">
                  <c:v>40240</c:v>
                </c:pt>
                <c:pt idx="1448">
                  <c:v>40239</c:v>
                </c:pt>
                <c:pt idx="1449">
                  <c:v>40238</c:v>
                </c:pt>
                <c:pt idx="1450">
                  <c:v>40235</c:v>
                </c:pt>
                <c:pt idx="1451">
                  <c:v>40234</c:v>
                </c:pt>
                <c:pt idx="1452">
                  <c:v>40233</c:v>
                </c:pt>
                <c:pt idx="1453">
                  <c:v>40232</c:v>
                </c:pt>
                <c:pt idx="1454">
                  <c:v>40231</c:v>
                </c:pt>
                <c:pt idx="1455">
                  <c:v>40228</c:v>
                </c:pt>
                <c:pt idx="1456">
                  <c:v>40227</c:v>
                </c:pt>
                <c:pt idx="1457">
                  <c:v>40226</c:v>
                </c:pt>
                <c:pt idx="1458">
                  <c:v>40225</c:v>
                </c:pt>
                <c:pt idx="1459">
                  <c:v>40224</c:v>
                </c:pt>
                <c:pt idx="1460">
                  <c:v>40221</c:v>
                </c:pt>
                <c:pt idx="1461">
                  <c:v>40220</c:v>
                </c:pt>
                <c:pt idx="1462">
                  <c:v>40219</c:v>
                </c:pt>
                <c:pt idx="1463">
                  <c:v>40218</c:v>
                </c:pt>
                <c:pt idx="1464">
                  <c:v>40217</c:v>
                </c:pt>
                <c:pt idx="1465">
                  <c:v>40214</c:v>
                </c:pt>
                <c:pt idx="1466">
                  <c:v>40213</c:v>
                </c:pt>
                <c:pt idx="1467">
                  <c:v>40212</c:v>
                </c:pt>
                <c:pt idx="1468">
                  <c:v>40211</c:v>
                </c:pt>
                <c:pt idx="1469">
                  <c:v>40210</c:v>
                </c:pt>
                <c:pt idx="1470">
                  <c:v>40207</c:v>
                </c:pt>
                <c:pt idx="1471">
                  <c:v>40206</c:v>
                </c:pt>
                <c:pt idx="1472">
                  <c:v>40205</c:v>
                </c:pt>
                <c:pt idx="1473">
                  <c:v>40204</c:v>
                </c:pt>
                <c:pt idx="1474">
                  <c:v>40203</c:v>
                </c:pt>
                <c:pt idx="1475">
                  <c:v>40200</c:v>
                </c:pt>
                <c:pt idx="1476">
                  <c:v>40199</c:v>
                </c:pt>
                <c:pt idx="1477">
                  <c:v>40198</c:v>
                </c:pt>
                <c:pt idx="1478">
                  <c:v>40197</c:v>
                </c:pt>
                <c:pt idx="1479">
                  <c:v>40196</c:v>
                </c:pt>
                <c:pt idx="1480">
                  <c:v>40193</c:v>
                </c:pt>
                <c:pt idx="1481">
                  <c:v>40192</c:v>
                </c:pt>
                <c:pt idx="1482">
                  <c:v>40191</c:v>
                </c:pt>
                <c:pt idx="1483">
                  <c:v>40190</c:v>
                </c:pt>
                <c:pt idx="1484">
                  <c:v>40189</c:v>
                </c:pt>
                <c:pt idx="1485">
                  <c:v>40186</c:v>
                </c:pt>
                <c:pt idx="1486">
                  <c:v>40185</c:v>
                </c:pt>
                <c:pt idx="1487">
                  <c:v>40184</c:v>
                </c:pt>
                <c:pt idx="1488">
                  <c:v>40183</c:v>
                </c:pt>
                <c:pt idx="1489">
                  <c:v>40182</c:v>
                </c:pt>
                <c:pt idx="1490">
                  <c:v>40179</c:v>
                </c:pt>
                <c:pt idx="1491">
                  <c:v>40178</c:v>
                </c:pt>
                <c:pt idx="1492">
                  <c:v>40177</c:v>
                </c:pt>
                <c:pt idx="1493">
                  <c:v>40176</c:v>
                </c:pt>
                <c:pt idx="1494">
                  <c:v>40175</c:v>
                </c:pt>
                <c:pt idx="1495">
                  <c:v>40172</c:v>
                </c:pt>
                <c:pt idx="1496">
                  <c:v>40171</c:v>
                </c:pt>
                <c:pt idx="1497">
                  <c:v>40168</c:v>
                </c:pt>
                <c:pt idx="1498">
                  <c:v>40165</c:v>
                </c:pt>
                <c:pt idx="1499">
                  <c:v>40164</c:v>
                </c:pt>
                <c:pt idx="1500">
                  <c:v>40163</c:v>
                </c:pt>
                <c:pt idx="1501">
                  <c:v>40158</c:v>
                </c:pt>
                <c:pt idx="1502">
                  <c:v>40157</c:v>
                </c:pt>
                <c:pt idx="1503">
                  <c:v>40156</c:v>
                </c:pt>
                <c:pt idx="1504">
                  <c:v>40155</c:v>
                </c:pt>
                <c:pt idx="1505">
                  <c:v>40154</c:v>
                </c:pt>
                <c:pt idx="1506">
                  <c:v>40151</c:v>
                </c:pt>
                <c:pt idx="1507">
                  <c:v>40150</c:v>
                </c:pt>
                <c:pt idx="1508">
                  <c:v>40149</c:v>
                </c:pt>
                <c:pt idx="1509">
                  <c:v>40148</c:v>
                </c:pt>
                <c:pt idx="1510">
                  <c:v>40147</c:v>
                </c:pt>
                <c:pt idx="1511">
                  <c:v>40144</c:v>
                </c:pt>
                <c:pt idx="1512">
                  <c:v>40143</c:v>
                </c:pt>
                <c:pt idx="1513">
                  <c:v>40142</c:v>
                </c:pt>
                <c:pt idx="1514">
                  <c:v>40141</c:v>
                </c:pt>
                <c:pt idx="1515">
                  <c:v>40140</c:v>
                </c:pt>
                <c:pt idx="1516">
                  <c:v>40137</c:v>
                </c:pt>
                <c:pt idx="1517">
                  <c:v>40136</c:v>
                </c:pt>
                <c:pt idx="1518">
                  <c:v>40135</c:v>
                </c:pt>
                <c:pt idx="1519">
                  <c:v>40134</c:v>
                </c:pt>
                <c:pt idx="1520">
                  <c:v>40133</c:v>
                </c:pt>
                <c:pt idx="1521">
                  <c:v>40130</c:v>
                </c:pt>
                <c:pt idx="1522">
                  <c:v>40129</c:v>
                </c:pt>
                <c:pt idx="1523">
                  <c:v>40128</c:v>
                </c:pt>
                <c:pt idx="1524">
                  <c:v>40127</c:v>
                </c:pt>
                <c:pt idx="1525">
                  <c:v>40126</c:v>
                </c:pt>
                <c:pt idx="1526">
                  <c:v>40123</c:v>
                </c:pt>
                <c:pt idx="1527">
                  <c:v>40122</c:v>
                </c:pt>
                <c:pt idx="1528">
                  <c:v>40121</c:v>
                </c:pt>
                <c:pt idx="1529">
                  <c:v>40120</c:v>
                </c:pt>
                <c:pt idx="1530">
                  <c:v>40119</c:v>
                </c:pt>
                <c:pt idx="1531">
                  <c:v>40116</c:v>
                </c:pt>
                <c:pt idx="1532">
                  <c:v>40115</c:v>
                </c:pt>
                <c:pt idx="1533">
                  <c:v>40114</c:v>
                </c:pt>
                <c:pt idx="1534">
                  <c:v>40113</c:v>
                </c:pt>
                <c:pt idx="1535">
                  <c:v>40112</c:v>
                </c:pt>
                <c:pt idx="1536">
                  <c:v>40109</c:v>
                </c:pt>
                <c:pt idx="1537">
                  <c:v>40108</c:v>
                </c:pt>
                <c:pt idx="1538">
                  <c:v>40107</c:v>
                </c:pt>
                <c:pt idx="1539">
                  <c:v>40106</c:v>
                </c:pt>
                <c:pt idx="1540">
                  <c:v>40105</c:v>
                </c:pt>
                <c:pt idx="1541">
                  <c:v>40102</c:v>
                </c:pt>
                <c:pt idx="1542">
                  <c:v>40101</c:v>
                </c:pt>
                <c:pt idx="1543">
                  <c:v>40100</c:v>
                </c:pt>
                <c:pt idx="1544">
                  <c:v>40099</c:v>
                </c:pt>
                <c:pt idx="1545">
                  <c:v>40098</c:v>
                </c:pt>
                <c:pt idx="1546">
                  <c:v>40095</c:v>
                </c:pt>
                <c:pt idx="1547">
                  <c:v>40094</c:v>
                </c:pt>
                <c:pt idx="1548">
                  <c:v>40093</c:v>
                </c:pt>
                <c:pt idx="1549">
                  <c:v>40092</c:v>
                </c:pt>
                <c:pt idx="1550">
                  <c:v>40091</c:v>
                </c:pt>
                <c:pt idx="1551">
                  <c:v>40088</c:v>
                </c:pt>
                <c:pt idx="1552">
                  <c:v>40087</c:v>
                </c:pt>
                <c:pt idx="1553">
                  <c:v>40086</c:v>
                </c:pt>
                <c:pt idx="1554">
                  <c:v>40085</c:v>
                </c:pt>
                <c:pt idx="1555">
                  <c:v>40084</c:v>
                </c:pt>
                <c:pt idx="1556">
                  <c:v>40081</c:v>
                </c:pt>
                <c:pt idx="1557">
                  <c:v>40080</c:v>
                </c:pt>
                <c:pt idx="1558">
                  <c:v>40079</c:v>
                </c:pt>
                <c:pt idx="1559">
                  <c:v>40078</c:v>
                </c:pt>
                <c:pt idx="1560">
                  <c:v>40077</c:v>
                </c:pt>
                <c:pt idx="1561">
                  <c:v>40074</c:v>
                </c:pt>
                <c:pt idx="1562">
                  <c:v>40073</c:v>
                </c:pt>
                <c:pt idx="1563">
                  <c:v>40072</c:v>
                </c:pt>
                <c:pt idx="1564">
                  <c:v>40071</c:v>
                </c:pt>
                <c:pt idx="1565">
                  <c:v>40070</c:v>
                </c:pt>
                <c:pt idx="1566">
                  <c:v>40067</c:v>
                </c:pt>
                <c:pt idx="1567">
                  <c:v>40066</c:v>
                </c:pt>
              </c:numCache>
            </c:numRef>
          </c:cat>
          <c:val>
            <c:numRef>
              <c:f>'1.1.Rentowność OS'!$L$351:$L$1918</c:f>
              <c:numCache>
                <c:formatCode>General</c:formatCode>
                <c:ptCount val="1568"/>
                <c:pt idx="0">
                  <c:v>2.5859999999999999</c:v>
                </c:pt>
                <c:pt idx="1">
                  <c:v>2.6539999999999999</c:v>
                </c:pt>
                <c:pt idx="2">
                  <c:v>2.7749999999999999</c:v>
                </c:pt>
                <c:pt idx="3">
                  <c:v>2.8369999999999997</c:v>
                </c:pt>
                <c:pt idx="4">
                  <c:v>2.851</c:v>
                </c:pt>
                <c:pt idx="5">
                  <c:v>2.806</c:v>
                </c:pt>
                <c:pt idx="6">
                  <c:v>2.835</c:v>
                </c:pt>
                <c:pt idx="7">
                  <c:v>2.7839999999999998</c:v>
                </c:pt>
                <c:pt idx="8">
                  <c:v>2.8010000000000002</c:v>
                </c:pt>
                <c:pt idx="9">
                  <c:v>2.8079999999999998</c:v>
                </c:pt>
                <c:pt idx="10">
                  <c:v>2.8879999999999999</c:v>
                </c:pt>
                <c:pt idx="11">
                  <c:v>2.8959999999999999</c:v>
                </c:pt>
                <c:pt idx="12">
                  <c:v>3.0139999999999998</c:v>
                </c:pt>
                <c:pt idx="13">
                  <c:v>3.0390000000000001</c:v>
                </c:pt>
                <c:pt idx="14">
                  <c:v>3.0289999999999999</c:v>
                </c:pt>
                <c:pt idx="15">
                  <c:v>2.9649999999999999</c:v>
                </c:pt>
                <c:pt idx="16">
                  <c:v>2.9820000000000002</c:v>
                </c:pt>
                <c:pt idx="17">
                  <c:v>2.9689999999999999</c:v>
                </c:pt>
                <c:pt idx="18">
                  <c:v>2.98</c:v>
                </c:pt>
                <c:pt idx="19">
                  <c:v>2.9710000000000001</c:v>
                </c:pt>
                <c:pt idx="20">
                  <c:v>2.9529999999999998</c:v>
                </c:pt>
                <c:pt idx="21">
                  <c:v>2.9239999999999999</c:v>
                </c:pt>
                <c:pt idx="22">
                  <c:v>2.9779999999999998</c:v>
                </c:pt>
                <c:pt idx="23">
                  <c:v>3.0470000000000002</c:v>
                </c:pt>
                <c:pt idx="24">
                  <c:v>3.0110000000000001</c:v>
                </c:pt>
                <c:pt idx="25">
                  <c:v>2.9609999999999999</c:v>
                </c:pt>
                <c:pt idx="26">
                  <c:v>2.9060000000000001</c:v>
                </c:pt>
                <c:pt idx="27">
                  <c:v>2.95</c:v>
                </c:pt>
                <c:pt idx="28">
                  <c:v>2.9449999999999998</c:v>
                </c:pt>
                <c:pt idx="29">
                  <c:v>2.9820000000000002</c:v>
                </c:pt>
                <c:pt idx="30">
                  <c:v>2.8650000000000002</c:v>
                </c:pt>
                <c:pt idx="31">
                  <c:v>2.7229999999999999</c:v>
                </c:pt>
                <c:pt idx="32">
                  <c:v>2.7029999999999998</c:v>
                </c:pt>
                <c:pt idx="33">
                  <c:v>2.7450000000000001</c:v>
                </c:pt>
                <c:pt idx="34">
                  <c:v>2.7610000000000001</c:v>
                </c:pt>
                <c:pt idx="35">
                  <c:v>2.7549999999999999</c:v>
                </c:pt>
                <c:pt idx="36">
                  <c:v>2.7829999999999999</c:v>
                </c:pt>
                <c:pt idx="37">
                  <c:v>2.863</c:v>
                </c:pt>
                <c:pt idx="38">
                  <c:v>2.863</c:v>
                </c:pt>
                <c:pt idx="39">
                  <c:v>2.9390000000000001</c:v>
                </c:pt>
                <c:pt idx="40">
                  <c:v>3.0179999999999998</c:v>
                </c:pt>
                <c:pt idx="41">
                  <c:v>3.0350000000000001</c:v>
                </c:pt>
                <c:pt idx="42">
                  <c:v>3.0870000000000002</c:v>
                </c:pt>
                <c:pt idx="43">
                  <c:v>3.0430000000000001</c:v>
                </c:pt>
                <c:pt idx="44">
                  <c:v>2.944</c:v>
                </c:pt>
                <c:pt idx="45">
                  <c:v>2.9340000000000002</c:v>
                </c:pt>
                <c:pt idx="46">
                  <c:v>2.9340000000000002</c:v>
                </c:pt>
                <c:pt idx="47">
                  <c:v>2.9350000000000001</c:v>
                </c:pt>
                <c:pt idx="48">
                  <c:v>2.9169999999999998</c:v>
                </c:pt>
                <c:pt idx="49">
                  <c:v>2.88</c:v>
                </c:pt>
                <c:pt idx="50">
                  <c:v>2.8719999999999999</c:v>
                </c:pt>
                <c:pt idx="51">
                  <c:v>2.8719999999999999</c:v>
                </c:pt>
                <c:pt idx="52">
                  <c:v>2.9239999999999999</c:v>
                </c:pt>
                <c:pt idx="53">
                  <c:v>2.8820000000000001</c:v>
                </c:pt>
                <c:pt idx="54">
                  <c:v>2.9079999999999999</c:v>
                </c:pt>
                <c:pt idx="55">
                  <c:v>2.879</c:v>
                </c:pt>
                <c:pt idx="56">
                  <c:v>2.8919999999999999</c:v>
                </c:pt>
                <c:pt idx="57">
                  <c:v>2.988</c:v>
                </c:pt>
                <c:pt idx="58">
                  <c:v>3.0190000000000001</c:v>
                </c:pt>
                <c:pt idx="59">
                  <c:v>3.0840000000000001</c:v>
                </c:pt>
                <c:pt idx="60">
                  <c:v>3.0649999999999999</c:v>
                </c:pt>
                <c:pt idx="61">
                  <c:v>3.048</c:v>
                </c:pt>
                <c:pt idx="62">
                  <c:v>2.9820000000000002</c:v>
                </c:pt>
                <c:pt idx="63">
                  <c:v>3.0350000000000001</c:v>
                </c:pt>
                <c:pt idx="64">
                  <c:v>3.1269999999999998</c:v>
                </c:pt>
                <c:pt idx="65">
                  <c:v>3.2189999999999999</c:v>
                </c:pt>
                <c:pt idx="66">
                  <c:v>3.1920000000000002</c:v>
                </c:pt>
                <c:pt idx="67">
                  <c:v>3.24</c:v>
                </c:pt>
                <c:pt idx="68">
                  <c:v>3.294</c:v>
                </c:pt>
                <c:pt idx="69">
                  <c:v>3.3119999999999998</c:v>
                </c:pt>
                <c:pt idx="70">
                  <c:v>3.3540000000000001</c:v>
                </c:pt>
                <c:pt idx="71">
                  <c:v>3.2330000000000001</c:v>
                </c:pt>
                <c:pt idx="72">
                  <c:v>3.2</c:v>
                </c:pt>
                <c:pt idx="73">
                  <c:v>3.198</c:v>
                </c:pt>
                <c:pt idx="74">
                  <c:v>3.165</c:v>
                </c:pt>
                <c:pt idx="75">
                  <c:v>3.2010000000000001</c:v>
                </c:pt>
                <c:pt idx="76">
                  <c:v>3.262</c:v>
                </c:pt>
                <c:pt idx="77">
                  <c:v>3.2829999999999999</c:v>
                </c:pt>
                <c:pt idx="78">
                  <c:v>3.3220000000000001</c:v>
                </c:pt>
                <c:pt idx="79">
                  <c:v>3.3079999999999998</c:v>
                </c:pt>
                <c:pt idx="80">
                  <c:v>3.3170000000000002</c:v>
                </c:pt>
                <c:pt idx="81">
                  <c:v>3.2050000000000001</c:v>
                </c:pt>
                <c:pt idx="82">
                  <c:v>3.1459999999999999</c:v>
                </c:pt>
                <c:pt idx="83">
                  <c:v>3.2120000000000002</c:v>
                </c:pt>
                <c:pt idx="84">
                  <c:v>3.1920000000000002</c:v>
                </c:pt>
                <c:pt idx="85">
                  <c:v>3.1669999999999998</c:v>
                </c:pt>
                <c:pt idx="86">
                  <c:v>3.1589999999999998</c:v>
                </c:pt>
                <c:pt idx="87">
                  <c:v>3.0779999999999998</c:v>
                </c:pt>
                <c:pt idx="88">
                  <c:v>3.0739999999999998</c:v>
                </c:pt>
                <c:pt idx="89">
                  <c:v>2.99</c:v>
                </c:pt>
                <c:pt idx="90">
                  <c:v>2.9729999999999999</c:v>
                </c:pt>
                <c:pt idx="91">
                  <c:v>2.9319999999999999</c:v>
                </c:pt>
                <c:pt idx="92">
                  <c:v>2.9449999999999998</c:v>
                </c:pt>
                <c:pt idx="93">
                  <c:v>2.95</c:v>
                </c:pt>
                <c:pt idx="94">
                  <c:v>2.9619999999999997</c:v>
                </c:pt>
                <c:pt idx="95">
                  <c:v>2.9329999999999998</c:v>
                </c:pt>
                <c:pt idx="96">
                  <c:v>2.8079999999999998</c:v>
                </c:pt>
                <c:pt idx="97">
                  <c:v>2.7880000000000003</c:v>
                </c:pt>
                <c:pt idx="98">
                  <c:v>2.8029999999999999</c:v>
                </c:pt>
                <c:pt idx="99">
                  <c:v>2.8140000000000001</c:v>
                </c:pt>
                <c:pt idx="100">
                  <c:v>2.8490000000000002</c:v>
                </c:pt>
                <c:pt idx="101">
                  <c:v>2.8369999999999997</c:v>
                </c:pt>
                <c:pt idx="102">
                  <c:v>2.8220000000000001</c:v>
                </c:pt>
                <c:pt idx="103">
                  <c:v>2.8719999999999999</c:v>
                </c:pt>
                <c:pt idx="104">
                  <c:v>2.879</c:v>
                </c:pt>
                <c:pt idx="105">
                  <c:v>2.7880000000000003</c:v>
                </c:pt>
                <c:pt idx="106">
                  <c:v>2.6989999999999998</c:v>
                </c:pt>
                <c:pt idx="107">
                  <c:v>2.79</c:v>
                </c:pt>
                <c:pt idx="108">
                  <c:v>2.9020000000000001</c:v>
                </c:pt>
                <c:pt idx="109">
                  <c:v>2.7679999999999998</c:v>
                </c:pt>
                <c:pt idx="110">
                  <c:v>2.645</c:v>
                </c:pt>
                <c:pt idx="111">
                  <c:v>2.6320000000000001</c:v>
                </c:pt>
                <c:pt idx="112">
                  <c:v>2.6320000000000001</c:v>
                </c:pt>
                <c:pt idx="113">
                  <c:v>2.6059999999999999</c:v>
                </c:pt>
                <c:pt idx="114">
                  <c:v>2.5470000000000002</c:v>
                </c:pt>
                <c:pt idx="115">
                  <c:v>2.4769999999999999</c:v>
                </c:pt>
                <c:pt idx="116">
                  <c:v>2.4569999999999999</c:v>
                </c:pt>
                <c:pt idx="117">
                  <c:v>2.4830000000000001</c:v>
                </c:pt>
                <c:pt idx="118">
                  <c:v>2.4779999999999998</c:v>
                </c:pt>
                <c:pt idx="119">
                  <c:v>2.37</c:v>
                </c:pt>
                <c:pt idx="120">
                  <c:v>2.3140000000000001</c:v>
                </c:pt>
                <c:pt idx="121">
                  <c:v>2.3010000000000002</c:v>
                </c:pt>
                <c:pt idx="122">
                  <c:v>2.2919999999999998</c:v>
                </c:pt>
                <c:pt idx="123">
                  <c:v>2.2679999999999998</c:v>
                </c:pt>
                <c:pt idx="124">
                  <c:v>2.2999999999999998</c:v>
                </c:pt>
                <c:pt idx="125">
                  <c:v>2.3290000000000002</c:v>
                </c:pt>
                <c:pt idx="126">
                  <c:v>2.294</c:v>
                </c:pt>
                <c:pt idx="127">
                  <c:v>2.294</c:v>
                </c:pt>
                <c:pt idx="128">
                  <c:v>2.258</c:v>
                </c:pt>
                <c:pt idx="129">
                  <c:v>2.29</c:v>
                </c:pt>
                <c:pt idx="130">
                  <c:v>2.2599999999999998</c:v>
                </c:pt>
                <c:pt idx="131">
                  <c:v>2.3050000000000002</c:v>
                </c:pt>
                <c:pt idx="132">
                  <c:v>2.3090000000000002</c:v>
                </c:pt>
                <c:pt idx="133">
                  <c:v>2.3079999999999998</c:v>
                </c:pt>
                <c:pt idx="134">
                  <c:v>2.298</c:v>
                </c:pt>
                <c:pt idx="135">
                  <c:v>2.31</c:v>
                </c:pt>
                <c:pt idx="136">
                  <c:v>2.3010000000000002</c:v>
                </c:pt>
                <c:pt idx="137">
                  <c:v>2.2400000000000002</c:v>
                </c:pt>
                <c:pt idx="138">
                  <c:v>2.2730000000000001</c:v>
                </c:pt>
                <c:pt idx="139">
                  <c:v>2.29</c:v>
                </c:pt>
                <c:pt idx="140">
                  <c:v>2.2589999999999999</c:v>
                </c:pt>
                <c:pt idx="141">
                  <c:v>2.3220000000000001</c:v>
                </c:pt>
                <c:pt idx="142">
                  <c:v>2.4249999999999998</c:v>
                </c:pt>
                <c:pt idx="143">
                  <c:v>2.4430000000000001</c:v>
                </c:pt>
                <c:pt idx="144">
                  <c:v>2.4260000000000002</c:v>
                </c:pt>
                <c:pt idx="145">
                  <c:v>2.4569999999999999</c:v>
                </c:pt>
                <c:pt idx="146">
                  <c:v>2.4060000000000001</c:v>
                </c:pt>
                <c:pt idx="147">
                  <c:v>2.4220000000000002</c:v>
                </c:pt>
                <c:pt idx="148">
                  <c:v>2.4750000000000001</c:v>
                </c:pt>
                <c:pt idx="149">
                  <c:v>2.468</c:v>
                </c:pt>
                <c:pt idx="150">
                  <c:v>2.46</c:v>
                </c:pt>
                <c:pt idx="151">
                  <c:v>2.2949999999999999</c:v>
                </c:pt>
                <c:pt idx="152">
                  <c:v>2.27</c:v>
                </c:pt>
                <c:pt idx="153">
                  <c:v>2.1859999999999999</c:v>
                </c:pt>
                <c:pt idx="154">
                  <c:v>2.1629999999999998</c:v>
                </c:pt>
                <c:pt idx="155">
                  <c:v>2.157</c:v>
                </c:pt>
                <c:pt idx="156">
                  <c:v>2.121</c:v>
                </c:pt>
                <c:pt idx="157">
                  <c:v>2.177</c:v>
                </c:pt>
                <c:pt idx="158">
                  <c:v>2.2320000000000002</c:v>
                </c:pt>
                <c:pt idx="159">
                  <c:v>2.2829999999999999</c:v>
                </c:pt>
                <c:pt idx="160">
                  <c:v>2.331</c:v>
                </c:pt>
                <c:pt idx="161">
                  <c:v>2.2679999999999998</c:v>
                </c:pt>
                <c:pt idx="162">
                  <c:v>2.3149999999999999</c:v>
                </c:pt>
                <c:pt idx="163">
                  <c:v>2.254</c:v>
                </c:pt>
                <c:pt idx="164">
                  <c:v>2.1720000000000002</c:v>
                </c:pt>
                <c:pt idx="165">
                  <c:v>2.181</c:v>
                </c:pt>
                <c:pt idx="166">
                  <c:v>2.17</c:v>
                </c:pt>
                <c:pt idx="167">
                  <c:v>2.33</c:v>
                </c:pt>
                <c:pt idx="168">
                  <c:v>2.319</c:v>
                </c:pt>
                <c:pt idx="169">
                  <c:v>2.2839999999999998</c:v>
                </c:pt>
                <c:pt idx="170">
                  <c:v>2.2109999999999999</c:v>
                </c:pt>
                <c:pt idx="171">
                  <c:v>2.14</c:v>
                </c:pt>
                <c:pt idx="172">
                  <c:v>2.0699999999999998</c:v>
                </c:pt>
                <c:pt idx="173">
                  <c:v>2.0459999999999998</c:v>
                </c:pt>
                <c:pt idx="174">
                  <c:v>2.0209999999999999</c:v>
                </c:pt>
                <c:pt idx="175">
                  <c:v>1.98</c:v>
                </c:pt>
                <c:pt idx="176">
                  <c:v>1.9990000000000001</c:v>
                </c:pt>
                <c:pt idx="177">
                  <c:v>1.988</c:v>
                </c:pt>
                <c:pt idx="178">
                  <c:v>2.0019999999999998</c:v>
                </c:pt>
                <c:pt idx="179">
                  <c:v>2.0920000000000001</c:v>
                </c:pt>
                <c:pt idx="180">
                  <c:v>2.085</c:v>
                </c:pt>
                <c:pt idx="181">
                  <c:v>2.19</c:v>
                </c:pt>
                <c:pt idx="182">
                  <c:v>2.2759999999999998</c:v>
                </c:pt>
                <c:pt idx="183">
                  <c:v>2.3039999999999998</c:v>
                </c:pt>
                <c:pt idx="184">
                  <c:v>2.294</c:v>
                </c:pt>
                <c:pt idx="185">
                  <c:v>2.278</c:v>
                </c:pt>
                <c:pt idx="186">
                  <c:v>2.238</c:v>
                </c:pt>
                <c:pt idx="187">
                  <c:v>2.2640000000000002</c:v>
                </c:pt>
                <c:pt idx="188">
                  <c:v>2.3340000000000001</c:v>
                </c:pt>
                <c:pt idx="189">
                  <c:v>2.2839999999999998</c:v>
                </c:pt>
                <c:pt idx="190">
                  <c:v>2.3290000000000002</c:v>
                </c:pt>
                <c:pt idx="191">
                  <c:v>2.3050000000000002</c:v>
                </c:pt>
                <c:pt idx="192">
                  <c:v>2.33</c:v>
                </c:pt>
                <c:pt idx="193">
                  <c:v>2.3769999999999998</c:v>
                </c:pt>
                <c:pt idx="194">
                  <c:v>2.367</c:v>
                </c:pt>
                <c:pt idx="195">
                  <c:v>2.456</c:v>
                </c:pt>
                <c:pt idx="196">
                  <c:v>2.5179999999999998</c:v>
                </c:pt>
                <c:pt idx="197">
                  <c:v>2.5179999999999998</c:v>
                </c:pt>
                <c:pt idx="198">
                  <c:v>2.5179999999999998</c:v>
                </c:pt>
                <c:pt idx="199">
                  <c:v>2.516</c:v>
                </c:pt>
                <c:pt idx="200">
                  <c:v>2.508</c:v>
                </c:pt>
                <c:pt idx="201">
                  <c:v>2.508</c:v>
                </c:pt>
                <c:pt idx="202">
                  <c:v>2.508</c:v>
                </c:pt>
                <c:pt idx="203">
                  <c:v>2.5089999999999999</c:v>
                </c:pt>
                <c:pt idx="204">
                  <c:v>2.516</c:v>
                </c:pt>
                <c:pt idx="205">
                  <c:v>2.5760000000000001</c:v>
                </c:pt>
                <c:pt idx="206">
                  <c:v>2.57</c:v>
                </c:pt>
                <c:pt idx="207">
                  <c:v>2.6179999999999999</c:v>
                </c:pt>
                <c:pt idx="208">
                  <c:v>2.6579999999999999</c:v>
                </c:pt>
                <c:pt idx="209">
                  <c:v>2.5369999999999999</c:v>
                </c:pt>
                <c:pt idx="210">
                  <c:v>2.5880000000000001</c:v>
                </c:pt>
                <c:pt idx="211">
                  <c:v>2.605</c:v>
                </c:pt>
                <c:pt idx="212">
                  <c:v>2.593</c:v>
                </c:pt>
                <c:pt idx="213">
                  <c:v>2.6070000000000002</c:v>
                </c:pt>
                <c:pt idx="214">
                  <c:v>2.6070000000000002</c:v>
                </c:pt>
                <c:pt idx="215">
                  <c:v>2.621</c:v>
                </c:pt>
                <c:pt idx="216">
                  <c:v>2.573</c:v>
                </c:pt>
                <c:pt idx="217">
                  <c:v>2.5779999999999998</c:v>
                </c:pt>
                <c:pt idx="218">
                  <c:v>2.5099999999999998</c:v>
                </c:pt>
                <c:pt idx="219">
                  <c:v>2.44</c:v>
                </c:pt>
                <c:pt idx="220">
                  <c:v>2.3820000000000001</c:v>
                </c:pt>
                <c:pt idx="221">
                  <c:v>2.4119999999999999</c:v>
                </c:pt>
                <c:pt idx="222">
                  <c:v>2.4180000000000001</c:v>
                </c:pt>
                <c:pt idx="223">
                  <c:v>2.4580000000000002</c:v>
                </c:pt>
                <c:pt idx="224">
                  <c:v>2.4980000000000002</c:v>
                </c:pt>
                <c:pt idx="225">
                  <c:v>2.4870000000000001</c:v>
                </c:pt>
                <c:pt idx="226">
                  <c:v>2.58</c:v>
                </c:pt>
                <c:pt idx="227">
                  <c:v>2.64</c:v>
                </c:pt>
                <c:pt idx="228">
                  <c:v>2.5939999999999999</c:v>
                </c:pt>
                <c:pt idx="229">
                  <c:v>2.585</c:v>
                </c:pt>
                <c:pt idx="230">
                  <c:v>2.605</c:v>
                </c:pt>
                <c:pt idx="231">
                  <c:v>2.5110000000000001</c:v>
                </c:pt>
                <c:pt idx="232">
                  <c:v>2.5789999999999997</c:v>
                </c:pt>
                <c:pt idx="233">
                  <c:v>2.6219999999999999</c:v>
                </c:pt>
                <c:pt idx="234">
                  <c:v>2.621</c:v>
                </c:pt>
                <c:pt idx="235">
                  <c:v>2.6509999999999998</c:v>
                </c:pt>
                <c:pt idx="236">
                  <c:v>2.66</c:v>
                </c:pt>
                <c:pt idx="237">
                  <c:v>2.621</c:v>
                </c:pt>
                <c:pt idx="238">
                  <c:v>2.5579999999999998</c:v>
                </c:pt>
                <c:pt idx="239">
                  <c:v>2.5739999999999998</c:v>
                </c:pt>
                <c:pt idx="240">
                  <c:v>2.54</c:v>
                </c:pt>
                <c:pt idx="241">
                  <c:v>2.5990000000000002</c:v>
                </c:pt>
                <c:pt idx="242">
                  <c:v>2.593</c:v>
                </c:pt>
                <c:pt idx="243">
                  <c:v>2.6240000000000001</c:v>
                </c:pt>
                <c:pt idx="244">
                  <c:v>2.657</c:v>
                </c:pt>
                <c:pt idx="245">
                  <c:v>2.641</c:v>
                </c:pt>
                <c:pt idx="246">
                  <c:v>2.6390000000000002</c:v>
                </c:pt>
                <c:pt idx="247">
                  <c:v>2.6320000000000001</c:v>
                </c:pt>
                <c:pt idx="248">
                  <c:v>2.637</c:v>
                </c:pt>
                <c:pt idx="249">
                  <c:v>2.6589999999999998</c:v>
                </c:pt>
                <c:pt idx="250">
                  <c:v>2.6520000000000001</c:v>
                </c:pt>
                <c:pt idx="251">
                  <c:v>2.7349999999999999</c:v>
                </c:pt>
                <c:pt idx="252">
                  <c:v>2.609</c:v>
                </c:pt>
                <c:pt idx="253">
                  <c:v>2.6070000000000002</c:v>
                </c:pt>
                <c:pt idx="254">
                  <c:v>2.7290000000000001</c:v>
                </c:pt>
                <c:pt idx="255">
                  <c:v>2.754</c:v>
                </c:pt>
                <c:pt idx="256">
                  <c:v>2.7359999999999998</c:v>
                </c:pt>
                <c:pt idx="257">
                  <c:v>2.8340000000000001</c:v>
                </c:pt>
                <c:pt idx="258">
                  <c:v>2.9319999999999999</c:v>
                </c:pt>
                <c:pt idx="259">
                  <c:v>2.9710000000000001</c:v>
                </c:pt>
                <c:pt idx="260">
                  <c:v>3.0409999999999999</c:v>
                </c:pt>
                <c:pt idx="261">
                  <c:v>3.0139999999999998</c:v>
                </c:pt>
                <c:pt idx="262">
                  <c:v>2.99</c:v>
                </c:pt>
                <c:pt idx="263">
                  <c:v>3.0510000000000002</c:v>
                </c:pt>
                <c:pt idx="264">
                  <c:v>3.028</c:v>
                </c:pt>
                <c:pt idx="265">
                  <c:v>3.0049999999999999</c:v>
                </c:pt>
                <c:pt idx="266">
                  <c:v>2.9119999999999999</c:v>
                </c:pt>
                <c:pt idx="267">
                  <c:v>2.9449999999999998</c:v>
                </c:pt>
                <c:pt idx="268">
                  <c:v>3.0590000000000002</c:v>
                </c:pt>
                <c:pt idx="269">
                  <c:v>3.09</c:v>
                </c:pt>
                <c:pt idx="270">
                  <c:v>3.1579999999999999</c:v>
                </c:pt>
                <c:pt idx="271">
                  <c:v>3.2080000000000002</c:v>
                </c:pt>
                <c:pt idx="272">
                  <c:v>3.1619999999999999</c:v>
                </c:pt>
                <c:pt idx="273">
                  <c:v>3.202</c:v>
                </c:pt>
                <c:pt idx="274">
                  <c:v>3.19</c:v>
                </c:pt>
                <c:pt idx="275">
                  <c:v>3.2290000000000001</c:v>
                </c:pt>
                <c:pt idx="276">
                  <c:v>2.9939999999999998</c:v>
                </c:pt>
                <c:pt idx="277">
                  <c:v>2.984</c:v>
                </c:pt>
                <c:pt idx="278">
                  <c:v>2.9630000000000001</c:v>
                </c:pt>
                <c:pt idx="279">
                  <c:v>2.8279999999999998</c:v>
                </c:pt>
                <c:pt idx="280">
                  <c:v>2.92</c:v>
                </c:pt>
                <c:pt idx="281">
                  <c:v>3.0059999999999998</c:v>
                </c:pt>
                <c:pt idx="282">
                  <c:v>3.01</c:v>
                </c:pt>
                <c:pt idx="283">
                  <c:v>3.1080000000000001</c:v>
                </c:pt>
                <c:pt idx="284">
                  <c:v>3.081</c:v>
                </c:pt>
                <c:pt idx="285">
                  <c:v>3.1120000000000001</c:v>
                </c:pt>
                <c:pt idx="286">
                  <c:v>3.1080000000000001</c:v>
                </c:pt>
                <c:pt idx="287">
                  <c:v>3.044</c:v>
                </c:pt>
                <c:pt idx="288">
                  <c:v>3.077</c:v>
                </c:pt>
                <c:pt idx="289">
                  <c:v>3.0920000000000001</c:v>
                </c:pt>
                <c:pt idx="290">
                  <c:v>3.153</c:v>
                </c:pt>
                <c:pt idx="291">
                  <c:v>3.15</c:v>
                </c:pt>
                <c:pt idx="292">
                  <c:v>3.1360000000000001</c:v>
                </c:pt>
                <c:pt idx="293">
                  <c:v>3.113</c:v>
                </c:pt>
                <c:pt idx="294">
                  <c:v>3.1230000000000002</c:v>
                </c:pt>
                <c:pt idx="295">
                  <c:v>3.2</c:v>
                </c:pt>
                <c:pt idx="296">
                  <c:v>3.194</c:v>
                </c:pt>
                <c:pt idx="297">
                  <c:v>3.2989999999999999</c:v>
                </c:pt>
                <c:pt idx="298">
                  <c:v>3.355</c:v>
                </c:pt>
                <c:pt idx="299">
                  <c:v>3.3380000000000001</c:v>
                </c:pt>
                <c:pt idx="300">
                  <c:v>3.387</c:v>
                </c:pt>
                <c:pt idx="301">
                  <c:v>3.3820000000000001</c:v>
                </c:pt>
                <c:pt idx="302">
                  <c:v>3.4380000000000002</c:v>
                </c:pt>
                <c:pt idx="303">
                  <c:v>3.448</c:v>
                </c:pt>
                <c:pt idx="304">
                  <c:v>3.306</c:v>
                </c:pt>
                <c:pt idx="305">
                  <c:v>3.4729999999999999</c:v>
                </c:pt>
                <c:pt idx="306">
                  <c:v>3.403</c:v>
                </c:pt>
                <c:pt idx="307">
                  <c:v>3.24</c:v>
                </c:pt>
                <c:pt idx="308">
                  <c:v>3.1760000000000002</c:v>
                </c:pt>
                <c:pt idx="309">
                  <c:v>3.2280000000000002</c:v>
                </c:pt>
                <c:pt idx="310">
                  <c:v>3.2280000000000002</c:v>
                </c:pt>
                <c:pt idx="311">
                  <c:v>3.2589999999999999</c:v>
                </c:pt>
                <c:pt idx="312">
                  <c:v>3.2269999999999999</c:v>
                </c:pt>
                <c:pt idx="313">
                  <c:v>3.3180000000000001</c:v>
                </c:pt>
                <c:pt idx="314">
                  <c:v>3.3490000000000002</c:v>
                </c:pt>
                <c:pt idx="315">
                  <c:v>3.3439999999999999</c:v>
                </c:pt>
                <c:pt idx="316">
                  <c:v>3.3650000000000002</c:v>
                </c:pt>
                <c:pt idx="317">
                  <c:v>3.4119999999999999</c:v>
                </c:pt>
                <c:pt idx="318">
                  <c:v>3.4609999999999999</c:v>
                </c:pt>
                <c:pt idx="319">
                  <c:v>3.3980000000000001</c:v>
                </c:pt>
                <c:pt idx="320">
                  <c:v>3.4079999999999999</c:v>
                </c:pt>
                <c:pt idx="321">
                  <c:v>3.3919999999999999</c:v>
                </c:pt>
                <c:pt idx="322">
                  <c:v>3.38</c:v>
                </c:pt>
                <c:pt idx="323">
                  <c:v>3.3410000000000002</c:v>
                </c:pt>
                <c:pt idx="324">
                  <c:v>3.3839999999999999</c:v>
                </c:pt>
                <c:pt idx="325">
                  <c:v>3.415</c:v>
                </c:pt>
                <c:pt idx="326">
                  <c:v>3.468</c:v>
                </c:pt>
                <c:pt idx="327">
                  <c:v>3.464</c:v>
                </c:pt>
                <c:pt idx="328">
                  <c:v>3.4369999999999998</c:v>
                </c:pt>
                <c:pt idx="329">
                  <c:v>3.448</c:v>
                </c:pt>
                <c:pt idx="330">
                  <c:v>3.4350000000000001</c:v>
                </c:pt>
                <c:pt idx="331">
                  <c:v>3.4289999999999998</c:v>
                </c:pt>
                <c:pt idx="332">
                  <c:v>3.4249999999999998</c:v>
                </c:pt>
                <c:pt idx="333">
                  <c:v>3.4870000000000001</c:v>
                </c:pt>
                <c:pt idx="334">
                  <c:v>3.5960000000000001</c:v>
                </c:pt>
                <c:pt idx="335">
                  <c:v>3.6550000000000002</c:v>
                </c:pt>
                <c:pt idx="336">
                  <c:v>3.5300000000000002</c:v>
                </c:pt>
                <c:pt idx="337">
                  <c:v>3.5620000000000003</c:v>
                </c:pt>
                <c:pt idx="338">
                  <c:v>3.573</c:v>
                </c:pt>
                <c:pt idx="339">
                  <c:v>3.5390000000000001</c:v>
                </c:pt>
                <c:pt idx="340">
                  <c:v>3.4990000000000001</c:v>
                </c:pt>
                <c:pt idx="341">
                  <c:v>3.5259999999999998</c:v>
                </c:pt>
                <c:pt idx="342">
                  <c:v>3.5649999999999999</c:v>
                </c:pt>
                <c:pt idx="343">
                  <c:v>3.5460000000000003</c:v>
                </c:pt>
                <c:pt idx="344">
                  <c:v>3.5060000000000002</c:v>
                </c:pt>
                <c:pt idx="345">
                  <c:v>3.4950000000000001</c:v>
                </c:pt>
                <c:pt idx="346">
                  <c:v>3.6379999999999999</c:v>
                </c:pt>
                <c:pt idx="347">
                  <c:v>3.6720000000000002</c:v>
                </c:pt>
                <c:pt idx="348">
                  <c:v>3.6640000000000001</c:v>
                </c:pt>
                <c:pt idx="349">
                  <c:v>3.6760000000000002</c:v>
                </c:pt>
                <c:pt idx="350">
                  <c:v>3.6710000000000003</c:v>
                </c:pt>
                <c:pt idx="351">
                  <c:v>3.6310000000000002</c:v>
                </c:pt>
                <c:pt idx="352">
                  <c:v>3.6470000000000002</c:v>
                </c:pt>
                <c:pt idx="353">
                  <c:v>3.7029999999999998</c:v>
                </c:pt>
                <c:pt idx="354">
                  <c:v>3.69</c:v>
                </c:pt>
                <c:pt idx="355">
                  <c:v>3.6829999999999998</c:v>
                </c:pt>
                <c:pt idx="356">
                  <c:v>3.7290000000000001</c:v>
                </c:pt>
                <c:pt idx="357">
                  <c:v>3.8050000000000002</c:v>
                </c:pt>
                <c:pt idx="358">
                  <c:v>3.8959999999999999</c:v>
                </c:pt>
                <c:pt idx="359">
                  <c:v>3.798</c:v>
                </c:pt>
                <c:pt idx="360">
                  <c:v>3.7709999999999999</c:v>
                </c:pt>
                <c:pt idx="361">
                  <c:v>3.7640000000000002</c:v>
                </c:pt>
                <c:pt idx="362">
                  <c:v>3.734</c:v>
                </c:pt>
                <c:pt idx="363">
                  <c:v>3.83</c:v>
                </c:pt>
                <c:pt idx="364">
                  <c:v>3.8980000000000001</c:v>
                </c:pt>
                <c:pt idx="365">
                  <c:v>3.883</c:v>
                </c:pt>
                <c:pt idx="366">
                  <c:v>3.8540000000000001</c:v>
                </c:pt>
                <c:pt idx="367">
                  <c:v>3.9220000000000002</c:v>
                </c:pt>
                <c:pt idx="368">
                  <c:v>4.024</c:v>
                </c:pt>
                <c:pt idx="369">
                  <c:v>4.03</c:v>
                </c:pt>
                <c:pt idx="370">
                  <c:v>4.016</c:v>
                </c:pt>
                <c:pt idx="371">
                  <c:v>4.0330000000000004</c:v>
                </c:pt>
                <c:pt idx="372">
                  <c:v>4.0270000000000001</c:v>
                </c:pt>
                <c:pt idx="373">
                  <c:v>4.1219999999999999</c:v>
                </c:pt>
                <c:pt idx="374">
                  <c:v>4.12</c:v>
                </c:pt>
                <c:pt idx="375">
                  <c:v>4.1219999999999999</c:v>
                </c:pt>
                <c:pt idx="376">
                  <c:v>4.1130000000000004</c:v>
                </c:pt>
                <c:pt idx="377">
                  <c:v>4.1159999999999997</c:v>
                </c:pt>
                <c:pt idx="378">
                  <c:v>4.1289999999999996</c:v>
                </c:pt>
                <c:pt idx="379">
                  <c:v>4.1180000000000003</c:v>
                </c:pt>
                <c:pt idx="380">
                  <c:v>4.1180000000000003</c:v>
                </c:pt>
                <c:pt idx="381">
                  <c:v>4.1109999999999998</c:v>
                </c:pt>
                <c:pt idx="382">
                  <c:v>4.0540000000000003</c:v>
                </c:pt>
                <c:pt idx="383">
                  <c:v>4.0430000000000001</c:v>
                </c:pt>
                <c:pt idx="384">
                  <c:v>4.0149999999999997</c:v>
                </c:pt>
                <c:pt idx="385">
                  <c:v>4.0759999999999996</c:v>
                </c:pt>
                <c:pt idx="386">
                  <c:v>4.0620000000000003</c:v>
                </c:pt>
                <c:pt idx="387">
                  <c:v>4.0869999999999997</c:v>
                </c:pt>
                <c:pt idx="388">
                  <c:v>4.13</c:v>
                </c:pt>
                <c:pt idx="389">
                  <c:v>4.2240000000000002</c:v>
                </c:pt>
                <c:pt idx="390">
                  <c:v>4.2560000000000002</c:v>
                </c:pt>
                <c:pt idx="391">
                  <c:v>4.2220000000000004</c:v>
                </c:pt>
                <c:pt idx="392">
                  <c:v>4.2320000000000002</c:v>
                </c:pt>
                <c:pt idx="393">
                  <c:v>4.2130000000000001</c:v>
                </c:pt>
                <c:pt idx="394">
                  <c:v>4.218</c:v>
                </c:pt>
                <c:pt idx="395">
                  <c:v>4.2320000000000002</c:v>
                </c:pt>
                <c:pt idx="396">
                  <c:v>4.26</c:v>
                </c:pt>
                <c:pt idx="397">
                  <c:v>4.2560000000000002</c:v>
                </c:pt>
                <c:pt idx="398">
                  <c:v>4.282</c:v>
                </c:pt>
                <c:pt idx="399">
                  <c:v>4.3220000000000001</c:v>
                </c:pt>
                <c:pt idx="400">
                  <c:v>4.2430000000000003</c:v>
                </c:pt>
                <c:pt idx="401">
                  <c:v>4.2160000000000002</c:v>
                </c:pt>
                <c:pt idx="402">
                  <c:v>4.2549999999999999</c:v>
                </c:pt>
                <c:pt idx="403">
                  <c:v>4.2949999999999999</c:v>
                </c:pt>
                <c:pt idx="404">
                  <c:v>4.2969999999999997</c:v>
                </c:pt>
                <c:pt idx="405">
                  <c:v>4.2560000000000002</c:v>
                </c:pt>
                <c:pt idx="406">
                  <c:v>4.2620000000000005</c:v>
                </c:pt>
                <c:pt idx="407">
                  <c:v>4.2409999999999997</c:v>
                </c:pt>
                <c:pt idx="408">
                  <c:v>4.2789999999999999</c:v>
                </c:pt>
                <c:pt idx="409">
                  <c:v>4.2149999999999999</c:v>
                </c:pt>
                <c:pt idx="410">
                  <c:v>4.2039999999999997</c:v>
                </c:pt>
                <c:pt idx="411">
                  <c:v>4.3659999999999997</c:v>
                </c:pt>
                <c:pt idx="412">
                  <c:v>4.4180000000000001</c:v>
                </c:pt>
                <c:pt idx="413">
                  <c:v>4.3890000000000002</c:v>
                </c:pt>
                <c:pt idx="414">
                  <c:v>4.3860000000000001</c:v>
                </c:pt>
                <c:pt idx="415">
                  <c:v>4.4279999999999999</c:v>
                </c:pt>
                <c:pt idx="416">
                  <c:v>4.4169999999999998</c:v>
                </c:pt>
                <c:pt idx="417">
                  <c:v>4.4109999999999996</c:v>
                </c:pt>
                <c:pt idx="418">
                  <c:v>4.4370000000000003</c:v>
                </c:pt>
                <c:pt idx="419">
                  <c:v>4.5220000000000002</c:v>
                </c:pt>
                <c:pt idx="420">
                  <c:v>4.5330000000000004</c:v>
                </c:pt>
                <c:pt idx="421">
                  <c:v>4.4870000000000001</c:v>
                </c:pt>
                <c:pt idx="422">
                  <c:v>4.4879999999999995</c:v>
                </c:pt>
                <c:pt idx="423">
                  <c:v>4.4989999999999997</c:v>
                </c:pt>
                <c:pt idx="424">
                  <c:v>4.5410000000000004</c:v>
                </c:pt>
                <c:pt idx="425">
                  <c:v>4.5280000000000005</c:v>
                </c:pt>
                <c:pt idx="426">
                  <c:v>4.4800000000000004</c:v>
                </c:pt>
                <c:pt idx="427">
                  <c:v>4.4340000000000002</c:v>
                </c:pt>
                <c:pt idx="428">
                  <c:v>4.423</c:v>
                </c:pt>
                <c:pt idx="429">
                  <c:v>4.4790000000000001</c:v>
                </c:pt>
                <c:pt idx="430">
                  <c:v>4.5570000000000004</c:v>
                </c:pt>
                <c:pt idx="431">
                  <c:v>4.5869999999999997</c:v>
                </c:pt>
                <c:pt idx="432">
                  <c:v>4.67</c:v>
                </c:pt>
                <c:pt idx="433">
                  <c:v>4.7359999999999998</c:v>
                </c:pt>
                <c:pt idx="434">
                  <c:v>4.6219999999999999</c:v>
                </c:pt>
                <c:pt idx="435">
                  <c:v>4.5549999999999997</c:v>
                </c:pt>
                <c:pt idx="436">
                  <c:v>4.4279999999999999</c:v>
                </c:pt>
                <c:pt idx="437">
                  <c:v>4.4850000000000003</c:v>
                </c:pt>
                <c:pt idx="438">
                  <c:v>4.4180000000000001</c:v>
                </c:pt>
                <c:pt idx="439">
                  <c:v>4.3499999999999996</c:v>
                </c:pt>
                <c:pt idx="440">
                  <c:v>4.3629999999999995</c:v>
                </c:pt>
                <c:pt idx="441">
                  <c:v>4.3680000000000003</c:v>
                </c:pt>
                <c:pt idx="442">
                  <c:v>4.3319999999999999</c:v>
                </c:pt>
                <c:pt idx="443">
                  <c:v>4.3360000000000003</c:v>
                </c:pt>
                <c:pt idx="444">
                  <c:v>4.3629999999999995</c:v>
                </c:pt>
                <c:pt idx="445">
                  <c:v>4.3959999999999999</c:v>
                </c:pt>
                <c:pt idx="446">
                  <c:v>4.3870000000000005</c:v>
                </c:pt>
                <c:pt idx="447">
                  <c:v>4.3629999999999995</c:v>
                </c:pt>
                <c:pt idx="448">
                  <c:v>4.4240000000000004</c:v>
                </c:pt>
                <c:pt idx="449">
                  <c:v>4.4870000000000001</c:v>
                </c:pt>
                <c:pt idx="450">
                  <c:v>4.4740000000000002</c:v>
                </c:pt>
                <c:pt idx="451">
                  <c:v>4.4649999999999999</c:v>
                </c:pt>
                <c:pt idx="452">
                  <c:v>4.4719999999999995</c:v>
                </c:pt>
                <c:pt idx="453">
                  <c:v>4.4740000000000002</c:v>
                </c:pt>
                <c:pt idx="454">
                  <c:v>4.4219999999999997</c:v>
                </c:pt>
                <c:pt idx="455">
                  <c:v>4.3469999999999995</c:v>
                </c:pt>
                <c:pt idx="456">
                  <c:v>4.3469999999999995</c:v>
                </c:pt>
                <c:pt idx="457">
                  <c:v>4.3469999999999995</c:v>
                </c:pt>
                <c:pt idx="458">
                  <c:v>4.3159999999999998</c:v>
                </c:pt>
                <c:pt idx="459">
                  <c:v>4.29</c:v>
                </c:pt>
                <c:pt idx="460">
                  <c:v>4.29</c:v>
                </c:pt>
                <c:pt idx="461">
                  <c:v>4.29</c:v>
                </c:pt>
                <c:pt idx="462">
                  <c:v>4.29</c:v>
                </c:pt>
                <c:pt idx="463">
                  <c:v>4.3179999999999996</c:v>
                </c:pt>
                <c:pt idx="464">
                  <c:v>4.3220000000000001</c:v>
                </c:pt>
                <c:pt idx="465">
                  <c:v>4.3099999999999996</c:v>
                </c:pt>
                <c:pt idx="466">
                  <c:v>4.3710000000000004</c:v>
                </c:pt>
                <c:pt idx="467">
                  <c:v>4.3840000000000003</c:v>
                </c:pt>
                <c:pt idx="468">
                  <c:v>4.4489999999999998</c:v>
                </c:pt>
                <c:pt idx="469">
                  <c:v>4.4749999999999996</c:v>
                </c:pt>
                <c:pt idx="470">
                  <c:v>4.4470000000000001</c:v>
                </c:pt>
                <c:pt idx="471">
                  <c:v>4.4320000000000004</c:v>
                </c:pt>
                <c:pt idx="472">
                  <c:v>4.4509999999999996</c:v>
                </c:pt>
                <c:pt idx="473">
                  <c:v>4.5490000000000004</c:v>
                </c:pt>
                <c:pt idx="474">
                  <c:v>4.59</c:v>
                </c:pt>
                <c:pt idx="475">
                  <c:v>4.5759999999999996</c:v>
                </c:pt>
                <c:pt idx="476">
                  <c:v>4.5620000000000003</c:v>
                </c:pt>
                <c:pt idx="477">
                  <c:v>4.548</c:v>
                </c:pt>
                <c:pt idx="478">
                  <c:v>4.516</c:v>
                </c:pt>
                <c:pt idx="479">
                  <c:v>4.5350000000000001</c:v>
                </c:pt>
                <c:pt idx="480">
                  <c:v>4.51</c:v>
                </c:pt>
                <c:pt idx="481">
                  <c:v>4.4560000000000004</c:v>
                </c:pt>
                <c:pt idx="482">
                  <c:v>4.4429999999999996</c:v>
                </c:pt>
                <c:pt idx="483">
                  <c:v>4.43</c:v>
                </c:pt>
                <c:pt idx="484">
                  <c:v>4.4429999999999996</c:v>
                </c:pt>
                <c:pt idx="485">
                  <c:v>4.431</c:v>
                </c:pt>
                <c:pt idx="486">
                  <c:v>4.3780000000000001</c:v>
                </c:pt>
                <c:pt idx="487">
                  <c:v>4.3730000000000002</c:v>
                </c:pt>
                <c:pt idx="488">
                  <c:v>4.3780000000000001</c:v>
                </c:pt>
                <c:pt idx="489">
                  <c:v>4.3259999999999996</c:v>
                </c:pt>
                <c:pt idx="490">
                  <c:v>4.3650000000000002</c:v>
                </c:pt>
                <c:pt idx="491">
                  <c:v>4.43</c:v>
                </c:pt>
                <c:pt idx="492">
                  <c:v>4.3010000000000002</c:v>
                </c:pt>
                <c:pt idx="493">
                  <c:v>4.3010000000000002</c:v>
                </c:pt>
                <c:pt idx="494">
                  <c:v>4.2270000000000003</c:v>
                </c:pt>
                <c:pt idx="495">
                  <c:v>4.3070000000000004</c:v>
                </c:pt>
                <c:pt idx="496">
                  <c:v>4.3250000000000002</c:v>
                </c:pt>
                <c:pt idx="497">
                  <c:v>4.2350000000000003</c:v>
                </c:pt>
                <c:pt idx="498">
                  <c:v>4.1870000000000003</c:v>
                </c:pt>
                <c:pt idx="499">
                  <c:v>4.1879999999999997</c:v>
                </c:pt>
                <c:pt idx="500">
                  <c:v>4.1280000000000001</c:v>
                </c:pt>
                <c:pt idx="501">
                  <c:v>4.1239999999999997</c:v>
                </c:pt>
                <c:pt idx="502">
                  <c:v>4.0990000000000002</c:v>
                </c:pt>
                <c:pt idx="503">
                  <c:v>4.1479999999999997</c:v>
                </c:pt>
                <c:pt idx="504">
                  <c:v>4.0990000000000002</c:v>
                </c:pt>
                <c:pt idx="505">
                  <c:v>4.2130000000000001</c:v>
                </c:pt>
                <c:pt idx="506">
                  <c:v>4.2359999999999998</c:v>
                </c:pt>
                <c:pt idx="507">
                  <c:v>4.3</c:v>
                </c:pt>
                <c:pt idx="508">
                  <c:v>4.2300000000000004</c:v>
                </c:pt>
                <c:pt idx="509">
                  <c:v>4.2629999999999999</c:v>
                </c:pt>
                <c:pt idx="510">
                  <c:v>4.33</c:v>
                </c:pt>
                <c:pt idx="511">
                  <c:v>4.3280000000000003</c:v>
                </c:pt>
                <c:pt idx="512">
                  <c:v>4.3730000000000002</c:v>
                </c:pt>
                <c:pt idx="513">
                  <c:v>4.4530000000000003</c:v>
                </c:pt>
                <c:pt idx="514">
                  <c:v>4.4509999999999996</c:v>
                </c:pt>
                <c:pt idx="515">
                  <c:v>4.41</c:v>
                </c:pt>
                <c:pt idx="516">
                  <c:v>4.4130000000000003</c:v>
                </c:pt>
                <c:pt idx="517">
                  <c:v>4.3940000000000001</c:v>
                </c:pt>
                <c:pt idx="518">
                  <c:v>4.42</c:v>
                </c:pt>
                <c:pt idx="519">
                  <c:v>4.3949999999999996</c:v>
                </c:pt>
                <c:pt idx="520">
                  <c:v>4.4059999999999997</c:v>
                </c:pt>
                <c:pt idx="521">
                  <c:v>4.4480000000000004</c:v>
                </c:pt>
                <c:pt idx="522">
                  <c:v>4.4770000000000003</c:v>
                </c:pt>
                <c:pt idx="523">
                  <c:v>4.4160000000000004</c:v>
                </c:pt>
                <c:pt idx="524">
                  <c:v>4.4180000000000001</c:v>
                </c:pt>
                <c:pt idx="525">
                  <c:v>4.3559999999999999</c:v>
                </c:pt>
                <c:pt idx="526">
                  <c:v>4.3120000000000003</c:v>
                </c:pt>
                <c:pt idx="527">
                  <c:v>4.33</c:v>
                </c:pt>
                <c:pt idx="528">
                  <c:v>4.3410000000000002</c:v>
                </c:pt>
                <c:pt idx="529">
                  <c:v>4.3</c:v>
                </c:pt>
                <c:pt idx="530">
                  <c:v>4.4420000000000002</c:v>
                </c:pt>
                <c:pt idx="531">
                  <c:v>4.4429999999999996</c:v>
                </c:pt>
                <c:pt idx="532">
                  <c:v>4.4009999999999998</c:v>
                </c:pt>
                <c:pt idx="533">
                  <c:v>4.4809999999999999</c:v>
                </c:pt>
                <c:pt idx="534">
                  <c:v>4.5380000000000003</c:v>
                </c:pt>
                <c:pt idx="535">
                  <c:v>4.5730000000000004</c:v>
                </c:pt>
                <c:pt idx="536">
                  <c:v>4.7190000000000003</c:v>
                </c:pt>
                <c:pt idx="537">
                  <c:v>4.6550000000000002</c:v>
                </c:pt>
                <c:pt idx="538">
                  <c:v>4.8129999999999997</c:v>
                </c:pt>
                <c:pt idx="539">
                  <c:v>4.8579999999999997</c:v>
                </c:pt>
                <c:pt idx="540">
                  <c:v>4.7850000000000001</c:v>
                </c:pt>
                <c:pt idx="541">
                  <c:v>4.6559999999999997</c:v>
                </c:pt>
                <c:pt idx="542">
                  <c:v>4.4950000000000001</c:v>
                </c:pt>
                <c:pt idx="543">
                  <c:v>4.4459999999999997</c:v>
                </c:pt>
                <c:pt idx="544">
                  <c:v>4.4870000000000001</c:v>
                </c:pt>
                <c:pt idx="545">
                  <c:v>4.4960000000000004</c:v>
                </c:pt>
                <c:pt idx="546">
                  <c:v>4.423</c:v>
                </c:pt>
                <c:pt idx="547">
                  <c:v>4.4210000000000003</c:v>
                </c:pt>
                <c:pt idx="548">
                  <c:v>4.4909999999999997</c:v>
                </c:pt>
                <c:pt idx="549">
                  <c:v>4.5170000000000003</c:v>
                </c:pt>
                <c:pt idx="550">
                  <c:v>4.4669999999999996</c:v>
                </c:pt>
                <c:pt idx="551">
                  <c:v>4.3600000000000003</c:v>
                </c:pt>
                <c:pt idx="552">
                  <c:v>4.4829999999999997</c:v>
                </c:pt>
                <c:pt idx="553">
                  <c:v>4.351</c:v>
                </c:pt>
                <c:pt idx="554">
                  <c:v>4.282</c:v>
                </c:pt>
                <c:pt idx="555">
                  <c:v>4.2670000000000003</c:v>
                </c:pt>
                <c:pt idx="556">
                  <c:v>4.2290000000000001</c:v>
                </c:pt>
                <c:pt idx="557">
                  <c:v>4.1360000000000001</c:v>
                </c:pt>
                <c:pt idx="558">
                  <c:v>4.1239999999999997</c:v>
                </c:pt>
                <c:pt idx="559">
                  <c:v>4.1459999999999999</c:v>
                </c:pt>
                <c:pt idx="560">
                  <c:v>4.1529999999999996</c:v>
                </c:pt>
                <c:pt idx="561">
                  <c:v>4.1760000000000002</c:v>
                </c:pt>
                <c:pt idx="562">
                  <c:v>4.218</c:v>
                </c:pt>
                <c:pt idx="563">
                  <c:v>4.16</c:v>
                </c:pt>
                <c:pt idx="564">
                  <c:v>4.1849999999999996</c:v>
                </c:pt>
                <c:pt idx="565">
                  <c:v>4.0819999999999999</c:v>
                </c:pt>
                <c:pt idx="566">
                  <c:v>4.0289999999999999</c:v>
                </c:pt>
                <c:pt idx="567">
                  <c:v>3.9870000000000001</c:v>
                </c:pt>
                <c:pt idx="568">
                  <c:v>3.988</c:v>
                </c:pt>
                <c:pt idx="569">
                  <c:v>4.0439999999999996</c:v>
                </c:pt>
                <c:pt idx="570">
                  <c:v>4.0069999999999997</c:v>
                </c:pt>
                <c:pt idx="571">
                  <c:v>3.915</c:v>
                </c:pt>
                <c:pt idx="572">
                  <c:v>3.79</c:v>
                </c:pt>
                <c:pt idx="573">
                  <c:v>3.875</c:v>
                </c:pt>
                <c:pt idx="574">
                  <c:v>3.9329999999999998</c:v>
                </c:pt>
                <c:pt idx="575">
                  <c:v>4.0179999999999998</c:v>
                </c:pt>
                <c:pt idx="576">
                  <c:v>3.9260000000000002</c:v>
                </c:pt>
                <c:pt idx="577">
                  <c:v>3.9180000000000001</c:v>
                </c:pt>
                <c:pt idx="578">
                  <c:v>3.89</c:v>
                </c:pt>
                <c:pt idx="579">
                  <c:v>3.9459999999999997</c:v>
                </c:pt>
                <c:pt idx="580">
                  <c:v>3.927</c:v>
                </c:pt>
                <c:pt idx="581">
                  <c:v>3.87</c:v>
                </c:pt>
                <c:pt idx="582">
                  <c:v>3.95</c:v>
                </c:pt>
                <c:pt idx="583">
                  <c:v>3.9929999999999999</c:v>
                </c:pt>
                <c:pt idx="584">
                  <c:v>3.9430000000000001</c:v>
                </c:pt>
                <c:pt idx="585">
                  <c:v>4.0940000000000003</c:v>
                </c:pt>
                <c:pt idx="586">
                  <c:v>4.1189999999999998</c:v>
                </c:pt>
                <c:pt idx="587">
                  <c:v>4.306</c:v>
                </c:pt>
                <c:pt idx="588">
                  <c:v>4.3410000000000002</c:v>
                </c:pt>
                <c:pt idx="589">
                  <c:v>4.2409999999999997</c:v>
                </c:pt>
                <c:pt idx="590">
                  <c:v>4.3129999999999997</c:v>
                </c:pt>
                <c:pt idx="591">
                  <c:v>4.4000000000000004</c:v>
                </c:pt>
                <c:pt idx="592">
                  <c:v>4.5579999999999998</c:v>
                </c:pt>
                <c:pt idx="593">
                  <c:v>4.4109999999999996</c:v>
                </c:pt>
                <c:pt idx="594">
                  <c:v>4.2629999999999999</c:v>
                </c:pt>
                <c:pt idx="595">
                  <c:v>3.859</c:v>
                </c:pt>
                <c:pt idx="596">
                  <c:v>3.867</c:v>
                </c:pt>
                <c:pt idx="597">
                  <c:v>3.7519999999999998</c:v>
                </c:pt>
                <c:pt idx="598">
                  <c:v>3.7189999999999999</c:v>
                </c:pt>
                <c:pt idx="599">
                  <c:v>3.843</c:v>
                </c:pt>
                <c:pt idx="600">
                  <c:v>3.9</c:v>
                </c:pt>
                <c:pt idx="601">
                  <c:v>3.9729999999999999</c:v>
                </c:pt>
                <c:pt idx="602">
                  <c:v>3.915</c:v>
                </c:pt>
                <c:pt idx="603">
                  <c:v>3.734</c:v>
                </c:pt>
                <c:pt idx="604">
                  <c:v>3.718</c:v>
                </c:pt>
                <c:pt idx="605">
                  <c:v>3.593</c:v>
                </c:pt>
                <c:pt idx="606">
                  <c:v>3.4809999999999999</c:v>
                </c:pt>
                <c:pt idx="607">
                  <c:v>3.508</c:v>
                </c:pt>
                <c:pt idx="608">
                  <c:v>3.5779999999999998</c:v>
                </c:pt>
                <c:pt idx="609">
                  <c:v>3.5190000000000001</c:v>
                </c:pt>
                <c:pt idx="610">
                  <c:v>3.5190000000000001</c:v>
                </c:pt>
                <c:pt idx="611">
                  <c:v>3.452</c:v>
                </c:pt>
                <c:pt idx="612">
                  <c:v>3.4159999999999999</c:v>
                </c:pt>
                <c:pt idx="613">
                  <c:v>3.4050000000000002</c:v>
                </c:pt>
                <c:pt idx="614">
                  <c:v>3.4750000000000001</c:v>
                </c:pt>
                <c:pt idx="615">
                  <c:v>3.2949999999999999</c:v>
                </c:pt>
                <c:pt idx="616">
                  <c:v>3.3420000000000001</c:v>
                </c:pt>
                <c:pt idx="617">
                  <c:v>3.306</c:v>
                </c:pt>
                <c:pt idx="618">
                  <c:v>3.234</c:v>
                </c:pt>
                <c:pt idx="619">
                  <c:v>3.2359999999999998</c:v>
                </c:pt>
                <c:pt idx="620">
                  <c:v>3.246</c:v>
                </c:pt>
                <c:pt idx="621">
                  <c:v>3.202</c:v>
                </c:pt>
                <c:pt idx="622">
                  <c:v>3.1989999999999998</c:v>
                </c:pt>
                <c:pt idx="623">
                  <c:v>3.1469999999999998</c:v>
                </c:pt>
                <c:pt idx="624">
                  <c:v>3.0670000000000002</c:v>
                </c:pt>
                <c:pt idx="625">
                  <c:v>3.1040000000000001</c:v>
                </c:pt>
                <c:pt idx="626">
                  <c:v>3.254</c:v>
                </c:pt>
                <c:pt idx="627">
                  <c:v>3.181</c:v>
                </c:pt>
                <c:pt idx="628">
                  <c:v>3.137</c:v>
                </c:pt>
                <c:pt idx="629">
                  <c:v>3.149</c:v>
                </c:pt>
                <c:pt idx="630">
                  <c:v>3.2560000000000002</c:v>
                </c:pt>
                <c:pt idx="631">
                  <c:v>3.2560000000000002</c:v>
                </c:pt>
                <c:pt idx="632">
                  <c:v>3.3149999999999999</c:v>
                </c:pt>
                <c:pt idx="633">
                  <c:v>3.367</c:v>
                </c:pt>
                <c:pt idx="634">
                  <c:v>3.4119999999999999</c:v>
                </c:pt>
                <c:pt idx="635">
                  <c:v>3.3940000000000001</c:v>
                </c:pt>
                <c:pt idx="636">
                  <c:v>3.3679999999999999</c:v>
                </c:pt>
                <c:pt idx="637">
                  <c:v>3.379</c:v>
                </c:pt>
                <c:pt idx="638">
                  <c:v>3.423</c:v>
                </c:pt>
                <c:pt idx="639">
                  <c:v>3.4550000000000001</c:v>
                </c:pt>
                <c:pt idx="640">
                  <c:v>3.4969999999999999</c:v>
                </c:pt>
                <c:pt idx="641">
                  <c:v>3.5470000000000002</c:v>
                </c:pt>
                <c:pt idx="642">
                  <c:v>3.5249999999999999</c:v>
                </c:pt>
                <c:pt idx="643">
                  <c:v>3.5590000000000002</c:v>
                </c:pt>
                <c:pt idx="644">
                  <c:v>3.593</c:v>
                </c:pt>
                <c:pt idx="645">
                  <c:v>3.5249999999999999</c:v>
                </c:pt>
                <c:pt idx="646">
                  <c:v>3.593</c:v>
                </c:pt>
                <c:pt idx="647">
                  <c:v>3.5030000000000001</c:v>
                </c:pt>
                <c:pt idx="648">
                  <c:v>3.633</c:v>
                </c:pt>
                <c:pt idx="649">
                  <c:v>3.7759999999999998</c:v>
                </c:pt>
                <c:pt idx="650">
                  <c:v>3.8449999999999998</c:v>
                </c:pt>
                <c:pt idx="651">
                  <c:v>3.8689999999999998</c:v>
                </c:pt>
                <c:pt idx="652">
                  <c:v>3.9390000000000001</c:v>
                </c:pt>
                <c:pt idx="653">
                  <c:v>3.8890000000000002</c:v>
                </c:pt>
                <c:pt idx="654">
                  <c:v>3.859</c:v>
                </c:pt>
                <c:pt idx="655">
                  <c:v>3.8810000000000002</c:v>
                </c:pt>
                <c:pt idx="656">
                  <c:v>3.8410000000000002</c:v>
                </c:pt>
                <c:pt idx="657">
                  <c:v>3.9649999999999999</c:v>
                </c:pt>
                <c:pt idx="658">
                  <c:v>3.9529999999999998</c:v>
                </c:pt>
                <c:pt idx="659">
                  <c:v>3.9079999999999999</c:v>
                </c:pt>
                <c:pt idx="660">
                  <c:v>3.84</c:v>
                </c:pt>
                <c:pt idx="661">
                  <c:v>3.8449999999999998</c:v>
                </c:pt>
                <c:pt idx="662">
                  <c:v>3.8970000000000002</c:v>
                </c:pt>
                <c:pt idx="663">
                  <c:v>3.9130000000000003</c:v>
                </c:pt>
                <c:pt idx="664">
                  <c:v>3.9939999999999998</c:v>
                </c:pt>
                <c:pt idx="665">
                  <c:v>4.0209999999999999</c:v>
                </c:pt>
                <c:pt idx="666">
                  <c:v>3.9870000000000001</c:v>
                </c:pt>
                <c:pt idx="667">
                  <c:v>4.0270000000000001</c:v>
                </c:pt>
                <c:pt idx="668">
                  <c:v>3.9980000000000002</c:v>
                </c:pt>
                <c:pt idx="669">
                  <c:v>4.0490000000000004</c:v>
                </c:pt>
                <c:pt idx="670">
                  <c:v>3.98</c:v>
                </c:pt>
                <c:pt idx="671">
                  <c:v>3.9859999999999998</c:v>
                </c:pt>
                <c:pt idx="672">
                  <c:v>3.9790000000000001</c:v>
                </c:pt>
                <c:pt idx="673">
                  <c:v>3.9849999999999999</c:v>
                </c:pt>
                <c:pt idx="674">
                  <c:v>3.9939999999999998</c:v>
                </c:pt>
                <c:pt idx="675">
                  <c:v>4.0449999999999999</c:v>
                </c:pt>
                <c:pt idx="676">
                  <c:v>4.01</c:v>
                </c:pt>
                <c:pt idx="677">
                  <c:v>3.9939999999999998</c:v>
                </c:pt>
                <c:pt idx="678">
                  <c:v>4.0570000000000004</c:v>
                </c:pt>
                <c:pt idx="679">
                  <c:v>4.0270000000000001</c:v>
                </c:pt>
                <c:pt idx="680">
                  <c:v>4.0209999999999999</c:v>
                </c:pt>
                <c:pt idx="681">
                  <c:v>4.0570000000000004</c:v>
                </c:pt>
                <c:pt idx="682">
                  <c:v>4.0819999999999999</c:v>
                </c:pt>
                <c:pt idx="683">
                  <c:v>4.08</c:v>
                </c:pt>
                <c:pt idx="684">
                  <c:v>4.0670000000000002</c:v>
                </c:pt>
                <c:pt idx="685">
                  <c:v>4.0449999999999999</c:v>
                </c:pt>
                <c:pt idx="686">
                  <c:v>3.9939999999999998</c:v>
                </c:pt>
                <c:pt idx="687">
                  <c:v>3.9969999999999999</c:v>
                </c:pt>
                <c:pt idx="688">
                  <c:v>3.9980000000000002</c:v>
                </c:pt>
                <c:pt idx="689">
                  <c:v>3.93</c:v>
                </c:pt>
                <c:pt idx="690">
                  <c:v>3.9279999999999999</c:v>
                </c:pt>
                <c:pt idx="691">
                  <c:v>3.8940000000000001</c:v>
                </c:pt>
                <c:pt idx="692">
                  <c:v>3.931</c:v>
                </c:pt>
                <c:pt idx="693">
                  <c:v>3.9649999999999999</c:v>
                </c:pt>
                <c:pt idx="694">
                  <c:v>3.94</c:v>
                </c:pt>
                <c:pt idx="695">
                  <c:v>3.9769999999999999</c:v>
                </c:pt>
                <c:pt idx="696">
                  <c:v>3.9329999999999998</c:v>
                </c:pt>
                <c:pt idx="697">
                  <c:v>3.8369999999999997</c:v>
                </c:pt>
                <c:pt idx="698">
                  <c:v>3.8369999999999997</c:v>
                </c:pt>
                <c:pt idx="699">
                  <c:v>3.9409999999999998</c:v>
                </c:pt>
                <c:pt idx="700">
                  <c:v>3.9459999999999997</c:v>
                </c:pt>
                <c:pt idx="701">
                  <c:v>3.96</c:v>
                </c:pt>
                <c:pt idx="702">
                  <c:v>3.9750000000000001</c:v>
                </c:pt>
                <c:pt idx="703">
                  <c:v>4.0220000000000002</c:v>
                </c:pt>
                <c:pt idx="704">
                  <c:v>4.0359999999999996</c:v>
                </c:pt>
                <c:pt idx="705">
                  <c:v>3.9830000000000001</c:v>
                </c:pt>
                <c:pt idx="706">
                  <c:v>4.0270000000000001</c:v>
                </c:pt>
                <c:pt idx="707">
                  <c:v>3.9119999999999999</c:v>
                </c:pt>
                <c:pt idx="708">
                  <c:v>3.823</c:v>
                </c:pt>
                <c:pt idx="709">
                  <c:v>3.7730000000000001</c:v>
                </c:pt>
                <c:pt idx="710">
                  <c:v>3.8879999999999999</c:v>
                </c:pt>
                <c:pt idx="711">
                  <c:v>3.9470000000000001</c:v>
                </c:pt>
                <c:pt idx="712">
                  <c:v>3.923</c:v>
                </c:pt>
                <c:pt idx="713">
                  <c:v>3.819</c:v>
                </c:pt>
                <c:pt idx="714">
                  <c:v>3.7359999999999998</c:v>
                </c:pt>
                <c:pt idx="715">
                  <c:v>3.7359999999999998</c:v>
                </c:pt>
                <c:pt idx="716">
                  <c:v>3.74</c:v>
                </c:pt>
                <c:pt idx="717">
                  <c:v>3.7160000000000002</c:v>
                </c:pt>
                <c:pt idx="718">
                  <c:v>3.7109999999999999</c:v>
                </c:pt>
                <c:pt idx="719">
                  <c:v>3.7720000000000002</c:v>
                </c:pt>
                <c:pt idx="720">
                  <c:v>3.871</c:v>
                </c:pt>
                <c:pt idx="721">
                  <c:v>3.907</c:v>
                </c:pt>
                <c:pt idx="722">
                  <c:v>3.903</c:v>
                </c:pt>
                <c:pt idx="723">
                  <c:v>3.9140000000000001</c:v>
                </c:pt>
                <c:pt idx="724">
                  <c:v>3.9130000000000003</c:v>
                </c:pt>
                <c:pt idx="725">
                  <c:v>3.87</c:v>
                </c:pt>
                <c:pt idx="726">
                  <c:v>3.879</c:v>
                </c:pt>
                <c:pt idx="727">
                  <c:v>3.8660000000000001</c:v>
                </c:pt>
                <c:pt idx="728">
                  <c:v>3.9430000000000001</c:v>
                </c:pt>
                <c:pt idx="729">
                  <c:v>4.04</c:v>
                </c:pt>
                <c:pt idx="730">
                  <c:v>4.0640000000000001</c:v>
                </c:pt>
                <c:pt idx="731">
                  <c:v>4.1070000000000002</c:v>
                </c:pt>
                <c:pt idx="732">
                  <c:v>4.08</c:v>
                </c:pt>
                <c:pt idx="733">
                  <c:v>4.024</c:v>
                </c:pt>
                <c:pt idx="734">
                  <c:v>4.0860000000000003</c:v>
                </c:pt>
                <c:pt idx="735">
                  <c:v>4.0999999999999996</c:v>
                </c:pt>
                <c:pt idx="736">
                  <c:v>4.1399999999999997</c:v>
                </c:pt>
                <c:pt idx="737">
                  <c:v>4.1950000000000003</c:v>
                </c:pt>
                <c:pt idx="738">
                  <c:v>4.2350000000000003</c:v>
                </c:pt>
                <c:pt idx="739">
                  <c:v>4.2309999999999999</c:v>
                </c:pt>
                <c:pt idx="740">
                  <c:v>4.2229999999999999</c:v>
                </c:pt>
                <c:pt idx="741">
                  <c:v>4.2450000000000001</c:v>
                </c:pt>
                <c:pt idx="742">
                  <c:v>4.2220000000000004</c:v>
                </c:pt>
                <c:pt idx="743">
                  <c:v>4.2039999999999997</c:v>
                </c:pt>
                <c:pt idx="744">
                  <c:v>4.1950000000000003</c:v>
                </c:pt>
                <c:pt idx="745">
                  <c:v>4.1749999999999998</c:v>
                </c:pt>
                <c:pt idx="746">
                  <c:v>4.1970000000000001</c:v>
                </c:pt>
                <c:pt idx="747">
                  <c:v>4.1909999999999998</c:v>
                </c:pt>
                <c:pt idx="748">
                  <c:v>4.1790000000000003</c:v>
                </c:pt>
                <c:pt idx="749">
                  <c:v>4.2969999999999997</c:v>
                </c:pt>
                <c:pt idx="750">
                  <c:v>4.306</c:v>
                </c:pt>
                <c:pt idx="751">
                  <c:v>4.4009999999999998</c:v>
                </c:pt>
                <c:pt idx="752">
                  <c:v>4.3879999999999999</c:v>
                </c:pt>
                <c:pt idx="753">
                  <c:v>4.4740000000000002</c:v>
                </c:pt>
                <c:pt idx="754">
                  <c:v>4.5780000000000003</c:v>
                </c:pt>
                <c:pt idx="755">
                  <c:v>4.5750000000000002</c:v>
                </c:pt>
                <c:pt idx="756">
                  <c:v>4.6260000000000003</c:v>
                </c:pt>
                <c:pt idx="757">
                  <c:v>4.593</c:v>
                </c:pt>
                <c:pt idx="758">
                  <c:v>4.5090000000000003</c:v>
                </c:pt>
                <c:pt idx="759">
                  <c:v>4.5060000000000002</c:v>
                </c:pt>
                <c:pt idx="760">
                  <c:v>4.4989999999999997</c:v>
                </c:pt>
                <c:pt idx="761">
                  <c:v>4.4800000000000004</c:v>
                </c:pt>
                <c:pt idx="762">
                  <c:v>4.4640000000000004</c:v>
                </c:pt>
                <c:pt idx="763">
                  <c:v>4.4749999999999996</c:v>
                </c:pt>
                <c:pt idx="764">
                  <c:v>4.5570000000000004</c:v>
                </c:pt>
                <c:pt idx="765">
                  <c:v>4.593</c:v>
                </c:pt>
                <c:pt idx="766">
                  <c:v>4.5969999999999995</c:v>
                </c:pt>
                <c:pt idx="767">
                  <c:v>4.5609999999999999</c:v>
                </c:pt>
                <c:pt idx="768">
                  <c:v>4.5709999999999997</c:v>
                </c:pt>
                <c:pt idx="769">
                  <c:v>4.5570000000000004</c:v>
                </c:pt>
                <c:pt idx="770">
                  <c:v>4.6059999999999999</c:v>
                </c:pt>
                <c:pt idx="771">
                  <c:v>4.6779999999999999</c:v>
                </c:pt>
                <c:pt idx="772">
                  <c:v>4.6580000000000004</c:v>
                </c:pt>
                <c:pt idx="773">
                  <c:v>4.6710000000000003</c:v>
                </c:pt>
                <c:pt idx="774">
                  <c:v>4.7190000000000003</c:v>
                </c:pt>
                <c:pt idx="775">
                  <c:v>4.7080000000000002</c:v>
                </c:pt>
                <c:pt idx="776">
                  <c:v>4.6859999999999999</c:v>
                </c:pt>
                <c:pt idx="777">
                  <c:v>4.702</c:v>
                </c:pt>
                <c:pt idx="778">
                  <c:v>4.6850000000000005</c:v>
                </c:pt>
                <c:pt idx="779">
                  <c:v>4.7240000000000002</c:v>
                </c:pt>
                <c:pt idx="780">
                  <c:v>4.7789999999999999</c:v>
                </c:pt>
                <c:pt idx="781">
                  <c:v>4.8760000000000003</c:v>
                </c:pt>
                <c:pt idx="782">
                  <c:v>4.9080000000000004</c:v>
                </c:pt>
                <c:pt idx="783">
                  <c:v>4.9180000000000001</c:v>
                </c:pt>
                <c:pt idx="784">
                  <c:v>4.9370000000000003</c:v>
                </c:pt>
                <c:pt idx="785">
                  <c:v>4.9690000000000003</c:v>
                </c:pt>
                <c:pt idx="786">
                  <c:v>4.9729999999999999</c:v>
                </c:pt>
                <c:pt idx="787">
                  <c:v>4.9779999999999998</c:v>
                </c:pt>
                <c:pt idx="788">
                  <c:v>4.9509999999999996</c:v>
                </c:pt>
                <c:pt idx="789">
                  <c:v>4.8419999999999996</c:v>
                </c:pt>
                <c:pt idx="790">
                  <c:v>4.867</c:v>
                </c:pt>
                <c:pt idx="791">
                  <c:v>4.8109999999999999</c:v>
                </c:pt>
                <c:pt idx="792">
                  <c:v>4.835</c:v>
                </c:pt>
                <c:pt idx="793">
                  <c:v>4.8040000000000003</c:v>
                </c:pt>
                <c:pt idx="794">
                  <c:v>4.8159999999999998</c:v>
                </c:pt>
                <c:pt idx="795">
                  <c:v>4.8309999999999995</c:v>
                </c:pt>
                <c:pt idx="796">
                  <c:v>4.8280000000000003</c:v>
                </c:pt>
                <c:pt idx="797">
                  <c:v>4.8419999999999996</c:v>
                </c:pt>
                <c:pt idx="798">
                  <c:v>4.843</c:v>
                </c:pt>
                <c:pt idx="799">
                  <c:v>4.9180000000000001</c:v>
                </c:pt>
                <c:pt idx="800">
                  <c:v>4.9050000000000002</c:v>
                </c:pt>
                <c:pt idx="801">
                  <c:v>4.8650000000000002</c:v>
                </c:pt>
                <c:pt idx="802">
                  <c:v>4.8680000000000003</c:v>
                </c:pt>
                <c:pt idx="803">
                  <c:v>4.8789999999999996</c:v>
                </c:pt>
                <c:pt idx="804">
                  <c:v>4.88</c:v>
                </c:pt>
                <c:pt idx="805">
                  <c:v>4.9050000000000002</c:v>
                </c:pt>
                <c:pt idx="806">
                  <c:v>4.915</c:v>
                </c:pt>
                <c:pt idx="807">
                  <c:v>4.9279999999999999</c:v>
                </c:pt>
                <c:pt idx="808">
                  <c:v>4.9420000000000002</c:v>
                </c:pt>
                <c:pt idx="809">
                  <c:v>4.9559999999999995</c:v>
                </c:pt>
                <c:pt idx="810">
                  <c:v>4.9790000000000001</c:v>
                </c:pt>
                <c:pt idx="811">
                  <c:v>4.9740000000000002</c:v>
                </c:pt>
                <c:pt idx="812">
                  <c:v>4.9809999999999999</c:v>
                </c:pt>
                <c:pt idx="813">
                  <c:v>4.9930000000000003</c:v>
                </c:pt>
                <c:pt idx="814">
                  <c:v>4.9390000000000001</c:v>
                </c:pt>
                <c:pt idx="815">
                  <c:v>4.8629999999999995</c:v>
                </c:pt>
                <c:pt idx="816">
                  <c:v>4.8620000000000001</c:v>
                </c:pt>
                <c:pt idx="817">
                  <c:v>4.7229999999999999</c:v>
                </c:pt>
                <c:pt idx="818">
                  <c:v>4.726</c:v>
                </c:pt>
                <c:pt idx="819">
                  <c:v>4.8239999999999998</c:v>
                </c:pt>
                <c:pt idx="820">
                  <c:v>4.8390000000000004</c:v>
                </c:pt>
                <c:pt idx="821">
                  <c:v>4.8680000000000003</c:v>
                </c:pt>
                <c:pt idx="822">
                  <c:v>4.9039999999999999</c:v>
                </c:pt>
                <c:pt idx="823">
                  <c:v>4.9160000000000004</c:v>
                </c:pt>
                <c:pt idx="824">
                  <c:v>4.9050000000000002</c:v>
                </c:pt>
                <c:pt idx="825">
                  <c:v>4.9729999999999999</c:v>
                </c:pt>
                <c:pt idx="826">
                  <c:v>5.0259999999999998</c:v>
                </c:pt>
                <c:pt idx="827">
                  <c:v>4.9740000000000002</c:v>
                </c:pt>
                <c:pt idx="828">
                  <c:v>4.9240000000000004</c:v>
                </c:pt>
                <c:pt idx="829">
                  <c:v>4.867</c:v>
                </c:pt>
                <c:pt idx="830">
                  <c:v>4.8570000000000002</c:v>
                </c:pt>
                <c:pt idx="831">
                  <c:v>4.9130000000000003</c:v>
                </c:pt>
                <c:pt idx="832">
                  <c:v>4.8870000000000005</c:v>
                </c:pt>
                <c:pt idx="833">
                  <c:v>4.9109999999999996</c:v>
                </c:pt>
                <c:pt idx="834">
                  <c:v>4.97</c:v>
                </c:pt>
                <c:pt idx="835">
                  <c:v>5.1109999999999998</c:v>
                </c:pt>
                <c:pt idx="836">
                  <c:v>5.1210000000000004</c:v>
                </c:pt>
                <c:pt idx="837">
                  <c:v>5.1379999999999999</c:v>
                </c:pt>
                <c:pt idx="838">
                  <c:v>5.1580000000000004</c:v>
                </c:pt>
                <c:pt idx="839">
                  <c:v>5.1449999999999996</c:v>
                </c:pt>
                <c:pt idx="840">
                  <c:v>5.125</c:v>
                </c:pt>
                <c:pt idx="841">
                  <c:v>5.125</c:v>
                </c:pt>
                <c:pt idx="842">
                  <c:v>5.157</c:v>
                </c:pt>
                <c:pt idx="843">
                  <c:v>5.1509999999999998</c:v>
                </c:pt>
                <c:pt idx="844">
                  <c:v>5.2119999999999997</c:v>
                </c:pt>
                <c:pt idx="845">
                  <c:v>5.1950000000000003</c:v>
                </c:pt>
                <c:pt idx="846">
                  <c:v>5.1710000000000003</c:v>
                </c:pt>
                <c:pt idx="847">
                  <c:v>5.17</c:v>
                </c:pt>
                <c:pt idx="848">
                  <c:v>5.149</c:v>
                </c:pt>
                <c:pt idx="849">
                  <c:v>5.13</c:v>
                </c:pt>
                <c:pt idx="850">
                  <c:v>5.1660000000000004</c:v>
                </c:pt>
                <c:pt idx="851">
                  <c:v>5.173</c:v>
                </c:pt>
                <c:pt idx="852">
                  <c:v>5.266</c:v>
                </c:pt>
                <c:pt idx="853">
                  <c:v>5.2489999999999997</c:v>
                </c:pt>
                <c:pt idx="854">
                  <c:v>5.2759999999999998</c:v>
                </c:pt>
                <c:pt idx="855">
                  <c:v>5.2889999999999997</c:v>
                </c:pt>
                <c:pt idx="856">
                  <c:v>5.3460000000000001</c:v>
                </c:pt>
                <c:pt idx="857">
                  <c:v>5.298</c:v>
                </c:pt>
                <c:pt idx="858">
                  <c:v>5.3019999999999996</c:v>
                </c:pt>
                <c:pt idx="859">
                  <c:v>5.3259999999999996</c:v>
                </c:pt>
                <c:pt idx="860">
                  <c:v>5.3259999999999996</c:v>
                </c:pt>
                <c:pt idx="861">
                  <c:v>5.3629999999999995</c:v>
                </c:pt>
                <c:pt idx="862">
                  <c:v>5.383</c:v>
                </c:pt>
                <c:pt idx="863">
                  <c:v>5.4160000000000004</c:v>
                </c:pt>
                <c:pt idx="864">
                  <c:v>5.4509999999999996</c:v>
                </c:pt>
                <c:pt idx="865">
                  <c:v>5.4820000000000002</c:v>
                </c:pt>
                <c:pt idx="866">
                  <c:v>5.4130000000000003</c:v>
                </c:pt>
                <c:pt idx="867">
                  <c:v>5.4130000000000003</c:v>
                </c:pt>
                <c:pt idx="868">
                  <c:v>5.4349999999999996</c:v>
                </c:pt>
                <c:pt idx="869">
                  <c:v>5.4589999999999996</c:v>
                </c:pt>
                <c:pt idx="870">
                  <c:v>5.4950000000000001</c:v>
                </c:pt>
                <c:pt idx="871">
                  <c:v>5.4279999999999999</c:v>
                </c:pt>
                <c:pt idx="872">
                  <c:v>5.44</c:v>
                </c:pt>
                <c:pt idx="873">
                  <c:v>5.4719999999999995</c:v>
                </c:pt>
                <c:pt idx="874">
                  <c:v>5.5120000000000005</c:v>
                </c:pt>
                <c:pt idx="875">
                  <c:v>5.468</c:v>
                </c:pt>
                <c:pt idx="876">
                  <c:v>5.4610000000000003</c:v>
                </c:pt>
                <c:pt idx="877">
                  <c:v>5.4690000000000003</c:v>
                </c:pt>
                <c:pt idx="878">
                  <c:v>5.3689999999999998</c:v>
                </c:pt>
                <c:pt idx="879">
                  <c:v>5.3760000000000003</c:v>
                </c:pt>
                <c:pt idx="880">
                  <c:v>5.367</c:v>
                </c:pt>
                <c:pt idx="881">
                  <c:v>5.3639999999999999</c:v>
                </c:pt>
                <c:pt idx="882">
                  <c:v>5.2990000000000004</c:v>
                </c:pt>
                <c:pt idx="883">
                  <c:v>5.2859999999999996</c:v>
                </c:pt>
                <c:pt idx="884">
                  <c:v>5.3490000000000002</c:v>
                </c:pt>
                <c:pt idx="885">
                  <c:v>5.3360000000000003</c:v>
                </c:pt>
                <c:pt idx="886">
                  <c:v>5.4059999999999997</c:v>
                </c:pt>
                <c:pt idx="887">
                  <c:v>5.407</c:v>
                </c:pt>
                <c:pt idx="888">
                  <c:v>5.4009999999999998</c:v>
                </c:pt>
                <c:pt idx="889">
                  <c:v>5.3890000000000002</c:v>
                </c:pt>
                <c:pt idx="890">
                  <c:v>5.4109999999999996</c:v>
                </c:pt>
                <c:pt idx="891">
                  <c:v>5.4359999999999999</c:v>
                </c:pt>
                <c:pt idx="892">
                  <c:v>5.4870000000000001</c:v>
                </c:pt>
                <c:pt idx="893">
                  <c:v>5.4690000000000003</c:v>
                </c:pt>
                <c:pt idx="894">
                  <c:v>5.4690000000000003</c:v>
                </c:pt>
                <c:pt idx="895">
                  <c:v>5.5620000000000003</c:v>
                </c:pt>
                <c:pt idx="896">
                  <c:v>5.5590000000000002</c:v>
                </c:pt>
                <c:pt idx="897">
                  <c:v>5.5839999999999996</c:v>
                </c:pt>
                <c:pt idx="898">
                  <c:v>5.57</c:v>
                </c:pt>
                <c:pt idx="899">
                  <c:v>5.5380000000000003</c:v>
                </c:pt>
                <c:pt idx="900">
                  <c:v>5.548</c:v>
                </c:pt>
                <c:pt idx="901">
                  <c:v>5.5969999999999995</c:v>
                </c:pt>
                <c:pt idx="902">
                  <c:v>5.569</c:v>
                </c:pt>
                <c:pt idx="903">
                  <c:v>5.57</c:v>
                </c:pt>
                <c:pt idx="904">
                  <c:v>5.5289999999999999</c:v>
                </c:pt>
                <c:pt idx="905">
                  <c:v>5.4740000000000002</c:v>
                </c:pt>
                <c:pt idx="906">
                  <c:v>5.49</c:v>
                </c:pt>
                <c:pt idx="907">
                  <c:v>5.5</c:v>
                </c:pt>
                <c:pt idx="908">
                  <c:v>5.5600000000000005</c:v>
                </c:pt>
                <c:pt idx="909">
                  <c:v>5.5640000000000001</c:v>
                </c:pt>
                <c:pt idx="910">
                  <c:v>5.524</c:v>
                </c:pt>
                <c:pt idx="911">
                  <c:v>5.5330000000000004</c:v>
                </c:pt>
                <c:pt idx="912">
                  <c:v>5.52</c:v>
                </c:pt>
                <c:pt idx="913">
                  <c:v>5.5359999999999996</c:v>
                </c:pt>
                <c:pt idx="914">
                  <c:v>5.5380000000000003</c:v>
                </c:pt>
                <c:pt idx="915">
                  <c:v>5.4719999999999995</c:v>
                </c:pt>
                <c:pt idx="916">
                  <c:v>5.4539999999999997</c:v>
                </c:pt>
                <c:pt idx="917">
                  <c:v>5.4619999999999997</c:v>
                </c:pt>
                <c:pt idx="918">
                  <c:v>5.4290000000000003</c:v>
                </c:pt>
                <c:pt idx="919">
                  <c:v>5.4189999999999996</c:v>
                </c:pt>
                <c:pt idx="920">
                  <c:v>5.343</c:v>
                </c:pt>
                <c:pt idx="921">
                  <c:v>5.3520000000000003</c:v>
                </c:pt>
                <c:pt idx="922">
                  <c:v>5.3659999999999997</c:v>
                </c:pt>
                <c:pt idx="923">
                  <c:v>5.4189999999999996</c:v>
                </c:pt>
                <c:pt idx="924">
                  <c:v>5.4779999999999998</c:v>
                </c:pt>
                <c:pt idx="925">
                  <c:v>5.4889999999999999</c:v>
                </c:pt>
                <c:pt idx="926">
                  <c:v>5.4379999999999997</c:v>
                </c:pt>
                <c:pt idx="927">
                  <c:v>5.4240000000000004</c:v>
                </c:pt>
                <c:pt idx="928">
                  <c:v>5.4489999999999998</c:v>
                </c:pt>
                <c:pt idx="929">
                  <c:v>5.4640000000000004</c:v>
                </c:pt>
                <c:pt idx="930">
                  <c:v>5.5039999999999996</c:v>
                </c:pt>
                <c:pt idx="931">
                  <c:v>5.5369999999999999</c:v>
                </c:pt>
                <c:pt idx="932">
                  <c:v>5.5129999999999999</c:v>
                </c:pt>
                <c:pt idx="933">
                  <c:v>5.5410000000000004</c:v>
                </c:pt>
                <c:pt idx="934">
                  <c:v>5.5570000000000004</c:v>
                </c:pt>
                <c:pt idx="935">
                  <c:v>5.5289999999999999</c:v>
                </c:pt>
                <c:pt idx="936">
                  <c:v>5.5120000000000005</c:v>
                </c:pt>
                <c:pt idx="937">
                  <c:v>5.5250000000000004</c:v>
                </c:pt>
                <c:pt idx="938">
                  <c:v>5.53</c:v>
                </c:pt>
                <c:pt idx="939">
                  <c:v>5.5330000000000004</c:v>
                </c:pt>
                <c:pt idx="940">
                  <c:v>5.5609999999999999</c:v>
                </c:pt>
                <c:pt idx="941">
                  <c:v>5.5609999999999999</c:v>
                </c:pt>
                <c:pt idx="942">
                  <c:v>5.5819999999999999</c:v>
                </c:pt>
                <c:pt idx="943">
                  <c:v>5.5640000000000001</c:v>
                </c:pt>
                <c:pt idx="944">
                  <c:v>5.5369999999999999</c:v>
                </c:pt>
                <c:pt idx="945">
                  <c:v>5.5620000000000003</c:v>
                </c:pt>
                <c:pt idx="946">
                  <c:v>5.5839999999999996</c:v>
                </c:pt>
                <c:pt idx="947">
                  <c:v>5.5410000000000004</c:v>
                </c:pt>
                <c:pt idx="948">
                  <c:v>5.5350000000000001</c:v>
                </c:pt>
                <c:pt idx="949">
                  <c:v>5.5380000000000003</c:v>
                </c:pt>
                <c:pt idx="950">
                  <c:v>5.5809999999999995</c:v>
                </c:pt>
                <c:pt idx="951">
                  <c:v>5.6619999999999999</c:v>
                </c:pt>
                <c:pt idx="952">
                  <c:v>5.6180000000000003</c:v>
                </c:pt>
                <c:pt idx="953">
                  <c:v>5.6239999999999997</c:v>
                </c:pt>
                <c:pt idx="954">
                  <c:v>5.7140000000000004</c:v>
                </c:pt>
                <c:pt idx="955">
                  <c:v>5.681</c:v>
                </c:pt>
                <c:pt idx="956">
                  <c:v>5.6319999999999997</c:v>
                </c:pt>
                <c:pt idx="957">
                  <c:v>5.673</c:v>
                </c:pt>
                <c:pt idx="958">
                  <c:v>5.6890000000000001</c:v>
                </c:pt>
                <c:pt idx="959">
                  <c:v>5.6980000000000004</c:v>
                </c:pt>
                <c:pt idx="960">
                  <c:v>5.76</c:v>
                </c:pt>
                <c:pt idx="961">
                  <c:v>5.8010000000000002</c:v>
                </c:pt>
                <c:pt idx="962">
                  <c:v>5.8170000000000002</c:v>
                </c:pt>
                <c:pt idx="963">
                  <c:v>5.78</c:v>
                </c:pt>
                <c:pt idx="964">
                  <c:v>5.8049999999999997</c:v>
                </c:pt>
                <c:pt idx="965">
                  <c:v>5.8090000000000002</c:v>
                </c:pt>
                <c:pt idx="966">
                  <c:v>5.915</c:v>
                </c:pt>
                <c:pt idx="967">
                  <c:v>5.9279999999999999</c:v>
                </c:pt>
                <c:pt idx="968">
                  <c:v>5.9429999999999996</c:v>
                </c:pt>
                <c:pt idx="969">
                  <c:v>5.9630000000000001</c:v>
                </c:pt>
                <c:pt idx="970">
                  <c:v>5.89</c:v>
                </c:pt>
                <c:pt idx="971">
                  <c:v>5.875</c:v>
                </c:pt>
                <c:pt idx="972">
                  <c:v>5.89</c:v>
                </c:pt>
                <c:pt idx="973">
                  <c:v>5.87</c:v>
                </c:pt>
                <c:pt idx="974">
                  <c:v>5.8620000000000001</c:v>
                </c:pt>
                <c:pt idx="975">
                  <c:v>5.8490000000000002</c:v>
                </c:pt>
                <c:pt idx="976">
                  <c:v>5.8469999999999995</c:v>
                </c:pt>
                <c:pt idx="977">
                  <c:v>5.8469999999999995</c:v>
                </c:pt>
                <c:pt idx="978">
                  <c:v>5.8460000000000001</c:v>
                </c:pt>
                <c:pt idx="979">
                  <c:v>5.86</c:v>
                </c:pt>
                <c:pt idx="980">
                  <c:v>5.8620000000000001</c:v>
                </c:pt>
                <c:pt idx="981">
                  <c:v>5.9080000000000004</c:v>
                </c:pt>
                <c:pt idx="982">
                  <c:v>5.9080000000000004</c:v>
                </c:pt>
                <c:pt idx="983">
                  <c:v>5.944</c:v>
                </c:pt>
                <c:pt idx="984">
                  <c:v>5.9649999999999999</c:v>
                </c:pt>
                <c:pt idx="985">
                  <c:v>5.9580000000000002</c:v>
                </c:pt>
                <c:pt idx="986">
                  <c:v>5.9649999999999999</c:v>
                </c:pt>
                <c:pt idx="987">
                  <c:v>5.9030000000000005</c:v>
                </c:pt>
                <c:pt idx="988">
                  <c:v>5.9790000000000001</c:v>
                </c:pt>
                <c:pt idx="989">
                  <c:v>5.8959999999999999</c:v>
                </c:pt>
                <c:pt idx="990">
                  <c:v>5.883</c:v>
                </c:pt>
                <c:pt idx="991">
                  <c:v>5.8209999999999997</c:v>
                </c:pt>
                <c:pt idx="992">
                  <c:v>5.91</c:v>
                </c:pt>
                <c:pt idx="993">
                  <c:v>5.9370000000000003</c:v>
                </c:pt>
                <c:pt idx="994">
                  <c:v>5.9240000000000004</c:v>
                </c:pt>
                <c:pt idx="995">
                  <c:v>6.0410000000000004</c:v>
                </c:pt>
                <c:pt idx="996">
                  <c:v>6.0679999999999996</c:v>
                </c:pt>
                <c:pt idx="997">
                  <c:v>6.11</c:v>
                </c:pt>
                <c:pt idx="998">
                  <c:v>6.0510000000000002</c:v>
                </c:pt>
                <c:pt idx="999">
                  <c:v>6.0209999999999999</c:v>
                </c:pt>
                <c:pt idx="1000">
                  <c:v>5.8390000000000004</c:v>
                </c:pt>
                <c:pt idx="1001">
                  <c:v>5.8390000000000004</c:v>
                </c:pt>
                <c:pt idx="1002">
                  <c:v>5.7940000000000005</c:v>
                </c:pt>
                <c:pt idx="1003">
                  <c:v>5.8140000000000001</c:v>
                </c:pt>
                <c:pt idx="1004">
                  <c:v>5.82</c:v>
                </c:pt>
                <c:pt idx="1005">
                  <c:v>5.8769999999999998</c:v>
                </c:pt>
                <c:pt idx="1006">
                  <c:v>5.8330000000000002</c:v>
                </c:pt>
                <c:pt idx="1007">
                  <c:v>5.835</c:v>
                </c:pt>
                <c:pt idx="1008">
                  <c:v>5.835</c:v>
                </c:pt>
                <c:pt idx="1009">
                  <c:v>5.7750000000000004</c:v>
                </c:pt>
                <c:pt idx="1010">
                  <c:v>5.7249999999999996</c:v>
                </c:pt>
                <c:pt idx="1011">
                  <c:v>5.7460000000000004</c:v>
                </c:pt>
                <c:pt idx="1012">
                  <c:v>5.742</c:v>
                </c:pt>
                <c:pt idx="1013">
                  <c:v>5.7210000000000001</c:v>
                </c:pt>
                <c:pt idx="1014">
                  <c:v>5.7480000000000002</c:v>
                </c:pt>
                <c:pt idx="1015">
                  <c:v>5.74</c:v>
                </c:pt>
                <c:pt idx="1016">
                  <c:v>5.734</c:v>
                </c:pt>
                <c:pt idx="1017">
                  <c:v>5.7119999999999997</c:v>
                </c:pt>
                <c:pt idx="1018">
                  <c:v>5.6879999999999997</c:v>
                </c:pt>
                <c:pt idx="1019">
                  <c:v>5.766</c:v>
                </c:pt>
                <c:pt idx="1020">
                  <c:v>5.7690000000000001</c:v>
                </c:pt>
                <c:pt idx="1021">
                  <c:v>5.8070000000000004</c:v>
                </c:pt>
                <c:pt idx="1022">
                  <c:v>5.7759999999999998</c:v>
                </c:pt>
                <c:pt idx="1023">
                  <c:v>5.8380000000000001</c:v>
                </c:pt>
                <c:pt idx="1024">
                  <c:v>5.7590000000000003</c:v>
                </c:pt>
                <c:pt idx="1025">
                  <c:v>5.782</c:v>
                </c:pt>
                <c:pt idx="1026">
                  <c:v>5.7560000000000002</c:v>
                </c:pt>
                <c:pt idx="1027">
                  <c:v>5.73</c:v>
                </c:pt>
                <c:pt idx="1028">
                  <c:v>5.75</c:v>
                </c:pt>
                <c:pt idx="1029">
                  <c:v>5.6970000000000001</c:v>
                </c:pt>
                <c:pt idx="1030">
                  <c:v>5.7089999999999996</c:v>
                </c:pt>
                <c:pt idx="1031">
                  <c:v>5.6609999999999996</c:v>
                </c:pt>
                <c:pt idx="1032">
                  <c:v>5.7510000000000003</c:v>
                </c:pt>
                <c:pt idx="1033">
                  <c:v>5.8040000000000003</c:v>
                </c:pt>
                <c:pt idx="1034">
                  <c:v>5.8730000000000002</c:v>
                </c:pt>
                <c:pt idx="1035">
                  <c:v>5.9559999999999995</c:v>
                </c:pt>
                <c:pt idx="1036">
                  <c:v>5.9139999999999997</c:v>
                </c:pt>
                <c:pt idx="1037">
                  <c:v>5.9180000000000001</c:v>
                </c:pt>
                <c:pt idx="1038">
                  <c:v>5.9139999999999997</c:v>
                </c:pt>
                <c:pt idx="1039">
                  <c:v>5.9059999999999997</c:v>
                </c:pt>
                <c:pt idx="1040">
                  <c:v>5.8639999999999999</c:v>
                </c:pt>
                <c:pt idx="1041">
                  <c:v>5.9809999999999999</c:v>
                </c:pt>
                <c:pt idx="1042">
                  <c:v>6.0330000000000004</c:v>
                </c:pt>
                <c:pt idx="1043">
                  <c:v>6.1029999999999998</c:v>
                </c:pt>
                <c:pt idx="1044">
                  <c:v>5.9690000000000003</c:v>
                </c:pt>
                <c:pt idx="1045">
                  <c:v>5.9139999999999997</c:v>
                </c:pt>
                <c:pt idx="1046">
                  <c:v>5.9630000000000001</c:v>
                </c:pt>
                <c:pt idx="1047">
                  <c:v>5.859</c:v>
                </c:pt>
                <c:pt idx="1048">
                  <c:v>5.8520000000000003</c:v>
                </c:pt>
                <c:pt idx="1049">
                  <c:v>5.899</c:v>
                </c:pt>
                <c:pt idx="1050">
                  <c:v>5.7759999999999998</c:v>
                </c:pt>
                <c:pt idx="1051">
                  <c:v>5.7720000000000002</c:v>
                </c:pt>
                <c:pt idx="1052">
                  <c:v>5.6779999999999999</c:v>
                </c:pt>
                <c:pt idx="1053">
                  <c:v>5.5670000000000002</c:v>
                </c:pt>
                <c:pt idx="1054">
                  <c:v>5.5670000000000002</c:v>
                </c:pt>
                <c:pt idx="1055">
                  <c:v>5.5270000000000001</c:v>
                </c:pt>
                <c:pt idx="1056">
                  <c:v>5.6070000000000002</c:v>
                </c:pt>
                <c:pt idx="1057">
                  <c:v>5.6210000000000004</c:v>
                </c:pt>
                <c:pt idx="1058">
                  <c:v>5.6139999999999999</c:v>
                </c:pt>
                <c:pt idx="1059">
                  <c:v>5.6139999999999999</c:v>
                </c:pt>
                <c:pt idx="1060">
                  <c:v>5.6589999999999998</c:v>
                </c:pt>
                <c:pt idx="1061">
                  <c:v>5.6719999999999997</c:v>
                </c:pt>
                <c:pt idx="1062">
                  <c:v>5.6260000000000003</c:v>
                </c:pt>
                <c:pt idx="1063">
                  <c:v>5.6429999999999998</c:v>
                </c:pt>
                <c:pt idx="1064">
                  <c:v>5.5780000000000003</c:v>
                </c:pt>
                <c:pt idx="1065">
                  <c:v>5.5990000000000002</c:v>
                </c:pt>
                <c:pt idx="1066">
                  <c:v>5.6210000000000004</c:v>
                </c:pt>
                <c:pt idx="1067">
                  <c:v>5.649</c:v>
                </c:pt>
                <c:pt idx="1068">
                  <c:v>5.6950000000000003</c:v>
                </c:pt>
                <c:pt idx="1069">
                  <c:v>5.6879999999999997</c:v>
                </c:pt>
                <c:pt idx="1070">
                  <c:v>5.7869999999999999</c:v>
                </c:pt>
                <c:pt idx="1071">
                  <c:v>5.86</c:v>
                </c:pt>
                <c:pt idx="1072">
                  <c:v>5.86</c:v>
                </c:pt>
                <c:pt idx="1073">
                  <c:v>5.86</c:v>
                </c:pt>
                <c:pt idx="1074">
                  <c:v>5.7990000000000004</c:v>
                </c:pt>
                <c:pt idx="1075">
                  <c:v>5.8440000000000003</c:v>
                </c:pt>
                <c:pt idx="1076">
                  <c:v>5.7620000000000005</c:v>
                </c:pt>
                <c:pt idx="1077">
                  <c:v>5.7249999999999996</c:v>
                </c:pt>
                <c:pt idx="1078">
                  <c:v>5.6719999999999997</c:v>
                </c:pt>
                <c:pt idx="1079">
                  <c:v>5.7149999999999999</c:v>
                </c:pt>
                <c:pt idx="1080">
                  <c:v>5.7370000000000001</c:v>
                </c:pt>
                <c:pt idx="1081">
                  <c:v>5.7940000000000005</c:v>
                </c:pt>
                <c:pt idx="1082">
                  <c:v>5.7940000000000005</c:v>
                </c:pt>
                <c:pt idx="1083">
                  <c:v>5.8010000000000002</c:v>
                </c:pt>
                <c:pt idx="1084">
                  <c:v>5.8149999999999995</c:v>
                </c:pt>
                <c:pt idx="1085">
                  <c:v>5.8049999999999997</c:v>
                </c:pt>
                <c:pt idx="1086">
                  <c:v>5.85</c:v>
                </c:pt>
                <c:pt idx="1087">
                  <c:v>5.8339999999999996</c:v>
                </c:pt>
                <c:pt idx="1088">
                  <c:v>5.8040000000000003</c:v>
                </c:pt>
                <c:pt idx="1089">
                  <c:v>5.8250000000000002</c:v>
                </c:pt>
                <c:pt idx="1090">
                  <c:v>5.8710000000000004</c:v>
                </c:pt>
                <c:pt idx="1091">
                  <c:v>5.89</c:v>
                </c:pt>
                <c:pt idx="1092">
                  <c:v>5.8289999999999997</c:v>
                </c:pt>
                <c:pt idx="1093">
                  <c:v>5.8149999999999995</c:v>
                </c:pt>
                <c:pt idx="1094">
                  <c:v>5.843</c:v>
                </c:pt>
                <c:pt idx="1095">
                  <c:v>5.9059999999999997</c:v>
                </c:pt>
                <c:pt idx="1096">
                  <c:v>5.86</c:v>
                </c:pt>
                <c:pt idx="1097">
                  <c:v>5.7859999999999996</c:v>
                </c:pt>
                <c:pt idx="1098">
                  <c:v>5.774</c:v>
                </c:pt>
                <c:pt idx="1099">
                  <c:v>5.7789999999999999</c:v>
                </c:pt>
                <c:pt idx="1100">
                  <c:v>5.7679999999999998</c:v>
                </c:pt>
                <c:pt idx="1101">
                  <c:v>5.7610000000000001</c:v>
                </c:pt>
                <c:pt idx="1102">
                  <c:v>5.7530000000000001</c:v>
                </c:pt>
                <c:pt idx="1103">
                  <c:v>5.7809999999999997</c:v>
                </c:pt>
                <c:pt idx="1104">
                  <c:v>5.8449999999999998</c:v>
                </c:pt>
                <c:pt idx="1105">
                  <c:v>5.8629999999999995</c:v>
                </c:pt>
                <c:pt idx="1106">
                  <c:v>5.87</c:v>
                </c:pt>
                <c:pt idx="1107">
                  <c:v>5.8789999999999996</c:v>
                </c:pt>
                <c:pt idx="1108">
                  <c:v>5.8849999999999998</c:v>
                </c:pt>
                <c:pt idx="1109">
                  <c:v>5.8650000000000002</c:v>
                </c:pt>
                <c:pt idx="1110">
                  <c:v>5.851</c:v>
                </c:pt>
                <c:pt idx="1111">
                  <c:v>5.907</c:v>
                </c:pt>
                <c:pt idx="1112">
                  <c:v>5.9269999999999996</c:v>
                </c:pt>
                <c:pt idx="1113">
                  <c:v>5.9089999999999998</c:v>
                </c:pt>
                <c:pt idx="1114">
                  <c:v>5.8860000000000001</c:v>
                </c:pt>
                <c:pt idx="1115">
                  <c:v>5.883</c:v>
                </c:pt>
                <c:pt idx="1116">
                  <c:v>5.8689999999999998</c:v>
                </c:pt>
                <c:pt idx="1117">
                  <c:v>5.8360000000000003</c:v>
                </c:pt>
                <c:pt idx="1118">
                  <c:v>5.867</c:v>
                </c:pt>
                <c:pt idx="1119">
                  <c:v>5.8959999999999999</c:v>
                </c:pt>
                <c:pt idx="1120">
                  <c:v>5.9719999999999995</c:v>
                </c:pt>
                <c:pt idx="1121">
                  <c:v>5.9749999999999996</c:v>
                </c:pt>
                <c:pt idx="1122">
                  <c:v>5.9950000000000001</c:v>
                </c:pt>
                <c:pt idx="1123">
                  <c:v>6.0259999999999998</c:v>
                </c:pt>
                <c:pt idx="1124">
                  <c:v>6.0250000000000004</c:v>
                </c:pt>
                <c:pt idx="1125">
                  <c:v>6.0609999999999999</c:v>
                </c:pt>
                <c:pt idx="1126">
                  <c:v>6.0830000000000002</c:v>
                </c:pt>
                <c:pt idx="1127">
                  <c:v>6.0890000000000004</c:v>
                </c:pt>
                <c:pt idx="1128">
                  <c:v>6.101</c:v>
                </c:pt>
                <c:pt idx="1129">
                  <c:v>6.077</c:v>
                </c:pt>
                <c:pt idx="1130">
                  <c:v>6.0570000000000004</c:v>
                </c:pt>
                <c:pt idx="1131">
                  <c:v>6.0640000000000001</c:v>
                </c:pt>
                <c:pt idx="1132">
                  <c:v>6.0359999999999996</c:v>
                </c:pt>
                <c:pt idx="1133">
                  <c:v>6.0460000000000003</c:v>
                </c:pt>
                <c:pt idx="1134">
                  <c:v>6.0170000000000003</c:v>
                </c:pt>
                <c:pt idx="1135">
                  <c:v>6.0590000000000002</c:v>
                </c:pt>
                <c:pt idx="1136">
                  <c:v>6.0750000000000002</c:v>
                </c:pt>
                <c:pt idx="1137">
                  <c:v>6.0780000000000003</c:v>
                </c:pt>
                <c:pt idx="1138">
                  <c:v>6.0880000000000001</c:v>
                </c:pt>
                <c:pt idx="1139">
                  <c:v>6.07</c:v>
                </c:pt>
                <c:pt idx="1140">
                  <c:v>6.0679999999999996</c:v>
                </c:pt>
                <c:pt idx="1141">
                  <c:v>6.0570000000000004</c:v>
                </c:pt>
                <c:pt idx="1142">
                  <c:v>6.0750000000000002</c:v>
                </c:pt>
                <c:pt idx="1143">
                  <c:v>6.101</c:v>
                </c:pt>
                <c:pt idx="1144">
                  <c:v>6.1070000000000002</c:v>
                </c:pt>
                <c:pt idx="1145">
                  <c:v>6.1459999999999999</c:v>
                </c:pt>
                <c:pt idx="1146">
                  <c:v>6.1429999999999998</c:v>
                </c:pt>
                <c:pt idx="1147">
                  <c:v>6.1429999999999998</c:v>
                </c:pt>
                <c:pt idx="1148">
                  <c:v>6.133</c:v>
                </c:pt>
                <c:pt idx="1149">
                  <c:v>6.1269999999999998</c:v>
                </c:pt>
                <c:pt idx="1150">
                  <c:v>6.1079999999999997</c:v>
                </c:pt>
                <c:pt idx="1151">
                  <c:v>6.0919999999999996</c:v>
                </c:pt>
                <c:pt idx="1152">
                  <c:v>6.0919999999999996</c:v>
                </c:pt>
                <c:pt idx="1153">
                  <c:v>6.0919999999999996</c:v>
                </c:pt>
                <c:pt idx="1154">
                  <c:v>6.1390000000000002</c:v>
                </c:pt>
                <c:pt idx="1155">
                  <c:v>6.1440000000000001</c:v>
                </c:pt>
                <c:pt idx="1156">
                  <c:v>6.149</c:v>
                </c:pt>
                <c:pt idx="1157">
                  <c:v>6.141</c:v>
                </c:pt>
                <c:pt idx="1158">
                  <c:v>6.173</c:v>
                </c:pt>
                <c:pt idx="1159">
                  <c:v>6.1790000000000003</c:v>
                </c:pt>
                <c:pt idx="1160">
                  <c:v>6.1539999999999999</c:v>
                </c:pt>
                <c:pt idx="1161">
                  <c:v>6.1609999999999996</c:v>
                </c:pt>
                <c:pt idx="1162">
                  <c:v>6.165</c:v>
                </c:pt>
                <c:pt idx="1163">
                  <c:v>6.1539999999999999</c:v>
                </c:pt>
                <c:pt idx="1164">
                  <c:v>6.149</c:v>
                </c:pt>
                <c:pt idx="1165">
                  <c:v>6.1609999999999996</c:v>
                </c:pt>
                <c:pt idx="1166">
                  <c:v>6.2060000000000004</c:v>
                </c:pt>
                <c:pt idx="1167">
                  <c:v>6.2590000000000003</c:v>
                </c:pt>
                <c:pt idx="1168">
                  <c:v>6.2729999999999997</c:v>
                </c:pt>
                <c:pt idx="1169">
                  <c:v>6.2830000000000004</c:v>
                </c:pt>
                <c:pt idx="1170">
                  <c:v>6.3170000000000002</c:v>
                </c:pt>
                <c:pt idx="1171">
                  <c:v>6.3140000000000001</c:v>
                </c:pt>
                <c:pt idx="1172">
                  <c:v>6.29</c:v>
                </c:pt>
                <c:pt idx="1173">
                  <c:v>6.2949999999999999</c:v>
                </c:pt>
                <c:pt idx="1174">
                  <c:v>6.2949999999999999</c:v>
                </c:pt>
                <c:pt idx="1175">
                  <c:v>6.2859999999999996</c:v>
                </c:pt>
                <c:pt idx="1176">
                  <c:v>6.2960000000000003</c:v>
                </c:pt>
                <c:pt idx="1177">
                  <c:v>6.274</c:v>
                </c:pt>
                <c:pt idx="1178">
                  <c:v>6.2709999999999999</c:v>
                </c:pt>
                <c:pt idx="1179">
                  <c:v>6.2780000000000005</c:v>
                </c:pt>
                <c:pt idx="1180">
                  <c:v>6.2640000000000002</c:v>
                </c:pt>
                <c:pt idx="1181">
                  <c:v>6.2709999999999999</c:v>
                </c:pt>
                <c:pt idx="1182">
                  <c:v>6.3310000000000004</c:v>
                </c:pt>
                <c:pt idx="1183">
                  <c:v>6.3179999999999996</c:v>
                </c:pt>
                <c:pt idx="1184">
                  <c:v>6.3380000000000001</c:v>
                </c:pt>
                <c:pt idx="1185">
                  <c:v>6.343</c:v>
                </c:pt>
                <c:pt idx="1186">
                  <c:v>6.3010000000000002</c:v>
                </c:pt>
                <c:pt idx="1187">
                  <c:v>6.29</c:v>
                </c:pt>
                <c:pt idx="1188">
                  <c:v>6.2889999999999997</c:v>
                </c:pt>
                <c:pt idx="1189">
                  <c:v>6.2539999999999996</c:v>
                </c:pt>
                <c:pt idx="1190">
                  <c:v>6.2510000000000003</c:v>
                </c:pt>
                <c:pt idx="1191">
                  <c:v>6.2359999999999998</c:v>
                </c:pt>
                <c:pt idx="1192">
                  <c:v>6.298</c:v>
                </c:pt>
                <c:pt idx="1193">
                  <c:v>6.3</c:v>
                </c:pt>
                <c:pt idx="1194">
                  <c:v>6.2859999999999996</c:v>
                </c:pt>
                <c:pt idx="1195">
                  <c:v>6.2850000000000001</c:v>
                </c:pt>
                <c:pt idx="1196">
                  <c:v>6.2789999999999999</c:v>
                </c:pt>
                <c:pt idx="1197">
                  <c:v>6.2910000000000004</c:v>
                </c:pt>
                <c:pt idx="1198">
                  <c:v>6.2880000000000003</c:v>
                </c:pt>
                <c:pt idx="1199">
                  <c:v>6.3150000000000004</c:v>
                </c:pt>
                <c:pt idx="1200">
                  <c:v>6.3360000000000003</c:v>
                </c:pt>
                <c:pt idx="1201">
                  <c:v>6.27</c:v>
                </c:pt>
                <c:pt idx="1202">
                  <c:v>6.2850000000000001</c:v>
                </c:pt>
                <c:pt idx="1203">
                  <c:v>6.3150000000000004</c:v>
                </c:pt>
                <c:pt idx="1204">
                  <c:v>6.306</c:v>
                </c:pt>
                <c:pt idx="1205">
                  <c:v>6.2610000000000001</c:v>
                </c:pt>
                <c:pt idx="1206">
                  <c:v>6.2770000000000001</c:v>
                </c:pt>
                <c:pt idx="1207">
                  <c:v>6.266</c:v>
                </c:pt>
                <c:pt idx="1208">
                  <c:v>6.2359999999999998</c:v>
                </c:pt>
                <c:pt idx="1209">
                  <c:v>6.2320000000000002</c:v>
                </c:pt>
                <c:pt idx="1210">
                  <c:v>6.2969999999999997</c:v>
                </c:pt>
                <c:pt idx="1211">
                  <c:v>6.3440000000000003</c:v>
                </c:pt>
                <c:pt idx="1212">
                  <c:v>6.3680000000000003</c:v>
                </c:pt>
                <c:pt idx="1213">
                  <c:v>6.3170000000000002</c:v>
                </c:pt>
                <c:pt idx="1214">
                  <c:v>6.274</c:v>
                </c:pt>
                <c:pt idx="1215">
                  <c:v>6.2309999999999999</c:v>
                </c:pt>
                <c:pt idx="1216">
                  <c:v>6.2750000000000004</c:v>
                </c:pt>
                <c:pt idx="1217">
                  <c:v>6.3369999999999997</c:v>
                </c:pt>
                <c:pt idx="1218">
                  <c:v>6.35</c:v>
                </c:pt>
                <c:pt idx="1219">
                  <c:v>6.3209999999999997</c:v>
                </c:pt>
                <c:pt idx="1220">
                  <c:v>6.3520000000000003</c:v>
                </c:pt>
                <c:pt idx="1221">
                  <c:v>6.306</c:v>
                </c:pt>
                <c:pt idx="1222">
                  <c:v>6.3680000000000003</c:v>
                </c:pt>
                <c:pt idx="1223">
                  <c:v>6.3339999999999996</c:v>
                </c:pt>
                <c:pt idx="1224">
                  <c:v>6.26</c:v>
                </c:pt>
                <c:pt idx="1225">
                  <c:v>6.2279999999999998</c:v>
                </c:pt>
                <c:pt idx="1226">
                  <c:v>6.2210000000000001</c:v>
                </c:pt>
                <c:pt idx="1227">
                  <c:v>6.165</c:v>
                </c:pt>
                <c:pt idx="1228">
                  <c:v>6.1689999999999996</c:v>
                </c:pt>
                <c:pt idx="1229">
                  <c:v>6.1619999999999999</c:v>
                </c:pt>
                <c:pt idx="1230">
                  <c:v>6.149</c:v>
                </c:pt>
                <c:pt idx="1231">
                  <c:v>6.1109999999999998</c:v>
                </c:pt>
                <c:pt idx="1232">
                  <c:v>6.0549999999999997</c:v>
                </c:pt>
                <c:pt idx="1233">
                  <c:v>6.0529999999999999</c:v>
                </c:pt>
                <c:pt idx="1234">
                  <c:v>6.0209999999999999</c:v>
                </c:pt>
                <c:pt idx="1235">
                  <c:v>6.0190000000000001</c:v>
                </c:pt>
                <c:pt idx="1236">
                  <c:v>6.0140000000000002</c:v>
                </c:pt>
                <c:pt idx="1237">
                  <c:v>6.0250000000000004</c:v>
                </c:pt>
                <c:pt idx="1238">
                  <c:v>6.008</c:v>
                </c:pt>
                <c:pt idx="1239">
                  <c:v>6.0069999999999997</c:v>
                </c:pt>
                <c:pt idx="1240">
                  <c:v>5.992</c:v>
                </c:pt>
                <c:pt idx="1241">
                  <c:v>5.9950000000000001</c:v>
                </c:pt>
                <c:pt idx="1242">
                  <c:v>5.9809999999999999</c:v>
                </c:pt>
                <c:pt idx="1243">
                  <c:v>5.968</c:v>
                </c:pt>
                <c:pt idx="1244">
                  <c:v>5.9669999999999996</c:v>
                </c:pt>
                <c:pt idx="1245">
                  <c:v>5.9870000000000001</c:v>
                </c:pt>
                <c:pt idx="1246">
                  <c:v>5.9950000000000001</c:v>
                </c:pt>
                <c:pt idx="1247">
                  <c:v>5.9960000000000004</c:v>
                </c:pt>
                <c:pt idx="1248">
                  <c:v>5.9989999999999997</c:v>
                </c:pt>
                <c:pt idx="1249">
                  <c:v>5.968</c:v>
                </c:pt>
                <c:pt idx="1250">
                  <c:v>5.9420000000000002</c:v>
                </c:pt>
                <c:pt idx="1251">
                  <c:v>5.9569999999999999</c:v>
                </c:pt>
                <c:pt idx="1252">
                  <c:v>5.9850000000000003</c:v>
                </c:pt>
                <c:pt idx="1253">
                  <c:v>6.03</c:v>
                </c:pt>
                <c:pt idx="1254">
                  <c:v>6.0229999999999997</c:v>
                </c:pt>
                <c:pt idx="1255">
                  <c:v>6.0549999999999997</c:v>
                </c:pt>
                <c:pt idx="1256">
                  <c:v>6.1539999999999999</c:v>
                </c:pt>
                <c:pt idx="1257">
                  <c:v>6.1310000000000002</c:v>
                </c:pt>
                <c:pt idx="1258">
                  <c:v>6.0780000000000003</c:v>
                </c:pt>
                <c:pt idx="1259">
                  <c:v>5.976</c:v>
                </c:pt>
                <c:pt idx="1260">
                  <c:v>5.8890000000000002</c:v>
                </c:pt>
                <c:pt idx="1261">
                  <c:v>5.8639999999999999</c:v>
                </c:pt>
                <c:pt idx="1262">
                  <c:v>5.9020000000000001</c:v>
                </c:pt>
                <c:pt idx="1263">
                  <c:v>5.8719999999999999</c:v>
                </c:pt>
                <c:pt idx="1264">
                  <c:v>5.8170000000000002</c:v>
                </c:pt>
                <c:pt idx="1265">
                  <c:v>5.7679999999999998</c:v>
                </c:pt>
                <c:pt idx="1266">
                  <c:v>5.7620000000000005</c:v>
                </c:pt>
                <c:pt idx="1267">
                  <c:v>5.7510000000000003</c:v>
                </c:pt>
                <c:pt idx="1268">
                  <c:v>5.7080000000000002</c:v>
                </c:pt>
                <c:pt idx="1269">
                  <c:v>5.7130000000000001</c:v>
                </c:pt>
                <c:pt idx="1270">
                  <c:v>5.6710000000000003</c:v>
                </c:pt>
                <c:pt idx="1271">
                  <c:v>5.68</c:v>
                </c:pt>
                <c:pt idx="1272">
                  <c:v>5.6749999999999998</c:v>
                </c:pt>
                <c:pt idx="1273">
                  <c:v>5.6639999999999997</c:v>
                </c:pt>
                <c:pt idx="1274">
                  <c:v>5.6719999999999997</c:v>
                </c:pt>
                <c:pt idx="1275">
                  <c:v>5.6989999999999998</c:v>
                </c:pt>
                <c:pt idx="1276">
                  <c:v>5.6740000000000004</c:v>
                </c:pt>
                <c:pt idx="1277">
                  <c:v>5.6690000000000005</c:v>
                </c:pt>
                <c:pt idx="1278">
                  <c:v>5.6539999999999999</c:v>
                </c:pt>
                <c:pt idx="1279">
                  <c:v>5.6790000000000003</c:v>
                </c:pt>
                <c:pt idx="1280">
                  <c:v>5.6820000000000004</c:v>
                </c:pt>
                <c:pt idx="1281">
                  <c:v>5.6269999999999998</c:v>
                </c:pt>
                <c:pt idx="1282">
                  <c:v>5.62</c:v>
                </c:pt>
                <c:pt idx="1283">
                  <c:v>5.5940000000000003</c:v>
                </c:pt>
                <c:pt idx="1284">
                  <c:v>5.6079999999999997</c:v>
                </c:pt>
                <c:pt idx="1285">
                  <c:v>5.6360000000000001</c:v>
                </c:pt>
                <c:pt idx="1286">
                  <c:v>5.6189999999999998</c:v>
                </c:pt>
                <c:pt idx="1287">
                  <c:v>5.577</c:v>
                </c:pt>
                <c:pt idx="1288">
                  <c:v>5.5170000000000003</c:v>
                </c:pt>
                <c:pt idx="1289">
                  <c:v>5.5129999999999999</c:v>
                </c:pt>
                <c:pt idx="1290">
                  <c:v>5.4779999999999998</c:v>
                </c:pt>
                <c:pt idx="1291">
                  <c:v>5.4429999999999996</c:v>
                </c:pt>
                <c:pt idx="1292">
                  <c:v>5.4480000000000004</c:v>
                </c:pt>
                <c:pt idx="1293">
                  <c:v>5.4480000000000004</c:v>
                </c:pt>
                <c:pt idx="1294">
                  <c:v>5.4470000000000001</c:v>
                </c:pt>
                <c:pt idx="1295">
                  <c:v>5.47</c:v>
                </c:pt>
                <c:pt idx="1296">
                  <c:v>5.4660000000000002</c:v>
                </c:pt>
                <c:pt idx="1297">
                  <c:v>5.476</c:v>
                </c:pt>
                <c:pt idx="1298">
                  <c:v>5.5030000000000001</c:v>
                </c:pt>
                <c:pt idx="1299">
                  <c:v>5.492</c:v>
                </c:pt>
                <c:pt idx="1300">
                  <c:v>5.5380000000000003</c:v>
                </c:pt>
                <c:pt idx="1301">
                  <c:v>5.5350000000000001</c:v>
                </c:pt>
                <c:pt idx="1302">
                  <c:v>5.5309999999999997</c:v>
                </c:pt>
                <c:pt idx="1303">
                  <c:v>5.5250000000000004</c:v>
                </c:pt>
                <c:pt idx="1304">
                  <c:v>5.5250000000000004</c:v>
                </c:pt>
                <c:pt idx="1305">
                  <c:v>5.5419999999999998</c:v>
                </c:pt>
                <c:pt idx="1306">
                  <c:v>5.5369999999999999</c:v>
                </c:pt>
                <c:pt idx="1307">
                  <c:v>5.5209999999999999</c:v>
                </c:pt>
                <c:pt idx="1308">
                  <c:v>5.5030000000000001</c:v>
                </c:pt>
                <c:pt idx="1309">
                  <c:v>5.5019999999999998</c:v>
                </c:pt>
                <c:pt idx="1310">
                  <c:v>5.5030000000000001</c:v>
                </c:pt>
                <c:pt idx="1311">
                  <c:v>5.5410000000000004</c:v>
                </c:pt>
                <c:pt idx="1312">
                  <c:v>5.4930000000000003</c:v>
                </c:pt>
                <c:pt idx="1313">
                  <c:v>5.5010000000000003</c:v>
                </c:pt>
                <c:pt idx="1314">
                  <c:v>5.5270000000000001</c:v>
                </c:pt>
                <c:pt idx="1315">
                  <c:v>5.51</c:v>
                </c:pt>
                <c:pt idx="1316">
                  <c:v>5.6429999999999998</c:v>
                </c:pt>
                <c:pt idx="1317">
                  <c:v>5.5919999999999996</c:v>
                </c:pt>
                <c:pt idx="1318">
                  <c:v>5.5060000000000002</c:v>
                </c:pt>
                <c:pt idx="1319">
                  <c:v>5.4550000000000001</c:v>
                </c:pt>
                <c:pt idx="1320">
                  <c:v>5.4329999999999998</c:v>
                </c:pt>
                <c:pt idx="1321">
                  <c:v>5.4189999999999996</c:v>
                </c:pt>
                <c:pt idx="1322">
                  <c:v>5.4089999999999998</c:v>
                </c:pt>
                <c:pt idx="1323">
                  <c:v>5.4080000000000004</c:v>
                </c:pt>
                <c:pt idx="1324">
                  <c:v>5.3609999999999998</c:v>
                </c:pt>
                <c:pt idx="1325">
                  <c:v>5.3769999999999998</c:v>
                </c:pt>
                <c:pt idx="1326">
                  <c:v>5.44</c:v>
                </c:pt>
                <c:pt idx="1327">
                  <c:v>5.3360000000000003</c:v>
                </c:pt>
                <c:pt idx="1328">
                  <c:v>5.4969999999999999</c:v>
                </c:pt>
                <c:pt idx="1329">
                  <c:v>5.5679999999999996</c:v>
                </c:pt>
                <c:pt idx="1330">
                  <c:v>5.6390000000000002</c:v>
                </c:pt>
                <c:pt idx="1331">
                  <c:v>5.7610000000000001</c:v>
                </c:pt>
                <c:pt idx="1332">
                  <c:v>5.7880000000000003</c:v>
                </c:pt>
                <c:pt idx="1333">
                  <c:v>5.8079999999999998</c:v>
                </c:pt>
                <c:pt idx="1334">
                  <c:v>5.8070000000000004</c:v>
                </c:pt>
                <c:pt idx="1335">
                  <c:v>5.8079999999999998</c:v>
                </c:pt>
                <c:pt idx="1336">
                  <c:v>5.8100000000000005</c:v>
                </c:pt>
                <c:pt idx="1337">
                  <c:v>5.8209999999999997</c:v>
                </c:pt>
                <c:pt idx="1338">
                  <c:v>5.8090000000000002</c:v>
                </c:pt>
                <c:pt idx="1339">
                  <c:v>5.851</c:v>
                </c:pt>
                <c:pt idx="1340">
                  <c:v>5.875</c:v>
                </c:pt>
                <c:pt idx="1341">
                  <c:v>5.86</c:v>
                </c:pt>
                <c:pt idx="1342">
                  <c:v>5.883</c:v>
                </c:pt>
                <c:pt idx="1343">
                  <c:v>5.8369999999999997</c:v>
                </c:pt>
                <c:pt idx="1344">
                  <c:v>5.84</c:v>
                </c:pt>
                <c:pt idx="1345">
                  <c:v>5.8159999999999998</c:v>
                </c:pt>
                <c:pt idx="1346">
                  <c:v>5.8360000000000003</c:v>
                </c:pt>
                <c:pt idx="1347">
                  <c:v>5.8650000000000002</c:v>
                </c:pt>
                <c:pt idx="1348">
                  <c:v>5.8650000000000002</c:v>
                </c:pt>
                <c:pt idx="1349">
                  <c:v>5.8789999999999996</c:v>
                </c:pt>
                <c:pt idx="1350">
                  <c:v>5.891</c:v>
                </c:pt>
                <c:pt idx="1351">
                  <c:v>5.8959999999999999</c:v>
                </c:pt>
                <c:pt idx="1352">
                  <c:v>5.843</c:v>
                </c:pt>
                <c:pt idx="1353">
                  <c:v>5.8380000000000001</c:v>
                </c:pt>
                <c:pt idx="1354">
                  <c:v>5.8289999999999997</c:v>
                </c:pt>
                <c:pt idx="1355">
                  <c:v>5.8179999999999996</c:v>
                </c:pt>
                <c:pt idx="1356">
                  <c:v>5.8090000000000002</c:v>
                </c:pt>
                <c:pt idx="1357">
                  <c:v>5.8250000000000002</c:v>
                </c:pt>
                <c:pt idx="1358">
                  <c:v>5.8140000000000001</c:v>
                </c:pt>
                <c:pt idx="1359">
                  <c:v>5.8</c:v>
                </c:pt>
                <c:pt idx="1360">
                  <c:v>5.8469999999999995</c:v>
                </c:pt>
                <c:pt idx="1361">
                  <c:v>5.8769999999999998</c:v>
                </c:pt>
                <c:pt idx="1362">
                  <c:v>5.915</c:v>
                </c:pt>
                <c:pt idx="1363">
                  <c:v>5.9580000000000002</c:v>
                </c:pt>
                <c:pt idx="1364">
                  <c:v>5.9409999999999998</c:v>
                </c:pt>
                <c:pt idx="1365">
                  <c:v>6.008</c:v>
                </c:pt>
                <c:pt idx="1366">
                  <c:v>6.0010000000000003</c:v>
                </c:pt>
                <c:pt idx="1367">
                  <c:v>6.0069999999999997</c:v>
                </c:pt>
                <c:pt idx="1368">
                  <c:v>5.9939999999999998</c:v>
                </c:pt>
                <c:pt idx="1369">
                  <c:v>5.9630000000000001</c:v>
                </c:pt>
                <c:pt idx="1370">
                  <c:v>5.944</c:v>
                </c:pt>
                <c:pt idx="1371">
                  <c:v>5.8860000000000001</c:v>
                </c:pt>
                <c:pt idx="1372">
                  <c:v>5.8819999999999997</c:v>
                </c:pt>
                <c:pt idx="1373">
                  <c:v>5.8440000000000003</c:v>
                </c:pt>
                <c:pt idx="1374">
                  <c:v>5.8330000000000002</c:v>
                </c:pt>
                <c:pt idx="1375">
                  <c:v>5.8120000000000003</c:v>
                </c:pt>
                <c:pt idx="1376">
                  <c:v>5.8170000000000002</c:v>
                </c:pt>
                <c:pt idx="1377">
                  <c:v>5.8309999999999995</c:v>
                </c:pt>
                <c:pt idx="1378">
                  <c:v>5.8309999999999995</c:v>
                </c:pt>
                <c:pt idx="1379">
                  <c:v>5.8460000000000001</c:v>
                </c:pt>
                <c:pt idx="1380">
                  <c:v>5.867</c:v>
                </c:pt>
                <c:pt idx="1381">
                  <c:v>5.8550000000000004</c:v>
                </c:pt>
                <c:pt idx="1382">
                  <c:v>5.8609999999999998</c:v>
                </c:pt>
                <c:pt idx="1383">
                  <c:v>5.7990000000000004</c:v>
                </c:pt>
                <c:pt idx="1384">
                  <c:v>5.8149999999999995</c:v>
                </c:pt>
                <c:pt idx="1385">
                  <c:v>5.8109999999999999</c:v>
                </c:pt>
                <c:pt idx="1386">
                  <c:v>5.8029999999999999</c:v>
                </c:pt>
                <c:pt idx="1387">
                  <c:v>5.7839999999999998</c:v>
                </c:pt>
                <c:pt idx="1388">
                  <c:v>5.8280000000000003</c:v>
                </c:pt>
                <c:pt idx="1389">
                  <c:v>5.9030000000000005</c:v>
                </c:pt>
                <c:pt idx="1390">
                  <c:v>5.9320000000000004</c:v>
                </c:pt>
                <c:pt idx="1391">
                  <c:v>5.7759999999999998</c:v>
                </c:pt>
                <c:pt idx="1392">
                  <c:v>5.7930000000000001</c:v>
                </c:pt>
                <c:pt idx="1393">
                  <c:v>5.74</c:v>
                </c:pt>
                <c:pt idx="1394">
                  <c:v>5.6929999999999996</c:v>
                </c:pt>
                <c:pt idx="1395">
                  <c:v>5.6630000000000003</c:v>
                </c:pt>
                <c:pt idx="1396">
                  <c:v>5.6790000000000003</c:v>
                </c:pt>
                <c:pt idx="1397">
                  <c:v>5.65</c:v>
                </c:pt>
                <c:pt idx="1398">
                  <c:v>5.6360000000000001</c:v>
                </c:pt>
                <c:pt idx="1399">
                  <c:v>5.6059999999999999</c:v>
                </c:pt>
                <c:pt idx="1400">
                  <c:v>5.6260000000000003</c:v>
                </c:pt>
                <c:pt idx="1401">
                  <c:v>5.6589999999999998</c:v>
                </c:pt>
                <c:pt idx="1402">
                  <c:v>5.8739999999999997</c:v>
                </c:pt>
                <c:pt idx="1403">
                  <c:v>5.827</c:v>
                </c:pt>
                <c:pt idx="1404">
                  <c:v>5.8259999999999996</c:v>
                </c:pt>
                <c:pt idx="1405">
                  <c:v>5.7069999999999999</c:v>
                </c:pt>
                <c:pt idx="1406">
                  <c:v>5.62</c:v>
                </c:pt>
                <c:pt idx="1407">
                  <c:v>5.62</c:v>
                </c:pt>
                <c:pt idx="1408">
                  <c:v>5.6479999999999997</c:v>
                </c:pt>
                <c:pt idx="1409">
                  <c:v>5.6820000000000004</c:v>
                </c:pt>
                <c:pt idx="1410">
                  <c:v>5.6520000000000001</c:v>
                </c:pt>
                <c:pt idx="1411">
                  <c:v>5.5350000000000001</c:v>
                </c:pt>
                <c:pt idx="1412">
                  <c:v>5.5600000000000005</c:v>
                </c:pt>
                <c:pt idx="1413">
                  <c:v>5.5389999999999997</c:v>
                </c:pt>
                <c:pt idx="1414">
                  <c:v>5.4859999999999998</c:v>
                </c:pt>
                <c:pt idx="1415">
                  <c:v>5.5419999999999998</c:v>
                </c:pt>
                <c:pt idx="1416">
                  <c:v>5.5549999999999997</c:v>
                </c:pt>
                <c:pt idx="1417">
                  <c:v>5.53</c:v>
                </c:pt>
                <c:pt idx="1418">
                  <c:v>5.5190000000000001</c:v>
                </c:pt>
                <c:pt idx="1419">
                  <c:v>5.5540000000000003</c:v>
                </c:pt>
                <c:pt idx="1420">
                  <c:v>5.5609999999999999</c:v>
                </c:pt>
                <c:pt idx="1421">
                  <c:v>5.6029999999999998</c:v>
                </c:pt>
                <c:pt idx="1422">
                  <c:v>5.633</c:v>
                </c:pt>
                <c:pt idx="1423">
                  <c:v>5.6589999999999998</c:v>
                </c:pt>
                <c:pt idx="1424">
                  <c:v>5.6159999999999997</c:v>
                </c:pt>
                <c:pt idx="1425">
                  <c:v>5.58</c:v>
                </c:pt>
                <c:pt idx="1426">
                  <c:v>5.5190000000000001</c:v>
                </c:pt>
                <c:pt idx="1427">
                  <c:v>5.5229999999999997</c:v>
                </c:pt>
                <c:pt idx="1428">
                  <c:v>5.5270000000000001</c:v>
                </c:pt>
                <c:pt idx="1429">
                  <c:v>5.51</c:v>
                </c:pt>
                <c:pt idx="1430">
                  <c:v>5.5170000000000003</c:v>
                </c:pt>
                <c:pt idx="1431">
                  <c:v>5.5350000000000001</c:v>
                </c:pt>
                <c:pt idx="1432">
                  <c:v>5.5389999999999997</c:v>
                </c:pt>
                <c:pt idx="1433">
                  <c:v>5.5510000000000002</c:v>
                </c:pt>
                <c:pt idx="1434">
                  <c:v>5.5369999999999999</c:v>
                </c:pt>
                <c:pt idx="1435">
                  <c:v>5.5609999999999999</c:v>
                </c:pt>
                <c:pt idx="1436">
                  <c:v>5.62</c:v>
                </c:pt>
                <c:pt idx="1437">
                  <c:v>5.6230000000000002</c:v>
                </c:pt>
                <c:pt idx="1438">
                  <c:v>5.62</c:v>
                </c:pt>
                <c:pt idx="1439">
                  <c:v>5.58</c:v>
                </c:pt>
                <c:pt idx="1440">
                  <c:v>5.6470000000000002</c:v>
                </c:pt>
                <c:pt idx="1441">
                  <c:v>5.7140000000000004</c:v>
                </c:pt>
                <c:pt idx="1442">
                  <c:v>5.8019999999999996</c:v>
                </c:pt>
                <c:pt idx="1443">
                  <c:v>5.82</c:v>
                </c:pt>
                <c:pt idx="1444">
                  <c:v>5.8419999999999996</c:v>
                </c:pt>
                <c:pt idx="1445">
                  <c:v>5.9420000000000002</c:v>
                </c:pt>
                <c:pt idx="1446">
                  <c:v>5.98</c:v>
                </c:pt>
                <c:pt idx="1447">
                  <c:v>6.0270000000000001</c:v>
                </c:pt>
                <c:pt idx="1448">
                  <c:v>6.0659999999999998</c:v>
                </c:pt>
                <c:pt idx="1449">
                  <c:v>6.0620000000000003</c:v>
                </c:pt>
                <c:pt idx="1450">
                  <c:v>6.0529999999999999</c:v>
                </c:pt>
                <c:pt idx="1451">
                  <c:v>6.0289999999999999</c:v>
                </c:pt>
                <c:pt idx="1452">
                  <c:v>6.0549999999999997</c:v>
                </c:pt>
                <c:pt idx="1453">
                  <c:v>6.0810000000000004</c:v>
                </c:pt>
                <c:pt idx="1454">
                  <c:v>6.0750000000000002</c:v>
                </c:pt>
                <c:pt idx="1455">
                  <c:v>6.1070000000000002</c:v>
                </c:pt>
                <c:pt idx="1456">
                  <c:v>6.1139999999999999</c:v>
                </c:pt>
                <c:pt idx="1457">
                  <c:v>6.1269999999999998</c:v>
                </c:pt>
                <c:pt idx="1458">
                  <c:v>6.141</c:v>
                </c:pt>
                <c:pt idx="1459">
                  <c:v>6.1280000000000001</c:v>
                </c:pt>
                <c:pt idx="1460">
                  <c:v>6.1379999999999999</c:v>
                </c:pt>
                <c:pt idx="1461">
                  <c:v>6.1370000000000005</c:v>
                </c:pt>
                <c:pt idx="1462">
                  <c:v>6.1470000000000002</c:v>
                </c:pt>
                <c:pt idx="1463">
                  <c:v>6.1429999999999998</c:v>
                </c:pt>
                <c:pt idx="1464">
                  <c:v>6.15</c:v>
                </c:pt>
                <c:pt idx="1465">
                  <c:v>6.1619999999999999</c:v>
                </c:pt>
                <c:pt idx="1466">
                  <c:v>6.1669999999999998</c:v>
                </c:pt>
                <c:pt idx="1467">
                  <c:v>6.1669999999999998</c:v>
                </c:pt>
                <c:pt idx="1468">
                  <c:v>6.149</c:v>
                </c:pt>
                <c:pt idx="1469">
                  <c:v>6.1070000000000002</c:v>
                </c:pt>
                <c:pt idx="1470">
                  <c:v>6.0739999999999998</c:v>
                </c:pt>
                <c:pt idx="1471">
                  <c:v>6.0750000000000002</c:v>
                </c:pt>
                <c:pt idx="1472">
                  <c:v>6.109</c:v>
                </c:pt>
                <c:pt idx="1473">
                  <c:v>6.1479999999999997</c:v>
                </c:pt>
                <c:pt idx="1474">
                  <c:v>6.1370000000000005</c:v>
                </c:pt>
                <c:pt idx="1475">
                  <c:v>6.1289999999999996</c:v>
                </c:pt>
                <c:pt idx="1476">
                  <c:v>6.1310000000000002</c:v>
                </c:pt>
                <c:pt idx="1477">
                  <c:v>6.1280000000000001</c:v>
                </c:pt>
                <c:pt idx="1478">
                  <c:v>6.1040000000000001</c:v>
                </c:pt>
                <c:pt idx="1479">
                  <c:v>6.1109999999999998</c:v>
                </c:pt>
                <c:pt idx="1480">
                  <c:v>6.1210000000000004</c:v>
                </c:pt>
                <c:pt idx="1481">
                  <c:v>6.1180000000000003</c:v>
                </c:pt>
                <c:pt idx="1482">
                  <c:v>6.1429999999999998</c:v>
                </c:pt>
                <c:pt idx="1483">
                  <c:v>6.1689999999999996</c:v>
                </c:pt>
                <c:pt idx="1484">
                  <c:v>6.1189999999999998</c:v>
                </c:pt>
                <c:pt idx="1485">
                  <c:v>6.1050000000000004</c:v>
                </c:pt>
                <c:pt idx="1486">
                  <c:v>6.1219999999999999</c:v>
                </c:pt>
                <c:pt idx="1487">
                  <c:v>6.19</c:v>
                </c:pt>
                <c:pt idx="1488">
                  <c:v>6.2050000000000001</c:v>
                </c:pt>
                <c:pt idx="1489">
                  <c:v>6.2190000000000003</c:v>
                </c:pt>
                <c:pt idx="1490">
                  <c:v>6.27</c:v>
                </c:pt>
                <c:pt idx="1491">
                  <c:v>6.282</c:v>
                </c:pt>
                <c:pt idx="1492">
                  <c:v>6.2869999999999999</c:v>
                </c:pt>
                <c:pt idx="1493">
                  <c:v>6.2590000000000003</c:v>
                </c:pt>
                <c:pt idx="1494">
                  <c:v>6.2670000000000003</c:v>
                </c:pt>
                <c:pt idx="1495">
                  <c:v>6.2679999999999998</c:v>
                </c:pt>
                <c:pt idx="1496">
                  <c:v>6.2590000000000003</c:v>
                </c:pt>
                <c:pt idx="1497">
                  <c:v>6.2690000000000001</c:v>
                </c:pt>
                <c:pt idx="1498">
                  <c:v>6.2720000000000002</c:v>
                </c:pt>
                <c:pt idx="1499">
                  <c:v>6.2720000000000002</c:v>
                </c:pt>
                <c:pt idx="1500">
                  <c:v>6.2770000000000001</c:v>
                </c:pt>
                <c:pt idx="1501">
                  <c:v>6.274</c:v>
                </c:pt>
                <c:pt idx="1502">
                  <c:v>6.27</c:v>
                </c:pt>
                <c:pt idx="1503">
                  <c:v>6.2720000000000002</c:v>
                </c:pt>
                <c:pt idx="1504">
                  <c:v>6.26</c:v>
                </c:pt>
                <c:pt idx="1505">
                  <c:v>6.2439999999999998</c:v>
                </c:pt>
                <c:pt idx="1506">
                  <c:v>6.2240000000000002</c:v>
                </c:pt>
                <c:pt idx="1507">
                  <c:v>6.2389999999999999</c:v>
                </c:pt>
                <c:pt idx="1508">
                  <c:v>6.234</c:v>
                </c:pt>
                <c:pt idx="1509">
                  <c:v>6.25</c:v>
                </c:pt>
                <c:pt idx="1510">
                  <c:v>6.2169999999999996</c:v>
                </c:pt>
                <c:pt idx="1511">
                  <c:v>6.1950000000000003</c:v>
                </c:pt>
                <c:pt idx="1512">
                  <c:v>6.1879999999999997</c:v>
                </c:pt>
                <c:pt idx="1513">
                  <c:v>6.1740000000000004</c:v>
                </c:pt>
                <c:pt idx="1514">
                  <c:v>6.1740000000000004</c:v>
                </c:pt>
                <c:pt idx="1515">
                  <c:v>6.1859999999999999</c:v>
                </c:pt>
                <c:pt idx="1516">
                  <c:v>6.1929999999999996</c:v>
                </c:pt>
                <c:pt idx="1517">
                  <c:v>6.1980000000000004</c:v>
                </c:pt>
                <c:pt idx="1518">
                  <c:v>6.1680000000000001</c:v>
                </c:pt>
                <c:pt idx="1519">
                  <c:v>6.15</c:v>
                </c:pt>
                <c:pt idx="1520">
                  <c:v>6.17</c:v>
                </c:pt>
                <c:pt idx="1521">
                  <c:v>6.1870000000000003</c:v>
                </c:pt>
                <c:pt idx="1522">
                  <c:v>6.2</c:v>
                </c:pt>
                <c:pt idx="1523">
                  <c:v>6.1859999999999999</c:v>
                </c:pt>
                <c:pt idx="1524">
                  <c:v>6.17</c:v>
                </c:pt>
                <c:pt idx="1525">
                  <c:v>6.1559999999999997</c:v>
                </c:pt>
                <c:pt idx="1526">
                  <c:v>6.1120000000000001</c:v>
                </c:pt>
                <c:pt idx="1527">
                  <c:v>6.1189999999999998</c:v>
                </c:pt>
                <c:pt idx="1528">
                  <c:v>6.1420000000000003</c:v>
                </c:pt>
                <c:pt idx="1529">
                  <c:v>6.1</c:v>
                </c:pt>
                <c:pt idx="1530">
                  <c:v>6.1219999999999999</c:v>
                </c:pt>
                <c:pt idx="1531">
                  <c:v>6.1449999999999996</c:v>
                </c:pt>
                <c:pt idx="1532">
                  <c:v>6.157</c:v>
                </c:pt>
                <c:pt idx="1533">
                  <c:v>6.1609999999999996</c:v>
                </c:pt>
                <c:pt idx="1534">
                  <c:v>6.1660000000000004</c:v>
                </c:pt>
                <c:pt idx="1535">
                  <c:v>6.1550000000000002</c:v>
                </c:pt>
                <c:pt idx="1536">
                  <c:v>6.1</c:v>
                </c:pt>
                <c:pt idx="1537">
                  <c:v>6.1470000000000002</c:v>
                </c:pt>
                <c:pt idx="1538">
                  <c:v>6.1989999999999998</c:v>
                </c:pt>
                <c:pt idx="1539">
                  <c:v>6.21</c:v>
                </c:pt>
                <c:pt idx="1540">
                  <c:v>6.1710000000000003</c:v>
                </c:pt>
                <c:pt idx="1541">
                  <c:v>6.1529999999999996</c:v>
                </c:pt>
                <c:pt idx="1542">
                  <c:v>6.14</c:v>
                </c:pt>
                <c:pt idx="1543">
                  <c:v>6.1429999999999998</c:v>
                </c:pt>
                <c:pt idx="1544">
                  <c:v>6.0960000000000001</c:v>
                </c:pt>
                <c:pt idx="1545">
                  <c:v>6.0810000000000004</c:v>
                </c:pt>
                <c:pt idx="1546">
                  <c:v>6.117</c:v>
                </c:pt>
                <c:pt idx="1547">
                  <c:v>6.1479999999999997</c:v>
                </c:pt>
                <c:pt idx="1548">
                  <c:v>6.157</c:v>
                </c:pt>
                <c:pt idx="1549">
                  <c:v>6.1749999999999998</c:v>
                </c:pt>
                <c:pt idx="1550">
                  <c:v>6.1929999999999996</c:v>
                </c:pt>
                <c:pt idx="1551">
                  <c:v>6.2379999999999995</c:v>
                </c:pt>
                <c:pt idx="1552">
                  <c:v>6.2290000000000001</c:v>
                </c:pt>
                <c:pt idx="1553">
                  <c:v>6.21</c:v>
                </c:pt>
                <c:pt idx="1554">
                  <c:v>6.21</c:v>
                </c:pt>
                <c:pt idx="1555">
                  <c:v>6.2130000000000001</c:v>
                </c:pt>
                <c:pt idx="1556">
                  <c:v>6.2229999999999999</c:v>
                </c:pt>
                <c:pt idx="1557">
                  <c:v>6.2409999999999997</c:v>
                </c:pt>
                <c:pt idx="1558">
                  <c:v>6.2359999999999998</c:v>
                </c:pt>
                <c:pt idx="1559">
                  <c:v>6.181</c:v>
                </c:pt>
                <c:pt idx="1560">
                  <c:v>6.1849999999999996</c:v>
                </c:pt>
                <c:pt idx="1561">
                  <c:v>6.1909999999999998</c:v>
                </c:pt>
                <c:pt idx="1562">
                  <c:v>6.1920000000000002</c:v>
                </c:pt>
                <c:pt idx="1563">
                  <c:v>6.1790000000000003</c:v>
                </c:pt>
                <c:pt idx="1564">
                  <c:v>6.1790000000000003</c:v>
                </c:pt>
                <c:pt idx="1565">
                  <c:v>6.1929999999999996</c:v>
                </c:pt>
                <c:pt idx="1566">
                  <c:v>6.2149999999999999</c:v>
                </c:pt>
                <c:pt idx="1567">
                  <c:v>6.1479999999999997</c:v>
                </c:pt>
              </c:numCache>
            </c:numRef>
          </c:val>
          <c:smooth val="0"/>
        </c:ser>
        <c:ser>
          <c:idx val="1"/>
          <c:order val="1"/>
          <c:tx>
            <c:v>Rentowność 5Y, %</c:v>
          </c:tx>
          <c:spPr>
            <a:ln w="25400">
              <a:solidFill>
                <a:srgbClr val="C00000"/>
              </a:solidFill>
            </a:ln>
          </c:spPr>
          <c:marker>
            <c:symbol val="none"/>
          </c:marker>
          <c:cat>
            <c:numRef>
              <c:f>'1.1.Rentowność OS'!$H$351:$H$1918</c:f>
              <c:numCache>
                <c:formatCode>m/d/yyyy</c:formatCode>
                <c:ptCount val="1568"/>
                <c:pt idx="0">
                  <c:v>42282</c:v>
                </c:pt>
                <c:pt idx="1">
                  <c:v>42279</c:v>
                </c:pt>
                <c:pt idx="2">
                  <c:v>42278</c:v>
                </c:pt>
                <c:pt idx="3">
                  <c:v>42277</c:v>
                </c:pt>
                <c:pt idx="4">
                  <c:v>42276</c:v>
                </c:pt>
                <c:pt idx="5">
                  <c:v>42275</c:v>
                </c:pt>
                <c:pt idx="6">
                  <c:v>42272</c:v>
                </c:pt>
                <c:pt idx="7">
                  <c:v>42271</c:v>
                </c:pt>
                <c:pt idx="8">
                  <c:v>42270</c:v>
                </c:pt>
                <c:pt idx="9">
                  <c:v>42269</c:v>
                </c:pt>
                <c:pt idx="10">
                  <c:v>42268</c:v>
                </c:pt>
                <c:pt idx="11">
                  <c:v>42265</c:v>
                </c:pt>
                <c:pt idx="12">
                  <c:v>42264</c:v>
                </c:pt>
                <c:pt idx="13">
                  <c:v>42263</c:v>
                </c:pt>
                <c:pt idx="14">
                  <c:v>42262</c:v>
                </c:pt>
                <c:pt idx="15">
                  <c:v>42261</c:v>
                </c:pt>
                <c:pt idx="16">
                  <c:v>42258</c:v>
                </c:pt>
                <c:pt idx="17">
                  <c:v>42257</c:v>
                </c:pt>
                <c:pt idx="18">
                  <c:v>42256</c:v>
                </c:pt>
                <c:pt idx="19">
                  <c:v>42255</c:v>
                </c:pt>
                <c:pt idx="20">
                  <c:v>42254</c:v>
                </c:pt>
                <c:pt idx="21">
                  <c:v>42251</c:v>
                </c:pt>
                <c:pt idx="22">
                  <c:v>42250</c:v>
                </c:pt>
                <c:pt idx="23">
                  <c:v>42249</c:v>
                </c:pt>
                <c:pt idx="24">
                  <c:v>42248</c:v>
                </c:pt>
                <c:pt idx="25">
                  <c:v>42247</c:v>
                </c:pt>
                <c:pt idx="26">
                  <c:v>42244</c:v>
                </c:pt>
                <c:pt idx="27">
                  <c:v>42243</c:v>
                </c:pt>
                <c:pt idx="28">
                  <c:v>42242</c:v>
                </c:pt>
                <c:pt idx="29">
                  <c:v>42241</c:v>
                </c:pt>
                <c:pt idx="30">
                  <c:v>42240</c:v>
                </c:pt>
                <c:pt idx="31">
                  <c:v>42237</c:v>
                </c:pt>
                <c:pt idx="32">
                  <c:v>42236</c:v>
                </c:pt>
                <c:pt idx="33">
                  <c:v>42235</c:v>
                </c:pt>
                <c:pt idx="34">
                  <c:v>42234</c:v>
                </c:pt>
                <c:pt idx="35">
                  <c:v>42233</c:v>
                </c:pt>
                <c:pt idx="36">
                  <c:v>42230</c:v>
                </c:pt>
                <c:pt idx="37">
                  <c:v>42229</c:v>
                </c:pt>
                <c:pt idx="38">
                  <c:v>42228</c:v>
                </c:pt>
                <c:pt idx="39">
                  <c:v>42227</c:v>
                </c:pt>
                <c:pt idx="40">
                  <c:v>42226</c:v>
                </c:pt>
                <c:pt idx="41">
                  <c:v>42223</c:v>
                </c:pt>
                <c:pt idx="42">
                  <c:v>42222</c:v>
                </c:pt>
                <c:pt idx="43">
                  <c:v>42221</c:v>
                </c:pt>
                <c:pt idx="44">
                  <c:v>42220</c:v>
                </c:pt>
                <c:pt idx="45">
                  <c:v>42219</c:v>
                </c:pt>
                <c:pt idx="46">
                  <c:v>42216</c:v>
                </c:pt>
                <c:pt idx="47">
                  <c:v>42215</c:v>
                </c:pt>
                <c:pt idx="48">
                  <c:v>42214</c:v>
                </c:pt>
                <c:pt idx="49">
                  <c:v>42213</c:v>
                </c:pt>
                <c:pt idx="50">
                  <c:v>42212</c:v>
                </c:pt>
                <c:pt idx="51">
                  <c:v>42209</c:v>
                </c:pt>
                <c:pt idx="52">
                  <c:v>42208</c:v>
                </c:pt>
                <c:pt idx="53">
                  <c:v>42207</c:v>
                </c:pt>
                <c:pt idx="54">
                  <c:v>42206</c:v>
                </c:pt>
                <c:pt idx="55">
                  <c:v>42205</c:v>
                </c:pt>
                <c:pt idx="56">
                  <c:v>42202</c:v>
                </c:pt>
                <c:pt idx="57">
                  <c:v>42201</c:v>
                </c:pt>
                <c:pt idx="58">
                  <c:v>42200</c:v>
                </c:pt>
                <c:pt idx="59">
                  <c:v>42199</c:v>
                </c:pt>
                <c:pt idx="60">
                  <c:v>42198</c:v>
                </c:pt>
                <c:pt idx="61">
                  <c:v>42195</c:v>
                </c:pt>
                <c:pt idx="62">
                  <c:v>42194</c:v>
                </c:pt>
                <c:pt idx="63">
                  <c:v>42193</c:v>
                </c:pt>
                <c:pt idx="64">
                  <c:v>42192</c:v>
                </c:pt>
                <c:pt idx="65">
                  <c:v>42191</c:v>
                </c:pt>
                <c:pt idx="66">
                  <c:v>42188</c:v>
                </c:pt>
                <c:pt idx="67">
                  <c:v>42187</c:v>
                </c:pt>
                <c:pt idx="68">
                  <c:v>42186</c:v>
                </c:pt>
                <c:pt idx="69">
                  <c:v>42185</c:v>
                </c:pt>
                <c:pt idx="70">
                  <c:v>42184</c:v>
                </c:pt>
                <c:pt idx="71">
                  <c:v>42181</c:v>
                </c:pt>
                <c:pt idx="72">
                  <c:v>42180</c:v>
                </c:pt>
                <c:pt idx="73">
                  <c:v>42179</c:v>
                </c:pt>
                <c:pt idx="74">
                  <c:v>42178</c:v>
                </c:pt>
                <c:pt idx="75">
                  <c:v>42177</c:v>
                </c:pt>
                <c:pt idx="76">
                  <c:v>42174</c:v>
                </c:pt>
                <c:pt idx="77">
                  <c:v>42173</c:v>
                </c:pt>
                <c:pt idx="78">
                  <c:v>42172</c:v>
                </c:pt>
                <c:pt idx="79">
                  <c:v>42171</c:v>
                </c:pt>
                <c:pt idx="80">
                  <c:v>42170</c:v>
                </c:pt>
                <c:pt idx="81">
                  <c:v>42167</c:v>
                </c:pt>
                <c:pt idx="82">
                  <c:v>42166</c:v>
                </c:pt>
                <c:pt idx="83">
                  <c:v>42165</c:v>
                </c:pt>
                <c:pt idx="84">
                  <c:v>42164</c:v>
                </c:pt>
                <c:pt idx="85">
                  <c:v>42163</c:v>
                </c:pt>
                <c:pt idx="86">
                  <c:v>42160</c:v>
                </c:pt>
                <c:pt idx="87">
                  <c:v>42159</c:v>
                </c:pt>
                <c:pt idx="88">
                  <c:v>42158</c:v>
                </c:pt>
                <c:pt idx="89">
                  <c:v>42157</c:v>
                </c:pt>
                <c:pt idx="90">
                  <c:v>42156</c:v>
                </c:pt>
                <c:pt idx="91">
                  <c:v>42153</c:v>
                </c:pt>
                <c:pt idx="92">
                  <c:v>42152</c:v>
                </c:pt>
                <c:pt idx="93">
                  <c:v>42151</c:v>
                </c:pt>
                <c:pt idx="94">
                  <c:v>42150</c:v>
                </c:pt>
                <c:pt idx="95">
                  <c:v>42149</c:v>
                </c:pt>
                <c:pt idx="96">
                  <c:v>42146</c:v>
                </c:pt>
                <c:pt idx="97">
                  <c:v>42145</c:v>
                </c:pt>
                <c:pt idx="98">
                  <c:v>42144</c:v>
                </c:pt>
                <c:pt idx="99">
                  <c:v>42143</c:v>
                </c:pt>
                <c:pt idx="100">
                  <c:v>42142</c:v>
                </c:pt>
                <c:pt idx="101">
                  <c:v>42139</c:v>
                </c:pt>
                <c:pt idx="102">
                  <c:v>42138</c:v>
                </c:pt>
                <c:pt idx="103">
                  <c:v>42137</c:v>
                </c:pt>
                <c:pt idx="104">
                  <c:v>42136</c:v>
                </c:pt>
                <c:pt idx="105">
                  <c:v>42135</c:v>
                </c:pt>
                <c:pt idx="106">
                  <c:v>42132</c:v>
                </c:pt>
                <c:pt idx="107">
                  <c:v>42131</c:v>
                </c:pt>
                <c:pt idx="108">
                  <c:v>42130</c:v>
                </c:pt>
                <c:pt idx="109">
                  <c:v>42129</c:v>
                </c:pt>
                <c:pt idx="110">
                  <c:v>42128</c:v>
                </c:pt>
                <c:pt idx="111">
                  <c:v>42125</c:v>
                </c:pt>
                <c:pt idx="112">
                  <c:v>42124</c:v>
                </c:pt>
                <c:pt idx="113">
                  <c:v>42123</c:v>
                </c:pt>
                <c:pt idx="114">
                  <c:v>42122</c:v>
                </c:pt>
                <c:pt idx="115">
                  <c:v>42121</c:v>
                </c:pt>
                <c:pt idx="116">
                  <c:v>42118</c:v>
                </c:pt>
                <c:pt idx="117">
                  <c:v>42117</c:v>
                </c:pt>
                <c:pt idx="118">
                  <c:v>42116</c:v>
                </c:pt>
                <c:pt idx="119">
                  <c:v>42115</c:v>
                </c:pt>
                <c:pt idx="120">
                  <c:v>42114</c:v>
                </c:pt>
                <c:pt idx="121">
                  <c:v>42111</c:v>
                </c:pt>
                <c:pt idx="122">
                  <c:v>42110</c:v>
                </c:pt>
                <c:pt idx="123">
                  <c:v>42109</c:v>
                </c:pt>
                <c:pt idx="124">
                  <c:v>42108</c:v>
                </c:pt>
                <c:pt idx="125">
                  <c:v>42107</c:v>
                </c:pt>
                <c:pt idx="126">
                  <c:v>42104</c:v>
                </c:pt>
                <c:pt idx="127">
                  <c:v>42103</c:v>
                </c:pt>
                <c:pt idx="128">
                  <c:v>42102</c:v>
                </c:pt>
                <c:pt idx="129">
                  <c:v>42101</c:v>
                </c:pt>
                <c:pt idx="130">
                  <c:v>42100</c:v>
                </c:pt>
                <c:pt idx="131">
                  <c:v>42096</c:v>
                </c:pt>
                <c:pt idx="132">
                  <c:v>42095</c:v>
                </c:pt>
                <c:pt idx="133">
                  <c:v>42094</c:v>
                </c:pt>
                <c:pt idx="134">
                  <c:v>42093</c:v>
                </c:pt>
                <c:pt idx="135">
                  <c:v>42090</c:v>
                </c:pt>
                <c:pt idx="136">
                  <c:v>42089</c:v>
                </c:pt>
                <c:pt idx="137">
                  <c:v>42088</c:v>
                </c:pt>
                <c:pt idx="138">
                  <c:v>42087</c:v>
                </c:pt>
                <c:pt idx="139">
                  <c:v>42086</c:v>
                </c:pt>
                <c:pt idx="140">
                  <c:v>42083</c:v>
                </c:pt>
                <c:pt idx="141">
                  <c:v>42082</c:v>
                </c:pt>
                <c:pt idx="142">
                  <c:v>42081</c:v>
                </c:pt>
                <c:pt idx="143">
                  <c:v>42080</c:v>
                </c:pt>
                <c:pt idx="144">
                  <c:v>42079</c:v>
                </c:pt>
                <c:pt idx="145">
                  <c:v>42076</c:v>
                </c:pt>
                <c:pt idx="146">
                  <c:v>42075</c:v>
                </c:pt>
                <c:pt idx="147">
                  <c:v>42074</c:v>
                </c:pt>
                <c:pt idx="148">
                  <c:v>42073</c:v>
                </c:pt>
                <c:pt idx="149">
                  <c:v>42072</c:v>
                </c:pt>
                <c:pt idx="150">
                  <c:v>42069</c:v>
                </c:pt>
                <c:pt idx="151">
                  <c:v>42068</c:v>
                </c:pt>
                <c:pt idx="152">
                  <c:v>42067</c:v>
                </c:pt>
                <c:pt idx="153">
                  <c:v>42066</c:v>
                </c:pt>
                <c:pt idx="154">
                  <c:v>42065</c:v>
                </c:pt>
                <c:pt idx="155">
                  <c:v>42062</c:v>
                </c:pt>
                <c:pt idx="156">
                  <c:v>42061</c:v>
                </c:pt>
                <c:pt idx="157">
                  <c:v>42060</c:v>
                </c:pt>
                <c:pt idx="158">
                  <c:v>42059</c:v>
                </c:pt>
                <c:pt idx="159">
                  <c:v>42058</c:v>
                </c:pt>
                <c:pt idx="160">
                  <c:v>42055</c:v>
                </c:pt>
                <c:pt idx="161">
                  <c:v>42054</c:v>
                </c:pt>
                <c:pt idx="162">
                  <c:v>42053</c:v>
                </c:pt>
                <c:pt idx="163">
                  <c:v>42052</c:v>
                </c:pt>
                <c:pt idx="164">
                  <c:v>42051</c:v>
                </c:pt>
                <c:pt idx="165">
                  <c:v>42048</c:v>
                </c:pt>
                <c:pt idx="166">
                  <c:v>42047</c:v>
                </c:pt>
                <c:pt idx="167">
                  <c:v>42046</c:v>
                </c:pt>
                <c:pt idx="168">
                  <c:v>42045</c:v>
                </c:pt>
                <c:pt idx="169">
                  <c:v>42044</c:v>
                </c:pt>
                <c:pt idx="170">
                  <c:v>42041</c:v>
                </c:pt>
                <c:pt idx="171">
                  <c:v>42040</c:v>
                </c:pt>
                <c:pt idx="172">
                  <c:v>42039</c:v>
                </c:pt>
                <c:pt idx="173">
                  <c:v>42038</c:v>
                </c:pt>
                <c:pt idx="174">
                  <c:v>42037</c:v>
                </c:pt>
                <c:pt idx="175">
                  <c:v>42034</c:v>
                </c:pt>
                <c:pt idx="176">
                  <c:v>42033</c:v>
                </c:pt>
                <c:pt idx="177">
                  <c:v>42032</c:v>
                </c:pt>
                <c:pt idx="178">
                  <c:v>42031</c:v>
                </c:pt>
                <c:pt idx="179">
                  <c:v>42030</c:v>
                </c:pt>
                <c:pt idx="180">
                  <c:v>42027</c:v>
                </c:pt>
                <c:pt idx="181">
                  <c:v>42026</c:v>
                </c:pt>
                <c:pt idx="182">
                  <c:v>42025</c:v>
                </c:pt>
                <c:pt idx="183">
                  <c:v>42024</c:v>
                </c:pt>
                <c:pt idx="184">
                  <c:v>42023</c:v>
                </c:pt>
                <c:pt idx="185">
                  <c:v>42020</c:v>
                </c:pt>
                <c:pt idx="186">
                  <c:v>42019</c:v>
                </c:pt>
                <c:pt idx="187">
                  <c:v>42018</c:v>
                </c:pt>
                <c:pt idx="188">
                  <c:v>42017</c:v>
                </c:pt>
                <c:pt idx="189">
                  <c:v>42016</c:v>
                </c:pt>
                <c:pt idx="190">
                  <c:v>42013</c:v>
                </c:pt>
                <c:pt idx="191">
                  <c:v>42012</c:v>
                </c:pt>
                <c:pt idx="192">
                  <c:v>42011</c:v>
                </c:pt>
                <c:pt idx="193">
                  <c:v>42010</c:v>
                </c:pt>
                <c:pt idx="194">
                  <c:v>42009</c:v>
                </c:pt>
                <c:pt idx="195">
                  <c:v>42006</c:v>
                </c:pt>
                <c:pt idx="196">
                  <c:v>42005</c:v>
                </c:pt>
                <c:pt idx="197">
                  <c:v>42004</c:v>
                </c:pt>
                <c:pt idx="198">
                  <c:v>42003</c:v>
                </c:pt>
                <c:pt idx="199">
                  <c:v>42002</c:v>
                </c:pt>
                <c:pt idx="200">
                  <c:v>41999</c:v>
                </c:pt>
                <c:pt idx="201">
                  <c:v>41998</c:v>
                </c:pt>
                <c:pt idx="202">
                  <c:v>41997</c:v>
                </c:pt>
                <c:pt idx="203">
                  <c:v>41996</c:v>
                </c:pt>
                <c:pt idx="204">
                  <c:v>41995</c:v>
                </c:pt>
                <c:pt idx="205">
                  <c:v>41992</c:v>
                </c:pt>
                <c:pt idx="206">
                  <c:v>41991</c:v>
                </c:pt>
                <c:pt idx="207">
                  <c:v>41990</c:v>
                </c:pt>
                <c:pt idx="208">
                  <c:v>41989</c:v>
                </c:pt>
                <c:pt idx="209">
                  <c:v>41988</c:v>
                </c:pt>
                <c:pt idx="210">
                  <c:v>41985</c:v>
                </c:pt>
                <c:pt idx="211">
                  <c:v>41984</c:v>
                </c:pt>
                <c:pt idx="212">
                  <c:v>41983</c:v>
                </c:pt>
                <c:pt idx="213">
                  <c:v>41982</c:v>
                </c:pt>
                <c:pt idx="214">
                  <c:v>41981</c:v>
                </c:pt>
                <c:pt idx="215">
                  <c:v>41978</c:v>
                </c:pt>
                <c:pt idx="216">
                  <c:v>41977</c:v>
                </c:pt>
                <c:pt idx="217">
                  <c:v>41976</c:v>
                </c:pt>
                <c:pt idx="218">
                  <c:v>41975</c:v>
                </c:pt>
                <c:pt idx="219">
                  <c:v>41974</c:v>
                </c:pt>
                <c:pt idx="220">
                  <c:v>41971</c:v>
                </c:pt>
                <c:pt idx="221">
                  <c:v>41970</c:v>
                </c:pt>
                <c:pt idx="222">
                  <c:v>41969</c:v>
                </c:pt>
                <c:pt idx="223">
                  <c:v>41968</c:v>
                </c:pt>
                <c:pt idx="224">
                  <c:v>41967</c:v>
                </c:pt>
                <c:pt idx="225">
                  <c:v>41964</c:v>
                </c:pt>
                <c:pt idx="226">
                  <c:v>41963</c:v>
                </c:pt>
                <c:pt idx="227">
                  <c:v>41962</c:v>
                </c:pt>
                <c:pt idx="228">
                  <c:v>41961</c:v>
                </c:pt>
                <c:pt idx="229">
                  <c:v>41960</c:v>
                </c:pt>
                <c:pt idx="230">
                  <c:v>41957</c:v>
                </c:pt>
                <c:pt idx="231">
                  <c:v>41956</c:v>
                </c:pt>
                <c:pt idx="232">
                  <c:v>41955</c:v>
                </c:pt>
                <c:pt idx="233">
                  <c:v>41954</c:v>
                </c:pt>
                <c:pt idx="234">
                  <c:v>41953</c:v>
                </c:pt>
                <c:pt idx="235">
                  <c:v>41950</c:v>
                </c:pt>
                <c:pt idx="236">
                  <c:v>41949</c:v>
                </c:pt>
                <c:pt idx="237">
                  <c:v>41948</c:v>
                </c:pt>
                <c:pt idx="238">
                  <c:v>41947</c:v>
                </c:pt>
                <c:pt idx="239">
                  <c:v>41946</c:v>
                </c:pt>
                <c:pt idx="240">
                  <c:v>41943</c:v>
                </c:pt>
                <c:pt idx="241">
                  <c:v>41942</c:v>
                </c:pt>
                <c:pt idx="242">
                  <c:v>41941</c:v>
                </c:pt>
                <c:pt idx="243">
                  <c:v>41940</c:v>
                </c:pt>
                <c:pt idx="244">
                  <c:v>41939</c:v>
                </c:pt>
                <c:pt idx="245">
                  <c:v>41936</c:v>
                </c:pt>
                <c:pt idx="246">
                  <c:v>41935</c:v>
                </c:pt>
                <c:pt idx="247">
                  <c:v>41934</c:v>
                </c:pt>
                <c:pt idx="248">
                  <c:v>41933</c:v>
                </c:pt>
                <c:pt idx="249">
                  <c:v>41932</c:v>
                </c:pt>
                <c:pt idx="250">
                  <c:v>41929</c:v>
                </c:pt>
                <c:pt idx="251">
                  <c:v>41928</c:v>
                </c:pt>
                <c:pt idx="252">
                  <c:v>41927</c:v>
                </c:pt>
                <c:pt idx="253">
                  <c:v>41926</c:v>
                </c:pt>
                <c:pt idx="254">
                  <c:v>41925</c:v>
                </c:pt>
                <c:pt idx="255">
                  <c:v>41922</c:v>
                </c:pt>
                <c:pt idx="256">
                  <c:v>41921</c:v>
                </c:pt>
                <c:pt idx="257">
                  <c:v>41920</c:v>
                </c:pt>
                <c:pt idx="258">
                  <c:v>41919</c:v>
                </c:pt>
                <c:pt idx="259">
                  <c:v>41918</c:v>
                </c:pt>
                <c:pt idx="260">
                  <c:v>41915</c:v>
                </c:pt>
                <c:pt idx="261">
                  <c:v>41914</c:v>
                </c:pt>
                <c:pt idx="262">
                  <c:v>41913</c:v>
                </c:pt>
                <c:pt idx="263">
                  <c:v>41912</c:v>
                </c:pt>
                <c:pt idx="264">
                  <c:v>41911</c:v>
                </c:pt>
                <c:pt idx="265">
                  <c:v>41908</c:v>
                </c:pt>
                <c:pt idx="266">
                  <c:v>41907</c:v>
                </c:pt>
                <c:pt idx="267">
                  <c:v>41906</c:v>
                </c:pt>
                <c:pt idx="268">
                  <c:v>41905</c:v>
                </c:pt>
                <c:pt idx="269">
                  <c:v>41904</c:v>
                </c:pt>
                <c:pt idx="270">
                  <c:v>41901</c:v>
                </c:pt>
                <c:pt idx="271">
                  <c:v>41900</c:v>
                </c:pt>
                <c:pt idx="272">
                  <c:v>41899</c:v>
                </c:pt>
                <c:pt idx="273">
                  <c:v>41898</c:v>
                </c:pt>
                <c:pt idx="274">
                  <c:v>41897</c:v>
                </c:pt>
                <c:pt idx="275">
                  <c:v>41894</c:v>
                </c:pt>
                <c:pt idx="276">
                  <c:v>41893</c:v>
                </c:pt>
                <c:pt idx="277">
                  <c:v>41892</c:v>
                </c:pt>
                <c:pt idx="278">
                  <c:v>41891</c:v>
                </c:pt>
                <c:pt idx="279">
                  <c:v>41890</c:v>
                </c:pt>
                <c:pt idx="280">
                  <c:v>41887</c:v>
                </c:pt>
                <c:pt idx="281">
                  <c:v>41886</c:v>
                </c:pt>
                <c:pt idx="282">
                  <c:v>41885</c:v>
                </c:pt>
                <c:pt idx="283">
                  <c:v>41884</c:v>
                </c:pt>
                <c:pt idx="284">
                  <c:v>41883</c:v>
                </c:pt>
                <c:pt idx="285">
                  <c:v>41880</c:v>
                </c:pt>
                <c:pt idx="286">
                  <c:v>41879</c:v>
                </c:pt>
                <c:pt idx="287">
                  <c:v>41878</c:v>
                </c:pt>
                <c:pt idx="288">
                  <c:v>41877</c:v>
                </c:pt>
                <c:pt idx="289">
                  <c:v>41876</c:v>
                </c:pt>
                <c:pt idx="290">
                  <c:v>41873</c:v>
                </c:pt>
                <c:pt idx="291">
                  <c:v>41872</c:v>
                </c:pt>
                <c:pt idx="292">
                  <c:v>41871</c:v>
                </c:pt>
                <c:pt idx="293">
                  <c:v>41870</c:v>
                </c:pt>
                <c:pt idx="294">
                  <c:v>41869</c:v>
                </c:pt>
                <c:pt idx="295">
                  <c:v>41866</c:v>
                </c:pt>
                <c:pt idx="296">
                  <c:v>41865</c:v>
                </c:pt>
                <c:pt idx="297">
                  <c:v>41864</c:v>
                </c:pt>
                <c:pt idx="298">
                  <c:v>41863</c:v>
                </c:pt>
                <c:pt idx="299">
                  <c:v>41862</c:v>
                </c:pt>
                <c:pt idx="300">
                  <c:v>41859</c:v>
                </c:pt>
                <c:pt idx="301">
                  <c:v>41858</c:v>
                </c:pt>
                <c:pt idx="302">
                  <c:v>41857</c:v>
                </c:pt>
                <c:pt idx="303">
                  <c:v>41856</c:v>
                </c:pt>
                <c:pt idx="304">
                  <c:v>41855</c:v>
                </c:pt>
                <c:pt idx="305">
                  <c:v>41852</c:v>
                </c:pt>
                <c:pt idx="306">
                  <c:v>41851</c:v>
                </c:pt>
                <c:pt idx="307">
                  <c:v>41850</c:v>
                </c:pt>
                <c:pt idx="308">
                  <c:v>41849</c:v>
                </c:pt>
                <c:pt idx="309">
                  <c:v>41848</c:v>
                </c:pt>
                <c:pt idx="310">
                  <c:v>41845</c:v>
                </c:pt>
                <c:pt idx="311">
                  <c:v>41844</c:v>
                </c:pt>
                <c:pt idx="312">
                  <c:v>41843</c:v>
                </c:pt>
                <c:pt idx="313">
                  <c:v>41842</c:v>
                </c:pt>
                <c:pt idx="314">
                  <c:v>41841</c:v>
                </c:pt>
                <c:pt idx="315">
                  <c:v>41838</c:v>
                </c:pt>
                <c:pt idx="316">
                  <c:v>41837</c:v>
                </c:pt>
                <c:pt idx="317">
                  <c:v>41836</c:v>
                </c:pt>
                <c:pt idx="318">
                  <c:v>41835</c:v>
                </c:pt>
                <c:pt idx="319">
                  <c:v>41834</c:v>
                </c:pt>
                <c:pt idx="320">
                  <c:v>41831</c:v>
                </c:pt>
                <c:pt idx="321">
                  <c:v>41830</c:v>
                </c:pt>
                <c:pt idx="322">
                  <c:v>41829</c:v>
                </c:pt>
                <c:pt idx="323">
                  <c:v>41828</c:v>
                </c:pt>
                <c:pt idx="324">
                  <c:v>41827</c:v>
                </c:pt>
                <c:pt idx="325">
                  <c:v>41824</c:v>
                </c:pt>
                <c:pt idx="326">
                  <c:v>41823</c:v>
                </c:pt>
                <c:pt idx="327">
                  <c:v>41822</c:v>
                </c:pt>
                <c:pt idx="328">
                  <c:v>41821</c:v>
                </c:pt>
                <c:pt idx="329">
                  <c:v>41820</c:v>
                </c:pt>
                <c:pt idx="330">
                  <c:v>41817</c:v>
                </c:pt>
                <c:pt idx="331">
                  <c:v>41816</c:v>
                </c:pt>
                <c:pt idx="332">
                  <c:v>41815</c:v>
                </c:pt>
                <c:pt idx="333">
                  <c:v>41814</c:v>
                </c:pt>
                <c:pt idx="334">
                  <c:v>41813</c:v>
                </c:pt>
                <c:pt idx="335">
                  <c:v>41810</c:v>
                </c:pt>
                <c:pt idx="336">
                  <c:v>41809</c:v>
                </c:pt>
                <c:pt idx="337">
                  <c:v>41808</c:v>
                </c:pt>
                <c:pt idx="338">
                  <c:v>41807</c:v>
                </c:pt>
                <c:pt idx="339">
                  <c:v>41806</c:v>
                </c:pt>
                <c:pt idx="340">
                  <c:v>41803</c:v>
                </c:pt>
                <c:pt idx="341">
                  <c:v>41802</c:v>
                </c:pt>
                <c:pt idx="342">
                  <c:v>41801</c:v>
                </c:pt>
                <c:pt idx="343">
                  <c:v>41800</c:v>
                </c:pt>
                <c:pt idx="344">
                  <c:v>41799</c:v>
                </c:pt>
                <c:pt idx="345">
                  <c:v>41796</c:v>
                </c:pt>
                <c:pt idx="346">
                  <c:v>41795</c:v>
                </c:pt>
                <c:pt idx="347">
                  <c:v>41794</c:v>
                </c:pt>
                <c:pt idx="348">
                  <c:v>41793</c:v>
                </c:pt>
                <c:pt idx="349">
                  <c:v>41792</c:v>
                </c:pt>
                <c:pt idx="350">
                  <c:v>41789</c:v>
                </c:pt>
                <c:pt idx="351">
                  <c:v>41788</c:v>
                </c:pt>
                <c:pt idx="352">
                  <c:v>41787</c:v>
                </c:pt>
                <c:pt idx="353">
                  <c:v>41786</c:v>
                </c:pt>
                <c:pt idx="354">
                  <c:v>41782</c:v>
                </c:pt>
                <c:pt idx="355">
                  <c:v>41781</c:v>
                </c:pt>
                <c:pt idx="356">
                  <c:v>41780</c:v>
                </c:pt>
                <c:pt idx="357">
                  <c:v>41779</c:v>
                </c:pt>
                <c:pt idx="358">
                  <c:v>41775</c:v>
                </c:pt>
                <c:pt idx="359">
                  <c:v>41774</c:v>
                </c:pt>
                <c:pt idx="360">
                  <c:v>41773</c:v>
                </c:pt>
                <c:pt idx="361">
                  <c:v>41772</c:v>
                </c:pt>
                <c:pt idx="362">
                  <c:v>41771</c:v>
                </c:pt>
                <c:pt idx="363">
                  <c:v>41768</c:v>
                </c:pt>
                <c:pt idx="364">
                  <c:v>41767</c:v>
                </c:pt>
                <c:pt idx="365">
                  <c:v>41766</c:v>
                </c:pt>
                <c:pt idx="366">
                  <c:v>41765</c:v>
                </c:pt>
                <c:pt idx="367">
                  <c:v>41764</c:v>
                </c:pt>
                <c:pt idx="368">
                  <c:v>41761</c:v>
                </c:pt>
                <c:pt idx="369">
                  <c:v>41760</c:v>
                </c:pt>
                <c:pt idx="370">
                  <c:v>41759</c:v>
                </c:pt>
                <c:pt idx="371">
                  <c:v>41758</c:v>
                </c:pt>
                <c:pt idx="372">
                  <c:v>41757</c:v>
                </c:pt>
                <c:pt idx="373">
                  <c:v>41754</c:v>
                </c:pt>
                <c:pt idx="374">
                  <c:v>41753</c:v>
                </c:pt>
                <c:pt idx="375">
                  <c:v>41752</c:v>
                </c:pt>
                <c:pt idx="376">
                  <c:v>41751</c:v>
                </c:pt>
                <c:pt idx="377">
                  <c:v>41746</c:v>
                </c:pt>
                <c:pt idx="378">
                  <c:v>41745</c:v>
                </c:pt>
                <c:pt idx="379">
                  <c:v>41744</c:v>
                </c:pt>
                <c:pt idx="380">
                  <c:v>41743</c:v>
                </c:pt>
                <c:pt idx="381">
                  <c:v>41740</c:v>
                </c:pt>
                <c:pt idx="382">
                  <c:v>41739</c:v>
                </c:pt>
                <c:pt idx="383">
                  <c:v>41738</c:v>
                </c:pt>
                <c:pt idx="384">
                  <c:v>41737</c:v>
                </c:pt>
                <c:pt idx="385">
                  <c:v>41736</c:v>
                </c:pt>
                <c:pt idx="386">
                  <c:v>41733</c:v>
                </c:pt>
                <c:pt idx="387">
                  <c:v>41732</c:v>
                </c:pt>
                <c:pt idx="388">
                  <c:v>41731</c:v>
                </c:pt>
                <c:pt idx="389">
                  <c:v>41730</c:v>
                </c:pt>
                <c:pt idx="390">
                  <c:v>41729</c:v>
                </c:pt>
                <c:pt idx="391">
                  <c:v>41726</c:v>
                </c:pt>
                <c:pt idx="392">
                  <c:v>41725</c:v>
                </c:pt>
                <c:pt idx="393">
                  <c:v>41724</c:v>
                </c:pt>
                <c:pt idx="394">
                  <c:v>41723</c:v>
                </c:pt>
                <c:pt idx="395">
                  <c:v>41722</c:v>
                </c:pt>
                <c:pt idx="396">
                  <c:v>41719</c:v>
                </c:pt>
                <c:pt idx="397">
                  <c:v>41718</c:v>
                </c:pt>
                <c:pt idx="398">
                  <c:v>41717</c:v>
                </c:pt>
                <c:pt idx="399">
                  <c:v>41716</c:v>
                </c:pt>
                <c:pt idx="400">
                  <c:v>41715</c:v>
                </c:pt>
                <c:pt idx="401">
                  <c:v>41712</c:v>
                </c:pt>
                <c:pt idx="402">
                  <c:v>41711</c:v>
                </c:pt>
                <c:pt idx="403">
                  <c:v>41710</c:v>
                </c:pt>
                <c:pt idx="404">
                  <c:v>41709</c:v>
                </c:pt>
                <c:pt idx="405">
                  <c:v>41708</c:v>
                </c:pt>
                <c:pt idx="406">
                  <c:v>41705</c:v>
                </c:pt>
                <c:pt idx="407">
                  <c:v>41704</c:v>
                </c:pt>
                <c:pt idx="408">
                  <c:v>41703</c:v>
                </c:pt>
                <c:pt idx="409">
                  <c:v>41702</c:v>
                </c:pt>
                <c:pt idx="410">
                  <c:v>41701</c:v>
                </c:pt>
                <c:pt idx="411">
                  <c:v>41698</c:v>
                </c:pt>
                <c:pt idx="412">
                  <c:v>41697</c:v>
                </c:pt>
                <c:pt idx="413">
                  <c:v>41696</c:v>
                </c:pt>
                <c:pt idx="414">
                  <c:v>41695</c:v>
                </c:pt>
                <c:pt idx="415">
                  <c:v>41694</c:v>
                </c:pt>
                <c:pt idx="416">
                  <c:v>41691</c:v>
                </c:pt>
                <c:pt idx="417">
                  <c:v>41690</c:v>
                </c:pt>
                <c:pt idx="418">
                  <c:v>41689</c:v>
                </c:pt>
                <c:pt idx="419">
                  <c:v>41688</c:v>
                </c:pt>
                <c:pt idx="420">
                  <c:v>41687</c:v>
                </c:pt>
                <c:pt idx="421">
                  <c:v>41684</c:v>
                </c:pt>
                <c:pt idx="422">
                  <c:v>41683</c:v>
                </c:pt>
                <c:pt idx="423">
                  <c:v>41682</c:v>
                </c:pt>
                <c:pt idx="424">
                  <c:v>41681</c:v>
                </c:pt>
                <c:pt idx="425">
                  <c:v>41680</c:v>
                </c:pt>
                <c:pt idx="426">
                  <c:v>41677</c:v>
                </c:pt>
                <c:pt idx="427">
                  <c:v>41676</c:v>
                </c:pt>
                <c:pt idx="428">
                  <c:v>41675</c:v>
                </c:pt>
                <c:pt idx="429">
                  <c:v>41674</c:v>
                </c:pt>
                <c:pt idx="430">
                  <c:v>41673</c:v>
                </c:pt>
                <c:pt idx="431">
                  <c:v>41670</c:v>
                </c:pt>
                <c:pt idx="432">
                  <c:v>41669</c:v>
                </c:pt>
                <c:pt idx="433">
                  <c:v>41668</c:v>
                </c:pt>
                <c:pt idx="434">
                  <c:v>41667</c:v>
                </c:pt>
                <c:pt idx="435">
                  <c:v>41666</c:v>
                </c:pt>
                <c:pt idx="436">
                  <c:v>41663</c:v>
                </c:pt>
                <c:pt idx="437">
                  <c:v>41662</c:v>
                </c:pt>
                <c:pt idx="438">
                  <c:v>41661</c:v>
                </c:pt>
                <c:pt idx="439">
                  <c:v>41660</c:v>
                </c:pt>
                <c:pt idx="440">
                  <c:v>41659</c:v>
                </c:pt>
                <c:pt idx="441">
                  <c:v>41656</c:v>
                </c:pt>
                <c:pt idx="442">
                  <c:v>41655</c:v>
                </c:pt>
                <c:pt idx="443">
                  <c:v>41654</c:v>
                </c:pt>
                <c:pt idx="444">
                  <c:v>41653</c:v>
                </c:pt>
                <c:pt idx="445">
                  <c:v>41652</c:v>
                </c:pt>
                <c:pt idx="446">
                  <c:v>41649</c:v>
                </c:pt>
                <c:pt idx="447">
                  <c:v>41648</c:v>
                </c:pt>
                <c:pt idx="448">
                  <c:v>41647</c:v>
                </c:pt>
                <c:pt idx="449">
                  <c:v>41646</c:v>
                </c:pt>
                <c:pt idx="450">
                  <c:v>41645</c:v>
                </c:pt>
                <c:pt idx="451">
                  <c:v>41642</c:v>
                </c:pt>
                <c:pt idx="452">
                  <c:v>41641</c:v>
                </c:pt>
                <c:pt idx="453">
                  <c:v>41640</c:v>
                </c:pt>
                <c:pt idx="454">
                  <c:v>41639</c:v>
                </c:pt>
                <c:pt idx="455">
                  <c:v>41638</c:v>
                </c:pt>
                <c:pt idx="456">
                  <c:v>41635</c:v>
                </c:pt>
                <c:pt idx="457">
                  <c:v>41634</c:v>
                </c:pt>
                <c:pt idx="458">
                  <c:v>41633</c:v>
                </c:pt>
                <c:pt idx="459">
                  <c:v>41632</c:v>
                </c:pt>
                <c:pt idx="460">
                  <c:v>41631</c:v>
                </c:pt>
                <c:pt idx="461">
                  <c:v>41628</c:v>
                </c:pt>
                <c:pt idx="462">
                  <c:v>41627</c:v>
                </c:pt>
                <c:pt idx="463">
                  <c:v>41626</c:v>
                </c:pt>
                <c:pt idx="464">
                  <c:v>41625</c:v>
                </c:pt>
                <c:pt idx="465">
                  <c:v>41624</c:v>
                </c:pt>
                <c:pt idx="466">
                  <c:v>41621</c:v>
                </c:pt>
                <c:pt idx="467">
                  <c:v>41620</c:v>
                </c:pt>
                <c:pt idx="468">
                  <c:v>41619</c:v>
                </c:pt>
                <c:pt idx="469">
                  <c:v>41618</c:v>
                </c:pt>
                <c:pt idx="470">
                  <c:v>41617</c:v>
                </c:pt>
                <c:pt idx="471">
                  <c:v>41614</c:v>
                </c:pt>
                <c:pt idx="472">
                  <c:v>41613</c:v>
                </c:pt>
                <c:pt idx="473">
                  <c:v>41612</c:v>
                </c:pt>
                <c:pt idx="474">
                  <c:v>41611</c:v>
                </c:pt>
                <c:pt idx="475">
                  <c:v>41610</c:v>
                </c:pt>
                <c:pt idx="476">
                  <c:v>41607</c:v>
                </c:pt>
                <c:pt idx="477">
                  <c:v>41606</c:v>
                </c:pt>
                <c:pt idx="478">
                  <c:v>41605</c:v>
                </c:pt>
                <c:pt idx="479">
                  <c:v>41604</c:v>
                </c:pt>
                <c:pt idx="480">
                  <c:v>41603</c:v>
                </c:pt>
                <c:pt idx="481">
                  <c:v>41600</c:v>
                </c:pt>
                <c:pt idx="482">
                  <c:v>41599</c:v>
                </c:pt>
                <c:pt idx="483">
                  <c:v>41598</c:v>
                </c:pt>
                <c:pt idx="484">
                  <c:v>41597</c:v>
                </c:pt>
                <c:pt idx="485">
                  <c:v>41596</c:v>
                </c:pt>
                <c:pt idx="486">
                  <c:v>41593</c:v>
                </c:pt>
                <c:pt idx="487">
                  <c:v>41592</c:v>
                </c:pt>
                <c:pt idx="488">
                  <c:v>41591</c:v>
                </c:pt>
                <c:pt idx="489">
                  <c:v>41590</c:v>
                </c:pt>
                <c:pt idx="490">
                  <c:v>41589</c:v>
                </c:pt>
                <c:pt idx="491">
                  <c:v>41586</c:v>
                </c:pt>
                <c:pt idx="492">
                  <c:v>41585</c:v>
                </c:pt>
                <c:pt idx="493">
                  <c:v>41584</c:v>
                </c:pt>
                <c:pt idx="494">
                  <c:v>41583</c:v>
                </c:pt>
                <c:pt idx="495">
                  <c:v>41582</c:v>
                </c:pt>
                <c:pt idx="496">
                  <c:v>41579</c:v>
                </c:pt>
                <c:pt idx="497">
                  <c:v>41578</c:v>
                </c:pt>
                <c:pt idx="498">
                  <c:v>41577</c:v>
                </c:pt>
                <c:pt idx="499">
                  <c:v>41576</c:v>
                </c:pt>
                <c:pt idx="500">
                  <c:v>41575</c:v>
                </c:pt>
                <c:pt idx="501">
                  <c:v>41572</c:v>
                </c:pt>
                <c:pt idx="502">
                  <c:v>41571</c:v>
                </c:pt>
                <c:pt idx="503">
                  <c:v>41570</c:v>
                </c:pt>
                <c:pt idx="504">
                  <c:v>41569</c:v>
                </c:pt>
                <c:pt idx="505">
                  <c:v>41568</c:v>
                </c:pt>
                <c:pt idx="506">
                  <c:v>41565</c:v>
                </c:pt>
                <c:pt idx="507">
                  <c:v>41564</c:v>
                </c:pt>
                <c:pt idx="508">
                  <c:v>41563</c:v>
                </c:pt>
                <c:pt idx="509">
                  <c:v>41562</c:v>
                </c:pt>
                <c:pt idx="510">
                  <c:v>41561</c:v>
                </c:pt>
                <c:pt idx="511">
                  <c:v>41558</c:v>
                </c:pt>
                <c:pt idx="512">
                  <c:v>41557</c:v>
                </c:pt>
                <c:pt idx="513">
                  <c:v>41556</c:v>
                </c:pt>
                <c:pt idx="514">
                  <c:v>41555</c:v>
                </c:pt>
                <c:pt idx="515">
                  <c:v>41554</c:v>
                </c:pt>
                <c:pt idx="516">
                  <c:v>41551</c:v>
                </c:pt>
                <c:pt idx="517">
                  <c:v>41550</c:v>
                </c:pt>
                <c:pt idx="518">
                  <c:v>41549</c:v>
                </c:pt>
                <c:pt idx="519">
                  <c:v>41548</c:v>
                </c:pt>
                <c:pt idx="520">
                  <c:v>41547</c:v>
                </c:pt>
                <c:pt idx="521">
                  <c:v>41544</c:v>
                </c:pt>
                <c:pt idx="522">
                  <c:v>41543</c:v>
                </c:pt>
                <c:pt idx="523">
                  <c:v>41542</c:v>
                </c:pt>
                <c:pt idx="524">
                  <c:v>41541</c:v>
                </c:pt>
                <c:pt idx="525">
                  <c:v>41540</c:v>
                </c:pt>
                <c:pt idx="526">
                  <c:v>41537</c:v>
                </c:pt>
                <c:pt idx="527">
                  <c:v>41536</c:v>
                </c:pt>
                <c:pt idx="528">
                  <c:v>41535</c:v>
                </c:pt>
                <c:pt idx="529">
                  <c:v>41534</c:v>
                </c:pt>
                <c:pt idx="530">
                  <c:v>41533</c:v>
                </c:pt>
                <c:pt idx="531">
                  <c:v>41530</c:v>
                </c:pt>
                <c:pt idx="532">
                  <c:v>41529</c:v>
                </c:pt>
                <c:pt idx="533">
                  <c:v>41528</c:v>
                </c:pt>
                <c:pt idx="534">
                  <c:v>41527</c:v>
                </c:pt>
                <c:pt idx="535">
                  <c:v>41526</c:v>
                </c:pt>
                <c:pt idx="536">
                  <c:v>41523</c:v>
                </c:pt>
                <c:pt idx="537">
                  <c:v>41522</c:v>
                </c:pt>
                <c:pt idx="538">
                  <c:v>41521</c:v>
                </c:pt>
                <c:pt idx="539">
                  <c:v>41520</c:v>
                </c:pt>
                <c:pt idx="540">
                  <c:v>41519</c:v>
                </c:pt>
                <c:pt idx="541">
                  <c:v>41516</c:v>
                </c:pt>
                <c:pt idx="542">
                  <c:v>41515</c:v>
                </c:pt>
                <c:pt idx="543">
                  <c:v>41514</c:v>
                </c:pt>
                <c:pt idx="544">
                  <c:v>41513</c:v>
                </c:pt>
                <c:pt idx="545">
                  <c:v>41512</c:v>
                </c:pt>
                <c:pt idx="546">
                  <c:v>41509</c:v>
                </c:pt>
                <c:pt idx="547">
                  <c:v>41508</c:v>
                </c:pt>
                <c:pt idx="548">
                  <c:v>41507</c:v>
                </c:pt>
                <c:pt idx="549">
                  <c:v>41506</c:v>
                </c:pt>
                <c:pt idx="550">
                  <c:v>41505</c:v>
                </c:pt>
                <c:pt idx="551">
                  <c:v>41502</c:v>
                </c:pt>
                <c:pt idx="552">
                  <c:v>41501</c:v>
                </c:pt>
                <c:pt idx="553">
                  <c:v>41500</c:v>
                </c:pt>
                <c:pt idx="554">
                  <c:v>41499</c:v>
                </c:pt>
                <c:pt idx="555">
                  <c:v>41498</c:v>
                </c:pt>
                <c:pt idx="556">
                  <c:v>41495</c:v>
                </c:pt>
                <c:pt idx="557">
                  <c:v>41494</c:v>
                </c:pt>
                <c:pt idx="558">
                  <c:v>41493</c:v>
                </c:pt>
                <c:pt idx="559">
                  <c:v>41492</c:v>
                </c:pt>
                <c:pt idx="560">
                  <c:v>41491</c:v>
                </c:pt>
                <c:pt idx="561">
                  <c:v>41488</c:v>
                </c:pt>
                <c:pt idx="562">
                  <c:v>41487</c:v>
                </c:pt>
                <c:pt idx="563">
                  <c:v>41486</c:v>
                </c:pt>
                <c:pt idx="564">
                  <c:v>41485</c:v>
                </c:pt>
                <c:pt idx="565">
                  <c:v>41484</c:v>
                </c:pt>
                <c:pt idx="566">
                  <c:v>41481</c:v>
                </c:pt>
                <c:pt idx="567">
                  <c:v>41480</c:v>
                </c:pt>
                <c:pt idx="568">
                  <c:v>41479</c:v>
                </c:pt>
                <c:pt idx="569">
                  <c:v>41478</c:v>
                </c:pt>
                <c:pt idx="570">
                  <c:v>41477</c:v>
                </c:pt>
                <c:pt idx="571">
                  <c:v>41474</c:v>
                </c:pt>
                <c:pt idx="572">
                  <c:v>41473</c:v>
                </c:pt>
                <c:pt idx="573">
                  <c:v>41472</c:v>
                </c:pt>
                <c:pt idx="574">
                  <c:v>41471</c:v>
                </c:pt>
                <c:pt idx="575">
                  <c:v>41470</c:v>
                </c:pt>
                <c:pt idx="576">
                  <c:v>41467</c:v>
                </c:pt>
                <c:pt idx="577">
                  <c:v>41466</c:v>
                </c:pt>
                <c:pt idx="578">
                  <c:v>41465</c:v>
                </c:pt>
                <c:pt idx="579">
                  <c:v>41464</c:v>
                </c:pt>
                <c:pt idx="580">
                  <c:v>41463</c:v>
                </c:pt>
                <c:pt idx="581">
                  <c:v>41460</c:v>
                </c:pt>
                <c:pt idx="582">
                  <c:v>41459</c:v>
                </c:pt>
                <c:pt idx="583">
                  <c:v>41458</c:v>
                </c:pt>
                <c:pt idx="584">
                  <c:v>41457</c:v>
                </c:pt>
                <c:pt idx="585">
                  <c:v>41456</c:v>
                </c:pt>
                <c:pt idx="586">
                  <c:v>41453</c:v>
                </c:pt>
                <c:pt idx="587">
                  <c:v>41452</c:v>
                </c:pt>
                <c:pt idx="588">
                  <c:v>41451</c:v>
                </c:pt>
                <c:pt idx="589">
                  <c:v>41450</c:v>
                </c:pt>
                <c:pt idx="590">
                  <c:v>41449</c:v>
                </c:pt>
                <c:pt idx="591">
                  <c:v>41446</c:v>
                </c:pt>
                <c:pt idx="592">
                  <c:v>41445</c:v>
                </c:pt>
                <c:pt idx="593">
                  <c:v>41444</c:v>
                </c:pt>
                <c:pt idx="594">
                  <c:v>41443</c:v>
                </c:pt>
                <c:pt idx="595">
                  <c:v>41442</c:v>
                </c:pt>
                <c:pt idx="596">
                  <c:v>41439</c:v>
                </c:pt>
                <c:pt idx="597">
                  <c:v>41438</c:v>
                </c:pt>
                <c:pt idx="598">
                  <c:v>41437</c:v>
                </c:pt>
                <c:pt idx="599">
                  <c:v>41436</c:v>
                </c:pt>
                <c:pt idx="600">
                  <c:v>41435</c:v>
                </c:pt>
                <c:pt idx="601">
                  <c:v>41432</c:v>
                </c:pt>
                <c:pt idx="602">
                  <c:v>41431</c:v>
                </c:pt>
                <c:pt idx="603">
                  <c:v>41430</c:v>
                </c:pt>
                <c:pt idx="604">
                  <c:v>41429</c:v>
                </c:pt>
                <c:pt idx="605">
                  <c:v>41428</c:v>
                </c:pt>
                <c:pt idx="606">
                  <c:v>41425</c:v>
                </c:pt>
                <c:pt idx="607">
                  <c:v>41424</c:v>
                </c:pt>
                <c:pt idx="608">
                  <c:v>41423</c:v>
                </c:pt>
                <c:pt idx="609">
                  <c:v>41422</c:v>
                </c:pt>
                <c:pt idx="610">
                  <c:v>41421</c:v>
                </c:pt>
                <c:pt idx="611">
                  <c:v>41418</c:v>
                </c:pt>
                <c:pt idx="612">
                  <c:v>41417</c:v>
                </c:pt>
                <c:pt idx="613">
                  <c:v>41416</c:v>
                </c:pt>
                <c:pt idx="614">
                  <c:v>41415</c:v>
                </c:pt>
                <c:pt idx="615">
                  <c:v>41414</c:v>
                </c:pt>
                <c:pt idx="616">
                  <c:v>41411</c:v>
                </c:pt>
                <c:pt idx="617">
                  <c:v>41410</c:v>
                </c:pt>
                <c:pt idx="618">
                  <c:v>41409</c:v>
                </c:pt>
                <c:pt idx="619">
                  <c:v>41408</c:v>
                </c:pt>
                <c:pt idx="620">
                  <c:v>41407</c:v>
                </c:pt>
                <c:pt idx="621">
                  <c:v>41404</c:v>
                </c:pt>
                <c:pt idx="622">
                  <c:v>41403</c:v>
                </c:pt>
                <c:pt idx="623">
                  <c:v>41402</c:v>
                </c:pt>
                <c:pt idx="624">
                  <c:v>41401</c:v>
                </c:pt>
                <c:pt idx="625">
                  <c:v>41400</c:v>
                </c:pt>
                <c:pt idx="626">
                  <c:v>41397</c:v>
                </c:pt>
                <c:pt idx="627">
                  <c:v>41396</c:v>
                </c:pt>
                <c:pt idx="628">
                  <c:v>41395</c:v>
                </c:pt>
                <c:pt idx="629">
                  <c:v>41394</c:v>
                </c:pt>
                <c:pt idx="630">
                  <c:v>41393</c:v>
                </c:pt>
                <c:pt idx="631">
                  <c:v>41390</c:v>
                </c:pt>
                <c:pt idx="632">
                  <c:v>41389</c:v>
                </c:pt>
                <c:pt idx="633">
                  <c:v>41388</c:v>
                </c:pt>
                <c:pt idx="634">
                  <c:v>41387</c:v>
                </c:pt>
                <c:pt idx="635">
                  <c:v>41386</c:v>
                </c:pt>
                <c:pt idx="636">
                  <c:v>41383</c:v>
                </c:pt>
                <c:pt idx="637">
                  <c:v>41382</c:v>
                </c:pt>
                <c:pt idx="638">
                  <c:v>41381</c:v>
                </c:pt>
                <c:pt idx="639">
                  <c:v>41380</c:v>
                </c:pt>
                <c:pt idx="640">
                  <c:v>41379</c:v>
                </c:pt>
                <c:pt idx="641">
                  <c:v>41376</c:v>
                </c:pt>
                <c:pt idx="642">
                  <c:v>41375</c:v>
                </c:pt>
                <c:pt idx="643">
                  <c:v>41374</c:v>
                </c:pt>
                <c:pt idx="644">
                  <c:v>41373</c:v>
                </c:pt>
                <c:pt idx="645">
                  <c:v>41372</c:v>
                </c:pt>
                <c:pt idx="646">
                  <c:v>41369</c:v>
                </c:pt>
                <c:pt idx="647">
                  <c:v>41368</c:v>
                </c:pt>
                <c:pt idx="648">
                  <c:v>41367</c:v>
                </c:pt>
                <c:pt idx="649">
                  <c:v>41366</c:v>
                </c:pt>
                <c:pt idx="650">
                  <c:v>41361</c:v>
                </c:pt>
                <c:pt idx="651">
                  <c:v>41360</c:v>
                </c:pt>
                <c:pt idx="652">
                  <c:v>41359</c:v>
                </c:pt>
                <c:pt idx="653">
                  <c:v>41358</c:v>
                </c:pt>
                <c:pt idx="654">
                  <c:v>41355</c:v>
                </c:pt>
                <c:pt idx="655">
                  <c:v>41354</c:v>
                </c:pt>
                <c:pt idx="656">
                  <c:v>41353</c:v>
                </c:pt>
                <c:pt idx="657">
                  <c:v>41352</c:v>
                </c:pt>
                <c:pt idx="658">
                  <c:v>41351</c:v>
                </c:pt>
                <c:pt idx="659">
                  <c:v>41348</c:v>
                </c:pt>
                <c:pt idx="660">
                  <c:v>41347</c:v>
                </c:pt>
                <c:pt idx="661">
                  <c:v>41346</c:v>
                </c:pt>
                <c:pt idx="662">
                  <c:v>41345</c:v>
                </c:pt>
                <c:pt idx="663">
                  <c:v>41344</c:v>
                </c:pt>
                <c:pt idx="664">
                  <c:v>41341</c:v>
                </c:pt>
                <c:pt idx="665">
                  <c:v>41340</c:v>
                </c:pt>
                <c:pt idx="666">
                  <c:v>41339</c:v>
                </c:pt>
                <c:pt idx="667">
                  <c:v>41338</c:v>
                </c:pt>
                <c:pt idx="668">
                  <c:v>41337</c:v>
                </c:pt>
                <c:pt idx="669">
                  <c:v>41334</c:v>
                </c:pt>
                <c:pt idx="670">
                  <c:v>41333</c:v>
                </c:pt>
                <c:pt idx="671">
                  <c:v>41332</c:v>
                </c:pt>
                <c:pt idx="672">
                  <c:v>41331</c:v>
                </c:pt>
                <c:pt idx="673">
                  <c:v>41330</c:v>
                </c:pt>
                <c:pt idx="674">
                  <c:v>41327</c:v>
                </c:pt>
                <c:pt idx="675">
                  <c:v>41326</c:v>
                </c:pt>
                <c:pt idx="676">
                  <c:v>41325</c:v>
                </c:pt>
                <c:pt idx="677">
                  <c:v>41324</c:v>
                </c:pt>
                <c:pt idx="678">
                  <c:v>41323</c:v>
                </c:pt>
                <c:pt idx="679">
                  <c:v>41320</c:v>
                </c:pt>
                <c:pt idx="680">
                  <c:v>41319</c:v>
                </c:pt>
                <c:pt idx="681">
                  <c:v>41318</c:v>
                </c:pt>
                <c:pt idx="682">
                  <c:v>41317</c:v>
                </c:pt>
                <c:pt idx="683">
                  <c:v>41316</c:v>
                </c:pt>
                <c:pt idx="684">
                  <c:v>41313</c:v>
                </c:pt>
                <c:pt idx="685">
                  <c:v>41312</c:v>
                </c:pt>
                <c:pt idx="686">
                  <c:v>41311</c:v>
                </c:pt>
                <c:pt idx="687">
                  <c:v>41310</c:v>
                </c:pt>
                <c:pt idx="688">
                  <c:v>41309</c:v>
                </c:pt>
                <c:pt idx="689">
                  <c:v>41306</c:v>
                </c:pt>
                <c:pt idx="690">
                  <c:v>41305</c:v>
                </c:pt>
                <c:pt idx="691">
                  <c:v>41304</c:v>
                </c:pt>
                <c:pt idx="692">
                  <c:v>41303</c:v>
                </c:pt>
                <c:pt idx="693">
                  <c:v>41302</c:v>
                </c:pt>
                <c:pt idx="694">
                  <c:v>41299</c:v>
                </c:pt>
                <c:pt idx="695">
                  <c:v>41298</c:v>
                </c:pt>
                <c:pt idx="696">
                  <c:v>41297</c:v>
                </c:pt>
                <c:pt idx="697">
                  <c:v>41296</c:v>
                </c:pt>
                <c:pt idx="698">
                  <c:v>41295</c:v>
                </c:pt>
                <c:pt idx="699">
                  <c:v>41292</c:v>
                </c:pt>
                <c:pt idx="700">
                  <c:v>41291</c:v>
                </c:pt>
                <c:pt idx="701">
                  <c:v>41290</c:v>
                </c:pt>
                <c:pt idx="702">
                  <c:v>41289</c:v>
                </c:pt>
                <c:pt idx="703">
                  <c:v>41288</c:v>
                </c:pt>
                <c:pt idx="704">
                  <c:v>41285</c:v>
                </c:pt>
                <c:pt idx="705">
                  <c:v>41284</c:v>
                </c:pt>
                <c:pt idx="706">
                  <c:v>41283</c:v>
                </c:pt>
                <c:pt idx="707">
                  <c:v>41282</c:v>
                </c:pt>
                <c:pt idx="708">
                  <c:v>41281</c:v>
                </c:pt>
                <c:pt idx="709">
                  <c:v>41278</c:v>
                </c:pt>
                <c:pt idx="710">
                  <c:v>41277</c:v>
                </c:pt>
                <c:pt idx="711">
                  <c:v>41276</c:v>
                </c:pt>
                <c:pt idx="712">
                  <c:v>41275</c:v>
                </c:pt>
                <c:pt idx="713">
                  <c:v>41274</c:v>
                </c:pt>
                <c:pt idx="714">
                  <c:v>41271</c:v>
                </c:pt>
                <c:pt idx="715">
                  <c:v>41270</c:v>
                </c:pt>
                <c:pt idx="716">
                  <c:v>41264</c:v>
                </c:pt>
                <c:pt idx="717">
                  <c:v>41263</c:v>
                </c:pt>
                <c:pt idx="718">
                  <c:v>41262</c:v>
                </c:pt>
                <c:pt idx="719">
                  <c:v>41261</c:v>
                </c:pt>
                <c:pt idx="720">
                  <c:v>41260</c:v>
                </c:pt>
                <c:pt idx="721">
                  <c:v>41257</c:v>
                </c:pt>
                <c:pt idx="722">
                  <c:v>41256</c:v>
                </c:pt>
                <c:pt idx="723">
                  <c:v>41255</c:v>
                </c:pt>
                <c:pt idx="724">
                  <c:v>41254</c:v>
                </c:pt>
                <c:pt idx="725">
                  <c:v>41253</c:v>
                </c:pt>
                <c:pt idx="726">
                  <c:v>41250</c:v>
                </c:pt>
                <c:pt idx="727">
                  <c:v>41249</c:v>
                </c:pt>
                <c:pt idx="728">
                  <c:v>41248</c:v>
                </c:pt>
                <c:pt idx="729">
                  <c:v>41247</c:v>
                </c:pt>
                <c:pt idx="730">
                  <c:v>41246</c:v>
                </c:pt>
                <c:pt idx="731">
                  <c:v>41243</c:v>
                </c:pt>
                <c:pt idx="732">
                  <c:v>41242</c:v>
                </c:pt>
                <c:pt idx="733">
                  <c:v>41241</c:v>
                </c:pt>
                <c:pt idx="734">
                  <c:v>41240</c:v>
                </c:pt>
                <c:pt idx="735">
                  <c:v>41239</c:v>
                </c:pt>
                <c:pt idx="736">
                  <c:v>41236</c:v>
                </c:pt>
                <c:pt idx="737">
                  <c:v>41235</c:v>
                </c:pt>
                <c:pt idx="738">
                  <c:v>41234</c:v>
                </c:pt>
                <c:pt idx="739">
                  <c:v>41233</c:v>
                </c:pt>
                <c:pt idx="740">
                  <c:v>41232</c:v>
                </c:pt>
                <c:pt idx="741">
                  <c:v>41229</c:v>
                </c:pt>
                <c:pt idx="742">
                  <c:v>41228</c:v>
                </c:pt>
                <c:pt idx="743">
                  <c:v>41227</c:v>
                </c:pt>
                <c:pt idx="744">
                  <c:v>41226</c:v>
                </c:pt>
                <c:pt idx="745">
                  <c:v>41225</c:v>
                </c:pt>
                <c:pt idx="746">
                  <c:v>41222</c:v>
                </c:pt>
                <c:pt idx="747">
                  <c:v>41221</c:v>
                </c:pt>
                <c:pt idx="748">
                  <c:v>41220</c:v>
                </c:pt>
                <c:pt idx="749">
                  <c:v>41219</c:v>
                </c:pt>
                <c:pt idx="750">
                  <c:v>41218</c:v>
                </c:pt>
                <c:pt idx="751">
                  <c:v>41215</c:v>
                </c:pt>
                <c:pt idx="752">
                  <c:v>41214</c:v>
                </c:pt>
                <c:pt idx="753">
                  <c:v>41213</c:v>
                </c:pt>
                <c:pt idx="754">
                  <c:v>41212</c:v>
                </c:pt>
                <c:pt idx="755">
                  <c:v>41211</c:v>
                </c:pt>
                <c:pt idx="756">
                  <c:v>41208</c:v>
                </c:pt>
                <c:pt idx="757">
                  <c:v>41207</c:v>
                </c:pt>
                <c:pt idx="758">
                  <c:v>41206</c:v>
                </c:pt>
                <c:pt idx="759">
                  <c:v>41205</c:v>
                </c:pt>
                <c:pt idx="760">
                  <c:v>41204</c:v>
                </c:pt>
                <c:pt idx="761">
                  <c:v>41201</c:v>
                </c:pt>
                <c:pt idx="762">
                  <c:v>41200</c:v>
                </c:pt>
                <c:pt idx="763">
                  <c:v>41199</c:v>
                </c:pt>
                <c:pt idx="764">
                  <c:v>41198</c:v>
                </c:pt>
                <c:pt idx="765">
                  <c:v>41197</c:v>
                </c:pt>
                <c:pt idx="766">
                  <c:v>41194</c:v>
                </c:pt>
                <c:pt idx="767">
                  <c:v>41193</c:v>
                </c:pt>
                <c:pt idx="768">
                  <c:v>41192</c:v>
                </c:pt>
                <c:pt idx="769">
                  <c:v>41191</c:v>
                </c:pt>
                <c:pt idx="770">
                  <c:v>41190</c:v>
                </c:pt>
                <c:pt idx="771">
                  <c:v>41187</c:v>
                </c:pt>
                <c:pt idx="772">
                  <c:v>41186</c:v>
                </c:pt>
                <c:pt idx="773">
                  <c:v>41185</c:v>
                </c:pt>
                <c:pt idx="774">
                  <c:v>41184</c:v>
                </c:pt>
                <c:pt idx="775">
                  <c:v>41183</c:v>
                </c:pt>
                <c:pt idx="776">
                  <c:v>41180</c:v>
                </c:pt>
                <c:pt idx="777">
                  <c:v>41179</c:v>
                </c:pt>
                <c:pt idx="778">
                  <c:v>41178</c:v>
                </c:pt>
                <c:pt idx="779">
                  <c:v>41177</c:v>
                </c:pt>
                <c:pt idx="780">
                  <c:v>41176</c:v>
                </c:pt>
                <c:pt idx="781">
                  <c:v>41173</c:v>
                </c:pt>
                <c:pt idx="782">
                  <c:v>41172</c:v>
                </c:pt>
                <c:pt idx="783">
                  <c:v>41171</c:v>
                </c:pt>
                <c:pt idx="784">
                  <c:v>41170</c:v>
                </c:pt>
                <c:pt idx="785">
                  <c:v>41169</c:v>
                </c:pt>
                <c:pt idx="786">
                  <c:v>41166</c:v>
                </c:pt>
                <c:pt idx="787">
                  <c:v>41165</c:v>
                </c:pt>
                <c:pt idx="788">
                  <c:v>41164</c:v>
                </c:pt>
                <c:pt idx="789">
                  <c:v>41163</c:v>
                </c:pt>
                <c:pt idx="790">
                  <c:v>41162</c:v>
                </c:pt>
                <c:pt idx="791">
                  <c:v>41159</c:v>
                </c:pt>
                <c:pt idx="792">
                  <c:v>41158</c:v>
                </c:pt>
                <c:pt idx="793">
                  <c:v>41157</c:v>
                </c:pt>
                <c:pt idx="794">
                  <c:v>41156</c:v>
                </c:pt>
                <c:pt idx="795">
                  <c:v>41155</c:v>
                </c:pt>
                <c:pt idx="796">
                  <c:v>41152</c:v>
                </c:pt>
                <c:pt idx="797">
                  <c:v>41151</c:v>
                </c:pt>
                <c:pt idx="798">
                  <c:v>41150</c:v>
                </c:pt>
                <c:pt idx="799">
                  <c:v>41149</c:v>
                </c:pt>
                <c:pt idx="800">
                  <c:v>41148</c:v>
                </c:pt>
                <c:pt idx="801">
                  <c:v>41145</c:v>
                </c:pt>
                <c:pt idx="802">
                  <c:v>41144</c:v>
                </c:pt>
                <c:pt idx="803">
                  <c:v>41143</c:v>
                </c:pt>
                <c:pt idx="804">
                  <c:v>41142</c:v>
                </c:pt>
                <c:pt idx="805">
                  <c:v>41141</c:v>
                </c:pt>
                <c:pt idx="806">
                  <c:v>41138</c:v>
                </c:pt>
                <c:pt idx="807">
                  <c:v>41137</c:v>
                </c:pt>
                <c:pt idx="808">
                  <c:v>41136</c:v>
                </c:pt>
                <c:pt idx="809">
                  <c:v>41135</c:v>
                </c:pt>
                <c:pt idx="810">
                  <c:v>41134</c:v>
                </c:pt>
                <c:pt idx="811">
                  <c:v>41131</c:v>
                </c:pt>
                <c:pt idx="812">
                  <c:v>41130</c:v>
                </c:pt>
                <c:pt idx="813">
                  <c:v>41129</c:v>
                </c:pt>
                <c:pt idx="814">
                  <c:v>41128</c:v>
                </c:pt>
                <c:pt idx="815">
                  <c:v>41127</c:v>
                </c:pt>
                <c:pt idx="816">
                  <c:v>41124</c:v>
                </c:pt>
                <c:pt idx="817">
                  <c:v>41123</c:v>
                </c:pt>
                <c:pt idx="818">
                  <c:v>41122</c:v>
                </c:pt>
                <c:pt idx="819">
                  <c:v>41121</c:v>
                </c:pt>
                <c:pt idx="820">
                  <c:v>41120</c:v>
                </c:pt>
                <c:pt idx="821">
                  <c:v>41117</c:v>
                </c:pt>
                <c:pt idx="822">
                  <c:v>41116</c:v>
                </c:pt>
                <c:pt idx="823">
                  <c:v>41115</c:v>
                </c:pt>
                <c:pt idx="824">
                  <c:v>41114</c:v>
                </c:pt>
                <c:pt idx="825">
                  <c:v>41113</c:v>
                </c:pt>
                <c:pt idx="826">
                  <c:v>41110</c:v>
                </c:pt>
                <c:pt idx="827">
                  <c:v>41109</c:v>
                </c:pt>
                <c:pt idx="828">
                  <c:v>41108</c:v>
                </c:pt>
                <c:pt idx="829">
                  <c:v>41107</c:v>
                </c:pt>
                <c:pt idx="830">
                  <c:v>41106</c:v>
                </c:pt>
                <c:pt idx="831">
                  <c:v>41103</c:v>
                </c:pt>
                <c:pt idx="832">
                  <c:v>41102</c:v>
                </c:pt>
                <c:pt idx="833">
                  <c:v>41101</c:v>
                </c:pt>
                <c:pt idx="834">
                  <c:v>41100</c:v>
                </c:pt>
                <c:pt idx="835">
                  <c:v>41099</c:v>
                </c:pt>
                <c:pt idx="836">
                  <c:v>41096</c:v>
                </c:pt>
                <c:pt idx="837">
                  <c:v>41095</c:v>
                </c:pt>
                <c:pt idx="838">
                  <c:v>41094</c:v>
                </c:pt>
                <c:pt idx="839">
                  <c:v>41093</c:v>
                </c:pt>
                <c:pt idx="840">
                  <c:v>41092</c:v>
                </c:pt>
                <c:pt idx="841">
                  <c:v>41089</c:v>
                </c:pt>
                <c:pt idx="842">
                  <c:v>41088</c:v>
                </c:pt>
                <c:pt idx="843">
                  <c:v>41087</c:v>
                </c:pt>
                <c:pt idx="844">
                  <c:v>41086</c:v>
                </c:pt>
                <c:pt idx="845">
                  <c:v>41085</c:v>
                </c:pt>
                <c:pt idx="846">
                  <c:v>41082</c:v>
                </c:pt>
                <c:pt idx="847">
                  <c:v>41081</c:v>
                </c:pt>
                <c:pt idx="848">
                  <c:v>41080</c:v>
                </c:pt>
                <c:pt idx="849">
                  <c:v>41079</c:v>
                </c:pt>
                <c:pt idx="850">
                  <c:v>41078</c:v>
                </c:pt>
                <c:pt idx="851">
                  <c:v>41075</c:v>
                </c:pt>
                <c:pt idx="852">
                  <c:v>41074</c:v>
                </c:pt>
                <c:pt idx="853">
                  <c:v>41073</c:v>
                </c:pt>
                <c:pt idx="854">
                  <c:v>41072</c:v>
                </c:pt>
                <c:pt idx="855">
                  <c:v>41071</c:v>
                </c:pt>
                <c:pt idx="856">
                  <c:v>41068</c:v>
                </c:pt>
                <c:pt idx="857">
                  <c:v>41067</c:v>
                </c:pt>
                <c:pt idx="858">
                  <c:v>41066</c:v>
                </c:pt>
                <c:pt idx="859">
                  <c:v>41065</c:v>
                </c:pt>
                <c:pt idx="860">
                  <c:v>41064</c:v>
                </c:pt>
                <c:pt idx="861">
                  <c:v>41061</c:v>
                </c:pt>
                <c:pt idx="862">
                  <c:v>41060</c:v>
                </c:pt>
                <c:pt idx="863">
                  <c:v>41059</c:v>
                </c:pt>
                <c:pt idx="864">
                  <c:v>41058</c:v>
                </c:pt>
                <c:pt idx="865">
                  <c:v>41057</c:v>
                </c:pt>
                <c:pt idx="866">
                  <c:v>41054</c:v>
                </c:pt>
                <c:pt idx="867">
                  <c:v>41053</c:v>
                </c:pt>
                <c:pt idx="868">
                  <c:v>41052</c:v>
                </c:pt>
                <c:pt idx="869">
                  <c:v>41051</c:v>
                </c:pt>
                <c:pt idx="870">
                  <c:v>41050</c:v>
                </c:pt>
                <c:pt idx="871">
                  <c:v>41047</c:v>
                </c:pt>
                <c:pt idx="872">
                  <c:v>41046</c:v>
                </c:pt>
                <c:pt idx="873">
                  <c:v>41045</c:v>
                </c:pt>
                <c:pt idx="874">
                  <c:v>41044</c:v>
                </c:pt>
                <c:pt idx="875">
                  <c:v>41043</c:v>
                </c:pt>
                <c:pt idx="876">
                  <c:v>41040</c:v>
                </c:pt>
                <c:pt idx="877">
                  <c:v>41039</c:v>
                </c:pt>
                <c:pt idx="878">
                  <c:v>41038</c:v>
                </c:pt>
                <c:pt idx="879">
                  <c:v>41037</c:v>
                </c:pt>
                <c:pt idx="880">
                  <c:v>41036</c:v>
                </c:pt>
                <c:pt idx="881">
                  <c:v>41033</c:v>
                </c:pt>
                <c:pt idx="882">
                  <c:v>41032</c:v>
                </c:pt>
                <c:pt idx="883">
                  <c:v>41031</c:v>
                </c:pt>
                <c:pt idx="884">
                  <c:v>41030</c:v>
                </c:pt>
                <c:pt idx="885">
                  <c:v>41029</c:v>
                </c:pt>
                <c:pt idx="886">
                  <c:v>41026</c:v>
                </c:pt>
                <c:pt idx="887">
                  <c:v>41025</c:v>
                </c:pt>
                <c:pt idx="888">
                  <c:v>41024</c:v>
                </c:pt>
                <c:pt idx="889">
                  <c:v>41023</c:v>
                </c:pt>
                <c:pt idx="890">
                  <c:v>41022</c:v>
                </c:pt>
                <c:pt idx="891">
                  <c:v>41019</c:v>
                </c:pt>
                <c:pt idx="892">
                  <c:v>41018</c:v>
                </c:pt>
                <c:pt idx="893">
                  <c:v>41017</c:v>
                </c:pt>
                <c:pt idx="894">
                  <c:v>41016</c:v>
                </c:pt>
                <c:pt idx="895">
                  <c:v>41015</c:v>
                </c:pt>
                <c:pt idx="896">
                  <c:v>41012</c:v>
                </c:pt>
                <c:pt idx="897">
                  <c:v>41011</c:v>
                </c:pt>
                <c:pt idx="898">
                  <c:v>41010</c:v>
                </c:pt>
                <c:pt idx="899">
                  <c:v>41009</c:v>
                </c:pt>
                <c:pt idx="900">
                  <c:v>41008</c:v>
                </c:pt>
                <c:pt idx="901">
                  <c:v>41004</c:v>
                </c:pt>
                <c:pt idx="902">
                  <c:v>41003</c:v>
                </c:pt>
                <c:pt idx="903">
                  <c:v>41002</c:v>
                </c:pt>
                <c:pt idx="904">
                  <c:v>41001</c:v>
                </c:pt>
                <c:pt idx="905">
                  <c:v>40998</c:v>
                </c:pt>
                <c:pt idx="906">
                  <c:v>40997</c:v>
                </c:pt>
                <c:pt idx="907">
                  <c:v>40996</c:v>
                </c:pt>
                <c:pt idx="908">
                  <c:v>40995</c:v>
                </c:pt>
                <c:pt idx="909">
                  <c:v>40994</c:v>
                </c:pt>
                <c:pt idx="910">
                  <c:v>40991</c:v>
                </c:pt>
                <c:pt idx="911">
                  <c:v>40990</c:v>
                </c:pt>
                <c:pt idx="912">
                  <c:v>40989</c:v>
                </c:pt>
                <c:pt idx="913">
                  <c:v>40988</c:v>
                </c:pt>
                <c:pt idx="914">
                  <c:v>40987</c:v>
                </c:pt>
                <c:pt idx="915">
                  <c:v>40984</c:v>
                </c:pt>
                <c:pt idx="916">
                  <c:v>40983</c:v>
                </c:pt>
                <c:pt idx="917">
                  <c:v>40982</c:v>
                </c:pt>
                <c:pt idx="918">
                  <c:v>40981</c:v>
                </c:pt>
                <c:pt idx="919">
                  <c:v>40980</c:v>
                </c:pt>
                <c:pt idx="920">
                  <c:v>40977</c:v>
                </c:pt>
                <c:pt idx="921">
                  <c:v>40976</c:v>
                </c:pt>
                <c:pt idx="922">
                  <c:v>40975</c:v>
                </c:pt>
                <c:pt idx="923">
                  <c:v>40974</c:v>
                </c:pt>
                <c:pt idx="924">
                  <c:v>40973</c:v>
                </c:pt>
                <c:pt idx="925">
                  <c:v>40970</c:v>
                </c:pt>
                <c:pt idx="926">
                  <c:v>40969</c:v>
                </c:pt>
                <c:pt idx="927">
                  <c:v>40968</c:v>
                </c:pt>
                <c:pt idx="928">
                  <c:v>40967</c:v>
                </c:pt>
                <c:pt idx="929">
                  <c:v>40966</c:v>
                </c:pt>
                <c:pt idx="930">
                  <c:v>40963</c:v>
                </c:pt>
                <c:pt idx="931">
                  <c:v>40962</c:v>
                </c:pt>
                <c:pt idx="932">
                  <c:v>40961</c:v>
                </c:pt>
                <c:pt idx="933">
                  <c:v>40960</c:v>
                </c:pt>
                <c:pt idx="934">
                  <c:v>40959</c:v>
                </c:pt>
                <c:pt idx="935">
                  <c:v>40956</c:v>
                </c:pt>
                <c:pt idx="936">
                  <c:v>40955</c:v>
                </c:pt>
                <c:pt idx="937">
                  <c:v>40954</c:v>
                </c:pt>
                <c:pt idx="938">
                  <c:v>40953</c:v>
                </c:pt>
                <c:pt idx="939">
                  <c:v>40952</c:v>
                </c:pt>
                <c:pt idx="940">
                  <c:v>40949</c:v>
                </c:pt>
                <c:pt idx="941">
                  <c:v>40948</c:v>
                </c:pt>
                <c:pt idx="942">
                  <c:v>40947</c:v>
                </c:pt>
                <c:pt idx="943">
                  <c:v>40946</c:v>
                </c:pt>
                <c:pt idx="944">
                  <c:v>40945</c:v>
                </c:pt>
                <c:pt idx="945">
                  <c:v>40942</c:v>
                </c:pt>
                <c:pt idx="946">
                  <c:v>40941</c:v>
                </c:pt>
                <c:pt idx="947">
                  <c:v>40940</c:v>
                </c:pt>
                <c:pt idx="948">
                  <c:v>40939</c:v>
                </c:pt>
                <c:pt idx="949">
                  <c:v>40938</c:v>
                </c:pt>
                <c:pt idx="950">
                  <c:v>40935</c:v>
                </c:pt>
                <c:pt idx="951">
                  <c:v>40934</c:v>
                </c:pt>
                <c:pt idx="952">
                  <c:v>40933</c:v>
                </c:pt>
                <c:pt idx="953">
                  <c:v>40932</c:v>
                </c:pt>
                <c:pt idx="954">
                  <c:v>40931</c:v>
                </c:pt>
                <c:pt idx="955">
                  <c:v>40928</c:v>
                </c:pt>
                <c:pt idx="956">
                  <c:v>40927</c:v>
                </c:pt>
                <c:pt idx="957">
                  <c:v>40926</c:v>
                </c:pt>
                <c:pt idx="958">
                  <c:v>40925</c:v>
                </c:pt>
                <c:pt idx="959">
                  <c:v>40924</c:v>
                </c:pt>
                <c:pt idx="960">
                  <c:v>40921</c:v>
                </c:pt>
                <c:pt idx="961">
                  <c:v>40920</c:v>
                </c:pt>
                <c:pt idx="962">
                  <c:v>40919</c:v>
                </c:pt>
                <c:pt idx="963">
                  <c:v>40918</c:v>
                </c:pt>
                <c:pt idx="964">
                  <c:v>40917</c:v>
                </c:pt>
                <c:pt idx="965">
                  <c:v>40914</c:v>
                </c:pt>
                <c:pt idx="966">
                  <c:v>40913</c:v>
                </c:pt>
                <c:pt idx="967">
                  <c:v>40912</c:v>
                </c:pt>
                <c:pt idx="968">
                  <c:v>40911</c:v>
                </c:pt>
                <c:pt idx="969">
                  <c:v>40910</c:v>
                </c:pt>
                <c:pt idx="970">
                  <c:v>40907</c:v>
                </c:pt>
                <c:pt idx="971">
                  <c:v>40906</c:v>
                </c:pt>
                <c:pt idx="972">
                  <c:v>40905</c:v>
                </c:pt>
                <c:pt idx="973">
                  <c:v>40904</c:v>
                </c:pt>
                <c:pt idx="974">
                  <c:v>40903</c:v>
                </c:pt>
                <c:pt idx="975">
                  <c:v>40900</c:v>
                </c:pt>
                <c:pt idx="976">
                  <c:v>40899</c:v>
                </c:pt>
                <c:pt idx="977">
                  <c:v>40898</c:v>
                </c:pt>
                <c:pt idx="978">
                  <c:v>40897</c:v>
                </c:pt>
                <c:pt idx="979">
                  <c:v>40896</c:v>
                </c:pt>
                <c:pt idx="980">
                  <c:v>40893</c:v>
                </c:pt>
                <c:pt idx="981">
                  <c:v>40892</c:v>
                </c:pt>
                <c:pt idx="982">
                  <c:v>40891</c:v>
                </c:pt>
                <c:pt idx="983">
                  <c:v>40890</c:v>
                </c:pt>
                <c:pt idx="984">
                  <c:v>40889</c:v>
                </c:pt>
                <c:pt idx="985">
                  <c:v>40886</c:v>
                </c:pt>
                <c:pt idx="986">
                  <c:v>40885</c:v>
                </c:pt>
                <c:pt idx="987">
                  <c:v>40884</c:v>
                </c:pt>
                <c:pt idx="988">
                  <c:v>40883</c:v>
                </c:pt>
                <c:pt idx="989">
                  <c:v>40882</c:v>
                </c:pt>
                <c:pt idx="990">
                  <c:v>40879</c:v>
                </c:pt>
                <c:pt idx="991">
                  <c:v>40878</c:v>
                </c:pt>
                <c:pt idx="992">
                  <c:v>40877</c:v>
                </c:pt>
                <c:pt idx="993">
                  <c:v>40876</c:v>
                </c:pt>
                <c:pt idx="994">
                  <c:v>40875</c:v>
                </c:pt>
                <c:pt idx="995">
                  <c:v>40872</c:v>
                </c:pt>
                <c:pt idx="996">
                  <c:v>40871</c:v>
                </c:pt>
                <c:pt idx="997">
                  <c:v>40870</c:v>
                </c:pt>
                <c:pt idx="998">
                  <c:v>40869</c:v>
                </c:pt>
                <c:pt idx="999">
                  <c:v>40868</c:v>
                </c:pt>
                <c:pt idx="1000">
                  <c:v>40865</c:v>
                </c:pt>
                <c:pt idx="1001">
                  <c:v>40864</c:v>
                </c:pt>
                <c:pt idx="1002">
                  <c:v>40863</c:v>
                </c:pt>
                <c:pt idx="1003">
                  <c:v>40862</c:v>
                </c:pt>
                <c:pt idx="1004">
                  <c:v>40861</c:v>
                </c:pt>
                <c:pt idx="1005">
                  <c:v>40858</c:v>
                </c:pt>
                <c:pt idx="1006">
                  <c:v>40857</c:v>
                </c:pt>
                <c:pt idx="1007">
                  <c:v>40856</c:v>
                </c:pt>
                <c:pt idx="1008">
                  <c:v>40855</c:v>
                </c:pt>
                <c:pt idx="1009">
                  <c:v>40854</c:v>
                </c:pt>
                <c:pt idx="1010">
                  <c:v>40851</c:v>
                </c:pt>
                <c:pt idx="1011">
                  <c:v>40850</c:v>
                </c:pt>
                <c:pt idx="1012">
                  <c:v>40849</c:v>
                </c:pt>
                <c:pt idx="1013">
                  <c:v>40848</c:v>
                </c:pt>
                <c:pt idx="1014">
                  <c:v>40847</c:v>
                </c:pt>
                <c:pt idx="1015">
                  <c:v>40844</c:v>
                </c:pt>
                <c:pt idx="1016">
                  <c:v>40843</c:v>
                </c:pt>
                <c:pt idx="1017">
                  <c:v>40842</c:v>
                </c:pt>
                <c:pt idx="1018">
                  <c:v>40841</c:v>
                </c:pt>
                <c:pt idx="1019">
                  <c:v>40840</c:v>
                </c:pt>
                <c:pt idx="1020">
                  <c:v>40837</c:v>
                </c:pt>
                <c:pt idx="1021">
                  <c:v>40836</c:v>
                </c:pt>
                <c:pt idx="1022">
                  <c:v>40835</c:v>
                </c:pt>
                <c:pt idx="1023">
                  <c:v>40834</c:v>
                </c:pt>
                <c:pt idx="1024">
                  <c:v>40833</c:v>
                </c:pt>
                <c:pt idx="1025">
                  <c:v>40830</c:v>
                </c:pt>
                <c:pt idx="1026">
                  <c:v>40829</c:v>
                </c:pt>
                <c:pt idx="1027">
                  <c:v>40828</c:v>
                </c:pt>
                <c:pt idx="1028">
                  <c:v>40827</c:v>
                </c:pt>
                <c:pt idx="1029">
                  <c:v>40826</c:v>
                </c:pt>
                <c:pt idx="1030">
                  <c:v>40823</c:v>
                </c:pt>
                <c:pt idx="1031">
                  <c:v>40822</c:v>
                </c:pt>
                <c:pt idx="1032">
                  <c:v>40821</c:v>
                </c:pt>
                <c:pt idx="1033">
                  <c:v>40820</c:v>
                </c:pt>
                <c:pt idx="1034">
                  <c:v>40819</c:v>
                </c:pt>
                <c:pt idx="1035">
                  <c:v>40816</c:v>
                </c:pt>
                <c:pt idx="1036">
                  <c:v>40815</c:v>
                </c:pt>
                <c:pt idx="1037">
                  <c:v>40814</c:v>
                </c:pt>
                <c:pt idx="1038">
                  <c:v>40813</c:v>
                </c:pt>
                <c:pt idx="1039">
                  <c:v>40812</c:v>
                </c:pt>
                <c:pt idx="1040">
                  <c:v>40809</c:v>
                </c:pt>
                <c:pt idx="1041">
                  <c:v>40808</c:v>
                </c:pt>
                <c:pt idx="1042">
                  <c:v>40807</c:v>
                </c:pt>
                <c:pt idx="1043">
                  <c:v>40806</c:v>
                </c:pt>
                <c:pt idx="1044">
                  <c:v>40805</c:v>
                </c:pt>
                <c:pt idx="1045">
                  <c:v>40802</c:v>
                </c:pt>
                <c:pt idx="1046">
                  <c:v>40801</c:v>
                </c:pt>
                <c:pt idx="1047">
                  <c:v>40800</c:v>
                </c:pt>
                <c:pt idx="1048">
                  <c:v>40799</c:v>
                </c:pt>
                <c:pt idx="1049">
                  <c:v>40798</c:v>
                </c:pt>
                <c:pt idx="1050">
                  <c:v>40795</c:v>
                </c:pt>
                <c:pt idx="1051">
                  <c:v>40794</c:v>
                </c:pt>
                <c:pt idx="1052">
                  <c:v>40793</c:v>
                </c:pt>
                <c:pt idx="1053">
                  <c:v>40792</c:v>
                </c:pt>
                <c:pt idx="1054">
                  <c:v>40791</c:v>
                </c:pt>
                <c:pt idx="1055">
                  <c:v>40788</c:v>
                </c:pt>
                <c:pt idx="1056">
                  <c:v>40787</c:v>
                </c:pt>
                <c:pt idx="1057">
                  <c:v>40786</c:v>
                </c:pt>
                <c:pt idx="1058">
                  <c:v>40785</c:v>
                </c:pt>
                <c:pt idx="1059">
                  <c:v>40784</c:v>
                </c:pt>
                <c:pt idx="1060">
                  <c:v>40781</c:v>
                </c:pt>
                <c:pt idx="1061">
                  <c:v>40780</c:v>
                </c:pt>
                <c:pt idx="1062">
                  <c:v>40779</c:v>
                </c:pt>
                <c:pt idx="1063">
                  <c:v>40778</c:v>
                </c:pt>
                <c:pt idx="1064">
                  <c:v>40777</c:v>
                </c:pt>
                <c:pt idx="1065">
                  <c:v>40774</c:v>
                </c:pt>
                <c:pt idx="1066">
                  <c:v>40773</c:v>
                </c:pt>
                <c:pt idx="1067">
                  <c:v>40772</c:v>
                </c:pt>
                <c:pt idx="1068">
                  <c:v>40771</c:v>
                </c:pt>
                <c:pt idx="1069">
                  <c:v>40770</c:v>
                </c:pt>
                <c:pt idx="1070">
                  <c:v>40767</c:v>
                </c:pt>
                <c:pt idx="1071">
                  <c:v>40766</c:v>
                </c:pt>
                <c:pt idx="1072">
                  <c:v>40765</c:v>
                </c:pt>
                <c:pt idx="1073">
                  <c:v>40764</c:v>
                </c:pt>
                <c:pt idx="1074">
                  <c:v>40763</c:v>
                </c:pt>
                <c:pt idx="1075">
                  <c:v>40760</c:v>
                </c:pt>
                <c:pt idx="1076">
                  <c:v>40759</c:v>
                </c:pt>
                <c:pt idx="1077">
                  <c:v>40758</c:v>
                </c:pt>
                <c:pt idx="1078">
                  <c:v>40757</c:v>
                </c:pt>
                <c:pt idx="1079">
                  <c:v>40756</c:v>
                </c:pt>
                <c:pt idx="1080">
                  <c:v>40753</c:v>
                </c:pt>
                <c:pt idx="1081">
                  <c:v>40752</c:v>
                </c:pt>
                <c:pt idx="1082">
                  <c:v>40751</c:v>
                </c:pt>
                <c:pt idx="1083">
                  <c:v>40750</c:v>
                </c:pt>
                <c:pt idx="1084">
                  <c:v>40749</c:v>
                </c:pt>
                <c:pt idx="1085">
                  <c:v>40746</c:v>
                </c:pt>
                <c:pt idx="1086">
                  <c:v>40745</c:v>
                </c:pt>
                <c:pt idx="1087">
                  <c:v>40744</c:v>
                </c:pt>
                <c:pt idx="1088">
                  <c:v>40743</c:v>
                </c:pt>
                <c:pt idx="1089">
                  <c:v>40742</c:v>
                </c:pt>
                <c:pt idx="1090">
                  <c:v>40739</c:v>
                </c:pt>
                <c:pt idx="1091">
                  <c:v>40738</c:v>
                </c:pt>
                <c:pt idx="1092">
                  <c:v>40737</c:v>
                </c:pt>
                <c:pt idx="1093">
                  <c:v>40736</c:v>
                </c:pt>
                <c:pt idx="1094">
                  <c:v>40735</c:v>
                </c:pt>
                <c:pt idx="1095">
                  <c:v>40732</c:v>
                </c:pt>
                <c:pt idx="1096">
                  <c:v>40731</c:v>
                </c:pt>
                <c:pt idx="1097">
                  <c:v>40730</c:v>
                </c:pt>
                <c:pt idx="1098">
                  <c:v>40729</c:v>
                </c:pt>
                <c:pt idx="1099">
                  <c:v>40728</c:v>
                </c:pt>
                <c:pt idx="1100">
                  <c:v>40725</c:v>
                </c:pt>
                <c:pt idx="1101">
                  <c:v>40724</c:v>
                </c:pt>
                <c:pt idx="1102">
                  <c:v>40723</c:v>
                </c:pt>
                <c:pt idx="1103">
                  <c:v>40722</c:v>
                </c:pt>
                <c:pt idx="1104">
                  <c:v>40721</c:v>
                </c:pt>
                <c:pt idx="1105">
                  <c:v>40718</c:v>
                </c:pt>
                <c:pt idx="1106">
                  <c:v>40717</c:v>
                </c:pt>
                <c:pt idx="1107">
                  <c:v>40716</c:v>
                </c:pt>
                <c:pt idx="1108">
                  <c:v>40715</c:v>
                </c:pt>
                <c:pt idx="1109">
                  <c:v>40714</c:v>
                </c:pt>
                <c:pt idx="1110">
                  <c:v>40711</c:v>
                </c:pt>
                <c:pt idx="1111">
                  <c:v>40710</c:v>
                </c:pt>
                <c:pt idx="1112">
                  <c:v>40709</c:v>
                </c:pt>
                <c:pt idx="1113">
                  <c:v>40708</c:v>
                </c:pt>
                <c:pt idx="1114">
                  <c:v>40707</c:v>
                </c:pt>
                <c:pt idx="1115">
                  <c:v>40704</c:v>
                </c:pt>
                <c:pt idx="1116">
                  <c:v>40703</c:v>
                </c:pt>
                <c:pt idx="1117">
                  <c:v>40702</c:v>
                </c:pt>
                <c:pt idx="1118">
                  <c:v>40701</c:v>
                </c:pt>
                <c:pt idx="1119">
                  <c:v>40700</c:v>
                </c:pt>
                <c:pt idx="1120">
                  <c:v>40697</c:v>
                </c:pt>
                <c:pt idx="1121">
                  <c:v>40696</c:v>
                </c:pt>
                <c:pt idx="1122">
                  <c:v>40695</c:v>
                </c:pt>
                <c:pt idx="1123">
                  <c:v>40694</c:v>
                </c:pt>
                <c:pt idx="1124">
                  <c:v>40693</c:v>
                </c:pt>
                <c:pt idx="1125">
                  <c:v>40690</c:v>
                </c:pt>
                <c:pt idx="1126">
                  <c:v>40689</c:v>
                </c:pt>
                <c:pt idx="1127">
                  <c:v>40688</c:v>
                </c:pt>
                <c:pt idx="1128">
                  <c:v>40687</c:v>
                </c:pt>
                <c:pt idx="1129">
                  <c:v>40686</c:v>
                </c:pt>
                <c:pt idx="1130">
                  <c:v>40683</c:v>
                </c:pt>
                <c:pt idx="1131">
                  <c:v>40682</c:v>
                </c:pt>
                <c:pt idx="1132">
                  <c:v>40681</c:v>
                </c:pt>
                <c:pt idx="1133">
                  <c:v>40680</c:v>
                </c:pt>
                <c:pt idx="1134">
                  <c:v>40679</c:v>
                </c:pt>
                <c:pt idx="1135">
                  <c:v>40676</c:v>
                </c:pt>
                <c:pt idx="1136">
                  <c:v>40675</c:v>
                </c:pt>
                <c:pt idx="1137">
                  <c:v>40674</c:v>
                </c:pt>
                <c:pt idx="1138">
                  <c:v>40673</c:v>
                </c:pt>
                <c:pt idx="1139">
                  <c:v>40672</c:v>
                </c:pt>
                <c:pt idx="1140">
                  <c:v>40669</c:v>
                </c:pt>
                <c:pt idx="1141">
                  <c:v>40668</c:v>
                </c:pt>
                <c:pt idx="1142">
                  <c:v>40667</c:v>
                </c:pt>
                <c:pt idx="1143">
                  <c:v>40666</c:v>
                </c:pt>
                <c:pt idx="1144">
                  <c:v>40665</c:v>
                </c:pt>
                <c:pt idx="1145">
                  <c:v>40662</c:v>
                </c:pt>
                <c:pt idx="1146">
                  <c:v>40661</c:v>
                </c:pt>
                <c:pt idx="1147">
                  <c:v>40660</c:v>
                </c:pt>
                <c:pt idx="1148">
                  <c:v>40659</c:v>
                </c:pt>
                <c:pt idx="1149">
                  <c:v>40658</c:v>
                </c:pt>
                <c:pt idx="1150">
                  <c:v>40655</c:v>
                </c:pt>
                <c:pt idx="1151">
                  <c:v>40654</c:v>
                </c:pt>
                <c:pt idx="1152">
                  <c:v>40653</c:v>
                </c:pt>
                <c:pt idx="1153">
                  <c:v>40652</c:v>
                </c:pt>
                <c:pt idx="1154">
                  <c:v>40651</c:v>
                </c:pt>
                <c:pt idx="1155">
                  <c:v>40648</c:v>
                </c:pt>
                <c:pt idx="1156">
                  <c:v>40647</c:v>
                </c:pt>
                <c:pt idx="1157">
                  <c:v>40646</c:v>
                </c:pt>
                <c:pt idx="1158">
                  <c:v>40645</c:v>
                </c:pt>
                <c:pt idx="1159">
                  <c:v>40644</c:v>
                </c:pt>
                <c:pt idx="1160">
                  <c:v>40641</c:v>
                </c:pt>
                <c:pt idx="1161">
                  <c:v>40640</c:v>
                </c:pt>
                <c:pt idx="1162">
                  <c:v>40639</c:v>
                </c:pt>
                <c:pt idx="1163">
                  <c:v>40638</c:v>
                </c:pt>
                <c:pt idx="1164">
                  <c:v>40637</c:v>
                </c:pt>
                <c:pt idx="1165">
                  <c:v>40634</c:v>
                </c:pt>
                <c:pt idx="1166">
                  <c:v>40633</c:v>
                </c:pt>
                <c:pt idx="1167">
                  <c:v>40632</c:v>
                </c:pt>
                <c:pt idx="1168">
                  <c:v>40631</c:v>
                </c:pt>
                <c:pt idx="1169">
                  <c:v>40630</c:v>
                </c:pt>
                <c:pt idx="1170">
                  <c:v>40627</c:v>
                </c:pt>
                <c:pt idx="1171">
                  <c:v>40626</c:v>
                </c:pt>
                <c:pt idx="1172">
                  <c:v>40625</c:v>
                </c:pt>
                <c:pt idx="1173">
                  <c:v>40624</c:v>
                </c:pt>
                <c:pt idx="1174">
                  <c:v>40623</c:v>
                </c:pt>
                <c:pt idx="1175">
                  <c:v>40620</c:v>
                </c:pt>
                <c:pt idx="1176">
                  <c:v>40619</c:v>
                </c:pt>
                <c:pt idx="1177">
                  <c:v>40618</c:v>
                </c:pt>
                <c:pt idx="1178">
                  <c:v>40617</c:v>
                </c:pt>
                <c:pt idx="1179">
                  <c:v>40616</c:v>
                </c:pt>
                <c:pt idx="1180">
                  <c:v>40613</c:v>
                </c:pt>
                <c:pt idx="1181">
                  <c:v>40612</c:v>
                </c:pt>
                <c:pt idx="1182">
                  <c:v>40611</c:v>
                </c:pt>
                <c:pt idx="1183">
                  <c:v>40610</c:v>
                </c:pt>
                <c:pt idx="1184">
                  <c:v>40609</c:v>
                </c:pt>
                <c:pt idx="1185">
                  <c:v>40606</c:v>
                </c:pt>
                <c:pt idx="1186">
                  <c:v>40605</c:v>
                </c:pt>
                <c:pt idx="1187">
                  <c:v>40604</c:v>
                </c:pt>
                <c:pt idx="1188">
                  <c:v>40603</c:v>
                </c:pt>
                <c:pt idx="1189">
                  <c:v>40602</c:v>
                </c:pt>
                <c:pt idx="1190">
                  <c:v>40599</c:v>
                </c:pt>
                <c:pt idx="1191">
                  <c:v>40598</c:v>
                </c:pt>
                <c:pt idx="1192">
                  <c:v>40597</c:v>
                </c:pt>
                <c:pt idx="1193">
                  <c:v>40596</c:v>
                </c:pt>
                <c:pt idx="1194">
                  <c:v>40595</c:v>
                </c:pt>
                <c:pt idx="1195">
                  <c:v>40592</c:v>
                </c:pt>
                <c:pt idx="1196">
                  <c:v>40591</c:v>
                </c:pt>
                <c:pt idx="1197">
                  <c:v>40590</c:v>
                </c:pt>
                <c:pt idx="1198">
                  <c:v>40589</c:v>
                </c:pt>
                <c:pt idx="1199">
                  <c:v>40588</c:v>
                </c:pt>
                <c:pt idx="1200">
                  <c:v>40585</c:v>
                </c:pt>
                <c:pt idx="1201">
                  <c:v>40584</c:v>
                </c:pt>
                <c:pt idx="1202">
                  <c:v>40583</c:v>
                </c:pt>
                <c:pt idx="1203">
                  <c:v>40582</c:v>
                </c:pt>
                <c:pt idx="1204">
                  <c:v>40581</c:v>
                </c:pt>
                <c:pt idx="1205">
                  <c:v>40578</c:v>
                </c:pt>
                <c:pt idx="1206">
                  <c:v>40577</c:v>
                </c:pt>
                <c:pt idx="1207">
                  <c:v>40576</c:v>
                </c:pt>
                <c:pt idx="1208">
                  <c:v>40575</c:v>
                </c:pt>
                <c:pt idx="1209">
                  <c:v>40574</c:v>
                </c:pt>
                <c:pt idx="1210">
                  <c:v>40571</c:v>
                </c:pt>
                <c:pt idx="1211">
                  <c:v>40570</c:v>
                </c:pt>
                <c:pt idx="1212">
                  <c:v>40569</c:v>
                </c:pt>
                <c:pt idx="1213">
                  <c:v>40568</c:v>
                </c:pt>
                <c:pt idx="1214">
                  <c:v>40567</c:v>
                </c:pt>
                <c:pt idx="1215">
                  <c:v>40564</c:v>
                </c:pt>
                <c:pt idx="1216">
                  <c:v>40563</c:v>
                </c:pt>
                <c:pt idx="1217">
                  <c:v>40562</c:v>
                </c:pt>
                <c:pt idx="1218">
                  <c:v>40561</c:v>
                </c:pt>
                <c:pt idx="1219">
                  <c:v>40560</c:v>
                </c:pt>
                <c:pt idx="1220">
                  <c:v>40557</c:v>
                </c:pt>
                <c:pt idx="1221">
                  <c:v>40556</c:v>
                </c:pt>
                <c:pt idx="1222">
                  <c:v>40555</c:v>
                </c:pt>
                <c:pt idx="1223">
                  <c:v>40554</c:v>
                </c:pt>
                <c:pt idx="1224">
                  <c:v>40553</c:v>
                </c:pt>
                <c:pt idx="1225">
                  <c:v>40550</c:v>
                </c:pt>
                <c:pt idx="1226">
                  <c:v>40549</c:v>
                </c:pt>
                <c:pt idx="1227">
                  <c:v>40548</c:v>
                </c:pt>
                <c:pt idx="1228">
                  <c:v>40547</c:v>
                </c:pt>
                <c:pt idx="1229">
                  <c:v>40546</c:v>
                </c:pt>
                <c:pt idx="1230">
                  <c:v>40543</c:v>
                </c:pt>
                <c:pt idx="1231">
                  <c:v>40542</c:v>
                </c:pt>
                <c:pt idx="1232">
                  <c:v>40541</c:v>
                </c:pt>
                <c:pt idx="1233">
                  <c:v>40540</c:v>
                </c:pt>
                <c:pt idx="1234">
                  <c:v>40539</c:v>
                </c:pt>
                <c:pt idx="1235">
                  <c:v>40536</c:v>
                </c:pt>
                <c:pt idx="1236">
                  <c:v>40535</c:v>
                </c:pt>
                <c:pt idx="1237">
                  <c:v>40534</c:v>
                </c:pt>
                <c:pt idx="1238">
                  <c:v>40533</c:v>
                </c:pt>
                <c:pt idx="1239">
                  <c:v>40532</c:v>
                </c:pt>
                <c:pt idx="1240">
                  <c:v>40529</c:v>
                </c:pt>
                <c:pt idx="1241">
                  <c:v>40528</c:v>
                </c:pt>
                <c:pt idx="1242">
                  <c:v>40527</c:v>
                </c:pt>
                <c:pt idx="1243">
                  <c:v>40526</c:v>
                </c:pt>
                <c:pt idx="1244">
                  <c:v>40525</c:v>
                </c:pt>
                <c:pt idx="1245">
                  <c:v>40522</c:v>
                </c:pt>
                <c:pt idx="1246">
                  <c:v>40521</c:v>
                </c:pt>
                <c:pt idx="1247">
                  <c:v>40520</c:v>
                </c:pt>
                <c:pt idx="1248">
                  <c:v>40519</c:v>
                </c:pt>
                <c:pt idx="1249">
                  <c:v>40518</c:v>
                </c:pt>
                <c:pt idx="1250">
                  <c:v>40515</c:v>
                </c:pt>
                <c:pt idx="1251">
                  <c:v>40514</c:v>
                </c:pt>
                <c:pt idx="1252">
                  <c:v>40513</c:v>
                </c:pt>
                <c:pt idx="1253">
                  <c:v>40512</c:v>
                </c:pt>
                <c:pt idx="1254">
                  <c:v>40511</c:v>
                </c:pt>
                <c:pt idx="1255">
                  <c:v>40508</c:v>
                </c:pt>
                <c:pt idx="1256">
                  <c:v>40507</c:v>
                </c:pt>
                <c:pt idx="1257">
                  <c:v>40506</c:v>
                </c:pt>
                <c:pt idx="1258">
                  <c:v>40505</c:v>
                </c:pt>
                <c:pt idx="1259">
                  <c:v>40504</c:v>
                </c:pt>
                <c:pt idx="1260">
                  <c:v>40501</c:v>
                </c:pt>
                <c:pt idx="1261">
                  <c:v>40500</c:v>
                </c:pt>
                <c:pt idx="1262">
                  <c:v>40499</c:v>
                </c:pt>
                <c:pt idx="1263">
                  <c:v>40498</c:v>
                </c:pt>
                <c:pt idx="1264">
                  <c:v>40497</c:v>
                </c:pt>
                <c:pt idx="1265">
                  <c:v>40494</c:v>
                </c:pt>
                <c:pt idx="1266">
                  <c:v>40493</c:v>
                </c:pt>
                <c:pt idx="1267">
                  <c:v>40492</c:v>
                </c:pt>
                <c:pt idx="1268">
                  <c:v>40491</c:v>
                </c:pt>
                <c:pt idx="1269">
                  <c:v>40490</c:v>
                </c:pt>
                <c:pt idx="1270">
                  <c:v>40487</c:v>
                </c:pt>
                <c:pt idx="1271">
                  <c:v>40486</c:v>
                </c:pt>
                <c:pt idx="1272">
                  <c:v>40485</c:v>
                </c:pt>
                <c:pt idx="1273">
                  <c:v>40484</c:v>
                </c:pt>
                <c:pt idx="1274">
                  <c:v>40483</c:v>
                </c:pt>
                <c:pt idx="1275">
                  <c:v>40480</c:v>
                </c:pt>
                <c:pt idx="1276">
                  <c:v>40479</c:v>
                </c:pt>
                <c:pt idx="1277">
                  <c:v>40478</c:v>
                </c:pt>
                <c:pt idx="1278">
                  <c:v>40477</c:v>
                </c:pt>
                <c:pt idx="1279">
                  <c:v>40476</c:v>
                </c:pt>
                <c:pt idx="1280">
                  <c:v>40473</c:v>
                </c:pt>
                <c:pt idx="1281">
                  <c:v>40472</c:v>
                </c:pt>
                <c:pt idx="1282">
                  <c:v>40471</c:v>
                </c:pt>
                <c:pt idx="1283">
                  <c:v>40470</c:v>
                </c:pt>
                <c:pt idx="1284">
                  <c:v>40469</c:v>
                </c:pt>
                <c:pt idx="1285">
                  <c:v>40466</c:v>
                </c:pt>
                <c:pt idx="1286">
                  <c:v>40465</c:v>
                </c:pt>
                <c:pt idx="1287">
                  <c:v>40464</c:v>
                </c:pt>
                <c:pt idx="1288">
                  <c:v>40463</c:v>
                </c:pt>
                <c:pt idx="1289">
                  <c:v>40462</c:v>
                </c:pt>
                <c:pt idx="1290">
                  <c:v>40459</c:v>
                </c:pt>
                <c:pt idx="1291">
                  <c:v>40458</c:v>
                </c:pt>
                <c:pt idx="1292">
                  <c:v>40457</c:v>
                </c:pt>
                <c:pt idx="1293">
                  <c:v>40456</c:v>
                </c:pt>
                <c:pt idx="1294">
                  <c:v>40455</c:v>
                </c:pt>
                <c:pt idx="1295">
                  <c:v>40452</c:v>
                </c:pt>
                <c:pt idx="1296">
                  <c:v>40451</c:v>
                </c:pt>
                <c:pt idx="1297">
                  <c:v>40450</c:v>
                </c:pt>
                <c:pt idx="1298">
                  <c:v>40449</c:v>
                </c:pt>
                <c:pt idx="1299">
                  <c:v>40448</c:v>
                </c:pt>
                <c:pt idx="1300">
                  <c:v>40445</c:v>
                </c:pt>
                <c:pt idx="1301">
                  <c:v>40444</c:v>
                </c:pt>
                <c:pt idx="1302">
                  <c:v>40443</c:v>
                </c:pt>
                <c:pt idx="1303">
                  <c:v>40442</c:v>
                </c:pt>
                <c:pt idx="1304">
                  <c:v>40441</c:v>
                </c:pt>
                <c:pt idx="1305">
                  <c:v>40438</c:v>
                </c:pt>
                <c:pt idx="1306">
                  <c:v>40437</c:v>
                </c:pt>
                <c:pt idx="1307">
                  <c:v>40436</c:v>
                </c:pt>
                <c:pt idx="1308">
                  <c:v>40435</c:v>
                </c:pt>
                <c:pt idx="1309">
                  <c:v>40434</c:v>
                </c:pt>
                <c:pt idx="1310">
                  <c:v>40431</c:v>
                </c:pt>
                <c:pt idx="1311">
                  <c:v>40430</c:v>
                </c:pt>
                <c:pt idx="1312">
                  <c:v>40429</c:v>
                </c:pt>
                <c:pt idx="1313">
                  <c:v>40428</c:v>
                </c:pt>
                <c:pt idx="1314">
                  <c:v>40427</c:v>
                </c:pt>
                <c:pt idx="1315">
                  <c:v>40424</c:v>
                </c:pt>
                <c:pt idx="1316">
                  <c:v>40423</c:v>
                </c:pt>
                <c:pt idx="1317">
                  <c:v>40422</c:v>
                </c:pt>
                <c:pt idx="1318">
                  <c:v>40421</c:v>
                </c:pt>
                <c:pt idx="1319">
                  <c:v>40420</c:v>
                </c:pt>
                <c:pt idx="1320">
                  <c:v>40417</c:v>
                </c:pt>
                <c:pt idx="1321">
                  <c:v>40416</c:v>
                </c:pt>
                <c:pt idx="1322">
                  <c:v>40415</c:v>
                </c:pt>
                <c:pt idx="1323">
                  <c:v>40414</c:v>
                </c:pt>
                <c:pt idx="1324">
                  <c:v>40413</c:v>
                </c:pt>
                <c:pt idx="1325">
                  <c:v>40410</c:v>
                </c:pt>
                <c:pt idx="1326">
                  <c:v>40409</c:v>
                </c:pt>
                <c:pt idx="1327">
                  <c:v>40408</c:v>
                </c:pt>
                <c:pt idx="1328">
                  <c:v>40407</c:v>
                </c:pt>
                <c:pt idx="1329">
                  <c:v>40406</c:v>
                </c:pt>
                <c:pt idx="1330">
                  <c:v>40403</c:v>
                </c:pt>
                <c:pt idx="1331">
                  <c:v>40402</c:v>
                </c:pt>
                <c:pt idx="1332">
                  <c:v>40401</c:v>
                </c:pt>
                <c:pt idx="1333">
                  <c:v>40400</c:v>
                </c:pt>
                <c:pt idx="1334">
                  <c:v>40399</c:v>
                </c:pt>
                <c:pt idx="1335">
                  <c:v>40396</c:v>
                </c:pt>
                <c:pt idx="1336">
                  <c:v>40395</c:v>
                </c:pt>
                <c:pt idx="1337">
                  <c:v>40394</c:v>
                </c:pt>
                <c:pt idx="1338">
                  <c:v>40393</c:v>
                </c:pt>
                <c:pt idx="1339">
                  <c:v>40392</c:v>
                </c:pt>
                <c:pt idx="1340">
                  <c:v>40389</c:v>
                </c:pt>
                <c:pt idx="1341">
                  <c:v>40388</c:v>
                </c:pt>
                <c:pt idx="1342">
                  <c:v>40387</c:v>
                </c:pt>
                <c:pt idx="1343">
                  <c:v>40386</c:v>
                </c:pt>
                <c:pt idx="1344">
                  <c:v>40385</c:v>
                </c:pt>
                <c:pt idx="1345">
                  <c:v>40382</c:v>
                </c:pt>
                <c:pt idx="1346">
                  <c:v>40381</c:v>
                </c:pt>
                <c:pt idx="1347">
                  <c:v>40380</c:v>
                </c:pt>
                <c:pt idx="1348">
                  <c:v>40379</c:v>
                </c:pt>
                <c:pt idx="1349">
                  <c:v>40378</c:v>
                </c:pt>
                <c:pt idx="1350">
                  <c:v>40375</c:v>
                </c:pt>
                <c:pt idx="1351">
                  <c:v>40374</c:v>
                </c:pt>
                <c:pt idx="1352">
                  <c:v>40373</c:v>
                </c:pt>
                <c:pt idx="1353">
                  <c:v>40372</c:v>
                </c:pt>
                <c:pt idx="1354">
                  <c:v>40371</c:v>
                </c:pt>
                <c:pt idx="1355">
                  <c:v>40368</c:v>
                </c:pt>
                <c:pt idx="1356">
                  <c:v>40367</c:v>
                </c:pt>
                <c:pt idx="1357">
                  <c:v>40366</c:v>
                </c:pt>
                <c:pt idx="1358">
                  <c:v>40365</c:v>
                </c:pt>
                <c:pt idx="1359">
                  <c:v>40364</c:v>
                </c:pt>
                <c:pt idx="1360">
                  <c:v>40361</c:v>
                </c:pt>
                <c:pt idx="1361">
                  <c:v>40360</c:v>
                </c:pt>
                <c:pt idx="1362">
                  <c:v>40359</c:v>
                </c:pt>
                <c:pt idx="1363">
                  <c:v>40358</c:v>
                </c:pt>
                <c:pt idx="1364">
                  <c:v>40357</c:v>
                </c:pt>
                <c:pt idx="1365">
                  <c:v>40354</c:v>
                </c:pt>
                <c:pt idx="1366">
                  <c:v>40353</c:v>
                </c:pt>
                <c:pt idx="1367">
                  <c:v>40352</c:v>
                </c:pt>
                <c:pt idx="1368">
                  <c:v>40351</c:v>
                </c:pt>
                <c:pt idx="1369">
                  <c:v>40350</c:v>
                </c:pt>
                <c:pt idx="1370">
                  <c:v>40347</c:v>
                </c:pt>
                <c:pt idx="1371">
                  <c:v>40346</c:v>
                </c:pt>
                <c:pt idx="1372">
                  <c:v>40345</c:v>
                </c:pt>
                <c:pt idx="1373">
                  <c:v>40344</c:v>
                </c:pt>
                <c:pt idx="1374">
                  <c:v>40343</c:v>
                </c:pt>
                <c:pt idx="1375">
                  <c:v>40340</c:v>
                </c:pt>
                <c:pt idx="1376">
                  <c:v>40339</c:v>
                </c:pt>
                <c:pt idx="1377">
                  <c:v>40338</c:v>
                </c:pt>
                <c:pt idx="1378">
                  <c:v>40337</c:v>
                </c:pt>
                <c:pt idx="1379">
                  <c:v>40336</c:v>
                </c:pt>
                <c:pt idx="1380">
                  <c:v>40333</c:v>
                </c:pt>
                <c:pt idx="1381">
                  <c:v>40332</c:v>
                </c:pt>
                <c:pt idx="1382">
                  <c:v>40331</c:v>
                </c:pt>
                <c:pt idx="1383">
                  <c:v>40330</c:v>
                </c:pt>
                <c:pt idx="1384">
                  <c:v>40329</c:v>
                </c:pt>
                <c:pt idx="1385">
                  <c:v>40326</c:v>
                </c:pt>
                <c:pt idx="1386">
                  <c:v>40325</c:v>
                </c:pt>
                <c:pt idx="1387">
                  <c:v>40324</c:v>
                </c:pt>
                <c:pt idx="1388">
                  <c:v>40323</c:v>
                </c:pt>
                <c:pt idx="1389">
                  <c:v>40322</c:v>
                </c:pt>
                <c:pt idx="1390">
                  <c:v>40319</c:v>
                </c:pt>
                <c:pt idx="1391">
                  <c:v>40318</c:v>
                </c:pt>
                <c:pt idx="1392">
                  <c:v>40317</c:v>
                </c:pt>
                <c:pt idx="1393">
                  <c:v>40316</c:v>
                </c:pt>
                <c:pt idx="1394">
                  <c:v>40315</c:v>
                </c:pt>
                <c:pt idx="1395">
                  <c:v>40312</c:v>
                </c:pt>
                <c:pt idx="1396">
                  <c:v>40311</c:v>
                </c:pt>
                <c:pt idx="1397">
                  <c:v>40310</c:v>
                </c:pt>
                <c:pt idx="1398">
                  <c:v>40309</c:v>
                </c:pt>
                <c:pt idx="1399">
                  <c:v>40308</c:v>
                </c:pt>
                <c:pt idx="1400">
                  <c:v>40305</c:v>
                </c:pt>
                <c:pt idx="1401">
                  <c:v>40304</c:v>
                </c:pt>
                <c:pt idx="1402">
                  <c:v>40303</c:v>
                </c:pt>
                <c:pt idx="1403">
                  <c:v>40302</c:v>
                </c:pt>
                <c:pt idx="1404">
                  <c:v>40301</c:v>
                </c:pt>
                <c:pt idx="1405">
                  <c:v>40298</c:v>
                </c:pt>
                <c:pt idx="1406">
                  <c:v>40297</c:v>
                </c:pt>
                <c:pt idx="1407">
                  <c:v>40296</c:v>
                </c:pt>
                <c:pt idx="1408">
                  <c:v>40295</c:v>
                </c:pt>
                <c:pt idx="1409">
                  <c:v>40294</c:v>
                </c:pt>
                <c:pt idx="1410">
                  <c:v>40291</c:v>
                </c:pt>
                <c:pt idx="1411">
                  <c:v>40290</c:v>
                </c:pt>
                <c:pt idx="1412">
                  <c:v>40289</c:v>
                </c:pt>
                <c:pt idx="1413">
                  <c:v>40288</c:v>
                </c:pt>
                <c:pt idx="1414">
                  <c:v>40287</c:v>
                </c:pt>
                <c:pt idx="1415">
                  <c:v>40284</c:v>
                </c:pt>
                <c:pt idx="1416">
                  <c:v>40283</c:v>
                </c:pt>
                <c:pt idx="1417">
                  <c:v>40282</c:v>
                </c:pt>
                <c:pt idx="1418">
                  <c:v>40281</c:v>
                </c:pt>
                <c:pt idx="1419">
                  <c:v>40280</c:v>
                </c:pt>
                <c:pt idx="1420">
                  <c:v>40277</c:v>
                </c:pt>
                <c:pt idx="1421">
                  <c:v>40276</c:v>
                </c:pt>
                <c:pt idx="1422">
                  <c:v>40275</c:v>
                </c:pt>
                <c:pt idx="1423">
                  <c:v>40274</c:v>
                </c:pt>
                <c:pt idx="1424">
                  <c:v>40273</c:v>
                </c:pt>
                <c:pt idx="1425">
                  <c:v>40270</c:v>
                </c:pt>
                <c:pt idx="1426">
                  <c:v>40269</c:v>
                </c:pt>
                <c:pt idx="1427">
                  <c:v>40268</c:v>
                </c:pt>
                <c:pt idx="1428">
                  <c:v>40267</c:v>
                </c:pt>
                <c:pt idx="1429">
                  <c:v>40266</c:v>
                </c:pt>
                <c:pt idx="1430">
                  <c:v>40263</c:v>
                </c:pt>
                <c:pt idx="1431">
                  <c:v>40262</c:v>
                </c:pt>
                <c:pt idx="1432">
                  <c:v>40261</c:v>
                </c:pt>
                <c:pt idx="1433">
                  <c:v>40260</c:v>
                </c:pt>
                <c:pt idx="1434">
                  <c:v>40259</c:v>
                </c:pt>
                <c:pt idx="1435">
                  <c:v>40256</c:v>
                </c:pt>
                <c:pt idx="1436">
                  <c:v>40255</c:v>
                </c:pt>
                <c:pt idx="1437">
                  <c:v>40254</c:v>
                </c:pt>
                <c:pt idx="1438">
                  <c:v>40253</c:v>
                </c:pt>
                <c:pt idx="1439">
                  <c:v>40252</c:v>
                </c:pt>
                <c:pt idx="1440">
                  <c:v>40249</c:v>
                </c:pt>
                <c:pt idx="1441">
                  <c:v>40248</c:v>
                </c:pt>
                <c:pt idx="1442">
                  <c:v>40247</c:v>
                </c:pt>
                <c:pt idx="1443">
                  <c:v>40246</c:v>
                </c:pt>
                <c:pt idx="1444">
                  <c:v>40245</c:v>
                </c:pt>
                <c:pt idx="1445">
                  <c:v>40242</c:v>
                </c:pt>
                <c:pt idx="1446">
                  <c:v>40241</c:v>
                </c:pt>
                <c:pt idx="1447">
                  <c:v>40240</c:v>
                </c:pt>
                <c:pt idx="1448">
                  <c:v>40239</c:v>
                </c:pt>
                <c:pt idx="1449">
                  <c:v>40238</c:v>
                </c:pt>
                <c:pt idx="1450">
                  <c:v>40235</c:v>
                </c:pt>
                <c:pt idx="1451">
                  <c:v>40234</c:v>
                </c:pt>
                <c:pt idx="1452">
                  <c:v>40233</c:v>
                </c:pt>
                <c:pt idx="1453">
                  <c:v>40232</c:v>
                </c:pt>
                <c:pt idx="1454">
                  <c:v>40231</c:v>
                </c:pt>
                <c:pt idx="1455">
                  <c:v>40228</c:v>
                </c:pt>
                <c:pt idx="1456">
                  <c:v>40227</c:v>
                </c:pt>
                <c:pt idx="1457">
                  <c:v>40226</c:v>
                </c:pt>
                <c:pt idx="1458">
                  <c:v>40225</c:v>
                </c:pt>
                <c:pt idx="1459">
                  <c:v>40224</c:v>
                </c:pt>
                <c:pt idx="1460">
                  <c:v>40221</c:v>
                </c:pt>
                <c:pt idx="1461">
                  <c:v>40220</c:v>
                </c:pt>
                <c:pt idx="1462">
                  <c:v>40219</c:v>
                </c:pt>
                <c:pt idx="1463">
                  <c:v>40218</c:v>
                </c:pt>
                <c:pt idx="1464">
                  <c:v>40217</c:v>
                </c:pt>
                <c:pt idx="1465">
                  <c:v>40214</c:v>
                </c:pt>
                <c:pt idx="1466">
                  <c:v>40213</c:v>
                </c:pt>
                <c:pt idx="1467">
                  <c:v>40212</c:v>
                </c:pt>
                <c:pt idx="1468">
                  <c:v>40211</c:v>
                </c:pt>
                <c:pt idx="1469">
                  <c:v>40210</c:v>
                </c:pt>
                <c:pt idx="1470">
                  <c:v>40207</c:v>
                </c:pt>
                <c:pt idx="1471">
                  <c:v>40206</c:v>
                </c:pt>
                <c:pt idx="1472">
                  <c:v>40205</c:v>
                </c:pt>
                <c:pt idx="1473">
                  <c:v>40204</c:v>
                </c:pt>
                <c:pt idx="1474">
                  <c:v>40203</c:v>
                </c:pt>
                <c:pt idx="1475">
                  <c:v>40200</c:v>
                </c:pt>
                <c:pt idx="1476">
                  <c:v>40199</c:v>
                </c:pt>
                <c:pt idx="1477">
                  <c:v>40198</c:v>
                </c:pt>
                <c:pt idx="1478">
                  <c:v>40197</c:v>
                </c:pt>
                <c:pt idx="1479">
                  <c:v>40196</c:v>
                </c:pt>
                <c:pt idx="1480">
                  <c:v>40193</c:v>
                </c:pt>
                <c:pt idx="1481">
                  <c:v>40192</c:v>
                </c:pt>
                <c:pt idx="1482">
                  <c:v>40191</c:v>
                </c:pt>
                <c:pt idx="1483">
                  <c:v>40190</c:v>
                </c:pt>
                <c:pt idx="1484">
                  <c:v>40189</c:v>
                </c:pt>
                <c:pt idx="1485">
                  <c:v>40186</c:v>
                </c:pt>
                <c:pt idx="1486">
                  <c:v>40185</c:v>
                </c:pt>
                <c:pt idx="1487">
                  <c:v>40184</c:v>
                </c:pt>
                <c:pt idx="1488">
                  <c:v>40183</c:v>
                </c:pt>
                <c:pt idx="1489">
                  <c:v>40182</c:v>
                </c:pt>
                <c:pt idx="1490">
                  <c:v>40179</c:v>
                </c:pt>
                <c:pt idx="1491">
                  <c:v>40178</c:v>
                </c:pt>
                <c:pt idx="1492">
                  <c:v>40177</c:v>
                </c:pt>
                <c:pt idx="1493">
                  <c:v>40176</c:v>
                </c:pt>
                <c:pt idx="1494">
                  <c:v>40175</c:v>
                </c:pt>
                <c:pt idx="1495">
                  <c:v>40172</c:v>
                </c:pt>
                <c:pt idx="1496">
                  <c:v>40171</c:v>
                </c:pt>
                <c:pt idx="1497">
                  <c:v>40168</c:v>
                </c:pt>
                <c:pt idx="1498">
                  <c:v>40165</c:v>
                </c:pt>
                <c:pt idx="1499">
                  <c:v>40164</c:v>
                </c:pt>
                <c:pt idx="1500">
                  <c:v>40163</c:v>
                </c:pt>
                <c:pt idx="1501">
                  <c:v>40158</c:v>
                </c:pt>
                <c:pt idx="1502">
                  <c:v>40157</c:v>
                </c:pt>
                <c:pt idx="1503">
                  <c:v>40156</c:v>
                </c:pt>
                <c:pt idx="1504">
                  <c:v>40155</c:v>
                </c:pt>
                <c:pt idx="1505">
                  <c:v>40154</c:v>
                </c:pt>
                <c:pt idx="1506">
                  <c:v>40151</c:v>
                </c:pt>
                <c:pt idx="1507">
                  <c:v>40150</c:v>
                </c:pt>
                <c:pt idx="1508">
                  <c:v>40149</c:v>
                </c:pt>
                <c:pt idx="1509">
                  <c:v>40148</c:v>
                </c:pt>
                <c:pt idx="1510">
                  <c:v>40147</c:v>
                </c:pt>
                <c:pt idx="1511">
                  <c:v>40144</c:v>
                </c:pt>
                <c:pt idx="1512">
                  <c:v>40143</c:v>
                </c:pt>
                <c:pt idx="1513">
                  <c:v>40142</c:v>
                </c:pt>
                <c:pt idx="1514">
                  <c:v>40141</c:v>
                </c:pt>
                <c:pt idx="1515">
                  <c:v>40140</c:v>
                </c:pt>
                <c:pt idx="1516">
                  <c:v>40137</c:v>
                </c:pt>
                <c:pt idx="1517">
                  <c:v>40136</c:v>
                </c:pt>
                <c:pt idx="1518">
                  <c:v>40135</c:v>
                </c:pt>
                <c:pt idx="1519">
                  <c:v>40134</c:v>
                </c:pt>
                <c:pt idx="1520">
                  <c:v>40133</c:v>
                </c:pt>
                <c:pt idx="1521">
                  <c:v>40130</c:v>
                </c:pt>
                <c:pt idx="1522">
                  <c:v>40129</c:v>
                </c:pt>
                <c:pt idx="1523">
                  <c:v>40128</c:v>
                </c:pt>
                <c:pt idx="1524">
                  <c:v>40127</c:v>
                </c:pt>
                <c:pt idx="1525">
                  <c:v>40126</c:v>
                </c:pt>
                <c:pt idx="1526">
                  <c:v>40123</c:v>
                </c:pt>
                <c:pt idx="1527">
                  <c:v>40122</c:v>
                </c:pt>
                <c:pt idx="1528">
                  <c:v>40121</c:v>
                </c:pt>
                <c:pt idx="1529">
                  <c:v>40120</c:v>
                </c:pt>
                <c:pt idx="1530">
                  <c:v>40119</c:v>
                </c:pt>
                <c:pt idx="1531">
                  <c:v>40116</c:v>
                </c:pt>
                <c:pt idx="1532">
                  <c:v>40115</c:v>
                </c:pt>
                <c:pt idx="1533">
                  <c:v>40114</c:v>
                </c:pt>
                <c:pt idx="1534">
                  <c:v>40113</c:v>
                </c:pt>
                <c:pt idx="1535">
                  <c:v>40112</c:v>
                </c:pt>
                <c:pt idx="1536">
                  <c:v>40109</c:v>
                </c:pt>
                <c:pt idx="1537">
                  <c:v>40108</c:v>
                </c:pt>
                <c:pt idx="1538">
                  <c:v>40107</c:v>
                </c:pt>
                <c:pt idx="1539">
                  <c:v>40106</c:v>
                </c:pt>
                <c:pt idx="1540">
                  <c:v>40105</c:v>
                </c:pt>
                <c:pt idx="1541">
                  <c:v>40102</c:v>
                </c:pt>
                <c:pt idx="1542">
                  <c:v>40101</c:v>
                </c:pt>
                <c:pt idx="1543">
                  <c:v>40100</c:v>
                </c:pt>
                <c:pt idx="1544">
                  <c:v>40099</c:v>
                </c:pt>
                <c:pt idx="1545">
                  <c:v>40098</c:v>
                </c:pt>
                <c:pt idx="1546">
                  <c:v>40095</c:v>
                </c:pt>
                <c:pt idx="1547">
                  <c:v>40094</c:v>
                </c:pt>
                <c:pt idx="1548">
                  <c:v>40093</c:v>
                </c:pt>
                <c:pt idx="1549">
                  <c:v>40092</c:v>
                </c:pt>
                <c:pt idx="1550">
                  <c:v>40091</c:v>
                </c:pt>
                <c:pt idx="1551">
                  <c:v>40088</c:v>
                </c:pt>
                <c:pt idx="1552">
                  <c:v>40087</c:v>
                </c:pt>
                <c:pt idx="1553">
                  <c:v>40086</c:v>
                </c:pt>
                <c:pt idx="1554">
                  <c:v>40085</c:v>
                </c:pt>
                <c:pt idx="1555">
                  <c:v>40084</c:v>
                </c:pt>
                <c:pt idx="1556">
                  <c:v>40081</c:v>
                </c:pt>
                <c:pt idx="1557">
                  <c:v>40080</c:v>
                </c:pt>
                <c:pt idx="1558">
                  <c:v>40079</c:v>
                </c:pt>
                <c:pt idx="1559">
                  <c:v>40078</c:v>
                </c:pt>
                <c:pt idx="1560">
                  <c:v>40077</c:v>
                </c:pt>
                <c:pt idx="1561">
                  <c:v>40074</c:v>
                </c:pt>
                <c:pt idx="1562">
                  <c:v>40073</c:v>
                </c:pt>
                <c:pt idx="1563">
                  <c:v>40072</c:v>
                </c:pt>
                <c:pt idx="1564">
                  <c:v>40071</c:v>
                </c:pt>
                <c:pt idx="1565">
                  <c:v>40070</c:v>
                </c:pt>
                <c:pt idx="1566">
                  <c:v>40067</c:v>
                </c:pt>
                <c:pt idx="1567">
                  <c:v>40066</c:v>
                </c:pt>
              </c:numCache>
            </c:numRef>
          </c:cat>
          <c:val>
            <c:numRef>
              <c:f>'1.1.Rentowność OS'!$I$351:$I$1918</c:f>
              <c:numCache>
                <c:formatCode>General</c:formatCode>
                <c:ptCount val="1568"/>
                <c:pt idx="0">
                  <c:v>2.1390000000000002</c:v>
                </c:pt>
                <c:pt idx="1">
                  <c:v>2.1970000000000001</c:v>
                </c:pt>
                <c:pt idx="2">
                  <c:v>2.3069999999999999</c:v>
                </c:pt>
                <c:pt idx="3">
                  <c:v>2.3890000000000002</c:v>
                </c:pt>
                <c:pt idx="4">
                  <c:v>2.403</c:v>
                </c:pt>
                <c:pt idx="5">
                  <c:v>2.379</c:v>
                </c:pt>
                <c:pt idx="6">
                  <c:v>2.4020000000000001</c:v>
                </c:pt>
                <c:pt idx="7">
                  <c:v>2.35</c:v>
                </c:pt>
                <c:pt idx="8">
                  <c:v>2.3570000000000002</c:v>
                </c:pt>
                <c:pt idx="9">
                  <c:v>2.3370000000000002</c:v>
                </c:pt>
                <c:pt idx="10">
                  <c:v>2.4050000000000002</c:v>
                </c:pt>
                <c:pt idx="11">
                  <c:v>2.387</c:v>
                </c:pt>
                <c:pt idx="12">
                  <c:v>2.4889999999999999</c:v>
                </c:pt>
                <c:pt idx="13">
                  <c:v>2.5270000000000001</c:v>
                </c:pt>
                <c:pt idx="14">
                  <c:v>2.524</c:v>
                </c:pt>
                <c:pt idx="15">
                  <c:v>2.4830000000000001</c:v>
                </c:pt>
                <c:pt idx="16">
                  <c:v>2.4950000000000001</c:v>
                </c:pt>
                <c:pt idx="17">
                  <c:v>2.4740000000000002</c:v>
                </c:pt>
                <c:pt idx="18">
                  <c:v>2.4740000000000002</c:v>
                </c:pt>
                <c:pt idx="19">
                  <c:v>2.4630000000000001</c:v>
                </c:pt>
                <c:pt idx="20">
                  <c:v>2.4430000000000001</c:v>
                </c:pt>
                <c:pt idx="21">
                  <c:v>2.4340000000000002</c:v>
                </c:pt>
                <c:pt idx="22">
                  <c:v>2.504</c:v>
                </c:pt>
                <c:pt idx="23">
                  <c:v>2.569</c:v>
                </c:pt>
                <c:pt idx="24">
                  <c:v>2.5419999999999998</c:v>
                </c:pt>
                <c:pt idx="25">
                  <c:v>2.5</c:v>
                </c:pt>
                <c:pt idx="26">
                  <c:v>2.4359999999999999</c:v>
                </c:pt>
                <c:pt idx="27">
                  <c:v>2.4699999999999998</c:v>
                </c:pt>
                <c:pt idx="28">
                  <c:v>2.4689999999999999</c:v>
                </c:pt>
                <c:pt idx="29">
                  <c:v>2.52</c:v>
                </c:pt>
                <c:pt idx="30">
                  <c:v>2.407</c:v>
                </c:pt>
                <c:pt idx="31">
                  <c:v>2.274</c:v>
                </c:pt>
                <c:pt idx="32">
                  <c:v>2.2480000000000002</c:v>
                </c:pt>
                <c:pt idx="33">
                  <c:v>2.2959999999999998</c:v>
                </c:pt>
                <c:pt idx="34">
                  <c:v>2.3039999999999998</c:v>
                </c:pt>
                <c:pt idx="35">
                  <c:v>2.282</c:v>
                </c:pt>
                <c:pt idx="36">
                  <c:v>2.306</c:v>
                </c:pt>
                <c:pt idx="37">
                  <c:v>2.3540000000000001</c:v>
                </c:pt>
                <c:pt idx="38">
                  <c:v>2.359</c:v>
                </c:pt>
                <c:pt idx="39">
                  <c:v>2.411</c:v>
                </c:pt>
                <c:pt idx="40">
                  <c:v>2.5070000000000001</c:v>
                </c:pt>
                <c:pt idx="41">
                  <c:v>2.5329999999999999</c:v>
                </c:pt>
                <c:pt idx="42">
                  <c:v>2.601</c:v>
                </c:pt>
                <c:pt idx="43">
                  <c:v>2.56</c:v>
                </c:pt>
                <c:pt idx="44">
                  <c:v>2.4769999999999999</c:v>
                </c:pt>
                <c:pt idx="45">
                  <c:v>2.4740000000000002</c:v>
                </c:pt>
                <c:pt idx="46">
                  <c:v>2.4710000000000001</c:v>
                </c:pt>
                <c:pt idx="47">
                  <c:v>2.452</c:v>
                </c:pt>
                <c:pt idx="48">
                  <c:v>2.4159999999999999</c:v>
                </c:pt>
                <c:pt idx="49">
                  <c:v>2.3580000000000001</c:v>
                </c:pt>
                <c:pt idx="50">
                  <c:v>2.3620000000000001</c:v>
                </c:pt>
                <c:pt idx="51">
                  <c:v>2.3620000000000001</c:v>
                </c:pt>
                <c:pt idx="52">
                  <c:v>2.4020000000000001</c:v>
                </c:pt>
                <c:pt idx="53">
                  <c:v>2.3679999999999999</c:v>
                </c:pt>
                <c:pt idx="54">
                  <c:v>2.3849999999999998</c:v>
                </c:pt>
                <c:pt idx="55">
                  <c:v>2.33</c:v>
                </c:pt>
                <c:pt idx="56">
                  <c:v>2.331</c:v>
                </c:pt>
                <c:pt idx="57">
                  <c:v>2.4060000000000001</c:v>
                </c:pt>
                <c:pt idx="58">
                  <c:v>2.431</c:v>
                </c:pt>
                <c:pt idx="59">
                  <c:v>2.4809999999999999</c:v>
                </c:pt>
                <c:pt idx="60">
                  <c:v>2.4649999999999999</c:v>
                </c:pt>
                <c:pt idx="61">
                  <c:v>2.4710000000000001</c:v>
                </c:pt>
                <c:pt idx="62">
                  <c:v>2.4169999999999998</c:v>
                </c:pt>
                <c:pt idx="63">
                  <c:v>2.4670000000000001</c:v>
                </c:pt>
                <c:pt idx="64">
                  <c:v>2.5779999999999998</c:v>
                </c:pt>
                <c:pt idx="65">
                  <c:v>2.6840000000000002</c:v>
                </c:pt>
                <c:pt idx="66">
                  <c:v>2.6419999999999999</c:v>
                </c:pt>
                <c:pt idx="67">
                  <c:v>2.6720000000000002</c:v>
                </c:pt>
                <c:pt idx="68">
                  <c:v>2.706</c:v>
                </c:pt>
                <c:pt idx="69">
                  <c:v>2.7389999999999999</c:v>
                </c:pt>
                <c:pt idx="70">
                  <c:v>2.782</c:v>
                </c:pt>
                <c:pt idx="71">
                  <c:v>2.7240000000000002</c:v>
                </c:pt>
                <c:pt idx="72">
                  <c:v>2.6879999999999997</c:v>
                </c:pt>
                <c:pt idx="73">
                  <c:v>2.6879999999999997</c:v>
                </c:pt>
                <c:pt idx="74">
                  <c:v>2.669</c:v>
                </c:pt>
                <c:pt idx="75">
                  <c:v>2.68</c:v>
                </c:pt>
                <c:pt idx="76">
                  <c:v>2.7410000000000001</c:v>
                </c:pt>
                <c:pt idx="77">
                  <c:v>2.7770000000000001</c:v>
                </c:pt>
                <c:pt idx="78">
                  <c:v>2.8129999999999997</c:v>
                </c:pt>
                <c:pt idx="79">
                  <c:v>2.8140000000000001</c:v>
                </c:pt>
                <c:pt idx="80">
                  <c:v>2.802</c:v>
                </c:pt>
                <c:pt idx="81">
                  <c:v>2.706</c:v>
                </c:pt>
                <c:pt idx="82">
                  <c:v>2.6310000000000002</c:v>
                </c:pt>
                <c:pt idx="83">
                  <c:v>2.6920000000000002</c:v>
                </c:pt>
                <c:pt idx="84">
                  <c:v>2.6879999999999997</c:v>
                </c:pt>
                <c:pt idx="85">
                  <c:v>2.6640000000000001</c:v>
                </c:pt>
                <c:pt idx="86">
                  <c:v>2.6539999999999999</c:v>
                </c:pt>
                <c:pt idx="87">
                  <c:v>2.6179999999999999</c:v>
                </c:pt>
                <c:pt idx="88">
                  <c:v>2.6179999999999999</c:v>
                </c:pt>
                <c:pt idx="89">
                  <c:v>2.5230000000000001</c:v>
                </c:pt>
                <c:pt idx="90">
                  <c:v>2.5049999999999999</c:v>
                </c:pt>
                <c:pt idx="91">
                  <c:v>2.4540000000000002</c:v>
                </c:pt>
                <c:pt idx="92">
                  <c:v>2.4820000000000002</c:v>
                </c:pt>
                <c:pt idx="93">
                  <c:v>2.4950000000000001</c:v>
                </c:pt>
                <c:pt idx="94">
                  <c:v>2.5390000000000001</c:v>
                </c:pt>
                <c:pt idx="95">
                  <c:v>2.5070000000000001</c:v>
                </c:pt>
                <c:pt idx="96">
                  <c:v>2.3890000000000002</c:v>
                </c:pt>
                <c:pt idx="97">
                  <c:v>2.387</c:v>
                </c:pt>
                <c:pt idx="98">
                  <c:v>2.3769999999999998</c:v>
                </c:pt>
                <c:pt idx="99">
                  <c:v>2.3780000000000001</c:v>
                </c:pt>
                <c:pt idx="100">
                  <c:v>2.3890000000000002</c:v>
                </c:pt>
                <c:pt idx="101">
                  <c:v>2.355</c:v>
                </c:pt>
                <c:pt idx="102">
                  <c:v>2.3580000000000001</c:v>
                </c:pt>
                <c:pt idx="103">
                  <c:v>2.395</c:v>
                </c:pt>
                <c:pt idx="104">
                  <c:v>2.4050000000000002</c:v>
                </c:pt>
                <c:pt idx="105">
                  <c:v>2.3420000000000001</c:v>
                </c:pt>
                <c:pt idx="106">
                  <c:v>2.2599999999999998</c:v>
                </c:pt>
                <c:pt idx="107">
                  <c:v>2.359</c:v>
                </c:pt>
                <c:pt idx="108">
                  <c:v>2.5089999999999999</c:v>
                </c:pt>
                <c:pt idx="109">
                  <c:v>2.3769999999999998</c:v>
                </c:pt>
                <c:pt idx="110">
                  <c:v>2.2480000000000002</c:v>
                </c:pt>
                <c:pt idx="111">
                  <c:v>2.2410000000000001</c:v>
                </c:pt>
                <c:pt idx="112">
                  <c:v>2.2509999999999999</c:v>
                </c:pt>
                <c:pt idx="113">
                  <c:v>2.2269999999999999</c:v>
                </c:pt>
                <c:pt idx="114">
                  <c:v>2.1829999999999998</c:v>
                </c:pt>
                <c:pt idx="115">
                  <c:v>2.1059999999999999</c:v>
                </c:pt>
                <c:pt idx="116">
                  <c:v>2.0870000000000002</c:v>
                </c:pt>
                <c:pt idx="117">
                  <c:v>2.113</c:v>
                </c:pt>
                <c:pt idx="118">
                  <c:v>2.1019999999999999</c:v>
                </c:pt>
                <c:pt idx="119">
                  <c:v>2.0139999999999998</c:v>
                </c:pt>
                <c:pt idx="120">
                  <c:v>1.952</c:v>
                </c:pt>
                <c:pt idx="121">
                  <c:v>1.9359999999999999</c:v>
                </c:pt>
                <c:pt idx="122">
                  <c:v>1.923</c:v>
                </c:pt>
                <c:pt idx="123">
                  <c:v>1.895</c:v>
                </c:pt>
                <c:pt idx="124">
                  <c:v>1.9300000000000002</c:v>
                </c:pt>
                <c:pt idx="125">
                  <c:v>1.958</c:v>
                </c:pt>
                <c:pt idx="126">
                  <c:v>1.917</c:v>
                </c:pt>
                <c:pt idx="127">
                  <c:v>1.923</c:v>
                </c:pt>
                <c:pt idx="128">
                  <c:v>1.891</c:v>
                </c:pt>
                <c:pt idx="129">
                  <c:v>1.921</c:v>
                </c:pt>
                <c:pt idx="130">
                  <c:v>1.883</c:v>
                </c:pt>
                <c:pt idx="131">
                  <c:v>1.923</c:v>
                </c:pt>
                <c:pt idx="132">
                  <c:v>1.9419999999999999</c:v>
                </c:pt>
                <c:pt idx="133">
                  <c:v>1.95</c:v>
                </c:pt>
                <c:pt idx="134">
                  <c:v>1.9529999999999998</c:v>
                </c:pt>
                <c:pt idx="135">
                  <c:v>1.9569999999999999</c:v>
                </c:pt>
                <c:pt idx="136">
                  <c:v>1.9529999999999998</c:v>
                </c:pt>
                <c:pt idx="137">
                  <c:v>1.907</c:v>
                </c:pt>
                <c:pt idx="138">
                  <c:v>1.9350000000000001</c:v>
                </c:pt>
                <c:pt idx="139">
                  <c:v>1.9470000000000001</c:v>
                </c:pt>
                <c:pt idx="140">
                  <c:v>1.9079999999999999</c:v>
                </c:pt>
                <c:pt idx="141">
                  <c:v>1.968</c:v>
                </c:pt>
                <c:pt idx="142">
                  <c:v>2.0550000000000002</c:v>
                </c:pt>
                <c:pt idx="143">
                  <c:v>2.0830000000000002</c:v>
                </c:pt>
                <c:pt idx="144">
                  <c:v>2.0649999999999999</c:v>
                </c:pt>
                <c:pt idx="145">
                  <c:v>2.093</c:v>
                </c:pt>
                <c:pt idx="146">
                  <c:v>2.06</c:v>
                </c:pt>
                <c:pt idx="147">
                  <c:v>2.0649999999999999</c:v>
                </c:pt>
                <c:pt idx="148">
                  <c:v>2.133</c:v>
                </c:pt>
                <c:pt idx="149">
                  <c:v>2.1339999999999999</c:v>
                </c:pt>
                <c:pt idx="150">
                  <c:v>2.1749999999999998</c:v>
                </c:pt>
                <c:pt idx="151">
                  <c:v>1.9910000000000001</c:v>
                </c:pt>
                <c:pt idx="152">
                  <c:v>1.984</c:v>
                </c:pt>
                <c:pt idx="153">
                  <c:v>1.9340000000000002</c:v>
                </c:pt>
                <c:pt idx="154">
                  <c:v>1.911</c:v>
                </c:pt>
                <c:pt idx="155">
                  <c:v>1.8959999999999999</c:v>
                </c:pt>
                <c:pt idx="156">
                  <c:v>1.8759999999999999</c:v>
                </c:pt>
                <c:pt idx="157">
                  <c:v>1.903</c:v>
                </c:pt>
                <c:pt idx="158">
                  <c:v>1.94</c:v>
                </c:pt>
                <c:pt idx="159">
                  <c:v>1.976</c:v>
                </c:pt>
                <c:pt idx="160">
                  <c:v>2.0350000000000001</c:v>
                </c:pt>
                <c:pt idx="161">
                  <c:v>1.976</c:v>
                </c:pt>
                <c:pt idx="162">
                  <c:v>2.0379999999999998</c:v>
                </c:pt>
                <c:pt idx="163">
                  <c:v>2.0099999999999998</c:v>
                </c:pt>
                <c:pt idx="164">
                  <c:v>1.92</c:v>
                </c:pt>
                <c:pt idx="165">
                  <c:v>1.8129999999999999</c:v>
                </c:pt>
                <c:pt idx="166">
                  <c:v>1.81</c:v>
                </c:pt>
                <c:pt idx="167">
                  <c:v>1.94</c:v>
                </c:pt>
                <c:pt idx="168">
                  <c:v>1.9390000000000001</c:v>
                </c:pt>
                <c:pt idx="169">
                  <c:v>1.9020000000000001</c:v>
                </c:pt>
                <c:pt idx="170">
                  <c:v>1.865</c:v>
                </c:pt>
                <c:pt idx="171">
                  <c:v>1.7810000000000001</c:v>
                </c:pt>
                <c:pt idx="172">
                  <c:v>1.72</c:v>
                </c:pt>
                <c:pt idx="173">
                  <c:v>1.732</c:v>
                </c:pt>
                <c:pt idx="174">
                  <c:v>1.7170000000000001</c:v>
                </c:pt>
                <c:pt idx="175">
                  <c:v>1.673</c:v>
                </c:pt>
                <c:pt idx="176">
                  <c:v>1.698</c:v>
                </c:pt>
                <c:pt idx="177">
                  <c:v>1.675</c:v>
                </c:pt>
                <c:pt idx="178">
                  <c:v>1.671</c:v>
                </c:pt>
                <c:pt idx="179">
                  <c:v>1.752</c:v>
                </c:pt>
                <c:pt idx="180">
                  <c:v>1.734</c:v>
                </c:pt>
                <c:pt idx="181">
                  <c:v>1.802</c:v>
                </c:pt>
                <c:pt idx="182">
                  <c:v>1.891</c:v>
                </c:pt>
                <c:pt idx="183">
                  <c:v>1.889</c:v>
                </c:pt>
                <c:pt idx="184">
                  <c:v>1.8620000000000001</c:v>
                </c:pt>
                <c:pt idx="185">
                  <c:v>1.853</c:v>
                </c:pt>
                <c:pt idx="186">
                  <c:v>1.83</c:v>
                </c:pt>
                <c:pt idx="187">
                  <c:v>1.835</c:v>
                </c:pt>
                <c:pt idx="188">
                  <c:v>1.897</c:v>
                </c:pt>
                <c:pt idx="189">
                  <c:v>1.8599999999999999</c:v>
                </c:pt>
                <c:pt idx="190">
                  <c:v>1.9319999999999999</c:v>
                </c:pt>
                <c:pt idx="191">
                  <c:v>1.92</c:v>
                </c:pt>
                <c:pt idx="192">
                  <c:v>1.95</c:v>
                </c:pt>
                <c:pt idx="193">
                  <c:v>2.024</c:v>
                </c:pt>
                <c:pt idx="194">
                  <c:v>1.9849999999999999</c:v>
                </c:pt>
                <c:pt idx="195">
                  <c:v>2.081</c:v>
                </c:pt>
                <c:pt idx="196">
                  <c:v>2.1440000000000001</c:v>
                </c:pt>
                <c:pt idx="197">
                  <c:v>2.1440000000000001</c:v>
                </c:pt>
                <c:pt idx="198">
                  <c:v>2.1480000000000001</c:v>
                </c:pt>
                <c:pt idx="199">
                  <c:v>2.1310000000000002</c:v>
                </c:pt>
                <c:pt idx="200">
                  <c:v>2.1269999999999998</c:v>
                </c:pt>
                <c:pt idx="201">
                  <c:v>2.1269999999999998</c:v>
                </c:pt>
                <c:pt idx="202">
                  <c:v>2.1269999999999998</c:v>
                </c:pt>
                <c:pt idx="203">
                  <c:v>2.1310000000000002</c:v>
                </c:pt>
                <c:pt idx="204">
                  <c:v>2.145</c:v>
                </c:pt>
                <c:pt idx="205">
                  <c:v>2.1859999999999999</c:v>
                </c:pt>
                <c:pt idx="206">
                  <c:v>2.19</c:v>
                </c:pt>
                <c:pt idx="207">
                  <c:v>2.2290000000000001</c:v>
                </c:pt>
                <c:pt idx="208">
                  <c:v>2.2599999999999998</c:v>
                </c:pt>
                <c:pt idx="209">
                  <c:v>2.14</c:v>
                </c:pt>
                <c:pt idx="210">
                  <c:v>2.1930000000000001</c:v>
                </c:pt>
                <c:pt idx="211">
                  <c:v>2.242</c:v>
                </c:pt>
                <c:pt idx="212">
                  <c:v>2.2210000000000001</c:v>
                </c:pt>
                <c:pt idx="213">
                  <c:v>2.2170000000000001</c:v>
                </c:pt>
                <c:pt idx="214">
                  <c:v>2.206</c:v>
                </c:pt>
                <c:pt idx="215">
                  <c:v>2.2149999999999999</c:v>
                </c:pt>
                <c:pt idx="216">
                  <c:v>2.1640000000000001</c:v>
                </c:pt>
                <c:pt idx="217">
                  <c:v>2.1739999999999999</c:v>
                </c:pt>
                <c:pt idx="218">
                  <c:v>2.105</c:v>
                </c:pt>
                <c:pt idx="219">
                  <c:v>2.0510000000000002</c:v>
                </c:pt>
                <c:pt idx="220">
                  <c:v>1.974</c:v>
                </c:pt>
                <c:pt idx="221">
                  <c:v>1.972</c:v>
                </c:pt>
                <c:pt idx="222">
                  <c:v>1.9769999999999999</c:v>
                </c:pt>
                <c:pt idx="223">
                  <c:v>2.0129999999999999</c:v>
                </c:pt>
                <c:pt idx="224">
                  <c:v>2.0590000000000002</c:v>
                </c:pt>
                <c:pt idx="225">
                  <c:v>2.0409999999999999</c:v>
                </c:pt>
                <c:pt idx="226">
                  <c:v>2.1379999999999999</c:v>
                </c:pt>
                <c:pt idx="227">
                  <c:v>2.1709999999999998</c:v>
                </c:pt>
                <c:pt idx="228">
                  <c:v>2.113</c:v>
                </c:pt>
                <c:pt idx="229">
                  <c:v>2.1080000000000001</c:v>
                </c:pt>
                <c:pt idx="230">
                  <c:v>2.1110000000000002</c:v>
                </c:pt>
                <c:pt idx="231">
                  <c:v>1.984</c:v>
                </c:pt>
                <c:pt idx="232">
                  <c:v>2.0529999999999999</c:v>
                </c:pt>
                <c:pt idx="233">
                  <c:v>2.0910000000000002</c:v>
                </c:pt>
                <c:pt idx="234">
                  <c:v>2.0910000000000002</c:v>
                </c:pt>
                <c:pt idx="235">
                  <c:v>2.1120000000000001</c:v>
                </c:pt>
                <c:pt idx="236">
                  <c:v>2.1189999999999998</c:v>
                </c:pt>
                <c:pt idx="237">
                  <c:v>2.0819999999999999</c:v>
                </c:pt>
                <c:pt idx="238">
                  <c:v>1.996</c:v>
                </c:pt>
                <c:pt idx="239">
                  <c:v>2.0249999999999999</c:v>
                </c:pt>
                <c:pt idx="240">
                  <c:v>2.0070000000000001</c:v>
                </c:pt>
                <c:pt idx="241">
                  <c:v>2.0609999999999999</c:v>
                </c:pt>
                <c:pt idx="242">
                  <c:v>2.0350000000000001</c:v>
                </c:pt>
                <c:pt idx="243">
                  <c:v>2.0640000000000001</c:v>
                </c:pt>
                <c:pt idx="244">
                  <c:v>2.081</c:v>
                </c:pt>
                <c:pt idx="245">
                  <c:v>2.0609999999999999</c:v>
                </c:pt>
                <c:pt idx="246">
                  <c:v>2.052</c:v>
                </c:pt>
                <c:pt idx="247">
                  <c:v>2.048</c:v>
                </c:pt>
                <c:pt idx="248">
                  <c:v>2.0609999999999999</c:v>
                </c:pt>
                <c:pt idx="249">
                  <c:v>2.0699999999999998</c:v>
                </c:pt>
                <c:pt idx="250">
                  <c:v>2.0470000000000002</c:v>
                </c:pt>
                <c:pt idx="251">
                  <c:v>2.113</c:v>
                </c:pt>
                <c:pt idx="252">
                  <c:v>2.0270000000000001</c:v>
                </c:pt>
                <c:pt idx="253">
                  <c:v>2.0209999999999999</c:v>
                </c:pt>
                <c:pt idx="254">
                  <c:v>2.097</c:v>
                </c:pt>
                <c:pt idx="255">
                  <c:v>2.1280000000000001</c:v>
                </c:pt>
                <c:pt idx="256">
                  <c:v>2.1320000000000001</c:v>
                </c:pt>
                <c:pt idx="257">
                  <c:v>2.2069999999999999</c:v>
                </c:pt>
                <c:pt idx="258">
                  <c:v>2.2749999999999999</c:v>
                </c:pt>
                <c:pt idx="259">
                  <c:v>2.3239999999999998</c:v>
                </c:pt>
                <c:pt idx="260">
                  <c:v>2.379</c:v>
                </c:pt>
                <c:pt idx="261">
                  <c:v>2.3639999999999999</c:v>
                </c:pt>
                <c:pt idx="262">
                  <c:v>2.3090000000000002</c:v>
                </c:pt>
                <c:pt idx="263">
                  <c:v>2.379</c:v>
                </c:pt>
                <c:pt idx="264">
                  <c:v>2.35</c:v>
                </c:pt>
                <c:pt idx="265">
                  <c:v>2.339</c:v>
                </c:pt>
                <c:pt idx="266">
                  <c:v>2.2410000000000001</c:v>
                </c:pt>
                <c:pt idx="267">
                  <c:v>2.2869999999999999</c:v>
                </c:pt>
                <c:pt idx="268">
                  <c:v>2.387</c:v>
                </c:pt>
                <c:pt idx="269">
                  <c:v>2.371</c:v>
                </c:pt>
                <c:pt idx="270">
                  <c:v>2.423</c:v>
                </c:pt>
                <c:pt idx="271">
                  <c:v>2.4580000000000002</c:v>
                </c:pt>
                <c:pt idx="272">
                  <c:v>2.4180000000000001</c:v>
                </c:pt>
                <c:pt idx="273">
                  <c:v>2.488</c:v>
                </c:pt>
                <c:pt idx="274">
                  <c:v>2.464</c:v>
                </c:pt>
                <c:pt idx="275">
                  <c:v>2.5049999999999999</c:v>
                </c:pt>
                <c:pt idx="276">
                  <c:v>2.4340000000000002</c:v>
                </c:pt>
                <c:pt idx="277">
                  <c:v>2.4279999999999999</c:v>
                </c:pt>
                <c:pt idx="278">
                  <c:v>2.452</c:v>
                </c:pt>
                <c:pt idx="279">
                  <c:v>2.3140000000000001</c:v>
                </c:pt>
                <c:pt idx="280">
                  <c:v>2.37</c:v>
                </c:pt>
                <c:pt idx="281">
                  <c:v>2.4319999999999999</c:v>
                </c:pt>
                <c:pt idx="282">
                  <c:v>2.4329999999999998</c:v>
                </c:pt>
                <c:pt idx="283">
                  <c:v>2.5449999999999999</c:v>
                </c:pt>
                <c:pt idx="284">
                  <c:v>2.5150000000000001</c:v>
                </c:pt>
                <c:pt idx="285">
                  <c:v>2.5390000000000001</c:v>
                </c:pt>
                <c:pt idx="286">
                  <c:v>2.5550000000000002</c:v>
                </c:pt>
                <c:pt idx="287">
                  <c:v>2.5099999999999998</c:v>
                </c:pt>
                <c:pt idx="288">
                  <c:v>2.5409999999999999</c:v>
                </c:pt>
                <c:pt idx="289">
                  <c:v>2.577</c:v>
                </c:pt>
                <c:pt idx="290">
                  <c:v>2.649</c:v>
                </c:pt>
                <c:pt idx="291">
                  <c:v>2.625</c:v>
                </c:pt>
                <c:pt idx="292">
                  <c:v>2.6509999999999998</c:v>
                </c:pt>
                <c:pt idx="293">
                  <c:v>2.6259999999999999</c:v>
                </c:pt>
                <c:pt idx="294">
                  <c:v>2.6539999999999999</c:v>
                </c:pt>
                <c:pt idx="295">
                  <c:v>2.6949999999999998</c:v>
                </c:pt>
                <c:pt idx="296">
                  <c:v>2.6879999999999997</c:v>
                </c:pt>
                <c:pt idx="297">
                  <c:v>2.7789999999999999</c:v>
                </c:pt>
                <c:pt idx="298">
                  <c:v>2.8479999999999999</c:v>
                </c:pt>
                <c:pt idx="299">
                  <c:v>2.8340000000000001</c:v>
                </c:pt>
                <c:pt idx="300">
                  <c:v>2.8689999999999998</c:v>
                </c:pt>
                <c:pt idx="301">
                  <c:v>2.9119999999999999</c:v>
                </c:pt>
                <c:pt idx="302">
                  <c:v>2.984</c:v>
                </c:pt>
                <c:pt idx="303">
                  <c:v>3.0129999999999999</c:v>
                </c:pt>
                <c:pt idx="304">
                  <c:v>2.8420000000000001</c:v>
                </c:pt>
                <c:pt idx="305">
                  <c:v>2.956</c:v>
                </c:pt>
                <c:pt idx="306">
                  <c:v>2.944</c:v>
                </c:pt>
                <c:pt idx="307">
                  <c:v>2.79</c:v>
                </c:pt>
                <c:pt idx="308">
                  <c:v>2.738</c:v>
                </c:pt>
                <c:pt idx="309">
                  <c:v>2.77</c:v>
                </c:pt>
                <c:pt idx="310">
                  <c:v>2.774</c:v>
                </c:pt>
                <c:pt idx="311">
                  <c:v>2.7989999999999999</c:v>
                </c:pt>
                <c:pt idx="312">
                  <c:v>2.782</c:v>
                </c:pt>
                <c:pt idx="313">
                  <c:v>2.9009999999999998</c:v>
                </c:pt>
                <c:pt idx="314">
                  <c:v>2.94</c:v>
                </c:pt>
                <c:pt idx="315">
                  <c:v>2.9319999999999999</c:v>
                </c:pt>
                <c:pt idx="316">
                  <c:v>2.9239999999999999</c:v>
                </c:pt>
                <c:pt idx="317">
                  <c:v>2.9569999999999999</c:v>
                </c:pt>
                <c:pt idx="318">
                  <c:v>3.0179999999999998</c:v>
                </c:pt>
                <c:pt idx="319">
                  <c:v>2.956</c:v>
                </c:pt>
                <c:pt idx="320">
                  <c:v>2.964</c:v>
                </c:pt>
                <c:pt idx="321">
                  <c:v>2.96</c:v>
                </c:pt>
                <c:pt idx="322">
                  <c:v>2.9470000000000001</c:v>
                </c:pt>
                <c:pt idx="323">
                  <c:v>2.903</c:v>
                </c:pt>
                <c:pt idx="324">
                  <c:v>2.9510000000000001</c:v>
                </c:pt>
                <c:pt idx="325">
                  <c:v>2.9779999999999998</c:v>
                </c:pt>
                <c:pt idx="326">
                  <c:v>3.036</c:v>
                </c:pt>
                <c:pt idx="327">
                  <c:v>3.05</c:v>
                </c:pt>
                <c:pt idx="328">
                  <c:v>3.0129999999999999</c:v>
                </c:pt>
                <c:pt idx="329">
                  <c:v>3.032</c:v>
                </c:pt>
                <c:pt idx="330">
                  <c:v>3.03</c:v>
                </c:pt>
                <c:pt idx="331">
                  <c:v>3.0110000000000001</c:v>
                </c:pt>
                <c:pt idx="332">
                  <c:v>3.0009999999999999</c:v>
                </c:pt>
                <c:pt idx="333">
                  <c:v>3.0369999999999999</c:v>
                </c:pt>
                <c:pt idx="334">
                  <c:v>3.1440000000000001</c:v>
                </c:pt>
                <c:pt idx="335">
                  <c:v>3.206</c:v>
                </c:pt>
                <c:pt idx="336">
                  <c:v>3.0779999999999998</c:v>
                </c:pt>
                <c:pt idx="337">
                  <c:v>3.117</c:v>
                </c:pt>
                <c:pt idx="338">
                  <c:v>3.149</c:v>
                </c:pt>
                <c:pt idx="339">
                  <c:v>3.056</c:v>
                </c:pt>
                <c:pt idx="340">
                  <c:v>3.02</c:v>
                </c:pt>
                <c:pt idx="341">
                  <c:v>3.0590000000000002</c:v>
                </c:pt>
                <c:pt idx="342">
                  <c:v>3.11</c:v>
                </c:pt>
                <c:pt idx="343">
                  <c:v>3.0449999999999999</c:v>
                </c:pt>
                <c:pt idx="344">
                  <c:v>3.0390000000000001</c:v>
                </c:pt>
                <c:pt idx="345">
                  <c:v>3.0139999999999998</c:v>
                </c:pt>
                <c:pt idx="346">
                  <c:v>3.1629999999999998</c:v>
                </c:pt>
                <c:pt idx="347">
                  <c:v>3.24</c:v>
                </c:pt>
                <c:pt idx="348">
                  <c:v>3.2519999999999998</c:v>
                </c:pt>
                <c:pt idx="349">
                  <c:v>3.2530000000000001</c:v>
                </c:pt>
                <c:pt idx="350">
                  <c:v>3.27</c:v>
                </c:pt>
                <c:pt idx="351">
                  <c:v>3.2439999999999998</c:v>
                </c:pt>
                <c:pt idx="352">
                  <c:v>3.27</c:v>
                </c:pt>
                <c:pt idx="353">
                  <c:v>3.294</c:v>
                </c:pt>
                <c:pt idx="354">
                  <c:v>3.2549999999999999</c:v>
                </c:pt>
                <c:pt idx="355">
                  <c:v>3.2720000000000002</c:v>
                </c:pt>
                <c:pt idx="356">
                  <c:v>3.3279999999999998</c:v>
                </c:pt>
                <c:pt idx="357">
                  <c:v>3.45</c:v>
                </c:pt>
                <c:pt idx="358">
                  <c:v>3.339</c:v>
                </c:pt>
                <c:pt idx="359">
                  <c:v>3.351</c:v>
                </c:pt>
                <c:pt idx="360">
                  <c:v>3.2690000000000001</c:v>
                </c:pt>
                <c:pt idx="361">
                  <c:v>3.399</c:v>
                </c:pt>
                <c:pt idx="362">
                  <c:v>3.4699999999999998</c:v>
                </c:pt>
                <c:pt idx="363">
                  <c:v>3.456</c:v>
                </c:pt>
                <c:pt idx="364">
                  <c:v>3.4430000000000001</c:v>
                </c:pt>
                <c:pt idx="365">
                  <c:v>3.4870000000000001</c:v>
                </c:pt>
                <c:pt idx="366">
                  <c:v>3.5640000000000001</c:v>
                </c:pt>
                <c:pt idx="367">
                  <c:v>3.544</c:v>
                </c:pt>
                <c:pt idx="368">
                  <c:v>3.5350000000000001</c:v>
                </c:pt>
                <c:pt idx="369">
                  <c:v>3.55</c:v>
                </c:pt>
                <c:pt idx="370">
                  <c:v>3.5510000000000002</c:v>
                </c:pt>
                <c:pt idx="371">
                  <c:v>3.6440000000000001</c:v>
                </c:pt>
                <c:pt idx="372">
                  <c:v>3.65</c:v>
                </c:pt>
                <c:pt idx="373">
                  <c:v>3.65</c:v>
                </c:pt>
                <c:pt idx="374">
                  <c:v>3.645</c:v>
                </c:pt>
                <c:pt idx="375">
                  <c:v>3.653</c:v>
                </c:pt>
                <c:pt idx="376">
                  <c:v>3.6539999999999999</c:v>
                </c:pt>
                <c:pt idx="377">
                  <c:v>3.649</c:v>
                </c:pt>
                <c:pt idx="378">
                  <c:v>3.6360000000000001</c:v>
                </c:pt>
                <c:pt idx="379">
                  <c:v>3.6219999999999999</c:v>
                </c:pt>
                <c:pt idx="380">
                  <c:v>3.5529999999999999</c:v>
                </c:pt>
                <c:pt idx="381">
                  <c:v>3.5329999999999999</c:v>
                </c:pt>
                <c:pt idx="382">
                  <c:v>3.4990000000000001</c:v>
                </c:pt>
                <c:pt idx="383">
                  <c:v>3.5409999999999999</c:v>
                </c:pt>
                <c:pt idx="384">
                  <c:v>3.51</c:v>
                </c:pt>
                <c:pt idx="385">
                  <c:v>3.5390000000000001</c:v>
                </c:pt>
                <c:pt idx="386">
                  <c:v>3.5869999999999997</c:v>
                </c:pt>
                <c:pt idx="387">
                  <c:v>3.6859999999999999</c:v>
                </c:pt>
                <c:pt idx="388">
                  <c:v>3.742</c:v>
                </c:pt>
                <c:pt idx="389">
                  <c:v>3.7119999999999997</c:v>
                </c:pt>
                <c:pt idx="390">
                  <c:v>3.7530000000000001</c:v>
                </c:pt>
                <c:pt idx="391">
                  <c:v>3.7650000000000001</c:v>
                </c:pt>
                <c:pt idx="392">
                  <c:v>3.786</c:v>
                </c:pt>
                <c:pt idx="393">
                  <c:v>3.7970000000000002</c:v>
                </c:pt>
                <c:pt idx="394">
                  <c:v>3.8250000000000002</c:v>
                </c:pt>
                <c:pt idx="395">
                  <c:v>3.8</c:v>
                </c:pt>
                <c:pt idx="396">
                  <c:v>3.8420000000000001</c:v>
                </c:pt>
                <c:pt idx="397">
                  <c:v>3.855</c:v>
                </c:pt>
                <c:pt idx="398">
                  <c:v>3.782</c:v>
                </c:pt>
                <c:pt idx="399">
                  <c:v>3.766</c:v>
                </c:pt>
                <c:pt idx="400">
                  <c:v>3.8170000000000002</c:v>
                </c:pt>
                <c:pt idx="401">
                  <c:v>3.8519999999999999</c:v>
                </c:pt>
                <c:pt idx="402">
                  <c:v>3.867</c:v>
                </c:pt>
                <c:pt idx="403">
                  <c:v>3.6259999999999999</c:v>
                </c:pt>
                <c:pt idx="404">
                  <c:v>3.6339999999999999</c:v>
                </c:pt>
                <c:pt idx="405">
                  <c:v>3.621</c:v>
                </c:pt>
                <c:pt idx="406">
                  <c:v>3.665</c:v>
                </c:pt>
                <c:pt idx="407">
                  <c:v>3.5880000000000001</c:v>
                </c:pt>
                <c:pt idx="408">
                  <c:v>3.5529999999999999</c:v>
                </c:pt>
                <c:pt idx="409">
                  <c:v>3.694</c:v>
                </c:pt>
                <c:pt idx="410">
                  <c:v>3.7570000000000001</c:v>
                </c:pt>
                <c:pt idx="411">
                  <c:v>3.71</c:v>
                </c:pt>
                <c:pt idx="412">
                  <c:v>3.6760000000000002</c:v>
                </c:pt>
                <c:pt idx="413">
                  <c:v>3.71</c:v>
                </c:pt>
                <c:pt idx="414">
                  <c:v>3.6760000000000002</c:v>
                </c:pt>
                <c:pt idx="415">
                  <c:v>3.6790000000000003</c:v>
                </c:pt>
                <c:pt idx="416">
                  <c:v>3.7290000000000001</c:v>
                </c:pt>
                <c:pt idx="417">
                  <c:v>3.851</c:v>
                </c:pt>
                <c:pt idx="418">
                  <c:v>3.847</c:v>
                </c:pt>
                <c:pt idx="419">
                  <c:v>3.786</c:v>
                </c:pt>
                <c:pt idx="420">
                  <c:v>3.798</c:v>
                </c:pt>
                <c:pt idx="421">
                  <c:v>3.8120000000000003</c:v>
                </c:pt>
                <c:pt idx="422">
                  <c:v>3.887</c:v>
                </c:pt>
                <c:pt idx="423">
                  <c:v>3.867</c:v>
                </c:pt>
                <c:pt idx="424">
                  <c:v>3.831</c:v>
                </c:pt>
                <c:pt idx="425">
                  <c:v>3.7829999999999999</c:v>
                </c:pt>
                <c:pt idx="426">
                  <c:v>3.7509999999999999</c:v>
                </c:pt>
                <c:pt idx="427">
                  <c:v>3.7839999999999998</c:v>
                </c:pt>
                <c:pt idx="428">
                  <c:v>3.891</c:v>
                </c:pt>
                <c:pt idx="429">
                  <c:v>3.92</c:v>
                </c:pt>
                <c:pt idx="430">
                  <c:v>4.0430000000000001</c:v>
                </c:pt>
                <c:pt idx="431">
                  <c:v>4.1109999999999998</c:v>
                </c:pt>
                <c:pt idx="432">
                  <c:v>3.923</c:v>
                </c:pt>
                <c:pt idx="433">
                  <c:v>3.8319999999999999</c:v>
                </c:pt>
                <c:pt idx="434">
                  <c:v>3.7050000000000001</c:v>
                </c:pt>
                <c:pt idx="435">
                  <c:v>3.7359999999999998</c:v>
                </c:pt>
                <c:pt idx="436">
                  <c:v>3.681</c:v>
                </c:pt>
                <c:pt idx="437">
                  <c:v>3.5939999999999999</c:v>
                </c:pt>
                <c:pt idx="438">
                  <c:v>3.5960000000000001</c:v>
                </c:pt>
                <c:pt idx="439">
                  <c:v>3.6029999999999998</c:v>
                </c:pt>
                <c:pt idx="440">
                  <c:v>3.577</c:v>
                </c:pt>
                <c:pt idx="441">
                  <c:v>3.5720000000000001</c:v>
                </c:pt>
                <c:pt idx="442">
                  <c:v>3.577</c:v>
                </c:pt>
                <c:pt idx="443">
                  <c:v>3.5880000000000001</c:v>
                </c:pt>
                <c:pt idx="444">
                  <c:v>3.6029999999999998</c:v>
                </c:pt>
                <c:pt idx="445">
                  <c:v>3.5629999999999997</c:v>
                </c:pt>
                <c:pt idx="446">
                  <c:v>3.6040000000000001</c:v>
                </c:pt>
                <c:pt idx="447">
                  <c:v>3.6840000000000002</c:v>
                </c:pt>
                <c:pt idx="448">
                  <c:v>3.7050000000000001</c:v>
                </c:pt>
                <c:pt idx="449">
                  <c:v>3.7359999999999998</c:v>
                </c:pt>
                <c:pt idx="450">
                  <c:v>3.7320000000000002</c:v>
                </c:pt>
                <c:pt idx="451">
                  <c:v>3.7320000000000002</c:v>
                </c:pt>
                <c:pt idx="452">
                  <c:v>3.7050000000000001</c:v>
                </c:pt>
                <c:pt idx="453">
                  <c:v>3.641</c:v>
                </c:pt>
                <c:pt idx="454">
                  <c:v>3.641</c:v>
                </c:pt>
                <c:pt idx="455">
                  <c:v>3.645</c:v>
                </c:pt>
                <c:pt idx="456">
                  <c:v>3.597</c:v>
                </c:pt>
                <c:pt idx="457">
                  <c:v>3.56</c:v>
                </c:pt>
                <c:pt idx="458">
                  <c:v>3.56</c:v>
                </c:pt>
                <c:pt idx="459">
                  <c:v>3.56</c:v>
                </c:pt>
                <c:pt idx="460">
                  <c:v>3.5640000000000001</c:v>
                </c:pt>
                <c:pt idx="461">
                  <c:v>3.5779999999999998</c:v>
                </c:pt>
                <c:pt idx="462">
                  <c:v>3.5640000000000001</c:v>
                </c:pt>
                <c:pt idx="463">
                  <c:v>3.5409999999999999</c:v>
                </c:pt>
                <c:pt idx="464">
                  <c:v>3.5709999999999997</c:v>
                </c:pt>
                <c:pt idx="465">
                  <c:v>3.5590000000000002</c:v>
                </c:pt>
                <c:pt idx="466">
                  <c:v>3.6480000000000001</c:v>
                </c:pt>
                <c:pt idx="467">
                  <c:v>3.7010000000000001</c:v>
                </c:pt>
                <c:pt idx="468">
                  <c:v>3.669</c:v>
                </c:pt>
                <c:pt idx="469">
                  <c:v>3.6459999999999999</c:v>
                </c:pt>
                <c:pt idx="470">
                  <c:v>3.6640000000000001</c:v>
                </c:pt>
                <c:pt idx="471">
                  <c:v>3.8180000000000001</c:v>
                </c:pt>
                <c:pt idx="472">
                  <c:v>3.8050000000000002</c:v>
                </c:pt>
                <c:pt idx="473">
                  <c:v>3.8010000000000002</c:v>
                </c:pt>
                <c:pt idx="474">
                  <c:v>3.79</c:v>
                </c:pt>
                <c:pt idx="475">
                  <c:v>3.8140000000000001</c:v>
                </c:pt>
                <c:pt idx="476">
                  <c:v>3.7730000000000001</c:v>
                </c:pt>
                <c:pt idx="477">
                  <c:v>3.7709999999999999</c:v>
                </c:pt>
                <c:pt idx="478">
                  <c:v>3.81</c:v>
                </c:pt>
                <c:pt idx="479">
                  <c:v>3.7349999999999999</c:v>
                </c:pt>
                <c:pt idx="480">
                  <c:v>3.71</c:v>
                </c:pt>
                <c:pt idx="481">
                  <c:v>3.6850000000000001</c:v>
                </c:pt>
                <c:pt idx="482">
                  <c:v>3.7090000000000001</c:v>
                </c:pt>
                <c:pt idx="483">
                  <c:v>3.7069999999999999</c:v>
                </c:pt>
                <c:pt idx="484">
                  <c:v>3.633</c:v>
                </c:pt>
                <c:pt idx="485">
                  <c:v>3.63</c:v>
                </c:pt>
                <c:pt idx="486">
                  <c:v>3.6320000000000001</c:v>
                </c:pt>
                <c:pt idx="487">
                  <c:v>3.6080000000000001</c:v>
                </c:pt>
                <c:pt idx="488">
                  <c:v>3.661</c:v>
                </c:pt>
                <c:pt idx="489">
                  <c:v>3.726</c:v>
                </c:pt>
                <c:pt idx="490">
                  <c:v>3.6070000000000002</c:v>
                </c:pt>
                <c:pt idx="491">
                  <c:v>3.6070000000000002</c:v>
                </c:pt>
                <c:pt idx="492">
                  <c:v>3.5620000000000003</c:v>
                </c:pt>
                <c:pt idx="493">
                  <c:v>3.605</c:v>
                </c:pt>
                <c:pt idx="494">
                  <c:v>3.6470000000000002</c:v>
                </c:pt>
                <c:pt idx="495">
                  <c:v>3.585</c:v>
                </c:pt>
                <c:pt idx="496">
                  <c:v>3.528</c:v>
                </c:pt>
                <c:pt idx="497">
                  <c:v>3.5510000000000002</c:v>
                </c:pt>
                <c:pt idx="498">
                  <c:v>3.492</c:v>
                </c:pt>
                <c:pt idx="499">
                  <c:v>3.452</c:v>
                </c:pt>
                <c:pt idx="500">
                  <c:v>3.4279999999999999</c:v>
                </c:pt>
                <c:pt idx="501">
                  <c:v>3.4550000000000001</c:v>
                </c:pt>
                <c:pt idx="502">
                  <c:v>3.427</c:v>
                </c:pt>
                <c:pt idx="503">
                  <c:v>3.4969999999999999</c:v>
                </c:pt>
                <c:pt idx="504">
                  <c:v>3.544</c:v>
                </c:pt>
                <c:pt idx="505">
                  <c:v>3.6150000000000002</c:v>
                </c:pt>
                <c:pt idx="506">
                  <c:v>3.5430000000000001</c:v>
                </c:pt>
                <c:pt idx="507">
                  <c:v>3.5659999999999998</c:v>
                </c:pt>
                <c:pt idx="508">
                  <c:v>3.6360000000000001</c:v>
                </c:pt>
                <c:pt idx="509">
                  <c:v>3.6240000000000001</c:v>
                </c:pt>
                <c:pt idx="510">
                  <c:v>3.6579999999999999</c:v>
                </c:pt>
                <c:pt idx="511">
                  <c:v>3.754</c:v>
                </c:pt>
                <c:pt idx="512">
                  <c:v>3.7679999999999998</c:v>
                </c:pt>
                <c:pt idx="513">
                  <c:v>3.754</c:v>
                </c:pt>
                <c:pt idx="514">
                  <c:v>3.7690000000000001</c:v>
                </c:pt>
                <c:pt idx="515">
                  <c:v>3.7880000000000003</c:v>
                </c:pt>
                <c:pt idx="516">
                  <c:v>3.8170000000000002</c:v>
                </c:pt>
                <c:pt idx="517">
                  <c:v>3.8109999999999999</c:v>
                </c:pt>
                <c:pt idx="518">
                  <c:v>3.7949999999999999</c:v>
                </c:pt>
                <c:pt idx="519">
                  <c:v>3.867</c:v>
                </c:pt>
                <c:pt idx="520">
                  <c:v>3.8759999999999999</c:v>
                </c:pt>
                <c:pt idx="521">
                  <c:v>3.8120000000000003</c:v>
                </c:pt>
                <c:pt idx="522">
                  <c:v>3.786</c:v>
                </c:pt>
                <c:pt idx="523">
                  <c:v>3.7189999999999999</c:v>
                </c:pt>
                <c:pt idx="524">
                  <c:v>3.649</c:v>
                </c:pt>
                <c:pt idx="525">
                  <c:v>3.6829999999999998</c:v>
                </c:pt>
                <c:pt idx="526">
                  <c:v>3.7160000000000002</c:v>
                </c:pt>
                <c:pt idx="527">
                  <c:v>3.7010000000000001</c:v>
                </c:pt>
                <c:pt idx="528">
                  <c:v>3.8040000000000003</c:v>
                </c:pt>
                <c:pt idx="529">
                  <c:v>3.831</c:v>
                </c:pt>
                <c:pt idx="530">
                  <c:v>3.782</c:v>
                </c:pt>
                <c:pt idx="531">
                  <c:v>3.8540000000000001</c:v>
                </c:pt>
                <c:pt idx="532">
                  <c:v>3.8959999999999999</c:v>
                </c:pt>
                <c:pt idx="533">
                  <c:v>3.8970000000000002</c:v>
                </c:pt>
                <c:pt idx="534">
                  <c:v>4.0469999999999997</c:v>
                </c:pt>
                <c:pt idx="535">
                  <c:v>4.0069999999999997</c:v>
                </c:pt>
                <c:pt idx="536">
                  <c:v>4.1719999999999997</c:v>
                </c:pt>
                <c:pt idx="537">
                  <c:v>4.24</c:v>
                </c:pt>
                <c:pt idx="538">
                  <c:v>4.1689999999999996</c:v>
                </c:pt>
                <c:pt idx="539">
                  <c:v>4.0229999999999997</c:v>
                </c:pt>
                <c:pt idx="540">
                  <c:v>3.8820000000000001</c:v>
                </c:pt>
                <c:pt idx="541">
                  <c:v>3.8340000000000001</c:v>
                </c:pt>
                <c:pt idx="542">
                  <c:v>3.87</c:v>
                </c:pt>
                <c:pt idx="543">
                  <c:v>3.879</c:v>
                </c:pt>
                <c:pt idx="544">
                  <c:v>3.8109999999999999</c:v>
                </c:pt>
                <c:pt idx="545">
                  <c:v>3.798</c:v>
                </c:pt>
                <c:pt idx="546">
                  <c:v>3.85</c:v>
                </c:pt>
                <c:pt idx="547">
                  <c:v>3.879</c:v>
                </c:pt>
                <c:pt idx="548">
                  <c:v>3.8069999999999999</c:v>
                </c:pt>
                <c:pt idx="549">
                  <c:v>3.7160000000000002</c:v>
                </c:pt>
                <c:pt idx="550">
                  <c:v>3.8380000000000001</c:v>
                </c:pt>
                <c:pt idx="551">
                  <c:v>3.7480000000000002</c:v>
                </c:pt>
                <c:pt idx="552">
                  <c:v>3.7039999999999997</c:v>
                </c:pt>
                <c:pt idx="553">
                  <c:v>3.702</c:v>
                </c:pt>
                <c:pt idx="554">
                  <c:v>3.609</c:v>
                </c:pt>
                <c:pt idx="555">
                  <c:v>3.5310000000000001</c:v>
                </c:pt>
                <c:pt idx="556">
                  <c:v>3.504</c:v>
                </c:pt>
                <c:pt idx="557">
                  <c:v>3.5070000000000001</c:v>
                </c:pt>
                <c:pt idx="558">
                  <c:v>3.5169999999999999</c:v>
                </c:pt>
                <c:pt idx="559">
                  <c:v>3.5129999999999999</c:v>
                </c:pt>
                <c:pt idx="560">
                  <c:v>3.5310000000000001</c:v>
                </c:pt>
                <c:pt idx="561">
                  <c:v>3.4660000000000002</c:v>
                </c:pt>
                <c:pt idx="562">
                  <c:v>3.5110000000000001</c:v>
                </c:pt>
                <c:pt idx="563">
                  <c:v>3.4390000000000001</c:v>
                </c:pt>
                <c:pt idx="564">
                  <c:v>3.3620000000000001</c:v>
                </c:pt>
                <c:pt idx="565">
                  <c:v>3.3380000000000001</c:v>
                </c:pt>
                <c:pt idx="566">
                  <c:v>3.36</c:v>
                </c:pt>
                <c:pt idx="567">
                  <c:v>3.3959999999999999</c:v>
                </c:pt>
                <c:pt idx="568">
                  <c:v>3.3580000000000001</c:v>
                </c:pt>
                <c:pt idx="569">
                  <c:v>3.2989999999999999</c:v>
                </c:pt>
                <c:pt idx="570">
                  <c:v>3.1619999999999999</c:v>
                </c:pt>
                <c:pt idx="571">
                  <c:v>3.2560000000000002</c:v>
                </c:pt>
                <c:pt idx="572">
                  <c:v>3.3149999999999999</c:v>
                </c:pt>
                <c:pt idx="573">
                  <c:v>3.3759999999999999</c:v>
                </c:pt>
                <c:pt idx="574">
                  <c:v>3.3039999999999998</c:v>
                </c:pt>
                <c:pt idx="575">
                  <c:v>3.2959999999999998</c:v>
                </c:pt>
                <c:pt idx="576">
                  <c:v>3.2869999999999999</c:v>
                </c:pt>
                <c:pt idx="577">
                  <c:v>3.3860000000000001</c:v>
                </c:pt>
                <c:pt idx="578">
                  <c:v>3.3769999999999998</c:v>
                </c:pt>
                <c:pt idx="579">
                  <c:v>3.331</c:v>
                </c:pt>
                <c:pt idx="580">
                  <c:v>3.4430000000000001</c:v>
                </c:pt>
                <c:pt idx="581">
                  <c:v>3.4729999999999999</c:v>
                </c:pt>
                <c:pt idx="582">
                  <c:v>3.4050000000000002</c:v>
                </c:pt>
                <c:pt idx="583">
                  <c:v>3.5329999999999999</c:v>
                </c:pt>
                <c:pt idx="584">
                  <c:v>3.5529999999999999</c:v>
                </c:pt>
                <c:pt idx="585">
                  <c:v>3.7119999999999997</c:v>
                </c:pt>
                <c:pt idx="586">
                  <c:v>3.7320000000000002</c:v>
                </c:pt>
                <c:pt idx="587">
                  <c:v>3.6480000000000001</c:v>
                </c:pt>
                <c:pt idx="588">
                  <c:v>3.7189999999999999</c:v>
                </c:pt>
                <c:pt idx="589">
                  <c:v>3.83</c:v>
                </c:pt>
                <c:pt idx="590">
                  <c:v>4.0220000000000002</c:v>
                </c:pt>
                <c:pt idx="591">
                  <c:v>3.8570000000000002</c:v>
                </c:pt>
                <c:pt idx="592">
                  <c:v>3.7</c:v>
                </c:pt>
                <c:pt idx="593">
                  <c:v>3.343</c:v>
                </c:pt>
                <c:pt idx="594">
                  <c:v>3.367</c:v>
                </c:pt>
                <c:pt idx="595">
                  <c:v>3.286</c:v>
                </c:pt>
                <c:pt idx="596">
                  <c:v>3.2109999999999999</c:v>
                </c:pt>
                <c:pt idx="597">
                  <c:v>3.3650000000000002</c:v>
                </c:pt>
                <c:pt idx="598">
                  <c:v>3.4489999999999998</c:v>
                </c:pt>
                <c:pt idx="599">
                  <c:v>3.4809999999999999</c:v>
                </c:pt>
                <c:pt idx="600">
                  <c:v>3.4220000000000002</c:v>
                </c:pt>
                <c:pt idx="601">
                  <c:v>3.2690000000000001</c:v>
                </c:pt>
                <c:pt idx="602">
                  <c:v>3.32</c:v>
                </c:pt>
                <c:pt idx="603">
                  <c:v>3.11</c:v>
                </c:pt>
                <c:pt idx="604">
                  <c:v>2.9889999999999999</c:v>
                </c:pt>
                <c:pt idx="605">
                  <c:v>3.048</c:v>
                </c:pt>
                <c:pt idx="606">
                  <c:v>3.1120000000000001</c:v>
                </c:pt>
                <c:pt idx="607">
                  <c:v>3.0129999999999999</c:v>
                </c:pt>
                <c:pt idx="608">
                  <c:v>3.0070000000000001</c:v>
                </c:pt>
                <c:pt idx="609">
                  <c:v>2.9180000000000001</c:v>
                </c:pt>
                <c:pt idx="610">
                  <c:v>2.8929999999999998</c:v>
                </c:pt>
                <c:pt idx="611">
                  <c:v>2.8639999999999999</c:v>
                </c:pt>
                <c:pt idx="612">
                  <c:v>2.9870000000000001</c:v>
                </c:pt>
                <c:pt idx="613">
                  <c:v>2.8239999999999998</c:v>
                </c:pt>
                <c:pt idx="614">
                  <c:v>2.8839999999999999</c:v>
                </c:pt>
                <c:pt idx="615">
                  <c:v>2.8559999999999999</c:v>
                </c:pt>
                <c:pt idx="616">
                  <c:v>2.758</c:v>
                </c:pt>
                <c:pt idx="617">
                  <c:v>2.7170000000000001</c:v>
                </c:pt>
                <c:pt idx="618">
                  <c:v>2.7240000000000002</c:v>
                </c:pt>
                <c:pt idx="619">
                  <c:v>2.6819999999999999</c:v>
                </c:pt>
                <c:pt idx="620">
                  <c:v>2.7359999999999998</c:v>
                </c:pt>
                <c:pt idx="621">
                  <c:v>2.73</c:v>
                </c:pt>
                <c:pt idx="622">
                  <c:v>2.629</c:v>
                </c:pt>
                <c:pt idx="623">
                  <c:v>2.6710000000000003</c:v>
                </c:pt>
                <c:pt idx="624">
                  <c:v>2.8079999999999998</c:v>
                </c:pt>
                <c:pt idx="625">
                  <c:v>2.738</c:v>
                </c:pt>
                <c:pt idx="626">
                  <c:v>2.7039999999999997</c:v>
                </c:pt>
                <c:pt idx="627">
                  <c:v>2.8289999999999997</c:v>
                </c:pt>
                <c:pt idx="628">
                  <c:v>2.7890000000000001</c:v>
                </c:pt>
                <c:pt idx="629">
                  <c:v>2.7890000000000001</c:v>
                </c:pt>
                <c:pt idx="630">
                  <c:v>2.8129999999999997</c:v>
                </c:pt>
                <c:pt idx="631">
                  <c:v>2.835</c:v>
                </c:pt>
                <c:pt idx="632">
                  <c:v>2.9459999999999997</c:v>
                </c:pt>
                <c:pt idx="633">
                  <c:v>2.964</c:v>
                </c:pt>
                <c:pt idx="634">
                  <c:v>2.944</c:v>
                </c:pt>
                <c:pt idx="635">
                  <c:v>2.9430000000000001</c:v>
                </c:pt>
                <c:pt idx="636">
                  <c:v>2.9660000000000002</c:v>
                </c:pt>
                <c:pt idx="637">
                  <c:v>3.0059999999999998</c:v>
                </c:pt>
                <c:pt idx="638">
                  <c:v>3.0190000000000001</c:v>
                </c:pt>
                <c:pt idx="639">
                  <c:v>3.0950000000000002</c:v>
                </c:pt>
                <c:pt idx="640">
                  <c:v>3.0950000000000002</c:v>
                </c:pt>
                <c:pt idx="641">
                  <c:v>3.16</c:v>
                </c:pt>
                <c:pt idx="642">
                  <c:v>3.2029999999999998</c:v>
                </c:pt>
                <c:pt idx="643">
                  <c:v>3.097</c:v>
                </c:pt>
                <c:pt idx="644">
                  <c:v>3.097</c:v>
                </c:pt>
                <c:pt idx="645">
                  <c:v>3.0339999999999998</c:v>
                </c:pt>
                <c:pt idx="646">
                  <c:v>3.16</c:v>
                </c:pt>
                <c:pt idx="647">
                  <c:v>3.3130000000000002</c:v>
                </c:pt>
                <c:pt idx="648">
                  <c:v>3.355</c:v>
                </c:pt>
                <c:pt idx="649">
                  <c:v>3.3780000000000001</c:v>
                </c:pt>
                <c:pt idx="650">
                  <c:v>3.4169999999999998</c:v>
                </c:pt>
                <c:pt idx="651">
                  <c:v>3.371</c:v>
                </c:pt>
                <c:pt idx="652">
                  <c:v>3.359</c:v>
                </c:pt>
                <c:pt idx="653">
                  <c:v>3.3580000000000001</c:v>
                </c:pt>
                <c:pt idx="654">
                  <c:v>3.4039999999999999</c:v>
                </c:pt>
                <c:pt idx="655">
                  <c:v>3.4430000000000001</c:v>
                </c:pt>
                <c:pt idx="656">
                  <c:v>3.468</c:v>
                </c:pt>
                <c:pt idx="657">
                  <c:v>3.4350000000000001</c:v>
                </c:pt>
                <c:pt idx="658">
                  <c:v>3.355</c:v>
                </c:pt>
                <c:pt idx="659">
                  <c:v>3.3449999999999998</c:v>
                </c:pt>
                <c:pt idx="660">
                  <c:v>3.3890000000000002</c:v>
                </c:pt>
                <c:pt idx="661">
                  <c:v>3.4820000000000002</c:v>
                </c:pt>
                <c:pt idx="662">
                  <c:v>3.5190000000000001</c:v>
                </c:pt>
                <c:pt idx="663">
                  <c:v>3.5659999999999998</c:v>
                </c:pt>
                <c:pt idx="664">
                  <c:v>3.605</c:v>
                </c:pt>
                <c:pt idx="665">
                  <c:v>3.57</c:v>
                </c:pt>
                <c:pt idx="666">
                  <c:v>3.6179999999999999</c:v>
                </c:pt>
                <c:pt idx="667">
                  <c:v>3.6870000000000003</c:v>
                </c:pt>
                <c:pt idx="668">
                  <c:v>3.64</c:v>
                </c:pt>
                <c:pt idx="669">
                  <c:v>3.661</c:v>
                </c:pt>
                <c:pt idx="670">
                  <c:v>3.61</c:v>
                </c:pt>
                <c:pt idx="671">
                  <c:v>3.6550000000000002</c:v>
                </c:pt>
                <c:pt idx="672">
                  <c:v>3.6440000000000001</c:v>
                </c:pt>
                <c:pt idx="673">
                  <c:v>3.6619999999999999</c:v>
                </c:pt>
                <c:pt idx="674">
                  <c:v>3.6189999999999998</c:v>
                </c:pt>
                <c:pt idx="675">
                  <c:v>3.54</c:v>
                </c:pt>
                <c:pt idx="676">
                  <c:v>3.597</c:v>
                </c:pt>
                <c:pt idx="677">
                  <c:v>3.5489999999999999</c:v>
                </c:pt>
                <c:pt idx="678">
                  <c:v>3.5550000000000002</c:v>
                </c:pt>
                <c:pt idx="679">
                  <c:v>3.577</c:v>
                </c:pt>
                <c:pt idx="680">
                  <c:v>3.6269999999999998</c:v>
                </c:pt>
                <c:pt idx="681">
                  <c:v>3.621</c:v>
                </c:pt>
                <c:pt idx="682">
                  <c:v>3.6680000000000001</c:v>
                </c:pt>
                <c:pt idx="683">
                  <c:v>3.6360000000000001</c:v>
                </c:pt>
                <c:pt idx="684">
                  <c:v>3.5670000000000002</c:v>
                </c:pt>
                <c:pt idx="685">
                  <c:v>3.5310000000000001</c:v>
                </c:pt>
                <c:pt idx="686">
                  <c:v>3.5129999999999999</c:v>
                </c:pt>
                <c:pt idx="687">
                  <c:v>3.391</c:v>
                </c:pt>
                <c:pt idx="688">
                  <c:v>3.4289999999999998</c:v>
                </c:pt>
                <c:pt idx="689">
                  <c:v>3.4079999999999999</c:v>
                </c:pt>
                <c:pt idx="690">
                  <c:v>3.4009999999999998</c:v>
                </c:pt>
                <c:pt idx="691">
                  <c:v>3.4089999999999998</c:v>
                </c:pt>
                <c:pt idx="692">
                  <c:v>3.4039999999999999</c:v>
                </c:pt>
                <c:pt idx="693">
                  <c:v>3.4380000000000002</c:v>
                </c:pt>
                <c:pt idx="694">
                  <c:v>3.4089999999999998</c:v>
                </c:pt>
                <c:pt idx="695">
                  <c:v>3.448</c:v>
                </c:pt>
                <c:pt idx="696">
                  <c:v>3.4089999999999998</c:v>
                </c:pt>
                <c:pt idx="697">
                  <c:v>3.5369999999999999</c:v>
                </c:pt>
                <c:pt idx="698">
                  <c:v>3.5569999999999999</c:v>
                </c:pt>
                <c:pt idx="699">
                  <c:v>3.5649999999999999</c:v>
                </c:pt>
                <c:pt idx="700">
                  <c:v>3.581</c:v>
                </c:pt>
                <c:pt idx="701">
                  <c:v>3.637</c:v>
                </c:pt>
                <c:pt idx="702">
                  <c:v>3.6429999999999998</c:v>
                </c:pt>
                <c:pt idx="703">
                  <c:v>3.577</c:v>
                </c:pt>
                <c:pt idx="704">
                  <c:v>3.6269999999999998</c:v>
                </c:pt>
                <c:pt idx="705">
                  <c:v>3.516</c:v>
                </c:pt>
                <c:pt idx="706">
                  <c:v>3.3460000000000001</c:v>
                </c:pt>
                <c:pt idx="707">
                  <c:v>3.327</c:v>
                </c:pt>
                <c:pt idx="708">
                  <c:v>3.4140000000000001</c:v>
                </c:pt>
                <c:pt idx="709">
                  <c:v>3.4540000000000002</c:v>
                </c:pt>
                <c:pt idx="710">
                  <c:v>3.4329999999999998</c:v>
                </c:pt>
                <c:pt idx="711">
                  <c:v>3.31</c:v>
                </c:pt>
                <c:pt idx="712">
                  <c:v>3.2269999999999999</c:v>
                </c:pt>
                <c:pt idx="713">
                  <c:v>3.2269999999999999</c:v>
                </c:pt>
                <c:pt idx="714">
                  <c:v>3.2269999999999999</c:v>
                </c:pt>
                <c:pt idx="715">
                  <c:v>3.2069999999999999</c:v>
                </c:pt>
                <c:pt idx="716">
                  <c:v>3.1989999999999998</c:v>
                </c:pt>
                <c:pt idx="717">
                  <c:v>3.242</c:v>
                </c:pt>
                <c:pt idx="718">
                  <c:v>3.347</c:v>
                </c:pt>
                <c:pt idx="719">
                  <c:v>3.4039999999999999</c:v>
                </c:pt>
                <c:pt idx="720">
                  <c:v>3.4</c:v>
                </c:pt>
                <c:pt idx="721">
                  <c:v>3.3879999999999999</c:v>
                </c:pt>
                <c:pt idx="722">
                  <c:v>3.37</c:v>
                </c:pt>
                <c:pt idx="723">
                  <c:v>3.3170000000000002</c:v>
                </c:pt>
                <c:pt idx="724">
                  <c:v>3.3250000000000002</c:v>
                </c:pt>
                <c:pt idx="725">
                  <c:v>3.319</c:v>
                </c:pt>
                <c:pt idx="726">
                  <c:v>3.4249999999999998</c:v>
                </c:pt>
                <c:pt idx="727">
                  <c:v>3.51</c:v>
                </c:pt>
                <c:pt idx="728">
                  <c:v>3.5339999999999998</c:v>
                </c:pt>
                <c:pt idx="729">
                  <c:v>3.58</c:v>
                </c:pt>
                <c:pt idx="730">
                  <c:v>3.5920000000000001</c:v>
                </c:pt>
                <c:pt idx="731">
                  <c:v>3.56</c:v>
                </c:pt>
                <c:pt idx="732">
                  <c:v>3.6779999999999999</c:v>
                </c:pt>
                <c:pt idx="733">
                  <c:v>3.6949999999999998</c:v>
                </c:pt>
                <c:pt idx="734">
                  <c:v>3.7210000000000001</c:v>
                </c:pt>
                <c:pt idx="735">
                  <c:v>3.7669999999999999</c:v>
                </c:pt>
                <c:pt idx="736">
                  <c:v>3.81</c:v>
                </c:pt>
                <c:pt idx="737">
                  <c:v>3.839</c:v>
                </c:pt>
                <c:pt idx="738">
                  <c:v>3.819</c:v>
                </c:pt>
                <c:pt idx="739">
                  <c:v>3.8330000000000002</c:v>
                </c:pt>
                <c:pt idx="740">
                  <c:v>3.8040000000000003</c:v>
                </c:pt>
                <c:pt idx="741">
                  <c:v>3.7890000000000001</c:v>
                </c:pt>
                <c:pt idx="742">
                  <c:v>3.7960000000000003</c:v>
                </c:pt>
                <c:pt idx="743">
                  <c:v>3.774</c:v>
                </c:pt>
                <c:pt idx="744">
                  <c:v>3.8050000000000002</c:v>
                </c:pt>
                <c:pt idx="745">
                  <c:v>3.7519999999999998</c:v>
                </c:pt>
                <c:pt idx="746">
                  <c:v>3.7269999999999999</c:v>
                </c:pt>
                <c:pt idx="747">
                  <c:v>3.8570000000000002</c:v>
                </c:pt>
                <c:pt idx="748">
                  <c:v>3.8460000000000001</c:v>
                </c:pt>
                <c:pt idx="749">
                  <c:v>3.9430000000000001</c:v>
                </c:pt>
                <c:pt idx="750">
                  <c:v>3.915</c:v>
                </c:pt>
                <c:pt idx="751">
                  <c:v>3.9859999999999998</c:v>
                </c:pt>
                <c:pt idx="752">
                  <c:v>4.0869999999999997</c:v>
                </c:pt>
                <c:pt idx="753">
                  <c:v>4.0819999999999999</c:v>
                </c:pt>
                <c:pt idx="754">
                  <c:v>4.1340000000000003</c:v>
                </c:pt>
                <c:pt idx="755">
                  <c:v>4.1230000000000002</c:v>
                </c:pt>
                <c:pt idx="756">
                  <c:v>4.1120000000000001</c:v>
                </c:pt>
                <c:pt idx="757">
                  <c:v>4.1150000000000002</c:v>
                </c:pt>
                <c:pt idx="758">
                  <c:v>4.1029999999999998</c:v>
                </c:pt>
                <c:pt idx="759">
                  <c:v>4.069</c:v>
                </c:pt>
                <c:pt idx="760">
                  <c:v>4.0279999999999996</c:v>
                </c:pt>
                <c:pt idx="761">
                  <c:v>4.0060000000000002</c:v>
                </c:pt>
                <c:pt idx="762">
                  <c:v>4.0750000000000002</c:v>
                </c:pt>
                <c:pt idx="763">
                  <c:v>4.109</c:v>
                </c:pt>
                <c:pt idx="764">
                  <c:v>4.1589999999999998</c:v>
                </c:pt>
                <c:pt idx="765">
                  <c:v>4.1230000000000002</c:v>
                </c:pt>
                <c:pt idx="766">
                  <c:v>4.1680000000000001</c:v>
                </c:pt>
                <c:pt idx="767">
                  <c:v>4.1269999999999998</c:v>
                </c:pt>
                <c:pt idx="768">
                  <c:v>4.1420000000000003</c:v>
                </c:pt>
                <c:pt idx="769">
                  <c:v>4.2069999999999999</c:v>
                </c:pt>
                <c:pt idx="770">
                  <c:v>4.1760000000000002</c:v>
                </c:pt>
                <c:pt idx="771">
                  <c:v>4.1859999999999999</c:v>
                </c:pt>
                <c:pt idx="772">
                  <c:v>4.2350000000000003</c:v>
                </c:pt>
                <c:pt idx="773">
                  <c:v>4.2140000000000004</c:v>
                </c:pt>
                <c:pt idx="774">
                  <c:v>4.1660000000000004</c:v>
                </c:pt>
                <c:pt idx="775">
                  <c:v>4.1929999999999996</c:v>
                </c:pt>
                <c:pt idx="776">
                  <c:v>4.1820000000000004</c:v>
                </c:pt>
                <c:pt idx="777">
                  <c:v>4.2009999999999996</c:v>
                </c:pt>
                <c:pt idx="778">
                  <c:v>4.2290000000000001</c:v>
                </c:pt>
                <c:pt idx="779">
                  <c:v>4.3129999999999997</c:v>
                </c:pt>
                <c:pt idx="780">
                  <c:v>4.3410000000000002</c:v>
                </c:pt>
                <c:pt idx="781">
                  <c:v>4.3230000000000004</c:v>
                </c:pt>
                <c:pt idx="782">
                  <c:v>4.3380000000000001</c:v>
                </c:pt>
                <c:pt idx="783">
                  <c:v>4.3410000000000002</c:v>
                </c:pt>
                <c:pt idx="784">
                  <c:v>4.3490000000000002</c:v>
                </c:pt>
                <c:pt idx="785">
                  <c:v>4.3849999999999998</c:v>
                </c:pt>
                <c:pt idx="786">
                  <c:v>4.4000000000000004</c:v>
                </c:pt>
                <c:pt idx="787">
                  <c:v>4.2939999999999996</c:v>
                </c:pt>
                <c:pt idx="788">
                  <c:v>4.3259999999999996</c:v>
                </c:pt>
                <c:pt idx="789">
                  <c:v>4.2549999999999999</c:v>
                </c:pt>
                <c:pt idx="790">
                  <c:v>4.2620000000000005</c:v>
                </c:pt>
                <c:pt idx="791">
                  <c:v>4.226</c:v>
                </c:pt>
                <c:pt idx="792">
                  <c:v>4.2169999999999996</c:v>
                </c:pt>
                <c:pt idx="793">
                  <c:v>4.2249999999999996</c:v>
                </c:pt>
                <c:pt idx="794">
                  <c:v>4.24</c:v>
                </c:pt>
                <c:pt idx="795">
                  <c:v>4.2960000000000003</c:v>
                </c:pt>
                <c:pt idx="796">
                  <c:v>4.3239999999999998</c:v>
                </c:pt>
                <c:pt idx="797">
                  <c:v>4.3970000000000002</c:v>
                </c:pt>
                <c:pt idx="798">
                  <c:v>4.4189999999999996</c:v>
                </c:pt>
                <c:pt idx="799">
                  <c:v>4.4009999999999998</c:v>
                </c:pt>
                <c:pt idx="800">
                  <c:v>4.4219999999999997</c:v>
                </c:pt>
                <c:pt idx="801">
                  <c:v>4.4450000000000003</c:v>
                </c:pt>
                <c:pt idx="802">
                  <c:v>4.4349999999999996</c:v>
                </c:pt>
                <c:pt idx="803">
                  <c:v>4.4660000000000002</c:v>
                </c:pt>
                <c:pt idx="804">
                  <c:v>4.4610000000000003</c:v>
                </c:pt>
                <c:pt idx="805">
                  <c:v>4.4749999999999996</c:v>
                </c:pt>
                <c:pt idx="806">
                  <c:v>4.5</c:v>
                </c:pt>
                <c:pt idx="807">
                  <c:v>4.516</c:v>
                </c:pt>
                <c:pt idx="808">
                  <c:v>4.5389999999999997</c:v>
                </c:pt>
                <c:pt idx="809">
                  <c:v>4.5380000000000003</c:v>
                </c:pt>
                <c:pt idx="810">
                  <c:v>4.5430000000000001</c:v>
                </c:pt>
                <c:pt idx="811">
                  <c:v>4.5570000000000004</c:v>
                </c:pt>
                <c:pt idx="812">
                  <c:v>4.5030000000000001</c:v>
                </c:pt>
                <c:pt idx="813">
                  <c:v>4.41</c:v>
                </c:pt>
                <c:pt idx="814">
                  <c:v>4.4740000000000002</c:v>
                </c:pt>
                <c:pt idx="815">
                  <c:v>4.2910000000000004</c:v>
                </c:pt>
                <c:pt idx="816">
                  <c:v>4.2859999999999996</c:v>
                </c:pt>
                <c:pt idx="817">
                  <c:v>4.3609999999999998</c:v>
                </c:pt>
                <c:pt idx="818">
                  <c:v>4.3860000000000001</c:v>
                </c:pt>
                <c:pt idx="819">
                  <c:v>4.4180000000000001</c:v>
                </c:pt>
                <c:pt idx="820">
                  <c:v>4.4749999999999996</c:v>
                </c:pt>
                <c:pt idx="821">
                  <c:v>4.4850000000000003</c:v>
                </c:pt>
                <c:pt idx="822">
                  <c:v>4.4710000000000001</c:v>
                </c:pt>
                <c:pt idx="823">
                  <c:v>4.5330000000000004</c:v>
                </c:pt>
                <c:pt idx="824">
                  <c:v>4.609</c:v>
                </c:pt>
                <c:pt idx="825">
                  <c:v>4.5030000000000001</c:v>
                </c:pt>
                <c:pt idx="826">
                  <c:v>4.4640000000000004</c:v>
                </c:pt>
                <c:pt idx="827">
                  <c:v>4.4009999999999998</c:v>
                </c:pt>
                <c:pt idx="828">
                  <c:v>4.4779999999999998</c:v>
                </c:pt>
                <c:pt idx="829">
                  <c:v>4.6100000000000003</c:v>
                </c:pt>
                <c:pt idx="830">
                  <c:v>4.5739999999999998</c:v>
                </c:pt>
                <c:pt idx="831">
                  <c:v>4.585</c:v>
                </c:pt>
                <c:pt idx="832">
                  <c:v>4.6470000000000002</c:v>
                </c:pt>
                <c:pt idx="833">
                  <c:v>4.7370000000000001</c:v>
                </c:pt>
                <c:pt idx="834">
                  <c:v>4.7359999999999998</c:v>
                </c:pt>
                <c:pt idx="835">
                  <c:v>4.7430000000000003</c:v>
                </c:pt>
                <c:pt idx="836">
                  <c:v>4.7610000000000001</c:v>
                </c:pt>
                <c:pt idx="837">
                  <c:v>4.7549999999999999</c:v>
                </c:pt>
                <c:pt idx="838">
                  <c:v>4.7210000000000001</c:v>
                </c:pt>
                <c:pt idx="839">
                  <c:v>4.7030000000000003</c:v>
                </c:pt>
                <c:pt idx="840">
                  <c:v>4.7210000000000001</c:v>
                </c:pt>
                <c:pt idx="841">
                  <c:v>4.7229999999999999</c:v>
                </c:pt>
                <c:pt idx="842">
                  <c:v>4.7839999999999998</c:v>
                </c:pt>
                <c:pt idx="843">
                  <c:v>4.7720000000000002</c:v>
                </c:pt>
                <c:pt idx="844">
                  <c:v>4.758</c:v>
                </c:pt>
                <c:pt idx="845">
                  <c:v>4.7450000000000001</c:v>
                </c:pt>
                <c:pt idx="846">
                  <c:v>4.79</c:v>
                </c:pt>
                <c:pt idx="847">
                  <c:v>4.7880000000000003</c:v>
                </c:pt>
                <c:pt idx="848">
                  <c:v>4.8419999999999996</c:v>
                </c:pt>
                <c:pt idx="849">
                  <c:v>4.8600000000000003</c:v>
                </c:pt>
                <c:pt idx="850">
                  <c:v>4.9160000000000004</c:v>
                </c:pt>
                <c:pt idx="851">
                  <c:v>4.8810000000000002</c:v>
                </c:pt>
                <c:pt idx="852">
                  <c:v>4.8979999999999997</c:v>
                </c:pt>
                <c:pt idx="853">
                  <c:v>4.9000000000000004</c:v>
                </c:pt>
                <c:pt idx="854">
                  <c:v>4.9580000000000002</c:v>
                </c:pt>
                <c:pt idx="855">
                  <c:v>4.923</c:v>
                </c:pt>
                <c:pt idx="856">
                  <c:v>4.9119999999999999</c:v>
                </c:pt>
                <c:pt idx="857">
                  <c:v>4.9180000000000001</c:v>
                </c:pt>
                <c:pt idx="858">
                  <c:v>4.9180000000000001</c:v>
                </c:pt>
                <c:pt idx="859">
                  <c:v>4.95</c:v>
                </c:pt>
                <c:pt idx="860">
                  <c:v>4.9749999999999996</c:v>
                </c:pt>
                <c:pt idx="861">
                  <c:v>5.0090000000000003</c:v>
                </c:pt>
                <c:pt idx="862">
                  <c:v>5.0369999999999999</c:v>
                </c:pt>
                <c:pt idx="863">
                  <c:v>5.0629999999999997</c:v>
                </c:pt>
                <c:pt idx="864">
                  <c:v>5.0110000000000001</c:v>
                </c:pt>
                <c:pt idx="865">
                  <c:v>5.0179999999999998</c:v>
                </c:pt>
                <c:pt idx="866">
                  <c:v>5.0490000000000004</c:v>
                </c:pt>
                <c:pt idx="867">
                  <c:v>5.0720000000000001</c:v>
                </c:pt>
                <c:pt idx="868">
                  <c:v>5.12</c:v>
                </c:pt>
                <c:pt idx="869">
                  <c:v>5.0350000000000001</c:v>
                </c:pt>
                <c:pt idx="870">
                  <c:v>4.9719999999999995</c:v>
                </c:pt>
                <c:pt idx="871">
                  <c:v>5.0119999999999996</c:v>
                </c:pt>
                <c:pt idx="872">
                  <c:v>5.0529999999999999</c:v>
                </c:pt>
                <c:pt idx="873">
                  <c:v>5.0019999999999998</c:v>
                </c:pt>
                <c:pt idx="874">
                  <c:v>5.016</c:v>
                </c:pt>
                <c:pt idx="875">
                  <c:v>5.0469999999999997</c:v>
                </c:pt>
                <c:pt idx="876">
                  <c:v>4.96</c:v>
                </c:pt>
                <c:pt idx="877">
                  <c:v>4.9649999999999999</c:v>
                </c:pt>
                <c:pt idx="878">
                  <c:v>4.9279999999999999</c:v>
                </c:pt>
                <c:pt idx="879">
                  <c:v>4.9109999999999996</c:v>
                </c:pt>
                <c:pt idx="880">
                  <c:v>4.8049999999999997</c:v>
                </c:pt>
                <c:pt idx="881">
                  <c:v>4.8</c:v>
                </c:pt>
                <c:pt idx="882">
                  <c:v>4.819</c:v>
                </c:pt>
                <c:pt idx="883">
                  <c:v>4.8179999999999996</c:v>
                </c:pt>
                <c:pt idx="884">
                  <c:v>4.867</c:v>
                </c:pt>
                <c:pt idx="885">
                  <c:v>4.8879999999999999</c:v>
                </c:pt>
                <c:pt idx="886">
                  <c:v>4.8890000000000002</c:v>
                </c:pt>
                <c:pt idx="887">
                  <c:v>4.8730000000000002</c:v>
                </c:pt>
                <c:pt idx="888">
                  <c:v>4.8860000000000001</c:v>
                </c:pt>
                <c:pt idx="889">
                  <c:v>4.9119999999999999</c:v>
                </c:pt>
                <c:pt idx="890">
                  <c:v>4.9539999999999997</c:v>
                </c:pt>
                <c:pt idx="891">
                  <c:v>4.95</c:v>
                </c:pt>
                <c:pt idx="892">
                  <c:v>4.9729999999999999</c:v>
                </c:pt>
                <c:pt idx="893">
                  <c:v>5.0670000000000002</c:v>
                </c:pt>
                <c:pt idx="894">
                  <c:v>5.0579999999999998</c:v>
                </c:pt>
                <c:pt idx="895">
                  <c:v>5.0739999999999998</c:v>
                </c:pt>
                <c:pt idx="896">
                  <c:v>5.056</c:v>
                </c:pt>
                <c:pt idx="897">
                  <c:v>5.0259999999999998</c:v>
                </c:pt>
                <c:pt idx="898">
                  <c:v>5.0259999999999998</c:v>
                </c:pt>
                <c:pt idx="899">
                  <c:v>5.0620000000000003</c:v>
                </c:pt>
                <c:pt idx="900">
                  <c:v>5.048</c:v>
                </c:pt>
                <c:pt idx="901">
                  <c:v>5.048</c:v>
                </c:pt>
                <c:pt idx="902">
                  <c:v>4.9859999999999998</c:v>
                </c:pt>
                <c:pt idx="903">
                  <c:v>4.923</c:v>
                </c:pt>
                <c:pt idx="904">
                  <c:v>4.9350000000000005</c:v>
                </c:pt>
                <c:pt idx="905">
                  <c:v>4.9359999999999999</c:v>
                </c:pt>
                <c:pt idx="906">
                  <c:v>4.9829999999999997</c:v>
                </c:pt>
                <c:pt idx="907">
                  <c:v>4.9589999999999996</c:v>
                </c:pt>
                <c:pt idx="908">
                  <c:v>4.9240000000000004</c:v>
                </c:pt>
                <c:pt idx="909">
                  <c:v>4.9139999999999997</c:v>
                </c:pt>
                <c:pt idx="910">
                  <c:v>4.9009999999999998</c:v>
                </c:pt>
                <c:pt idx="911">
                  <c:v>4.899</c:v>
                </c:pt>
                <c:pt idx="912">
                  <c:v>4.9249999999999998</c:v>
                </c:pt>
                <c:pt idx="913">
                  <c:v>4.8929999999999998</c:v>
                </c:pt>
                <c:pt idx="914">
                  <c:v>4.8959999999999999</c:v>
                </c:pt>
                <c:pt idx="915">
                  <c:v>4.9190000000000005</c:v>
                </c:pt>
                <c:pt idx="916">
                  <c:v>4.8870000000000005</c:v>
                </c:pt>
                <c:pt idx="917">
                  <c:v>4.8760000000000003</c:v>
                </c:pt>
                <c:pt idx="918">
                  <c:v>4.7969999999999997</c:v>
                </c:pt>
                <c:pt idx="919">
                  <c:v>4.7869999999999999</c:v>
                </c:pt>
                <c:pt idx="920">
                  <c:v>4.8100000000000005</c:v>
                </c:pt>
                <c:pt idx="921">
                  <c:v>4.8479999999999999</c:v>
                </c:pt>
                <c:pt idx="922">
                  <c:v>4.9160000000000004</c:v>
                </c:pt>
                <c:pt idx="923">
                  <c:v>4.95</c:v>
                </c:pt>
                <c:pt idx="924">
                  <c:v>4.91</c:v>
                </c:pt>
                <c:pt idx="925">
                  <c:v>4.8789999999999996</c:v>
                </c:pt>
                <c:pt idx="926">
                  <c:v>4.891</c:v>
                </c:pt>
                <c:pt idx="927">
                  <c:v>4.9020000000000001</c:v>
                </c:pt>
                <c:pt idx="928">
                  <c:v>4.9550000000000001</c:v>
                </c:pt>
                <c:pt idx="929">
                  <c:v>4.9859999999999998</c:v>
                </c:pt>
                <c:pt idx="930">
                  <c:v>4.9690000000000003</c:v>
                </c:pt>
                <c:pt idx="931">
                  <c:v>4.9909999999999997</c:v>
                </c:pt>
                <c:pt idx="932">
                  <c:v>5.0190000000000001</c:v>
                </c:pt>
                <c:pt idx="933">
                  <c:v>4.9879999999999995</c:v>
                </c:pt>
                <c:pt idx="934">
                  <c:v>4.968</c:v>
                </c:pt>
                <c:pt idx="935">
                  <c:v>4.9889999999999999</c:v>
                </c:pt>
                <c:pt idx="936">
                  <c:v>5.01</c:v>
                </c:pt>
                <c:pt idx="937">
                  <c:v>5.016</c:v>
                </c:pt>
                <c:pt idx="938">
                  <c:v>5.0449999999999999</c:v>
                </c:pt>
                <c:pt idx="939">
                  <c:v>5.0419999999999998</c:v>
                </c:pt>
                <c:pt idx="940">
                  <c:v>5.069</c:v>
                </c:pt>
                <c:pt idx="941">
                  <c:v>5.0540000000000003</c:v>
                </c:pt>
                <c:pt idx="942">
                  <c:v>5.0289999999999999</c:v>
                </c:pt>
                <c:pt idx="943">
                  <c:v>5.0449999999999999</c:v>
                </c:pt>
                <c:pt idx="944">
                  <c:v>5.05</c:v>
                </c:pt>
                <c:pt idx="945">
                  <c:v>5.0179999999999998</c:v>
                </c:pt>
                <c:pt idx="946">
                  <c:v>5.0179999999999998</c:v>
                </c:pt>
                <c:pt idx="947">
                  <c:v>5.008</c:v>
                </c:pt>
                <c:pt idx="948">
                  <c:v>5.032</c:v>
                </c:pt>
                <c:pt idx="949">
                  <c:v>5.1189999999999998</c:v>
                </c:pt>
                <c:pt idx="950">
                  <c:v>5.0880000000000001</c:v>
                </c:pt>
                <c:pt idx="951">
                  <c:v>5.07</c:v>
                </c:pt>
                <c:pt idx="952">
                  <c:v>5.1440000000000001</c:v>
                </c:pt>
                <c:pt idx="953">
                  <c:v>5.13</c:v>
                </c:pt>
                <c:pt idx="954">
                  <c:v>5.0730000000000004</c:v>
                </c:pt>
                <c:pt idx="955">
                  <c:v>5.0999999999999996</c:v>
                </c:pt>
                <c:pt idx="956">
                  <c:v>5.157</c:v>
                </c:pt>
                <c:pt idx="957">
                  <c:v>5.1820000000000004</c:v>
                </c:pt>
                <c:pt idx="958">
                  <c:v>5.2320000000000002</c:v>
                </c:pt>
                <c:pt idx="959">
                  <c:v>5.2759999999999998</c:v>
                </c:pt>
                <c:pt idx="960">
                  <c:v>5.2939999999999996</c:v>
                </c:pt>
                <c:pt idx="961">
                  <c:v>5.2750000000000004</c:v>
                </c:pt>
                <c:pt idx="962">
                  <c:v>5.3029999999999999</c:v>
                </c:pt>
                <c:pt idx="963">
                  <c:v>5.2960000000000003</c:v>
                </c:pt>
                <c:pt idx="964">
                  <c:v>5.3570000000000002</c:v>
                </c:pt>
                <c:pt idx="965">
                  <c:v>5.3890000000000002</c:v>
                </c:pt>
                <c:pt idx="966">
                  <c:v>5.4009999999999998</c:v>
                </c:pt>
                <c:pt idx="967">
                  <c:v>5.3739999999999997</c:v>
                </c:pt>
                <c:pt idx="968">
                  <c:v>5.2889999999999997</c:v>
                </c:pt>
                <c:pt idx="969">
                  <c:v>5.306</c:v>
                </c:pt>
                <c:pt idx="970">
                  <c:v>5.343</c:v>
                </c:pt>
                <c:pt idx="971">
                  <c:v>5.34</c:v>
                </c:pt>
                <c:pt idx="972">
                  <c:v>5.343</c:v>
                </c:pt>
                <c:pt idx="973">
                  <c:v>5.2910000000000004</c:v>
                </c:pt>
                <c:pt idx="974">
                  <c:v>5.2969999999999997</c:v>
                </c:pt>
                <c:pt idx="975">
                  <c:v>5.2969999999999997</c:v>
                </c:pt>
                <c:pt idx="976">
                  <c:v>5.3040000000000003</c:v>
                </c:pt>
                <c:pt idx="977">
                  <c:v>5.3150000000000004</c:v>
                </c:pt>
                <c:pt idx="978">
                  <c:v>5.33</c:v>
                </c:pt>
                <c:pt idx="979">
                  <c:v>5.3529999999999998</c:v>
                </c:pt>
                <c:pt idx="980">
                  <c:v>5.3629999999999995</c:v>
                </c:pt>
                <c:pt idx="981">
                  <c:v>5.3879999999999999</c:v>
                </c:pt>
                <c:pt idx="982">
                  <c:v>5.4109999999999996</c:v>
                </c:pt>
                <c:pt idx="983">
                  <c:v>5.3739999999999997</c:v>
                </c:pt>
                <c:pt idx="984">
                  <c:v>5.3739999999999997</c:v>
                </c:pt>
                <c:pt idx="985">
                  <c:v>5.2889999999999997</c:v>
                </c:pt>
                <c:pt idx="986">
                  <c:v>5.3490000000000002</c:v>
                </c:pt>
                <c:pt idx="987">
                  <c:v>5.2770000000000001</c:v>
                </c:pt>
                <c:pt idx="988">
                  <c:v>5.24</c:v>
                </c:pt>
                <c:pt idx="989">
                  <c:v>5.2039999999999997</c:v>
                </c:pt>
                <c:pt idx="990">
                  <c:v>5.2640000000000002</c:v>
                </c:pt>
                <c:pt idx="991">
                  <c:v>5.2850000000000001</c:v>
                </c:pt>
                <c:pt idx="992">
                  <c:v>5.2469999999999999</c:v>
                </c:pt>
                <c:pt idx="993">
                  <c:v>5.4119999999999999</c:v>
                </c:pt>
                <c:pt idx="994">
                  <c:v>5.43</c:v>
                </c:pt>
                <c:pt idx="995">
                  <c:v>5.4980000000000002</c:v>
                </c:pt>
                <c:pt idx="996">
                  <c:v>5.4550000000000001</c:v>
                </c:pt>
                <c:pt idx="997">
                  <c:v>5.3890000000000002</c:v>
                </c:pt>
                <c:pt idx="998">
                  <c:v>5.2089999999999996</c:v>
                </c:pt>
                <c:pt idx="999">
                  <c:v>5.2089999999999996</c:v>
                </c:pt>
                <c:pt idx="1000">
                  <c:v>5.17</c:v>
                </c:pt>
                <c:pt idx="1001">
                  <c:v>5.1959999999999997</c:v>
                </c:pt>
                <c:pt idx="1002">
                  <c:v>5.1749999999999998</c:v>
                </c:pt>
                <c:pt idx="1003">
                  <c:v>5.1959999999999997</c:v>
                </c:pt>
                <c:pt idx="1004">
                  <c:v>5.1429999999999998</c:v>
                </c:pt>
                <c:pt idx="1005">
                  <c:v>5.1550000000000002</c:v>
                </c:pt>
                <c:pt idx="1006">
                  <c:v>5.1550000000000002</c:v>
                </c:pt>
                <c:pt idx="1007">
                  <c:v>5.1120000000000001</c:v>
                </c:pt>
                <c:pt idx="1008">
                  <c:v>5.048</c:v>
                </c:pt>
                <c:pt idx="1009">
                  <c:v>5.0579999999999998</c:v>
                </c:pt>
                <c:pt idx="1010">
                  <c:v>5.0529999999999999</c:v>
                </c:pt>
                <c:pt idx="1011">
                  <c:v>5.0229999999999997</c:v>
                </c:pt>
                <c:pt idx="1012">
                  <c:v>5.0609999999999999</c:v>
                </c:pt>
                <c:pt idx="1013">
                  <c:v>5.0629999999999997</c:v>
                </c:pt>
                <c:pt idx="1014">
                  <c:v>5.0629999999999997</c:v>
                </c:pt>
                <c:pt idx="1015">
                  <c:v>5.048</c:v>
                </c:pt>
                <c:pt idx="1016">
                  <c:v>4.976</c:v>
                </c:pt>
                <c:pt idx="1017">
                  <c:v>5.056</c:v>
                </c:pt>
                <c:pt idx="1018">
                  <c:v>5.0380000000000003</c:v>
                </c:pt>
                <c:pt idx="1019">
                  <c:v>5.1079999999999997</c:v>
                </c:pt>
                <c:pt idx="1020">
                  <c:v>5.0860000000000003</c:v>
                </c:pt>
                <c:pt idx="1021">
                  <c:v>5.1639999999999997</c:v>
                </c:pt>
                <c:pt idx="1022">
                  <c:v>5.0540000000000003</c:v>
                </c:pt>
                <c:pt idx="1023">
                  <c:v>5.077</c:v>
                </c:pt>
                <c:pt idx="1024">
                  <c:v>5.056</c:v>
                </c:pt>
                <c:pt idx="1025">
                  <c:v>5.0490000000000004</c:v>
                </c:pt>
                <c:pt idx="1026">
                  <c:v>5.0570000000000004</c:v>
                </c:pt>
                <c:pt idx="1027">
                  <c:v>5.0519999999999996</c:v>
                </c:pt>
                <c:pt idx="1028">
                  <c:v>5.1130000000000004</c:v>
                </c:pt>
                <c:pt idx="1029">
                  <c:v>5.0529999999999999</c:v>
                </c:pt>
                <c:pt idx="1030">
                  <c:v>5.0990000000000002</c:v>
                </c:pt>
                <c:pt idx="1031">
                  <c:v>5.1370000000000005</c:v>
                </c:pt>
                <c:pt idx="1032">
                  <c:v>5.2160000000000002</c:v>
                </c:pt>
                <c:pt idx="1033">
                  <c:v>5.3079999999999998</c:v>
                </c:pt>
                <c:pt idx="1034">
                  <c:v>5.28</c:v>
                </c:pt>
                <c:pt idx="1035">
                  <c:v>5.2770000000000001</c:v>
                </c:pt>
                <c:pt idx="1036">
                  <c:v>5.2629999999999999</c:v>
                </c:pt>
                <c:pt idx="1037">
                  <c:v>5.2770000000000001</c:v>
                </c:pt>
                <c:pt idx="1038">
                  <c:v>5.1790000000000003</c:v>
                </c:pt>
                <c:pt idx="1039">
                  <c:v>5.2460000000000004</c:v>
                </c:pt>
                <c:pt idx="1040">
                  <c:v>5.2750000000000004</c:v>
                </c:pt>
                <c:pt idx="1041">
                  <c:v>5.3019999999999996</c:v>
                </c:pt>
                <c:pt idx="1042">
                  <c:v>5.1710000000000003</c:v>
                </c:pt>
                <c:pt idx="1043">
                  <c:v>5.085</c:v>
                </c:pt>
                <c:pt idx="1044">
                  <c:v>5.125</c:v>
                </c:pt>
                <c:pt idx="1045">
                  <c:v>5.03</c:v>
                </c:pt>
                <c:pt idx="1046">
                  <c:v>5.0339999999999998</c:v>
                </c:pt>
                <c:pt idx="1047">
                  <c:v>5.12</c:v>
                </c:pt>
                <c:pt idx="1048">
                  <c:v>5.016</c:v>
                </c:pt>
                <c:pt idx="1049">
                  <c:v>5.0419999999999998</c:v>
                </c:pt>
                <c:pt idx="1050">
                  <c:v>5</c:v>
                </c:pt>
                <c:pt idx="1051">
                  <c:v>4.8920000000000003</c:v>
                </c:pt>
                <c:pt idx="1052">
                  <c:v>4.8879999999999999</c:v>
                </c:pt>
                <c:pt idx="1053">
                  <c:v>4.8629999999999995</c:v>
                </c:pt>
                <c:pt idx="1054">
                  <c:v>4.9489999999999998</c:v>
                </c:pt>
                <c:pt idx="1055">
                  <c:v>4.9729999999999999</c:v>
                </c:pt>
                <c:pt idx="1056">
                  <c:v>4.9729999999999999</c:v>
                </c:pt>
                <c:pt idx="1057">
                  <c:v>4.9729999999999999</c:v>
                </c:pt>
                <c:pt idx="1058">
                  <c:v>5.0250000000000004</c:v>
                </c:pt>
                <c:pt idx="1059">
                  <c:v>5.0709999999999997</c:v>
                </c:pt>
                <c:pt idx="1060">
                  <c:v>5.0730000000000004</c:v>
                </c:pt>
                <c:pt idx="1061">
                  <c:v>5.0720000000000001</c:v>
                </c:pt>
                <c:pt idx="1062">
                  <c:v>5.0119999999999996</c:v>
                </c:pt>
                <c:pt idx="1063">
                  <c:v>5.0599999999999996</c:v>
                </c:pt>
                <c:pt idx="1064">
                  <c:v>5.0350000000000001</c:v>
                </c:pt>
                <c:pt idx="1065">
                  <c:v>5.0599999999999996</c:v>
                </c:pt>
                <c:pt idx="1066">
                  <c:v>5.0730000000000004</c:v>
                </c:pt>
                <c:pt idx="1067">
                  <c:v>5.0720000000000001</c:v>
                </c:pt>
                <c:pt idx="1068">
                  <c:v>5.1959999999999997</c:v>
                </c:pt>
                <c:pt idx="1069">
                  <c:v>5.274</c:v>
                </c:pt>
                <c:pt idx="1070">
                  <c:v>5.274</c:v>
                </c:pt>
                <c:pt idx="1071">
                  <c:v>5.2990000000000004</c:v>
                </c:pt>
                <c:pt idx="1072">
                  <c:v>5.2379999999999995</c:v>
                </c:pt>
                <c:pt idx="1073">
                  <c:v>5.3070000000000004</c:v>
                </c:pt>
                <c:pt idx="1074">
                  <c:v>5.2610000000000001</c:v>
                </c:pt>
                <c:pt idx="1075">
                  <c:v>5.2240000000000002</c:v>
                </c:pt>
                <c:pt idx="1076">
                  <c:v>5.1440000000000001</c:v>
                </c:pt>
                <c:pt idx="1077">
                  <c:v>5.194</c:v>
                </c:pt>
                <c:pt idx="1078">
                  <c:v>5.2060000000000004</c:v>
                </c:pt>
                <c:pt idx="1079">
                  <c:v>5.2770000000000001</c:v>
                </c:pt>
                <c:pt idx="1080">
                  <c:v>5.2850000000000001</c:v>
                </c:pt>
                <c:pt idx="1081">
                  <c:v>5.2850000000000001</c:v>
                </c:pt>
                <c:pt idx="1082">
                  <c:v>5.2839999999999998</c:v>
                </c:pt>
                <c:pt idx="1083">
                  <c:v>5.2620000000000005</c:v>
                </c:pt>
                <c:pt idx="1084">
                  <c:v>5.319</c:v>
                </c:pt>
                <c:pt idx="1085">
                  <c:v>5.3079999999999998</c:v>
                </c:pt>
                <c:pt idx="1086">
                  <c:v>5.2770000000000001</c:v>
                </c:pt>
                <c:pt idx="1087">
                  <c:v>5.2839999999999998</c:v>
                </c:pt>
                <c:pt idx="1088">
                  <c:v>5.3369999999999997</c:v>
                </c:pt>
                <c:pt idx="1089">
                  <c:v>5.3369999999999997</c:v>
                </c:pt>
                <c:pt idx="1090">
                  <c:v>5.2960000000000003</c:v>
                </c:pt>
                <c:pt idx="1091">
                  <c:v>5.2949999999999999</c:v>
                </c:pt>
                <c:pt idx="1092">
                  <c:v>5.3070000000000004</c:v>
                </c:pt>
                <c:pt idx="1093">
                  <c:v>5.4539999999999997</c:v>
                </c:pt>
                <c:pt idx="1094">
                  <c:v>5.41</c:v>
                </c:pt>
                <c:pt idx="1095">
                  <c:v>5.3360000000000003</c:v>
                </c:pt>
                <c:pt idx="1096">
                  <c:v>5.3360000000000003</c:v>
                </c:pt>
                <c:pt idx="1097">
                  <c:v>5.3550000000000004</c:v>
                </c:pt>
                <c:pt idx="1098">
                  <c:v>5.3259999999999996</c:v>
                </c:pt>
                <c:pt idx="1099">
                  <c:v>5.3230000000000004</c:v>
                </c:pt>
                <c:pt idx="1100">
                  <c:v>5.3109999999999999</c:v>
                </c:pt>
                <c:pt idx="1101">
                  <c:v>5.335</c:v>
                </c:pt>
                <c:pt idx="1102">
                  <c:v>5.335</c:v>
                </c:pt>
                <c:pt idx="1103">
                  <c:v>5.3659999999999997</c:v>
                </c:pt>
                <c:pt idx="1104">
                  <c:v>5.3819999999999997</c:v>
                </c:pt>
                <c:pt idx="1105">
                  <c:v>5.391</c:v>
                </c:pt>
                <c:pt idx="1106">
                  <c:v>5.39</c:v>
                </c:pt>
                <c:pt idx="1107">
                  <c:v>5.3810000000000002</c:v>
                </c:pt>
                <c:pt idx="1108">
                  <c:v>5.38</c:v>
                </c:pt>
                <c:pt idx="1109">
                  <c:v>5.45</c:v>
                </c:pt>
                <c:pt idx="1110">
                  <c:v>5.4619999999999997</c:v>
                </c:pt>
                <c:pt idx="1111">
                  <c:v>5.49</c:v>
                </c:pt>
                <c:pt idx="1112">
                  <c:v>5.45</c:v>
                </c:pt>
                <c:pt idx="1113">
                  <c:v>5.4050000000000002</c:v>
                </c:pt>
                <c:pt idx="1114">
                  <c:v>5.3890000000000002</c:v>
                </c:pt>
                <c:pt idx="1115">
                  <c:v>5.3620000000000001</c:v>
                </c:pt>
                <c:pt idx="1116">
                  <c:v>5.38</c:v>
                </c:pt>
                <c:pt idx="1117">
                  <c:v>5.4050000000000002</c:v>
                </c:pt>
                <c:pt idx="1118">
                  <c:v>5.5019999999999998</c:v>
                </c:pt>
                <c:pt idx="1119">
                  <c:v>5.5110000000000001</c:v>
                </c:pt>
                <c:pt idx="1120">
                  <c:v>5.54</c:v>
                </c:pt>
                <c:pt idx="1121">
                  <c:v>5.5730000000000004</c:v>
                </c:pt>
                <c:pt idx="1122">
                  <c:v>5.58</c:v>
                </c:pt>
                <c:pt idx="1123">
                  <c:v>5.5969999999999995</c:v>
                </c:pt>
                <c:pt idx="1124">
                  <c:v>5.6310000000000002</c:v>
                </c:pt>
                <c:pt idx="1125">
                  <c:v>5.6479999999999997</c:v>
                </c:pt>
                <c:pt idx="1126">
                  <c:v>5.665</c:v>
                </c:pt>
                <c:pt idx="1127">
                  <c:v>5.6150000000000002</c:v>
                </c:pt>
                <c:pt idx="1128">
                  <c:v>5.6139999999999999</c:v>
                </c:pt>
                <c:pt idx="1129">
                  <c:v>5.6150000000000002</c:v>
                </c:pt>
                <c:pt idx="1130">
                  <c:v>5.6029999999999998</c:v>
                </c:pt>
                <c:pt idx="1131">
                  <c:v>5.6379999999999999</c:v>
                </c:pt>
                <c:pt idx="1132">
                  <c:v>5.6139999999999999</c:v>
                </c:pt>
                <c:pt idx="1133">
                  <c:v>5.6859999999999999</c:v>
                </c:pt>
                <c:pt idx="1134">
                  <c:v>5.6710000000000003</c:v>
                </c:pt>
                <c:pt idx="1135">
                  <c:v>5.6899999999999995</c:v>
                </c:pt>
                <c:pt idx="1136">
                  <c:v>5.6779999999999999</c:v>
                </c:pt>
                <c:pt idx="1137">
                  <c:v>5.6559999999999997</c:v>
                </c:pt>
                <c:pt idx="1138">
                  <c:v>5.6509999999999998</c:v>
                </c:pt>
                <c:pt idx="1139">
                  <c:v>5.649</c:v>
                </c:pt>
                <c:pt idx="1140">
                  <c:v>5.6669999999999998</c:v>
                </c:pt>
                <c:pt idx="1141">
                  <c:v>5.7089999999999996</c:v>
                </c:pt>
                <c:pt idx="1142">
                  <c:v>5.742</c:v>
                </c:pt>
                <c:pt idx="1143">
                  <c:v>5.7560000000000002</c:v>
                </c:pt>
                <c:pt idx="1144">
                  <c:v>5.7560000000000002</c:v>
                </c:pt>
                <c:pt idx="1145">
                  <c:v>5.7610000000000001</c:v>
                </c:pt>
                <c:pt idx="1146">
                  <c:v>5.7560000000000002</c:v>
                </c:pt>
                <c:pt idx="1147">
                  <c:v>5.7539999999999996</c:v>
                </c:pt>
                <c:pt idx="1148">
                  <c:v>5.7080000000000002</c:v>
                </c:pt>
                <c:pt idx="1149">
                  <c:v>5.7249999999999996</c:v>
                </c:pt>
                <c:pt idx="1150">
                  <c:v>5.7249999999999996</c:v>
                </c:pt>
                <c:pt idx="1151">
                  <c:v>5.7249999999999996</c:v>
                </c:pt>
                <c:pt idx="1152">
                  <c:v>5.7869999999999999</c:v>
                </c:pt>
                <c:pt idx="1153">
                  <c:v>5.8079999999999998</c:v>
                </c:pt>
                <c:pt idx="1154">
                  <c:v>5.8120000000000003</c:v>
                </c:pt>
                <c:pt idx="1155">
                  <c:v>5.7969999999999997</c:v>
                </c:pt>
                <c:pt idx="1156">
                  <c:v>5.8309999999999995</c:v>
                </c:pt>
                <c:pt idx="1157">
                  <c:v>5.827</c:v>
                </c:pt>
                <c:pt idx="1158">
                  <c:v>5.7480000000000002</c:v>
                </c:pt>
                <c:pt idx="1159">
                  <c:v>5.7590000000000003</c:v>
                </c:pt>
                <c:pt idx="1160">
                  <c:v>5.7489999999999997</c:v>
                </c:pt>
                <c:pt idx="1161">
                  <c:v>5.7460000000000004</c:v>
                </c:pt>
                <c:pt idx="1162">
                  <c:v>5.74</c:v>
                </c:pt>
                <c:pt idx="1163">
                  <c:v>5.7549999999999999</c:v>
                </c:pt>
                <c:pt idx="1164">
                  <c:v>5.7839999999999998</c:v>
                </c:pt>
                <c:pt idx="1165">
                  <c:v>5.79</c:v>
                </c:pt>
                <c:pt idx="1166">
                  <c:v>5.7969999999999997</c:v>
                </c:pt>
                <c:pt idx="1167">
                  <c:v>5.8049999999999997</c:v>
                </c:pt>
                <c:pt idx="1168">
                  <c:v>5.8040000000000003</c:v>
                </c:pt>
                <c:pt idx="1169">
                  <c:v>5.8070000000000004</c:v>
                </c:pt>
                <c:pt idx="1170">
                  <c:v>5.79</c:v>
                </c:pt>
                <c:pt idx="1171">
                  <c:v>5.8049999999999997</c:v>
                </c:pt>
                <c:pt idx="1172">
                  <c:v>5.8170000000000002</c:v>
                </c:pt>
                <c:pt idx="1173">
                  <c:v>5.8090000000000002</c:v>
                </c:pt>
                <c:pt idx="1174">
                  <c:v>5.8120000000000003</c:v>
                </c:pt>
                <c:pt idx="1175">
                  <c:v>5.8179999999999996</c:v>
                </c:pt>
                <c:pt idx="1176">
                  <c:v>5.8079999999999998</c:v>
                </c:pt>
                <c:pt idx="1177">
                  <c:v>5.7859999999999996</c:v>
                </c:pt>
                <c:pt idx="1178">
                  <c:v>5.8109999999999999</c:v>
                </c:pt>
                <c:pt idx="1179">
                  <c:v>5.85</c:v>
                </c:pt>
                <c:pt idx="1180">
                  <c:v>5.9109999999999996</c:v>
                </c:pt>
                <c:pt idx="1181">
                  <c:v>5.8959999999999999</c:v>
                </c:pt>
                <c:pt idx="1182">
                  <c:v>5.923</c:v>
                </c:pt>
                <c:pt idx="1183">
                  <c:v>5.9290000000000003</c:v>
                </c:pt>
                <c:pt idx="1184">
                  <c:v>5.8879999999999999</c:v>
                </c:pt>
                <c:pt idx="1185">
                  <c:v>5.8840000000000003</c:v>
                </c:pt>
                <c:pt idx="1186">
                  <c:v>5.8780000000000001</c:v>
                </c:pt>
                <c:pt idx="1187">
                  <c:v>5.8449999999999998</c:v>
                </c:pt>
                <c:pt idx="1188">
                  <c:v>5.8419999999999996</c:v>
                </c:pt>
                <c:pt idx="1189">
                  <c:v>5.851</c:v>
                </c:pt>
                <c:pt idx="1190">
                  <c:v>5.88</c:v>
                </c:pt>
                <c:pt idx="1191">
                  <c:v>5.8789999999999996</c:v>
                </c:pt>
                <c:pt idx="1192">
                  <c:v>5.8620000000000001</c:v>
                </c:pt>
                <c:pt idx="1193">
                  <c:v>5.88</c:v>
                </c:pt>
                <c:pt idx="1194">
                  <c:v>5.8559999999999999</c:v>
                </c:pt>
                <c:pt idx="1195">
                  <c:v>5.8689999999999998</c:v>
                </c:pt>
                <c:pt idx="1196">
                  <c:v>5.8540000000000001</c:v>
                </c:pt>
                <c:pt idx="1197">
                  <c:v>5.8719999999999999</c:v>
                </c:pt>
                <c:pt idx="1198">
                  <c:v>5.8680000000000003</c:v>
                </c:pt>
                <c:pt idx="1199">
                  <c:v>5.7949999999999999</c:v>
                </c:pt>
                <c:pt idx="1200">
                  <c:v>5.8120000000000003</c:v>
                </c:pt>
                <c:pt idx="1201">
                  <c:v>5.8319999999999999</c:v>
                </c:pt>
                <c:pt idx="1202">
                  <c:v>5.8380000000000001</c:v>
                </c:pt>
                <c:pt idx="1203">
                  <c:v>5.8129999999999997</c:v>
                </c:pt>
                <c:pt idx="1204">
                  <c:v>5.819</c:v>
                </c:pt>
                <c:pt idx="1205">
                  <c:v>5.8159999999999998</c:v>
                </c:pt>
                <c:pt idx="1206">
                  <c:v>5.8010000000000002</c:v>
                </c:pt>
                <c:pt idx="1207">
                  <c:v>5.8010000000000002</c:v>
                </c:pt>
                <c:pt idx="1208">
                  <c:v>5.8760000000000003</c:v>
                </c:pt>
                <c:pt idx="1209">
                  <c:v>5.9139999999999997</c:v>
                </c:pt>
                <c:pt idx="1210">
                  <c:v>5.8920000000000003</c:v>
                </c:pt>
                <c:pt idx="1211">
                  <c:v>5.8319999999999999</c:v>
                </c:pt>
                <c:pt idx="1212">
                  <c:v>5.7690000000000001</c:v>
                </c:pt>
                <c:pt idx="1213">
                  <c:v>5.7270000000000003</c:v>
                </c:pt>
                <c:pt idx="1214">
                  <c:v>5.7590000000000003</c:v>
                </c:pt>
                <c:pt idx="1215">
                  <c:v>5.8179999999999996</c:v>
                </c:pt>
                <c:pt idx="1216">
                  <c:v>5.7869999999999999</c:v>
                </c:pt>
                <c:pt idx="1217">
                  <c:v>5.7560000000000002</c:v>
                </c:pt>
                <c:pt idx="1218">
                  <c:v>5.7649999999999997</c:v>
                </c:pt>
                <c:pt idx="1219">
                  <c:v>5.7290000000000001</c:v>
                </c:pt>
                <c:pt idx="1220">
                  <c:v>5.7379999999999995</c:v>
                </c:pt>
                <c:pt idx="1221">
                  <c:v>5.7320000000000002</c:v>
                </c:pt>
                <c:pt idx="1222">
                  <c:v>5.6740000000000004</c:v>
                </c:pt>
                <c:pt idx="1223">
                  <c:v>5.64</c:v>
                </c:pt>
                <c:pt idx="1224">
                  <c:v>5.6749999999999998</c:v>
                </c:pt>
                <c:pt idx="1225">
                  <c:v>5.6690000000000005</c:v>
                </c:pt>
                <c:pt idx="1226">
                  <c:v>5.6829999999999998</c:v>
                </c:pt>
                <c:pt idx="1227">
                  <c:v>5.6779999999999999</c:v>
                </c:pt>
                <c:pt idx="1228">
                  <c:v>5.63</c:v>
                </c:pt>
                <c:pt idx="1229">
                  <c:v>5.5640000000000001</c:v>
                </c:pt>
                <c:pt idx="1230">
                  <c:v>5.5170000000000003</c:v>
                </c:pt>
                <c:pt idx="1231">
                  <c:v>5.508</c:v>
                </c:pt>
                <c:pt idx="1232">
                  <c:v>5.4969999999999999</c:v>
                </c:pt>
                <c:pt idx="1233">
                  <c:v>5.4909999999999997</c:v>
                </c:pt>
                <c:pt idx="1234">
                  <c:v>5.4969999999999999</c:v>
                </c:pt>
                <c:pt idx="1235">
                  <c:v>5.4710000000000001</c:v>
                </c:pt>
                <c:pt idx="1236">
                  <c:v>5.4710000000000001</c:v>
                </c:pt>
                <c:pt idx="1237">
                  <c:v>5.4719999999999995</c:v>
                </c:pt>
                <c:pt idx="1238">
                  <c:v>5.4829999999999997</c:v>
                </c:pt>
                <c:pt idx="1239">
                  <c:v>5.4669999999999996</c:v>
                </c:pt>
                <c:pt idx="1240">
                  <c:v>5.4690000000000003</c:v>
                </c:pt>
                <c:pt idx="1241">
                  <c:v>5.468</c:v>
                </c:pt>
                <c:pt idx="1242">
                  <c:v>5.468</c:v>
                </c:pt>
                <c:pt idx="1243">
                  <c:v>5.4749999999999996</c:v>
                </c:pt>
                <c:pt idx="1244">
                  <c:v>5.4719999999999995</c:v>
                </c:pt>
                <c:pt idx="1245">
                  <c:v>5.4669999999999996</c:v>
                </c:pt>
                <c:pt idx="1246">
                  <c:v>5.4719999999999995</c:v>
                </c:pt>
                <c:pt idx="1247">
                  <c:v>5.444</c:v>
                </c:pt>
                <c:pt idx="1248">
                  <c:v>5.4450000000000003</c:v>
                </c:pt>
                <c:pt idx="1249">
                  <c:v>5.4640000000000004</c:v>
                </c:pt>
                <c:pt idx="1250">
                  <c:v>5.4939999999999998</c:v>
                </c:pt>
                <c:pt idx="1251">
                  <c:v>5.5220000000000002</c:v>
                </c:pt>
                <c:pt idx="1252">
                  <c:v>5.5220000000000002</c:v>
                </c:pt>
                <c:pt idx="1253">
                  <c:v>5.54</c:v>
                </c:pt>
                <c:pt idx="1254">
                  <c:v>5.5960000000000001</c:v>
                </c:pt>
                <c:pt idx="1255">
                  <c:v>5.5910000000000002</c:v>
                </c:pt>
                <c:pt idx="1256">
                  <c:v>5.5540000000000003</c:v>
                </c:pt>
                <c:pt idx="1257">
                  <c:v>5.4950000000000001</c:v>
                </c:pt>
                <c:pt idx="1258">
                  <c:v>5.4119999999999999</c:v>
                </c:pt>
                <c:pt idx="1259">
                  <c:v>5.407</c:v>
                </c:pt>
                <c:pt idx="1260">
                  <c:v>5.44</c:v>
                </c:pt>
                <c:pt idx="1261">
                  <c:v>5.4320000000000004</c:v>
                </c:pt>
                <c:pt idx="1262">
                  <c:v>5.4009999999999998</c:v>
                </c:pt>
                <c:pt idx="1263">
                  <c:v>5.3730000000000002</c:v>
                </c:pt>
                <c:pt idx="1264">
                  <c:v>5.4039999999999999</c:v>
                </c:pt>
                <c:pt idx="1265">
                  <c:v>5.4</c:v>
                </c:pt>
                <c:pt idx="1266">
                  <c:v>5.3840000000000003</c:v>
                </c:pt>
                <c:pt idx="1267">
                  <c:v>5.3819999999999997</c:v>
                </c:pt>
                <c:pt idx="1268">
                  <c:v>5.3730000000000002</c:v>
                </c:pt>
                <c:pt idx="1269">
                  <c:v>5.3789999999999996</c:v>
                </c:pt>
                <c:pt idx="1270">
                  <c:v>5.3760000000000003</c:v>
                </c:pt>
                <c:pt idx="1271">
                  <c:v>5.2880000000000003</c:v>
                </c:pt>
                <c:pt idx="1272">
                  <c:v>5.2780000000000005</c:v>
                </c:pt>
                <c:pt idx="1273">
                  <c:v>5.2830000000000004</c:v>
                </c:pt>
                <c:pt idx="1274">
                  <c:v>5.2229999999999999</c:v>
                </c:pt>
                <c:pt idx="1275">
                  <c:v>5.2130000000000001</c:v>
                </c:pt>
                <c:pt idx="1276">
                  <c:v>5.2110000000000003</c:v>
                </c:pt>
                <c:pt idx="1277">
                  <c:v>5.2450000000000001</c:v>
                </c:pt>
                <c:pt idx="1278">
                  <c:v>5.2539999999999996</c:v>
                </c:pt>
                <c:pt idx="1279">
                  <c:v>5.21</c:v>
                </c:pt>
                <c:pt idx="1280">
                  <c:v>5.2060000000000004</c:v>
                </c:pt>
                <c:pt idx="1281">
                  <c:v>5.194</c:v>
                </c:pt>
                <c:pt idx="1282">
                  <c:v>5.2249999999999996</c:v>
                </c:pt>
                <c:pt idx="1283">
                  <c:v>5.2409999999999997</c:v>
                </c:pt>
                <c:pt idx="1284">
                  <c:v>5.2389999999999999</c:v>
                </c:pt>
                <c:pt idx="1285">
                  <c:v>5.2060000000000004</c:v>
                </c:pt>
                <c:pt idx="1286">
                  <c:v>5.1689999999999996</c:v>
                </c:pt>
                <c:pt idx="1287">
                  <c:v>5.1360000000000001</c:v>
                </c:pt>
                <c:pt idx="1288">
                  <c:v>5.07</c:v>
                </c:pt>
                <c:pt idx="1289">
                  <c:v>5.0599999999999996</c:v>
                </c:pt>
                <c:pt idx="1290">
                  <c:v>5.0640000000000001</c:v>
                </c:pt>
                <c:pt idx="1291">
                  <c:v>5.0599999999999996</c:v>
                </c:pt>
                <c:pt idx="1292">
                  <c:v>5.0599999999999996</c:v>
                </c:pt>
                <c:pt idx="1293">
                  <c:v>5.0789999999999997</c:v>
                </c:pt>
                <c:pt idx="1294">
                  <c:v>5.0759999999999996</c:v>
                </c:pt>
                <c:pt idx="1295">
                  <c:v>5.0750000000000002</c:v>
                </c:pt>
                <c:pt idx="1296">
                  <c:v>5.093</c:v>
                </c:pt>
                <c:pt idx="1297">
                  <c:v>5.0839999999999996</c:v>
                </c:pt>
                <c:pt idx="1298">
                  <c:v>5.1219999999999999</c:v>
                </c:pt>
                <c:pt idx="1299">
                  <c:v>5.1379999999999999</c:v>
                </c:pt>
                <c:pt idx="1300">
                  <c:v>5.1420000000000003</c:v>
                </c:pt>
                <c:pt idx="1301">
                  <c:v>5.1289999999999996</c:v>
                </c:pt>
                <c:pt idx="1302">
                  <c:v>5.1269999999999998</c:v>
                </c:pt>
                <c:pt idx="1303">
                  <c:v>5.141</c:v>
                </c:pt>
                <c:pt idx="1304">
                  <c:v>5.1390000000000002</c:v>
                </c:pt>
                <c:pt idx="1305">
                  <c:v>5.1370000000000005</c:v>
                </c:pt>
                <c:pt idx="1306">
                  <c:v>5.1370000000000005</c:v>
                </c:pt>
                <c:pt idx="1307">
                  <c:v>5.149</c:v>
                </c:pt>
                <c:pt idx="1308">
                  <c:v>5.1529999999999996</c:v>
                </c:pt>
                <c:pt idx="1309">
                  <c:v>5.2119999999999997</c:v>
                </c:pt>
                <c:pt idx="1310">
                  <c:v>5.2060000000000004</c:v>
                </c:pt>
                <c:pt idx="1311">
                  <c:v>5.2370000000000001</c:v>
                </c:pt>
                <c:pt idx="1312">
                  <c:v>5.2620000000000005</c:v>
                </c:pt>
                <c:pt idx="1313">
                  <c:v>5.2670000000000003</c:v>
                </c:pt>
                <c:pt idx="1314">
                  <c:v>5.3360000000000003</c:v>
                </c:pt>
                <c:pt idx="1315">
                  <c:v>5.3170000000000002</c:v>
                </c:pt>
                <c:pt idx="1316">
                  <c:v>5.2709999999999999</c:v>
                </c:pt>
                <c:pt idx="1317">
                  <c:v>5.234</c:v>
                </c:pt>
                <c:pt idx="1318">
                  <c:v>5.19</c:v>
                </c:pt>
                <c:pt idx="1319">
                  <c:v>5.165</c:v>
                </c:pt>
                <c:pt idx="1320">
                  <c:v>5.1509999999999998</c:v>
                </c:pt>
                <c:pt idx="1321">
                  <c:v>5.12</c:v>
                </c:pt>
                <c:pt idx="1322">
                  <c:v>5.0789999999999997</c:v>
                </c:pt>
                <c:pt idx="1323">
                  <c:v>5.0940000000000003</c:v>
                </c:pt>
                <c:pt idx="1324">
                  <c:v>5.1360000000000001</c:v>
                </c:pt>
                <c:pt idx="1325">
                  <c:v>5.0039999999999996</c:v>
                </c:pt>
                <c:pt idx="1326">
                  <c:v>5.1289999999999996</c:v>
                </c:pt>
                <c:pt idx="1327">
                  <c:v>5.1520000000000001</c:v>
                </c:pt>
                <c:pt idx="1328">
                  <c:v>5.1879999999999997</c:v>
                </c:pt>
                <c:pt idx="1329">
                  <c:v>5.2750000000000004</c:v>
                </c:pt>
                <c:pt idx="1330">
                  <c:v>5.3280000000000003</c:v>
                </c:pt>
                <c:pt idx="1331">
                  <c:v>5.3650000000000002</c:v>
                </c:pt>
                <c:pt idx="1332">
                  <c:v>5.383</c:v>
                </c:pt>
                <c:pt idx="1333">
                  <c:v>5.3860000000000001</c:v>
                </c:pt>
                <c:pt idx="1334">
                  <c:v>5.4160000000000004</c:v>
                </c:pt>
                <c:pt idx="1335">
                  <c:v>5.4249999999999998</c:v>
                </c:pt>
                <c:pt idx="1336">
                  <c:v>5.4260000000000002</c:v>
                </c:pt>
                <c:pt idx="1337">
                  <c:v>5.4550000000000001</c:v>
                </c:pt>
                <c:pt idx="1338">
                  <c:v>5.4740000000000002</c:v>
                </c:pt>
                <c:pt idx="1339">
                  <c:v>5.4379999999999997</c:v>
                </c:pt>
                <c:pt idx="1340">
                  <c:v>5.4139999999999997</c:v>
                </c:pt>
                <c:pt idx="1341">
                  <c:v>5.3739999999999997</c:v>
                </c:pt>
                <c:pt idx="1342">
                  <c:v>5.3739999999999997</c:v>
                </c:pt>
                <c:pt idx="1343">
                  <c:v>5.3609999999999998</c:v>
                </c:pt>
                <c:pt idx="1344">
                  <c:v>5.3920000000000003</c:v>
                </c:pt>
                <c:pt idx="1345">
                  <c:v>5.42</c:v>
                </c:pt>
                <c:pt idx="1346">
                  <c:v>5.407</c:v>
                </c:pt>
                <c:pt idx="1347">
                  <c:v>5.4340000000000002</c:v>
                </c:pt>
                <c:pt idx="1348">
                  <c:v>5.4640000000000004</c:v>
                </c:pt>
                <c:pt idx="1349">
                  <c:v>5.4770000000000003</c:v>
                </c:pt>
                <c:pt idx="1350">
                  <c:v>5.4269999999999996</c:v>
                </c:pt>
                <c:pt idx="1351">
                  <c:v>5.4349999999999996</c:v>
                </c:pt>
                <c:pt idx="1352">
                  <c:v>5.4249999999999998</c:v>
                </c:pt>
                <c:pt idx="1353">
                  <c:v>5.3810000000000002</c:v>
                </c:pt>
                <c:pt idx="1354">
                  <c:v>5.3469999999999995</c:v>
                </c:pt>
                <c:pt idx="1355">
                  <c:v>5.3449999999999998</c:v>
                </c:pt>
                <c:pt idx="1356">
                  <c:v>5.3319999999999999</c:v>
                </c:pt>
                <c:pt idx="1357">
                  <c:v>5.3019999999999996</c:v>
                </c:pt>
                <c:pt idx="1358">
                  <c:v>5.3220000000000001</c:v>
                </c:pt>
                <c:pt idx="1359">
                  <c:v>5.3280000000000003</c:v>
                </c:pt>
                <c:pt idx="1360">
                  <c:v>5.3710000000000004</c:v>
                </c:pt>
                <c:pt idx="1361">
                  <c:v>5.4189999999999996</c:v>
                </c:pt>
                <c:pt idx="1362">
                  <c:v>5.423</c:v>
                </c:pt>
                <c:pt idx="1363">
                  <c:v>5.5170000000000003</c:v>
                </c:pt>
                <c:pt idx="1364">
                  <c:v>5.5179999999999998</c:v>
                </c:pt>
                <c:pt idx="1365">
                  <c:v>5.5289999999999999</c:v>
                </c:pt>
                <c:pt idx="1366">
                  <c:v>5.5049999999999999</c:v>
                </c:pt>
                <c:pt idx="1367">
                  <c:v>5.4809999999999999</c:v>
                </c:pt>
                <c:pt idx="1368">
                  <c:v>5.4450000000000003</c:v>
                </c:pt>
                <c:pt idx="1369">
                  <c:v>5.4059999999999997</c:v>
                </c:pt>
                <c:pt idx="1370">
                  <c:v>5.3780000000000001</c:v>
                </c:pt>
                <c:pt idx="1371">
                  <c:v>5.3220000000000001</c:v>
                </c:pt>
                <c:pt idx="1372">
                  <c:v>5.3</c:v>
                </c:pt>
                <c:pt idx="1373">
                  <c:v>5.2690000000000001</c:v>
                </c:pt>
                <c:pt idx="1374">
                  <c:v>5.2530000000000001</c:v>
                </c:pt>
                <c:pt idx="1375">
                  <c:v>5.3029999999999999</c:v>
                </c:pt>
                <c:pt idx="1376">
                  <c:v>5.3209999999999997</c:v>
                </c:pt>
                <c:pt idx="1377">
                  <c:v>5.3239999999999998</c:v>
                </c:pt>
                <c:pt idx="1378">
                  <c:v>5.37</c:v>
                </c:pt>
                <c:pt idx="1379">
                  <c:v>5.3719999999999999</c:v>
                </c:pt>
                <c:pt idx="1380">
                  <c:v>5.3650000000000002</c:v>
                </c:pt>
                <c:pt idx="1381">
                  <c:v>5.2969999999999997</c:v>
                </c:pt>
                <c:pt idx="1382">
                  <c:v>5.319</c:v>
                </c:pt>
                <c:pt idx="1383">
                  <c:v>5.31</c:v>
                </c:pt>
                <c:pt idx="1384">
                  <c:v>5.2649999999999997</c:v>
                </c:pt>
                <c:pt idx="1385">
                  <c:v>5.2670000000000003</c:v>
                </c:pt>
                <c:pt idx="1386">
                  <c:v>5.33</c:v>
                </c:pt>
                <c:pt idx="1387">
                  <c:v>5.3840000000000003</c:v>
                </c:pt>
                <c:pt idx="1388">
                  <c:v>5.4480000000000004</c:v>
                </c:pt>
                <c:pt idx="1389">
                  <c:v>5.3070000000000004</c:v>
                </c:pt>
                <c:pt idx="1390">
                  <c:v>5.3289999999999997</c:v>
                </c:pt>
                <c:pt idx="1391">
                  <c:v>5.3049999999999997</c:v>
                </c:pt>
                <c:pt idx="1392">
                  <c:v>5.2329999999999997</c:v>
                </c:pt>
                <c:pt idx="1393">
                  <c:v>5.1680000000000001</c:v>
                </c:pt>
                <c:pt idx="1394">
                  <c:v>5.21</c:v>
                </c:pt>
                <c:pt idx="1395">
                  <c:v>5.2009999999999996</c:v>
                </c:pt>
                <c:pt idx="1396">
                  <c:v>5.1849999999999996</c:v>
                </c:pt>
                <c:pt idx="1397">
                  <c:v>5.18</c:v>
                </c:pt>
                <c:pt idx="1398">
                  <c:v>5.2270000000000003</c:v>
                </c:pt>
                <c:pt idx="1399">
                  <c:v>5.2640000000000002</c:v>
                </c:pt>
                <c:pt idx="1400">
                  <c:v>5.4829999999999997</c:v>
                </c:pt>
                <c:pt idx="1401">
                  <c:v>5.4210000000000003</c:v>
                </c:pt>
                <c:pt idx="1402">
                  <c:v>5.4390000000000001</c:v>
                </c:pt>
                <c:pt idx="1403">
                  <c:v>5.298</c:v>
                </c:pt>
                <c:pt idx="1404">
                  <c:v>5.1710000000000003</c:v>
                </c:pt>
                <c:pt idx="1405">
                  <c:v>5.1740000000000004</c:v>
                </c:pt>
                <c:pt idx="1406">
                  <c:v>5.1840000000000002</c:v>
                </c:pt>
                <c:pt idx="1407">
                  <c:v>5.2329999999999997</c:v>
                </c:pt>
                <c:pt idx="1408">
                  <c:v>5.18</c:v>
                </c:pt>
                <c:pt idx="1409">
                  <c:v>5.0529999999999999</c:v>
                </c:pt>
                <c:pt idx="1410">
                  <c:v>5.1059999999999999</c:v>
                </c:pt>
                <c:pt idx="1411">
                  <c:v>5.0519999999999996</c:v>
                </c:pt>
                <c:pt idx="1412">
                  <c:v>5.0209999999999999</c:v>
                </c:pt>
                <c:pt idx="1413">
                  <c:v>5.0750000000000002</c:v>
                </c:pt>
                <c:pt idx="1414">
                  <c:v>5.0469999999999997</c:v>
                </c:pt>
                <c:pt idx="1415">
                  <c:v>5.0069999999999997</c:v>
                </c:pt>
                <c:pt idx="1416">
                  <c:v>5.0039999999999996</c:v>
                </c:pt>
                <c:pt idx="1417">
                  <c:v>5.0720000000000001</c:v>
                </c:pt>
                <c:pt idx="1418">
                  <c:v>5.0609999999999999</c:v>
                </c:pt>
                <c:pt idx="1419">
                  <c:v>5.1420000000000003</c:v>
                </c:pt>
                <c:pt idx="1420">
                  <c:v>5.13</c:v>
                </c:pt>
                <c:pt idx="1421">
                  <c:v>5.2430000000000003</c:v>
                </c:pt>
                <c:pt idx="1422">
                  <c:v>5.157</c:v>
                </c:pt>
                <c:pt idx="1423">
                  <c:v>5.1310000000000002</c:v>
                </c:pt>
                <c:pt idx="1424">
                  <c:v>5.0510000000000002</c:v>
                </c:pt>
                <c:pt idx="1425">
                  <c:v>5.069</c:v>
                </c:pt>
                <c:pt idx="1426">
                  <c:v>5.12</c:v>
                </c:pt>
                <c:pt idx="1427">
                  <c:v>5.1459999999999999</c:v>
                </c:pt>
                <c:pt idx="1428">
                  <c:v>5.173</c:v>
                </c:pt>
                <c:pt idx="1429">
                  <c:v>5.2</c:v>
                </c:pt>
                <c:pt idx="1430">
                  <c:v>5.2130000000000001</c:v>
                </c:pt>
                <c:pt idx="1431">
                  <c:v>5.2359999999999998</c:v>
                </c:pt>
                <c:pt idx="1432">
                  <c:v>5.2249999999999996</c:v>
                </c:pt>
                <c:pt idx="1433">
                  <c:v>5.2430000000000003</c:v>
                </c:pt>
                <c:pt idx="1434">
                  <c:v>5.2949999999999999</c:v>
                </c:pt>
                <c:pt idx="1435">
                  <c:v>5.2859999999999996</c:v>
                </c:pt>
                <c:pt idx="1436">
                  <c:v>5.27</c:v>
                </c:pt>
                <c:pt idx="1437">
                  <c:v>5.2240000000000002</c:v>
                </c:pt>
                <c:pt idx="1438">
                  <c:v>5.2240000000000002</c:v>
                </c:pt>
                <c:pt idx="1439">
                  <c:v>5.2720000000000002</c:v>
                </c:pt>
                <c:pt idx="1440">
                  <c:v>5.3570000000000002</c:v>
                </c:pt>
                <c:pt idx="1441">
                  <c:v>5.3920000000000003</c:v>
                </c:pt>
                <c:pt idx="1442">
                  <c:v>5.3570000000000002</c:v>
                </c:pt>
                <c:pt idx="1443">
                  <c:v>5.4039999999999999</c:v>
                </c:pt>
                <c:pt idx="1444">
                  <c:v>5.4279999999999999</c:v>
                </c:pt>
                <c:pt idx="1445">
                  <c:v>5.468</c:v>
                </c:pt>
                <c:pt idx="1446">
                  <c:v>5.4879999999999995</c:v>
                </c:pt>
                <c:pt idx="1447">
                  <c:v>5.508</c:v>
                </c:pt>
                <c:pt idx="1448">
                  <c:v>5.4879999999999995</c:v>
                </c:pt>
                <c:pt idx="1449">
                  <c:v>5.4879999999999995</c:v>
                </c:pt>
                <c:pt idx="1450">
                  <c:v>5.5060000000000002</c:v>
                </c:pt>
                <c:pt idx="1451">
                  <c:v>5.5280000000000005</c:v>
                </c:pt>
                <c:pt idx="1452">
                  <c:v>5.5369999999999999</c:v>
                </c:pt>
                <c:pt idx="1453">
                  <c:v>5.5380000000000003</c:v>
                </c:pt>
                <c:pt idx="1454">
                  <c:v>5.548</c:v>
                </c:pt>
                <c:pt idx="1455">
                  <c:v>5.5609999999999999</c:v>
                </c:pt>
                <c:pt idx="1456">
                  <c:v>5.5579999999999998</c:v>
                </c:pt>
                <c:pt idx="1457">
                  <c:v>5.5469999999999997</c:v>
                </c:pt>
                <c:pt idx="1458">
                  <c:v>5.5830000000000002</c:v>
                </c:pt>
                <c:pt idx="1459">
                  <c:v>5.5780000000000003</c:v>
                </c:pt>
                <c:pt idx="1460">
                  <c:v>5.5880000000000001</c:v>
                </c:pt>
                <c:pt idx="1461">
                  <c:v>5.5839999999999996</c:v>
                </c:pt>
                <c:pt idx="1462">
                  <c:v>5.6029999999999998</c:v>
                </c:pt>
                <c:pt idx="1463">
                  <c:v>5.6239999999999997</c:v>
                </c:pt>
                <c:pt idx="1464">
                  <c:v>5.633</c:v>
                </c:pt>
                <c:pt idx="1465">
                  <c:v>5.6429999999999998</c:v>
                </c:pt>
                <c:pt idx="1466">
                  <c:v>5.6260000000000003</c:v>
                </c:pt>
                <c:pt idx="1467">
                  <c:v>5.593</c:v>
                </c:pt>
                <c:pt idx="1468">
                  <c:v>5.5549999999999997</c:v>
                </c:pt>
                <c:pt idx="1469">
                  <c:v>5.5579999999999998</c:v>
                </c:pt>
                <c:pt idx="1470">
                  <c:v>5.5979999999999999</c:v>
                </c:pt>
                <c:pt idx="1471">
                  <c:v>5.6520000000000001</c:v>
                </c:pt>
                <c:pt idx="1472">
                  <c:v>5.6479999999999997</c:v>
                </c:pt>
                <c:pt idx="1473">
                  <c:v>5.6420000000000003</c:v>
                </c:pt>
                <c:pt idx="1474">
                  <c:v>5.6550000000000002</c:v>
                </c:pt>
                <c:pt idx="1475">
                  <c:v>5.6550000000000002</c:v>
                </c:pt>
                <c:pt idx="1476">
                  <c:v>5.6310000000000002</c:v>
                </c:pt>
                <c:pt idx="1477">
                  <c:v>5.6129999999999995</c:v>
                </c:pt>
                <c:pt idx="1478">
                  <c:v>5.6120000000000001</c:v>
                </c:pt>
                <c:pt idx="1479">
                  <c:v>5.6129999999999995</c:v>
                </c:pt>
                <c:pt idx="1480">
                  <c:v>5.6719999999999997</c:v>
                </c:pt>
                <c:pt idx="1481">
                  <c:v>5.7309999999999999</c:v>
                </c:pt>
                <c:pt idx="1482">
                  <c:v>5.7</c:v>
                </c:pt>
                <c:pt idx="1483">
                  <c:v>5.7309999999999999</c:v>
                </c:pt>
                <c:pt idx="1484">
                  <c:v>5.7519999999999998</c:v>
                </c:pt>
                <c:pt idx="1485">
                  <c:v>5.7960000000000003</c:v>
                </c:pt>
                <c:pt idx="1486">
                  <c:v>5.8380000000000001</c:v>
                </c:pt>
                <c:pt idx="1487">
                  <c:v>5.8840000000000003</c:v>
                </c:pt>
                <c:pt idx="1488">
                  <c:v>5.9550000000000001</c:v>
                </c:pt>
                <c:pt idx="1489">
                  <c:v>5.9649999999999999</c:v>
                </c:pt>
                <c:pt idx="1490">
                  <c:v>5.931</c:v>
                </c:pt>
                <c:pt idx="1491">
                  <c:v>5.9550000000000001</c:v>
                </c:pt>
                <c:pt idx="1492">
                  <c:v>5.9290000000000003</c:v>
                </c:pt>
                <c:pt idx="1493">
                  <c:v>5.931</c:v>
                </c:pt>
                <c:pt idx="1494">
                  <c:v>5.9130000000000003</c:v>
                </c:pt>
                <c:pt idx="1495">
                  <c:v>5.9050000000000002</c:v>
                </c:pt>
                <c:pt idx="1496">
                  <c:v>5.9329999999999998</c:v>
                </c:pt>
                <c:pt idx="1497">
                  <c:v>5.9169999999999998</c:v>
                </c:pt>
                <c:pt idx="1498">
                  <c:v>5.9169999999999998</c:v>
                </c:pt>
                <c:pt idx="1499">
                  <c:v>5.8979999999999997</c:v>
                </c:pt>
                <c:pt idx="1500">
                  <c:v>5.8979999999999997</c:v>
                </c:pt>
                <c:pt idx="1501">
                  <c:v>5.8360000000000003</c:v>
                </c:pt>
                <c:pt idx="1502">
                  <c:v>5.8360000000000003</c:v>
                </c:pt>
                <c:pt idx="1503">
                  <c:v>5.8140000000000001</c:v>
                </c:pt>
                <c:pt idx="1504">
                  <c:v>5.8140000000000001</c:v>
                </c:pt>
                <c:pt idx="1505">
                  <c:v>5.665</c:v>
                </c:pt>
                <c:pt idx="1506">
                  <c:v>5.665</c:v>
                </c:pt>
                <c:pt idx="1507">
                  <c:v>5.66</c:v>
                </c:pt>
                <c:pt idx="1508">
                  <c:v>5.6719999999999997</c:v>
                </c:pt>
                <c:pt idx="1509">
                  <c:v>5.6879999999999997</c:v>
                </c:pt>
                <c:pt idx="1510">
                  <c:v>5.6909999999999998</c:v>
                </c:pt>
                <c:pt idx="1511">
                  <c:v>5.7030000000000003</c:v>
                </c:pt>
                <c:pt idx="1512">
                  <c:v>5.6840000000000002</c:v>
                </c:pt>
                <c:pt idx="1513">
                  <c:v>5.657</c:v>
                </c:pt>
                <c:pt idx="1514">
                  <c:v>5.6719999999999997</c:v>
                </c:pt>
                <c:pt idx="1515">
                  <c:v>5.6749999999999998</c:v>
                </c:pt>
                <c:pt idx="1516">
                  <c:v>5.6909999999999998</c:v>
                </c:pt>
                <c:pt idx="1517">
                  <c:v>5.6899999999999995</c:v>
                </c:pt>
                <c:pt idx="1518">
                  <c:v>5.6630000000000003</c:v>
                </c:pt>
                <c:pt idx="1519">
                  <c:v>5.6459999999999999</c:v>
                </c:pt>
                <c:pt idx="1520">
                  <c:v>5.6289999999999996</c:v>
                </c:pt>
                <c:pt idx="1521">
                  <c:v>5.6509999999999998</c:v>
                </c:pt>
                <c:pt idx="1522">
                  <c:v>5.673</c:v>
                </c:pt>
                <c:pt idx="1523">
                  <c:v>5.6310000000000002</c:v>
                </c:pt>
                <c:pt idx="1524">
                  <c:v>5.6530000000000005</c:v>
                </c:pt>
                <c:pt idx="1525">
                  <c:v>5.6760000000000002</c:v>
                </c:pt>
                <c:pt idx="1526">
                  <c:v>5.73</c:v>
                </c:pt>
                <c:pt idx="1527">
                  <c:v>5.7320000000000002</c:v>
                </c:pt>
                <c:pt idx="1528">
                  <c:v>5.7379999999999995</c:v>
                </c:pt>
                <c:pt idx="1529">
                  <c:v>5.7309999999999999</c:v>
                </c:pt>
                <c:pt idx="1530">
                  <c:v>5.6980000000000004</c:v>
                </c:pt>
                <c:pt idx="1531">
                  <c:v>5.7140000000000004</c:v>
                </c:pt>
                <c:pt idx="1532">
                  <c:v>5.7439999999999998</c:v>
                </c:pt>
                <c:pt idx="1533">
                  <c:v>5.7610000000000001</c:v>
                </c:pt>
                <c:pt idx="1534">
                  <c:v>5.702</c:v>
                </c:pt>
                <c:pt idx="1535">
                  <c:v>5.6449999999999996</c:v>
                </c:pt>
                <c:pt idx="1536">
                  <c:v>5.6159999999999997</c:v>
                </c:pt>
                <c:pt idx="1537">
                  <c:v>5.62</c:v>
                </c:pt>
                <c:pt idx="1538">
                  <c:v>5.57</c:v>
                </c:pt>
                <c:pt idx="1539">
                  <c:v>5.5549999999999997</c:v>
                </c:pt>
                <c:pt idx="1540">
                  <c:v>5.5910000000000002</c:v>
                </c:pt>
                <c:pt idx="1541">
                  <c:v>5.6289999999999996</c:v>
                </c:pt>
                <c:pt idx="1542">
                  <c:v>5.6559999999999997</c:v>
                </c:pt>
                <c:pt idx="1543">
                  <c:v>5.6850000000000005</c:v>
                </c:pt>
                <c:pt idx="1544">
                  <c:v>5.7110000000000003</c:v>
                </c:pt>
                <c:pt idx="1545">
                  <c:v>5.7640000000000002</c:v>
                </c:pt>
                <c:pt idx="1546">
                  <c:v>5.7539999999999996</c:v>
                </c:pt>
                <c:pt idx="1547">
                  <c:v>5.73</c:v>
                </c:pt>
                <c:pt idx="1548">
                  <c:v>5.7320000000000002</c:v>
                </c:pt>
                <c:pt idx="1549">
                  <c:v>5.7249999999999996</c:v>
                </c:pt>
                <c:pt idx="1550">
                  <c:v>5.7450000000000001</c:v>
                </c:pt>
                <c:pt idx="1551">
                  <c:v>5.7809999999999997</c:v>
                </c:pt>
                <c:pt idx="1552">
                  <c:v>5.7590000000000003</c:v>
                </c:pt>
                <c:pt idx="1553">
                  <c:v>5.7240000000000002</c:v>
                </c:pt>
                <c:pt idx="1554">
                  <c:v>5.7430000000000003</c:v>
                </c:pt>
                <c:pt idx="1555">
                  <c:v>5.7610000000000001</c:v>
                </c:pt>
                <c:pt idx="1556">
                  <c:v>5.7770000000000001</c:v>
                </c:pt>
                <c:pt idx="1557">
                  <c:v>5.78</c:v>
                </c:pt>
                <c:pt idx="1558">
                  <c:v>5.79</c:v>
                </c:pt>
                <c:pt idx="1559">
                  <c:v>5.8</c:v>
                </c:pt>
                <c:pt idx="1560">
                  <c:v>5.8159999999999998</c:v>
                </c:pt>
                <c:pt idx="1561">
                  <c:v>5.7910000000000004</c:v>
                </c:pt>
                <c:pt idx="1562">
                  <c:v>5.7439999999999998</c:v>
                </c:pt>
                <c:pt idx="1563">
                  <c:v>5.7830000000000004</c:v>
                </c:pt>
                <c:pt idx="1564">
                  <c:v>5.8760000000000003</c:v>
                </c:pt>
                <c:pt idx="1565">
                  <c:v>5.875</c:v>
                </c:pt>
                <c:pt idx="1566">
                  <c:v>5.8449999999999998</c:v>
                </c:pt>
                <c:pt idx="1567">
                  <c:v>5.8319999999999999</c:v>
                </c:pt>
              </c:numCache>
            </c:numRef>
          </c:val>
          <c:smooth val="0"/>
        </c:ser>
        <c:ser>
          <c:idx val="0"/>
          <c:order val="2"/>
          <c:tx>
            <c:v>Rentowność 2Y, %</c:v>
          </c:tx>
          <c:spPr>
            <a:ln w="25400">
              <a:solidFill>
                <a:schemeClr val="tx1">
                  <a:lumMod val="65000"/>
                  <a:lumOff val="35000"/>
                </a:schemeClr>
              </a:solidFill>
            </a:ln>
          </c:spPr>
          <c:marker>
            <c:symbol val="none"/>
          </c:marker>
          <c:cat>
            <c:numRef>
              <c:f>'1.1.Rentowność OS'!$H$351:$H$1918</c:f>
              <c:numCache>
                <c:formatCode>m/d/yyyy</c:formatCode>
                <c:ptCount val="1568"/>
                <c:pt idx="0">
                  <c:v>42282</c:v>
                </c:pt>
                <c:pt idx="1">
                  <c:v>42279</c:v>
                </c:pt>
                <c:pt idx="2">
                  <c:v>42278</c:v>
                </c:pt>
                <c:pt idx="3">
                  <c:v>42277</c:v>
                </c:pt>
                <c:pt idx="4">
                  <c:v>42276</c:v>
                </c:pt>
                <c:pt idx="5">
                  <c:v>42275</c:v>
                </c:pt>
                <c:pt idx="6">
                  <c:v>42272</c:v>
                </c:pt>
                <c:pt idx="7">
                  <c:v>42271</c:v>
                </c:pt>
                <c:pt idx="8">
                  <c:v>42270</c:v>
                </c:pt>
                <c:pt idx="9">
                  <c:v>42269</c:v>
                </c:pt>
                <c:pt idx="10">
                  <c:v>42268</c:v>
                </c:pt>
                <c:pt idx="11">
                  <c:v>42265</c:v>
                </c:pt>
                <c:pt idx="12">
                  <c:v>42264</c:v>
                </c:pt>
                <c:pt idx="13">
                  <c:v>42263</c:v>
                </c:pt>
                <c:pt idx="14">
                  <c:v>42262</c:v>
                </c:pt>
                <c:pt idx="15">
                  <c:v>42261</c:v>
                </c:pt>
                <c:pt idx="16">
                  <c:v>42258</c:v>
                </c:pt>
                <c:pt idx="17">
                  <c:v>42257</c:v>
                </c:pt>
                <c:pt idx="18">
                  <c:v>42256</c:v>
                </c:pt>
                <c:pt idx="19">
                  <c:v>42255</c:v>
                </c:pt>
                <c:pt idx="20">
                  <c:v>42254</c:v>
                </c:pt>
                <c:pt idx="21">
                  <c:v>42251</c:v>
                </c:pt>
                <c:pt idx="22">
                  <c:v>42250</c:v>
                </c:pt>
                <c:pt idx="23">
                  <c:v>42249</c:v>
                </c:pt>
                <c:pt idx="24">
                  <c:v>42248</c:v>
                </c:pt>
                <c:pt idx="25">
                  <c:v>42247</c:v>
                </c:pt>
                <c:pt idx="26">
                  <c:v>42244</c:v>
                </c:pt>
                <c:pt idx="27">
                  <c:v>42243</c:v>
                </c:pt>
                <c:pt idx="28">
                  <c:v>42242</c:v>
                </c:pt>
                <c:pt idx="29">
                  <c:v>42241</c:v>
                </c:pt>
                <c:pt idx="30">
                  <c:v>42240</c:v>
                </c:pt>
                <c:pt idx="31">
                  <c:v>42237</c:v>
                </c:pt>
                <c:pt idx="32">
                  <c:v>42236</c:v>
                </c:pt>
                <c:pt idx="33">
                  <c:v>42235</c:v>
                </c:pt>
                <c:pt idx="34">
                  <c:v>42234</c:v>
                </c:pt>
                <c:pt idx="35">
                  <c:v>42233</c:v>
                </c:pt>
                <c:pt idx="36">
                  <c:v>42230</c:v>
                </c:pt>
                <c:pt idx="37">
                  <c:v>42229</c:v>
                </c:pt>
                <c:pt idx="38">
                  <c:v>42228</c:v>
                </c:pt>
                <c:pt idx="39">
                  <c:v>42227</c:v>
                </c:pt>
                <c:pt idx="40">
                  <c:v>42226</c:v>
                </c:pt>
                <c:pt idx="41">
                  <c:v>42223</c:v>
                </c:pt>
                <c:pt idx="42">
                  <c:v>42222</c:v>
                </c:pt>
                <c:pt idx="43">
                  <c:v>42221</c:v>
                </c:pt>
                <c:pt idx="44">
                  <c:v>42220</c:v>
                </c:pt>
                <c:pt idx="45">
                  <c:v>42219</c:v>
                </c:pt>
                <c:pt idx="46">
                  <c:v>42216</c:v>
                </c:pt>
                <c:pt idx="47">
                  <c:v>42215</c:v>
                </c:pt>
                <c:pt idx="48">
                  <c:v>42214</c:v>
                </c:pt>
                <c:pt idx="49">
                  <c:v>42213</c:v>
                </c:pt>
                <c:pt idx="50">
                  <c:v>42212</c:v>
                </c:pt>
                <c:pt idx="51">
                  <c:v>42209</c:v>
                </c:pt>
                <c:pt idx="52">
                  <c:v>42208</c:v>
                </c:pt>
                <c:pt idx="53">
                  <c:v>42207</c:v>
                </c:pt>
                <c:pt idx="54">
                  <c:v>42206</c:v>
                </c:pt>
                <c:pt idx="55">
                  <c:v>42205</c:v>
                </c:pt>
                <c:pt idx="56">
                  <c:v>42202</c:v>
                </c:pt>
                <c:pt idx="57">
                  <c:v>42201</c:v>
                </c:pt>
                <c:pt idx="58">
                  <c:v>42200</c:v>
                </c:pt>
                <c:pt idx="59">
                  <c:v>42199</c:v>
                </c:pt>
                <c:pt idx="60">
                  <c:v>42198</c:v>
                </c:pt>
                <c:pt idx="61">
                  <c:v>42195</c:v>
                </c:pt>
                <c:pt idx="62">
                  <c:v>42194</c:v>
                </c:pt>
                <c:pt idx="63">
                  <c:v>42193</c:v>
                </c:pt>
                <c:pt idx="64">
                  <c:v>42192</c:v>
                </c:pt>
                <c:pt idx="65">
                  <c:v>42191</c:v>
                </c:pt>
                <c:pt idx="66">
                  <c:v>42188</c:v>
                </c:pt>
                <c:pt idx="67">
                  <c:v>42187</c:v>
                </c:pt>
                <c:pt idx="68">
                  <c:v>42186</c:v>
                </c:pt>
                <c:pt idx="69">
                  <c:v>42185</c:v>
                </c:pt>
                <c:pt idx="70">
                  <c:v>42184</c:v>
                </c:pt>
                <c:pt idx="71">
                  <c:v>42181</c:v>
                </c:pt>
                <c:pt idx="72">
                  <c:v>42180</c:v>
                </c:pt>
                <c:pt idx="73">
                  <c:v>42179</c:v>
                </c:pt>
                <c:pt idx="74">
                  <c:v>42178</c:v>
                </c:pt>
                <c:pt idx="75">
                  <c:v>42177</c:v>
                </c:pt>
                <c:pt idx="76">
                  <c:v>42174</c:v>
                </c:pt>
                <c:pt idx="77">
                  <c:v>42173</c:v>
                </c:pt>
                <c:pt idx="78">
                  <c:v>42172</c:v>
                </c:pt>
                <c:pt idx="79">
                  <c:v>42171</c:v>
                </c:pt>
                <c:pt idx="80">
                  <c:v>42170</c:v>
                </c:pt>
                <c:pt idx="81">
                  <c:v>42167</c:v>
                </c:pt>
                <c:pt idx="82">
                  <c:v>42166</c:v>
                </c:pt>
                <c:pt idx="83">
                  <c:v>42165</c:v>
                </c:pt>
                <c:pt idx="84">
                  <c:v>42164</c:v>
                </c:pt>
                <c:pt idx="85">
                  <c:v>42163</c:v>
                </c:pt>
                <c:pt idx="86">
                  <c:v>42160</c:v>
                </c:pt>
                <c:pt idx="87">
                  <c:v>42159</c:v>
                </c:pt>
                <c:pt idx="88">
                  <c:v>42158</c:v>
                </c:pt>
                <c:pt idx="89">
                  <c:v>42157</c:v>
                </c:pt>
                <c:pt idx="90">
                  <c:v>42156</c:v>
                </c:pt>
                <c:pt idx="91">
                  <c:v>42153</c:v>
                </c:pt>
                <c:pt idx="92">
                  <c:v>42152</c:v>
                </c:pt>
                <c:pt idx="93">
                  <c:v>42151</c:v>
                </c:pt>
                <c:pt idx="94">
                  <c:v>42150</c:v>
                </c:pt>
                <c:pt idx="95">
                  <c:v>42149</c:v>
                </c:pt>
                <c:pt idx="96">
                  <c:v>42146</c:v>
                </c:pt>
                <c:pt idx="97">
                  <c:v>42145</c:v>
                </c:pt>
                <c:pt idx="98">
                  <c:v>42144</c:v>
                </c:pt>
                <c:pt idx="99">
                  <c:v>42143</c:v>
                </c:pt>
                <c:pt idx="100">
                  <c:v>42142</c:v>
                </c:pt>
                <c:pt idx="101">
                  <c:v>42139</c:v>
                </c:pt>
                <c:pt idx="102">
                  <c:v>42138</c:v>
                </c:pt>
                <c:pt idx="103">
                  <c:v>42137</c:v>
                </c:pt>
                <c:pt idx="104">
                  <c:v>42136</c:v>
                </c:pt>
                <c:pt idx="105">
                  <c:v>42135</c:v>
                </c:pt>
                <c:pt idx="106">
                  <c:v>42132</c:v>
                </c:pt>
                <c:pt idx="107">
                  <c:v>42131</c:v>
                </c:pt>
                <c:pt idx="108">
                  <c:v>42130</c:v>
                </c:pt>
                <c:pt idx="109">
                  <c:v>42129</c:v>
                </c:pt>
                <c:pt idx="110">
                  <c:v>42128</c:v>
                </c:pt>
                <c:pt idx="111">
                  <c:v>42125</c:v>
                </c:pt>
                <c:pt idx="112">
                  <c:v>42124</c:v>
                </c:pt>
                <c:pt idx="113">
                  <c:v>42123</c:v>
                </c:pt>
                <c:pt idx="114">
                  <c:v>42122</c:v>
                </c:pt>
                <c:pt idx="115">
                  <c:v>42121</c:v>
                </c:pt>
                <c:pt idx="116">
                  <c:v>42118</c:v>
                </c:pt>
                <c:pt idx="117">
                  <c:v>42117</c:v>
                </c:pt>
                <c:pt idx="118">
                  <c:v>42116</c:v>
                </c:pt>
                <c:pt idx="119">
                  <c:v>42115</c:v>
                </c:pt>
                <c:pt idx="120">
                  <c:v>42114</c:v>
                </c:pt>
                <c:pt idx="121">
                  <c:v>42111</c:v>
                </c:pt>
                <c:pt idx="122">
                  <c:v>42110</c:v>
                </c:pt>
                <c:pt idx="123">
                  <c:v>42109</c:v>
                </c:pt>
                <c:pt idx="124">
                  <c:v>42108</c:v>
                </c:pt>
                <c:pt idx="125">
                  <c:v>42107</c:v>
                </c:pt>
                <c:pt idx="126">
                  <c:v>42104</c:v>
                </c:pt>
                <c:pt idx="127">
                  <c:v>42103</c:v>
                </c:pt>
                <c:pt idx="128">
                  <c:v>42102</c:v>
                </c:pt>
                <c:pt idx="129">
                  <c:v>42101</c:v>
                </c:pt>
                <c:pt idx="130">
                  <c:v>42100</c:v>
                </c:pt>
                <c:pt idx="131">
                  <c:v>42096</c:v>
                </c:pt>
                <c:pt idx="132">
                  <c:v>42095</c:v>
                </c:pt>
                <c:pt idx="133">
                  <c:v>42094</c:v>
                </c:pt>
                <c:pt idx="134">
                  <c:v>42093</c:v>
                </c:pt>
                <c:pt idx="135">
                  <c:v>42090</c:v>
                </c:pt>
                <c:pt idx="136">
                  <c:v>42089</c:v>
                </c:pt>
                <c:pt idx="137">
                  <c:v>42088</c:v>
                </c:pt>
                <c:pt idx="138">
                  <c:v>42087</c:v>
                </c:pt>
                <c:pt idx="139">
                  <c:v>42086</c:v>
                </c:pt>
                <c:pt idx="140">
                  <c:v>42083</c:v>
                </c:pt>
                <c:pt idx="141">
                  <c:v>42082</c:v>
                </c:pt>
                <c:pt idx="142">
                  <c:v>42081</c:v>
                </c:pt>
                <c:pt idx="143">
                  <c:v>42080</c:v>
                </c:pt>
                <c:pt idx="144">
                  <c:v>42079</c:v>
                </c:pt>
                <c:pt idx="145">
                  <c:v>42076</c:v>
                </c:pt>
                <c:pt idx="146">
                  <c:v>42075</c:v>
                </c:pt>
                <c:pt idx="147">
                  <c:v>42074</c:v>
                </c:pt>
                <c:pt idx="148">
                  <c:v>42073</c:v>
                </c:pt>
                <c:pt idx="149">
                  <c:v>42072</c:v>
                </c:pt>
                <c:pt idx="150">
                  <c:v>42069</c:v>
                </c:pt>
                <c:pt idx="151">
                  <c:v>42068</c:v>
                </c:pt>
                <c:pt idx="152">
                  <c:v>42067</c:v>
                </c:pt>
                <c:pt idx="153">
                  <c:v>42066</c:v>
                </c:pt>
                <c:pt idx="154">
                  <c:v>42065</c:v>
                </c:pt>
                <c:pt idx="155">
                  <c:v>42062</c:v>
                </c:pt>
                <c:pt idx="156">
                  <c:v>42061</c:v>
                </c:pt>
                <c:pt idx="157">
                  <c:v>42060</c:v>
                </c:pt>
                <c:pt idx="158">
                  <c:v>42059</c:v>
                </c:pt>
                <c:pt idx="159">
                  <c:v>42058</c:v>
                </c:pt>
                <c:pt idx="160">
                  <c:v>42055</c:v>
                </c:pt>
                <c:pt idx="161">
                  <c:v>42054</c:v>
                </c:pt>
                <c:pt idx="162">
                  <c:v>42053</c:v>
                </c:pt>
                <c:pt idx="163">
                  <c:v>42052</c:v>
                </c:pt>
                <c:pt idx="164">
                  <c:v>42051</c:v>
                </c:pt>
                <c:pt idx="165">
                  <c:v>42048</c:v>
                </c:pt>
                <c:pt idx="166">
                  <c:v>42047</c:v>
                </c:pt>
                <c:pt idx="167">
                  <c:v>42046</c:v>
                </c:pt>
                <c:pt idx="168">
                  <c:v>42045</c:v>
                </c:pt>
                <c:pt idx="169">
                  <c:v>42044</c:v>
                </c:pt>
                <c:pt idx="170">
                  <c:v>42041</c:v>
                </c:pt>
                <c:pt idx="171">
                  <c:v>42040</c:v>
                </c:pt>
                <c:pt idx="172">
                  <c:v>42039</c:v>
                </c:pt>
                <c:pt idx="173">
                  <c:v>42038</c:v>
                </c:pt>
                <c:pt idx="174">
                  <c:v>42037</c:v>
                </c:pt>
                <c:pt idx="175">
                  <c:v>42034</c:v>
                </c:pt>
                <c:pt idx="176">
                  <c:v>42033</c:v>
                </c:pt>
                <c:pt idx="177">
                  <c:v>42032</c:v>
                </c:pt>
                <c:pt idx="178">
                  <c:v>42031</c:v>
                </c:pt>
                <c:pt idx="179">
                  <c:v>42030</c:v>
                </c:pt>
                <c:pt idx="180">
                  <c:v>42027</c:v>
                </c:pt>
                <c:pt idx="181">
                  <c:v>42026</c:v>
                </c:pt>
                <c:pt idx="182">
                  <c:v>42025</c:v>
                </c:pt>
                <c:pt idx="183">
                  <c:v>42024</c:v>
                </c:pt>
                <c:pt idx="184">
                  <c:v>42023</c:v>
                </c:pt>
                <c:pt idx="185">
                  <c:v>42020</c:v>
                </c:pt>
                <c:pt idx="186">
                  <c:v>42019</c:v>
                </c:pt>
                <c:pt idx="187">
                  <c:v>42018</c:v>
                </c:pt>
                <c:pt idx="188">
                  <c:v>42017</c:v>
                </c:pt>
                <c:pt idx="189">
                  <c:v>42016</c:v>
                </c:pt>
                <c:pt idx="190">
                  <c:v>42013</c:v>
                </c:pt>
                <c:pt idx="191">
                  <c:v>42012</c:v>
                </c:pt>
                <c:pt idx="192">
                  <c:v>42011</c:v>
                </c:pt>
                <c:pt idx="193">
                  <c:v>42010</c:v>
                </c:pt>
                <c:pt idx="194">
                  <c:v>42009</c:v>
                </c:pt>
                <c:pt idx="195">
                  <c:v>42006</c:v>
                </c:pt>
                <c:pt idx="196">
                  <c:v>42005</c:v>
                </c:pt>
                <c:pt idx="197">
                  <c:v>42004</c:v>
                </c:pt>
                <c:pt idx="198">
                  <c:v>42003</c:v>
                </c:pt>
                <c:pt idx="199">
                  <c:v>42002</c:v>
                </c:pt>
                <c:pt idx="200">
                  <c:v>41999</c:v>
                </c:pt>
                <c:pt idx="201">
                  <c:v>41998</c:v>
                </c:pt>
                <c:pt idx="202">
                  <c:v>41997</c:v>
                </c:pt>
                <c:pt idx="203">
                  <c:v>41996</c:v>
                </c:pt>
                <c:pt idx="204">
                  <c:v>41995</c:v>
                </c:pt>
                <c:pt idx="205">
                  <c:v>41992</c:v>
                </c:pt>
                <c:pt idx="206">
                  <c:v>41991</c:v>
                </c:pt>
                <c:pt idx="207">
                  <c:v>41990</c:v>
                </c:pt>
                <c:pt idx="208">
                  <c:v>41989</c:v>
                </c:pt>
                <c:pt idx="209">
                  <c:v>41988</c:v>
                </c:pt>
                <c:pt idx="210">
                  <c:v>41985</c:v>
                </c:pt>
                <c:pt idx="211">
                  <c:v>41984</c:v>
                </c:pt>
                <c:pt idx="212">
                  <c:v>41983</c:v>
                </c:pt>
                <c:pt idx="213">
                  <c:v>41982</c:v>
                </c:pt>
                <c:pt idx="214">
                  <c:v>41981</c:v>
                </c:pt>
                <c:pt idx="215">
                  <c:v>41978</c:v>
                </c:pt>
                <c:pt idx="216">
                  <c:v>41977</c:v>
                </c:pt>
                <c:pt idx="217">
                  <c:v>41976</c:v>
                </c:pt>
                <c:pt idx="218">
                  <c:v>41975</c:v>
                </c:pt>
                <c:pt idx="219">
                  <c:v>41974</c:v>
                </c:pt>
                <c:pt idx="220">
                  <c:v>41971</c:v>
                </c:pt>
                <c:pt idx="221">
                  <c:v>41970</c:v>
                </c:pt>
                <c:pt idx="222">
                  <c:v>41969</c:v>
                </c:pt>
                <c:pt idx="223">
                  <c:v>41968</c:v>
                </c:pt>
                <c:pt idx="224">
                  <c:v>41967</c:v>
                </c:pt>
                <c:pt idx="225">
                  <c:v>41964</c:v>
                </c:pt>
                <c:pt idx="226">
                  <c:v>41963</c:v>
                </c:pt>
                <c:pt idx="227">
                  <c:v>41962</c:v>
                </c:pt>
                <c:pt idx="228">
                  <c:v>41961</c:v>
                </c:pt>
                <c:pt idx="229">
                  <c:v>41960</c:v>
                </c:pt>
                <c:pt idx="230">
                  <c:v>41957</c:v>
                </c:pt>
                <c:pt idx="231">
                  <c:v>41956</c:v>
                </c:pt>
                <c:pt idx="232">
                  <c:v>41955</c:v>
                </c:pt>
                <c:pt idx="233">
                  <c:v>41954</c:v>
                </c:pt>
                <c:pt idx="234">
                  <c:v>41953</c:v>
                </c:pt>
                <c:pt idx="235">
                  <c:v>41950</c:v>
                </c:pt>
                <c:pt idx="236">
                  <c:v>41949</c:v>
                </c:pt>
                <c:pt idx="237">
                  <c:v>41948</c:v>
                </c:pt>
                <c:pt idx="238">
                  <c:v>41947</c:v>
                </c:pt>
                <c:pt idx="239">
                  <c:v>41946</c:v>
                </c:pt>
                <c:pt idx="240">
                  <c:v>41943</c:v>
                </c:pt>
                <c:pt idx="241">
                  <c:v>41942</c:v>
                </c:pt>
                <c:pt idx="242">
                  <c:v>41941</c:v>
                </c:pt>
                <c:pt idx="243">
                  <c:v>41940</c:v>
                </c:pt>
                <c:pt idx="244">
                  <c:v>41939</c:v>
                </c:pt>
                <c:pt idx="245">
                  <c:v>41936</c:v>
                </c:pt>
                <c:pt idx="246">
                  <c:v>41935</c:v>
                </c:pt>
                <c:pt idx="247">
                  <c:v>41934</c:v>
                </c:pt>
                <c:pt idx="248">
                  <c:v>41933</c:v>
                </c:pt>
                <c:pt idx="249">
                  <c:v>41932</c:v>
                </c:pt>
                <c:pt idx="250">
                  <c:v>41929</c:v>
                </c:pt>
                <c:pt idx="251">
                  <c:v>41928</c:v>
                </c:pt>
                <c:pt idx="252">
                  <c:v>41927</c:v>
                </c:pt>
                <c:pt idx="253">
                  <c:v>41926</c:v>
                </c:pt>
                <c:pt idx="254">
                  <c:v>41925</c:v>
                </c:pt>
                <c:pt idx="255">
                  <c:v>41922</c:v>
                </c:pt>
                <c:pt idx="256">
                  <c:v>41921</c:v>
                </c:pt>
                <c:pt idx="257">
                  <c:v>41920</c:v>
                </c:pt>
                <c:pt idx="258">
                  <c:v>41919</c:v>
                </c:pt>
                <c:pt idx="259">
                  <c:v>41918</c:v>
                </c:pt>
                <c:pt idx="260">
                  <c:v>41915</c:v>
                </c:pt>
                <c:pt idx="261">
                  <c:v>41914</c:v>
                </c:pt>
                <c:pt idx="262">
                  <c:v>41913</c:v>
                </c:pt>
                <c:pt idx="263">
                  <c:v>41912</c:v>
                </c:pt>
                <c:pt idx="264">
                  <c:v>41911</c:v>
                </c:pt>
                <c:pt idx="265">
                  <c:v>41908</c:v>
                </c:pt>
                <c:pt idx="266">
                  <c:v>41907</c:v>
                </c:pt>
                <c:pt idx="267">
                  <c:v>41906</c:v>
                </c:pt>
                <c:pt idx="268">
                  <c:v>41905</c:v>
                </c:pt>
                <c:pt idx="269">
                  <c:v>41904</c:v>
                </c:pt>
                <c:pt idx="270">
                  <c:v>41901</c:v>
                </c:pt>
                <c:pt idx="271">
                  <c:v>41900</c:v>
                </c:pt>
                <c:pt idx="272">
                  <c:v>41899</c:v>
                </c:pt>
                <c:pt idx="273">
                  <c:v>41898</c:v>
                </c:pt>
                <c:pt idx="274">
                  <c:v>41897</c:v>
                </c:pt>
                <c:pt idx="275">
                  <c:v>41894</c:v>
                </c:pt>
                <c:pt idx="276">
                  <c:v>41893</c:v>
                </c:pt>
                <c:pt idx="277">
                  <c:v>41892</c:v>
                </c:pt>
                <c:pt idx="278">
                  <c:v>41891</c:v>
                </c:pt>
                <c:pt idx="279">
                  <c:v>41890</c:v>
                </c:pt>
                <c:pt idx="280">
                  <c:v>41887</c:v>
                </c:pt>
                <c:pt idx="281">
                  <c:v>41886</c:v>
                </c:pt>
                <c:pt idx="282">
                  <c:v>41885</c:v>
                </c:pt>
                <c:pt idx="283">
                  <c:v>41884</c:v>
                </c:pt>
                <c:pt idx="284">
                  <c:v>41883</c:v>
                </c:pt>
                <c:pt idx="285">
                  <c:v>41880</c:v>
                </c:pt>
                <c:pt idx="286">
                  <c:v>41879</c:v>
                </c:pt>
                <c:pt idx="287">
                  <c:v>41878</c:v>
                </c:pt>
                <c:pt idx="288">
                  <c:v>41877</c:v>
                </c:pt>
                <c:pt idx="289">
                  <c:v>41876</c:v>
                </c:pt>
                <c:pt idx="290">
                  <c:v>41873</c:v>
                </c:pt>
                <c:pt idx="291">
                  <c:v>41872</c:v>
                </c:pt>
                <c:pt idx="292">
                  <c:v>41871</c:v>
                </c:pt>
                <c:pt idx="293">
                  <c:v>41870</c:v>
                </c:pt>
                <c:pt idx="294">
                  <c:v>41869</c:v>
                </c:pt>
                <c:pt idx="295">
                  <c:v>41866</c:v>
                </c:pt>
                <c:pt idx="296">
                  <c:v>41865</c:v>
                </c:pt>
                <c:pt idx="297">
                  <c:v>41864</c:v>
                </c:pt>
                <c:pt idx="298">
                  <c:v>41863</c:v>
                </c:pt>
                <c:pt idx="299">
                  <c:v>41862</c:v>
                </c:pt>
                <c:pt idx="300">
                  <c:v>41859</c:v>
                </c:pt>
                <c:pt idx="301">
                  <c:v>41858</c:v>
                </c:pt>
                <c:pt idx="302">
                  <c:v>41857</c:v>
                </c:pt>
                <c:pt idx="303">
                  <c:v>41856</c:v>
                </c:pt>
                <c:pt idx="304">
                  <c:v>41855</c:v>
                </c:pt>
                <c:pt idx="305">
                  <c:v>41852</c:v>
                </c:pt>
                <c:pt idx="306">
                  <c:v>41851</c:v>
                </c:pt>
                <c:pt idx="307">
                  <c:v>41850</c:v>
                </c:pt>
                <c:pt idx="308">
                  <c:v>41849</c:v>
                </c:pt>
                <c:pt idx="309">
                  <c:v>41848</c:v>
                </c:pt>
                <c:pt idx="310">
                  <c:v>41845</c:v>
                </c:pt>
                <c:pt idx="311">
                  <c:v>41844</c:v>
                </c:pt>
                <c:pt idx="312">
                  <c:v>41843</c:v>
                </c:pt>
                <c:pt idx="313">
                  <c:v>41842</c:v>
                </c:pt>
                <c:pt idx="314">
                  <c:v>41841</c:v>
                </c:pt>
                <c:pt idx="315">
                  <c:v>41838</c:v>
                </c:pt>
                <c:pt idx="316">
                  <c:v>41837</c:v>
                </c:pt>
                <c:pt idx="317">
                  <c:v>41836</c:v>
                </c:pt>
                <c:pt idx="318">
                  <c:v>41835</c:v>
                </c:pt>
                <c:pt idx="319">
                  <c:v>41834</c:v>
                </c:pt>
                <c:pt idx="320">
                  <c:v>41831</c:v>
                </c:pt>
                <c:pt idx="321">
                  <c:v>41830</c:v>
                </c:pt>
                <c:pt idx="322">
                  <c:v>41829</c:v>
                </c:pt>
                <c:pt idx="323">
                  <c:v>41828</c:v>
                </c:pt>
                <c:pt idx="324">
                  <c:v>41827</c:v>
                </c:pt>
                <c:pt idx="325">
                  <c:v>41824</c:v>
                </c:pt>
                <c:pt idx="326">
                  <c:v>41823</c:v>
                </c:pt>
                <c:pt idx="327">
                  <c:v>41822</c:v>
                </c:pt>
                <c:pt idx="328">
                  <c:v>41821</c:v>
                </c:pt>
                <c:pt idx="329">
                  <c:v>41820</c:v>
                </c:pt>
                <c:pt idx="330">
                  <c:v>41817</c:v>
                </c:pt>
                <c:pt idx="331">
                  <c:v>41816</c:v>
                </c:pt>
                <c:pt idx="332">
                  <c:v>41815</c:v>
                </c:pt>
                <c:pt idx="333">
                  <c:v>41814</c:v>
                </c:pt>
                <c:pt idx="334">
                  <c:v>41813</c:v>
                </c:pt>
                <c:pt idx="335">
                  <c:v>41810</c:v>
                </c:pt>
                <c:pt idx="336">
                  <c:v>41809</c:v>
                </c:pt>
                <c:pt idx="337">
                  <c:v>41808</c:v>
                </c:pt>
                <c:pt idx="338">
                  <c:v>41807</c:v>
                </c:pt>
                <c:pt idx="339">
                  <c:v>41806</c:v>
                </c:pt>
                <c:pt idx="340">
                  <c:v>41803</c:v>
                </c:pt>
                <c:pt idx="341">
                  <c:v>41802</c:v>
                </c:pt>
                <c:pt idx="342">
                  <c:v>41801</c:v>
                </c:pt>
                <c:pt idx="343">
                  <c:v>41800</c:v>
                </c:pt>
                <c:pt idx="344">
                  <c:v>41799</c:v>
                </c:pt>
                <c:pt idx="345">
                  <c:v>41796</c:v>
                </c:pt>
                <c:pt idx="346">
                  <c:v>41795</c:v>
                </c:pt>
                <c:pt idx="347">
                  <c:v>41794</c:v>
                </c:pt>
                <c:pt idx="348">
                  <c:v>41793</c:v>
                </c:pt>
                <c:pt idx="349">
                  <c:v>41792</c:v>
                </c:pt>
                <c:pt idx="350">
                  <c:v>41789</c:v>
                </c:pt>
                <c:pt idx="351">
                  <c:v>41788</c:v>
                </c:pt>
                <c:pt idx="352">
                  <c:v>41787</c:v>
                </c:pt>
                <c:pt idx="353">
                  <c:v>41786</c:v>
                </c:pt>
                <c:pt idx="354">
                  <c:v>41782</c:v>
                </c:pt>
                <c:pt idx="355">
                  <c:v>41781</c:v>
                </c:pt>
                <c:pt idx="356">
                  <c:v>41780</c:v>
                </c:pt>
                <c:pt idx="357">
                  <c:v>41779</c:v>
                </c:pt>
                <c:pt idx="358">
                  <c:v>41775</c:v>
                </c:pt>
                <c:pt idx="359">
                  <c:v>41774</c:v>
                </c:pt>
                <c:pt idx="360">
                  <c:v>41773</c:v>
                </c:pt>
                <c:pt idx="361">
                  <c:v>41772</c:v>
                </c:pt>
                <c:pt idx="362">
                  <c:v>41771</c:v>
                </c:pt>
                <c:pt idx="363">
                  <c:v>41768</c:v>
                </c:pt>
                <c:pt idx="364">
                  <c:v>41767</c:v>
                </c:pt>
                <c:pt idx="365">
                  <c:v>41766</c:v>
                </c:pt>
                <c:pt idx="366">
                  <c:v>41765</c:v>
                </c:pt>
                <c:pt idx="367">
                  <c:v>41764</c:v>
                </c:pt>
                <c:pt idx="368">
                  <c:v>41761</c:v>
                </c:pt>
                <c:pt idx="369">
                  <c:v>41760</c:v>
                </c:pt>
                <c:pt idx="370">
                  <c:v>41759</c:v>
                </c:pt>
                <c:pt idx="371">
                  <c:v>41758</c:v>
                </c:pt>
                <c:pt idx="372">
                  <c:v>41757</c:v>
                </c:pt>
                <c:pt idx="373">
                  <c:v>41754</c:v>
                </c:pt>
                <c:pt idx="374">
                  <c:v>41753</c:v>
                </c:pt>
                <c:pt idx="375">
                  <c:v>41752</c:v>
                </c:pt>
                <c:pt idx="376">
                  <c:v>41751</c:v>
                </c:pt>
                <c:pt idx="377">
                  <c:v>41746</c:v>
                </c:pt>
                <c:pt idx="378">
                  <c:v>41745</c:v>
                </c:pt>
                <c:pt idx="379">
                  <c:v>41744</c:v>
                </c:pt>
                <c:pt idx="380">
                  <c:v>41743</c:v>
                </c:pt>
                <c:pt idx="381">
                  <c:v>41740</c:v>
                </c:pt>
                <c:pt idx="382">
                  <c:v>41739</c:v>
                </c:pt>
                <c:pt idx="383">
                  <c:v>41738</c:v>
                </c:pt>
                <c:pt idx="384">
                  <c:v>41737</c:v>
                </c:pt>
                <c:pt idx="385">
                  <c:v>41736</c:v>
                </c:pt>
                <c:pt idx="386">
                  <c:v>41733</c:v>
                </c:pt>
                <c:pt idx="387">
                  <c:v>41732</c:v>
                </c:pt>
                <c:pt idx="388">
                  <c:v>41731</c:v>
                </c:pt>
                <c:pt idx="389">
                  <c:v>41730</c:v>
                </c:pt>
                <c:pt idx="390">
                  <c:v>41729</c:v>
                </c:pt>
                <c:pt idx="391">
                  <c:v>41726</c:v>
                </c:pt>
                <c:pt idx="392">
                  <c:v>41725</c:v>
                </c:pt>
                <c:pt idx="393">
                  <c:v>41724</c:v>
                </c:pt>
                <c:pt idx="394">
                  <c:v>41723</c:v>
                </c:pt>
                <c:pt idx="395">
                  <c:v>41722</c:v>
                </c:pt>
                <c:pt idx="396">
                  <c:v>41719</c:v>
                </c:pt>
                <c:pt idx="397">
                  <c:v>41718</c:v>
                </c:pt>
                <c:pt idx="398">
                  <c:v>41717</c:v>
                </c:pt>
                <c:pt idx="399">
                  <c:v>41716</c:v>
                </c:pt>
                <c:pt idx="400">
                  <c:v>41715</c:v>
                </c:pt>
                <c:pt idx="401">
                  <c:v>41712</c:v>
                </c:pt>
                <c:pt idx="402">
                  <c:v>41711</c:v>
                </c:pt>
                <c:pt idx="403">
                  <c:v>41710</c:v>
                </c:pt>
                <c:pt idx="404">
                  <c:v>41709</c:v>
                </c:pt>
                <c:pt idx="405">
                  <c:v>41708</c:v>
                </c:pt>
                <c:pt idx="406">
                  <c:v>41705</c:v>
                </c:pt>
                <c:pt idx="407">
                  <c:v>41704</c:v>
                </c:pt>
                <c:pt idx="408">
                  <c:v>41703</c:v>
                </c:pt>
                <c:pt idx="409">
                  <c:v>41702</c:v>
                </c:pt>
                <c:pt idx="410">
                  <c:v>41701</c:v>
                </c:pt>
                <c:pt idx="411">
                  <c:v>41698</c:v>
                </c:pt>
                <c:pt idx="412">
                  <c:v>41697</c:v>
                </c:pt>
                <c:pt idx="413">
                  <c:v>41696</c:v>
                </c:pt>
                <c:pt idx="414">
                  <c:v>41695</c:v>
                </c:pt>
                <c:pt idx="415">
                  <c:v>41694</c:v>
                </c:pt>
                <c:pt idx="416">
                  <c:v>41691</c:v>
                </c:pt>
                <c:pt idx="417">
                  <c:v>41690</c:v>
                </c:pt>
                <c:pt idx="418">
                  <c:v>41689</c:v>
                </c:pt>
                <c:pt idx="419">
                  <c:v>41688</c:v>
                </c:pt>
                <c:pt idx="420">
                  <c:v>41687</c:v>
                </c:pt>
                <c:pt idx="421">
                  <c:v>41684</c:v>
                </c:pt>
                <c:pt idx="422">
                  <c:v>41683</c:v>
                </c:pt>
                <c:pt idx="423">
                  <c:v>41682</c:v>
                </c:pt>
                <c:pt idx="424">
                  <c:v>41681</c:v>
                </c:pt>
                <c:pt idx="425">
                  <c:v>41680</c:v>
                </c:pt>
                <c:pt idx="426">
                  <c:v>41677</c:v>
                </c:pt>
                <c:pt idx="427">
                  <c:v>41676</c:v>
                </c:pt>
                <c:pt idx="428">
                  <c:v>41675</c:v>
                </c:pt>
                <c:pt idx="429">
                  <c:v>41674</c:v>
                </c:pt>
                <c:pt idx="430">
                  <c:v>41673</c:v>
                </c:pt>
                <c:pt idx="431">
                  <c:v>41670</c:v>
                </c:pt>
                <c:pt idx="432">
                  <c:v>41669</c:v>
                </c:pt>
                <c:pt idx="433">
                  <c:v>41668</c:v>
                </c:pt>
                <c:pt idx="434">
                  <c:v>41667</c:v>
                </c:pt>
                <c:pt idx="435">
                  <c:v>41666</c:v>
                </c:pt>
                <c:pt idx="436">
                  <c:v>41663</c:v>
                </c:pt>
                <c:pt idx="437">
                  <c:v>41662</c:v>
                </c:pt>
                <c:pt idx="438">
                  <c:v>41661</c:v>
                </c:pt>
                <c:pt idx="439">
                  <c:v>41660</c:v>
                </c:pt>
                <c:pt idx="440">
                  <c:v>41659</c:v>
                </c:pt>
                <c:pt idx="441">
                  <c:v>41656</c:v>
                </c:pt>
                <c:pt idx="442">
                  <c:v>41655</c:v>
                </c:pt>
                <c:pt idx="443">
                  <c:v>41654</c:v>
                </c:pt>
                <c:pt idx="444">
                  <c:v>41653</c:v>
                </c:pt>
                <c:pt idx="445">
                  <c:v>41652</c:v>
                </c:pt>
                <c:pt idx="446">
                  <c:v>41649</c:v>
                </c:pt>
                <c:pt idx="447">
                  <c:v>41648</c:v>
                </c:pt>
                <c:pt idx="448">
                  <c:v>41647</c:v>
                </c:pt>
                <c:pt idx="449">
                  <c:v>41646</c:v>
                </c:pt>
                <c:pt idx="450">
                  <c:v>41645</c:v>
                </c:pt>
                <c:pt idx="451">
                  <c:v>41642</c:v>
                </c:pt>
                <c:pt idx="452">
                  <c:v>41641</c:v>
                </c:pt>
                <c:pt idx="453">
                  <c:v>41640</c:v>
                </c:pt>
                <c:pt idx="454">
                  <c:v>41639</c:v>
                </c:pt>
                <c:pt idx="455">
                  <c:v>41638</c:v>
                </c:pt>
                <c:pt idx="456">
                  <c:v>41635</c:v>
                </c:pt>
                <c:pt idx="457">
                  <c:v>41634</c:v>
                </c:pt>
                <c:pt idx="458">
                  <c:v>41633</c:v>
                </c:pt>
                <c:pt idx="459">
                  <c:v>41632</c:v>
                </c:pt>
                <c:pt idx="460">
                  <c:v>41631</c:v>
                </c:pt>
                <c:pt idx="461">
                  <c:v>41628</c:v>
                </c:pt>
                <c:pt idx="462">
                  <c:v>41627</c:v>
                </c:pt>
                <c:pt idx="463">
                  <c:v>41626</c:v>
                </c:pt>
                <c:pt idx="464">
                  <c:v>41625</c:v>
                </c:pt>
                <c:pt idx="465">
                  <c:v>41624</c:v>
                </c:pt>
                <c:pt idx="466">
                  <c:v>41621</c:v>
                </c:pt>
                <c:pt idx="467">
                  <c:v>41620</c:v>
                </c:pt>
                <c:pt idx="468">
                  <c:v>41619</c:v>
                </c:pt>
                <c:pt idx="469">
                  <c:v>41618</c:v>
                </c:pt>
                <c:pt idx="470">
                  <c:v>41617</c:v>
                </c:pt>
                <c:pt idx="471">
                  <c:v>41614</c:v>
                </c:pt>
                <c:pt idx="472">
                  <c:v>41613</c:v>
                </c:pt>
                <c:pt idx="473">
                  <c:v>41612</c:v>
                </c:pt>
                <c:pt idx="474">
                  <c:v>41611</c:v>
                </c:pt>
                <c:pt idx="475">
                  <c:v>41610</c:v>
                </c:pt>
                <c:pt idx="476">
                  <c:v>41607</c:v>
                </c:pt>
                <c:pt idx="477">
                  <c:v>41606</c:v>
                </c:pt>
                <c:pt idx="478">
                  <c:v>41605</c:v>
                </c:pt>
                <c:pt idx="479">
                  <c:v>41604</c:v>
                </c:pt>
                <c:pt idx="480">
                  <c:v>41603</c:v>
                </c:pt>
                <c:pt idx="481">
                  <c:v>41600</c:v>
                </c:pt>
                <c:pt idx="482">
                  <c:v>41599</c:v>
                </c:pt>
                <c:pt idx="483">
                  <c:v>41598</c:v>
                </c:pt>
                <c:pt idx="484">
                  <c:v>41597</c:v>
                </c:pt>
                <c:pt idx="485">
                  <c:v>41596</c:v>
                </c:pt>
                <c:pt idx="486">
                  <c:v>41593</c:v>
                </c:pt>
                <c:pt idx="487">
                  <c:v>41592</c:v>
                </c:pt>
                <c:pt idx="488">
                  <c:v>41591</c:v>
                </c:pt>
                <c:pt idx="489">
                  <c:v>41590</c:v>
                </c:pt>
                <c:pt idx="490">
                  <c:v>41589</c:v>
                </c:pt>
                <c:pt idx="491">
                  <c:v>41586</c:v>
                </c:pt>
                <c:pt idx="492">
                  <c:v>41585</c:v>
                </c:pt>
                <c:pt idx="493">
                  <c:v>41584</c:v>
                </c:pt>
                <c:pt idx="494">
                  <c:v>41583</c:v>
                </c:pt>
                <c:pt idx="495">
                  <c:v>41582</c:v>
                </c:pt>
                <c:pt idx="496">
                  <c:v>41579</c:v>
                </c:pt>
                <c:pt idx="497">
                  <c:v>41578</c:v>
                </c:pt>
                <c:pt idx="498">
                  <c:v>41577</c:v>
                </c:pt>
                <c:pt idx="499">
                  <c:v>41576</c:v>
                </c:pt>
                <c:pt idx="500">
                  <c:v>41575</c:v>
                </c:pt>
                <c:pt idx="501">
                  <c:v>41572</c:v>
                </c:pt>
                <c:pt idx="502">
                  <c:v>41571</c:v>
                </c:pt>
                <c:pt idx="503">
                  <c:v>41570</c:v>
                </c:pt>
                <c:pt idx="504">
                  <c:v>41569</c:v>
                </c:pt>
                <c:pt idx="505">
                  <c:v>41568</c:v>
                </c:pt>
                <c:pt idx="506">
                  <c:v>41565</c:v>
                </c:pt>
                <c:pt idx="507">
                  <c:v>41564</c:v>
                </c:pt>
                <c:pt idx="508">
                  <c:v>41563</c:v>
                </c:pt>
                <c:pt idx="509">
                  <c:v>41562</c:v>
                </c:pt>
                <c:pt idx="510">
                  <c:v>41561</c:v>
                </c:pt>
                <c:pt idx="511">
                  <c:v>41558</c:v>
                </c:pt>
                <c:pt idx="512">
                  <c:v>41557</c:v>
                </c:pt>
                <c:pt idx="513">
                  <c:v>41556</c:v>
                </c:pt>
                <c:pt idx="514">
                  <c:v>41555</c:v>
                </c:pt>
                <c:pt idx="515">
                  <c:v>41554</c:v>
                </c:pt>
                <c:pt idx="516">
                  <c:v>41551</c:v>
                </c:pt>
                <c:pt idx="517">
                  <c:v>41550</c:v>
                </c:pt>
                <c:pt idx="518">
                  <c:v>41549</c:v>
                </c:pt>
                <c:pt idx="519">
                  <c:v>41548</c:v>
                </c:pt>
                <c:pt idx="520">
                  <c:v>41547</c:v>
                </c:pt>
                <c:pt idx="521">
                  <c:v>41544</c:v>
                </c:pt>
                <c:pt idx="522">
                  <c:v>41543</c:v>
                </c:pt>
                <c:pt idx="523">
                  <c:v>41542</c:v>
                </c:pt>
                <c:pt idx="524">
                  <c:v>41541</c:v>
                </c:pt>
                <c:pt idx="525">
                  <c:v>41540</c:v>
                </c:pt>
                <c:pt idx="526">
                  <c:v>41537</c:v>
                </c:pt>
                <c:pt idx="527">
                  <c:v>41536</c:v>
                </c:pt>
                <c:pt idx="528">
                  <c:v>41535</c:v>
                </c:pt>
                <c:pt idx="529">
                  <c:v>41534</c:v>
                </c:pt>
                <c:pt idx="530">
                  <c:v>41533</c:v>
                </c:pt>
                <c:pt idx="531">
                  <c:v>41530</c:v>
                </c:pt>
                <c:pt idx="532">
                  <c:v>41529</c:v>
                </c:pt>
                <c:pt idx="533">
                  <c:v>41528</c:v>
                </c:pt>
                <c:pt idx="534">
                  <c:v>41527</c:v>
                </c:pt>
                <c:pt idx="535">
                  <c:v>41526</c:v>
                </c:pt>
                <c:pt idx="536">
                  <c:v>41523</c:v>
                </c:pt>
                <c:pt idx="537">
                  <c:v>41522</c:v>
                </c:pt>
                <c:pt idx="538">
                  <c:v>41521</c:v>
                </c:pt>
                <c:pt idx="539">
                  <c:v>41520</c:v>
                </c:pt>
                <c:pt idx="540">
                  <c:v>41519</c:v>
                </c:pt>
                <c:pt idx="541">
                  <c:v>41516</c:v>
                </c:pt>
                <c:pt idx="542">
                  <c:v>41515</c:v>
                </c:pt>
                <c:pt idx="543">
                  <c:v>41514</c:v>
                </c:pt>
                <c:pt idx="544">
                  <c:v>41513</c:v>
                </c:pt>
                <c:pt idx="545">
                  <c:v>41512</c:v>
                </c:pt>
                <c:pt idx="546">
                  <c:v>41509</c:v>
                </c:pt>
                <c:pt idx="547">
                  <c:v>41508</c:v>
                </c:pt>
                <c:pt idx="548">
                  <c:v>41507</c:v>
                </c:pt>
                <c:pt idx="549">
                  <c:v>41506</c:v>
                </c:pt>
                <c:pt idx="550">
                  <c:v>41505</c:v>
                </c:pt>
                <c:pt idx="551">
                  <c:v>41502</c:v>
                </c:pt>
                <c:pt idx="552">
                  <c:v>41501</c:v>
                </c:pt>
                <c:pt idx="553">
                  <c:v>41500</c:v>
                </c:pt>
                <c:pt idx="554">
                  <c:v>41499</c:v>
                </c:pt>
                <c:pt idx="555">
                  <c:v>41498</c:v>
                </c:pt>
                <c:pt idx="556">
                  <c:v>41495</c:v>
                </c:pt>
                <c:pt idx="557">
                  <c:v>41494</c:v>
                </c:pt>
                <c:pt idx="558">
                  <c:v>41493</c:v>
                </c:pt>
                <c:pt idx="559">
                  <c:v>41492</c:v>
                </c:pt>
                <c:pt idx="560">
                  <c:v>41491</c:v>
                </c:pt>
                <c:pt idx="561">
                  <c:v>41488</c:v>
                </c:pt>
                <c:pt idx="562">
                  <c:v>41487</c:v>
                </c:pt>
                <c:pt idx="563">
                  <c:v>41486</c:v>
                </c:pt>
                <c:pt idx="564">
                  <c:v>41485</c:v>
                </c:pt>
                <c:pt idx="565">
                  <c:v>41484</c:v>
                </c:pt>
                <c:pt idx="566">
                  <c:v>41481</c:v>
                </c:pt>
                <c:pt idx="567">
                  <c:v>41480</c:v>
                </c:pt>
                <c:pt idx="568">
                  <c:v>41479</c:v>
                </c:pt>
                <c:pt idx="569">
                  <c:v>41478</c:v>
                </c:pt>
                <c:pt idx="570">
                  <c:v>41477</c:v>
                </c:pt>
                <c:pt idx="571">
                  <c:v>41474</c:v>
                </c:pt>
                <c:pt idx="572">
                  <c:v>41473</c:v>
                </c:pt>
                <c:pt idx="573">
                  <c:v>41472</c:v>
                </c:pt>
                <c:pt idx="574">
                  <c:v>41471</c:v>
                </c:pt>
                <c:pt idx="575">
                  <c:v>41470</c:v>
                </c:pt>
                <c:pt idx="576">
                  <c:v>41467</c:v>
                </c:pt>
                <c:pt idx="577">
                  <c:v>41466</c:v>
                </c:pt>
                <c:pt idx="578">
                  <c:v>41465</c:v>
                </c:pt>
                <c:pt idx="579">
                  <c:v>41464</c:v>
                </c:pt>
                <c:pt idx="580">
                  <c:v>41463</c:v>
                </c:pt>
                <c:pt idx="581">
                  <c:v>41460</c:v>
                </c:pt>
                <c:pt idx="582">
                  <c:v>41459</c:v>
                </c:pt>
                <c:pt idx="583">
                  <c:v>41458</c:v>
                </c:pt>
                <c:pt idx="584">
                  <c:v>41457</c:v>
                </c:pt>
                <c:pt idx="585">
                  <c:v>41456</c:v>
                </c:pt>
                <c:pt idx="586">
                  <c:v>41453</c:v>
                </c:pt>
                <c:pt idx="587">
                  <c:v>41452</c:v>
                </c:pt>
                <c:pt idx="588">
                  <c:v>41451</c:v>
                </c:pt>
                <c:pt idx="589">
                  <c:v>41450</c:v>
                </c:pt>
                <c:pt idx="590">
                  <c:v>41449</c:v>
                </c:pt>
                <c:pt idx="591">
                  <c:v>41446</c:v>
                </c:pt>
                <c:pt idx="592">
                  <c:v>41445</c:v>
                </c:pt>
                <c:pt idx="593">
                  <c:v>41444</c:v>
                </c:pt>
                <c:pt idx="594">
                  <c:v>41443</c:v>
                </c:pt>
                <c:pt idx="595">
                  <c:v>41442</c:v>
                </c:pt>
                <c:pt idx="596">
                  <c:v>41439</c:v>
                </c:pt>
                <c:pt idx="597">
                  <c:v>41438</c:v>
                </c:pt>
                <c:pt idx="598">
                  <c:v>41437</c:v>
                </c:pt>
                <c:pt idx="599">
                  <c:v>41436</c:v>
                </c:pt>
                <c:pt idx="600">
                  <c:v>41435</c:v>
                </c:pt>
                <c:pt idx="601">
                  <c:v>41432</c:v>
                </c:pt>
                <c:pt idx="602">
                  <c:v>41431</c:v>
                </c:pt>
                <c:pt idx="603">
                  <c:v>41430</c:v>
                </c:pt>
                <c:pt idx="604">
                  <c:v>41429</c:v>
                </c:pt>
                <c:pt idx="605">
                  <c:v>41428</c:v>
                </c:pt>
                <c:pt idx="606">
                  <c:v>41425</c:v>
                </c:pt>
                <c:pt idx="607">
                  <c:v>41424</c:v>
                </c:pt>
                <c:pt idx="608">
                  <c:v>41423</c:v>
                </c:pt>
                <c:pt idx="609">
                  <c:v>41422</c:v>
                </c:pt>
                <c:pt idx="610">
                  <c:v>41421</c:v>
                </c:pt>
                <c:pt idx="611">
                  <c:v>41418</c:v>
                </c:pt>
                <c:pt idx="612">
                  <c:v>41417</c:v>
                </c:pt>
                <c:pt idx="613">
                  <c:v>41416</c:v>
                </c:pt>
                <c:pt idx="614">
                  <c:v>41415</c:v>
                </c:pt>
                <c:pt idx="615">
                  <c:v>41414</c:v>
                </c:pt>
                <c:pt idx="616">
                  <c:v>41411</c:v>
                </c:pt>
                <c:pt idx="617">
                  <c:v>41410</c:v>
                </c:pt>
                <c:pt idx="618">
                  <c:v>41409</c:v>
                </c:pt>
                <c:pt idx="619">
                  <c:v>41408</c:v>
                </c:pt>
                <c:pt idx="620">
                  <c:v>41407</c:v>
                </c:pt>
                <c:pt idx="621">
                  <c:v>41404</c:v>
                </c:pt>
                <c:pt idx="622">
                  <c:v>41403</c:v>
                </c:pt>
                <c:pt idx="623">
                  <c:v>41402</c:v>
                </c:pt>
                <c:pt idx="624">
                  <c:v>41401</c:v>
                </c:pt>
                <c:pt idx="625">
                  <c:v>41400</c:v>
                </c:pt>
                <c:pt idx="626">
                  <c:v>41397</c:v>
                </c:pt>
                <c:pt idx="627">
                  <c:v>41396</c:v>
                </c:pt>
                <c:pt idx="628">
                  <c:v>41395</c:v>
                </c:pt>
                <c:pt idx="629">
                  <c:v>41394</c:v>
                </c:pt>
                <c:pt idx="630">
                  <c:v>41393</c:v>
                </c:pt>
                <c:pt idx="631">
                  <c:v>41390</c:v>
                </c:pt>
                <c:pt idx="632">
                  <c:v>41389</c:v>
                </c:pt>
                <c:pt idx="633">
                  <c:v>41388</c:v>
                </c:pt>
                <c:pt idx="634">
                  <c:v>41387</c:v>
                </c:pt>
                <c:pt idx="635">
                  <c:v>41386</c:v>
                </c:pt>
                <c:pt idx="636">
                  <c:v>41383</c:v>
                </c:pt>
                <c:pt idx="637">
                  <c:v>41382</c:v>
                </c:pt>
                <c:pt idx="638">
                  <c:v>41381</c:v>
                </c:pt>
                <c:pt idx="639">
                  <c:v>41380</c:v>
                </c:pt>
                <c:pt idx="640">
                  <c:v>41379</c:v>
                </c:pt>
                <c:pt idx="641">
                  <c:v>41376</c:v>
                </c:pt>
                <c:pt idx="642">
                  <c:v>41375</c:v>
                </c:pt>
                <c:pt idx="643">
                  <c:v>41374</c:v>
                </c:pt>
                <c:pt idx="644">
                  <c:v>41373</c:v>
                </c:pt>
                <c:pt idx="645">
                  <c:v>41372</c:v>
                </c:pt>
                <c:pt idx="646">
                  <c:v>41369</c:v>
                </c:pt>
                <c:pt idx="647">
                  <c:v>41368</c:v>
                </c:pt>
                <c:pt idx="648">
                  <c:v>41367</c:v>
                </c:pt>
                <c:pt idx="649">
                  <c:v>41366</c:v>
                </c:pt>
                <c:pt idx="650">
                  <c:v>41361</c:v>
                </c:pt>
                <c:pt idx="651">
                  <c:v>41360</c:v>
                </c:pt>
                <c:pt idx="652">
                  <c:v>41359</c:v>
                </c:pt>
                <c:pt idx="653">
                  <c:v>41358</c:v>
                </c:pt>
                <c:pt idx="654">
                  <c:v>41355</c:v>
                </c:pt>
                <c:pt idx="655">
                  <c:v>41354</c:v>
                </c:pt>
                <c:pt idx="656">
                  <c:v>41353</c:v>
                </c:pt>
                <c:pt idx="657">
                  <c:v>41352</c:v>
                </c:pt>
                <c:pt idx="658">
                  <c:v>41351</c:v>
                </c:pt>
                <c:pt idx="659">
                  <c:v>41348</c:v>
                </c:pt>
                <c:pt idx="660">
                  <c:v>41347</c:v>
                </c:pt>
                <c:pt idx="661">
                  <c:v>41346</c:v>
                </c:pt>
                <c:pt idx="662">
                  <c:v>41345</c:v>
                </c:pt>
                <c:pt idx="663">
                  <c:v>41344</c:v>
                </c:pt>
                <c:pt idx="664">
                  <c:v>41341</c:v>
                </c:pt>
                <c:pt idx="665">
                  <c:v>41340</c:v>
                </c:pt>
                <c:pt idx="666">
                  <c:v>41339</c:v>
                </c:pt>
                <c:pt idx="667">
                  <c:v>41338</c:v>
                </c:pt>
                <c:pt idx="668">
                  <c:v>41337</c:v>
                </c:pt>
                <c:pt idx="669">
                  <c:v>41334</c:v>
                </c:pt>
                <c:pt idx="670">
                  <c:v>41333</c:v>
                </c:pt>
                <c:pt idx="671">
                  <c:v>41332</c:v>
                </c:pt>
                <c:pt idx="672">
                  <c:v>41331</c:v>
                </c:pt>
                <c:pt idx="673">
                  <c:v>41330</c:v>
                </c:pt>
                <c:pt idx="674">
                  <c:v>41327</c:v>
                </c:pt>
                <c:pt idx="675">
                  <c:v>41326</c:v>
                </c:pt>
                <c:pt idx="676">
                  <c:v>41325</c:v>
                </c:pt>
                <c:pt idx="677">
                  <c:v>41324</c:v>
                </c:pt>
                <c:pt idx="678">
                  <c:v>41323</c:v>
                </c:pt>
                <c:pt idx="679">
                  <c:v>41320</c:v>
                </c:pt>
                <c:pt idx="680">
                  <c:v>41319</c:v>
                </c:pt>
                <c:pt idx="681">
                  <c:v>41318</c:v>
                </c:pt>
                <c:pt idx="682">
                  <c:v>41317</c:v>
                </c:pt>
                <c:pt idx="683">
                  <c:v>41316</c:v>
                </c:pt>
                <c:pt idx="684">
                  <c:v>41313</c:v>
                </c:pt>
                <c:pt idx="685">
                  <c:v>41312</c:v>
                </c:pt>
                <c:pt idx="686">
                  <c:v>41311</c:v>
                </c:pt>
                <c:pt idx="687">
                  <c:v>41310</c:v>
                </c:pt>
                <c:pt idx="688">
                  <c:v>41309</c:v>
                </c:pt>
                <c:pt idx="689">
                  <c:v>41306</c:v>
                </c:pt>
                <c:pt idx="690">
                  <c:v>41305</c:v>
                </c:pt>
                <c:pt idx="691">
                  <c:v>41304</c:v>
                </c:pt>
                <c:pt idx="692">
                  <c:v>41303</c:v>
                </c:pt>
                <c:pt idx="693">
                  <c:v>41302</c:v>
                </c:pt>
                <c:pt idx="694">
                  <c:v>41299</c:v>
                </c:pt>
                <c:pt idx="695">
                  <c:v>41298</c:v>
                </c:pt>
                <c:pt idx="696">
                  <c:v>41297</c:v>
                </c:pt>
                <c:pt idx="697">
                  <c:v>41296</c:v>
                </c:pt>
                <c:pt idx="698">
                  <c:v>41295</c:v>
                </c:pt>
                <c:pt idx="699">
                  <c:v>41292</c:v>
                </c:pt>
                <c:pt idx="700">
                  <c:v>41291</c:v>
                </c:pt>
                <c:pt idx="701">
                  <c:v>41290</c:v>
                </c:pt>
                <c:pt idx="702">
                  <c:v>41289</c:v>
                </c:pt>
                <c:pt idx="703">
                  <c:v>41288</c:v>
                </c:pt>
                <c:pt idx="704">
                  <c:v>41285</c:v>
                </c:pt>
                <c:pt idx="705">
                  <c:v>41284</c:v>
                </c:pt>
                <c:pt idx="706">
                  <c:v>41283</c:v>
                </c:pt>
                <c:pt idx="707">
                  <c:v>41282</c:v>
                </c:pt>
                <c:pt idx="708">
                  <c:v>41281</c:v>
                </c:pt>
                <c:pt idx="709">
                  <c:v>41278</c:v>
                </c:pt>
                <c:pt idx="710">
                  <c:v>41277</c:v>
                </c:pt>
                <c:pt idx="711">
                  <c:v>41276</c:v>
                </c:pt>
                <c:pt idx="712">
                  <c:v>41275</c:v>
                </c:pt>
                <c:pt idx="713">
                  <c:v>41274</c:v>
                </c:pt>
                <c:pt idx="714">
                  <c:v>41271</c:v>
                </c:pt>
                <c:pt idx="715">
                  <c:v>41270</c:v>
                </c:pt>
                <c:pt idx="716">
                  <c:v>41264</c:v>
                </c:pt>
                <c:pt idx="717">
                  <c:v>41263</c:v>
                </c:pt>
                <c:pt idx="718">
                  <c:v>41262</c:v>
                </c:pt>
                <c:pt idx="719">
                  <c:v>41261</c:v>
                </c:pt>
                <c:pt idx="720">
                  <c:v>41260</c:v>
                </c:pt>
                <c:pt idx="721">
                  <c:v>41257</c:v>
                </c:pt>
                <c:pt idx="722">
                  <c:v>41256</c:v>
                </c:pt>
                <c:pt idx="723">
                  <c:v>41255</c:v>
                </c:pt>
                <c:pt idx="724">
                  <c:v>41254</c:v>
                </c:pt>
                <c:pt idx="725">
                  <c:v>41253</c:v>
                </c:pt>
                <c:pt idx="726">
                  <c:v>41250</c:v>
                </c:pt>
                <c:pt idx="727">
                  <c:v>41249</c:v>
                </c:pt>
                <c:pt idx="728">
                  <c:v>41248</c:v>
                </c:pt>
                <c:pt idx="729">
                  <c:v>41247</c:v>
                </c:pt>
                <c:pt idx="730">
                  <c:v>41246</c:v>
                </c:pt>
                <c:pt idx="731">
                  <c:v>41243</c:v>
                </c:pt>
                <c:pt idx="732">
                  <c:v>41242</c:v>
                </c:pt>
                <c:pt idx="733">
                  <c:v>41241</c:v>
                </c:pt>
                <c:pt idx="734">
                  <c:v>41240</c:v>
                </c:pt>
                <c:pt idx="735">
                  <c:v>41239</c:v>
                </c:pt>
                <c:pt idx="736">
                  <c:v>41236</c:v>
                </c:pt>
                <c:pt idx="737">
                  <c:v>41235</c:v>
                </c:pt>
                <c:pt idx="738">
                  <c:v>41234</c:v>
                </c:pt>
                <c:pt idx="739">
                  <c:v>41233</c:v>
                </c:pt>
                <c:pt idx="740">
                  <c:v>41232</c:v>
                </c:pt>
                <c:pt idx="741">
                  <c:v>41229</c:v>
                </c:pt>
                <c:pt idx="742">
                  <c:v>41228</c:v>
                </c:pt>
                <c:pt idx="743">
                  <c:v>41227</c:v>
                </c:pt>
                <c:pt idx="744">
                  <c:v>41226</c:v>
                </c:pt>
                <c:pt idx="745">
                  <c:v>41225</c:v>
                </c:pt>
                <c:pt idx="746">
                  <c:v>41222</c:v>
                </c:pt>
                <c:pt idx="747">
                  <c:v>41221</c:v>
                </c:pt>
                <c:pt idx="748">
                  <c:v>41220</c:v>
                </c:pt>
                <c:pt idx="749">
                  <c:v>41219</c:v>
                </c:pt>
                <c:pt idx="750">
                  <c:v>41218</c:v>
                </c:pt>
                <c:pt idx="751">
                  <c:v>41215</c:v>
                </c:pt>
                <c:pt idx="752">
                  <c:v>41214</c:v>
                </c:pt>
                <c:pt idx="753">
                  <c:v>41213</c:v>
                </c:pt>
                <c:pt idx="754">
                  <c:v>41212</c:v>
                </c:pt>
                <c:pt idx="755">
                  <c:v>41211</c:v>
                </c:pt>
                <c:pt idx="756">
                  <c:v>41208</c:v>
                </c:pt>
                <c:pt idx="757">
                  <c:v>41207</c:v>
                </c:pt>
                <c:pt idx="758">
                  <c:v>41206</c:v>
                </c:pt>
                <c:pt idx="759">
                  <c:v>41205</c:v>
                </c:pt>
                <c:pt idx="760">
                  <c:v>41204</c:v>
                </c:pt>
                <c:pt idx="761">
                  <c:v>41201</c:v>
                </c:pt>
                <c:pt idx="762">
                  <c:v>41200</c:v>
                </c:pt>
                <c:pt idx="763">
                  <c:v>41199</c:v>
                </c:pt>
                <c:pt idx="764">
                  <c:v>41198</c:v>
                </c:pt>
                <c:pt idx="765">
                  <c:v>41197</c:v>
                </c:pt>
                <c:pt idx="766">
                  <c:v>41194</c:v>
                </c:pt>
                <c:pt idx="767">
                  <c:v>41193</c:v>
                </c:pt>
                <c:pt idx="768">
                  <c:v>41192</c:v>
                </c:pt>
                <c:pt idx="769">
                  <c:v>41191</c:v>
                </c:pt>
                <c:pt idx="770">
                  <c:v>41190</c:v>
                </c:pt>
                <c:pt idx="771">
                  <c:v>41187</c:v>
                </c:pt>
                <c:pt idx="772">
                  <c:v>41186</c:v>
                </c:pt>
                <c:pt idx="773">
                  <c:v>41185</c:v>
                </c:pt>
                <c:pt idx="774">
                  <c:v>41184</c:v>
                </c:pt>
                <c:pt idx="775">
                  <c:v>41183</c:v>
                </c:pt>
                <c:pt idx="776">
                  <c:v>41180</c:v>
                </c:pt>
                <c:pt idx="777">
                  <c:v>41179</c:v>
                </c:pt>
                <c:pt idx="778">
                  <c:v>41178</c:v>
                </c:pt>
                <c:pt idx="779">
                  <c:v>41177</c:v>
                </c:pt>
                <c:pt idx="780">
                  <c:v>41176</c:v>
                </c:pt>
                <c:pt idx="781">
                  <c:v>41173</c:v>
                </c:pt>
                <c:pt idx="782">
                  <c:v>41172</c:v>
                </c:pt>
                <c:pt idx="783">
                  <c:v>41171</c:v>
                </c:pt>
                <c:pt idx="784">
                  <c:v>41170</c:v>
                </c:pt>
                <c:pt idx="785">
                  <c:v>41169</c:v>
                </c:pt>
                <c:pt idx="786">
                  <c:v>41166</c:v>
                </c:pt>
                <c:pt idx="787">
                  <c:v>41165</c:v>
                </c:pt>
                <c:pt idx="788">
                  <c:v>41164</c:v>
                </c:pt>
                <c:pt idx="789">
                  <c:v>41163</c:v>
                </c:pt>
                <c:pt idx="790">
                  <c:v>41162</c:v>
                </c:pt>
                <c:pt idx="791">
                  <c:v>41159</c:v>
                </c:pt>
                <c:pt idx="792">
                  <c:v>41158</c:v>
                </c:pt>
                <c:pt idx="793">
                  <c:v>41157</c:v>
                </c:pt>
                <c:pt idx="794">
                  <c:v>41156</c:v>
                </c:pt>
                <c:pt idx="795">
                  <c:v>41155</c:v>
                </c:pt>
                <c:pt idx="796">
                  <c:v>41152</c:v>
                </c:pt>
                <c:pt idx="797">
                  <c:v>41151</c:v>
                </c:pt>
                <c:pt idx="798">
                  <c:v>41150</c:v>
                </c:pt>
                <c:pt idx="799">
                  <c:v>41149</c:v>
                </c:pt>
                <c:pt idx="800">
                  <c:v>41148</c:v>
                </c:pt>
                <c:pt idx="801">
                  <c:v>41145</c:v>
                </c:pt>
                <c:pt idx="802">
                  <c:v>41144</c:v>
                </c:pt>
                <c:pt idx="803">
                  <c:v>41143</c:v>
                </c:pt>
                <c:pt idx="804">
                  <c:v>41142</c:v>
                </c:pt>
                <c:pt idx="805">
                  <c:v>41141</c:v>
                </c:pt>
                <c:pt idx="806">
                  <c:v>41138</c:v>
                </c:pt>
                <c:pt idx="807">
                  <c:v>41137</c:v>
                </c:pt>
                <c:pt idx="808">
                  <c:v>41136</c:v>
                </c:pt>
                <c:pt idx="809">
                  <c:v>41135</c:v>
                </c:pt>
                <c:pt idx="810">
                  <c:v>41134</c:v>
                </c:pt>
                <c:pt idx="811">
                  <c:v>41131</c:v>
                </c:pt>
                <c:pt idx="812">
                  <c:v>41130</c:v>
                </c:pt>
                <c:pt idx="813">
                  <c:v>41129</c:v>
                </c:pt>
                <c:pt idx="814">
                  <c:v>41128</c:v>
                </c:pt>
                <c:pt idx="815">
                  <c:v>41127</c:v>
                </c:pt>
                <c:pt idx="816">
                  <c:v>41124</c:v>
                </c:pt>
                <c:pt idx="817">
                  <c:v>41123</c:v>
                </c:pt>
                <c:pt idx="818">
                  <c:v>41122</c:v>
                </c:pt>
                <c:pt idx="819">
                  <c:v>41121</c:v>
                </c:pt>
                <c:pt idx="820">
                  <c:v>41120</c:v>
                </c:pt>
                <c:pt idx="821">
                  <c:v>41117</c:v>
                </c:pt>
                <c:pt idx="822">
                  <c:v>41116</c:v>
                </c:pt>
                <c:pt idx="823">
                  <c:v>41115</c:v>
                </c:pt>
                <c:pt idx="824">
                  <c:v>41114</c:v>
                </c:pt>
                <c:pt idx="825">
                  <c:v>41113</c:v>
                </c:pt>
                <c:pt idx="826">
                  <c:v>41110</c:v>
                </c:pt>
                <c:pt idx="827">
                  <c:v>41109</c:v>
                </c:pt>
                <c:pt idx="828">
                  <c:v>41108</c:v>
                </c:pt>
                <c:pt idx="829">
                  <c:v>41107</c:v>
                </c:pt>
                <c:pt idx="830">
                  <c:v>41106</c:v>
                </c:pt>
                <c:pt idx="831">
                  <c:v>41103</c:v>
                </c:pt>
                <c:pt idx="832">
                  <c:v>41102</c:v>
                </c:pt>
                <c:pt idx="833">
                  <c:v>41101</c:v>
                </c:pt>
                <c:pt idx="834">
                  <c:v>41100</c:v>
                </c:pt>
                <c:pt idx="835">
                  <c:v>41099</c:v>
                </c:pt>
                <c:pt idx="836">
                  <c:v>41096</c:v>
                </c:pt>
                <c:pt idx="837">
                  <c:v>41095</c:v>
                </c:pt>
                <c:pt idx="838">
                  <c:v>41094</c:v>
                </c:pt>
                <c:pt idx="839">
                  <c:v>41093</c:v>
                </c:pt>
                <c:pt idx="840">
                  <c:v>41092</c:v>
                </c:pt>
                <c:pt idx="841">
                  <c:v>41089</c:v>
                </c:pt>
                <c:pt idx="842">
                  <c:v>41088</c:v>
                </c:pt>
                <c:pt idx="843">
                  <c:v>41087</c:v>
                </c:pt>
                <c:pt idx="844">
                  <c:v>41086</c:v>
                </c:pt>
                <c:pt idx="845">
                  <c:v>41085</c:v>
                </c:pt>
                <c:pt idx="846">
                  <c:v>41082</c:v>
                </c:pt>
                <c:pt idx="847">
                  <c:v>41081</c:v>
                </c:pt>
                <c:pt idx="848">
                  <c:v>41080</c:v>
                </c:pt>
                <c:pt idx="849">
                  <c:v>41079</c:v>
                </c:pt>
                <c:pt idx="850">
                  <c:v>41078</c:v>
                </c:pt>
                <c:pt idx="851">
                  <c:v>41075</c:v>
                </c:pt>
                <c:pt idx="852">
                  <c:v>41074</c:v>
                </c:pt>
                <c:pt idx="853">
                  <c:v>41073</c:v>
                </c:pt>
                <c:pt idx="854">
                  <c:v>41072</c:v>
                </c:pt>
                <c:pt idx="855">
                  <c:v>41071</c:v>
                </c:pt>
                <c:pt idx="856">
                  <c:v>41068</c:v>
                </c:pt>
                <c:pt idx="857">
                  <c:v>41067</c:v>
                </c:pt>
                <c:pt idx="858">
                  <c:v>41066</c:v>
                </c:pt>
                <c:pt idx="859">
                  <c:v>41065</c:v>
                </c:pt>
                <c:pt idx="860">
                  <c:v>41064</c:v>
                </c:pt>
                <c:pt idx="861">
                  <c:v>41061</c:v>
                </c:pt>
                <c:pt idx="862">
                  <c:v>41060</c:v>
                </c:pt>
                <c:pt idx="863">
                  <c:v>41059</c:v>
                </c:pt>
                <c:pt idx="864">
                  <c:v>41058</c:v>
                </c:pt>
                <c:pt idx="865">
                  <c:v>41057</c:v>
                </c:pt>
                <c:pt idx="866">
                  <c:v>41054</c:v>
                </c:pt>
                <c:pt idx="867">
                  <c:v>41053</c:v>
                </c:pt>
                <c:pt idx="868">
                  <c:v>41052</c:v>
                </c:pt>
                <c:pt idx="869">
                  <c:v>41051</c:v>
                </c:pt>
                <c:pt idx="870">
                  <c:v>41050</c:v>
                </c:pt>
                <c:pt idx="871">
                  <c:v>41047</c:v>
                </c:pt>
                <c:pt idx="872">
                  <c:v>41046</c:v>
                </c:pt>
                <c:pt idx="873">
                  <c:v>41045</c:v>
                </c:pt>
                <c:pt idx="874">
                  <c:v>41044</c:v>
                </c:pt>
                <c:pt idx="875">
                  <c:v>41043</c:v>
                </c:pt>
                <c:pt idx="876">
                  <c:v>41040</c:v>
                </c:pt>
                <c:pt idx="877">
                  <c:v>41039</c:v>
                </c:pt>
                <c:pt idx="878">
                  <c:v>41038</c:v>
                </c:pt>
                <c:pt idx="879">
                  <c:v>41037</c:v>
                </c:pt>
                <c:pt idx="880">
                  <c:v>41036</c:v>
                </c:pt>
                <c:pt idx="881">
                  <c:v>41033</c:v>
                </c:pt>
                <c:pt idx="882">
                  <c:v>41032</c:v>
                </c:pt>
                <c:pt idx="883">
                  <c:v>41031</c:v>
                </c:pt>
                <c:pt idx="884">
                  <c:v>41030</c:v>
                </c:pt>
                <c:pt idx="885">
                  <c:v>41029</c:v>
                </c:pt>
                <c:pt idx="886">
                  <c:v>41026</c:v>
                </c:pt>
                <c:pt idx="887">
                  <c:v>41025</c:v>
                </c:pt>
                <c:pt idx="888">
                  <c:v>41024</c:v>
                </c:pt>
                <c:pt idx="889">
                  <c:v>41023</c:v>
                </c:pt>
                <c:pt idx="890">
                  <c:v>41022</c:v>
                </c:pt>
                <c:pt idx="891">
                  <c:v>41019</c:v>
                </c:pt>
                <c:pt idx="892">
                  <c:v>41018</c:v>
                </c:pt>
                <c:pt idx="893">
                  <c:v>41017</c:v>
                </c:pt>
                <c:pt idx="894">
                  <c:v>41016</c:v>
                </c:pt>
                <c:pt idx="895">
                  <c:v>41015</c:v>
                </c:pt>
                <c:pt idx="896">
                  <c:v>41012</c:v>
                </c:pt>
                <c:pt idx="897">
                  <c:v>41011</c:v>
                </c:pt>
                <c:pt idx="898">
                  <c:v>41010</c:v>
                </c:pt>
                <c:pt idx="899">
                  <c:v>41009</c:v>
                </c:pt>
                <c:pt idx="900">
                  <c:v>41008</c:v>
                </c:pt>
                <c:pt idx="901">
                  <c:v>41004</c:v>
                </c:pt>
                <c:pt idx="902">
                  <c:v>41003</c:v>
                </c:pt>
                <c:pt idx="903">
                  <c:v>41002</c:v>
                </c:pt>
                <c:pt idx="904">
                  <c:v>41001</c:v>
                </c:pt>
                <c:pt idx="905">
                  <c:v>40998</c:v>
                </c:pt>
                <c:pt idx="906">
                  <c:v>40997</c:v>
                </c:pt>
                <c:pt idx="907">
                  <c:v>40996</c:v>
                </c:pt>
                <c:pt idx="908">
                  <c:v>40995</c:v>
                </c:pt>
                <c:pt idx="909">
                  <c:v>40994</c:v>
                </c:pt>
                <c:pt idx="910">
                  <c:v>40991</c:v>
                </c:pt>
                <c:pt idx="911">
                  <c:v>40990</c:v>
                </c:pt>
                <c:pt idx="912">
                  <c:v>40989</c:v>
                </c:pt>
                <c:pt idx="913">
                  <c:v>40988</c:v>
                </c:pt>
                <c:pt idx="914">
                  <c:v>40987</c:v>
                </c:pt>
                <c:pt idx="915">
                  <c:v>40984</c:v>
                </c:pt>
                <c:pt idx="916">
                  <c:v>40983</c:v>
                </c:pt>
                <c:pt idx="917">
                  <c:v>40982</c:v>
                </c:pt>
                <c:pt idx="918">
                  <c:v>40981</c:v>
                </c:pt>
                <c:pt idx="919">
                  <c:v>40980</c:v>
                </c:pt>
                <c:pt idx="920">
                  <c:v>40977</c:v>
                </c:pt>
                <c:pt idx="921">
                  <c:v>40976</c:v>
                </c:pt>
                <c:pt idx="922">
                  <c:v>40975</c:v>
                </c:pt>
                <c:pt idx="923">
                  <c:v>40974</c:v>
                </c:pt>
                <c:pt idx="924">
                  <c:v>40973</c:v>
                </c:pt>
                <c:pt idx="925">
                  <c:v>40970</c:v>
                </c:pt>
                <c:pt idx="926">
                  <c:v>40969</c:v>
                </c:pt>
                <c:pt idx="927">
                  <c:v>40968</c:v>
                </c:pt>
                <c:pt idx="928">
                  <c:v>40967</c:v>
                </c:pt>
                <c:pt idx="929">
                  <c:v>40966</c:v>
                </c:pt>
                <c:pt idx="930">
                  <c:v>40963</c:v>
                </c:pt>
                <c:pt idx="931">
                  <c:v>40962</c:v>
                </c:pt>
                <c:pt idx="932">
                  <c:v>40961</c:v>
                </c:pt>
                <c:pt idx="933">
                  <c:v>40960</c:v>
                </c:pt>
                <c:pt idx="934">
                  <c:v>40959</c:v>
                </c:pt>
                <c:pt idx="935">
                  <c:v>40956</c:v>
                </c:pt>
                <c:pt idx="936">
                  <c:v>40955</c:v>
                </c:pt>
                <c:pt idx="937">
                  <c:v>40954</c:v>
                </c:pt>
                <c:pt idx="938">
                  <c:v>40953</c:v>
                </c:pt>
                <c:pt idx="939">
                  <c:v>40952</c:v>
                </c:pt>
                <c:pt idx="940">
                  <c:v>40949</c:v>
                </c:pt>
                <c:pt idx="941">
                  <c:v>40948</c:v>
                </c:pt>
                <c:pt idx="942">
                  <c:v>40947</c:v>
                </c:pt>
                <c:pt idx="943">
                  <c:v>40946</c:v>
                </c:pt>
                <c:pt idx="944">
                  <c:v>40945</c:v>
                </c:pt>
                <c:pt idx="945">
                  <c:v>40942</c:v>
                </c:pt>
                <c:pt idx="946">
                  <c:v>40941</c:v>
                </c:pt>
                <c:pt idx="947">
                  <c:v>40940</c:v>
                </c:pt>
                <c:pt idx="948">
                  <c:v>40939</c:v>
                </c:pt>
                <c:pt idx="949">
                  <c:v>40938</c:v>
                </c:pt>
                <c:pt idx="950">
                  <c:v>40935</c:v>
                </c:pt>
                <c:pt idx="951">
                  <c:v>40934</c:v>
                </c:pt>
                <c:pt idx="952">
                  <c:v>40933</c:v>
                </c:pt>
                <c:pt idx="953">
                  <c:v>40932</c:v>
                </c:pt>
                <c:pt idx="954">
                  <c:v>40931</c:v>
                </c:pt>
                <c:pt idx="955">
                  <c:v>40928</c:v>
                </c:pt>
                <c:pt idx="956">
                  <c:v>40927</c:v>
                </c:pt>
                <c:pt idx="957">
                  <c:v>40926</c:v>
                </c:pt>
                <c:pt idx="958">
                  <c:v>40925</c:v>
                </c:pt>
                <c:pt idx="959">
                  <c:v>40924</c:v>
                </c:pt>
                <c:pt idx="960">
                  <c:v>40921</c:v>
                </c:pt>
                <c:pt idx="961">
                  <c:v>40920</c:v>
                </c:pt>
                <c:pt idx="962">
                  <c:v>40919</c:v>
                </c:pt>
                <c:pt idx="963">
                  <c:v>40918</c:v>
                </c:pt>
                <c:pt idx="964">
                  <c:v>40917</c:v>
                </c:pt>
                <c:pt idx="965">
                  <c:v>40914</c:v>
                </c:pt>
                <c:pt idx="966">
                  <c:v>40913</c:v>
                </c:pt>
                <c:pt idx="967">
                  <c:v>40912</c:v>
                </c:pt>
                <c:pt idx="968">
                  <c:v>40911</c:v>
                </c:pt>
                <c:pt idx="969">
                  <c:v>40910</c:v>
                </c:pt>
                <c:pt idx="970">
                  <c:v>40907</c:v>
                </c:pt>
                <c:pt idx="971">
                  <c:v>40906</c:v>
                </c:pt>
                <c:pt idx="972">
                  <c:v>40905</c:v>
                </c:pt>
                <c:pt idx="973">
                  <c:v>40904</c:v>
                </c:pt>
                <c:pt idx="974">
                  <c:v>40903</c:v>
                </c:pt>
                <c:pt idx="975">
                  <c:v>40900</c:v>
                </c:pt>
                <c:pt idx="976">
                  <c:v>40899</c:v>
                </c:pt>
                <c:pt idx="977">
                  <c:v>40898</c:v>
                </c:pt>
                <c:pt idx="978">
                  <c:v>40897</c:v>
                </c:pt>
                <c:pt idx="979">
                  <c:v>40896</c:v>
                </c:pt>
                <c:pt idx="980">
                  <c:v>40893</c:v>
                </c:pt>
                <c:pt idx="981">
                  <c:v>40892</c:v>
                </c:pt>
                <c:pt idx="982">
                  <c:v>40891</c:v>
                </c:pt>
                <c:pt idx="983">
                  <c:v>40890</c:v>
                </c:pt>
                <c:pt idx="984">
                  <c:v>40889</c:v>
                </c:pt>
                <c:pt idx="985">
                  <c:v>40886</c:v>
                </c:pt>
                <c:pt idx="986">
                  <c:v>40885</c:v>
                </c:pt>
                <c:pt idx="987">
                  <c:v>40884</c:v>
                </c:pt>
                <c:pt idx="988">
                  <c:v>40883</c:v>
                </c:pt>
                <c:pt idx="989">
                  <c:v>40882</c:v>
                </c:pt>
                <c:pt idx="990">
                  <c:v>40879</c:v>
                </c:pt>
                <c:pt idx="991">
                  <c:v>40878</c:v>
                </c:pt>
                <c:pt idx="992">
                  <c:v>40877</c:v>
                </c:pt>
                <c:pt idx="993">
                  <c:v>40876</c:v>
                </c:pt>
                <c:pt idx="994">
                  <c:v>40875</c:v>
                </c:pt>
                <c:pt idx="995">
                  <c:v>40872</c:v>
                </c:pt>
                <c:pt idx="996">
                  <c:v>40871</c:v>
                </c:pt>
                <c:pt idx="997">
                  <c:v>40870</c:v>
                </c:pt>
                <c:pt idx="998">
                  <c:v>40869</c:v>
                </c:pt>
                <c:pt idx="999">
                  <c:v>40868</c:v>
                </c:pt>
                <c:pt idx="1000">
                  <c:v>40865</c:v>
                </c:pt>
                <c:pt idx="1001">
                  <c:v>40864</c:v>
                </c:pt>
                <c:pt idx="1002">
                  <c:v>40863</c:v>
                </c:pt>
                <c:pt idx="1003">
                  <c:v>40862</c:v>
                </c:pt>
                <c:pt idx="1004">
                  <c:v>40861</c:v>
                </c:pt>
                <c:pt idx="1005">
                  <c:v>40858</c:v>
                </c:pt>
                <c:pt idx="1006">
                  <c:v>40857</c:v>
                </c:pt>
                <c:pt idx="1007">
                  <c:v>40856</c:v>
                </c:pt>
                <c:pt idx="1008">
                  <c:v>40855</c:v>
                </c:pt>
                <c:pt idx="1009">
                  <c:v>40854</c:v>
                </c:pt>
                <c:pt idx="1010">
                  <c:v>40851</c:v>
                </c:pt>
                <c:pt idx="1011">
                  <c:v>40850</c:v>
                </c:pt>
                <c:pt idx="1012">
                  <c:v>40849</c:v>
                </c:pt>
                <c:pt idx="1013">
                  <c:v>40848</c:v>
                </c:pt>
                <c:pt idx="1014">
                  <c:v>40847</c:v>
                </c:pt>
                <c:pt idx="1015">
                  <c:v>40844</c:v>
                </c:pt>
                <c:pt idx="1016">
                  <c:v>40843</c:v>
                </c:pt>
                <c:pt idx="1017">
                  <c:v>40842</c:v>
                </c:pt>
                <c:pt idx="1018">
                  <c:v>40841</c:v>
                </c:pt>
                <c:pt idx="1019">
                  <c:v>40840</c:v>
                </c:pt>
                <c:pt idx="1020">
                  <c:v>40837</c:v>
                </c:pt>
                <c:pt idx="1021">
                  <c:v>40836</c:v>
                </c:pt>
                <c:pt idx="1022">
                  <c:v>40835</c:v>
                </c:pt>
                <c:pt idx="1023">
                  <c:v>40834</c:v>
                </c:pt>
                <c:pt idx="1024">
                  <c:v>40833</c:v>
                </c:pt>
                <c:pt idx="1025">
                  <c:v>40830</c:v>
                </c:pt>
                <c:pt idx="1026">
                  <c:v>40829</c:v>
                </c:pt>
                <c:pt idx="1027">
                  <c:v>40828</c:v>
                </c:pt>
                <c:pt idx="1028">
                  <c:v>40827</c:v>
                </c:pt>
                <c:pt idx="1029">
                  <c:v>40826</c:v>
                </c:pt>
                <c:pt idx="1030">
                  <c:v>40823</c:v>
                </c:pt>
                <c:pt idx="1031">
                  <c:v>40822</c:v>
                </c:pt>
                <c:pt idx="1032">
                  <c:v>40821</c:v>
                </c:pt>
                <c:pt idx="1033">
                  <c:v>40820</c:v>
                </c:pt>
                <c:pt idx="1034">
                  <c:v>40819</c:v>
                </c:pt>
                <c:pt idx="1035">
                  <c:v>40816</c:v>
                </c:pt>
                <c:pt idx="1036">
                  <c:v>40815</c:v>
                </c:pt>
                <c:pt idx="1037">
                  <c:v>40814</c:v>
                </c:pt>
                <c:pt idx="1038">
                  <c:v>40813</c:v>
                </c:pt>
                <c:pt idx="1039">
                  <c:v>40812</c:v>
                </c:pt>
                <c:pt idx="1040">
                  <c:v>40809</c:v>
                </c:pt>
                <c:pt idx="1041">
                  <c:v>40808</c:v>
                </c:pt>
                <c:pt idx="1042">
                  <c:v>40807</c:v>
                </c:pt>
                <c:pt idx="1043">
                  <c:v>40806</c:v>
                </c:pt>
                <c:pt idx="1044">
                  <c:v>40805</c:v>
                </c:pt>
                <c:pt idx="1045">
                  <c:v>40802</c:v>
                </c:pt>
                <c:pt idx="1046">
                  <c:v>40801</c:v>
                </c:pt>
                <c:pt idx="1047">
                  <c:v>40800</c:v>
                </c:pt>
                <c:pt idx="1048">
                  <c:v>40799</c:v>
                </c:pt>
                <c:pt idx="1049">
                  <c:v>40798</c:v>
                </c:pt>
                <c:pt idx="1050">
                  <c:v>40795</c:v>
                </c:pt>
                <c:pt idx="1051">
                  <c:v>40794</c:v>
                </c:pt>
                <c:pt idx="1052">
                  <c:v>40793</c:v>
                </c:pt>
                <c:pt idx="1053">
                  <c:v>40792</c:v>
                </c:pt>
                <c:pt idx="1054">
                  <c:v>40791</c:v>
                </c:pt>
                <c:pt idx="1055">
                  <c:v>40788</c:v>
                </c:pt>
                <c:pt idx="1056">
                  <c:v>40787</c:v>
                </c:pt>
                <c:pt idx="1057">
                  <c:v>40786</c:v>
                </c:pt>
                <c:pt idx="1058">
                  <c:v>40785</c:v>
                </c:pt>
                <c:pt idx="1059">
                  <c:v>40784</c:v>
                </c:pt>
                <c:pt idx="1060">
                  <c:v>40781</c:v>
                </c:pt>
                <c:pt idx="1061">
                  <c:v>40780</c:v>
                </c:pt>
                <c:pt idx="1062">
                  <c:v>40779</c:v>
                </c:pt>
                <c:pt idx="1063">
                  <c:v>40778</c:v>
                </c:pt>
                <c:pt idx="1064">
                  <c:v>40777</c:v>
                </c:pt>
                <c:pt idx="1065">
                  <c:v>40774</c:v>
                </c:pt>
                <c:pt idx="1066">
                  <c:v>40773</c:v>
                </c:pt>
                <c:pt idx="1067">
                  <c:v>40772</c:v>
                </c:pt>
                <c:pt idx="1068">
                  <c:v>40771</c:v>
                </c:pt>
                <c:pt idx="1069">
                  <c:v>40770</c:v>
                </c:pt>
                <c:pt idx="1070">
                  <c:v>40767</c:v>
                </c:pt>
                <c:pt idx="1071">
                  <c:v>40766</c:v>
                </c:pt>
                <c:pt idx="1072">
                  <c:v>40765</c:v>
                </c:pt>
                <c:pt idx="1073">
                  <c:v>40764</c:v>
                </c:pt>
                <c:pt idx="1074">
                  <c:v>40763</c:v>
                </c:pt>
                <c:pt idx="1075">
                  <c:v>40760</c:v>
                </c:pt>
                <c:pt idx="1076">
                  <c:v>40759</c:v>
                </c:pt>
                <c:pt idx="1077">
                  <c:v>40758</c:v>
                </c:pt>
                <c:pt idx="1078">
                  <c:v>40757</c:v>
                </c:pt>
                <c:pt idx="1079">
                  <c:v>40756</c:v>
                </c:pt>
                <c:pt idx="1080">
                  <c:v>40753</c:v>
                </c:pt>
                <c:pt idx="1081">
                  <c:v>40752</c:v>
                </c:pt>
                <c:pt idx="1082">
                  <c:v>40751</c:v>
                </c:pt>
                <c:pt idx="1083">
                  <c:v>40750</c:v>
                </c:pt>
                <c:pt idx="1084">
                  <c:v>40749</c:v>
                </c:pt>
                <c:pt idx="1085">
                  <c:v>40746</c:v>
                </c:pt>
                <c:pt idx="1086">
                  <c:v>40745</c:v>
                </c:pt>
                <c:pt idx="1087">
                  <c:v>40744</c:v>
                </c:pt>
                <c:pt idx="1088">
                  <c:v>40743</c:v>
                </c:pt>
                <c:pt idx="1089">
                  <c:v>40742</c:v>
                </c:pt>
                <c:pt idx="1090">
                  <c:v>40739</c:v>
                </c:pt>
                <c:pt idx="1091">
                  <c:v>40738</c:v>
                </c:pt>
                <c:pt idx="1092">
                  <c:v>40737</c:v>
                </c:pt>
                <c:pt idx="1093">
                  <c:v>40736</c:v>
                </c:pt>
                <c:pt idx="1094">
                  <c:v>40735</c:v>
                </c:pt>
                <c:pt idx="1095">
                  <c:v>40732</c:v>
                </c:pt>
                <c:pt idx="1096">
                  <c:v>40731</c:v>
                </c:pt>
                <c:pt idx="1097">
                  <c:v>40730</c:v>
                </c:pt>
                <c:pt idx="1098">
                  <c:v>40729</c:v>
                </c:pt>
                <c:pt idx="1099">
                  <c:v>40728</c:v>
                </c:pt>
                <c:pt idx="1100">
                  <c:v>40725</c:v>
                </c:pt>
                <c:pt idx="1101">
                  <c:v>40724</c:v>
                </c:pt>
                <c:pt idx="1102">
                  <c:v>40723</c:v>
                </c:pt>
                <c:pt idx="1103">
                  <c:v>40722</c:v>
                </c:pt>
                <c:pt idx="1104">
                  <c:v>40721</c:v>
                </c:pt>
                <c:pt idx="1105">
                  <c:v>40718</c:v>
                </c:pt>
                <c:pt idx="1106">
                  <c:v>40717</c:v>
                </c:pt>
                <c:pt idx="1107">
                  <c:v>40716</c:v>
                </c:pt>
                <c:pt idx="1108">
                  <c:v>40715</c:v>
                </c:pt>
                <c:pt idx="1109">
                  <c:v>40714</c:v>
                </c:pt>
                <c:pt idx="1110">
                  <c:v>40711</c:v>
                </c:pt>
                <c:pt idx="1111">
                  <c:v>40710</c:v>
                </c:pt>
                <c:pt idx="1112">
                  <c:v>40709</c:v>
                </c:pt>
                <c:pt idx="1113">
                  <c:v>40708</c:v>
                </c:pt>
                <c:pt idx="1114">
                  <c:v>40707</c:v>
                </c:pt>
                <c:pt idx="1115">
                  <c:v>40704</c:v>
                </c:pt>
                <c:pt idx="1116">
                  <c:v>40703</c:v>
                </c:pt>
                <c:pt idx="1117">
                  <c:v>40702</c:v>
                </c:pt>
                <c:pt idx="1118">
                  <c:v>40701</c:v>
                </c:pt>
                <c:pt idx="1119">
                  <c:v>40700</c:v>
                </c:pt>
                <c:pt idx="1120">
                  <c:v>40697</c:v>
                </c:pt>
                <c:pt idx="1121">
                  <c:v>40696</c:v>
                </c:pt>
                <c:pt idx="1122">
                  <c:v>40695</c:v>
                </c:pt>
                <c:pt idx="1123">
                  <c:v>40694</c:v>
                </c:pt>
                <c:pt idx="1124">
                  <c:v>40693</c:v>
                </c:pt>
                <c:pt idx="1125">
                  <c:v>40690</c:v>
                </c:pt>
                <c:pt idx="1126">
                  <c:v>40689</c:v>
                </c:pt>
                <c:pt idx="1127">
                  <c:v>40688</c:v>
                </c:pt>
                <c:pt idx="1128">
                  <c:v>40687</c:v>
                </c:pt>
                <c:pt idx="1129">
                  <c:v>40686</c:v>
                </c:pt>
                <c:pt idx="1130">
                  <c:v>40683</c:v>
                </c:pt>
                <c:pt idx="1131">
                  <c:v>40682</c:v>
                </c:pt>
                <c:pt idx="1132">
                  <c:v>40681</c:v>
                </c:pt>
                <c:pt idx="1133">
                  <c:v>40680</c:v>
                </c:pt>
                <c:pt idx="1134">
                  <c:v>40679</c:v>
                </c:pt>
                <c:pt idx="1135">
                  <c:v>40676</c:v>
                </c:pt>
                <c:pt idx="1136">
                  <c:v>40675</c:v>
                </c:pt>
                <c:pt idx="1137">
                  <c:v>40674</c:v>
                </c:pt>
                <c:pt idx="1138">
                  <c:v>40673</c:v>
                </c:pt>
                <c:pt idx="1139">
                  <c:v>40672</c:v>
                </c:pt>
                <c:pt idx="1140">
                  <c:v>40669</c:v>
                </c:pt>
                <c:pt idx="1141">
                  <c:v>40668</c:v>
                </c:pt>
                <c:pt idx="1142">
                  <c:v>40667</c:v>
                </c:pt>
                <c:pt idx="1143">
                  <c:v>40666</c:v>
                </c:pt>
                <c:pt idx="1144">
                  <c:v>40665</c:v>
                </c:pt>
                <c:pt idx="1145">
                  <c:v>40662</c:v>
                </c:pt>
                <c:pt idx="1146">
                  <c:v>40661</c:v>
                </c:pt>
                <c:pt idx="1147">
                  <c:v>40660</c:v>
                </c:pt>
                <c:pt idx="1148">
                  <c:v>40659</c:v>
                </c:pt>
                <c:pt idx="1149">
                  <c:v>40658</c:v>
                </c:pt>
                <c:pt idx="1150">
                  <c:v>40655</c:v>
                </c:pt>
                <c:pt idx="1151">
                  <c:v>40654</c:v>
                </c:pt>
                <c:pt idx="1152">
                  <c:v>40653</c:v>
                </c:pt>
                <c:pt idx="1153">
                  <c:v>40652</c:v>
                </c:pt>
                <c:pt idx="1154">
                  <c:v>40651</c:v>
                </c:pt>
                <c:pt idx="1155">
                  <c:v>40648</c:v>
                </c:pt>
                <c:pt idx="1156">
                  <c:v>40647</c:v>
                </c:pt>
                <c:pt idx="1157">
                  <c:v>40646</c:v>
                </c:pt>
                <c:pt idx="1158">
                  <c:v>40645</c:v>
                </c:pt>
                <c:pt idx="1159">
                  <c:v>40644</c:v>
                </c:pt>
                <c:pt idx="1160">
                  <c:v>40641</c:v>
                </c:pt>
                <c:pt idx="1161">
                  <c:v>40640</c:v>
                </c:pt>
                <c:pt idx="1162">
                  <c:v>40639</c:v>
                </c:pt>
                <c:pt idx="1163">
                  <c:v>40638</c:v>
                </c:pt>
                <c:pt idx="1164">
                  <c:v>40637</c:v>
                </c:pt>
                <c:pt idx="1165">
                  <c:v>40634</c:v>
                </c:pt>
                <c:pt idx="1166">
                  <c:v>40633</c:v>
                </c:pt>
                <c:pt idx="1167">
                  <c:v>40632</c:v>
                </c:pt>
                <c:pt idx="1168">
                  <c:v>40631</c:v>
                </c:pt>
                <c:pt idx="1169">
                  <c:v>40630</c:v>
                </c:pt>
                <c:pt idx="1170">
                  <c:v>40627</c:v>
                </c:pt>
                <c:pt idx="1171">
                  <c:v>40626</c:v>
                </c:pt>
                <c:pt idx="1172">
                  <c:v>40625</c:v>
                </c:pt>
                <c:pt idx="1173">
                  <c:v>40624</c:v>
                </c:pt>
                <c:pt idx="1174">
                  <c:v>40623</c:v>
                </c:pt>
                <c:pt idx="1175">
                  <c:v>40620</c:v>
                </c:pt>
                <c:pt idx="1176">
                  <c:v>40619</c:v>
                </c:pt>
                <c:pt idx="1177">
                  <c:v>40618</c:v>
                </c:pt>
                <c:pt idx="1178">
                  <c:v>40617</c:v>
                </c:pt>
                <c:pt idx="1179">
                  <c:v>40616</c:v>
                </c:pt>
                <c:pt idx="1180">
                  <c:v>40613</c:v>
                </c:pt>
                <c:pt idx="1181">
                  <c:v>40612</c:v>
                </c:pt>
                <c:pt idx="1182">
                  <c:v>40611</c:v>
                </c:pt>
                <c:pt idx="1183">
                  <c:v>40610</c:v>
                </c:pt>
                <c:pt idx="1184">
                  <c:v>40609</c:v>
                </c:pt>
                <c:pt idx="1185">
                  <c:v>40606</c:v>
                </c:pt>
                <c:pt idx="1186">
                  <c:v>40605</c:v>
                </c:pt>
                <c:pt idx="1187">
                  <c:v>40604</c:v>
                </c:pt>
                <c:pt idx="1188">
                  <c:v>40603</c:v>
                </c:pt>
                <c:pt idx="1189">
                  <c:v>40602</c:v>
                </c:pt>
                <c:pt idx="1190">
                  <c:v>40599</c:v>
                </c:pt>
                <c:pt idx="1191">
                  <c:v>40598</c:v>
                </c:pt>
                <c:pt idx="1192">
                  <c:v>40597</c:v>
                </c:pt>
                <c:pt idx="1193">
                  <c:v>40596</c:v>
                </c:pt>
                <c:pt idx="1194">
                  <c:v>40595</c:v>
                </c:pt>
                <c:pt idx="1195">
                  <c:v>40592</c:v>
                </c:pt>
                <c:pt idx="1196">
                  <c:v>40591</c:v>
                </c:pt>
                <c:pt idx="1197">
                  <c:v>40590</c:v>
                </c:pt>
                <c:pt idx="1198">
                  <c:v>40589</c:v>
                </c:pt>
                <c:pt idx="1199">
                  <c:v>40588</c:v>
                </c:pt>
                <c:pt idx="1200">
                  <c:v>40585</c:v>
                </c:pt>
                <c:pt idx="1201">
                  <c:v>40584</c:v>
                </c:pt>
                <c:pt idx="1202">
                  <c:v>40583</c:v>
                </c:pt>
                <c:pt idx="1203">
                  <c:v>40582</c:v>
                </c:pt>
                <c:pt idx="1204">
                  <c:v>40581</c:v>
                </c:pt>
                <c:pt idx="1205">
                  <c:v>40578</c:v>
                </c:pt>
                <c:pt idx="1206">
                  <c:v>40577</c:v>
                </c:pt>
                <c:pt idx="1207">
                  <c:v>40576</c:v>
                </c:pt>
                <c:pt idx="1208">
                  <c:v>40575</c:v>
                </c:pt>
                <c:pt idx="1209">
                  <c:v>40574</c:v>
                </c:pt>
                <c:pt idx="1210">
                  <c:v>40571</c:v>
                </c:pt>
                <c:pt idx="1211">
                  <c:v>40570</c:v>
                </c:pt>
                <c:pt idx="1212">
                  <c:v>40569</c:v>
                </c:pt>
                <c:pt idx="1213">
                  <c:v>40568</c:v>
                </c:pt>
                <c:pt idx="1214">
                  <c:v>40567</c:v>
                </c:pt>
                <c:pt idx="1215">
                  <c:v>40564</c:v>
                </c:pt>
                <c:pt idx="1216">
                  <c:v>40563</c:v>
                </c:pt>
                <c:pt idx="1217">
                  <c:v>40562</c:v>
                </c:pt>
                <c:pt idx="1218">
                  <c:v>40561</c:v>
                </c:pt>
                <c:pt idx="1219">
                  <c:v>40560</c:v>
                </c:pt>
                <c:pt idx="1220">
                  <c:v>40557</c:v>
                </c:pt>
                <c:pt idx="1221">
                  <c:v>40556</c:v>
                </c:pt>
                <c:pt idx="1222">
                  <c:v>40555</c:v>
                </c:pt>
                <c:pt idx="1223">
                  <c:v>40554</c:v>
                </c:pt>
                <c:pt idx="1224">
                  <c:v>40553</c:v>
                </c:pt>
                <c:pt idx="1225">
                  <c:v>40550</c:v>
                </c:pt>
                <c:pt idx="1226">
                  <c:v>40549</c:v>
                </c:pt>
                <c:pt idx="1227">
                  <c:v>40548</c:v>
                </c:pt>
                <c:pt idx="1228">
                  <c:v>40547</c:v>
                </c:pt>
                <c:pt idx="1229">
                  <c:v>40546</c:v>
                </c:pt>
                <c:pt idx="1230">
                  <c:v>40543</c:v>
                </c:pt>
                <c:pt idx="1231">
                  <c:v>40542</c:v>
                </c:pt>
                <c:pt idx="1232">
                  <c:v>40541</c:v>
                </c:pt>
                <c:pt idx="1233">
                  <c:v>40540</c:v>
                </c:pt>
                <c:pt idx="1234">
                  <c:v>40539</c:v>
                </c:pt>
                <c:pt idx="1235">
                  <c:v>40536</c:v>
                </c:pt>
                <c:pt idx="1236">
                  <c:v>40535</c:v>
                </c:pt>
                <c:pt idx="1237">
                  <c:v>40534</c:v>
                </c:pt>
                <c:pt idx="1238">
                  <c:v>40533</c:v>
                </c:pt>
                <c:pt idx="1239">
                  <c:v>40532</c:v>
                </c:pt>
                <c:pt idx="1240">
                  <c:v>40529</c:v>
                </c:pt>
                <c:pt idx="1241">
                  <c:v>40528</c:v>
                </c:pt>
                <c:pt idx="1242">
                  <c:v>40527</c:v>
                </c:pt>
                <c:pt idx="1243">
                  <c:v>40526</c:v>
                </c:pt>
                <c:pt idx="1244">
                  <c:v>40525</c:v>
                </c:pt>
                <c:pt idx="1245">
                  <c:v>40522</c:v>
                </c:pt>
                <c:pt idx="1246">
                  <c:v>40521</c:v>
                </c:pt>
                <c:pt idx="1247">
                  <c:v>40520</c:v>
                </c:pt>
                <c:pt idx="1248">
                  <c:v>40519</c:v>
                </c:pt>
                <c:pt idx="1249">
                  <c:v>40518</c:v>
                </c:pt>
                <c:pt idx="1250">
                  <c:v>40515</c:v>
                </c:pt>
                <c:pt idx="1251">
                  <c:v>40514</c:v>
                </c:pt>
                <c:pt idx="1252">
                  <c:v>40513</c:v>
                </c:pt>
                <c:pt idx="1253">
                  <c:v>40512</c:v>
                </c:pt>
                <c:pt idx="1254">
                  <c:v>40511</c:v>
                </c:pt>
                <c:pt idx="1255">
                  <c:v>40508</c:v>
                </c:pt>
                <c:pt idx="1256">
                  <c:v>40507</c:v>
                </c:pt>
                <c:pt idx="1257">
                  <c:v>40506</c:v>
                </c:pt>
                <c:pt idx="1258">
                  <c:v>40505</c:v>
                </c:pt>
                <c:pt idx="1259">
                  <c:v>40504</c:v>
                </c:pt>
                <c:pt idx="1260">
                  <c:v>40501</c:v>
                </c:pt>
                <c:pt idx="1261">
                  <c:v>40500</c:v>
                </c:pt>
                <c:pt idx="1262">
                  <c:v>40499</c:v>
                </c:pt>
                <c:pt idx="1263">
                  <c:v>40498</c:v>
                </c:pt>
                <c:pt idx="1264">
                  <c:v>40497</c:v>
                </c:pt>
                <c:pt idx="1265">
                  <c:v>40494</c:v>
                </c:pt>
                <c:pt idx="1266">
                  <c:v>40493</c:v>
                </c:pt>
                <c:pt idx="1267">
                  <c:v>40492</c:v>
                </c:pt>
                <c:pt idx="1268">
                  <c:v>40491</c:v>
                </c:pt>
                <c:pt idx="1269">
                  <c:v>40490</c:v>
                </c:pt>
                <c:pt idx="1270">
                  <c:v>40487</c:v>
                </c:pt>
                <c:pt idx="1271">
                  <c:v>40486</c:v>
                </c:pt>
                <c:pt idx="1272">
                  <c:v>40485</c:v>
                </c:pt>
                <c:pt idx="1273">
                  <c:v>40484</c:v>
                </c:pt>
                <c:pt idx="1274">
                  <c:v>40483</c:v>
                </c:pt>
                <c:pt idx="1275">
                  <c:v>40480</c:v>
                </c:pt>
                <c:pt idx="1276">
                  <c:v>40479</c:v>
                </c:pt>
                <c:pt idx="1277">
                  <c:v>40478</c:v>
                </c:pt>
                <c:pt idx="1278">
                  <c:v>40477</c:v>
                </c:pt>
                <c:pt idx="1279">
                  <c:v>40476</c:v>
                </c:pt>
                <c:pt idx="1280">
                  <c:v>40473</c:v>
                </c:pt>
                <c:pt idx="1281">
                  <c:v>40472</c:v>
                </c:pt>
                <c:pt idx="1282">
                  <c:v>40471</c:v>
                </c:pt>
                <c:pt idx="1283">
                  <c:v>40470</c:v>
                </c:pt>
                <c:pt idx="1284">
                  <c:v>40469</c:v>
                </c:pt>
                <c:pt idx="1285">
                  <c:v>40466</c:v>
                </c:pt>
                <c:pt idx="1286">
                  <c:v>40465</c:v>
                </c:pt>
                <c:pt idx="1287">
                  <c:v>40464</c:v>
                </c:pt>
                <c:pt idx="1288">
                  <c:v>40463</c:v>
                </c:pt>
                <c:pt idx="1289">
                  <c:v>40462</c:v>
                </c:pt>
                <c:pt idx="1290">
                  <c:v>40459</c:v>
                </c:pt>
                <c:pt idx="1291">
                  <c:v>40458</c:v>
                </c:pt>
                <c:pt idx="1292">
                  <c:v>40457</c:v>
                </c:pt>
                <c:pt idx="1293">
                  <c:v>40456</c:v>
                </c:pt>
                <c:pt idx="1294">
                  <c:v>40455</c:v>
                </c:pt>
                <c:pt idx="1295">
                  <c:v>40452</c:v>
                </c:pt>
                <c:pt idx="1296">
                  <c:v>40451</c:v>
                </c:pt>
                <c:pt idx="1297">
                  <c:v>40450</c:v>
                </c:pt>
                <c:pt idx="1298">
                  <c:v>40449</c:v>
                </c:pt>
                <c:pt idx="1299">
                  <c:v>40448</c:v>
                </c:pt>
                <c:pt idx="1300">
                  <c:v>40445</c:v>
                </c:pt>
                <c:pt idx="1301">
                  <c:v>40444</c:v>
                </c:pt>
                <c:pt idx="1302">
                  <c:v>40443</c:v>
                </c:pt>
                <c:pt idx="1303">
                  <c:v>40442</c:v>
                </c:pt>
                <c:pt idx="1304">
                  <c:v>40441</c:v>
                </c:pt>
                <c:pt idx="1305">
                  <c:v>40438</c:v>
                </c:pt>
                <c:pt idx="1306">
                  <c:v>40437</c:v>
                </c:pt>
                <c:pt idx="1307">
                  <c:v>40436</c:v>
                </c:pt>
                <c:pt idx="1308">
                  <c:v>40435</c:v>
                </c:pt>
                <c:pt idx="1309">
                  <c:v>40434</c:v>
                </c:pt>
                <c:pt idx="1310">
                  <c:v>40431</c:v>
                </c:pt>
                <c:pt idx="1311">
                  <c:v>40430</c:v>
                </c:pt>
                <c:pt idx="1312">
                  <c:v>40429</c:v>
                </c:pt>
                <c:pt idx="1313">
                  <c:v>40428</c:v>
                </c:pt>
                <c:pt idx="1314">
                  <c:v>40427</c:v>
                </c:pt>
                <c:pt idx="1315">
                  <c:v>40424</c:v>
                </c:pt>
                <c:pt idx="1316">
                  <c:v>40423</c:v>
                </c:pt>
                <c:pt idx="1317">
                  <c:v>40422</c:v>
                </c:pt>
                <c:pt idx="1318">
                  <c:v>40421</c:v>
                </c:pt>
                <c:pt idx="1319">
                  <c:v>40420</c:v>
                </c:pt>
                <c:pt idx="1320">
                  <c:v>40417</c:v>
                </c:pt>
                <c:pt idx="1321">
                  <c:v>40416</c:v>
                </c:pt>
                <c:pt idx="1322">
                  <c:v>40415</c:v>
                </c:pt>
                <c:pt idx="1323">
                  <c:v>40414</c:v>
                </c:pt>
                <c:pt idx="1324">
                  <c:v>40413</c:v>
                </c:pt>
                <c:pt idx="1325">
                  <c:v>40410</c:v>
                </c:pt>
                <c:pt idx="1326">
                  <c:v>40409</c:v>
                </c:pt>
                <c:pt idx="1327">
                  <c:v>40408</c:v>
                </c:pt>
                <c:pt idx="1328">
                  <c:v>40407</c:v>
                </c:pt>
                <c:pt idx="1329">
                  <c:v>40406</c:v>
                </c:pt>
                <c:pt idx="1330">
                  <c:v>40403</c:v>
                </c:pt>
                <c:pt idx="1331">
                  <c:v>40402</c:v>
                </c:pt>
                <c:pt idx="1332">
                  <c:v>40401</c:v>
                </c:pt>
                <c:pt idx="1333">
                  <c:v>40400</c:v>
                </c:pt>
                <c:pt idx="1334">
                  <c:v>40399</c:v>
                </c:pt>
                <c:pt idx="1335">
                  <c:v>40396</c:v>
                </c:pt>
                <c:pt idx="1336">
                  <c:v>40395</c:v>
                </c:pt>
                <c:pt idx="1337">
                  <c:v>40394</c:v>
                </c:pt>
                <c:pt idx="1338">
                  <c:v>40393</c:v>
                </c:pt>
                <c:pt idx="1339">
                  <c:v>40392</c:v>
                </c:pt>
                <c:pt idx="1340">
                  <c:v>40389</c:v>
                </c:pt>
                <c:pt idx="1341">
                  <c:v>40388</c:v>
                </c:pt>
                <c:pt idx="1342">
                  <c:v>40387</c:v>
                </c:pt>
                <c:pt idx="1343">
                  <c:v>40386</c:v>
                </c:pt>
                <c:pt idx="1344">
                  <c:v>40385</c:v>
                </c:pt>
                <c:pt idx="1345">
                  <c:v>40382</c:v>
                </c:pt>
                <c:pt idx="1346">
                  <c:v>40381</c:v>
                </c:pt>
                <c:pt idx="1347">
                  <c:v>40380</c:v>
                </c:pt>
                <c:pt idx="1348">
                  <c:v>40379</c:v>
                </c:pt>
                <c:pt idx="1349">
                  <c:v>40378</c:v>
                </c:pt>
                <c:pt idx="1350">
                  <c:v>40375</c:v>
                </c:pt>
                <c:pt idx="1351">
                  <c:v>40374</c:v>
                </c:pt>
                <c:pt idx="1352">
                  <c:v>40373</c:v>
                </c:pt>
                <c:pt idx="1353">
                  <c:v>40372</c:v>
                </c:pt>
                <c:pt idx="1354">
                  <c:v>40371</c:v>
                </c:pt>
                <c:pt idx="1355">
                  <c:v>40368</c:v>
                </c:pt>
                <c:pt idx="1356">
                  <c:v>40367</c:v>
                </c:pt>
                <c:pt idx="1357">
                  <c:v>40366</c:v>
                </c:pt>
                <c:pt idx="1358">
                  <c:v>40365</c:v>
                </c:pt>
                <c:pt idx="1359">
                  <c:v>40364</c:v>
                </c:pt>
                <c:pt idx="1360">
                  <c:v>40361</c:v>
                </c:pt>
                <c:pt idx="1361">
                  <c:v>40360</c:v>
                </c:pt>
                <c:pt idx="1362">
                  <c:v>40359</c:v>
                </c:pt>
                <c:pt idx="1363">
                  <c:v>40358</c:v>
                </c:pt>
                <c:pt idx="1364">
                  <c:v>40357</c:v>
                </c:pt>
                <c:pt idx="1365">
                  <c:v>40354</c:v>
                </c:pt>
                <c:pt idx="1366">
                  <c:v>40353</c:v>
                </c:pt>
                <c:pt idx="1367">
                  <c:v>40352</c:v>
                </c:pt>
                <c:pt idx="1368">
                  <c:v>40351</c:v>
                </c:pt>
                <c:pt idx="1369">
                  <c:v>40350</c:v>
                </c:pt>
                <c:pt idx="1370">
                  <c:v>40347</c:v>
                </c:pt>
                <c:pt idx="1371">
                  <c:v>40346</c:v>
                </c:pt>
                <c:pt idx="1372">
                  <c:v>40345</c:v>
                </c:pt>
                <c:pt idx="1373">
                  <c:v>40344</c:v>
                </c:pt>
                <c:pt idx="1374">
                  <c:v>40343</c:v>
                </c:pt>
                <c:pt idx="1375">
                  <c:v>40340</c:v>
                </c:pt>
                <c:pt idx="1376">
                  <c:v>40339</c:v>
                </c:pt>
                <c:pt idx="1377">
                  <c:v>40338</c:v>
                </c:pt>
                <c:pt idx="1378">
                  <c:v>40337</c:v>
                </c:pt>
                <c:pt idx="1379">
                  <c:v>40336</c:v>
                </c:pt>
                <c:pt idx="1380">
                  <c:v>40333</c:v>
                </c:pt>
                <c:pt idx="1381">
                  <c:v>40332</c:v>
                </c:pt>
                <c:pt idx="1382">
                  <c:v>40331</c:v>
                </c:pt>
                <c:pt idx="1383">
                  <c:v>40330</c:v>
                </c:pt>
                <c:pt idx="1384">
                  <c:v>40329</c:v>
                </c:pt>
                <c:pt idx="1385">
                  <c:v>40326</c:v>
                </c:pt>
                <c:pt idx="1386">
                  <c:v>40325</c:v>
                </c:pt>
                <c:pt idx="1387">
                  <c:v>40324</c:v>
                </c:pt>
                <c:pt idx="1388">
                  <c:v>40323</c:v>
                </c:pt>
                <c:pt idx="1389">
                  <c:v>40322</c:v>
                </c:pt>
                <c:pt idx="1390">
                  <c:v>40319</c:v>
                </c:pt>
                <c:pt idx="1391">
                  <c:v>40318</c:v>
                </c:pt>
                <c:pt idx="1392">
                  <c:v>40317</c:v>
                </c:pt>
                <c:pt idx="1393">
                  <c:v>40316</c:v>
                </c:pt>
                <c:pt idx="1394">
                  <c:v>40315</c:v>
                </c:pt>
                <c:pt idx="1395">
                  <c:v>40312</c:v>
                </c:pt>
                <c:pt idx="1396">
                  <c:v>40311</c:v>
                </c:pt>
                <c:pt idx="1397">
                  <c:v>40310</c:v>
                </c:pt>
                <c:pt idx="1398">
                  <c:v>40309</c:v>
                </c:pt>
                <c:pt idx="1399">
                  <c:v>40308</c:v>
                </c:pt>
                <c:pt idx="1400">
                  <c:v>40305</c:v>
                </c:pt>
                <c:pt idx="1401">
                  <c:v>40304</c:v>
                </c:pt>
                <c:pt idx="1402">
                  <c:v>40303</c:v>
                </c:pt>
                <c:pt idx="1403">
                  <c:v>40302</c:v>
                </c:pt>
                <c:pt idx="1404">
                  <c:v>40301</c:v>
                </c:pt>
                <c:pt idx="1405">
                  <c:v>40298</c:v>
                </c:pt>
                <c:pt idx="1406">
                  <c:v>40297</c:v>
                </c:pt>
                <c:pt idx="1407">
                  <c:v>40296</c:v>
                </c:pt>
                <c:pt idx="1408">
                  <c:v>40295</c:v>
                </c:pt>
                <c:pt idx="1409">
                  <c:v>40294</c:v>
                </c:pt>
                <c:pt idx="1410">
                  <c:v>40291</c:v>
                </c:pt>
                <c:pt idx="1411">
                  <c:v>40290</c:v>
                </c:pt>
                <c:pt idx="1412">
                  <c:v>40289</c:v>
                </c:pt>
                <c:pt idx="1413">
                  <c:v>40288</c:v>
                </c:pt>
                <c:pt idx="1414">
                  <c:v>40287</c:v>
                </c:pt>
                <c:pt idx="1415">
                  <c:v>40284</c:v>
                </c:pt>
                <c:pt idx="1416">
                  <c:v>40283</c:v>
                </c:pt>
                <c:pt idx="1417">
                  <c:v>40282</c:v>
                </c:pt>
                <c:pt idx="1418">
                  <c:v>40281</c:v>
                </c:pt>
                <c:pt idx="1419">
                  <c:v>40280</c:v>
                </c:pt>
                <c:pt idx="1420">
                  <c:v>40277</c:v>
                </c:pt>
                <c:pt idx="1421">
                  <c:v>40276</c:v>
                </c:pt>
                <c:pt idx="1422">
                  <c:v>40275</c:v>
                </c:pt>
                <c:pt idx="1423">
                  <c:v>40274</c:v>
                </c:pt>
                <c:pt idx="1424">
                  <c:v>40273</c:v>
                </c:pt>
                <c:pt idx="1425">
                  <c:v>40270</c:v>
                </c:pt>
                <c:pt idx="1426">
                  <c:v>40269</c:v>
                </c:pt>
                <c:pt idx="1427">
                  <c:v>40268</c:v>
                </c:pt>
                <c:pt idx="1428">
                  <c:v>40267</c:v>
                </c:pt>
                <c:pt idx="1429">
                  <c:v>40266</c:v>
                </c:pt>
                <c:pt idx="1430">
                  <c:v>40263</c:v>
                </c:pt>
                <c:pt idx="1431">
                  <c:v>40262</c:v>
                </c:pt>
                <c:pt idx="1432">
                  <c:v>40261</c:v>
                </c:pt>
                <c:pt idx="1433">
                  <c:v>40260</c:v>
                </c:pt>
                <c:pt idx="1434">
                  <c:v>40259</c:v>
                </c:pt>
                <c:pt idx="1435">
                  <c:v>40256</c:v>
                </c:pt>
                <c:pt idx="1436">
                  <c:v>40255</c:v>
                </c:pt>
                <c:pt idx="1437">
                  <c:v>40254</c:v>
                </c:pt>
                <c:pt idx="1438">
                  <c:v>40253</c:v>
                </c:pt>
                <c:pt idx="1439">
                  <c:v>40252</c:v>
                </c:pt>
                <c:pt idx="1440">
                  <c:v>40249</c:v>
                </c:pt>
                <c:pt idx="1441">
                  <c:v>40248</c:v>
                </c:pt>
                <c:pt idx="1442">
                  <c:v>40247</c:v>
                </c:pt>
                <c:pt idx="1443">
                  <c:v>40246</c:v>
                </c:pt>
                <c:pt idx="1444">
                  <c:v>40245</c:v>
                </c:pt>
                <c:pt idx="1445">
                  <c:v>40242</c:v>
                </c:pt>
                <c:pt idx="1446">
                  <c:v>40241</c:v>
                </c:pt>
                <c:pt idx="1447">
                  <c:v>40240</c:v>
                </c:pt>
                <c:pt idx="1448">
                  <c:v>40239</c:v>
                </c:pt>
                <c:pt idx="1449">
                  <c:v>40238</c:v>
                </c:pt>
                <c:pt idx="1450">
                  <c:v>40235</c:v>
                </c:pt>
                <c:pt idx="1451">
                  <c:v>40234</c:v>
                </c:pt>
                <c:pt idx="1452">
                  <c:v>40233</c:v>
                </c:pt>
                <c:pt idx="1453">
                  <c:v>40232</c:v>
                </c:pt>
                <c:pt idx="1454">
                  <c:v>40231</c:v>
                </c:pt>
                <c:pt idx="1455">
                  <c:v>40228</c:v>
                </c:pt>
                <c:pt idx="1456">
                  <c:v>40227</c:v>
                </c:pt>
                <c:pt idx="1457">
                  <c:v>40226</c:v>
                </c:pt>
                <c:pt idx="1458">
                  <c:v>40225</c:v>
                </c:pt>
                <c:pt idx="1459">
                  <c:v>40224</c:v>
                </c:pt>
                <c:pt idx="1460">
                  <c:v>40221</c:v>
                </c:pt>
                <c:pt idx="1461">
                  <c:v>40220</c:v>
                </c:pt>
                <c:pt idx="1462">
                  <c:v>40219</c:v>
                </c:pt>
                <c:pt idx="1463">
                  <c:v>40218</c:v>
                </c:pt>
                <c:pt idx="1464">
                  <c:v>40217</c:v>
                </c:pt>
                <c:pt idx="1465">
                  <c:v>40214</c:v>
                </c:pt>
                <c:pt idx="1466">
                  <c:v>40213</c:v>
                </c:pt>
                <c:pt idx="1467">
                  <c:v>40212</c:v>
                </c:pt>
                <c:pt idx="1468">
                  <c:v>40211</c:v>
                </c:pt>
                <c:pt idx="1469">
                  <c:v>40210</c:v>
                </c:pt>
                <c:pt idx="1470">
                  <c:v>40207</c:v>
                </c:pt>
                <c:pt idx="1471">
                  <c:v>40206</c:v>
                </c:pt>
                <c:pt idx="1472">
                  <c:v>40205</c:v>
                </c:pt>
                <c:pt idx="1473">
                  <c:v>40204</c:v>
                </c:pt>
                <c:pt idx="1474">
                  <c:v>40203</c:v>
                </c:pt>
                <c:pt idx="1475">
                  <c:v>40200</c:v>
                </c:pt>
                <c:pt idx="1476">
                  <c:v>40199</c:v>
                </c:pt>
                <c:pt idx="1477">
                  <c:v>40198</c:v>
                </c:pt>
                <c:pt idx="1478">
                  <c:v>40197</c:v>
                </c:pt>
                <c:pt idx="1479">
                  <c:v>40196</c:v>
                </c:pt>
                <c:pt idx="1480">
                  <c:v>40193</c:v>
                </c:pt>
                <c:pt idx="1481">
                  <c:v>40192</c:v>
                </c:pt>
                <c:pt idx="1482">
                  <c:v>40191</c:v>
                </c:pt>
                <c:pt idx="1483">
                  <c:v>40190</c:v>
                </c:pt>
                <c:pt idx="1484">
                  <c:v>40189</c:v>
                </c:pt>
                <c:pt idx="1485">
                  <c:v>40186</c:v>
                </c:pt>
                <c:pt idx="1486">
                  <c:v>40185</c:v>
                </c:pt>
                <c:pt idx="1487">
                  <c:v>40184</c:v>
                </c:pt>
                <c:pt idx="1488">
                  <c:v>40183</c:v>
                </c:pt>
                <c:pt idx="1489">
                  <c:v>40182</c:v>
                </c:pt>
                <c:pt idx="1490">
                  <c:v>40179</c:v>
                </c:pt>
                <c:pt idx="1491">
                  <c:v>40178</c:v>
                </c:pt>
                <c:pt idx="1492">
                  <c:v>40177</c:v>
                </c:pt>
                <c:pt idx="1493">
                  <c:v>40176</c:v>
                </c:pt>
                <c:pt idx="1494">
                  <c:v>40175</c:v>
                </c:pt>
                <c:pt idx="1495">
                  <c:v>40172</c:v>
                </c:pt>
                <c:pt idx="1496">
                  <c:v>40171</c:v>
                </c:pt>
                <c:pt idx="1497">
                  <c:v>40168</c:v>
                </c:pt>
                <c:pt idx="1498">
                  <c:v>40165</c:v>
                </c:pt>
                <c:pt idx="1499">
                  <c:v>40164</c:v>
                </c:pt>
                <c:pt idx="1500">
                  <c:v>40163</c:v>
                </c:pt>
                <c:pt idx="1501">
                  <c:v>40158</c:v>
                </c:pt>
                <c:pt idx="1502">
                  <c:v>40157</c:v>
                </c:pt>
                <c:pt idx="1503">
                  <c:v>40156</c:v>
                </c:pt>
                <c:pt idx="1504">
                  <c:v>40155</c:v>
                </c:pt>
                <c:pt idx="1505">
                  <c:v>40154</c:v>
                </c:pt>
                <c:pt idx="1506">
                  <c:v>40151</c:v>
                </c:pt>
                <c:pt idx="1507">
                  <c:v>40150</c:v>
                </c:pt>
                <c:pt idx="1508">
                  <c:v>40149</c:v>
                </c:pt>
                <c:pt idx="1509">
                  <c:v>40148</c:v>
                </c:pt>
                <c:pt idx="1510">
                  <c:v>40147</c:v>
                </c:pt>
                <c:pt idx="1511">
                  <c:v>40144</c:v>
                </c:pt>
                <c:pt idx="1512">
                  <c:v>40143</c:v>
                </c:pt>
                <c:pt idx="1513">
                  <c:v>40142</c:v>
                </c:pt>
                <c:pt idx="1514">
                  <c:v>40141</c:v>
                </c:pt>
                <c:pt idx="1515">
                  <c:v>40140</c:v>
                </c:pt>
                <c:pt idx="1516">
                  <c:v>40137</c:v>
                </c:pt>
                <c:pt idx="1517">
                  <c:v>40136</c:v>
                </c:pt>
                <c:pt idx="1518">
                  <c:v>40135</c:v>
                </c:pt>
                <c:pt idx="1519">
                  <c:v>40134</c:v>
                </c:pt>
                <c:pt idx="1520">
                  <c:v>40133</c:v>
                </c:pt>
                <c:pt idx="1521">
                  <c:v>40130</c:v>
                </c:pt>
                <c:pt idx="1522">
                  <c:v>40129</c:v>
                </c:pt>
                <c:pt idx="1523">
                  <c:v>40128</c:v>
                </c:pt>
                <c:pt idx="1524">
                  <c:v>40127</c:v>
                </c:pt>
                <c:pt idx="1525">
                  <c:v>40126</c:v>
                </c:pt>
                <c:pt idx="1526">
                  <c:v>40123</c:v>
                </c:pt>
                <c:pt idx="1527">
                  <c:v>40122</c:v>
                </c:pt>
                <c:pt idx="1528">
                  <c:v>40121</c:v>
                </c:pt>
                <c:pt idx="1529">
                  <c:v>40120</c:v>
                </c:pt>
                <c:pt idx="1530">
                  <c:v>40119</c:v>
                </c:pt>
                <c:pt idx="1531">
                  <c:v>40116</c:v>
                </c:pt>
                <c:pt idx="1532">
                  <c:v>40115</c:v>
                </c:pt>
                <c:pt idx="1533">
                  <c:v>40114</c:v>
                </c:pt>
                <c:pt idx="1534">
                  <c:v>40113</c:v>
                </c:pt>
                <c:pt idx="1535">
                  <c:v>40112</c:v>
                </c:pt>
                <c:pt idx="1536">
                  <c:v>40109</c:v>
                </c:pt>
                <c:pt idx="1537">
                  <c:v>40108</c:v>
                </c:pt>
                <c:pt idx="1538">
                  <c:v>40107</c:v>
                </c:pt>
                <c:pt idx="1539">
                  <c:v>40106</c:v>
                </c:pt>
                <c:pt idx="1540">
                  <c:v>40105</c:v>
                </c:pt>
                <c:pt idx="1541">
                  <c:v>40102</c:v>
                </c:pt>
                <c:pt idx="1542">
                  <c:v>40101</c:v>
                </c:pt>
                <c:pt idx="1543">
                  <c:v>40100</c:v>
                </c:pt>
                <c:pt idx="1544">
                  <c:v>40099</c:v>
                </c:pt>
                <c:pt idx="1545">
                  <c:v>40098</c:v>
                </c:pt>
                <c:pt idx="1546">
                  <c:v>40095</c:v>
                </c:pt>
                <c:pt idx="1547">
                  <c:v>40094</c:v>
                </c:pt>
                <c:pt idx="1548">
                  <c:v>40093</c:v>
                </c:pt>
                <c:pt idx="1549">
                  <c:v>40092</c:v>
                </c:pt>
                <c:pt idx="1550">
                  <c:v>40091</c:v>
                </c:pt>
                <c:pt idx="1551">
                  <c:v>40088</c:v>
                </c:pt>
                <c:pt idx="1552">
                  <c:v>40087</c:v>
                </c:pt>
                <c:pt idx="1553">
                  <c:v>40086</c:v>
                </c:pt>
                <c:pt idx="1554">
                  <c:v>40085</c:v>
                </c:pt>
                <c:pt idx="1555">
                  <c:v>40084</c:v>
                </c:pt>
                <c:pt idx="1556">
                  <c:v>40081</c:v>
                </c:pt>
                <c:pt idx="1557">
                  <c:v>40080</c:v>
                </c:pt>
                <c:pt idx="1558">
                  <c:v>40079</c:v>
                </c:pt>
                <c:pt idx="1559">
                  <c:v>40078</c:v>
                </c:pt>
                <c:pt idx="1560">
                  <c:v>40077</c:v>
                </c:pt>
                <c:pt idx="1561">
                  <c:v>40074</c:v>
                </c:pt>
                <c:pt idx="1562">
                  <c:v>40073</c:v>
                </c:pt>
                <c:pt idx="1563">
                  <c:v>40072</c:v>
                </c:pt>
                <c:pt idx="1564">
                  <c:v>40071</c:v>
                </c:pt>
                <c:pt idx="1565">
                  <c:v>40070</c:v>
                </c:pt>
                <c:pt idx="1566">
                  <c:v>40067</c:v>
                </c:pt>
                <c:pt idx="1567">
                  <c:v>40066</c:v>
                </c:pt>
              </c:numCache>
            </c:numRef>
          </c:cat>
          <c:val>
            <c:numRef>
              <c:f>'1.1.Rentowność OS'!$F$351:$F$1918</c:f>
              <c:numCache>
                <c:formatCode>General</c:formatCode>
                <c:ptCount val="1568"/>
                <c:pt idx="0">
                  <c:v>1.718</c:v>
                </c:pt>
                <c:pt idx="1">
                  <c:v>1.7610000000000001</c:v>
                </c:pt>
                <c:pt idx="2">
                  <c:v>1.7890000000000001</c:v>
                </c:pt>
                <c:pt idx="3">
                  <c:v>1.784</c:v>
                </c:pt>
                <c:pt idx="4">
                  <c:v>1.819</c:v>
                </c:pt>
                <c:pt idx="5">
                  <c:v>1.762</c:v>
                </c:pt>
                <c:pt idx="6">
                  <c:v>1.77</c:v>
                </c:pt>
                <c:pt idx="7">
                  <c:v>1.7389999999999999</c:v>
                </c:pt>
                <c:pt idx="8">
                  <c:v>1.7690000000000001</c:v>
                </c:pt>
                <c:pt idx="9">
                  <c:v>1.766</c:v>
                </c:pt>
                <c:pt idx="10">
                  <c:v>1.827</c:v>
                </c:pt>
                <c:pt idx="11">
                  <c:v>1.8359999999999999</c:v>
                </c:pt>
                <c:pt idx="12">
                  <c:v>1.8679999999999999</c:v>
                </c:pt>
                <c:pt idx="13">
                  <c:v>1.8279999999999998</c:v>
                </c:pt>
                <c:pt idx="14">
                  <c:v>1.8399999999999999</c:v>
                </c:pt>
                <c:pt idx="15">
                  <c:v>1.8140000000000001</c:v>
                </c:pt>
                <c:pt idx="16">
                  <c:v>1.8120000000000001</c:v>
                </c:pt>
                <c:pt idx="17">
                  <c:v>1.806</c:v>
                </c:pt>
                <c:pt idx="18">
                  <c:v>1.8010000000000002</c:v>
                </c:pt>
                <c:pt idx="19">
                  <c:v>1.7949999999999999</c:v>
                </c:pt>
                <c:pt idx="20">
                  <c:v>1.8239999999999998</c:v>
                </c:pt>
                <c:pt idx="21">
                  <c:v>1.855</c:v>
                </c:pt>
                <c:pt idx="22">
                  <c:v>1.855</c:v>
                </c:pt>
                <c:pt idx="23">
                  <c:v>1.835</c:v>
                </c:pt>
                <c:pt idx="24">
                  <c:v>1.8159999999999998</c:v>
                </c:pt>
                <c:pt idx="25">
                  <c:v>1.83</c:v>
                </c:pt>
                <c:pt idx="26">
                  <c:v>1.8359999999999999</c:v>
                </c:pt>
                <c:pt idx="27">
                  <c:v>1.847</c:v>
                </c:pt>
                <c:pt idx="28">
                  <c:v>1.8220000000000001</c:v>
                </c:pt>
                <c:pt idx="29">
                  <c:v>1.754</c:v>
                </c:pt>
                <c:pt idx="30">
                  <c:v>1.7429999999999999</c:v>
                </c:pt>
                <c:pt idx="31">
                  <c:v>1.7709999999999999</c:v>
                </c:pt>
                <c:pt idx="32">
                  <c:v>1.788</c:v>
                </c:pt>
                <c:pt idx="33">
                  <c:v>1.796</c:v>
                </c:pt>
                <c:pt idx="34">
                  <c:v>1.796</c:v>
                </c:pt>
                <c:pt idx="35">
                  <c:v>1.802</c:v>
                </c:pt>
                <c:pt idx="36">
                  <c:v>1.794</c:v>
                </c:pt>
                <c:pt idx="37">
                  <c:v>1.81</c:v>
                </c:pt>
                <c:pt idx="38">
                  <c:v>1.8479999999999999</c:v>
                </c:pt>
                <c:pt idx="39">
                  <c:v>1.851</c:v>
                </c:pt>
                <c:pt idx="40">
                  <c:v>1.859</c:v>
                </c:pt>
                <c:pt idx="41">
                  <c:v>1.8460000000000001</c:v>
                </c:pt>
                <c:pt idx="42">
                  <c:v>1.8169999999999999</c:v>
                </c:pt>
                <c:pt idx="43">
                  <c:v>1.8090000000000002</c:v>
                </c:pt>
                <c:pt idx="44">
                  <c:v>1.8140000000000001</c:v>
                </c:pt>
                <c:pt idx="45">
                  <c:v>1.825</c:v>
                </c:pt>
                <c:pt idx="46">
                  <c:v>1.804</c:v>
                </c:pt>
                <c:pt idx="47">
                  <c:v>1.7989999999999999</c:v>
                </c:pt>
                <c:pt idx="48">
                  <c:v>1.7890000000000001</c:v>
                </c:pt>
                <c:pt idx="49">
                  <c:v>1.802</c:v>
                </c:pt>
                <c:pt idx="50">
                  <c:v>1.8260000000000001</c:v>
                </c:pt>
                <c:pt idx="51">
                  <c:v>1.8050000000000002</c:v>
                </c:pt>
                <c:pt idx="52">
                  <c:v>1.8129999999999999</c:v>
                </c:pt>
                <c:pt idx="53">
                  <c:v>1.8029999999999999</c:v>
                </c:pt>
                <c:pt idx="54">
                  <c:v>1.798</c:v>
                </c:pt>
                <c:pt idx="55">
                  <c:v>1.8479999999999999</c:v>
                </c:pt>
                <c:pt idx="56">
                  <c:v>1.8559999999999999</c:v>
                </c:pt>
                <c:pt idx="57">
                  <c:v>1.869</c:v>
                </c:pt>
                <c:pt idx="58">
                  <c:v>1.8740000000000001</c:v>
                </c:pt>
                <c:pt idx="59">
                  <c:v>1.8559999999999999</c:v>
                </c:pt>
                <c:pt idx="60">
                  <c:v>1.8380000000000001</c:v>
                </c:pt>
                <c:pt idx="61">
                  <c:v>1.869</c:v>
                </c:pt>
                <c:pt idx="62">
                  <c:v>1.901</c:v>
                </c:pt>
                <c:pt idx="63">
                  <c:v>1.9710000000000001</c:v>
                </c:pt>
                <c:pt idx="64">
                  <c:v>1.9340000000000002</c:v>
                </c:pt>
                <c:pt idx="65">
                  <c:v>1.96</c:v>
                </c:pt>
                <c:pt idx="66">
                  <c:v>1.986</c:v>
                </c:pt>
                <c:pt idx="67">
                  <c:v>1.988</c:v>
                </c:pt>
                <c:pt idx="68">
                  <c:v>2.0089999999999999</c:v>
                </c:pt>
                <c:pt idx="69">
                  <c:v>1.9910000000000001</c:v>
                </c:pt>
                <c:pt idx="70">
                  <c:v>1.9849999999999999</c:v>
                </c:pt>
                <c:pt idx="71">
                  <c:v>1.98</c:v>
                </c:pt>
                <c:pt idx="72">
                  <c:v>1.962</c:v>
                </c:pt>
                <c:pt idx="73">
                  <c:v>1.8620000000000001</c:v>
                </c:pt>
                <c:pt idx="74">
                  <c:v>1.9060000000000001</c:v>
                </c:pt>
                <c:pt idx="75">
                  <c:v>1.9100000000000001</c:v>
                </c:pt>
                <c:pt idx="76">
                  <c:v>1.9330000000000001</c:v>
                </c:pt>
                <c:pt idx="77">
                  <c:v>1.929</c:v>
                </c:pt>
                <c:pt idx="78">
                  <c:v>1.901</c:v>
                </c:pt>
                <c:pt idx="79">
                  <c:v>1.8620000000000001</c:v>
                </c:pt>
                <c:pt idx="80">
                  <c:v>1.8239999999999998</c:v>
                </c:pt>
                <c:pt idx="81">
                  <c:v>1.831</c:v>
                </c:pt>
                <c:pt idx="82">
                  <c:v>1.8399999999999999</c:v>
                </c:pt>
                <c:pt idx="83">
                  <c:v>1.8159999999999998</c:v>
                </c:pt>
                <c:pt idx="84">
                  <c:v>1.8120000000000001</c:v>
                </c:pt>
                <c:pt idx="85">
                  <c:v>1.821</c:v>
                </c:pt>
                <c:pt idx="86">
                  <c:v>1.8109999999999999</c:v>
                </c:pt>
                <c:pt idx="87">
                  <c:v>1.7890000000000001</c:v>
                </c:pt>
                <c:pt idx="88">
                  <c:v>1.7869999999999999</c:v>
                </c:pt>
                <c:pt idx="89">
                  <c:v>1.768</c:v>
                </c:pt>
                <c:pt idx="90">
                  <c:v>1.754</c:v>
                </c:pt>
                <c:pt idx="91">
                  <c:v>1.7970000000000002</c:v>
                </c:pt>
                <c:pt idx="92">
                  <c:v>1.8140000000000001</c:v>
                </c:pt>
                <c:pt idx="93">
                  <c:v>1.8069999999999999</c:v>
                </c:pt>
                <c:pt idx="94">
                  <c:v>1.75</c:v>
                </c:pt>
                <c:pt idx="95">
                  <c:v>1.762</c:v>
                </c:pt>
                <c:pt idx="96">
                  <c:v>1.7610000000000001</c:v>
                </c:pt>
                <c:pt idx="97">
                  <c:v>1.7730000000000001</c:v>
                </c:pt>
                <c:pt idx="98">
                  <c:v>1.7690000000000001</c:v>
                </c:pt>
                <c:pt idx="99">
                  <c:v>1.7530000000000001</c:v>
                </c:pt>
                <c:pt idx="100">
                  <c:v>1.7589999999999999</c:v>
                </c:pt>
                <c:pt idx="101">
                  <c:v>1.7810000000000001</c:v>
                </c:pt>
                <c:pt idx="102">
                  <c:v>1.762</c:v>
                </c:pt>
                <c:pt idx="103">
                  <c:v>1.7309999999999999</c:v>
                </c:pt>
                <c:pt idx="104">
                  <c:v>1.7149999999999999</c:v>
                </c:pt>
                <c:pt idx="105">
                  <c:v>1.7389999999999999</c:v>
                </c:pt>
                <c:pt idx="106">
                  <c:v>1.8140000000000001</c:v>
                </c:pt>
                <c:pt idx="107">
                  <c:v>1.75</c:v>
                </c:pt>
                <c:pt idx="108">
                  <c:v>1.6919999999999999</c:v>
                </c:pt>
                <c:pt idx="109">
                  <c:v>1.6779999999999999</c:v>
                </c:pt>
                <c:pt idx="110">
                  <c:v>1.671</c:v>
                </c:pt>
                <c:pt idx="111">
                  <c:v>1.6680000000000001</c:v>
                </c:pt>
                <c:pt idx="112">
                  <c:v>1.667</c:v>
                </c:pt>
                <c:pt idx="113">
                  <c:v>1.6339999999999999</c:v>
                </c:pt>
                <c:pt idx="114">
                  <c:v>1.635</c:v>
                </c:pt>
                <c:pt idx="115">
                  <c:v>1.6419999999999999</c:v>
                </c:pt>
                <c:pt idx="116">
                  <c:v>1.657</c:v>
                </c:pt>
                <c:pt idx="117">
                  <c:v>1.641</c:v>
                </c:pt>
                <c:pt idx="118">
                  <c:v>1.6280000000000001</c:v>
                </c:pt>
                <c:pt idx="119">
                  <c:v>1.6</c:v>
                </c:pt>
                <c:pt idx="120">
                  <c:v>1.6040000000000001</c:v>
                </c:pt>
                <c:pt idx="121">
                  <c:v>1.591</c:v>
                </c:pt>
                <c:pt idx="122">
                  <c:v>1.5880000000000001</c:v>
                </c:pt>
                <c:pt idx="123">
                  <c:v>1.609</c:v>
                </c:pt>
                <c:pt idx="124">
                  <c:v>1.5859999999999999</c:v>
                </c:pt>
                <c:pt idx="125">
                  <c:v>1.5899999999999999</c:v>
                </c:pt>
                <c:pt idx="126">
                  <c:v>1.573</c:v>
                </c:pt>
                <c:pt idx="127">
                  <c:v>1.587</c:v>
                </c:pt>
                <c:pt idx="128">
                  <c:v>1.581</c:v>
                </c:pt>
                <c:pt idx="129">
                  <c:v>1.607</c:v>
                </c:pt>
                <c:pt idx="130">
                  <c:v>1.615</c:v>
                </c:pt>
                <c:pt idx="131">
                  <c:v>1.605</c:v>
                </c:pt>
                <c:pt idx="132">
                  <c:v>1.599</c:v>
                </c:pt>
                <c:pt idx="133">
                  <c:v>1.615</c:v>
                </c:pt>
                <c:pt idx="134">
                  <c:v>1.6259999999999999</c:v>
                </c:pt>
                <c:pt idx="135">
                  <c:v>1.621</c:v>
                </c:pt>
                <c:pt idx="136">
                  <c:v>1.615</c:v>
                </c:pt>
                <c:pt idx="137">
                  <c:v>1.6379999999999999</c:v>
                </c:pt>
                <c:pt idx="138">
                  <c:v>1.6179999999999999</c:v>
                </c:pt>
                <c:pt idx="139">
                  <c:v>1.629</c:v>
                </c:pt>
                <c:pt idx="140">
                  <c:v>1.643</c:v>
                </c:pt>
                <c:pt idx="141">
                  <c:v>1.6579999999999999</c:v>
                </c:pt>
                <c:pt idx="142">
                  <c:v>1.6600000000000001</c:v>
                </c:pt>
                <c:pt idx="143">
                  <c:v>1.659</c:v>
                </c:pt>
                <c:pt idx="144">
                  <c:v>1.6280000000000001</c:v>
                </c:pt>
                <c:pt idx="145">
                  <c:v>1.653</c:v>
                </c:pt>
                <c:pt idx="146">
                  <c:v>1.6800000000000002</c:v>
                </c:pt>
                <c:pt idx="147">
                  <c:v>1.6830000000000001</c:v>
                </c:pt>
                <c:pt idx="148">
                  <c:v>1.726</c:v>
                </c:pt>
                <c:pt idx="149">
                  <c:v>1.6240000000000001</c:v>
                </c:pt>
                <c:pt idx="150">
                  <c:v>1.631</c:v>
                </c:pt>
                <c:pt idx="151">
                  <c:v>1.63</c:v>
                </c:pt>
                <c:pt idx="152">
                  <c:v>1.6019999999999999</c:v>
                </c:pt>
                <c:pt idx="153">
                  <c:v>1.5920000000000001</c:v>
                </c:pt>
                <c:pt idx="154">
                  <c:v>1.5699999999999998</c:v>
                </c:pt>
                <c:pt idx="155">
                  <c:v>1.5840000000000001</c:v>
                </c:pt>
                <c:pt idx="156">
                  <c:v>1.601</c:v>
                </c:pt>
                <c:pt idx="157">
                  <c:v>1.621</c:v>
                </c:pt>
                <c:pt idx="158">
                  <c:v>1.6600000000000001</c:v>
                </c:pt>
                <c:pt idx="159">
                  <c:v>1.621</c:v>
                </c:pt>
                <c:pt idx="160">
                  <c:v>1.6680000000000001</c:v>
                </c:pt>
                <c:pt idx="161">
                  <c:v>1.6760000000000002</c:v>
                </c:pt>
                <c:pt idx="162">
                  <c:v>1.5699999999999998</c:v>
                </c:pt>
                <c:pt idx="163">
                  <c:v>1.58</c:v>
                </c:pt>
                <c:pt idx="164">
                  <c:v>1.58</c:v>
                </c:pt>
                <c:pt idx="165">
                  <c:v>1.6800000000000002</c:v>
                </c:pt>
                <c:pt idx="166">
                  <c:v>1.6830000000000001</c:v>
                </c:pt>
                <c:pt idx="167">
                  <c:v>1.6579999999999999</c:v>
                </c:pt>
                <c:pt idx="168">
                  <c:v>1.63</c:v>
                </c:pt>
                <c:pt idx="169">
                  <c:v>1.583</c:v>
                </c:pt>
                <c:pt idx="170">
                  <c:v>1.5489999999999999</c:v>
                </c:pt>
                <c:pt idx="171">
                  <c:v>1.556</c:v>
                </c:pt>
                <c:pt idx="172">
                  <c:v>1.524</c:v>
                </c:pt>
                <c:pt idx="173">
                  <c:v>1.5070000000000001</c:v>
                </c:pt>
                <c:pt idx="174">
                  <c:v>1.5169999999999999</c:v>
                </c:pt>
                <c:pt idx="175">
                  <c:v>1.4889999999999999</c:v>
                </c:pt>
                <c:pt idx="176">
                  <c:v>1.494</c:v>
                </c:pt>
                <c:pt idx="177">
                  <c:v>1.5470000000000002</c:v>
                </c:pt>
                <c:pt idx="178">
                  <c:v>1.5430000000000001</c:v>
                </c:pt>
                <c:pt idx="179">
                  <c:v>1.573</c:v>
                </c:pt>
                <c:pt idx="180">
                  <c:v>1.6120000000000001</c:v>
                </c:pt>
                <c:pt idx="181">
                  <c:v>1.6139999999999999</c:v>
                </c:pt>
                <c:pt idx="182">
                  <c:v>1.6240000000000001</c:v>
                </c:pt>
                <c:pt idx="183">
                  <c:v>1.629</c:v>
                </c:pt>
                <c:pt idx="184">
                  <c:v>1.62</c:v>
                </c:pt>
                <c:pt idx="185">
                  <c:v>1.6339999999999999</c:v>
                </c:pt>
                <c:pt idx="186">
                  <c:v>1.671</c:v>
                </c:pt>
                <c:pt idx="187">
                  <c:v>1.6760000000000002</c:v>
                </c:pt>
                <c:pt idx="188">
                  <c:v>1.7189999999999999</c:v>
                </c:pt>
                <c:pt idx="189">
                  <c:v>1.6870000000000001</c:v>
                </c:pt>
                <c:pt idx="190">
                  <c:v>1.698</c:v>
                </c:pt>
                <c:pt idx="191">
                  <c:v>1.738</c:v>
                </c:pt>
                <c:pt idx="192">
                  <c:v>1.7050000000000001</c:v>
                </c:pt>
                <c:pt idx="193">
                  <c:v>1.77</c:v>
                </c:pt>
                <c:pt idx="194">
                  <c:v>1.786</c:v>
                </c:pt>
                <c:pt idx="195">
                  <c:v>1.786</c:v>
                </c:pt>
                <c:pt idx="196">
                  <c:v>1.7970000000000002</c:v>
                </c:pt>
                <c:pt idx="197">
                  <c:v>1.81</c:v>
                </c:pt>
                <c:pt idx="198">
                  <c:v>1.7770000000000001</c:v>
                </c:pt>
                <c:pt idx="199">
                  <c:v>1.7770000000000001</c:v>
                </c:pt>
                <c:pt idx="200">
                  <c:v>1.7770000000000001</c:v>
                </c:pt>
                <c:pt idx="201">
                  <c:v>1.7810000000000001</c:v>
                </c:pt>
                <c:pt idx="202">
                  <c:v>1.81</c:v>
                </c:pt>
                <c:pt idx="203">
                  <c:v>1.8169999999999999</c:v>
                </c:pt>
                <c:pt idx="204">
                  <c:v>1.8159999999999998</c:v>
                </c:pt>
                <c:pt idx="205">
                  <c:v>1.8660000000000001</c:v>
                </c:pt>
                <c:pt idx="206">
                  <c:v>1.92</c:v>
                </c:pt>
                <c:pt idx="207">
                  <c:v>1.8359999999999999</c:v>
                </c:pt>
                <c:pt idx="208">
                  <c:v>1.859</c:v>
                </c:pt>
                <c:pt idx="209">
                  <c:v>1.9079999999999999</c:v>
                </c:pt>
                <c:pt idx="210">
                  <c:v>1.899</c:v>
                </c:pt>
                <c:pt idx="211">
                  <c:v>1.9140000000000001</c:v>
                </c:pt>
                <c:pt idx="212">
                  <c:v>1.915</c:v>
                </c:pt>
                <c:pt idx="213">
                  <c:v>1.9060000000000001</c:v>
                </c:pt>
                <c:pt idx="214">
                  <c:v>1.8780000000000001</c:v>
                </c:pt>
                <c:pt idx="215">
                  <c:v>1.9319999999999999</c:v>
                </c:pt>
                <c:pt idx="216">
                  <c:v>1.9039999999999999</c:v>
                </c:pt>
                <c:pt idx="217">
                  <c:v>1.8639999999999999</c:v>
                </c:pt>
                <c:pt idx="218">
                  <c:v>1.762</c:v>
                </c:pt>
                <c:pt idx="219">
                  <c:v>1.748</c:v>
                </c:pt>
                <c:pt idx="220">
                  <c:v>1.732</c:v>
                </c:pt>
                <c:pt idx="221">
                  <c:v>1.752</c:v>
                </c:pt>
                <c:pt idx="222">
                  <c:v>1.794</c:v>
                </c:pt>
                <c:pt idx="223">
                  <c:v>1.75</c:v>
                </c:pt>
                <c:pt idx="224">
                  <c:v>1.841</c:v>
                </c:pt>
                <c:pt idx="225">
                  <c:v>1.917</c:v>
                </c:pt>
                <c:pt idx="226">
                  <c:v>1.885</c:v>
                </c:pt>
                <c:pt idx="227">
                  <c:v>1.873</c:v>
                </c:pt>
                <c:pt idx="228">
                  <c:v>1.821</c:v>
                </c:pt>
                <c:pt idx="229">
                  <c:v>1.7389999999999999</c:v>
                </c:pt>
                <c:pt idx="230">
                  <c:v>1.8220000000000001</c:v>
                </c:pt>
                <c:pt idx="231">
                  <c:v>1.853</c:v>
                </c:pt>
                <c:pt idx="232">
                  <c:v>1.8279999999999998</c:v>
                </c:pt>
                <c:pt idx="233">
                  <c:v>1.8420000000000001</c:v>
                </c:pt>
                <c:pt idx="234">
                  <c:v>1.83</c:v>
                </c:pt>
                <c:pt idx="235">
                  <c:v>1.7890000000000001</c:v>
                </c:pt>
                <c:pt idx="236">
                  <c:v>1.69</c:v>
                </c:pt>
                <c:pt idx="237">
                  <c:v>1.704</c:v>
                </c:pt>
                <c:pt idx="238">
                  <c:v>1.696</c:v>
                </c:pt>
                <c:pt idx="239">
                  <c:v>1.732</c:v>
                </c:pt>
                <c:pt idx="240">
                  <c:v>1.702</c:v>
                </c:pt>
                <c:pt idx="241">
                  <c:v>1.718</c:v>
                </c:pt>
                <c:pt idx="242">
                  <c:v>1.72</c:v>
                </c:pt>
                <c:pt idx="243">
                  <c:v>1.694</c:v>
                </c:pt>
                <c:pt idx="244">
                  <c:v>1.7029999999999998</c:v>
                </c:pt>
                <c:pt idx="245">
                  <c:v>1.7010000000000001</c:v>
                </c:pt>
                <c:pt idx="246">
                  <c:v>1.7189999999999999</c:v>
                </c:pt>
                <c:pt idx="247">
                  <c:v>1.7250000000000001</c:v>
                </c:pt>
                <c:pt idx="248">
                  <c:v>1.744</c:v>
                </c:pt>
                <c:pt idx="249">
                  <c:v>1.782</c:v>
                </c:pt>
                <c:pt idx="250">
                  <c:v>1.72</c:v>
                </c:pt>
                <c:pt idx="251">
                  <c:v>1.748</c:v>
                </c:pt>
                <c:pt idx="252">
                  <c:v>1.786</c:v>
                </c:pt>
                <c:pt idx="253">
                  <c:v>1.7970000000000002</c:v>
                </c:pt>
                <c:pt idx="254">
                  <c:v>1.7909999999999999</c:v>
                </c:pt>
                <c:pt idx="255">
                  <c:v>1.855</c:v>
                </c:pt>
                <c:pt idx="256">
                  <c:v>1.9260000000000002</c:v>
                </c:pt>
                <c:pt idx="257">
                  <c:v>1.9510000000000001</c:v>
                </c:pt>
                <c:pt idx="258">
                  <c:v>1.976</c:v>
                </c:pt>
                <c:pt idx="259">
                  <c:v>1.9849999999999999</c:v>
                </c:pt>
                <c:pt idx="260">
                  <c:v>1.9609999999999999</c:v>
                </c:pt>
                <c:pt idx="261">
                  <c:v>1.998</c:v>
                </c:pt>
                <c:pt idx="262">
                  <c:v>1.968</c:v>
                </c:pt>
                <c:pt idx="263">
                  <c:v>1.9330000000000001</c:v>
                </c:pt>
                <c:pt idx="264">
                  <c:v>1.887</c:v>
                </c:pt>
                <c:pt idx="265">
                  <c:v>1.9300000000000002</c:v>
                </c:pt>
                <c:pt idx="266">
                  <c:v>1.9910000000000001</c:v>
                </c:pt>
                <c:pt idx="267">
                  <c:v>1.982</c:v>
                </c:pt>
                <c:pt idx="268">
                  <c:v>2.0089999999999999</c:v>
                </c:pt>
                <c:pt idx="269">
                  <c:v>2.0049999999999999</c:v>
                </c:pt>
                <c:pt idx="270">
                  <c:v>2.02</c:v>
                </c:pt>
                <c:pt idx="271">
                  <c:v>2.052</c:v>
                </c:pt>
                <c:pt idx="272">
                  <c:v>2.0550000000000002</c:v>
                </c:pt>
                <c:pt idx="273">
                  <c:v>2.0590000000000002</c:v>
                </c:pt>
                <c:pt idx="274">
                  <c:v>2.048</c:v>
                </c:pt>
                <c:pt idx="275">
                  <c:v>2.0379999999999998</c:v>
                </c:pt>
                <c:pt idx="276">
                  <c:v>2.0579999999999998</c:v>
                </c:pt>
                <c:pt idx="277">
                  <c:v>2.0179999999999998</c:v>
                </c:pt>
                <c:pt idx="278">
                  <c:v>2.0659999999999998</c:v>
                </c:pt>
                <c:pt idx="279">
                  <c:v>2.1280000000000001</c:v>
                </c:pt>
                <c:pt idx="280">
                  <c:v>2.1269999999999998</c:v>
                </c:pt>
                <c:pt idx="281">
                  <c:v>2.2029999999999998</c:v>
                </c:pt>
                <c:pt idx="282">
                  <c:v>2.1970000000000001</c:v>
                </c:pt>
                <c:pt idx="283">
                  <c:v>2.1909999999999998</c:v>
                </c:pt>
                <c:pt idx="284">
                  <c:v>2.1989999999999998</c:v>
                </c:pt>
                <c:pt idx="285">
                  <c:v>2.2090000000000001</c:v>
                </c:pt>
                <c:pt idx="286">
                  <c:v>2.234</c:v>
                </c:pt>
                <c:pt idx="287">
                  <c:v>2.2560000000000002</c:v>
                </c:pt>
                <c:pt idx="288">
                  <c:v>2.2999999999999998</c:v>
                </c:pt>
                <c:pt idx="289">
                  <c:v>2.2629999999999999</c:v>
                </c:pt>
                <c:pt idx="290">
                  <c:v>2.2810000000000001</c:v>
                </c:pt>
                <c:pt idx="291">
                  <c:v>2.2669999999999999</c:v>
                </c:pt>
                <c:pt idx="292">
                  <c:v>2.2829999999999999</c:v>
                </c:pt>
                <c:pt idx="293">
                  <c:v>2.2850000000000001</c:v>
                </c:pt>
                <c:pt idx="294">
                  <c:v>2.2850000000000001</c:v>
                </c:pt>
                <c:pt idx="295">
                  <c:v>2.298</c:v>
                </c:pt>
                <c:pt idx="296">
                  <c:v>2.335</c:v>
                </c:pt>
                <c:pt idx="297">
                  <c:v>2.3340000000000001</c:v>
                </c:pt>
                <c:pt idx="298">
                  <c:v>2.367</c:v>
                </c:pt>
                <c:pt idx="299">
                  <c:v>2.399</c:v>
                </c:pt>
                <c:pt idx="300">
                  <c:v>2.4300000000000002</c:v>
                </c:pt>
                <c:pt idx="301">
                  <c:v>2.4649999999999999</c:v>
                </c:pt>
                <c:pt idx="302">
                  <c:v>2.387</c:v>
                </c:pt>
                <c:pt idx="303">
                  <c:v>2.4740000000000002</c:v>
                </c:pt>
                <c:pt idx="304">
                  <c:v>2.4870000000000001</c:v>
                </c:pt>
                <c:pt idx="305">
                  <c:v>2.46</c:v>
                </c:pt>
                <c:pt idx="306">
                  <c:v>2.3919999999999999</c:v>
                </c:pt>
                <c:pt idx="307">
                  <c:v>2.3940000000000001</c:v>
                </c:pt>
                <c:pt idx="308">
                  <c:v>2.4089999999999998</c:v>
                </c:pt>
                <c:pt idx="309">
                  <c:v>2.403</c:v>
                </c:pt>
                <c:pt idx="310">
                  <c:v>2.4039999999999999</c:v>
                </c:pt>
                <c:pt idx="311">
                  <c:v>2.4870000000000001</c:v>
                </c:pt>
                <c:pt idx="312">
                  <c:v>2.4969999999999999</c:v>
                </c:pt>
                <c:pt idx="313">
                  <c:v>2.4929999999999999</c:v>
                </c:pt>
                <c:pt idx="314">
                  <c:v>2.4900000000000002</c:v>
                </c:pt>
                <c:pt idx="315">
                  <c:v>2.4929999999999999</c:v>
                </c:pt>
                <c:pt idx="316">
                  <c:v>2.5190000000000001</c:v>
                </c:pt>
                <c:pt idx="317">
                  <c:v>2.4489999999999998</c:v>
                </c:pt>
                <c:pt idx="318">
                  <c:v>2.464</c:v>
                </c:pt>
                <c:pt idx="319">
                  <c:v>2.4660000000000002</c:v>
                </c:pt>
                <c:pt idx="320">
                  <c:v>2.448</c:v>
                </c:pt>
                <c:pt idx="321">
                  <c:v>2.4390000000000001</c:v>
                </c:pt>
                <c:pt idx="322">
                  <c:v>2.4910000000000001</c:v>
                </c:pt>
                <c:pt idx="323">
                  <c:v>2.5009999999999999</c:v>
                </c:pt>
                <c:pt idx="324">
                  <c:v>2.524</c:v>
                </c:pt>
                <c:pt idx="325">
                  <c:v>2.5300000000000002</c:v>
                </c:pt>
                <c:pt idx="326">
                  <c:v>2.4950000000000001</c:v>
                </c:pt>
                <c:pt idx="327">
                  <c:v>2.512</c:v>
                </c:pt>
                <c:pt idx="328">
                  <c:v>2.5089999999999999</c:v>
                </c:pt>
                <c:pt idx="329">
                  <c:v>2.5060000000000002</c:v>
                </c:pt>
                <c:pt idx="330">
                  <c:v>2.488</c:v>
                </c:pt>
                <c:pt idx="331">
                  <c:v>2.536</c:v>
                </c:pt>
                <c:pt idx="332">
                  <c:v>2.569</c:v>
                </c:pt>
                <c:pt idx="333">
                  <c:v>2.6310000000000002</c:v>
                </c:pt>
                <c:pt idx="334">
                  <c:v>2.581</c:v>
                </c:pt>
                <c:pt idx="335">
                  <c:v>2.5910000000000002</c:v>
                </c:pt>
                <c:pt idx="336">
                  <c:v>2.5990000000000002</c:v>
                </c:pt>
                <c:pt idx="337">
                  <c:v>2.5739999999999998</c:v>
                </c:pt>
                <c:pt idx="338">
                  <c:v>2.5220000000000002</c:v>
                </c:pt>
                <c:pt idx="339">
                  <c:v>2.5590000000000002</c:v>
                </c:pt>
                <c:pt idx="340">
                  <c:v>2.5380000000000003</c:v>
                </c:pt>
                <c:pt idx="341">
                  <c:v>2.536</c:v>
                </c:pt>
                <c:pt idx="342">
                  <c:v>2.512</c:v>
                </c:pt>
                <c:pt idx="343">
                  <c:v>2.4969999999999999</c:v>
                </c:pt>
                <c:pt idx="344">
                  <c:v>2.5840000000000001</c:v>
                </c:pt>
                <c:pt idx="345">
                  <c:v>2.6310000000000002</c:v>
                </c:pt>
                <c:pt idx="346">
                  <c:v>2.6850000000000001</c:v>
                </c:pt>
                <c:pt idx="347">
                  <c:v>2.6989999999999998</c:v>
                </c:pt>
                <c:pt idx="348">
                  <c:v>2.7229999999999999</c:v>
                </c:pt>
                <c:pt idx="349">
                  <c:v>2.6970000000000001</c:v>
                </c:pt>
                <c:pt idx="350">
                  <c:v>2.726</c:v>
                </c:pt>
                <c:pt idx="351">
                  <c:v>2.7389999999999999</c:v>
                </c:pt>
                <c:pt idx="352">
                  <c:v>2.734</c:v>
                </c:pt>
                <c:pt idx="353">
                  <c:v>2.7349999999999999</c:v>
                </c:pt>
                <c:pt idx="354">
                  <c:v>2.7320000000000002</c:v>
                </c:pt>
                <c:pt idx="355">
                  <c:v>2.7709999999999999</c:v>
                </c:pt>
                <c:pt idx="356">
                  <c:v>2.8079999999999998</c:v>
                </c:pt>
                <c:pt idx="357">
                  <c:v>2.7949999999999999</c:v>
                </c:pt>
                <c:pt idx="358">
                  <c:v>2.7749999999999999</c:v>
                </c:pt>
                <c:pt idx="359">
                  <c:v>2.8090000000000002</c:v>
                </c:pt>
                <c:pt idx="360">
                  <c:v>2.8149999999999999</c:v>
                </c:pt>
                <c:pt idx="361">
                  <c:v>2.8650000000000002</c:v>
                </c:pt>
                <c:pt idx="362">
                  <c:v>2.8919999999999999</c:v>
                </c:pt>
                <c:pt idx="363">
                  <c:v>2.871</c:v>
                </c:pt>
                <c:pt idx="364">
                  <c:v>2.8609999999999998</c:v>
                </c:pt>
                <c:pt idx="365">
                  <c:v>2.8650000000000002</c:v>
                </c:pt>
                <c:pt idx="366">
                  <c:v>2.891</c:v>
                </c:pt>
                <c:pt idx="367">
                  <c:v>2.899</c:v>
                </c:pt>
                <c:pt idx="368">
                  <c:v>2.9009999999999998</c:v>
                </c:pt>
                <c:pt idx="369">
                  <c:v>2.9039999999999999</c:v>
                </c:pt>
                <c:pt idx="370">
                  <c:v>2.9020000000000001</c:v>
                </c:pt>
                <c:pt idx="371">
                  <c:v>2.9210000000000003</c:v>
                </c:pt>
                <c:pt idx="372">
                  <c:v>2.9239999999999999</c:v>
                </c:pt>
                <c:pt idx="373">
                  <c:v>2.931</c:v>
                </c:pt>
                <c:pt idx="374">
                  <c:v>2.9550000000000001</c:v>
                </c:pt>
                <c:pt idx="375">
                  <c:v>2.9729999999999999</c:v>
                </c:pt>
                <c:pt idx="376">
                  <c:v>2.9740000000000002</c:v>
                </c:pt>
                <c:pt idx="377">
                  <c:v>2.9980000000000002</c:v>
                </c:pt>
                <c:pt idx="378">
                  <c:v>2.9809999999999999</c:v>
                </c:pt>
                <c:pt idx="379">
                  <c:v>2.9729999999999999</c:v>
                </c:pt>
                <c:pt idx="380">
                  <c:v>2.9350000000000001</c:v>
                </c:pt>
                <c:pt idx="381">
                  <c:v>2.9379999999999997</c:v>
                </c:pt>
                <c:pt idx="382">
                  <c:v>2.9379999999999997</c:v>
                </c:pt>
                <c:pt idx="383">
                  <c:v>2.9630000000000001</c:v>
                </c:pt>
                <c:pt idx="384">
                  <c:v>2.9350000000000001</c:v>
                </c:pt>
                <c:pt idx="385">
                  <c:v>2.9329999999999998</c:v>
                </c:pt>
                <c:pt idx="386">
                  <c:v>2.9649999999999999</c:v>
                </c:pt>
                <c:pt idx="387">
                  <c:v>2.99</c:v>
                </c:pt>
                <c:pt idx="388">
                  <c:v>3</c:v>
                </c:pt>
                <c:pt idx="389">
                  <c:v>2.9769999999999999</c:v>
                </c:pt>
                <c:pt idx="390">
                  <c:v>3.0049999999999999</c:v>
                </c:pt>
                <c:pt idx="391">
                  <c:v>3</c:v>
                </c:pt>
                <c:pt idx="392">
                  <c:v>3.012</c:v>
                </c:pt>
                <c:pt idx="393">
                  <c:v>3.0190000000000001</c:v>
                </c:pt>
                <c:pt idx="394">
                  <c:v>3.0259999999999998</c:v>
                </c:pt>
                <c:pt idx="395">
                  <c:v>3.0089999999999999</c:v>
                </c:pt>
                <c:pt idx="396">
                  <c:v>3.0409999999999999</c:v>
                </c:pt>
                <c:pt idx="397">
                  <c:v>3.0449999999999999</c:v>
                </c:pt>
                <c:pt idx="398">
                  <c:v>2.9750000000000001</c:v>
                </c:pt>
                <c:pt idx="399">
                  <c:v>2.9699999999999998</c:v>
                </c:pt>
                <c:pt idx="400">
                  <c:v>2.9990000000000001</c:v>
                </c:pt>
                <c:pt idx="401">
                  <c:v>3.0110000000000001</c:v>
                </c:pt>
                <c:pt idx="402">
                  <c:v>3.028</c:v>
                </c:pt>
                <c:pt idx="403">
                  <c:v>2.9660000000000002</c:v>
                </c:pt>
                <c:pt idx="404">
                  <c:v>2.9939999999999998</c:v>
                </c:pt>
                <c:pt idx="405">
                  <c:v>2.9889999999999999</c:v>
                </c:pt>
                <c:pt idx="406">
                  <c:v>3.0369999999999999</c:v>
                </c:pt>
                <c:pt idx="407">
                  <c:v>2.9980000000000002</c:v>
                </c:pt>
                <c:pt idx="408">
                  <c:v>2.9870000000000001</c:v>
                </c:pt>
                <c:pt idx="409">
                  <c:v>3.0489999999999999</c:v>
                </c:pt>
                <c:pt idx="410">
                  <c:v>3.0910000000000002</c:v>
                </c:pt>
                <c:pt idx="411">
                  <c:v>3.0859999999999999</c:v>
                </c:pt>
                <c:pt idx="412">
                  <c:v>3.0649999999999999</c:v>
                </c:pt>
                <c:pt idx="413">
                  <c:v>3.0680000000000001</c:v>
                </c:pt>
                <c:pt idx="414">
                  <c:v>3.0640000000000001</c:v>
                </c:pt>
                <c:pt idx="415">
                  <c:v>3.0590000000000002</c:v>
                </c:pt>
                <c:pt idx="416">
                  <c:v>3.0489999999999999</c:v>
                </c:pt>
                <c:pt idx="417">
                  <c:v>3.093</c:v>
                </c:pt>
                <c:pt idx="418">
                  <c:v>3.0859999999999999</c:v>
                </c:pt>
                <c:pt idx="419">
                  <c:v>3.0670000000000002</c:v>
                </c:pt>
                <c:pt idx="420">
                  <c:v>3.0569999999999999</c:v>
                </c:pt>
                <c:pt idx="421">
                  <c:v>3.0750000000000002</c:v>
                </c:pt>
                <c:pt idx="422">
                  <c:v>3.1240000000000001</c:v>
                </c:pt>
                <c:pt idx="423">
                  <c:v>3.1280000000000001</c:v>
                </c:pt>
                <c:pt idx="424">
                  <c:v>3.1349999999999998</c:v>
                </c:pt>
                <c:pt idx="425">
                  <c:v>3.1019999999999999</c:v>
                </c:pt>
                <c:pt idx="426">
                  <c:v>3.1</c:v>
                </c:pt>
                <c:pt idx="427">
                  <c:v>3.1040000000000001</c:v>
                </c:pt>
                <c:pt idx="428">
                  <c:v>3.141</c:v>
                </c:pt>
                <c:pt idx="429">
                  <c:v>3.145</c:v>
                </c:pt>
                <c:pt idx="430">
                  <c:v>3.21</c:v>
                </c:pt>
                <c:pt idx="431">
                  <c:v>3.2480000000000002</c:v>
                </c:pt>
                <c:pt idx="432">
                  <c:v>3.1760000000000002</c:v>
                </c:pt>
                <c:pt idx="433">
                  <c:v>3.1850000000000001</c:v>
                </c:pt>
                <c:pt idx="434">
                  <c:v>3.0950000000000002</c:v>
                </c:pt>
                <c:pt idx="435">
                  <c:v>3.052</c:v>
                </c:pt>
                <c:pt idx="436">
                  <c:v>3.01</c:v>
                </c:pt>
                <c:pt idx="437">
                  <c:v>2.9830000000000001</c:v>
                </c:pt>
                <c:pt idx="438">
                  <c:v>2.9769999999999999</c:v>
                </c:pt>
                <c:pt idx="439">
                  <c:v>2.9699999999999998</c:v>
                </c:pt>
                <c:pt idx="440">
                  <c:v>2.9470000000000001</c:v>
                </c:pt>
                <c:pt idx="441">
                  <c:v>2.94</c:v>
                </c:pt>
                <c:pt idx="442">
                  <c:v>2.9489999999999998</c:v>
                </c:pt>
                <c:pt idx="443">
                  <c:v>2.9529999999999998</c:v>
                </c:pt>
                <c:pt idx="444">
                  <c:v>2.9489999999999998</c:v>
                </c:pt>
                <c:pt idx="445">
                  <c:v>2.9370000000000003</c:v>
                </c:pt>
                <c:pt idx="446">
                  <c:v>2.9409999999999998</c:v>
                </c:pt>
                <c:pt idx="447">
                  <c:v>2.9529999999999998</c:v>
                </c:pt>
                <c:pt idx="448">
                  <c:v>2.984</c:v>
                </c:pt>
                <c:pt idx="449">
                  <c:v>3.0470000000000002</c:v>
                </c:pt>
                <c:pt idx="450">
                  <c:v>3.0590000000000002</c:v>
                </c:pt>
                <c:pt idx="451">
                  <c:v>3.0590000000000002</c:v>
                </c:pt>
                <c:pt idx="452">
                  <c:v>3.0489999999999999</c:v>
                </c:pt>
                <c:pt idx="453">
                  <c:v>3.0489999999999999</c:v>
                </c:pt>
                <c:pt idx="454">
                  <c:v>3.0489999999999999</c:v>
                </c:pt>
                <c:pt idx="455">
                  <c:v>3.0449999999999999</c:v>
                </c:pt>
                <c:pt idx="456">
                  <c:v>3.0209999999999999</c:v>
                </c:pt>
                <c:pt idx="457">
                  <c:v>3.0089999999999999</c:v>
                </c:pt>
                <c:pt idx="458">
                  <c:v>3.0089999999999999</c:v>
                </c:pt>
                <c:pt idx="459">
                  <c:v>3.0089999999999999</c:v>
                </c:pt>
                <c:pt idx="460">
                  <c:v>2.9969999999999999</c:v>
                </c:pt>
                <c:pt idx="461">
                  <c:v>2.9980000000000002</c:v>
                </c:pt>
                <c:pt idx="462">
                  <c:v>3.0089999999999999</c:v>
                </c:pt>
                <c:pt idx="463">
                  <c:v>3.0030000000000001</c:v>
                </c:pt>
                <c:pt idx="464">
                  <c:v>3.0249999999999999</c:v>
                </c:pt>
                <c:pt idx="465">
                  <c:v>3.0209999999999999</c:v>
                </c:pt>
                <c:pt idx="466">
                  <c:v>3.0219999999999998</c:v>
                </c:pt>
                <c:pt idx="467">
                  <c:v>2.8810000000000002</c:v>
                </c:pt>
                <c:pt idx="468">
                  <c:v>2.895</c:v>
                </c:pt>
                <c:pt idx="469">
                  <c:v>2.948</c:v>
                </c:pt>
                <c:pt idx="470">
                  <c:v>2.92</c:v>
                </c:pt>
                <c:pt idx="471">
                  <c:v>2.9569999999999999</c:v>
                </c:pt>
                <c:pt idx="472">
                  <c:v>2.927</c:v>
                </c:pt>
                <c:pt idx="473">
                  <c:v>2.92</c:v>
                </c:pt>
                <c:pt idx="474">
                  <c:v>2.927</c:v>
                </c:pt>
                <c:pt idx="475">
                  <c:v>2.879</c:v>
                </c:pt>
                <c:pt idx="476">
                  <c:v>2.86</c:v>
                </c:pt>
                <c:pt idx="477">
                  <c:v>2.87</c:v>
                </c:pt>
                <c:pt idx="478">
                  <c:v>2.9020000000000001</c:v>
                </c:pt>
                <c:pt idx="479">
                  <c:v>2.8540000000000001</c:v>
                </c:pt>
                <c:pt idx="480">
                  <c:v>2.8069999999999999</c:v>
                </c:pt>
                <c:pt idx="481">
                  <c:v>2.8120000000000003</c:v>
                </c:pt>
                <c:pt idx="482">
                  <c:v>2.8159999999999998</c:v>
                </c:pt>
                <c:pt idx="483">
                  <c:v>2.83</c:v>
                </c:pt>
                <c:pt idx="484">
                  <c:v>2.835</c:v>
                </c:pt>
                <c:pt idx="485">
                  <c:v>2.8140000000000001</c:v>
                </c:pt>
                <c:pt idx="486">
                  <c:v>2.8439999999999999</c:v>
                </c:pt>
                <c:pt idx="487">
                  <c:v>2.823</c:v>
                </c:pt>
                <c:pt idx="488">
                  <c:v>2.8620000000000001</c:v>
                </c:pt>
                <c:pt idx="489">
                  <c:v>2.867</c:v>
                </c:pt>
                <c:pt idx="490">
                  <c:v>2.8330000000000002</c:v>
                </c:pt>
                <c:pt idx="491">
                  <c:v>2.8330000000000002</c:v>
                </c:pt>
                <c:pt idx="492">
                  <c:v>2.8250000000000002</c:v>
                </c:pt>
                <c:pt idx="493">
                  <c:v>2.8609999999999998</c:v>
                </c:pt>
                <c:pt idx="494">
                  <c:v>2.8780000000000001</c:v>
                </c:pt>
                <c:pt idx="495">
                  <c:v>2.8540000000000001</c:v>
                </c:pt>
                <c:pt idx="496">
                  <c:v>2.8570000000000002</c:v>
                </c:pt>
                <c:pt idx="497">
                  <c:v>2.8570000000000002</c:v>
                </c:pt>
                <c:pt idx="498">
                  <c:v>2.8860000000000001</c:v>
                </c:pt>
                <c:pt idx="499">
                  <c:v>2.8810000000000002</c:v>
                </c:pt>
                <c:pt idx="500">
                  <c:v>2.8879999999999999</c:v>
                </c:pt>
                <c:pt idx="501">
                  <c:v>2.903</c:v>
                </c:pt>
                <c:pt idx="502">
                  <c:v>2.895</c:v>
                </c:pt>
                <c:pt idx="503">
                  <c:v>2.9050000000000002</c:v>
                </c:pt>
                <c:pt idx="504">
                  <c:v>2.9140000000000001</c:v>
                </c:pt>
                <c:pt idx="505">
                  <c:v>2.91</c:v>
                </c:pt>
                <c:pt idx="506">
                  <c:v>2.964</c:v>
                </c:pt>
                <c:pt idx="507">
                  <c:v>2.9590000000000001</c:v>
                </c:pt>
                <c:pt idx="508">
                  <c:v>2.9390000000000001</c:v>
                </c:pt>
                <c:pt idx="509">
                  <c:v>2.9409999999999998</c:v>
                </c:pt>
                <c:pt idx="510">
                  <c:v>2.9359999999999999</c:v>
                </c:pt>
                <c:pt idx="511">
                  <c:v>2.992</c:v>
                </c:pt>
                <c:pt idx="512">
                  <c:v>2.972</c:v>
                </c:pt>
                <c:pt idx="513">
                  <c:v>2.968</c:v>
                </c:pt>
                <c:pt idx="514">
                  <c:v>2.972</c:v>
                </c:pt>
                <c:pt idx="515">
                  <c:v>3.0219999999999998</c:v>
                </c:pt>
                <c:pt idx="516">
                  <c:v>3.0510000000000002</c:v>
                </c:pt>
                <c:pt idx="517">
                  <c:v>3.0310000000000001</c:v>
                </c:pt>
                <c:pt idx="518">
                  <c:v>3.0379999999999998</c:v>
                </c:pt>
                <c:pt idx="519">
                  <c:v>3.0539999999999998</c:v>
                </c:pt>
                <c:pt idx="520">
                  <c:v>3.056</c:v>
                </c:pt>
                <c:pt idx="521">
                  <c:v>3.06</c:v>
                </c:pt>
                <c:pt idx="522">
                  <c:v>3.052</c:v>
                </c:pt>
                <c:pt idx="523">
                  <c:v>3.0470000000000002</c:v>
                </c:pt>
                <c:pt idx="524">
                  <c:v>3.0489999999999999</c:v>
                </c:pt>
                <c:pt idx="525">
                  <c:v>3.0470000000000002</c:v>
                </c:pt>
                <c:pt idx="526">
                  <c:v>3.028</c:v>
                </c:pt>
                <c:pt idx="527">
                  <c:v>3.0350000000000001</c:v>
                </c:pt>
                <c:pt idx="528">
                  <c:v>3.0830000000000002</c:v>
                </c:pt>
                <c:pt idx="529">
                  <c:v>3.081</c:v>
                </c:pt>
                <c:pt idx="530">
                  <c:v>3.0710000000000002</c:v>
                </c:pt>
                <c:pt idx="531">
                  <c:v>3.093</c:v>
                </c:pt>
                <c:pt idx="532">
                  <c:v>3.1</c:v>
                </c:pt>
                <c:pt idx="533">
                  <c:v>3.109</c:v>
                </c:pt>
                <c:pt idx="534">
                  <c:v>3.1659999999999999</c:v>
                </c:pt>
                <c:pt idx="535">
                  <c:v>3.1880000000000002</c:v>
                </c:pt>
                <c:pt idx="536">
                  <c:v>3.2359999999999998</c:v>
                </c:pt>
                <c:pt idx="537">
                  <c:v>3.2309999999999999</c:v>
                </c:pt>
                <c:pt idx="538">
                  <c:v>3.2229999999999999</c:v>
                </c:pt>
                <c:pt idx="539">
                  <c:v>3.1680000000000001</c:v>
                </c:pt>
                <c:pt idx="540">
                  <c:v>3.1459999999999999</c:v>
                </c:pt>
                <c:pt idx="541">
                  <c:v>3.1390000000000002</c:v>
                </c:pt>
                <c:pt idx="542">
                  <c:v>3.1429999999999998</c:v>
                </c:pt>
                <c:pt idx="543">
                  <c:v>3.1379999999999999</c:v>
                </c:pt>
                <c:pt idx="544">
                  <c:v>3.1040000000000001</c:v>
                </c:pt>
                <c:pt idx="545">
                  <c:v>3.097</c:v>
                </c:pt>
                <c:pt idx="546">
                  <c:v>3.1070000000000002</c:v>
                </c:pt>
                <c:pt idx="547">
                  <c:v>3.0990000000000002</c:v>
                </c:pt>
                <c:pt idx="548">
                  <c:v>3.069</c:v>
                </c:pt>
                <c:pt idx="549">
                  <c:v>3.0640000000000001</c:v>
                </c:pt>
                <c:pt idx="550">
                  <c:v>3.1339999999999999</c:v>
                </c:pt>
                <c:pt idx="551">
                  <c:v>3.0750000000000002</c:v>
                </c:pt>
                <c:pt idx="552">
                  <c:v>3.085</c:v>
                </c:pt>
                <c:pt idx="553">
                  <c:v>3.04</c:v>
                </c:pt>
                <c:pt idx="554">
                  <c:v>2.9849999999999999</c:v>
                </c:pt>
                <c:pt idx="555">
                  <c:v>2.9420000000000002</c:v>
                </c:pt>
                <c:pt idx="556">
                  <c:v>2.9379999999999997</c:v>
                </c:pt>
                <c:pt idx="557">
                  <c:v>2.9290000000000003</c:v>
                </c:pt>
                <c:pt idx="558">
                  <c:v>2.911</c:v>
                </c:pt>
                <c:pt idx="559">
                  <c:v>2.8730000000000002</c:v>
                </c:pt>
                <c:pt idx="560">
                  <c:v>2.8580000000000001</c:v>
                </c:pt>
                <c:pt idx="561">
                  <c:v>2.8069999999999999</c:v>
                </c:pt>
                <c:pt idx="562">
                  <c:v>2.7810000000000001</c:v>
                </c:pt>
                <c:pt idx="563">
                  <c:v>2.8159999999999998</c:v>
                </c:pt>
                <c:pt idx="564">
                  <c:v>2.82</c:v>
                </c:pt>
                <c:pt idx="565">
                  <c:v>2.83</c:v>
                </c:pt>
                <c:pt idx="566">
                  <c:v>2.8369999999999997</c:v>
                </c:pt>
                <c:pt idx="567">
                  <c:v>2.8849999999999998</c:v>
                </c:pt>
                <c:pt idx="568">
                  <c:v>2.8759999999999999</c:v>
                </c:pt>
                <c:pt idx="569">
                  <c:v>2.85</c:v>
                </c:pt>
                <c:pt idx="570">
                  <c:v>2.8380000000000001</c:v>
                </c:pt>
                <c:pt idx="571">
                  <c:v>2.8559999999999999</c:v>
                </c:pt>
                <c:pt idx="572">
                  <c:v>2.8980000000000001</c:v>
                </c:pt>
                <c:pt idx="573">
                  <c:v>2.9260000000000002</c:v>
                </c:pt>
                <c:pt idx="574">
                  <c:v>2.871</c:v>
                </c:pt>
                <c:pt idx="575">
                  <c:v>2.88</c:v>
                </c:pt>
                <c:pt idx="576">
                  <c:v>2.8980000000000001</c:v>
                </c:pt>
                <c:pt idx="577">
                  <c:v>2.9020000000000001</c:v>
                </c:pt>
                <c:pt idx="578">
                  <c:v>2.93</c:v>
                </c:pt>
                <c:pt idx="579">
                  <c:v>2.9050000000000002</c:v>
                </c:pt>
                <c:pt idx="580">
                  <c:v>2.9729999999999999</c:v>
                </c:pt>
                <c:pt idx="581">
                  <c:v>2.9910000000000001</c:v>
                </c:pt>
                <c:pt idx="582">
                  <c:v>2.952</c:v>
                </c:pt>
                <c:pt idx="583">
                  <c:v>2.9820000000000002</c:v>
                </c:pt>
                <c:pt idx="584">
                  <c:v>2.9649999999999999</c:v>
                </c:pt>
                <c:pt idx="585">
                  <c:v>3.02</c:v>
                </c:pt>
                <c:pt idx="586">
                  <c:v>3.0739999999999998</c:v>
                </c:pt>
                <c:pt idx="587">
                  <c:v>3.0030000000000001</c:v>
                </c:pt>
                <c:pt idx="588">
                  <c:v>3.0550000000000002</c:v>
                </c:pt>
                <c:pt idx="589">
                  <c:v>3.1189999999999998</c:v>
                </c:pt>
                <c:pt idx="590">
                  <c:v>3.173</c:v>
                </c:pt>
                <c:pt idx="591">
                  <c:v>3.093</c:v>
                </c:pt>
                <c:pt idx="592">
                  <c:v>3.0169999999999999</c:v>
                </c:pt>
                <c:pt idx="593">
                  <c:v>2.8040000000000003</c:v>
                </c:pt>
                <c:pt idx="594">
                  <c:v>2.8220000000000001</c:v>
                </c:pt>
                <c:pt idx="595">
                  <c:v>2.7709999999999999</c:v>
                </c:pt>
                <c:pt idx="596">
                  <c:v>2.7290000000000001</c:v>
                </c:pt>
                <c:pt idx="597">
                  <c:v>2.7589999999999999</c:v>
                </c:pt>
                <c:pt idx="598">
                  <c:v>2.8170000000000002</c:v>
                </c:pt>
                <c:pt idx="599">
                  <c:v>2.9379999999999997</c:v>
                </c:pt>
                <c:pt idx="600">
                  <c:v>2.9130000000000003</c:v>
                </c:pt>
                <c:pt idx="601">
                  <c:v>2.871</c:v>
                </c:pt>
                <c:pt idx="602">
                  <c:v>2.8980000000000001</c:v>
                </c:pt>
                <c:pt idx="603">
                  <c:v>2.7199999999999998</c:v>
                </c:pt>
                <c:pt idx="604">
                  <c:v>2.6680000000000001</c:v>
                </c:pt>
                <c:pt idx="605">
                  <c:v>2.665</c:v>
                </c:pt>
                <c:pt idx="606">
                  <c:v>2.7170000000000001</c:v>
                </c:pt>
                <c:pt idx="607">
                  <c:v>2.617</c:v>
                </c:pt>
                <c:pt idx="608">
                  <c:v>2.6019999999999999</c:v>
                </c:pt>
                <c:pt idx="609">
                  <c:v>2.577</c:v>
                </c:pt>
                <c:pt idx="610">
                  <c:v>2.58</c:v>
                </c:pt>
                <c:pt idx="611">
                  <c:v>2.5649999999999999</c:v>
                </c:pt>
                <c:pt idx="612">
                  <c:v>2.6640000000000001</c:v>
                </c:pt>
                <c:pt idx="613">
                  <c:v>2.5760000000000001</c:v>
                </c:pt>
                <c:pt idx="614">
                  <c:v>2.6080000000000001</c:v>
                </c:pt>
                <c:pt idx="615">
                  <c:v>2.5670000000000002</c:v>
                </c:pt>
                <c:pt idx="616">
                  <c:v>2.5019999999999998</c:v>
                </c:pt>
                <c:pt idx="617">
                  <c:v>2.5310000000000001</c:v>
                </c:pt>
                <c:pt idx="618">
                  <c:v>2.5289999999999999</c:v>
                </c:pt>
                <c:pt idx="619">
                  <c:v>2.4980000000000002</c:v>
                </c:pt>
                <c:pt idx="620">
                  <c:v>2.5640000000000001</c:v>
                </c:pt>
                <c:pt idx="621">
                  <c:v>2.532</c:v>
                </c:pt>
                <c:pt idx="622">
                  <c:v>2.5329999999999999</c:v>
                </c:pt>
                <c:pt idx="623">
                  <c:v>2.573</c:v>
                </c:pt>
                <c:pt idx="624">
                  <c:v>2.6280000000000001</c:v>
                </c:pt>
                <c:pt idx="625">
                  <c:v>2.63</c:v>
                </c:pt>
                <c:pt idx="626">
                  <c:v>2.585</c:v>
                </c:pt>
                <c:pt idx="627">
                  <c:v>2.59</c:v>
                </c:pt>
                <c:pt idx="628">
                  <c:v>2.6310000000000002</c:v>
                </c:pt>
                <c:pt idx="629">
                  <c:v>2.6360000000000001</c:v>
                </c:pt>
                <c:pt idx="630">
                  <c:v>2.6669999999999998</c:v>
                </c:pt>
                <c:pt idx="631">
                  <c:v>2.7090000000000001</c:v>
                </c:pt>
                <c:pt idx="632">
                  <c:v>2.7570000000000001</c:v>
                </c:pt>
                <c:pt idx="633">
                  <c:v>2.7490000000000001</c:v>
                </c:pt>
                <c:pt idx="634">
                  <c:v>2.794</c:v>
                </c:pt>
                <c:pt idx="635">
                  <c:v>2.8439999999999999</c:v>
                </c:pt>
                <c:pt idx="636">
                  <c:v>2.887</c:v>
                </c:pt>
                <c:pt idx="637">
                  <c:v>2.8980000000000001</c:v>
                </c:pt>
                <c:pt idx="638">
                  <c:v>2.9210000000000003</c:v>
                </c:pt>
                <c:pt idx="639">
                  <c:v>2.9660000000000002</c:v>
                </c:pt>
                <c:pt idx="640">
                  <c:v>3.0030000000000001</c:v>
                </c:pt>
                <c:pt idx="641">
                  <c:v>3.0550000000000002</c:v>
                </c:pt>
                <c:pt idx="642">
                  <c:v>3.093</c:v>
                </c:pt>
                <c:pt idx="643">
                  <c:v>3.0430000000000001</c:v>
                </c:pt>
                <c:pt idx="644">
                  <c:v>3.08</c:v>
                </c:pt>
                <c:pt idx="645">
                  <c:v>2.99</c:v>
                </c:pt>
                <c:pt idx="646">
                  <c:v>3.0369999999999999</c:v>
                </c:pt>
                <c:pt idx="647">
                  <c:v>3.12</c:v>
                </c:pt>
                <c:pt idx="648">
                  <c:v>3.1589999999999998</c:v>
                </c:pt>
                <c:pt idx="649">
                  <c:v>3.1480000000000001</c:v>
                </c:pt>
                <c:pt idx="650">
                  <c:v>3.1880000000000002</c:v>
                </c:pt>
                <c:pt idx="651">
                  <c:v>3.1749999999999998</c:v>
                </c:pt>
                <c:pt idx="652">
                  <c:v>3.169</c:v>
                </c:pt>
                <c:pt idx="653">
                  <c:v>3.165</c:v>
                </c:pt>
                <c:pt idx="654">
                  <c:v>3.2090000000000001</c:v>
                </c:pt>
                <c:pt idx="655">
                  <c:v>3.1960000000000002</c:v>
                </c:pt>
                <c:pt idx="656">
                  <c:v>3.2370000000000001</c:v>
                </c:pt>
                <c:pt idx="657">
                  <c:v>3.2210000000000001</c:v>
                </c:pt>
                <c:pt idx="658">
                  <c:v>3.1909999999999998</c:v>
                </c:pt>
                <c:pt idx="659">
                  <c:v>3.2250000000000001</c:v>
                </c:pt>
                <c:pt idx="660">
                  <c:v>3.2730000000000001</c:v>
                </c:pt>
                <c:pt idx="661">
                  <c:v>3.3279999999999998</c:v>
                </c:pt>
                <c:pt idx="662">
                  <c:v>3.3519999999999999</c:v>
                </c:pt>
                <c:pt idx="663">
                  <c:v>3.3959999999999999</c:v>
                </c:pt>
                <c:pt idx="664">
                  <c:v>3.387</c:v>
                </c:pt>
                <c:pt idx="665">
                  <c:v>3.4060000000000001</c:v>
                </c:pt>
                <c:pt idx="666">
                  <c:v>3.4699999999999998</c:v>
                </c:pt>
                <c:pt idx="667">
                  <c:v>3.56</c:v>
                </c:pt>
                <c:pt idx="668">
                  <c:v>3.556</c:v>
                </c:pt>
                <c:pt idx="669">
                  <c:v>3.5540000000000003</c:v>
                </c:pt>
                <c:pt idx="670">
                  <c:v>3.4699999999999998</c:v>
                </c:pt>
                <c:pt idx="671">
                  <c:v>3.4980000000000002</c:v>
                </c:pt>
                <c:pt idx="672">
                  <c:v>3.4870000000000001</c:v>
                </c:pt>
                <c:pt idx="673">
                  <c:v>3.49</c:v>
                </c:pt>
                <c:pt idx="674">
                  <c:v>3.43</c:v>
                </c:pt>
                <c:pt idx="675">
                  <c:v>3.4279999999999999</c:v>
                </c:pt>
                <c:pt idx="676">
                  <c:v>3.46</c:v>
                </c:pt>
                <c:pt idx="677">
                  <c:v>3.419</c:v>
                </c:pt>
                <c:pt idx="678">
                  <c:v>3.3180000000000001</c:v>
                </c:pt>
                <c:pt idx="679">
                  <c:v>3.3540000000000001</c:v>
                </c:pt>
                <c:pt idx="680">
                  <c:v>3.4159999999999999</c:v>
                </c:pt>
                <c:pt idx="681">
                  <c:v>3.407</c:v>
                </c:pt>
                <c:pt idx="682">
                  <c:v>3.3820000000000001</c:v>
                </c:pt>
                <c:pt idx="683">
                  <c:v>3.4660000000000002</c:v>
                </c:pt>
                <c:pt idx="684">
                  <c:v>3.3689999999999998</c:v>
                </c:pt>
                <c:pt idx="685">
                  <c:v>3.4</c:v>
                </c:pt>
                <c:pt idx="686">
                  <c:v>3.3580000000000001</c:v>
                </c:pt>
                <c:pt idx="687">
                  <c:v>3.2480000000000002</c:v>
                </c:pt>
                <c:pt idx="688">
                  <c:v>3.2709999999999999</c:v>
                </c:pt>
                <c:pt idx="689">
                  <c:v>3.2650000000000001</c:v>
                </c:pt>
                <c:pt idx="690">
                  <c:v>3.218</c:v>
                </c:pt>
                <c:pt idx="691">
                  <c:v>3.2290000000000001</c:v>
                </c:pt>
                <c:pt idx="692">
                  <c:v>3.198</c:v>
                </c:pt>
                <c:pt idx="693">
                  <c:v>3.1920000000000002</c:v>
                </c:pt>
                <c:pt idx="694">
                  <c:v>3.2800000000000002</c:v>
                </c:pt>
                <c:pt idx="695">
                  <c:v>3.26</c:v>
                </c:pt>
                <c:pt idx="696">
                  <c:v>3.2709999999999999</c:v>
                </c:pt>
                <c:pt idx="697">
                  <c:v>3.3439999999999999</c:v>
                </c:pt>
                <c:pt idx="698">
                  <c:v>3.3380000000000001</c:v>
                </c:pt>
                <c:pt idx="699">
                  <c:v>3.3279999999999998</c:v>
                </c:pt>
                <c:pt idx="700">
                  <c:v>3.3439999999999999</c:v>
                </c:pt>
                <c:pt idx="701">
                  <c:v>3.4180000000000001</c:v>
                </c:pt>
                <c:pt idx="702">
                  <c:v>3.4369999999999998</c:v>
                </c:pt>
                <c:pt idx="703">
                  <c:v>3.4089999999999998</c:v>
                </c:pt>
                <c:pt idx="704">
                  <c:v>3.4529999999999998</c:v>
                </c:pt>
                <c:pt idx="705">
                  <c:v>3.3540000000000001</c:v>
                </c:pt>
                <c:pt idx="706">
                  <c:v>3.3109999999999999</c:v>
                </c:pt>
                <c:pt idx="707">
                  <c:v>3.1920000000000002</c:v>
                </c:pt>
                <c:pt idx="708">
                  <c:v>3.2530000000000001</c:v>
                </c:pt>
                <c:pt idx="709">
                  <c:v>3.3109999999999999</c:v>
                </c:pt>
                <c:pt idx="710">
                  <c:v>3.2589999999999999</c:v>
                </c:pt>
                <c:pt idx="711">
                  <c:v>3.1469999999999998</c:v>
                </c:pt>
                <c:pt idx="712">
                  <c:v>3.1419999999999999</c:v>
                </c:pt>
                <c:pt idx="713">
                  <c:v>3.1419999999999999</c:v>
                </c:pt>
                <c:pt idx="714">
                  <c:v>3.1360000000000001</c:v>
                </c:pt>
                <c:pt idx="715">
                  <c:v>3.1390000000000002</c:v>
                </c:pt>
                <c:pt idx="716">
                  <c:v>3.113</c:v>
                </c:pt>
                <c:pt idx="717">
                  <c:v>3.1310000000000002</c:v>
                </c:pt>
                <c:pt idx="718">
                  <c:v>3.2069999999999999</c:v>
                </c:pt>
                <c:pt idx="719">
                  <c:v>3.3</c:v>
                </c:pt>
                <c:pt idx="720">
                  <c:v>3.2970000000000002</c:v>
                </c:pt>
                <c:pt idx="721">
                  <c:v>3.278</c:v>
                </c:pt>
                <c:pt idx="722">
                  <c:v>3.2789999999999999</c:v>
                </c:pt>
                <c:pt idx="723">
                  <c:v>3.2490000000000001</c:v>
                </c:pt>
                <c:pt idx="724">
                  <c:v>3.2469999999999999</c:v>
                </c:pt>
                <c:pt idx="725">
                  <c:v>3.2010000000000001</c:v>
                </c:pt>
                <c:pt idx="726">
                  <c:v>3.3029999999999999</c:v>
                </c:pt>
                <c:pt idx="727">
                  <c:v>3.3740000000000001</c:v>
                </c:pt>
                <c:pt idx="728">
                  <c:v>3.3639999999999999</c:v>
                </c:pt>
                <c:pt idx="729">
                  <c:v>3.3540000000000001</c:v>
                </c:pt>
                <c:pt idx="730">
                  <c:v>3.4119999999999999</c:v>
                </c:pt>
                <c:pt idx="731">
                  <c:v>3.3730000000000002</c:v>
                </c:pt>
                <c:pt idx="732">
                  <c:v>3.4769999999999999</c:v>
                </c:pt>
                <c:pt idx="733">
                  <c:v>3.4990000000000001</c:v>
                </c:pt>
                <c:pt idx="734">
                  <c:v>3.56</c:v>
                </c:pt>
                <c:pt idx="735">
                  <c:v>3.62</c:v>
                </c:pt>
                <c:pt idx="736">
                  <c:v>3.68</c:v>
                </c:pt>
                <c:pt idx="737">
                  <c:v>3.714</c:v>
                </c:pt>
                <c:pt idx="738">
                  <c:v>3.6989999999999998</c:v>
                </c:pt>
                <c:pt idx="739">
                  <c:v>3.7119999999999997</c:v>
                </c:pt>
                <c:pt idx="740">
                  <c:v>3.6630000000000003</c:v>
                </c:pt>
                <c:pt idx="741">
                  <c:v>3.6539999999999999</c:v>
                </c:pt>
                <c:pt idx="742">
                  <c:v>3.6640000000000001</c:v>
                </c:pt>
                <c:pt idx="743">
                  <c:v>3.669</c:v>
                </c:pt>
                <c:pt idx="744">
                  <c:v>3.722</c:v>
                </c:pt>
                <c:pt idx="745">
                  <c:v>3.7160000000000002</c:v>
                </c:pt>
                <c:pt idx="746">
                  <c:v>3.7029999999999998</c:v>
                </c:pt>
                <c:pt idx="747">
                  <c:v>3.7810000000000001</c:v>
                </c:pt>
                <c:pt idx="748">
                  <c:v>3.7850000000000001</c:v>
                </c:pt>
                <c:pt idx="749">
                  <c:v>3.8209999999999997</c:v>
                </c:pt>
                <c:pt idx="750">
                  <c:v>3.8220000000000001</c:v>
                </c:pt>
                <c:pt idx="751">
                  <c:v>3.8250000000000002</c:v>
                </c:pt>
                <c:pt idx="752">
                  <c:v>3.8580000000000001</c:v>
                </c:pt>
                <c:pt idx="753">
                  <c:v>3.867</c:v>
                </c:pt>
                <c:pt idx="754">
                  <c:v>3.8810000000000002</c:v>
                </c:pt>
                <c:pt idx="755">
                  <c:v>3.8679999999999999</c:v>
                </c:pt>
                <c:pt idx="756">
                  <c:v>3.871</c:v>
                </c:pt>
                <c:pt idx="757">
                  <c:v>3.8839999999999999</c:v>
                </c:pt>
                <c:pt idx="758">
                  <c:v>3.891</c:v>
                </c:pt>
                <c:pt idx="759">
                  <c:v>3.8980000000000001</c:v>
                </c:pt>
                <c:pt idx="760">
                  <c:v>3.8759999999999999</c:v>
                </c:pt>
                <c:pt idx="761">
                  <c:v>3.9039999999999999</c:v>
                </c:pt>
                <c:pt idx="762">
                  <c:v>3.923</c:v>
                </c:pt>
                <c:pt idx="763">
                  <c:v>3.9169999999999998</c:v>
                </c:pt>
                <c:pt idx="764">
                  <c:v>3.968</c:v>
                </c:pt>
                <c:pt idx="765">
                  <c:v>3.984</c:v>
                </c:pt>
                <c:pt idx="766">
                  <c:v>4.0149999999999997</c:v>
                </c:pt>
                <c:pt idx="767">
                  <c:v>4.024</c:v>
                </c:pt>
                <c:pt idx="768">
                  <c:v>3.996</c:v>
                </c:pt>
                <c:pt idx="769">
                  <c:v>4.0339999999999998</c:v>
                </c:pt>
                <c:pt idx="770">
                  <c:v>4.03</c:v>
                </c:pt>
                <c:pt idx="771">
                  <c:v>4.0179999999999998</c:v>
                </c:pt>
                <c:pt idx="772">
                  <c:v>4.0369999999999999</c:v>
                </c:pt>
                <c:pt idx="773">
                  <c:v>4.0549999999999997</c:v>
                </c:pt>
                <c:pt idx="774">
                  <c:v>3.99</c:v>
                </c:pt>
                <c:pt idx="775">
                  <c:v>4.0179999999999998</c:v>
                </c:pt>
                <c:pt idx="776">
                  <c:v>4.0519999999999996</c:v>
                </c:pt>
                <c:pt idx="777">
                  <c:v>4.0449999999999999</c:v>
                </c:pt>
                <c:pt idx="778">
                  <c:v>4.1189999999999998</c:v>
                </c:pt>
                <c:pt idx="779">
                  <c:v>4.1559999999999997</c:v>
                </c:pt>
                <c:pt idx="780">
                  <c:v>4.1520000000000001</c:v>
                </c:pt>
                <c:pt idx="781">
                  <c:v>4.1550000000000002</c:v>
                </c:pt>
                <c:pt idx="782">
                  <c:v>4.1370000000000005</c:v>
                </c:pt>
                <c:pt idx="783">
                  <c:v>4.1150000000000002</c:v>
                </c:pt>
                <c:pt idx="784">
                  <c:v>4.1479999999999997</c:v>
                </c:pt>
                <c:pt idx="785">
                  <c:v>4.1079999999999997</c:v>
                </c:pt>
                <c:pt idx="786">
                  <c:v>4.1779999999999999</c:v>
                </c:pt>
                <c:pt idx="787">
                  <c:v>4.1109999999999998</c:v>
                </c:pt>
                <c:pt idx="788">
                  <c:v>4.1349999999999998</c:v>
                </c:pt>
                <c:pt idx="789">
                  <c:v>3.9420000000000002</c:v>
                </c:pt>
                <c:pt idx="790">
                  <c:v>4.101</c:v>
                </c:pt>
                <c:pt idx="791">
                  <c:v>4.056</c:v>
                </c:pt>
                <c:pt idx="792">
                  <c:v>4.05</c:v>
                </c:pt>
                <c:pt idx="793">
                  <c:v>4.0739999999999998</c:v>
                </c:pt>
                <c:pt idx="794">
                  <c:v>4.032</c:v>
                </c:pt>
                <c:pt idx="795">
                  <c:v>4.056</c:v>
                </c:pt>
                <c:pt idx="796">
                  <c:v>4.0620000000000003</c:v>
                </c:pt>
                <c:pt idx="797">
                  <c:v>4.085</c:v>
                </c:pt>
                <c:pt idx="798">
                  <c:v>4.1500000000000004</c:v>
                </c:pt>
                <c:pt idx="799">
                  <c:v>4.2</c:v>
                </c:pt>
                <c:pt idx="800">
                  <c:v>4.194</c:v>
                </c:pt>
                <c:pt idx="801">
                  <c:v>4.2089999999999996</c:v>
                </c:pt>
                <c:pt idx="802">
                  <c:v>4.1849999999999996</c:v>
                </c:pt>
                <c:pt idx="803">
                  <c:v>4.202</c:v>
                </c:pt>
                <c:pt idx="804">
                  <c:v>4.1459999999999999</c:v>
                </c:pt>
                <c:pt idx="805">
                  <c:v>4.16</c:v>
                </c:pt>
                <c:pt idx="806">
                  <c:v>4.1310000000000002</c:v>
                </c:pt>
                <c:pt idx="807">
                  <c:v>4.16</c:v>
                </c:pt>
                <c:pt idx="808">
                  <c:v>4.1420000000000003</c:v>
                </c:pt>
                <c:pt idx="809">
                  <c:v>4.1130000000000004</c:v>
                </c:pt>
                <c:pt idx="810">
                  <c:v>4.1360000000000001</c:v>
                </c:pt>
                <c:pt idx="811">
                  <c:v>4.0570000000000004</c:v>
                </c:pt>
                <c:pt idx="812">
                  <c:v>4.0720000000000001</c:v>
                </c:pt>
                <c:pt idx="813">
                  <c:v>4.0540000000000003</c:v>
                </c:pt>
                <c:pt idx="814">
                  <c:v>4.008</c:v>
                </c:pt>
                <c:pt idx="815">
                  <c:v>4.0739999999999998</c:v>
                </c:pt>
                <c:pt idx="816">
                  <c:v>4.0830000000000002</c:v>
                </c:pt>
                <c:pt idx="817">
                  <c:v>4.1370000000000005</c:v>
                </c:pt>
                <c:pt idx="818">
                  <c:v>4.1280000000000001</c:v>
                </c:pt>
                <c:pt idx="819">
                  <c:v>4.202</c:v>
                </c:pt>
                <c:pt idx="820">
                  <c:v>4.2279999999999998</c:v>
                </c:pt>
                <c:pt idx="821">
                  <c:v>4.2640000000000002</c:v>
                </c:pt>
                <c:pt idx="822">
                  <c:v>4.2839999999999998</c:v>
                </c:pt>
                <c:pt idx="823">
                  <c:v>4.3339999999999996</c:v>
                </c:pt>
                <c:pt idx="824">
                  <c:v>4.367</c:v>
                </c:pt>
                <c:pt idx="825">
                  <c:v>4.359</c:v>
                </c:pt>
                <c:pt idx="826">
                  <c:v>4.343</c:v>
                </c:pt>
                <c:pt idx="827">
                  <c:v>4.391</c:v>
                </c:pt>
                <c:pt idx="828">
                  <c:v>4.4619999999999997</c:v>
                </c:pt>
                <c:pt idx="829">
                  <c:v>4.5570000000000004</c:v>
                </c:pt>
                <c:pt idx="830">
                  <c:v>4.5369999999999999</c:v>
                </c:pt>
                <c:pt idx="831">
                  <c:v>4.5620000000000003</c:v>
                </c:pt>
                <c:pt idx="832">
                  <c:v>4.5789999999999997</c:v>
                </c:pt>
                <c:pt idx="833">
                  <c:v>4.5979999999999999</c:v>
                </c:pt>
                <c:pt idx="834">
                  <c:v>4.6040000000000001</c:v>
                </c:pt>
                <c:pt idx="835">
                  <c:v>4.5999999999999996</c:v>
                </c:pt>
                <c:pt idx="836">
                  <c:v>4.609</c:v>
                </c:pt>
                <c:pt idx="837">
                  <c:v>4.6230000000000002</c:v>
                </c:pt>
                <c:pt idx="838">
                  <c:v>4.5910000000000002</c:v>
                </c:pt>
                <c:pt idx="839">
                  <c:v>4.593</c:v>
                </c:pt>
                <c:pt idx="840">
                  <c:v>4.6100000000000003</c:v>
                </c:pt>
                <c:pt idx="841">
                  <c:v>4.6020000000000003</c:v>
                </c:pt>
                <c:pt idx="842">
                  <c:v>4.6760000000000002</c:v>
                </c:pt>
                <c:pt idx="843">
                  <c:v>4.673</c:v>
                </c:pt>
                <c:pt idx="844">
                  <c:v>4.6719999999999997</c:v>
                </c:pt>
                <c:pt idx="845">
                  <c:v>4.6879999999999997</c:v>
                </c:pt>
                <c:pt idx="846">
                  <c:v>4.694</c:v>
                </c:pt>
                <c:pt idx="847">
                  <c:v>4.7039999999999997</c:v>
                </c:pt>
                <c:pt idx="848">
                  <c:v>4.7249999999999996</c:v>
                </c:pt>
                <c:pt idx="849">
                  <c:v>4.7169999999999996</c:v>
                </c:pt>
                <c:pt idx="850">
                  <c:v>4.7510000000000003</c:v>
                </c:pt>
                <c:pt idx="851">
                  <c:v>4.742</c:v>
                </c:pt>
                <c:pt idx="852">
                  <c:v>4.734</c:v>
                </c:pt>
                <c:pt idx="853">
                  <c:v>4.7379999999999995</c:v>
                </c:pt>
                <c:pt idx="854">
                  <c:v>4.7850000000000001</c:v>
                </c:pt>
                <c:pt idx="855">
                  <c:v>4.78</c:v>
                </c:pt>
                <c:pt idx="856">
                  <c:v>4.7830000000000004</c:v>
                </c:pt>
                <c:pt idx="857">
                  <c:v>4.7709999999999999</c:v>
                </c:pt>
                <c:pt idx="858">
                  <c:v>4.7709999999999999</c:v>
                </c:pt>
                <c:pt idx="859">
                  <c:v>4.7780000000000005</c:v>
                </c:pt>
                <c:pt idx="860">
                  <c:v>4.7750000000000004</c:v>
                </c:pt>
                <c:pt idx="861">
                  <c:v>4.7809999999999997</c:v>
                </c:pt>
                <c:pt idx="862">
                  <c:v>4.7930000000000001</c:v>
                </c:pt>
                <c:pt idx="863">
                  <c:v>4.7889999999999997</c:v>
                </c:pt>
                <c:pt idx="864">
                  <c:v>4.7809999999999997</c:v>
                </c:pt>
                <c:pt idx="865">
                  <c:v>4.7969999999999997</c:v>
                </c:pt>
                <c:pt idx="866">
                  <c:v>4.8129999999999997</c:v>
                </c:pt>
                <c:pt idx="867">
                  <c:v>4.8390000000000004</c:v>
                </c:pt>
                <c:pt idx="868">
                  <c:v>4.8490000000000002</c:v>
                </c:pt>
                <c:pt idx="869">
                  <c:v>4.827</c:v>
                </c:pt>
                <c:pt idx="870">
                  <c:v>4.8070000000000004</c:v>
                </c:pt>
                <c:pt idx="871">
                  <c:v>4.8360000000000003</c:v>
                </c:pt>
                <c:pt idx="872">
                  <c:v>4.8449999999999998</c:v>
                </c:pt>
                <c:pt idx="873">
                  <c:v>4.7919999999999998</c:v>
                </c:pt>
                <c:pt idx="874">
                  <c:v>4.8179999999999996</c:v>
                </c:pt>
                <c:pt idx="875">
                  <c:v>4.819</c:v>
                </c:pt>
                <c:pt idx="876">
                  <c:v>4.75</c:v>
                </c:pt>
                <c:pt idx="877">
                  <c:v>4.7409999999999997</c:v>
                </c:pt>
                <c:pt idx="878">
                  <c:v>4.7270000000000003</c:v>
                </c:pt>
                <c:pt idx="879">
                  <c:v>4.6959999999999997</c:v>
                </c:pt>
                <c:pt idx="880">
                  <c:v>4.6059999999999999</c:v>
                </c:pt>
                <c:pt idx="881">
                  <c:v>4.5839999999999996</c:v>
                </c:pt>
                <c:pt idx="882">
                  <c:v>4.5910000000000002</c:v>
                </c:pt>
                <c:pt idx="883">
                  <c:v>4.5910000000000002</c:v>
                </c:pt>
                <c:pt idx="884">
                  <c:v>4.6379999999999999</c:v>
                </c:pt>
                <c:pt idx="885">
                  <c:v>4.657</c:v>
                </c:pt>
                <c:pt idx="886">
                  <c:v>4.6210000000000004</c:v>
                </c:pt>
                <c:pt idx="887">
                  <c:v>4.5940000000000003</c:v>
                </c:pt>
                <c:pt idx="888">
                  <c:v>4.6120000000000001</c:v>
                </c:pt>
                <c:pt idx="889">
                  <c:v>4.6459999999999999</c:v>
                </c:pt>
                <c:pt idx="890">
                  <c:v>4.6710000000000003</c:v>
                </c:pt>
                <c:pt idx="891">
                  <c:v>4.7039999999999997</c:v>
                </c:pt>
                <c:pt idx="892">
                  <c:v>4.7130000000000001</c:v>
                </c:pt>
                <c:pt idx="893">
                  <c:v>4.7610000000000001</c:v>
                </c:pt>
                <c:pt idx="894">
                  <c:v>4.7329999999999997</c:v>
                </c:pt>
                <c:pt idx="895">
                  <c:v>4.7530000000000001</c:v>
                </c:pt>
                <c:pt idx="896">
                  <c:v>4.7379999999999995</c:v>
                </c:pt>
                <c:pt idx="897">
                  <c:v>4.7</c:v>
                </c:pt>
                <c:pt idx="898">
                  <c:v>4.7069999999999999</c:v>
                </c:pt>
                <c:pt idx="899">
                  <c:v>4.7379999999999995</c:v>
                </c:pt>
                <c:pt idx="900">
                  <c:v>4.7089999999999996</c:v>
                </c:pt>
                <c:pt idx="901">
                  <c:v>4.71</c:v>
                </c:pt>
                <c:pt idx="902">
                  <c:v>4.6989999999999998</c:v>
                </c:pt>
                <c:pt idx="903">
                  <c:v>4.641</c:v>
                </c:pt>
                <c:pt idx="904">
                  <c:v>4.6370000000000005</c:v>
                </c:pt>
                <c:pt idx="905">
                  <c:v>4.6230000000000002</c:v>
                </c:pt>
                <c:pt idx="906">
                  <c:v>4.6319999999999997</c:v>
                </c:pt>
                <c:pt idx="907">
                  <c:v>4.633</c:v>
                </c:pt>
                <c:pt idx="908">
                  <c:v>4.5960000000000001</c:v>
                </c:pt>
                <c:pt idx="909">
                  <c:v>4.5869999999999997</c:v>
                </c:pt>
                <c:pt idx="910">
                  <c:v>4.5839999999999996</c:v>
                </c:pt>
                <c:pt idx="911">
                  <c:v>4.577</c:v>
                </c:pt>
                <c:pt idx="912">
                  <c:v>4.5979999999999999</c:v>
                </c:pt>
                <c:pt idx="913">
                  <c:v>4.5600000000000005</c:v>
                </c:pt>
                <c:pt idx="914">
                  <c:v>4.5590000000000002</c:v>
                </c:pt>
                <c:pt idx="915">
                  <c:v>4.6150000000000002</c:v>
                </c:pt>
                <c:pt idx="916">
                  <c:v>4.5910000000000002</c:v>
                </c:pt>
                <c:pt idx="917">
                  <c:v>4.5830000000000002</c:v>
                </c:pt>
                <c:pt idx="918">
                  <c:v>4.5339999999999998</c:v>
                </c:pt>
                <c:pt idx="919">
                  <c:v>4.5510000000000002</c:v>
                </c:pt>
                <c:pt idx="920">
                  <c:v>4.5960000000000001</c:v>
                </c:pt>
                <c:pt idx="921">
                  <c:v>4.6109999999999998</c:v>
                </c:pt>
                <c:pt idx="922">
                  <c:v>4.6479999999999997</c:v>
                </c:pt>
                <c:pt idx="923">
                  <c:v>4.6769999999999996</c:v>
                </c:pt>
                <c:pt idx="924">
                  <c:v>4.6550000000000002</c:v>
                </c:pt>
                <c:pt idx="925">
                  <c:v>4.6630000000000003</c:v>
                </c:pt>
                <c:pt idx="926">
                  <c:v>4.6500000000000004</c:v>
                </c:pt>
                <c:pt idx="927">
                  <c:v>4.6690000000000005</c:v>
                </c:pt>
                <c:pt idx="928">
                  <c:v>4.6740000000000004</c:v>
                </c:pt>
                <c:pt idx="929">
                  <c:v>4.6820000000000004</c:v>
                </c:pt>
                <c:pt idx="930">
                  <c:v>4.66</c:v>
                </c:pt>
                <c:pt idx="931">
                  <c:v>4.6619999999999999</c:v>
                </c:pt>
                <c:pt idx="932">
                  <c:v>4.6630000000000003</c:v>
                </c:pt>
                <c:pt idx="933">
                  <c:v>4.6500000000000004</c:v>
                </c:pt>
                <c:pt idx="934">
                  <c:v>4.6280000000000001</c:v>
                </c:pt>
                <c:pt idx="935">
                  <c:v>4.6280000000000001</c:v>
                </c:pt>
                <c:pt idx="936">
                  <c:v>4.7009999999999996</c:v>
                </c:pt>
                <c:pt idx="937">
                  <c:v>4.6749999999999998</c:v>
                </c:pt>
                <c:pt idx="938">
                  <c:v>4.7089999999999996</c:v>
                </c:pt>
                <c:pt idx="939">
                  <c:v>4.7110000000000003</c:v>
                </c:pt>
                <c:pt idx="940">
                  <c:v>4.7249999999999996</c:v>
                </c:pt>
                <c:pt idx="941">
                  <c:v>4.7119999999999997</c:v>
                </c:pt>
                <c:pt idx="942">
                  <c:v>4.6690000000000005</c:v>
                </c:pt>
                <c:pt idx="943">
                  <c:v>4.6589999999999998</c:v>
                </c:pt>
                <c:pt idx="944">
                  <c:v>4.6909999999999998</c:v>
                </c:pt>
                <c:pt idx="945">
                  <c:v>4.6779999999999999</c:v>
                </c:pt>
                <c:pt idx="946">
                  <c:v>4.6890000000000001</c:v>
                </c:pt>
                <c:pt idx="947">
                  <c:v>4.6980000000000004</c:v>
                </c:pt>
                <c:pt idx="948">
                  <c:v>4.7169999999999996</c:v>
                </c:pt>
                <c:pt idx="949">
                  <c:v>4.7370000000000001</c:v>
                </c:pt>
                <c:pt idx="950">
                  <c:v>4.7190000000000003</c:v>
                </c:pt>
                <c:pt idx="951">
                  <c:v>4.6980000000000004</c:v>
                </c:pt>
                <c:pt idx="952">
                  <c:v>4.6980000000000004</c:v>
                </c:pt>
                <c:pt idx="953">
                  <c:v>4.6859999999999999</c:v>
                </c:pt>
                <c:pt idx="954">
                  <c:v>4.6589999999999998</c:v>
                </c:pt>
                <c:pt idx="955">
                  <c:v>4.6929999999999996</c:v>
                </c:pt>
                <c:pt idx="956">
                  <c:v>4.7489999999999997</c:v>
                </c:pt>
                <c:pt idx="957">
                  <c:v>4.7750000000000004</c:v>
                </c:pt>
                <c:pt idx="958">
                  <c:v>4.82</c:v>
                </c:pt>
                <c:pt idx="959">
                  <c:v>4.8440000000000003</c:v>
                </c:pt>
                <c:pt idx="960">
                  <c:v>4.8629999999999995</c:v>
                </c:pt>
                <c:pt idx="961">
                  <c:v>4.8570000000000002</c:v>
                </c:pt>
                <c:pt idx="962">
                  <c:v>4.8109999999999999</c:v>
                </c:pt>
                <c:pt idx="963">
                  <c:v>4.7839999999999998</c:v>
                </c:pt>
                <c:pt idx="964">
                  <c:v>4.8</c:v>
                </c:pt>
                <c:pt idx="965">
                  <c:v>4.8419999999999996</c:v>
                </c:pt>
                <c:pt idx="966">
                  <c:v>4.8499999999999996</c:v>
                </c:pt>
                <c:pt idx="967">
                  <c:v>4.8440000000000003</c:v>
                </c:pt>
                <c:pt idx="968">
                  <c:v>4.8170000000000002</c:v>
                </c:pt>
                <c:pt idx="969">
                  <c:v>4.83</c:v>
                </c:pt>
                <c:pt idx="970">
                  <c:v>4.8520000000000003</c:v>
                </c:pt>
                <c:pt idx="971">
                  <c:v>4.8730000000000002</c:v>
                </c:pt>
                <c:pt idx="972">
                  <c:v>4.8540000000000001</c:v>
                </c:pt>
                <c:pt idx="973">
                  <c:v>4.8659999999999997</c:v>
                </c:pt>
                <c:pt idx="974">
                  <c:v>4.8680000000000003</c:v>
                </c:pt>
                <c:pt idx="975">
                  <c:v>4.8680000000000003</c:v>
                </c:pt>
                <c:pt idx="976">
                  <c:v>4.8899999999999997</c:v>
                </c:pt>
                <c:pt idx="977">
                  <c:v>4.891</c:v>
                </c:pt>
                <c:pt idx="978">
                  <c:v>4.8819999999999997</c:v>
                </c:pt>
                <c:pt idx="979">
                  <c:v>4.9030000000000005</c:v>
                </c:pt>
                <c:pt idx="980">
                  <c:v>4.8710000000000004</c:v>
                </c:pt>
                <c:pt idx="981">
                  <c:v>4.8979999999999997</c:v>
                </c:pt>
                <c:pt idx="982">
                  <c:v>4.95</c:v>
                </c:pt>
                <c:pt idx="983">
                  <c:v>4.9429999999999996</c:v>
                </c:pt>
                <c:pt idx="984">
                  <c:v>4.9370000000000003</c:v>
                </c:pt>
                <c:pt idx="985">
                  <c:v>4.875</c:v>
                </c:pt>
                <c:pt idx="986">
                  <c:v>4.8689999999999998</c:v>
                </c:pt>
                <c:pt idx="987">
                  <c:v>4.8739999999999997</c:v>
                </c:pt>
                <c:pt idx="988">
                  <c:v>4.835</c:v>
                </c:pt>
                <c:pt idx="989">
                  <c:v>4.8369999999999997</c:v>
                </c:pt>
                <c:pt idx="990">
                  <c:v>4.8849999999999998</c:v>
                </c:pt>
                <c:pt idx="991">
                  <c:v>4.93</c:v>
                </c:pt>
                <c:pt idx="992">
                  <c:v>4.8840000000000003</c:v>
                </c:pt>
                <c:pt idx="993">
                  <c:v>4.9879999999999995</c:v>
                </c:pt>
                <c:pt idx="994">
                  <c:v>4.952</c:v>
                </c:pt>
                <c:pt idx="995">
                  <c:v>4.9809999999999999</c:v>
                </c:pt>
                <c:pt idx="996">
                  <c:v>4.9260000000000002</c:v>
                </c:pt>
                <c:pt idx="997">
                  <c:v>4.8689999999999998</c:v>
                </c:pt>
                <c:pt idx="998">
                  <c:v>4.766</c:v>
                </c:pt>
                <c:pt idx="999">
                  <c:v>4.7869999999999999</c:v>
                </c:pt>
                <c:pt idx="1000">
                  <c:v>4.7460000000000004</c:v>
                </c:pt>
                <c:pt idx="1001">
                  <c:v>4.7290000000000001</c:v>
                </c:pt>
                <c:pt idx="1002">
                  <c:v>4.7219999999999995</c:v>
                </c:pt>
                <c:pt idx="1003">
                  <c:v>4.7240000000000002</c:v>
                </c:pt>
                <c:pt idx="1004">
                  <c:v>4.657</c:v>
                </c:pt>
                <c:pt idx="1005">
                  <c:v>4.6749999999999998</c:v>
                </c:pt>
                <c:pt idx="1006">
                  <c:v>4.6559999999999997</c:v>
                </c:pt>
                <c:pt idx="1007">
                  <c:v>4.6289999999999996</c:v>
                </c:pt>
                <c:pt idx="1008">
                  <c:v>4.58</c:v>
                </c:pt>
                <c:pt idx="1009">
                  <c:v>4.5919999999999996</c:v>
                </c:pt>
                <c:pt idx="1010">
                  <c:v>4.5969999999999995</c:v>
                </c:pt>
                <c:pt idx="1011">
                  <c:v>4.5910000000000002</c:v>
                </c:pt>
                <c:pt idx="1012">
                  <c:v>4.6260000000000003</c:v>
                </c:pt>
                <c:pt idx="1013">
                  <c:v>4.6459999999999999</c:v>
                </c:pt>
                <c:pt idx="1014">
                  <c:v>4.6459999999999999</c:v>
                </c:pt>
                <c:pt idx="1015">
                  <c:v>4.6420000000000003</c:v>
                </c:pt>
                <c:pt idx="1016">
                  <c:v>4.6280000000000001</c:v>
                </c:pt>
                <c:pt idx="1017">
                  <c:v>4.67</c:v>
                </c:pt>
                <c:pt idx="1018">
                  <c:v>4.68</c:v>
                </c:pt>
                <c:pt idx="1019">
                  <c:v>4.5309999999999997</c:v>
                </c:pt>
                <c:pt idx="1020">
                  <c:v>4.508</c:v>
                </c:pt>
                <c:pt idx="1021">
                  <c:v>4.5229999999999997</c:v>
                </c:pt>
                <c:pt idx="1022">
                  <c:v>4.4690000000000003</c:v>
                </c:pt>
                <c:pt idx="1023">
                  <c:v>4.4589999999999996</c:v>
                </c:pt>
                <c:pt idx="1024">
                  <c:v>4.4489999999999998</c:v>
                </c:pt>
                <c:pt idx="1025">
                  <c:v>4.42</c:v>
                </c:pt>
                <c:pt idx="1026">
                  <c:v>4.4189999999999996</c:v>
                </c:pt>
                <c:pt idx="1027">
                  <c:v>4.3849999999999998</c:v>
                </c:pt>
                <c:pt idx="1028">
                  <c:v>4.4130000000000003</c:v>
                </c:pt>
                <c:pt idx="1029">
                  <c:v>4.4249999999999998</c:v>
                </c:pt>
                <c:pt idx="1030">
                  <c:v>4.3959999999999999</c:v>
                </c:pt>
                <c:pt idx="1031">
                  <c:v>4.3899999999999997</c:v>
                </c:pt>
                <c:pt idx="1032">
                  <c:v>4.4039999999999999</c:v>
                </c:pt>
                <c:pt idx="1033">
                  <c:v>4.4749999999999996</c:v>
                </c:pt>
                <c:pt idx="1034">
                  <c:v>4.4240000000000004</c:v>
                </c:pt>
                <c:pt idx="1035">
                  <c:v>4.4459999999999997</c:v>
                </c:pt>
                <c:pt idx="1036">
                  <c:v>4.4610000000000003</c:v>
                </c:pt>
                <c:pt idx="1037">
                  <c:v>4.4429999999999996</c:v>
                </c:pt>
                <c:pt idx="1038">
                  <c:v>4.4359999999999999</c:v>
                </c:pt>
                <c:pt idx="1039">
                  <c:v>4.4580000000000002</c:v>
                </c:pt>
                <c:pt idx="1040">
                  <c:v>4.4349999999999996</c:v>
                </c:pt>
                <c:pt idx="1041">
                  <c:v>4.4870000000000001</c:v>
                </c:pt>
                <c:pt idx="1042">
                  <c:v>4.4180000000000001</c:v>
                </c:pt>
                <c:pt idx="1043">
                  <c:v>4.423</c:v>
                </c:pt>
                <c:pt idx="1044">
                  <c:v>4.4930000000000003</c:v>
                </c:pt>
                <c:pt idx="1045">
                  <c:v>4.4219999999999997</c:v>
                </c:pt>
                <c:pt idx="1046">
                  <c:v>4.4340000000000002</c:v>
                </c:pt>
                <c:pt idx="1047">
                  <c:v>4.4169999999999998</c:v>
                </c:pt>
                <c:pt idx="1048">
                  <c:v>4.4530000000000003</c:v>
                </c:pt>
                <c:pt idx="1049">
                  <c:v>4.4669999999999996</c:v>
                </c:pt>
                <c:pt idx="1050">
                  <c:v>4.4969999999999999</c:v>
                </c:pt>
                <c:pt idx="1051">
                  <c:v>4.415</c:v>
                </c:pt>
                <c:pt idx="1052">
                  <c:v>4.4340000000000002</c:v>
                </c:pt>
                <c:pt idx="1053">
                  <c:v>4.3550000000000004</c:v>
                </c:pt>
                <c:pt idx="1054">
                  <c:v>4.3639999999999999</c:v>
                </c:pt>
                <c:pt idx="1055">
                  <c:v>4.3840000000000003</c:v>
                </c:pt>
                <c:pt idx="1056">
                  <c:v>4.4260000000000002</c:v>
                </c:pt>
                <c:pt idx="1057">
                  <c:v>4.4059999999999997</c:v>
                </c:pt>
                <c:pt idx="1058">
                  <c:v>4.4000000000000004</c:v>
                </c:pt>
                <c:pt idx="1059">
                  <c:v>4.3959999999999999</c:v>
                </c:pt>
                <c:pt idx="1060">
                  <c:v>4.3870000000000005</c:v>
                </c:pt>
                <c:pt idx="1061">
                  <c:v>4.38</c:v>
                </c:pt>
                <c:pt idx="1062">
                  <c:v>4.3609999999999998</c:v>
                </c:pt>
                <c:pt idx="1063">
                  <c:v>4.3550000000000004</c:v>
                </c:pt>
                <c:pt idx="1064">
                  <c:v>4.3659999999999997</c:v>
                </c:pt>
                <c:pt idx="1065">
                  <c:v>4.375</c:v>
                </c:pt>
                <c:pt idx="1066">
                  <c:v>4.3680000000000003</c:v>
                </c:pt>
                <c:pt idx="1067">
                  <c:v>4.3760000000000003</c:v>
                </c:pt>
                <c:pt idx="1068">
                  <c:v>4.4279999999999999</c:v>
                </c:pt>
                <c:pt idx="1069">
                  <c:v>4.4569999999999999</c:v>
                </c:pt>
                <c:pt idx="1070">
                  <c:v>4.4569999999999999</c:v>
                </c:pt>
                <c:pt idx="1071">
                  <c:v>4.4619999999999997</c:v>
                </c:pt>
                <c:pt idx="1072">
                  <c:v>4.431</c:v>
                </c:pt>
                <c:pt idx="1073">
                  <c:v>4.5030000000000001</c:v>
                </c:pt>
                <c:pt idx="1074">
                  <c:v>4.5199999999999996</c:v>
                </c:pt>
                <c:pt idx="1075">
                  <c:v>4.4930000000000003</c:v>
                </c:pt>
                <c:pt idx="1076">
                  <c:v>4.5270000000000001</c:v>
                </c:pt>
                <c:pt idx="1077">
                  <c:v>4.508</c:v>
                </c:pt>
                <c:pt idx="1078">
                  <c:v>4.508</c:v>
                </c:pt>
                <c:pt idx="1079">
                  <c:v>4.6399999999999997</c:v>
                </c:pt>
                <c:pt idx="1080">
                  <c:v>4.633</c:v>
                </c:pt>
                <c:pt idx="1081">
                  <c:v>4.6269999999999998</c:v>
                </c:pt>
                <c:pt idx="1082">
                  <c:v>4.6479999999999997</c:v>
                </c:pt>
                <c:pt idx="1083">
                  <c:v>4.6210000000000004</c:v>
                </c:pt>
                <c:pt idx="1084">
                  <c:v>4.649</c:v>
                </c:pt>
                <c:pt idx="1085">
                  <c:v>4.6769999999999996</c:v>
                </c:pt>
                <c:pt idx="1086">
                  <c:v>4.67</c:v>
                </c:pt>
                <c:pt idx="1087">
                  <c:v>4.6790000000000003</c:v>
                </c:pt>
                <c:pt idx="1088">
                  <c:v>4.7069999999999999</c:v>
                </c:pt>
                <c:pt idx="1089">
                  <c:v>4.7379999999999995</c:v>
                </c:pt>
                <c:pt idx="1090">
                  <c:v>4.694</c:v>
                </c:pt>
                <c:pt idx="1091">
                  <c:v>4.7270000000000003</c:v>
                </c:pt>
                <c:pt idx="1092">
                  <c:v>4.7300000000000004</c:v>
                </c:pt>
                <c:pt idx="1093">
                  <c:v>4.84</c:v>
                </c:pt>
                <c:pt idx="1094">
                  <c:v>4.8109999999999999</c:v>
                </c:pt>
                <c:pt idx="1095">
                  <c:v>4.782</c:v>
                </c:pt>
                <c:pt idx="1096">
                  <c:v>4.7750000000000004</c:v>
                </c:pt>
                <c:pt idx="1097">
                  <c:v>4.8</c:v>
                </c:pt>
                <c:pt idx="1098">
                  <c:v>4.7940000000000005</c:v>
                </c:pt>
                <c:pt idx="1099">
                  <c:v>4.7869999999999999</c:v>
                </c:pt>
                <c:pt idx="1100">
                  <c:v>4.8369999999999997</c:v>
                </c:pt>
                <c:pt idx="1101">
                  <c:v>4.83</c:v>
                </c:pt>
                <c:pt idx="1102">
                  <c:v>4.8390000000000004</c:v>
                </c:pt>
                <c:pt idx="1103">
                  <c:v>4.8520000000000003</c:v>
                </c:pt>
                <c:pt idx="1104">
                  <c:v>4.8449999999999998</c:v>
                </c:pt>
                <c:pt idx="1105">
                  <c:v>4.827</c:v>
                </c:pt>
                <c:pt idx="1106">
                  <c:v>4.8209999999999997</c:v>
                </c:pt>
                <c:pt idx="1107">
                  <c:v>4.8209999999999997</c:v>
                </c:pt>
                <c:pt idx="1108">
                  <c:v>4.843</c:v>
                </c:pt>
                <c:pt idx="1109">
                  <c:v>4.827</c:v>
                </c:pt>
                <c:pt idx="1110">
                  <c:v>4.843</c:v>
                </c:pt>
                <c:pt idx="1111">
                  <c:v>4.9219999999999997</c:v>
                </c:pt>
                <c:pt idx="1112">
                  <c:v>4.867</c:v>
                </c:pt>
                <c:pt idx="1113">
                  <c:v>4.8380000000000001</c:v>
                </c:pt>
                <c:pt idx="1114">
                  <c:v>4.774</c:v>
                </c:pt>
                <c:pt idx="1115">
                  <c:v>4.7679999999999998</c:v>
                </c:pt>
                <c:pt idx="1116">
                  <c:v>4.8490000000000002</c:v>
                </c:pt>
                <c:pt idx="1117">
                  <c:v>4.8220000000000001</c:v>
                </c:pt>
                <c:pt idx="1118">
                  <c:v>4.8970000000000002</c:v>
                </c:pt>
                <c:pt idx="1119">
                  <c:v>4.9020000000000001</c:v>
                </c:pt>
                <c:pt idx="1120">
                  <c:v>4.9630000000000001</c:v>
                </c:pt>
                <c:pt idx="1121">
                  <c:v>5</c:v>
                </c:pt>
                <c:pt idx="1122">
                  <c:v>4.992</c:v>
                </c:pt>
                <c:pt idx="1123">
                  <c:v>5.0039999999999996</c:v>
                </c:pt>
                <c:pt idx="1124">
                  <c:v>5.0110000000000001</c:v>
                </c:pt>
                <c:pt idx="1125">
                  <c:v>5.0259999999999998</c:v>
                </c:pt>
                <c:pt idx="1126">
                  <c:v>5.0090000000000003</c:v>
                </c:pt>
                <c:pt idx="1127">
                  <c:v>5.0350000000000001</c:v>
                </c:pt>
                <c:pt idx="1128">
                  <c:v>5.0339999999999998</c:v>
                </c:pt>
                <c:pt idx="1129">
                  <c:v>5.0140000000000002</c:v>
                </c:pt>
                <c:pt idx="1130">
                  <c:v>5.048</c:v>
                </c:pt>
                <c:pt idx="1131">
                  <c:v>5.0419999999999998</c:v>
                </c:pt>
                <c:pt idx="1132">
                  <c:v>5.0060000000000002</c:v>
                </c:pt>
                <c:pt idx="1133">
                  <c:v>5.0369999999999999</c:v>
                </c:pt>
                <c:pt idx="1134">
                  <c:v>5.0570000000000004</c:v>
                </c:pt>
                <c:pt idx="1135">
                  <c:v>5.0940000000000003</c:v>
                </c:pt>
                <c:pt idx="1136">
                  <c:v>5.0869999999999997</c:v>
                </c:pt>
                <c:pt idx="1137">
                  <c:v>5.0679999999999996</c:v>
                </c:pt>
                <c:pt idx="1138">
                  <c:v>5.032</c:v>
                </c:pt>
                <c:pt idx="1139">
                  <c:v>4.8520000000000003</c:v>
                </c:pt>
                <c:pt idx="1140">
                  <c:v>4.8739999999999997</c:v>
                </c:pt>
                <c:pt idx="1141">
                  <c:v>4.915</c:v>
                </c:pt>
                <c:pt idx="1142">
                  <c:v>4.9539999999999997</c:v>
                </c:pt>
                <c:pt idx="1143">
                  <c:v>5.0090000000000003</c:v>
                </c:pt>
                <c:pt idx="1144">
                  <c:v>4.9960000000000004</c:v>
                </c:pt>
                <c:pt idx="1145">
                  <c:v>4.9939999999999998</c:v>
                </c:pt>
                <c:pt idx="1146">
                  <c:v>4.968</c:v>
                </c:pt>
                <c:pt idx="1147">
                  <c:v>4.9569999999999999</c:v>
                </c:pt>
                <c:pt idx="1148">
                  <c:v>4.9169999999999998</c:v>
                </c:pt>
                <c:pt idx="1149">
                  <c:v>4.9960000000000004</c:v>
                </c:pt>
                <c:pt idx="1150">
                  <c:v>4.9960000000000004</c:v>
                </c:pt>
                <c:pt idx="1151">
                  <c:v>4.9889999999999999</c:v>
                </c:pt>
                <c:pt idx="1152">
                  <c:v>4.9989999999999997</c:v>
                </c:pt>
                <c:pt idx="1153">
                  <c:v>5.0590000000000002</c:v>
                </c:pt>
                <c:pt idx="1154">
                  <c:v>5.0549999999999997</c:v>
                </c:pt>
                <c:pt idx="1155">
                  <c:v>5.0599999999999996</c:v>
                </c:pt>
                <c:pt idx="1156">
                  <c:v>5.1159999999999997</c:v>
                </c:pt>
                <c:pt idx="1157">
                  <c:v>5.1239999999999997</c:v>
                </c:pt>
                <c:pt idx="1158">
                  <c:v>5.0549999999999997</c:v>
                </c:pt>
                <c:pt idx="1159">
                  <c:v>5.05</c:v>
                </c:pt>
                <c:pt idx="1160">
                  <c:v>5.0359999999999996</c:v>
                </c:pt>
                <c:pt idx="1161">
                  <c:v>5.0250000000000004</c:v>
                </c:pt>
                <c:pt idx="1162">
                  <c:v>5.0270000000000001</c:v>
                </c:pt>
                <c:pt idx="1163">
                  <c:v>5.0350000000000001</c:v>
                </c:pt>
                <c:pt idx="1164">
                  <c:v>5.0490000000000004</c:v>
                </c:pt>
                <c:pt idx="1165">
                  <c:v>5.0579999999999998</c:v>
                </c:pt>
                <c:pt idx="1166">
                  <c:v>5.0339999999999998</c:v>
                </c:pt>
                <c:pt idx="1167">
                  <c:v>5.0359999999999996</c:v>
                </c:pt>
                <c:pt idx="1168">
                  <c:v>5.0309999999999997</c:v>
                </c:pt>
                <c:pt idx="1169">
                  <c:v>5.0270000000000001</c:v>
                </c:pt>
                <c:pt idx="1170">
                  <c:v>5.016</c:v>
                </c:pt>
                <c:pt idx="1171">
                  <c:v>5.0270000000000001</c:v>
                </c:pt>
                <c:pt idx="1172">
                  <c:v>5.0190000000000001</c:v>
                </c:pt>
                <c:pt idx="1173">
                  <c:v>5.0119999999999996</c:v>
                </c:pt>
                <c:pt idx="1174">
                  <c:v>5.032</c:v>
                </c:pt>
                <c:pt idx="1175">
                  <c:v>5.0309999999999997</c:v>
                </c:pt>
                <c:pt idx="1176">
                  <c:v>5.0229999999999997</c:v>
                </c:pt>
                <c:pt idx="1177">
                  <c:v>5.0220000000000002</c:v>
                </c:pt>
                <c:pt idx="1178">
                  <c:v>5.0519999999999996</c:v>
                </c:pt>
                <c:pt idx="1179">
                  <c:v>5.093</c:v>
                </c:pt>
                <c:pt idx="1180">
                  <c:v>5.1349999999999998</c:v>
                </c:pt>
                <c:pt idx="1181">
                  <c:v>5.1310000000000002</c:v>
                </c:pt>
                <c:pt idx="1182">
                  <c:v>5.1319999999999997</c:v>
                </c:pt>
                <c:pt idx="1183">
                  <c:v>5.1520000000000001</c:v>
                </c:pt>
                <c:pt idx="1184">
                  <c:v>5.0890000000000004</c:v>
                </c:pt>
                <c:pt idx="1185">
                  <c:v>5.0970000000000004</c:v>
                </c:pt>
                <c:pt idx="1186">
                  <c:v>5.0739999999999998</c:v>
                </c:pt>
                <c:pt idx="1187">
                  <c:v>5.0579999999999998</c:v>
                </c:pt>
                <c:pt idx="1188">
                  <c:v>5.0990000000000002</c:v>
                </c:pt>
                <c:pt idx="1189">
                  <c:v>5.0999999999999996</c:v>
                </c:pt>
                <c:pt idx="1190">
                  <c:v>5.1319999999999997</c:v>
                </c:pt>
                <c:pt idx="1191">
                  <c:v>5.1340000000000003</c:v>
                </c:pt>
                <c:pt idx="1192">
                  <c:v>5.1109999999999998</c:v>
                </c:pt>
                <c:pt idx="1193">
                  <c:v>5.1159999999999997</c:v>
                </c:pt>
                <c:pt idx="1194">
                  <c:v>5.1079999999999997</c:v>
                </c:pt>
                <c:pt idx="1195">
                  <c:v>5.1609999999999996</c:v>
                </c:pt>
                <c:pt idx="1196">
                  <c:v>5.1479999999999997</c:v>
                </c:pt>
                <c:pt idx="1197">
                  <c:v>5.1429999999999998</c:v>
                </c:pt>
                <c:pt idx="1198">
                  <c:v>5.1539999999999999</c:v>
                </c:pt>
                <c:pt idx="1199">
                  <c:v>5.0359999999999996</c:v>
                </c:pt>
                <c:pt idx="1200">
                  <c:v>5.0430000000000001</c:v>
                </c:pt>
                <c:pt idx="1201">
                  <c:v>5.069</c:v>
                </c:pt>
                <c:pt idx="1202">
                  <c:v>5.085</c:v>
                </c:pt>
                <c:pt idx="1203">
                  <c:v>5.0490000000000004</c:v>
                </c:pt>
                <c:pt idx="1204">
                  <c:v>5.056</c:v>
                </c:pt>
                <c:pt idx="1205">
                  <c:v>5.0519999999999996</c:v>
                </c:pt>
                <c:pt idx="1206">
                  <c:v>5.0270000000000001</c:v>
                </c:pt>
                <c:pt idx="1207">
                  <c:v>5.0170000000000003</c:v>
                </c:pt>
                <c:pt idx="1208">
                  <c:v>5.0010000000000003</c:v>
                </c:pt>
                <c:pt idx="1209">
                  <c:v>5.0350000000000001</c:v>
                </c:pt>
                <c:pt idx="1210">
                  <c:v>5.0570000000000004</c:v>
                </c:pt>
                <c:pt idx="1211">
                  <c:v>4.9980000000000002</c:v>
                </c:pt>
                <c:pt idx="1212">
                  <c:v>4.976</c:v>
                </c:pt>
                <c:pt idx="1213">
                  <c:v>4.9399999999999995</c:v>
                </c:pt>
                <c:pt idx="1214">
                  <c:v>4.968</c:v>
                </c:pt>
                <c:pt idx="1215">
                  <c:v>5.0190000000000001</c:v>
                </c:pt>
                <c:pt idx="1216">
                  <c:v>5.0179999999999998</c:v>
                </c:pt>
                <c:pt idx="1217">
                  <c:v>4.9710000000000001</c:v>
                </c:pt>
                <c:pt idx="1218">
                  <c:v>4.9809999999999999</c:v>
                </c:pt>
                <c:pt idx="1219">
                  <c:v>4.9509999999999996</c:v>
                </c:pt>
                <c:pt idx="1220">
                  <c:v>4.9859999999999998</c:v>
                </c:pt>
                <c:pt idx="1221">
                  <c:v>4.9930000000000003</c:v>
                </c:pt>
                <c:pt idx="1222">
                  <c:v>4.9729999999999999</c:v>
                </c:pt>
                <c:pt idx="1223">
                  <c:v>4.9260000000000002</c:v>
                </c:pt>
                <c:pt idx="1224">
                  <c:v>4.9930000000000003</c:v>
                </c:pt>
                <c:pt idx="1225">
                  <c:v>4.9989999999999997</c:v>
                </c:pt>
                <c:pt idx="1226">
                  <c:v>5.04</c:v>
                </c:pt>
                <c:pt idx="1227">
                  <c:v>5.0460000000000003</c:v>
                </c:pt>
                <c:pt idx="1228">
                  <c:v>4.9610000000000003</c:v>
                </c:pt>
                <c:pt idx="1229">
                  <c:v>4.9050000000000002</c:v>
                </c:pt>
                <c:pt idx="1230">
                  <c:v>4.774</c:v>
                </c:pt>
                <c:pt idx="1231">
                  <c:v>4.8079999999999998</c:v>
                </c:pt>
                <c:pt idx="1232">
                  <c:v>4.7759999999999998</c:v>
                </c:pt>
                <c:pt idx="1233">
                  <c:v>4.7809999999999997</c:v>
                </c:pt>
                <c:pt idx="1234">
                  <c:v>4.7789999999999999</c:v>
                </c:pt>
                <c:pt idx="1235">
                  <c:v>4.7539999999999996</c:v>
                </c:pt>
                <c:pt idx="1236">
                  <c:v>4.7480000000000002</c:v>
                </c:pt>
                <c:pt idx="1237">
                  <c:v>4.7450000000000001</c:v>
                </c:pt>
                <c:pt idx="1238">
                  <c:v>4.7469999999999999</c:v>
                </c:pt>
                <c:pt idx="1239">
                  <c:v>4.7300000000000004</c:v>
                </c:pt>
                <c:pt idx="1240">
                  <c:v>4.7140000000000004</c:v>
                </c:pt>
                <c:pt idx="1241">
                  <c:v>4.7149999999999999</c:v>
                </c:pt>
                <c:pt idx="1242">
                  <c:v>4.6840000000000002</c:v>
                </c:pt>
                <c:pt idx="1243">
                  <c:v>4.7039999999999997</c:v>
                </c:pt>
                <c:pt idx="1244">
                  <c:v>4.7270000000000003</c:v>
                </c:pt>
                <c:pt idx="1245">
                  <c:v>4.7329999999999997</c:v>
                </c:pt>
                <c:pt idx="1246">
                  <c:v>4.7350000000000003</c:v>
                </c:pt>
                <c:pt idx="1247">
                  <c:v>4.7110000000000003</c:v>
                </c:pt>
                <c:pt idx="1248">
                  <c:v>4.7480000000000002</c:v>
                </c:pt>
                <c:pt idx="1249">
                  <c:v>4.7910000000000004</c:v>
                </c:pt>
                <c:pt idx="1250">
                  <c:v>4.8010000000000002</c:v>
                </c:pt>
                <c:pt idx="1251">
                  <c:v>4.8529999999999998</c:v>
                </c:pt>
                <c:pt idx="1252">
                  <c:v>4.8620000000000001</c:v>
                </c:pt>
                <c:pt idx="1253">
                  <c:v>4.8940000000000001</c:v>
                </c:pt>
                <c:pt idx="1254">
                  <c:v>4.8840000000000003</c:v>
                </c:pt>
                <c:pt idx="1255">
                  <c:v>4.8680000000000003</c:v>
                </c:pt>
                <c:pt idx="1256">
                  <c:v>4.8250000000000002</c:v>
                </c:pt>
                <c:pt idx="1257">
                  <c:v>4.8100000000000005</c:v>
                </c:pt>
                <c:pt idx="1258">
                  <c:v>4.7789999999999999</c:v>
                </c:pt>
                <c:pt idx="1259">
                  <c:v>4.8029999999999999</c:v>
                </c:pt>
                <c:pt idx="1260">
                  <c:v>4.7990000000000004</c:v>
                </c:pt>
                <c:pt idx="1261">
                  <c:v>4.8559999999999999</c:v>
                </c:pt>
                <c:pt idx="1262">
                  <c:v>4.8309999999999995</c:v>
                </c:pt>
                <c:pt idx="1263">
                  <c:v>4.835</c:v>
                </c:pt>
                <c:pt idx="1264">
                  <c:v>4.9249999999999998</c:v>
                </c:pt>
                <c:pt idx="1265">
                  <c:v>4.9240000000000004</c:v>
                </c:pt>
                <c:pt idx="1266">
                  <c:v>4.9160000000000004</c:v>
                </c:pt>
                <c:pt idx="1267">
                  <c:v>4.9139999999999997</c:v>
                </c:pt>
                <c:pt idx="1268">
                  <c:v>4.899</c:v>
                </c:pt>
                <c:pt idx="1269">
                  <c:v>4.915</c:v>
                </c:pt>
                <c:pt idx="1270">
                  <c:v>4.851</c:v>
                </c:pt>
                <c:pt idx="1271">
                  <c:v>4.84</c:v>
                </c:pt>
                <c:pt idx="1272">
                  <c:v>4.806</c:v>
                </c:pt>
                <c:pt idx="1273">
                  <c:v>4.8129999999999997</c:v>
                </c:pt>
                <c:pt idx="1274">
                  <c:v>4.7759999999999998</c:v>
                </c:pt>
                <c:pt idx="1275">
                  <c:v>4.7780000000000005</c:v>
                </c:pt>
                <c:pt idx="1276">
                  <c:v>4.7759999999999998</c:v>
                </c:pt>
                <c:pt idx="1277">
                  <c:v>4.7880000000000003</c:v>
                </c:pt>
                <c:pt idx="1278">
                  <c:v>4.8070000000000004</c:v>
                </c:pt>
                <c:pt idx="1279">
                  <c:v>4.774</c:v>
                </c:pt>
                <c:pt idx="1280">
                  <c:v>4.7640000000000002</c:v>
                </c:pt>
                <c:pt idx="1281">
                  <c:v>4.7670000000000003</c:v>
                </c:pt>
                <c:pt idx="1282">
                  <c:v>4.7620000000000005</c:v>
                </c:pt>
                <c:pt idx="1283">
                  <c:v>4.7919999999999998</c:v>
                </c:pt>
                <c:pt idx="1284">
                  <c:v>4.8</c:v>
                </c:pt>
                <c:pt idx="1285">
                  <c:v>4.7880000000000003</c:v>
                </c:pt>
                <c:pt idx="1286">
                  <c:v>4.7569999999999997</c:v>
                </c:pt>
                <c:pt idx="1287">
                  <c:v>4.72</c:v>
                </c:pt>
                <c:pt idx="1288">
                  <c:v>4.6399999999999997</c:v>
                </c:pt>
                <c:pt idx="1289">
                  <c:v>4.6639999999999997</c:v>
                </c:pt>
                <c:pt idx="1290">
                  <c:v>4.625</c:v>
                </c:pt>
                <c:pt idx="1291">
                  <c:v>4.6310000000000002</c:v>
                </c:pt>
                <c:pt idx="1292">
                  <c:v>4.6660000000000004</c:v>
                </c:pt>
                <c:pt idx="1293">
                  <c:v>4.694</c:v>
                </c:pt>
                <c:pt idx="1294">
                  <c:v>4.6970000000000001</c:v>
                </c:pt>
                <c:pt idx="1295">
                  <c:v>4.7169999999999996</c:v>
                </c:pt>
                <c:pt idx="1296">
                  <c:v>4.7460000000000004</c:v>
                </c:pt>
                <c:pt idx="1297">
                  <c:v>4.7469999999999999</c:v>
                </c:pt>
                <c:pt idx="1298">
                  <c:v>4.7720000000000002</c:v>
                </c:pt>
                <c:pt idx="1299">
                  <c:v>4.7699999999999996</c:v>
                </c:pt>
                <c:pt idx="1300">
                  <c:v>4.7610000000000001</c:v>
                </c:pt>
                <c:pt idx="1301">
                  <c:v>4.74</c:v>
                </c:pt>
                <c:pt idx="1302">
                  <c:v>4.7110000000000003</c:v>
                </c:pt>
                <c:pt idx="1303">
                  <c:v>4.7210000000000001</c:v>
                </c:pt>
                <c:pt idx="1304">
                  <c:v>4.6950000000000003</c:v>
                </c:pt>
                <c:pt idx="1305">
                  <c:v>4.6909999999999998</c:v>
                </c:pt>
                <c:pt idx="1306">
                  <c:v>4.6829999999999998</c:v>
                </c:pt>
                <c:pt idx="1307">
                  <c:v>4.6719999999999997</c:v>
                </c:pt>
                <c:pt idx="1308">
                  <c:v>4.6870000000000003</c:v>
                </c:pt>
                <c:pt idx="1309">
                  <c:v>4.7270000000000003</c:v>
                </c:pt>
                <c:pt idx="1310">
                  <c:v>4.7329999999999997</c:v>
                </c:pt>
                <c:pt idx="1311">
                  <c:v>4.75</c:v>
                </c:pt>
                <c:pt idx="1312">
                  <c:v>4.7350000000000003</c:v>
                </c:pt>
                <c:pt idx="1313">
                  <c:v>4.7160000000000002</c:v>
                </c:pt>
                <c:pt idx="1314">
                  <c:v>4.7889999999999997</c:v>
                </c:pt>
                <c:pt idx="1315">
                  <c:v>4.7869999999999999</c:v>
                </c:pt>
                <c:pt idx="1316">
                  <c:v>4.7510000000000003</c:v>
                </c:pt>
                <c:pt idx="1317">
                  <c:v>4.7270000000000003</c:v>
                </c:pt>
                <c:pt idx="1318">
                  <c:v>4.7290000000000001</c:v>
                </c:pt>
                <c:pt idx="1319">
                  <c:v>4.66</c:v>
                </c:pt>
                <c:pt idx="1320">
                  <c:v>4.657</c:v>
                </c:pt>
                <c:pt idx="1321">
                  <c:v>4.625</c:v>
                </c:pt>
                <c:pt idx="1322">
                  <c:v>4.5739999999999998</c:v>
                </c:pt>
                <c:pt idx="1323">
                  <c:v>4.6379999999999999</c:v>
                </c:pt>
                <c:pt idx="1324">
                  <c:v>4.6420000000000003</c:v>
                </c:pt>
                <c:pt idx="1325">
                  <c:v>4.5919999999999996</c:v>
                </c:pt>
                <c:pt idx="1326">
                  <c:v>4.6980000000000004</c:v>
                </c:pt>
                <c:pt idx="1327">
                  <c:v>4.7350000000000003</c:v>
                </c:pt>
                <c:pt idx="1328">
                  <c:v>4.7270000000000003</c:v>
                </c:pt>
                <c:pt idx="1329">
                  <c:v>4.7620000000000005</c:v>
                </c:pt>
                <c:pt idx="1330">
                  <c:v>4.7750000000000004</c:v>
                </c:pt>
                <c:pt idx="1331">
                  <c:v>4.8</c:v>
                </c:pt>
                <c:pt idx="1332">
                  <c:v>4.8129999999999997</c:v>
                </c:pt>
                <c:pt idx="1333">
                  <c:v>4.8129999999999997</c:v>
                </c:pt>
                <c:pt idx="1334">
                  <c:v>4.8140000000000001</c:v>
                </c:pt>
                <c:pt idx="1335">
                  <c:v>4.8140000000000001</c:v>
                </c:pt>
                <c:pt idx="1336">
                  <c:v>4.7919999999999998</c:v>
                </c:pt>
                <c:pt idx="1337">
                  <c:v>4.7940000000000005</c:v>
                </c:pt>
                <c:pt idx="1338">
                  <c:v>4.8090000000000002</c:v>
                </c:pt>
                <c:pt idx="1339">
                  <c:v>4.7699999999999996</c:v>
                </c:pt>
                <c:pt idx="1340">
                  <c:v>4.7519999999999998</c:v>
                </c:pt>
                <c:pt idx="1341">
                  <c:v>4.7130000000000001</c:v>
                </c:pt>
                <c:pt idx="1342">
                  <c:v>4.734</c:v>
                </c:pt>
                <c:pt idx="1343">
                  <c:v>4.7309999999999999</c:v>
                </c:pt>
                <c:pt idx="1344">
                  <c:v>4.75</c:v>
                </c:pt>
                <c:pt idx="1345">
                  <c:v>4.7549999999999999</c:v>
                </c:pt>
                <c:pt idx="1346">
                  <c:v>4.7569999999999997</c:v>
                </c:pt>
                <c:pt idx="1347">
                  <c:v>4.76</c:v>
                </c:pt>
                <c:pt idx="1348">
                  <c:v>4.798</c:v>
                </c:pt>
                <c:pt idx="1349">
                  <c:v>4.8220000000000001</c:v>
                </c:pt>
                <c:pt idx="1350">
                  <c:v>4.7830000000000004</c:v>
                </c:pt>
                <c:pt idx="1351">
                  <c:v>4.8309999999999995</c:v>
                </c:pt>
                <c:pt idx="1352">
                  <c:v>4.8179999999999996</c:v>
                </c:pt>
                <c:pt idx="1353">
                  <c:v>4.7780000000000005</c:v>
                </c:pt>
                <c:pt idx="1354">
                  <c:v>4.734</c:v>
                </c:pt>
                <c:pt idx="1355">
                  <c:v>4.7569999999999997</c:v>
                </c:pt>
                <c:pt idx="1356">
                  <c:v>4.7569999999999997</c:v>
                </c:pt>
                <c:pt idx="1357">
                  <c:v>4.7569999999999997</c:v>
                </c:pt>
                <c:pt idx="1358">
                  <c:v>4.8010000000000002</c:v>
                </c:pt>
                <c:pt idx="1359">
                  <c:v>4.8079999999999998</c:v>
                </c:pt>
                <c:pt idx="1360">
                  <c:v>4.8129999999999997</c:v>
                </c:pt>
                <c:pt idx="1361">
                  <c:v>4.843</c:v>
                </c:pt>
                <c:pt idx="1362">
                  <c:v>4.8540000000000001</c:v>
                </c:pt>
                <c:pt idx="1363">
                  <c:v>4.899</c:v>
                </c:pt>
                <c:pt idx="1364">
                  <c:v>4.92</c:v>
                </c:pt>
                <c:pt idx="1365">
                  <c:v>4.9119999999999999</c:v>
                </c:pt>
                <c:pt idx="1366">
                  <c:v>4.9180000000000001</c:v>
                </c:pt>
                <c:pt idx="1367">
                  <c:v>4.8629999999999995</c:v>
                </c:pt>
                <c:pt idx="1368">
                  <c:v>4.835</c:v>
                </c:pt>
                <c:pt idx="1369">
                  <c:v>4.8029999999999999</c:v>
                </c:pt>
                <c:pt idx="1370">
                  <c:v>4.742</c:v>
                </c:pt>
                <c:pt idx="1371">
                  <c:v>4.6909999999999998</c:v>
                </c:pt>
                <c:pt idx="1372">
                  <c:v>4.6740000000000004</c:v>
                </c:pt>
                <c:pt idx="1373">
                  <c:v>4.6550000000000002</c:v>
                </c:pt>
                <c:pt idx="1374">
                  <c:v>4.6559999999999997</c:v>
                </c:pt>
                <c:pt idx="1375">
                  <c:v>4.6890000000000001</c:v>
                </c:pt>
                <c:pt idx="1376">
                  <c:v>4.702</c:v>
                </c:pt>
                <c:pt idx="1377">
                  <c:v>4.6980000000000004</c:v>
                </c:pt>
                <c:pt idx="1378">
                  <c:v>4.7190000000000003</c:v>
                </c:pt>
                <c:pt idx="1379">
                  <c:v>4.7320000000000002</c:v>
                </c:pt>
                <c:pt idx="1380">
                  <c:v>4.7329999999999997</c:v>
                </c:pt>
                <c:pt idx="1381">
                  <c:v>4.6840000000000002</c:v>
                </c:pt>
                <c:pt idx="1382">
                  <c:v>4.7009999999999996</c:v>
                </c:pt>
                <c:pt idx="1383">
                  <c:v>4.6920000000000002</c:v>
                </c:pt>
                <c:pt idx="1384">
                  <c:v>4.6550000000000002</c:v>
                </c:pt>
                <c:pt idx="1385">
                  <c:v>4.6360000000000001</c:v>
                </c:pt>
                <c:pt idx="1386">
                  <c:v>4.6440000000000001</c:v>
                </c:pt>
                <c:pt idx="1387">
                  <c:v>4.67</c:v>
                </c:pt>
                <c:pt idx="1388">
                  <c:v>4.7059999999999995</c:v>
                </c:pt>
                <c:pt idx="1389">
                  <c:v>4.6280000000000001</c:v>
                </c:pt>
                <c:pt idx="1390">
                  <c:v>4.6379999999999999</c:v>
                </c:pt>
                <c:pt idx="1391">
                  <c:v>4.6029999999999998</c:v>
                </c:pt>
                <c:pt idx="1392">
                  <c:v>4.5600000000000005</c:v>
                </c:pt>
                <c:pt idx="1393">
                  <c:v>4.5579999999999998</c:v>
                </c:pt>
                <c:pt idx="1394">
                  <c:v>4.5780000000000003</c:v>
                </c:pt>
                <c:pt idx="1395">
                  <c:v>4.57</c:v>
                </c:pt>
                <c:pt idx="1396">
                  <c:v>4.577</c:v>
                </c:pt>
                <c:pt idx="1397">
                  <c:v>4.5789999999999997</c:v>
                </c:pt>
                <c:pt idx="1398">
                  <c:v>4.657</c:v>
                </c:pt>
                <c:pt idx="1399">
                  <c:v>4.742</c:v>
                </c:pt>
                <c:pt idx="1400">
                  <c:v>4.8579999999999997</c:v>
                </c:pt>
                <c:pt idx="1401">
                  <c:v>4.8490000000000002</c:v>
                </c:pt>
                <c:pt idx="1402">
                  <c:v>4.8570000000000002</c:v>
                </c:pt>
                <c:pt idx="1403">
                  <c:v>4.7080000000000002</c:v>
                </c:pt>
                <c:pt idx="1404">
                  <c:v>4.5830000000000002</c:v>
                </c:pt>
                <c:pt idx="1405">
                  <c:v>4.5830000000000002</c:v>
                </c:pt>
                <c:pt idx="1406">
                  <c:v>4.6109999999999998</c:v>
                </c:pt>
                <c:pt idx="1407">
                  <c:v>4.6390000000000002</c:v>
                </c:pt>
                <c:pt idx="1408">
                  <c:v>4.5460000000000003</c:v>
                </c:pt>
                <c:pt idx="1409">
                  <c:v>4.4400000000000004</c:v>
                </c:pt>
                <c:pt idx="1410">
                  <c:v>4.4509999999999996</c:v>
                </c:pt>
                <c:pt idx="1411">
                  <c:v>4.4340000000000002</c:v>
                </c:pt>
                <c:pt idx="1412">
                  <c:v>4.3940000000000001</c:v>
                </c:pt>
                <c:pt idx="1413">
                  <c:v>4.4269999999999996</c:v>
                </c:pt>
                <c:pt idx="1414">
                  <c:v>4.4480000000000004</c:v>
                </c:pt>
                <c:pt idx="1415">
                  <c:v>4.4409999999999998</c:v>
                </c:pt>
                <c:pt idx="1416">
                  <c:v>4.4240000000000004</c:v>
                </c:pt>
                <c:pt idx="1417">
                  <c:v>4.4160000000000004</c:v>
                </c:pt>
                <c:pt idx="1418">
                  <c:v>4.4470000000000001</c:v>
                </c:pt>
                <c:pt idx="1419">
                  <c:v>4.484</c:v>
                </c:pt>
                <c:pt idx="1420">
                  <c:v>4.5330000000000004</c:v>
                </c:pt>
                <c:pt idx="1421">
                  <c:v>4.6239999999999997</c:v>
                </c:pt>
                <c:pt idx="1422">
                  <c:v>4.5659999999999998</c:v>
                </c:pt>
                <c:pt idx="1423">
                  <c:v>4.5449999999999999</c:v>
                </c:pt>
                <c:pt idx="1424">
                  <c:v>4.5140000000000002</c:v>
                </c:pt>
                <c:pt idx="1425">
                  <c:v>4.5140000000000002</c:v>
                </c:pt>
                <c:pt idx="1426">
                  <c:v>4.5010000000000003</c:v>
                </c:pt>
                <c:pt idx="1427">
                  <c:v>4.569</c:v>
                </c:pt>
                <c:pt idx="1428">
                  <c:v>4.6449999999999996</c:v>
                </c:pt>
                <c:pt idx="1429">
                  <c:v>4.6719999999999997</c:v>
                </c:pt>
                <c:pt idx="1430">
                  <c:v>4.7009999999999996</c:v>
                </c:pt>
                <c:pt idx="1431">
                  <c:v>4.7119999999999997</c:v>
                </c:pt>
                <c:pt idx="1432">
                  <c:v>4.7229999999999999</c:v>
                </c:pt>
                <c:pt idx="1433">
                  <c:v>4.7519999999999998</c:v>
                </c:pt>
                <c:pt idx="1434">
                  <c:v>4.7699999999999996</c:v>
                </c:pt>
                <c:pt idx="1435">
                  <c:v>4.7640000000000002</c:v>
                </c:pt>
                <c:pt idx="1436">
                  <c:v>4.742</c:v>
                </c:pt>
                <c:pt idx="1437">
                  <c:v>4.7050000000000001</c:v>
                </c:pt>
                <c:pt idx="1438">
                  <c:v>4.7729999999999997</c:v>
                </c:pt>
                <c:pt idx="1439">
                  <c:v>4.7759999999999998</c:v>
                </c:pt>
                <c:pt idx="1440">
                  <c:v>4.8380000000000001</c:v>
                </c:pt>
                <c:pt idx="1441">
                  <c:v>4.8730000000000002</c:v>
                </c:pt>
                <c:pt idx="1442">
                  <c:v>4.8890000000000002</c:v>
                </c:pt>
                <c:pt idx="1443">
                  <c:v>4.9610000000000003</c:v>
                </c:pt>
                <c:pt idx="1444">
                  <c:v>4.9770000000000003</c:v>
                </c:pt>
                <c:pt idx="1445">
                  <c:v>4.9829999999999997</c:v>
                </c:pt>
                <c:pt idx="1446">
                  <c:v>4.9770000000000003</c:v>
                </c:pt>
                <c:pt idx="1447">
                  <c:v>4.9249999999999998</c:v>
                </c:pt>
                <c:pt idx="1448">
                  <c:v>4.8780000000000001</c:v>
                </c:pt>
                <c:pt idx="1449">
                  <c:v>4.8959999999999999</c:v>
                </c:pt>
                <c:pt idx="1450">
                  <c:v>4.9109999999999996</c:v>
                </c:pt>
                <c:pt idx="1451">
                  <c:v>4.9260000000000002</c:v>
                </c:pt>
                <c:pt idx="1452">
                  <c:v>4.915</c:v>
                </c:pt>
                <c:pt idx="1453">
                  <c:v>4.9130000000000003</c:v>
                </c:pt>
                <c:pt idx="1454">
                  <c:v>4.92</c:v>
                </c:pt>
                <c:pt idx="1455">
                  <c:v>4.9409999999999998</c:v>
                </c:pt>
                <c:pt idx="1456">
                  <c:v>4.9190000000000005</c:v>
                </c:pt>
                <c:pt idx="1457">
                  <c:v>4.907</c:v>
                </c:pt>
                <c:pt idx="1458">
                  <c:v>4.9180000000000001</c:v>
                </c:pt>
                <c:pt idx="1459">
                  <c:v>4.9190000000000005</c:v>
                </c:pt>
                <c:pt idx="1460">
                  <c:v>4.9399999999999995</c:v>
                </c:pt>
                <c:pt idx="1461">
                  <c:v>4.9640000000000004</c:v>
                </c:pt>
                <c:pt idx="1462">
                  <c:v>5.0030000000000001</c:v>
                </c:pt>
                <c:pt idx="1463">
                  <c:v>5.0090000000000003</c:v>
                </c:pt>
                <c:pt idx="1464">
                  <c:v>5.0179999999999998</c:v>
                </c:pt>
                <c:pt idx="1465">
                  <c:v>5.0119999999999996</c:v>
                </c:pt>
                <c:pt idx="1466">
                  <c:v>4.9879999999999995</c:v>
                </c:pt>
                <c:pt idx="1467">
                  <c:v>4.9509999999999996</c:v>
                </c:pt>
                <c:pt idx="1468">
                  <c:v>4.9180000000000001</c:v>
                </c:pt>
                <c:pt idx="1469">
                  <c:v>4.9109999999999996</c:v>
                </c:pt>
                <c:pt idx="1470">
                  <c:v>4.9859999999999998</c:v>
                </c:pt>
                <c:pt idx="1471">
                  <c:v>5.008</c:v>
                </c:pt>
                <c:pt idx="1472">
                  <c:v>4.9909999999999997</c:v>
                </c:pt>
                <c:pt idx="1473">
                  <c:v>5.0060000000000002</c:v>
                </c:pt>
                <c:pt idx="1474">
                  <c:v>5.0250000000000004</c:v>
                </c:pt>
                <c:pt idx="1475">
                  <c:v>5.0350000000000001</c:v>
                </c:pt>
                <c:pt idx="1476">
                  <c:v>5.0339999999999998</c:v>
                </c:pt>
                <c:pt idx="1477">
                  <c:v>5.0730000000000004</c:v>
                </c:pt>
                <c:pt idx="1478">
                  <c:v>5.0060000000000002</c:v>
                </c:pt>
                <c:pt idx="1479">
                  <c:v>5</c:v>
                </c:pt>
                <c:pt idx="1480">
                  <c:v>5.0529999999999999</c:v>
                </c:pt>
                <c:pt idx="1481">
                  <c:v>5.0579999999999998</c:v>
                </c:pt>
                <c:pt idx="1482">
                  <c:v>5.0629999999999997</c:v>
                </c:pt>
                <c:pt idx="1483">
                  <c:v>5.1189999999999998</c:v>
                </c:pt>
                <c:pt idx="1484">
                  <c:v>5.1139999999999999</c:v>
                </c:pt>
                <c:pt idx="1485">
                  <c:v>5.1820000000000004</c:v>
                </c:pt>
                <c:pt idx="1486">
                  <c:v>5.1980000000000004</c:v>
                </c:pt>
                <c:pt idx="1487">
                  <c:v>5.181</c:v>
                </c:pt>
                <c:pt idx="1488">
                  <c:v>5.18</c:v>
                </c:pt>
                <c:pt idx="1489">
                  <c:v>5.218</c:v>
                </c:pt>
                <c:pt idx="1490">
                  <c:v>5.1920000000000002</c:v>
                </c:pt>
                <c:pt idx="1491">
                  <c:v>5.2190000000000003</c:v>
                </c:pt>
                <c:pt idx="1492">
                  <c:v>5.1879999999999997</c:v>
                </c:pt>
                <c:pt idx="1493">
                  <c:v>5.1790000000000003</c:v>
                </c:pt>
                <c:pt idx="1494">
                  <c:v>5.1660000000000004</c:v>
                </c:pt>
                <c:pt idx="1495">
                  <c:v>5.1559999999999997</c:v>
                </c:pt>
                <c:pt idx="1496">
                  <c:v>5.1790000000000003</c:v>
                </c:pt>
                <c:pt idx="1497">
                  <c:v>5.1879999999999997</c:v>
                </c:pt>
                <c:pt idx="1498">
                  <c:v>5.1890000000000001</c:v>
                </c:pt>
                <c:pt idx="1499">
                  <c:v>5.1559999999999997</c:v>
                </c:pt>
                <c:pt idx="1500">
                  <c:v>5.1859999999999999</c:v>
                </c:pt>
                <c:pt idx="1501">
                  <c:v>5.1420000000000003</c:v>
                </c:pt>
                <c:pt idx="1502">
                  <c:v>5.1669999999999998</c:v>
                </c:pt>
                <c:pt idx="1503">
                  <c:v>5.165</c:v>
                </c:pt>
                <c:pt idx="1504">
                  <c:v>5.1370000000000005</c:v>
                </c:pt>
                <c:pt idx="1505">
                  <c:v>5.1319999999999997</c:v>
                </c:pt>
                <c:pt idx="1506">
                  <c:v>5.1260000000000003</c:v>
                </c:pt>
                <c:pt idx="1507">
                  <c:v>5.1269999999999998</c:v>
                </c:pt>
                <c:pt idx="1508">
                  <c:v>5.157</c:v>
                </c:pt>
                <c:pt idx="1509">
                  <c:v>5.1550000000000002</c:v>
                </c:pt>
                <c:pt idx="1510">
                  <c:v>5.14</c:v>
                </c:pt>
                <c:pt idx="1511">
                  <c:v>5.15</c:v>
                </c:pt>
                <c:pt idx="1512">
                  <c:v>5.1370000000000005</c:v>
                </c:pt>
                <c:pt idx="1513">
                  <c:v>5.1130000000000004</c:v>
                </c:pt>
                <c:pt idx="1514">
                  <c:v>5.1440000000000001</c:v>
                </c:pt>
                <c:pt idx="1515">
                  <c:v>5.125</c:v>
                </c:pt>
                <c:pt idx="1516">
                  <c:v>5.1379999999999999</c:v>
                </c:pt>
                <c:pt idx="1517">
                  <c:v>5.1059999999999999</c:v>
                </c:pt>
                <c:pt idx="1518">
                  <c:v>5.1230000000000002</c:v>
                </c:pt>
                <c:pt idx="1519">
                  <c:v>5.1289999999999996</c:v>
                </c:pt>
                <c:pt idx="1520">
                  <c:v>5.1429999999999998</c:v>
                </c:pt>
                <c:pt idx="1521">
                  <c:v>5.1609999999999996</c:v>
                </c:pt>
                <c:pt idx="1522">
                  <c:v>5.1150000000000002</c:v>
                </c:pt>
                <c:pt idx="1523">
                  <c:v>5.1059999999999999</c:v>
                </c:pt>
                <c:pt idx="1524">
                  <c:v>4.9080000000000004</c:v>
                </c:pt>
                <c:pt idx="1525">
                  <c:v>4.9240000000000004</c:v>
                </c:pt>
                <c:pt idx="1526">
                  <c:v>4.9180000000000001</c:v>
                </c:pt>
                <c:pt idx="1527">
                  <c:v>4.9480000000000004</c:v>
                </c:pt>
                <c:pt idx="1528">
                  <c:v>4.95</c:v>
                </c:pt>
                <c:pt idx="1529">
                  <c:v>4.9649999999999999</c:v>
                </c:pt>
                <c:pt idx="1530">
                  <c:v>4.9619999999999997</c:v>
                </c:pt>
                <c:pt idx="1531">
                  <c:v>4.9559999999999995</c:v>
                </c:pt>
                <c:pt idx="1532">
                  <c:v>4.9749999999999996</c:v>
                </c:pt>
                <c:pt idx="1533">
                  <c:v>4.9829999999999997</c:v>
                </c:pt>
                <c:pt idx="1534">
                  <c:v>4.9790000000000001</c:v>
                </c:pt>
                <c:pt idx="1535">
                  <c:v>5.008</c:v>
                </c:pt>
                <c:pt idx="1536">
                  <c:v>5.0439999999999996</c:v>
                </c:pt>
                <c:pt idx="1537">
                  <c:v>5.0590000000000002</c:v>
                </c:pt>
                <c:pt idx="1538">
                  <c:v>5.0250000000000004</c:v>
                </c:pt>
                <c:pt idx="1539">
                  <c:v>5.0030000000000001</c:v>
                </c:pt>
                <c:pt idx="1540">
                  <c:v>4.9950000000000001</c:v>
                </c:pt>
                <c:pt idx="1541">
                  <c:v>5.0039999999999996</c:v>
                </c:pt>
                <c:pt idx="1542">
                  <c:v>4.9530000000000003</c:v>
                </c:pt>
                <c:pt idx="1543">
                  <c:v>4.944</c:v>
                </c:pt>
                <c:pt idx="1544">
                  <c:v>4.9660000000000002</c:v>
                </c:pt>
                <c:pt idx="1545">
                  <c:v>4.992</c:v>
                </c:pt>
                <c:pt idx="1546">
                  <c:v>5.0010000000000003</c:v>
                </c:pt>
                <c:pt idx="1547">
                  <c:v>5.0410000000000004</c:v>
                </c:pt>
                <c:pt idx="1548">
                  <c:v>5.1159999999999997</c:v>
                </c:pt>
                <c:pt idx="1549">
                  <c:v>5.157</c:v>
                </c:pt>
                <c:pt idx="1550">
                  <c:v>5.157</c:v>
                </c:pt>
                <c:pt idx="1551">
                  <c:v>5.1289999999999996</c:v>
                </c:pt>
                <c:pt idx="1552">
                  <c:v>5.1340000000000003</c:v>
                </c:pt>
                <c:pt idx="1553">
                  <c:v>5.1520000000000001</c:v>
                </c:pt>
                <c:pt idx="1554">
                  <c:v>5.1669999999999998</c:v>
                </c:pt>
                <c:pt idx="1555">
                  <c:v>5.17</c:v>
                </c:pt>
                <c:pt idx="1556">
                  <c:v>5.17</c:v>
                </c:pt>
                <c:pt idx="1557">
                  <c:v>5.125</c:v>
                </c:pt>
                <c:pt idx="1558">
                  <c:v>5.1120000000000001</c:v>
                </c:pt>
                <c:pt idx="1559">
                  <c:v>5.1239999999999997</c:v>
                </c:pt>
                <c:pt idx="1560">
                  <c:v>5.1029999999999998</c:v>
                </c:pt>
                <c:pt idx="1561">
                  <c:v>5.1040000000000001</c:v>
                </c:pt>
                <c:pt idx="1562">
                  <c:v>5.101</c:v>
                </c:pt>
                <c:pt idx="1563">
                  <c:v>5.0739999999999998</c:v>
                </c:pt>
                <c:pt idx="1564">
                  <c:v>5.0869999999999997</c:v>
                </c:pt>
                <c:pt idx="1565">
                  <c:v>5.0759999999999996</c:v>
                </c:pt>
                <c:pt idx="1566">
                  <c:v>5.0339999999999998</c:v>
                </c:pt>
                <c:pt idx="1567">
                  <c:v>5.0830000000000002</c:v>
                </c:pt>
              </c:numCache>
            </c:numRef>
          </c:val>
          <c:smooth val="0"/>
        </c:ser>
        <c:dLbls>
          <c:showLegendKey val="0"/>
          <c:showVal val="0"/>
          <c:showCatName val="0"/>
          <c:showSerName val="0"/>
          <c:showPercent val="0"/>
          <c:showBubbleSize val="0"/>
        </c:dLbls>
        <c:smooth val="0"/>
        <c:axId val="227656576"/>
        <c:axId val="228862616"/>
      </c:lineChart>
      <c:dateAx>
        <c:axId val="227656576"/>
        <c:scaling>
          <c:orientation val="minMax"/>
        </c:scaling>
        <c:delete val="0"/>
        <c:axPos val="b"/>
        <c:numFmt formatCode="mm\.yyyy" sourceLinked="0"/>
        <c:majorTickMark val="out"/>
        <c:minorTickMark val="none"/>
        <c:tickLblPos val="nextTo"/>
        <c:txPr>
          <a:bodyPr rot="-5400000" vert="horz"/>
          <a:lstStyle/>
          <a:p>
            <a:pPr>
              <a:defRPr lang="en-US" sz="800" b="0" i="0" u="none" baseline="0">
                <a:latin typeface="+mn-lt"/>
                <a:ea typeface="+mn-lt"/>
                <a:cs typeface="+mn-lt"/>
              </a:defRPr>
            </a:pPr>
            <a:endParaRPr lang="pl-PL"/>
          </a:p>
        </c:txPr>
        <c:crossAx val="228862616"/>
        <c:crosses val="autoZero"/>
        <c:auto val="1"/>
        <c:lblOffset val="100"/>
        <c:baseTimeUnit val="days"/>
      </c:dateAx>
      <c:valAx>
        <c:axId val="228862616"/>
        <c:scaling>
          <c:orientation val="minMax"/>
          <c:max val="7"/>
          <c:min val="1"/>
        </c:scaling>
        <c:delete val="0"/>
        <c:axPos val="l"/>
        <c:numFmt formatCode="#,##0.0" sourceLinked="0"/>
        <c:majorTickMark val="out"/>
        <c:minorTickMark val="none"/>
        <c:tickLblPos val="nextTo"/>
        <c:spPr>
          <a:ln>
            <a:solidFill>
              <a:schemeClr val="bg1">
                <a:lumMod val="50000"/>
              </a:schemeClr>
            </a:solidFill>
          </a:ln>
        </c:spPr>
        <c:crossAx val="227656576"/>
        <c:crosses val="autoZero"/>
        <c:crossBetween val="between"/>
      </c:valAx>
    </c:plotArea>
    <c:legend>
      <c:legendPos val="b"/>
      <c:layout>
        <c:manualLayout>
          <c:xMode val="edge"/>
          <c:yMode val="edge"/>
          <c:x val="0"/>
          <c:y val="0.872"/>
          <c:w val="1"/>
          <c:h val="0.10199999999999999"/>
        </c:manualLayout>
      </c:layout>
      <c:overlay val="0"/>
    </c:legend>
    <c:plotVisOnly val="1"/>
    <c:dispBlanksAs val="gap"/>
    <c:showDLblsOverMax val="1"/>
  </c:chart>
  <c:spPr>
    <a:ln>
      <a:noFill/>
    </a:ln>
  </c:spPr>
  <c:txPr>
    <a:bodyPr rot="0" vert="horz"/>
    <a:lstStyle/>
    <a:p>
      <a:pPr>
        <a:defRPr lang="en-US" sz="700" b="0" i="0" u="none" baseline="0">
          <a:solidFill>
            <a:schemeClr val="tx1">
              <a:lumMod val="75000"/>
              <a:lumOff val="25000"/>
            </a:schemeClr>
          </a:solidFill>
          <a:latin typeface="Arial"/>
          <a:ea typeface="Arial"/>
          <a:cs typeface="Arial"/>
        </a:defRPr>
      </a:pPr>
      <a:endParaRPr lang="pl-PL"/>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mn-lt"/>
                <a:ea typeface="+mn-lt"/>
                <a:cs typeface="+mn-lt"/>
              </a:rPr>
              <a:t>Yield on Treasury bonds</a:t>
            </a:r>
            <a:endParaRPr lang="en-US" sz="900" b="0" i="0" u="none" baseline="0">
              <a:solidFill>
                <a:schemeClr val="tx1">
                  <a:lumMod val="75000"/>
                  <a:lumOff val="25000"/>
                </a:schemeClr>
              </a:solidFill>
              <a:latin typeface="+mn-lt"/>
              <a:ea typeface="+mn-lt"/>
              <a:cs typeface="+mn-lt"/>
            </a:endParaRPr>
          </a:p>
        </c:rich>
      </c:tx>
      <c:layout>
        <c:manualLayout>
          <c:xMode val="edge"/>
          <c:yMode val="edge"/>
          <c:x val="0.30099999999999999"/>
          <c:y val="8.2500000000000004E-3"/>
        </c:manualLayout>
      </c:layout>
      <c:overlay val="1"/>
      <c:spPr>
        <a:noFill/>
        <a:ln>
          <a:noFill/>
        </a:ln>
      </c:spPr>
    </c:title>
    <c:autoTitleDeleted val="0"/>
    <c:plotArea>
      <c:layout>
        <c:manualLayout>
          <c:layoutTarget val="inner"/>
          <c:xMode val="edge"/>
          <c:yMode val="edge"/>
          <c:x val="9.9750000000000005E-2"/>
          <c:y val="3.6249999999999998E-2"/>
          <c:w val="0.88600000000000001"/>
          <c:h val="0.66800000000000004"/>
        </c:manualLayout>
      </c:layout>
      <c:lineChart>
        <c:grouping val="standard"/>
        <c:varyColors val="0"/>
        <c:ser>
          <c:idx val="2"/>
          <c:order val="0"/>
          <c:tx>
            <c:v>Rentowność 10Y, %</c:v>
          </c:tx>
          <c:spPr>
            <a:ln w="25400">
              <a:solidFill>
                <a:schemeClr val="bg1">
                  <a:lumMod val="75000"/>
                </a:schemeClr>
              </a:solidFill>
            </a:ln>
          </c:spPr>
          <c:marker>
            <c:symbol val="none"/>
          </c:marker>
          <c:cat>
            <c:numRef>
              <c:f>'1.1.Rentowność OS'!$H$4:$H$1844</c:f>
              <c:numCache>
                <c:formatCode>m/d/yyyy</c:formatCode>
                <c:ptCount val="1841"/>
                <c:pt idx="0">
                  <c:v>42769</c:v>
                </c:pt>
                <c:pt idx="1">
                  <c:v>42768</c:v>
                </c:pt>
                <c:pt idx="2">
                  <c:v>42767</c:v>
                </c:pt>
                <c:pt idx="3">
                  <c:v>42766</c:v>
                </c:pt>
                <c:pt idx="4">
                  <c:v>42765</c:v>
                </c:pt>
                <c:pt idx="5">
                  <c:v>42762</c:v>
                </c:pt>
                <c:pt idx="6">
                  <c:v>42761</c:v>
                </c:pt>
                <c:pt idx="7">
                  <c:v>42760</c:v>
                </c:pt>
                <c:pt idx="8">
                  <c:v>42759</c:v>
                </c:pt>
                <c:pt idx="9">
                  <c:v>42758</c:v>
                </c:pt>
                <c:pt idx="10">
                  <c:v>42755</c:v>
                </c:pt>
                <c:pt idx="11">
                  <c:v>42754</c:v>
                </c:pt>
                <c:pt idx="12">
                  <c:v>42753</c:v>
                </c:pt>
                <c:pt idx="13">
                  <c:v>42752</c:v>
                </c:pt>
                <c:pt idx="14">
                  <c:v>42751</c:v>
                </c:pt>
                <c:pt idx="15">
                  <c:v>42748</c:v>
                </c:pt>
                <c:pt idx="16">
                  <c:v>42747</c:v>
                </c:pt>
                <c:pt idx="17">
                  <c:v>42746</c:v>
                </c:pt>
                <c:pt idx="18">
                  <c:v>42745</c:v>
                </c:pt>
                <c:pt idx="19">
                  <c:v>42744</c:v>
                </c:pt>
                <c:pt idx="20">
                  <c:v>42741</c:v>
                </c:pt>
                <c:pt idx="21">
                  <c:v>42740</c:v>
                </c:pt>
                <c:pt idx="22">
                  <c:v>42739</c:v>
                </c:pt>
                <c:pt idx="23">
                  <c:v>42738</c:v>
                </c:pt>
                <c:pt idx="24">
                  <c:v>42737</c:v>
                </c:pt>
                <c:pt idx="25">
                  <c:v>42734</c:v>
                </c:pt>
                <c:pt idx="26">
                  <c:v>42733</c:v>
                </c:pt>
                <c:pt idx="27">
                  <c:v>42732</c:v>
                </c:pt>
                <c:pt idx="28">
                  <c:v>42731</c:v>
                </c:pt>
                <c:pt idx="29">
                  <c:v>42730</c:v>
                </c:pt>
                <c:pt idx="30">
                  <c:v>42727</c:v>
                </c:pt>
                <c:pt idx="31">
                  <c:v>42726</c:v>
                </c:pt>
                <c:pt idx="32">
                  <c:v>42725</c:v>
                </c:pt>
                <c:pt idx="33">
                  <c:v>42724</c:v>
                </c:pt>
                <c:pt idx="34">
                  <c:v>42723</c:v>
                </c:pt>
                <c:pt idx="35">
                  <c:v>42720</c:v>
                </c:pt>
                <c:pt idx="36">
                  <c:v>42719</c:v>
                </c:pt>
                <c:pt idx="37">
                  <c:v>42718</c:v>
                </c:pt>
                <c:pt idx="38">
                  <c:v>42717</c:v>
                </c:pt>
                <c:pt idx="39">
                  <c:v>42716</c:v>
                </c:pt>
                <c:pt idx="40">
                  <c:v>42713</c:v>
                </c:pt>
                <c:pt idx="41">
                  <c:v>42712</c:v>
                </c:pt>
                <c:pt idx="42">
                  <c:v>42711</c:v>
                </c:pt>
                <c:pt idx="43">
                  <c:v>42710</c:v>
                </c:pt>
                <c:pt idx="44">
                  <c:v>42709</c:v>
                </c:pt>
                <c:pt idx="45">
                  <c:v>42706</c:v>
                </c:pt>
                <c:pt idx="46">
                  <c:v>42705</c:v>
                </c:pt>
                <c:pt idx="47">
                  <c:v>42704</c:v>
                </c:pt>
                <c:pt idx="48">
                  <c:v>42703</c:v>
                </c:pt>
                <c:pt idx="49">
                  <c:v>42702</c:v>
                </c:pt>
                <c:pt idx="50">
                  <c:v>42699</c:v>
                </c:pt>
                <c:pt idx="51">
                  <c:v>42698</c:v>
                </c:pt>
                <c:pt idx="52">
                  <c:v>42697</c:v>
                </c:pt>
                <c:pt idx="53">
                  <c:v>42696</c:v>
                </c:pt>
                <c:pt idx="54">
                  <c:v>42695</c:v>
                </c:pt>
                <c:pt idx="55">
                  <c:v>42692</c:v>
                </c:pt>
                <c:pt idx="56">
                  <c:v>42691</c:v>
                </c:pt>
                <c:pt idx="57">
                  <c:v>42690</c:v>
                </c:pt>
                <c:pt idx="58">
                  <c:v>42689</c:v>
                </c:pt>
                <c:pt idx="59">
                  <c:v>42688</c:v>
                </c:pt>
                <c:pt idx="60">
                  <c:v>42685</c:v>
                </c:pt>
                <c:pt idx="61">
                  <c:v>42684</c:v>
                </c:pt>
                <c:pt idx="62">
                  <c:v>42683</c:v>
                </c:pt>
                <c:pt idx="63">
                  <c:v>42682</c:v>
                </c:pt>
                <c:pt idx="64">
                  <c:v>42681</c:v>
                </c:pt>
                <c:pt idx="65">
                  <c:v>42678</c:v>
                </c:pt>
                <c:pt idx="66">
                  <c:v>42677</c:v>
                </c:pt>
                <c:pt idx="67">
                  <c:v>42676</c:v>
                </c:pt>
                <c:pt idx="68">
                  <c:v>42675</c:v>
                </c:pt>
                <c:pt idx="69">
                  <c:v>42674</c:v>
                </c:pt>
                <c:pt idx="70">
                  <c:v>42671</c:v>
                </c:pt>
                <c:pt idx="71">
                  <c:v>42670</c:v>
                </c:pt>
                <c:pt idx="72">
                  <c:v>42669</c:v>
                </c:pt>
                <c:pt idx="73">
                  <c:v>42668</c:v>
                </c:pt>
                <c:pt idx="74">
                  <c:v>42667</c:v>
                </c:pt>
                <c:pt idx="75">
                  <c:v>42664</c:v>
                </c:pt>
                <c:pt idx="76">
                  <c:v>42663</c:v>
                </c:pt>
                <c:pt idx="77">
                  <c:v>42662</c:v>
                </c:pt>
                <c:pt idx="78">
                  <c:v>42661</c:v>
                </c:pt>
                <c:pt idx="79">
                  <c:v>42660</c:v>
                </c:pt>
                <c:pt idx="80">
                  <c:v>42657</c:v>
                </c:pt>
                <c:pt idx="81">
                  <c:v>42656</c:v>
                </c:pt>
                <c:pt idx="82">
                  <c:v>42655</c:v>
                </c:pt>
                <c:pt idx="83">
                  <c:v>42654</c:v>
                </c:pt>
                <c:pt idx="84">
                  <c:v>42653</c:v>
                </c:pt>
                <c:pt idx="85">
                  <c:v>42650</c:v>
                </c:pt>
                <c:pt idx="86">
                  <c:v>42649</c:v>
                </c:pt>
                <c:pt idx="87">
                  <c:v>42648</c:v>
                </c:pt>
                <c:pt idx="88">
                  <c:v>42647</c:v>
                </c:pt>
                <c:pt idx="89">
                  <c:v>42646</c:v>
                </c:pt>
                <c:pt idx="90">
                  <c:v>42643</c:v>
                </c:pt>
                <c:pt idx="91">
                  <c:v>42642</c:v>
                </c:pt>
                <c:pt idx="92">
                  <c:v>42641</c:v>
                </c:pt>
                <c:pt idx="93">
                  <c:v>42640</c:v>
                </c:pt>
                <c:pt idx="94">
                  <c:v>42639</c:v>
                </c:pt>
                <c:pt idx="95">
                  <c:v>42636</c:v>
                </c:pt>
                <c:pt idx="96">
                  <c:v>42635</c:v>
                </c:pt>
                <c:pt idx="97">
                  <c:v>42634</c:v>
                </c:pt>
                <c:pt idx="98">
                  <c:v>42633</c:v>
                </c:pt>
                <c:pt idx="99">
                  <c:v>42632</c:v>
                </c:pt>
                <c:pt idx="100">
                  <c:v>42629</c:v>
                </c:pt>
                <c:pt idx="101">
                  <c:v>42628</c:v>
                </c:pt>
                <c:pt idx="102">
                  <c:v>42627</c:v>
                </c:pt>
                <c:pt idx="103">
                  <c:v>42626</c:v>
                </c:pt>
                <c:pt idx="104">
                  <c:v>42625</c:v>
                </c:pt>
                <c:pt idx="105">
                  <c:v>42622</c:v>
                </c:pt>
                <c:pt idx="106">
                  <c:v>42621</c:v>
                </c:pt>
                <c:pt idx="107">
                  <c:v>42620</c:v>
                </c:pt>
                <c:pt idx="108">
                  <c:v>42619</c:v>
                </c:pt>
                <c:pt idx="109">
                  <c:v>42618</c:v>
                </c:pt>
                <c:pt idx="110">
                  <c:v>42615</c:v>
                </c:pt>
                <c:pt idx="111">
                  <c:v>42614</c:v>
                </c:pt>
                <c:pt idx="112">
                  <c:v>42613</c:v>
                </c:pt>
                <c:pt idx="113">
                  <c:v>42612</c:v>
                </c:pt>
                <c:pt idx="114">
                  <c:v>42611</c:v>
                </c:pt>
                <c:pt idx="115">
                  <c:v>42608</c:v>
                </c:pt>
                <c:pt idx="116">
                  <c:v>42607</c:v>
                </c:pt>
                <c:pt idx="117">
                  <c:v>42606</c:v>
                </c:pt>
                <c:pt idx="118">
                  <c:v>42605</c:v>
                </c:pt>
                <c:pt idx="119">
                  <c:v>42604</c:v>
                </c:pt>
                <c:pt idx="120">
                  <c:v>42601</c:v>
                </c:pt>
                <c:pt idx="121">
                  <c:v>42600</c:v>
                </c:pt>
                <c:pt idx="122">
                  <c:v>42599</c:v>
                </c:pt>
                <c:pt idx="123">
                  <c:v>42598</c:v>
                </c:pt>
                <c:pt idx="124">
                  <c:v>42597</c:v>
                </c:pt>
                <c:pt idx="125">
                  <c:v>42594</c:v>
                </c:pt>
                <c:pt idx="126">
                  <c:v>42593</c:v>
                </c:pt>
                <c:pt idx="127">
                  <c:v>42592</c:v>
                </c:pt>
                <c:pt idx="128">
                  <c:v>42591</c:v>
                </c:pt>
                <c:pt idx="129">
                  <c:v>42590</c:v>
                </c:pt>
                <c:pt idx="130">
                  <c:v>42587</c:v>
                </c:pt>
                <c:pt idx="131">
                  <c:v>42586</c:v>
                </c:pt>
                <c:pt idx="132">
                  <c:v>42585</c:v>
                </c:pt>
                <c:pt idx="133">
                  <c:v>42584</c:v>
                </c:pt>
                <c:pt idx="134">
                  <c:v>42583</c:v>
                </c:pt>
                <c:pt idx="135">
                  <c:v>42580</c:v>
                </c:pt>
                <c:pt idx="136">
                  <c:v>42579</c:v>
                </c:pt>
                <c:pt idx="137">
                  <c:v>42578</c:v>
                </c:pt>
                <c:pt idx="138">
                  <c:v>42577</c:v>
                </c:pt>
                <c:pt idx="139">
                  <c:v>42576</c:v>
                </c:pt>
                <c:pt idx="140">
                  <c:v>42573</c:v>
                </c:pt>
                <c:pt idx="141">
                  <c:v>42572</c:v>
                </c:pt>
                <c:pt idx="142">
                  <c:v>42571</c:v>
                </c:pt>
                <c:pt idx="143">
                  <c:v>42570</c:v>
                </c:pt>
                <c:pt idx="144">
                  <c:v>42569</c:v>
                </c:pt>
                <c:pt idx="145">
                  <c:v>42566</c:v>
                </c:pt>
                <c:pt idx="146">
                  <c:v>42565</c:v>
                </c:pt>
                <c:pt idx="147">
                  <c:v>42564</c:v>
                </c:pt>
                <c:pt idx="148">
                  <c:v>42563</c:v>
                </c:pt>
                <c:pt idx="149">
                  <c:v>42562</c:v>
                </c:pt>
                <c:pt idx="150">
                  <c:v>42559</c:v>
                </c:pt>
                <c:pt idx="151">
                  <c:v>42558</c:v>
                </c:pt>
                <c:pt idx="152">
                  <c:v>42557</c:v>
                </c:pt>
                <c:pt idx="153">
                  <c:v>42556</c:v>
                </c:pt>
                <c:pt idx="154">
                  <c:v>42555</c:v>
                </c:pt>
                <c:pt idx="155">
                  <c:v>42552</c:v>
                </c:pt>
                <c:pt idx="156">
                  <c:v>42551</c:v>
                </c:pt>
                <c:pt idx="157">
                  <c:v>42550</c:v>
                </c:pt>
                <c:pt idx="158">
                  <c:v>42549</c:v>
                </c:pt>
                <c:pt idx="159">
                  <c:v>42548</c:v>
                </c:pt>
                <c:pt idx="160">
                  <c:v>42545</c:v>
                </c:pt>
                <c:pt idx="161">
                  <c:v>42544</c:v>
                </c:pt>
                <c:pt idx="162">
                  <c:v>42543</c:v>
                </c:pt>
                <c:pt idx="163">
                  <c:v>42542</c:v>
                </c:pt>
                <c:pt idx="164">
                  <c:v>42541</c:v>
                </c:pt>
                <c:pt idx="165">
                  <c:v>42538</c:v>
                </c:pt>
                <c:pt idx="166">
                  <c:v>42537</c:v>
                </c:pt>
                <c:pt idx="167">
                  <c:v>42536</c:v>
                </c:pt>
                <c:pt idx="168">
                  <c:v>42535</c:v>
                </c:pt>
                <c:pt idx="169">
                  <c:v>42534</c:v>
                </c:pt>
                <c:pt idx="170">
                  <c:v>42531</c:v>
                </c:pt>
                <c:pt idx="171">
                  <c:v>42530</c:v>
                </c:pt>
                <c:pt idx="172">
                  <c:v>42529</c:v>
                </c:pt>
                <c:pt idx="173">
                  <c:v>42528</c:v>
                </c:pt>
                <c:pt idx="174">
                  <c:v>42527</c:v>
                </c:pt>
                <c:pt idx="175">
                  <c:v>42524</c:v>
                </c:pt>
                <c:pt idx="176">
                  <c:v>42523</c:v>
                </c:pt>
                <c:pt idx="177">
                  <c:v>42522</c:v>
                </c:pt>
                <c:pt idx="178">
                  <c:v>42521</c:v>
                </c:pt>
                <c:pt idx="179">
                  <c:v>42520</c:v>
                </c:pt>
                <c:pt idx="180">
                  <c:v>42517</c:v>
                </c:pt>
                <c:pt idx="181">
                  <c:v>42516</c:v>
                </c:pt>
                <c:pt idx="182">
                  <c:v>42515</c:v>
                </c:pt>
                <c:pt idx="183">
                  <c:v>42514</c:v>
                </c:pt>
                <c:pt idx="184">
                  <c:v>42513</c:v>
                </c:pt>
                <c:pt idx="185">
                  <c:v>42510</c:v>
                </c:pt>
                <c:pt idx="186">
                  <c:v>42509</c:v>
                </c:pt>
                <c:pt idx="187">
                  <c:v>42508</c:v>
                </c:pt>
                <c:pt idx="188">
                  <c:v>42507</c:v>
                </c:pt>
                <c:pt idx="189">
                  <c:v>42506</c:v>
                </c:pt>
                <c:pt idx="190">
                  <c:v>42503</c:v>
                </c:pt>
                <c:pt idx="191">
                  <c:v>42502</c:v>
                </c:pt>
                <c:pt idx="192">
                  <c:v>42501</c:v>
                </c:pt>
                <c:pt idx="193">
                  <c:v>42500</c:v>
                </c:pt>
                <c:pt idx="194">
                  <c:v>42499</c:v>
                </c:pt>
                <c:pt idx="195">
                  <c:v>42496</c:v>
                </c:pt>
                <c:pt idx="196">
                  <c:v>42495</c:v>
                </c:pt>
                <c:pt idx="197">
                  <c:v>42494</c:v>
                </c:pt>
                <c:pt idx="198">
                  <c:v>42493</c:v>
                </c:pt>
                <c:pt idx="199">
                  <c:v>42492</c:v>
                </c:pt>
                <c:pt idx="200">
                  <c:v>42489</c:v>
                </c:pt>
                <c:pt idx="201">
                  <c:v>42488</c:v>
                </c:pt>
                <c:pt idx="202">
                  <c:v>42487</c:v>
                </c:pt>
                <c:pt idx="203">
                  <c:v>42486</c:v>
                </c:pt>
                <c:pt idx="204">
                  <c:v>42485</c:v>
                </c:pt>
                <c:pt idx="205">
                  <c:v>42482</c:v>
                </c:pt>
                <c:pt idx="206">
                  <c:v>42481</c:v>
                </c:pt>
                <c:pt idx="207">
                  <c:v>42480</c:v>
                </c:pt>
                <c:pt idx="208">
                  <c:v>42479</c:v>
                </c:pt>
                <c:pt idx="209">
                  <c:v>42478</c:v>
                </c:pt>
                <c:pt idx="210">
                  <c:v>42475</c:v>
                </c:pt>
                <c:pt idx="211">
                  <c:v>42474</c:v>
                </c:pt>
                <c:pt idx="212">
                  <c:v>42473</c:v>
                </c:pt>
                <c:pt idx="213">
                  <c:v>42472</c:v>
                </c:pt>
                <c:pt idx="214">
                  <c:v>42471</c:v>
                </c:pt>
                <c:pt idx="215">
                  <c:v>42468</c:v>
                </c:pt>
                <c:pt idx="216">
                  <c:v>42467</c:v>
                </c:pt>
                <c:pt idx="217">
                  <c:v>42466</c:v>
                </c:pt>
                <c:pt idx="218">
                  <c:v>42465</c:v>
                </c:pt>
                <c:pt idx="219">
                  <c:v>42464</c:v>
                </c:pt>
                <c:pt idx="220">
                  <c:v>42461</c:v>
                </c:pt>
                <c:pt idx="221">
                  <c:v>42460</c:v>
                </c:pt>
                <c:pt idx="222">
                  <c:v>42459</c:v>
                </c:pt>
                <c:pt idx="223">
                  <c:v>42458</c:v>
                </c:pt>
                <c:pt idx="224">
                  <c:v>42457</c:v>
                </c:pt>
                <c:pt idx="225">
                  <c:v>42453</c:v>
                </c:pt>
                <c:pt idx="226">
                  <c:v>42452</c:v>
                </c:pt>
                <c:pt idx="227">
                  <c:v>42451</c:v>
                </c:pt>
                <c:pt idx="228">
                  <c:v>42450</c:v>
                </c:pt>
                <c:pt idx="229">
                  <c:v>42447</c:v>
                </c:pt>
                <c:pt idx="230">
                  <c:v>42446</c:v>
                </c:pt>
                <c:pt idx="231">
                  <c:v>42445</c:v>
                </c:pt>
                <c:pt idx="232">
                  <c:v>42444</c:v>
                </c:pt>
                <c:pt idx="233">
                  <c:v>42443</c:v>
                </c:pt>
                <c:pt idx="234">
                  <c:v>42440</c:v>
                </c:pt>
                <c:pt idx="235">
                  <c:v>42439</c:v>
                </c:pt>
                <c:pt idx="236">
                  <c:v>42438</c:v>
                </c:pt>
                <c:pt idx="237">
                  <c:v>42437</c:v>
                </c:pt>
                <c:pt idx="238">
                  <c:v>42436</c:v>
                </c:pt>
                <c:pt idx="239">
                  <c:v>42433</c:v>
                </c:pt>
                <c:pt idx="240">
                  <c:v>42432</c:v>
                </c:pt>
                <c:pt idx="241">
                  <c:v>42431</c:v>
                </c:pt>
                <c:pt idx="242">
                  <c:v>42430</c:v>
                </c:pt>
                <c:pt idx="243">
                  <c:v>42429</c:v>
                </c:pt>
                <c:pt idx="244">
                  <c:v>42426</c:v>
                </c:pt>
                <c:pt idx="245">
                  <c:v>42425</c:v>
                </c:pt>
                <c:pt idx="246">
                  <c:v>42424</c:v>
                </c:pt>
                <c:pt idx="247">
                  <c:v>42423</c:v>
                </c:pt>
                <c:pt idx="248">
                  <c:v>42422</c:v>
                </c:pt>
                <c:pt idx="249">
                  <c:v>42419</c:v>
                </c:pt>
                <c:pt idx="250">
                  <c:v>42418</c:v>
                </c:pt>
                <c:pt idx="251">
                  <c:v>42417</c:v>
                </c:pt>
                <c:pt idx="252">
                  <c:v>42416</c:v>
                </c:pt>
                <c:pt idx="253">
                  <c:v>42415</c:v>
                </c:pt>
                <c:pt idx="254">
                  <c:v>42412</c:v>
                </c:pt>
                <c:pt idx="255">
                  <c:v>42411</c:v>
                </c:pt>
                <c:pt idx="256">
                  <c:v>42410</c:v>
                </c:pt>
                <c:pt idx="257">
                  <c:v>42409</c:v>
                </c:pt>
                <c:pt idx="258">
                  <c:v>42408</c:v>
                </c:pt>
                <c:pt idx="259">
                  <c:v>42405</c:v>
                </c:pt>
                <c:pt idx="260">
                  <c:v>42404</c:v>
                </c:pt>
                <c:pt idx="261">
                  <c:v>42403</c:v>
                </c:pt>
                <c:pt idx="262">
                  <c:v>42402</c:v>
                </c:pt>
                <c:pt idx="263">
                  <c:v>42401</c:v>
                </c:pt>
                <c:pt idx="264">
                  <c:v>42398</c:v>
                </c:pt>
                <c:pt idx="265">
                  <c:v>42397</c:v>
                </c:pt>
                <c:pt idx="266">
                  <c:v>42396</c:v>
                </c:pt>
                <c:pt idx="267">
                  <c:v>42395</c:v>
                </c:pt>
                <c:pt idx="268">
                  <c:v>42394</c:v>
                </c:pt>
                <c:pt idx="269">
                  <c:v>42391</c:v>
                </c:pt>
                <c:pt idx="270">
                  <c:v>42390</c:v>
                </c:pt>
                <c:pt idx="271">
                  <c:v>42389</c:v>
                </c:pt>
                <c:pt idx="272">
                  <c:v>42388</c:v>
                </c:pt>
                <c:pt idx="273">
                  <c:v>42387</c:v>
                </c:pt>
                <c:pt idx="274">
                  <c:v>42384</c:v>
                </c:pt>
                <c:pt idx="275">
                  <c:v>42383</c:v>
                </c:pt>
                <c:pt idx="276">
                  <c:v>42382</c:v>
                </c:pt>
                <c:pt idx="277">
                  <c:v>42381</c:v>
                </c:pt>
                <c:pt idx="278">
                  <c:v>42380</c:v>
                </c:pt>
                <c:pt idx="279">
                  <c:v>42377</c:v>
                </c:pt>
                <c:pt idx="280">
                  <c:v>42376</c:v>
                </c:pt>
                <c:pt idx="281">
                  <c:v>42375</c:v>
                </c:pt>
                <c:pt idx="282">
                  <c:v>42374</c:v>
                </c:pt>
                <c:pt idx="283">
                  <c:v>42373</c:v>
                </c:pt>
                <c:pt idx="284">
                  <c:v>42370</c:v>
                </c:pt>
                <c:pt idx="285">
                  <c:v>42369</c:v>
                </c:pt>
                <c:pt idx="286">
                  <c:v>42368</c:v>
                </c:pt>
                <c:pt idx="287">
                  <c:v>42367</c:v>
                </c:pt>
                <c:pt idx="288">
                  <c:v>42366</c:v>
                </c:pt>
                <c:pt idx="289">
                  <c:v>42363</c:v>
                </c:pt>
                <c:pt idx="290">
                  <c:v>42361</c:v>
                </c:pt>
                <c:pt idx="291">
                  <c:v>42360</c:v>
                </c:pt>
                <c:pt idx="292">
                  <c:v>42359</c:v>
                </c:pt>
                <c:pt idx="293">
                  <c:v>42356</c:v>
                </c:pt>
                <c:pt idx="294">
                  <c:v>42355</c:v>
                </c:pt>
                <c:pt idx="295">
                  <c:v>42354</c:v>
                </c:pt>
                <c:pt idx="296">
                  <c:v>42353</c:v>
                </c:pt>
                <c:pt idx="297">
                  <c:v>42352</c:v>
                </c:pt>
                <c:pt idx="298">
                  <c:v>42349</c:v>
                </c:pt>
                <c:pt idx="299">
                  <c:v>42348</c:v>
                </c:pt>
                <c:pt idx="300">
                  <c:v>42347</c:v>
                </c:pt>
                <c:pt idx="301">
                  <c:v>42346</c:v>
                </c:pt>
                <c:pt idx="302">
                  <c:v>42345</c:v>
                </c:pt>
                <c:pt idx="303">
                  <c:v>42342</c:v>
                </c:pt>
                <c:pt idx="304">
                  <c:v>42341</c:v>
                </c:pt>
                <c:pt idx="305">
                  <c:v>42340</c:v>
                </c:pt>
                <c:pt idx="306">
                  <c:v>42339</c:v>
                </c:pt>
                <c:pt idx="307">
                  <c:v>42338</c:v>
                </c:pt>
                <c:pt idx="308">
                  <c:v>42335</c:v>
                </c:pt>
                <c:pt idx="309">
                  <c:v>42334</c:v>
                </c:pt>
                <c:pt idx="310">
                  <c:v>42333</c:v>
                </c:pt>
                <c:pt idx="311">
                  <c:v>42332</c:v>
                </c:pt>
                <c:pt idx="312">
                  <c:v>42331</c:v>
                </c:pt>
                <c:pt idx="313">
                  <c:v>42328</c:v>
                </c:pt>
                <c:pt idx="314">
                  <c:v>42327</c:v>
                </c:pt>
                <c:pt idx="315">
                  <c:v>42326</c:v>
                </c:pt>
                <c:pt idx="316">
                  <c:v>42325</c:v>
                </c:pt>
                <c:pt idx="317">
                  <c:v>42324</c:v>
                </c:pt>
                <c:pt idx="318">
                  <c:v>42321</c:v>
                </c:pt>
                <c:pt idx="319">
                  <c:v>42320</c:v>
                </c:pt>
                <c:pt idx="320">
                  <c:v>42319</c:v>
                </c:pt>
                <c:pt idx="321">
                  <c:v>42318</c:v>
                </c:pt>
                <c:pt idx="322">
                  <c:v>42317</c:v>
                </c:pt>
                <c:pt idx="323">
                  <c:v>42314</c:v>
                </c:pt>
                <c:pt idx="324">
                  <c:v>42313</c:v>
                </c:pt>
                <c:pt idx="325">
                  <c:v>42312</c:v>
                </c:pt>
                <c:pt idx="326">
                  <c:v>42311</c:v>
                </c:pt>
                <c:pt idx="327">
                  <c:v>42310</c:v>
                </c:pt>
                <c:pt idx="328">
                  <c:v>42307</c:v>
                </c:pt>
                <c:pt idx="329">
                  <c:v>42306</c:v>
                </c:pt>
                <c:pt idx="330">
                  <c:v>42305</c:v>
                </c:pt>
                <c:pt idx="331">
                  <c:v>42304</c:v>
                </c:pt>
                <c:pt idx="332">
                  <c:v>42303</c:v>
                </c:pt>
                <c:pt idx="333">
                  <c:v>42300</c:v>
                </c:pt>
                <c:pt idx="334">
                  <c:v>42299</c:v>
                </c:pt>
                <c:pt idx="335">
                  <c:v>42298</c:v>
                </c:pt>
                <c:pt idx="336">
                  <c:v>42297</c:v>
                </c:pt>
                <c:pt idx="337">
                  <c:v>42296</c:v>
                </c:pt>
                <c:pt idx="338">
                  <c:v>42293</c:v>
                </c:pt>
                <c:pt idx="339">
                  <c:v>42292</c:v>
                </c:pt>
                <c:pt idx="340">
                  <c:v>42291</c:v>
                </c:pt>
                <c:pt idx="341">
                  <c:v>42290</c:v>
                </c:pt>
                <c:pt idx="342">
                  <c:v>42289</c:v>
                </c:pt>
                <c:pt idx="343">
                  <c:v>42286</c:v>
                </c:pt>
                <c:pt idx="344">
                  <c:v>42285</c:v>
                </c:pt>
                <c:pt idx="345">
                  <c:v>42284</c:v>
                </c:pt>
                <c:pt idx="346">
                  <c:v>42283</c:v>
                </c:pt>
                <c:pt idx="347">
                  <c:v>42282</c:v>
                </c:pt>
                <c:pt idx="348">
                  <c:v>42279</c:v>
                </c:pt>
                <c:pt idx="349">
                  <c:v>42278</c:v>
                </c:pt>
                <c:pt idx="350">
                  <c:v>42277</c:v>
                </c:pt>
                <c:pt idx="351">
                  <c:v>42276</c:v>
                </c:pt>
                <c:pt idx="352">
                  <c:v>42275</c:v>
                </c:pt>
                <c:pt idx="353">
                  <c:v>42272</c:v>
                </c:pt>
                <c:pt idx="354">
                  <c:v>42271</c:v>
                </c:pt>
                <c:pt idx="355">
                  <c:v>42270</c:v>
                </c:pt>
                <c:pt idx="356">
                  <c:v>42269</c:v>
                </c:pt>
                <c:pt idx="357">
                  <c:v>42268</c:v>
                </c:pt>
                <c:pt idx="358">
                  <c:v>42265</c:v>
                </c:pt>
                <c:pt idx="359">
                  <c:v>42264</c:v>
                </c:pt>
                <c:pt idx="360">
                  <c:v>42263</c:v>
                </c:pt>
                <c:pt idx="361">
                  <c:v>42262</c:v>
                </c:pt>
                <c:pt idx="362">
                  <c:v>42261</c:v>
                </c:pt>
                <c:pt idx="363">
                  <c:v>42258</c:v>
                </c:pt>
                <c:pt idx="364">
                  <c:v>42257</c:v>
                </c:pt>
                <c:pt idx="365">
                  <c:v>42256</c:v>
                </c:pt>
                <c:pt idx="366">
                  <c:v>42255</c:v>
                </c:pt>
                <c:pt idx="367">
                  <c:v>42254</c:v>
                </c:pt>
                <c:pt idx="368">
                  <c:v>42251</c:v>
                </c:pt>
                <c:pt idx="369">
                  <c:v>42250</c:v>
                </c:pt>
                <c:pt idx="370">
                  <c:v>42249</c:v>
                </c:pt>
                <c:pt idx="371">
                  <c:v>42248</c:v>
                </c:pt>
                <c:pt idx="372">
                  <c:v>42247</c:v>
                </c:pt>
                <c:pt idx="373">
                  <c:v>42244</c:v>
                </c:pt>
                <c:pt idx="374">
                  <c:v>42243</c:v>
                </c:pt>
                <c:pt idx="375">
                  <c:v>42242</c:v>
                </c:pt>
                <c:pt idx="376">
                  <c:v>42241</c:v>
                </c:pt>
                <c:pt idx="377">
                  <c:v>42240</c:v>
                </c:pt>
                <c:pt idx="378">
                  <c:v>42237</c:v>
                </c:pt>
                <c:pt idx="379">
                  <c:v>42236</c:v>
                </c:pt>
                <c:pt idx="380">
                  <c:v>42235</c:v>
                </c:pt>
                <c:pt idx="381">
                  <c:v>42234</c:v>
                </c:pt>
                <c:pt idx="382">
                  <c:v>42233</c:v>
                </c:pt>
                <c:pt idx="383">
                  <c:v>42230</c:v>
                </c:pt>
                <c:pt idx="384">
                  <c:v>42229</c:v>
                </c:pt>
                <c:pt idx="385">
                  <c:v>42228</c:v>
                </c:pt>
                <c:pt idx="386">
                  <c:v>42227</c:v>
                </c:pt>
                <c:pt idx="387">
                  <c:v>42226</c:v>
                </c:pt>
                <c:pt idx="388">
                  <c:v>42223</c:v>
                </c:pt>
                <c:pt idx="389">
                  <c:v>42222</c:v>
                </c:pt>
                <c:pt idx="390">
                  <c:v>42221</c:v>
                </c:pt>
                <c:pt idx="391">
                  <c:v>42220</c:v>
                </c:pt>
                <c:pt idx="392">
                  <c:v>42219</c:v>
                </c:pt>
                <c:pt idx="393">
                  <c:v>42216</c:v>
                </c:pt>
                <c:pt idx="394">
                  <c:v>42215</c:v>
                </c:pt>
                <c:pt idx="395">
                  <c:v>42214</c:v>
                </c:pt>
                <c:pt idx="396">
                  <c:v>42213</c:v>
                </c:pt>
                <c:pt idx="397">
                  <c:v>42212</c:v>
                </c:pt>
                <c:pt idx="398">
                  <c:v>42209</c:v>
                </c:pt>
                <c:pt idx="399">
                  <c:v>42208</c:v>
                </c:pt>
                <c:pt idx="400">
                  <c:v>42207</c:v>
                </c:pt>
                <c:pt idx="401">
                  <c:v>42206</c:v>
                </c:pt>
                <c:pt idx="402">
                  <c:v>42205</c:v>
                </c:pt>
                <c:pt idx="403">
                  <c:v>42202</c:v>
                </c:pt>
                <c:pt idx="404">
                  <c:v>42201</c:v>
                </c:pt>
                <c:pt idx="405">
                  <c:v>42200</c:v>
                </c:pt>
                <c:pt idx="406">
                  <c:v>42199</c:v>
                </c:pt>
                <c:pt idx="407">
                  <c:v>42198</c:v>
                </c:pt>
                <c:pt idx="408">
                  <c:v>42195</c:v>
                </c:pt>
                <c:pt idx="409">
                  <c:v>42194</c:v>
                </c:pt>
                <c:pt idx="410">
                  <c:v>42193</c:v>
                </c:pt>
                <c:pt idx="411">
                  <c:v>42192</c:v>
                </c:pt>
                <c:pt idx="412">
                  <c:v>42191</c:v>
                </c:pt>
                <c:pt idx="413">
                  <c:v>42188</c:v>
                </c:pt>
                <c:pt idx="414">
                  <c:v>42187</c:v>
                </c:pt>
                <c:pt idx="415">
                  <c:v>42186</c:v>
                </c:pt>
                <c:pt idx="416">
                  <c:v>42185</c:v>
                </c:pt>
                <c:pt idx="417">
                  <c:v>42184</c:v>
                </c:pt>
                <c:pt idx="418">
                  <c:v>42181</c:v>
                </c:pt>
                <c:pt idx="419">
                  <c:v>42180</c:v>
                </c:pt>
                <c:pt idx="420">
                  <c:v>42179</c:v>
                </c:pt>
                <c:pt idx="421">
                  <c:v>42178</c:v>
                </c:pt>
                <c:pt idx="422">
                  <c:v>42177</c:v>
                </c:pt>
                <c:pt idx="423">
                  <c:v>42174</c:v>
                </c:pt>
                <c:pt idx="424">
                  <c:v>42173</c:v>
                </c:pt>
                <c:pt idx="425">
                  <c:v>42172</c:v>
                </c:pt>
                <c:pt idx="426">
                  <c:v>42171</c:v>
                </c:pt>
                <c:pt idx="427">
                  <c:v>42170</c:v>
                </c:pt>
                <c:pt idx="428">
                  <c:v>42167</c:v>
                </c:pt>
                <c:pt idx="429">
                  <c:v>42166</c:v>
                </c:pt>
                <c:pt idx="430">
                  <c:v>42165</c:v>
                </c:pt>
                <c:pt idx="431">
                  <c:v>42164</c:v>
                </c:pt>
                <c:pt idx="432">
                  <c:v>42163</c:v>
                </c:pt>
                <c:pt idx="433">
                  <c:v>42160</c:v>
                </c:pt>
                <c:pt idx="434">
                  <c:v>42159</c:v>
                </c:pt>
                <c:pt idx="435">
                  <c:v>42158</c:v>
                </c:pt>
                <c:pt idx="436">
                  <c:v>42157</c:v>
                </c:pt>
                <c:pt idx="437">
                  <c:v>42156</c:v>
                </c:pt>
                <c:pt idx="438">
                  <c:v>42153</c:v>
                </c:pt>
                <c:pt idx="439">
                  <c:v>42152</c:v>
                </c:pt>
                <c:pt idx="440">
                  <c:v>42151</c:v>
                </c:pt>
                <c:pt idx="441">
                  <c:v>42150</c:v>
                </c:pt>
                <c:pt idx="442">
                  <c:v>42149</c:v>
                </c:pt>
                <c:pt idx="443">
                  <c:v>42146</c:v>
                </c:pt>
                <c:pt idx="444">
                  <c:v>42145</c:v>
                </c:pt>
                <c:pt idx="445">
                  <c:v>42144</c:v>
                </c:pt>
                <c:pt idx="446">
                  <c:v>42143</c:v>
                </c:pt>
                <c:pt idx="447">
                  <c:v>42142</c:v>
                </c:pt>
                <c:pt idx="448">
                  <c:v>42139</c:v>
                </c:pt>
                <c:pt idx="449">
                  <c:v>42138</c:v>
                </c:pt>
                <c:pt idx="450">
                  <c:v>42137</c:v>
                </c:pt>
                <c:pt idx="451">
                  <c:v>42136</c:v>
                </c:pt>
                <c:pt idx="452">
                  <c:v>42135</c:v>
                </c:pt>
                <c:pt idx="453">
                  <c:v>42132</c:v>
                </c:pt>
                <c:pt idx="454">
                  <c:v>42131</c:v>
                </c:pt>
                <c:pt idx="455">
                  <c:v>42130</c:v>
                </c:pt>
                <c:pt idx="456">
                  <c:v>42129</c:v>
                </c:pt>
                <c:pt idx="457">
                  <c:v>42128</c:v>
                </c:pt>
                <c:pt idx="458">
                  <c:v>42125</c:v>
                </c:pt>
                <c:pt idx="459">
                  <c:v>42124</c:v>
                </c:pt>
                <c:pt idx="460">
                  <c:v>42123</c:v>
                </c:pt>
                <c:pt idx="461">
                  <c:v>42122</c:v>
                </c:pt>
                <c:pt idx="462">
                  <c:v>42121</c:v>
                </c:pt>
                <c:pt idx="463">
                  <c:v>42118</c:v>
                </c:pt>
                <c:pt idx="464">
                  <c:v>42117</c:v>
                </c:pt>
                <c:pt idx="465">
                  <c:v>42116</c:v>
                </c:pt>
                <c:pt idx="466">
                  <c:v>42115</c:v>
                </c:pt>
                <c:pt idx="467">
                  <c:v>42114</c:v>
                </c:pt>
                <c:pt idx="468">
                  <c:v>42111</c:v>
                </c:pt>
                <c:pt idx="469">
                  <c:v>42110</c:v>
                </c:pt>
                <c:pt idx="470">
                  <c:v>42109</c:v>
                </c:pt>
                <c:pt idx="471">
                  <c:v>42108</c:v>
                </c:pt>
                <c:pt idx="472">
                  <c:v>42107</c:v>
                </c:pt>
                <c:pt idx="473">
                  <c:v>42104</c:v>
                </c:pt>
                <c:pt idx="474">
                  <c:v>42103</c:v>
                </c:pt>
                <c:pt idx="475">
                  <c:v>42102</c:v>
                </c:pt>
                <c:pt idx="476">
                  <c:v>42101</c:v>
                </c:pt>
                <c:pt idx="477">
                  <c:v>42100</c:v>
                </c:pt>
                <c:pt idx="478">
                  <c:v>42096</c:v>
                </c:pt>
                <c:pt idx="479">
                  <c:v>42095</c:v>
                </c:pt>
                <c:pt idx="480">
                  <c:v>42094</c:v>
                </c:pt>
                <c:pt idx="481">
                  <c:v>42093</c:v>
                </c:pt>
                <c:pt idx="482">
                  <c:v>42090</c:v>
                </c:pt>
                <c:pt idx="483">
                  <c:v>42089</c:v>
                </c:pt>
                <c:pt idx="484">
                  <c:v>42088</c:v>
                </c:pt>
                <c:pt idx="485">
                  <c:v>42087</c:v>
                </c:pt>
                <c:pt idx="486">
                  <c:v>42086</c:v>
                </c:pt>
                <c:pt idx="487">
                  <c:v>42083</c:v>
                </c:pt>
                <c:pt idx="488">
                  <c:v>42082</c:v>
                </c:pt>
                <c:pt idx="489">
                  <c:v>42081</c:v>
                </c:pt>
                <c:pt idx="490">
                  <c:v>42080</c:v>
                </c:pt>
                <c:pt idx="491">
                  <c:v>42079</c:v>
                </c:pt>
                <c:pt idx="492">
                  <c:v>42076</c:v>
                </c:pt>
                <c:pt idx="493">
                  <c:v>42075</c:v>
                </c:pt>
                <c:pt idx="494">
                  <c:v>42074</c:v>
                </c:pt>
                <c:pt idx="495">
                  <c:v>42073</c:v>
                </c:pt>
                <c:pt idx="496">
                  <c:v>42072</c:v>
                </c:pt>
                <c:pt idx="497">
                  <c:v>42069</c:v>
                </c:pt>
                <c:pt idx="498">
                  <c:v>42068</c:v>
                </c:pt>
                <c:pt idx="499">
                  <c:v>42067</c:v>
                </c:pt>
                <c:pt idx="500">
                  <c:v>42066</c:v>
                </c:pt>
                <c:pt idx="501">
                  <c:v>42065</c:v>
                </c:pt>
                <c:pt idx="502">
                  <c:v>42062</c:v>
                </c:pt>
                <c:pt idx="503">
                  <c:v>42061</c:v>
                </c:pt>
                <c:pt idx="504">
                  <c:v>42060</c:v>
                </c:pt>
                <c:pt idx="505">
                  <c:v>42059</c:v>
                </c:pt>
                <c:pt idx="506">
                  <c:v>42058</c:v>
                </c:pt>
                <c:pt idx="507">
                  <c:v>42055</c:v>
                </c:pt>
                <c:pt idx="508">
                  <c:v>42054</c:v>
                </c:pt>
                <c:pt idx="509">
                  <c:v>42053</c:v>
                </c:pt>
                <c:pt idx="510">
                  <c:v>42052</c:v>
                </c:pt>
                <c:pt idx="511">
                  <c:v>42051</c:v>
                </c:pt>
                <c:pt idx="512">
                  <c:v>42048</c:v>
                </c:pt>
                <c:pt idx="513">
                  <c:v>42047</c:v>
                </c:pt>
                <c:pt idx="514">
                  <c:v>42046</c:v>
                </c:pt>
                <c:pt idx="515">
                  <c:v>42045</c:v>
                </c:pt>
                <c:pt idx="516">
                  <c:v>42044</c:v>
                </c:pt>
                <c:pt idx="517">
                  <c:v>42041</c:v>
                </c:pt>
                <c:pt idx="518">
                  <c:v>42040</c:v>
                </c:pt>
                <c:pt idx="519">
                  <c:v>42039</c:v>
                </c:pt>
                <c:pt idx="520">
                  <c:v>42038</c:v>
                </c:pt>
                <c:pt idx="521">
                  <c:v>42037</c:v>
                </c:pt>
                <c:pt idx="522">
                  <c:v>42034</c:v>
                </c:pt>
                <c:pt idx="523">
                  <c:v>42033</c:v>
                </c:pt>
                <c:pt idx="524">
                  <c:v>42032</c:v>
                </c:pt>
                <c:pt idx="525">
                  <c:v>42031</c:v>
                </c:pt>
                <c:pt idx="526">
                  <c:v>42030</c:v>
                </c:pt>
                <c:pt idx="527">
                  <c:v>42027</c:v>
                </c:pt>
                <c:pt idx="528">
                  <c:v>42026</c:v>
                </c:pt>
                <c:pt idx="529">
                  <c:v>42025</c:v>
                </c:pt>
                <c:pt idx="530">
                  <c:v>42024</c:v>
                </c:pt>
                <c:pt idx="531">
                  <c:v>42023</c:v>
                </c:pt>
                <c:pt idx="532">
                  <c:v>42020</c:v>
                </c:pt>
                <c:pt idx="533">
                  <c:v>42019</c:v>
                </c:pt>
                <c:pt idx="534">
                  <c:v>42018</c:v>
                </c:pt>
                <c:pt idx="535">
                  <c:v>42017</c:v>
                </c:pt>
                <c:pt idx="536">
                  <c:v>42016</c:v>
                </c:pt>
                <c:pt idx="537">
                  <c:v>42013</c:v>
                </c:pt>
                <c:pt idx="538">
                  <c:v>42012</c:v>
                </c:pt>
                <c:pt idx="539">
                  <c:v>42011</c:v>
                </c:pt>
                <c:pt idx="540">
                  <c:v>42010</c:v>
                </c:pt>
                <c:pt idx="541">
                  <c:v>42009</c:v>
                </c:pt>
                <c:pt idx="542">
                  <c:v>42006</c:v>
                </c:pt>
                <c:pt idx="543">
                  <c:v>42005</c:v>
                </c:pt>
                <c:pt idx="544">
                  <c:v>42004</c:v>
                </c:pt>
                <c:pt idx="545">
                  <c:v>42003</c:v>
                </c:pt>
                <c:pt idx="546">
                  <c:v>42002</c:v>
                </c:pt>
                <c:pt idx="547">
                  <c:v>41999</c:v>
                </c:pt>
                <c:pt idx="548">
                  <c:v>41998</c:v>
                </c:pt>
                <c:pt idx="549">
                  <c:v>41997</c:v>
                </c:pt>
                <c:pt idx="550">
                  <c:v>41996</c:v>
                </c:pt>
                <c:pt idx="551">
                  <c:v>41995</c:v>
                </c:pt>
                <c:pt idx="552">
                  <c:v>41992</c:v>
                </c:pt>
                <c:pt idx="553">
                  <c:v>41991</c:v>
                </c:pt>
                <c:pt idx="554">
                  <c:v>41990</c:v>
                </c:pt>
                <c:pt idx="555">
                  <c:v>41989</c:v>
                </c:pt>
                <c:pt idx="556">
                  <c:v>41988</c:v>
                </c:pt>
                <c:pt idx="557">
                  <c:v>41985</c:v>
                </c:pt>
                <c:pt idx="558">
                  <c:v>41984</c:v>
                </c:pt>
                <c:pt idx="559">
                  <c:v>41983</c:v>
                </c:pt>
                <c:pt idx="560">
                  <c:v>41982</c:v>
                </c:pt>
                <c:pt idx="561">
                  <c:v>41981</c:v>
                </c:pt>
                <c:pt idx="562">
                  <c:v>41978</c:v>
                </c:pt>
                <c:pt idx="563">
                  <c:v>41977</c:v>
                </c:pt>
                <c:pt idx="564">
                  <c:v>41976</c:v>
                </c:pt>
                <c:pt idx="565">
                  <c:v>41975</c:v>
                </c:pt>
                <c:pt idx="566">
                  <c:v>41974</c:v>
                </c:pt>
                <c:pt idx="567">
                  <c:v>41971</c:v>
                </c:pt>
                <c:pt idx="568">
                  <c:v>41970</c:v>
                </c:pt>
                <c:pt idx="569">
                  <c:v>41969</c:v>
                </c:pt>
                <c:pt idx="570">
                  <c:v>41968</c:v>
                </c:pt>
                <c:pt idx="571">
                  <c:v>41967</c:v>
                </c:pt>
                <c:pt idx="572">
                  <c:v>41964</c:v>
                </c:pt>
                <c:pt idx="573">
                  <c:v>41963</c:v>
                </c:pt>
                <c:pt idx="574">
                  <c:v>41962</c:v>
                </c:pt>
                <c:pt idx="575">
                  <c:v>41961</c:v>
                </c:pt>
                <c:pt idx="576">
                  <c:v>41960</c:v>
                </c:pt>
                <c:pt idx="577">
                  <c:v>41957</c:v>
                </c:pt>
                <c:pt idx="578">
                  <c:v>41956</c:v>
                </c:pt>
                <c:pt idx="579">
                  <c:v>41955</c:v>
                </c:pt>
                <c:pt idx="580">
                  <c:v>41954</c:v>
                </c:pt>
                <c:pt idx="581">
                  <c:v>41953</c:v>
                </c:pt>
                <c:pt idx="582">
                  <c:v>41950</c:v>
                </c:pt>
                <c:pt idx="583">
                  <c:v>41949</c:v>
                </c:pt>
                <c:pt idx="584">
                  <c:v>41948</c:v>
                </c:pt>
                <c:pt idx="585">
                  <c:v>41947</c:v>
                </c:pt>
                <c:pt idx="586">
                  <c:v>41946</c:v>
                </c:pt>
                <c:pt idx="587">
                  <c:v>41943</c:v>
                </c:pt>
                <c:pt idx="588">
                  <c:v>41942</c:v>
                </c:pt>
                <c:pt idx="589">
                  <c:v>41941</c:v>
                </c:pt>
                <c:pt idx="590">
                  <c:v>41940</c:v>
                </c:pt>
                <c:pt idx="591">
                  <c:v>41939</c:v>
                </c:pt>
                <c:pt idx="592">
                  <c:v>41936</c:v>
                </c:pt>
                <c:pt idx="593">
                  <c:v>41935</c:v>
                </c:pt>
                <c:pt idx="594">
                  <c:v>41934</c:v>
                </c:pt>
                <c:pt idx="595">
                  <c:v>41933</c:v>
                </c:pt>
                <c:pt idx="596">
                  <c:v>41932</c:v>
                </c:pt>
                <c:pt idx="597">
                  <c:v>41929</c:v>
                </c:pt>
                <c:pt idx="598">
                  <c:v>41928</c:v>
                </c:pt>
                <c:pt idx="599">
                  <c:v>41927</c:v>
                </c:pt>
                <c:pt idx="600">
                  <c:v>41926</c:v>
                </c:pt>
                <c:pt idx="601">
                  <c:v>41925</c:v>
                </c:pt>
                <c:pt idx="602">
                  <c:v>41922</c:v>
                </c:pt>
                <c:pt idx="603">
                  <c:v>41921</c:v>
                </c:pt>
                <c:pt idx="604">
                  <c:v>41920</c:v>
                </c:pt>
                <c:pt idx="605">
                  <c:v>41919</c:v>
                </c:pt>
                <c:pt idx="606">
                  <c:v>41918</c:v>
                </c:pt>
                <c:pt idx="607">
                  <c:v>41915</c:v>
                </c:pt>
                <c:pt idx="608">
                  <c:v>41914</c:v>
                </c:pt>
                <c:pt idx="609">
                  <c:v>41913</c:v>
                </c:pt>
                <c:pt idx="610">
                  <c:v>41912</c:v>
                </c:pt>
                <c:pt idx="611">
                  <c:v>41911</c:v>
                </c:pt>
                <c:pt idx="612">
                  <c:v>41908</c:v>
                </c:pt>
                <c:pt idx="613">
                  <c:v>41907</c:v>
                </c:pt>
                <c:pt idx="614">
                  <c:v>41906</c:v>
                </c:pt>
                <c:pt idx="615">
                  <c:v>41905</c:v>
                </c:pt>
                <c:pt idx="616">
                  <c:v>41904</c:v>
                </c:pt>
                <c:pt idx="617">
                  <c:v>41901</c:v>
                </c:pt>
                <c:pt idx="618">
                  <c:v>41900</c:v>
                </c:pt>
                <c:pt idx="619">
                  <c:v>41899</c:v>
                </c:pt>
                <c:pt idx="620">
                  <c:v>41898</c:v>
                </c:pt>
                <c:pt idx="621">
                  <c:v>41897</c:v>
                </c:pt>
                <c:pt idx="622">
                  <c:v>41894</c:v>
                </c:pt>
                <c:pt idx="623">
                  <c:v>41893</c:v>
                </c:pt>
                <c:pt idx="624">
                  <c:v>41892</c:v>
                </c:pt>
                <c:pt idx="625">
                  <c:v>41891</c:v>
                </c:pt>
                <c:pt idx="626">
                  <c:v>41890</c:v>
                </c:pt>
                <c:pt idx="627">
                  <c:v>41887</c:v>
                </c:pt>
                <c:pt idx="628">
                  <c:v>41886</c:v>
                </c:pt>
                <c:pt idx="629">
                  <c:v>41885</c:v>
                </c:pt>
                <c:pt idx="630">
                  <c:v>41884</c:v>
                </c:pt>
                <c:pt idx="631">
                  <c:v>41883</c:v>
                </c:pt>
                <c:pt idx="632">
                  <c:v>41880</c:v>
                </c:pt>
                <c:pt idx="633">
                  <c:v>41879</c:v>
                </c:pt>
                <c:pt idx="634">
                  <c:v>41878</c:v>
                </c:pt>
                <c:pt idx="635">
                  <c:v>41877</c:v>
                </c:pt>
                <c:pt idx="636">
                  <c:v>41876</c:v>
                </c:pt>
                <c:pt idx="637">
                  <c:v>41873</c:v>
                </c:pt>
                <c:pt idx="638">
                  <c:v>41872</c:v>
                </c:pt>
                <c:pt idx="639">
                  <c:v>41871</c:v>
                </c:pt>
                <c:pt idx="640">
                  <c:v>41870</c:v>
                </c:pt>
                <c:pt idx="641">
                  <c:v>41869</c:v>
                </c:pt>
                <c:pt idx="642">
                  <c:v>41866</c:v>
                </c:pt>
                <c:pt idx="643">
                  <c:v>41865</c:v>
                </c:pt>
                <c:pt idx="644">
                  <c:v>41864</c:v>
                </c:pt>
                <c:pt idx="645">
                  <c:v>41863</c:v>
                </c:pt>
                <c:pt idx="646">
                  <c:v>41862</c:v>
                </c:pt>
                <c:pt idx="647">
                  <c:v>41859</c:v>
                </c:pt>
                <c:pt idx="648">
                  <c:v>41858</c:v>
                </c:pt>
                <c:pt idx="649">
                  <c:v>41857</c:v>
                </c:pt>
                <c:pt idx="650">
                  <c:v>41856</c:v>
                </c:pt>
                <c:pt idx="651">
                  <c:v>41855</c:v>
                </c:pt>
                <c:pt idx="652">
                  <c:v>41852</c:v>
                </c:pt>
                <c:pt idx="653">
                  <c:v>41851</c:v>
                </c:pt>
                <c:pt idx="654">
                  <c:v>41850</c:v>
                </c:pt>
                <c:pt idx="655">
                  <c:v>41849</c:v>
                </c:pt>
                <c:pt idx="656">
                  <c:v>41848</c:v>
                </c:pt>
                <c:pt idx="657">
                  <c:v>41845</c:v>
                </c:pt>
                <c:pt idx="658">
                  <c:v>41844</c:v>
                </c:pt>
                <c:pt idx="659">
                  <c:v>41843</c:v>
                </c:pt>
                <c:pt idx="660">
                  <c:v>41842</c:v>
                </c:pt>
                <c:pt idx="661">
                  <c:v>41841</c:v>
                </c:pt>
                <c:pt idx="662">
                  <c:v>41838</c:v>
                </c:pt>
                <c:pt idx="663">
                  <c:v>41837</c:v>
                </c:pt>
                <c:pt idx="664">
                  <c:v>41836</c:v>
                </c:pt>
                <c:pt idx="665">
                  <c:v>41835</c:v>
                </c:pt>
                <c:pt idx="666">
                  <c:v>41834</c:v>
                </c:pt>
                <c:pt idx="667">
                  <c:v>41831</c:v>
                </c:pt>
                <c:pt idx="668">
                  <c:v>41830</c:v>
                </c:pt>
                <c:pt idx="669">
                  <c:v>41829</c:v>
                </c:pt>
                <c:pt idx="670">
                  <c:v>41828</c:v>
                </c:pt>
                <c:pt idx="671">
                  <c:v>41827</c:v>
                </c:pt>
                <c:pt idx="672">
                  <c:v>41824</c:v>
                </c:pt>
                <c:pt idx="673">
                  <c:v>41823</c:v>
                </c:pt>
                <c:pt idx="674">
                  <c:v>41822</c:v>
                </c:pt>
                <c:pt idx="675">
                  <c:v>41821</c:v>
                </c:pt>
                <c:pt idx="676">
                  <c:v>41820</c:v>
                </c:pt>
                <c:pt idx="677">
                  <c:v>41817</c:v>
                </c:pt>
                <c:pt idx="678">
                  <c:v>41816</c:v>
                </c:pt>
                <c:pt idx="679">
                  <c:v>41815</c:v>
                </c:pt>
                <c:pt idx="680">
                  <c:v>41814</c:v>
                </c:pt>
                <c:pt idx="681">
                  <c:v>41813</c:v>
                </c:pt>
                <c:pt idx="682">
                  <c:v>41810</c:v>
                </c:pt>
                <c:pt idx="683">
                  <c:v>41809</c:v>
                </c:pt>
                <c:pt idx="684">
                  <c:v>41808</c:v>
                </c:pt>
                <c:pt idx="685">
                  <c:v>41807</c:v>
                </c:pt>
                <c:pt idx="686">
                  <c:v>41806</c:v>
                </c:pt>
                <c:pt idx="687">
                  <c:v>41803</c:v>
                </c:pt>
                <c:pt idx="688">
                  <c:v>41802</c:v>
                </c:pt>
                <c:pt idx="689">
                  <c:v>41801</c:v>
                </c:pt>
                <c:pt idx="690">
                  <c:v>41800</c:v>
                </c:pt>
                <c:pt idx="691">
                  <c:v>41799</c:v>
                </c:pt>
                <c:pt idx="692">
                  <c:v>41796</c:v>
                </c:pt>
                <c:pt idx="693">
                  <c:v>41795</c:v>
                </c:pt>
                <c:pt idx="694">
                  <c:v>41794</c:v>
                </c:pt>
                <c:pt idx="695">
                  <c:v>41793</c:v>
                </c:pt>
                <c:pt idx="696">
                  <c:v>41792</c:v>
                </c:pt>
                <c:pt idx="697">
                  <c:v>41789</c:v>
                </c:pt>
                <c:pt idx="698">
                  <c:v>41788</c:v>
                </c:pt>
                <c:pt idx="699">
                  <c:v>41787</c:v>
                </c:pt>
                <c:pt idx="700">
                  <c:v>41786</c:v>
                </c:pt>
                <c:pt idx="701">
                  <c:v>41782</c:v>
                </c:pt>
                <c:pt idx="702">
                  <c:v>41781</c:v>
                </c:pt>
                <c:pt idx="703">
                  <c:v>41780</c:v>
                </c:pt>
                <c:pt idx="704">
                  <c:v>41779</c:v>
                </c:pt>
                <c:pt idx="705">
                  <c:v>41775</c:v>
                </c:pt>
                <c:pt idx="706">
                  <c:v>41774</c:v>
                </c:pt>
                <c:pt idx="707">
                  <c:v>41773</c:v>
                </c:pt>
                <c:pt idx="708">
                  <c:v>41772</c:v>
                </c:pt>
                <c:pt idx="709">
                  <c:v>41771</c:v>
                </c:pt>
                <c:pt idx="710">
                  <c:v>41768</c:v>
                </c:pt>
                <c:pt idx="711">
                  <c:v>41767</c:v>
                </c:pt>
                <c:pt idx="712">
                  <c:v>41766</c:v>
                </c:pt>
                <c:pt idx="713">
                  <c:v>41765</c:v>
                </c:pt>
                <c:pt idx="714">
                  <c:v>41764</c:v>
                </c:pt>
                <c:pt idx="715">
                  <c:v>41761</c:v>
                </c:pt>
                <c:pt idx="716">
                  <c:v>41760</c:v>
                </c:pt>
                <c:pt idx="717">
                  <c:v>41759</c:v>
                </c:pt>
                <c:pt idx="718">
                  <c:v>41758</c:v>
                </c:pt>
                <c:pt idx="719">
                  <c:v>41757</c:v>
                </c:pt>
                <c:pt idx="720">
                  <c:v>41754</c:v>
                </c:pt>
                <c:pt idx="721">
                  <c:v>41753</c:v>
                </c:pt>
                <c:pt idx="722">
                  <c:v>41752</c:v>
                </c:pt>
                <c:pt idx="723">
                  <c:v>41751</c:v>
                </c:pt>
                <c:pt idx="724">
                  <c:v>41746</c:v>
                </c:pt>
                <c:pt idx="725">
                  <c:v>41745</c:v>
                </c:pt>
                <c:pt idx="726">
                  <c:v>41744</c:v>
                </c:pt>
                <c:pt idx="727">
                  <c:v>41743</c:v>
                </c:pt>
                <c:pt idx="728">
                  <c:v>41740</c:v>
                </c:pt>
                <c:pt idx="729">
                  <c:v>41739</c:v>
                </c:pt>
                <c:pt idx="730">
                  <c:v>41738</c:v>
                </c:pt>
                <c:pt idx="731">
                  <c:v>41737</c:v>
                </c:pt>
                <c:pt idx="732">
                  <c:v>41736</c:v>
                </c:pt>
                <c:pt idx="733">
                  <c:v>41733</c:v>
                </c:pt>
                <c:pt idx="734">
                  <c:v>41732</c:v>
                </c:pt>
                <c:pt idx="735">
                  <c:v>41731</c:v>
                </c:pt>
                <c:pt idx="736">
                  <c:v>41730</c:v>
                </c:pt>
                <c:pt idx="737">
                  <c:v>41729</c:v>
                </c:pt>
                <c:pt idx="738">
                  <c:v>41726</c:v>
                </c:pt>
                <c:pt idx="739">
                  <c:v>41725</c:v>
                </c:pt>
                <c:pt idx="740">
                  <c:v>41724</c:v>
                </c:pt>
                <c:pt idx="741">
                  <c:v>41723</c:v>
                </c:pt>
                <c:pt idx="742">
                  <c:v>41722</c:v>
                </c:pt>
                <c:pt idx="743">
                  <c:v>41719</c:v>
                </c:pt>
                <c:pt idx="744">
                  <c:v>41718</c:v>
                </c:pt>
                <c:pt idx="745">
                  <c:v>41717</c:v>
                </c:pt>
                <c:pt idx="746">
                  <c:v>41716</c:v>
                </c:pt>
                <c:pt idx="747">
                  <c:v>41715</c:v>
                </c:pt>
                <c:pt idx="748">
                  <c:v>41712</c:v>
                </c:pt>
                <c:pt idx="749">
                  <c:v>41711</c:v>
                </c:pt>
                <c:pt idx="750">
                  <c:v>41710</c:v>
                </c:pt>
                <c:pt idx="751">
                  <c:v>41709</c:v>
                </c:pt>
                <c:pt idx="752">
                  <c:v>41708</c:v>
                </c:pt>
                <c:pt idx="753">
                  <c:v>41705</c:v>
                </c:pt>
                <c:pt idx="754">
                  <c:v>41704</c:v>
                </c:pt>
                <c:pt idx="755">
                  <c:v>41703</c:v>
                </c:pt>
                <c:pt idx="756">
                  <c:v>41702</c:v>
                </c:pt>
                <c:pt idx="757">
                  <c:v>41701</c:v>
                </c:pt>
                <c:pt idx="758">
                  <c:v>41698</c:v>
                </c:pt>
                <c:pt idx="759">
                  <c:v>41697</c:v>
                </c:pt>
                <c:pt idx="760">
                  <c:v>41696</c:v>
                </c:pt>
                <c:pt idx="761">
                  <c:v>41695</c:v>
                </c:pt>
                <c:pt idx="762">
                  <c:v>41694</c:v>
                </c:pt>
                <c:pt idx="763">
                  <c:v>41691</c:v>
                </c:pt>
                <c:pt idx="764">
                  <c:v>41690</c:v>
                </c:pt>
                <c:pt idx="765">
                  <c:v>41689</c:v>
                </c:pt>
                <c:pt idx="766">
                  <c:v>41688</c:v>
                </c:pt>
                <c:pt idx="767">
                  <c:v>41687</c:v>
                </c:pt>
                <c:pt idx="768">
                  <c:v>41684</c:v>
                </c:pt>
                <c:pt idx="769">
                  <c:v>41683</c:v>
                </c:pt>
                <c:pt idx="770">
                  <c:v>41682</c:v>
                </c:pt>
                <c:pt idx="771">
                  <c:v>41681</c:v>
                </c:pt>
                <c:pt idx="772">
                  <c:v>41680</c:v>
                </c:pt>
                <c:pt idx="773">
                  <c:v>41677</c:v>
                </c:pt>
                <c:pt idx="774">
                  <c:v>41676</c:v>
                </c:pt>
                <c:pt idx="775">
                  <c:v>41675</c:v>
                </c:pt>
                <c:pt idx="776">
                  <c:v>41674</c:v>
                </c:pt>
                <c:pt idx="777">
                  <c:v>41673</c:v>
                </c:pt>
                <c:pt idx="778">
                  <c:v>41670</c:v>
                </c:pt>
                <c:pt idx="779">
                  <c:v>41669</c:v>
                </c:pt>
                <c:pt idx="780">
                  <c:v>41668</c:v>
                </c:pt>
                <c:pt idx="781">
                  <c:v>41667</c:v>
                </c:pt>
                <c:pt idx="782">
                  <c:v>41666</c:v>
                </c:pt>
                <c:pt idx="783">
                  <c:v>41663</c:v>
                </c:pt>
                <c:pt idx="784">
                  <c:v>41662</c:v>
                </c:pt>
                <c:pt idx="785">
                  <c:v>41661</c:v>
                </c:pt>
                <c:pt idx="786">
                  <c:v>41660</c:v>
                </c:pt>
                <c:pt idx="787">
                  <c:v>41659</c:v>
                </c:pt>
                <c:pt idx="788">
                  <c:v>41656</c:v>
                </c:pt>
                <c:pt idx="789">
                  <c:v>41655</c:v>
                </c:pt>
                <c:pt idx="790">
                  <c:v>41654</c:v>
                </c:pt>
                <c:pt idx="791">
                  <c:v>41653</c:v>
                </c:pt>
                <c:pt idx="792">
                  <c:v>41652</c:v>
                </c:pt>
                <c:pt idx="793">
                  <c:v>41649</c:v>
                </c:pt>
                <c:pt idx="794">
                  <c:v>41648</c:v>
                </c:pt>
                <c:pt idx="795">
                  <c:v>41647</c:v>
                </c:pt>
                <c:pt idx="796">
                  <c:v>41646</c:v>
                </c:pt>
                <c:pt idx="797">
                  <c:v>41645</c:v>
                </c:pt>
                <c:pt idx="798">
                  <c:v>41642</c:v>
                </c:pt>
                <c:pt idx="799">
                  <c:v>41641</c:v>
                </c:pt>
                <c:pt idx="800">
                  <c:v>41640</c:v>
                </c:pt>
                <c:pt idx="801">
                  <c:v>41639</c:v>
                </c:pt>
                <c:pt idx="802">
                  <c:v>41638</c:v>
                </c:pt>
                <c:pt idx="803">
                  <c:v>41635</c:v>
                </c:pt>
                <c:pt idx="804">
                  <c:v>41634</c:v>
                </c:pt>
                <c:pt idx="805">
                  <c:v>41633</c:v>
                </c:pt>
                <c:pt idx="806">
                  <c:v>41632</c:v>
                </c:pt>
                <c:pt idx="807">
                  <c:v>41631</c:v>
                </c:pt>
                <c:pt idx="808">
                  <c:v>41628</c:v>
                </c:pt>
                <c:pt idx="809">
                  <c:v>41627</c:v>
                </c:pt>
                <c:pt idx="810">
                  <c:v>41626</c:v>
                </c:pt>
                <c:pt idx="811">
                  <c:v>41625</c:v>
                </c:pt>
                <c:pt idx="812">
                  <c:v>41624</c:v>
                </c:pt>
                <c:pt idx="813">
                  <c:v>41621</c:v>
                </c:pt>
                <c:pt idx="814">
                  <c:v>41620</c:v>
                </c:pt>
                <c:pt idx="815">
                  <c:v>41619</c:v>
                </c:pt>
                <c:pt idx="816">
                  <c:v>41618</c:v>
                </c:pt>
                <c:pt idx="817">
                  <c:v>41617</c:v>
                </c:pt>
                <c:pt idx="818">
                  <c:v>41614</c:v>
                </c:pt>
                <c:pt idx="819">
                  <c:v>41613</c:v>
                </c:pt>
                <c:pt idx="820">
                  <c:v>41612</c:v>
                </c:pt>
                <c:pt idx="821">
                  <c:v>41611</c:v>
                </c:pt>
                <c:pt idx="822">
                  <c:v>41610</c:v>
                </c:pt>
                <c:pt idx="823">
                  <c:v>41607</c:v>
                </c:pt>
                <c:pt idx="824">
                  <c:v>41606</c:v>
                </c:pt>
                <c:pt idx="825">
                  <c:v>41605</c:v>
                </c:pt>
                <c:pt idx="826">
                  <c:v>41604</c:v>
                </c:pt>
                <c:pt idx="827">
                  <c:v>41603</c:v>
                </c:pt>
                <c:pt idx="828">
                  <c:v>41600</c:v>
                </c:pt>
                <c:pt idx="829">
                  <c:v>41599</c:v>
                </c:pt>
                <c:pt idx="830">
                  <c:v>41598</c:v>
                </c:pt>
                <c:pt idx="831">
                  <c:v>41597</c:v>
                </c:pt>
                <c:pt idx="832">
                  <c:v>41596</c:v>
                </c:pt>
                <c:pt idx="833">
                  <c:v>41593</c:v>
                </c:pt>
                <c:pt idx="834">
                  <c:v>41592</c:v>
                </c:pt>
                <c:pt idx="835">
                  <c:v>41591</c:v>
                </c:pt>
                <c:pt idx="836">
                  <c:v>41590</c:v>
                </c:pt>
                <c:pt idx="837">
                  <c:v>41589</c:v>
                </c:pt>
                <c:pt idx="838">
                  <c:v>41586</c:v>
                </c:pt>
                <c:pt idx="839">
                  <c:v>41585</c:v>
                </c:pt>
                <c:pt idx="840">
                  <c:v>41584</c:v>
                </c:pt>
                <c:pt idx="841">
                  <c:v>41583</c:v>
                </c:pt>
                <c:pt idx="842">
                  <c:v>41582</c:v>
                </c:pt>
                <c:pt idx="843">
                  <c:v>41579</c:v>
                </c:pt>
                <c:pt idx="844">
                  <c:v>41578</c:v>
                </c:pt>
                <c:pt idx="845">
                  <c:v>41577</c:v>
                </c:pt>
                <c:pt idx="846">
                  <c:v>41576</c:v>
                </c:pt>
                <c:pt idx="847">
                  <c:v>41575</c:v>
                </c:pt>
                <c:pt idx="848">
                  <c:v>41572</c:v>
                </c:pt>
                <c:pt idx="849">
                  <c:v>41571</c:v>
                </c:pt>
                <c:pt idx="850">
                  <c:v>41570</c:v>
                </c:pt>
                <c:pt idx="851">
                  <c:v>41569</c:v>
                </c:pt>
                <c:pt idx="852">
                  <c:v>41568</c:v>
                </c:pt>
                <c:pt idx="853">
                  <c:v>41565</c:v>
                </c:pt>
                <c:pt idx="854">
                  <c:v>41564</c:v>
                </c:pt>
                <c:pt idx="855">
                  <c:v>41563</c:v>
                </c:pt>
                <c:pt idx="856">
                  <c:v>41562</c:v>
                </c:pt>
                <c:pt idx="857">
                  <c:v>41561</c:v>
                </c:pt>
                <c:pt idx="858">
                  <c:v>41558</c:v>
                </c:pt>
                <c:pt idx="859">
                  <c:v>41557</c:v>
                </c:pt>
                <c:pt idx="860">
                  <c:v>41556</c:v>
                </c:pt>
                <c:pt idx="861">
                  <c:v>41555</c:v>
                </c:pt>
                <c:pt idx="862">
                  <c:v>41554</c:v>
                </c:pt>
                <c:pt idx="863">
                  <c:v>41551</c:v>
                </c:pt>
                <c:pt idx="864">
                  <c:v>41550</c:v>
                </c:pt>
                <c:pt idx="865">
                  <c:v>41549</c:v>
                </c:pt>
                <c:pt idx="866">
                  <c:v>41548</c:v>
                </c:pt>
                <c:pt idx="867">
                  <c:v>41547</c:v>
                </c:pt>
                <c:pt idx="868">
                  <c:v>41544</c:v>
                </c:pt>
                <c:pt idx="869">
                  <c:v>41543</c:v>
                </c:pt>
                <c:pt idx="870">
                  <c:v>41542</c:v>
                </c:pt>
                <c:pt idx="871">
                  <c:v>41541</c:v>
                </c:pt>
                <c:pt idx="872">
                  <c:v>41540</c:v>
                </c:pt>
                <c:pt idx="873">
                  <c:v>41537</c:v>
                </c:pt>
                <c:pt idx="874">
                  <c:v>41536</c:v>
                </c:pt>
                <c:pt idx="875">
                  <c:v>41535</c:v>
                </c:pt>
                <c:pt idx="876">
                  <c:v>41534</c:v>
                </c:pt>
                <c:pt idx="877">
                  <c:v>41533</c:v>
                </c:pt>
                <c:pt idx="878">
                  <c:v>41530</c:v>
                </c:pt>
                <c:pt idx="879">
                  <c:v>41529</c:v>
                </c:pt>
                <c:pt idx="880">
                  <c:v>41528</c:v>
                </c:pt>
                <c:pt idx="881">
                  <c:v>41527</c:v>
                </c:pt>
                <c:pt idx="882">
                  <c:v>41526</c:v>
                </c:pt>
                <c:pt idx="883">
                  <c:v>41523</c:v>
                </c:pt>
                <c:pt idx="884">
                  <c:v>41522</c:v>
                </c:pt>
                <c:pt idx="885">
                  <c:v>41521</c:v>
                </c:pt>
                <c:pt idx="886">
                  <c:v>41520</c:v>
                </c:pt>
                <c:pt idx="887">
                  <c:v>41519</c:v>
                </c:pt>
                <c:pt idx="888">
                  <c:v>41516</c:v>
                </c:pt>
                <c:pt idx="889">
                  <c:v>41515</c:v>
                </c:pt>
                <c:pt idx="890">
                  <c:v>41514</c:v>
                </c:pt>
                <c:pt idx="891">
                  <c:v>41513</c:v>
                </c:pt>
                <c:pt idx="892">
                  <c:v>41512</c:v>
                </c:pt>
                <c:pt idx="893">
                  <c:v>41509</c:v>
                </c:pt>
                <c:pt idx="894">
                  <c:v>41508</c:v>
                </c:pt>
                <c:pt idx="895">
                  <c:v>41507</c:v>
                </c:pt>
                <c:pt idx="896">
                  <c:v>41506</c:v>
                </c:pt>
                <c:pt idx="897">
                  <c:v>41505</c:v>
                </c:pt>
                <c:pt idx="898">
                  <c:v>41502</c:v>
                </c:pt>
                <c:pt idx="899">
                  <c:v>41501</c:v>
                </c:pt>
                <c:pt idx="900">
                  <c:v>41500</c:v>
                </c:pt>
                <c:pt idx="901">
                  <c:v>41499</c:v>
                </c:pt>
                <c:pt idx="902">
                  <c:v>41498</c:v>
                </c:pt>
                <c:pt idx="903">
                  <c:v>41495</c:v>
                </c:pt>
                <c:pt idx="904">
                  <c:v>41494</c:v>
                </c:pt>
                <c:pt idx="905">
                  <c:v>41493</c:v>
                </c:pt>
                <c:pt idx="906">
                  <c:v>41492</c:v>
                </c:pt>
                <c:pt idx="907">
                  <c:v>41491</c:v>
                </c:pt>
                <c:pt idx="908">
                  <c:v>41488</c:v>
                </c:pt>
                <c:pt idx="909">
                  <c:v>41487</c:v>
                </c:pt>
                <c:pt idx="910">
                  <c:v>41486</c:v>
                </c:pt>
                <c:pt idx="911">
                  <c:v>41485</c:v>
                </c:pt>
                <c:pt idx="912">
                  <c:v>41484</c:v>
                </c:pt>
                <c:pt idx="913">
                  <c:v>41481</c:v>
                </c:pt>
                <c:pt idx="914">
                  <c:v>41480</c:v>
                </c:pt>
                <c:pt idx="915">
                  <c:v>41479</c:v>
                </c:pt>
                <c:pt idx="916">
                  <c:v>41478</c:v>
                </c:pt>
                <c:pt idx="917">
                  <c:v>41477</c:v>
                </c:pt>
                <c:pt idx="918">
                  <c:v>41474</c:v>
                </c:pt>
                <c:pt idx="919">
                  <c:v>41473</c:v>
                </c:pt>
                <c:pt idx="920">
                  <c:v>41472</c:v>
                </c:pt>
                <c:pt idx="921">
                  <c:v>41471</c:v>
                </c:pt>
                <c:pt idx="922">
                  <c:v>41470</c:v>
                </c:pt>
                <c:pt idx="923">
                  <c:v>41467</c:v>
                </c:pt>
                <c:pt idx="924">
                  <c:v>41466</c:v>
                </c:pt>
                <c:pt idx="925">
                  <c:v>41465</c:v>
                </c:pt>
                <c:pt idx="926">
                  <c:v>41464</c:v>
                </c:pt>
                <c:pt idx="927">
                  <c:v>41463</c:v>
                </c:pt>
                <c:pt idx="928">
                  <c:v>41460</c:v>
                </c:pt>
                <c:pt idx="929">
                  <c:v>41459</c:v>
                </c:pt>
                <c:pt idx="930">
                  <c:v>41458</c:v>
                </c:pt>
                <c:pt idx="931">
                  <c:v>41457</c:v>
                </c:pt>
                <c:pt idx="932">
                  <c:v>41456</c:v>
                </c:pt>
                <c:pt idx="933">
                  <c:v>41453</c:v>
                </c:pt>
                <c:pt idx="934">
                  <c:v>41452</c:v>
                </c:pt>
                <c:pt idx="935">
                  <c:v>41451</c:v>
                </c:pt>
                <c:pt idx="936">
                  <c:v>41450</c:v>
                </c:pt>
                <c:pt idx="937">
                  <c:v>41449</c:v>
                </c:pt>
                <c:pt idx="938">
                  <c:v>41446</c:v>
                </c:pt>
                <c:pt idx="939">
                  <c:v>41445</c:v>
                </c:pt>
                <c:pt idx="940">
                  <c:v>41444</c:v>
                </c:pt>
                <c:pt idx="941">
                  <c:v>41443</c:v>
                </c:pt>
                <c:pt idx="942">
                  <c:v>41442</c:v>
                </c:pt>
                <c:pt idx="943">
                  <c:v>41439</c:v>
                </c:pt>
                <c:pt idx="944">
                  <c:v>41438</c:v>
                </c:pt>
                <c:pt idx="945">
                  <c:v>41437</c:v>
                </c:pt>
                <c:pt idx="946">
                  <c:v>41436</c:v>
                </c:pt>
                <c:pt idx="947">
                  <c:v>41435</c:v>
                </c:pt>
                <c:pt idx="948">
                  <c:v>41432</c:v>
                </c:pt>
                <c:pt idx="949">
                  <c:v>41431</c:v>
                </c:pt>
                <c:pt idx="950">
                  <c:v>41430</c:v>
                </c:pt>
                <c:pt idx="951">
                  <c:v>41429</c:v>
                </c:pt>
                <c:pt idx="952">
                  <c:v>41428</c:v>
                </c:pt>
                <c:pt idx="953">
                  <c:v>41425</c:v>
                </c:pt>
                <c:pt idx="954">
                  <c:v>41424</c:v>
                </c:pt>
                <c:pt idx="955">
                  <c:v>41423</c:v>
                </c:pt>
                <c:pt idx="956">
                  <c:v>41422</c:v>
                </c:pt>
                <c:pt idx="957">
                  <c:v>41421</c:v>
                </c:pt>
                <c:pt idx="958">
                  <c:v>41418</c:v>
                </c:pt>
                <c:pt idx="959">
                  <c:v>41417</c:v>
                </c:pt>
                <c:pt idx="960">
                  <c:v>41416</c:v>
                </c:pt>
                <c:pt idx="961">
                  <c:v>41415</c:v>
                </c:pt>
                <c:pt idx="962">
                  <c:v>41414</c:v>
                </c:pt>
                <c:pt idx="963">
                  <c:v>41411</c:v>
                </c:pt>
                <c:pt idx="964">
                  <c:v>41410</c:v>
                </c:pt>
                <c:pt idx="965">
                  <c:v>41409</c:v>
                </c:pt>
                <c:pt idx="966">
                  <c:v>41408</c:v>
                </c:pt>
                <c:pt idx="967">
                  <c:v>41407</c:v>
                </c:pt>
                <c:pt idx="968">
                  <c:v>41404</c:v>
                </c:pt>
                <c:pt idx="969">
                  <c:v>41403</c:v>
                </c:pt>
                <c:pt idx="970">
                  <c:v>41402</c:v>
                </c:pt>
                <c:pt idx="971">
                  <c:v>41401</c:v>
                </c:pt>
                <c:pt idx="972">
                  <c:v>41400</c:v>
                </c:pt>
                <c:pt idx="973">
                  <c:v>41397</c:v>
                </c:pt>
                <c:pt idx="974">
                  <c:v>41396</c:v>
                </c:pt>
                <c:pt idx="975">
                  <c:v>41395</c:v>
                </c:pt>
                <c:pt idx="976">
                  <c:v>41394</c:v>
                </c:pt>
                <c:pt idx="977">
                  <c:v>41393</c:v>
                </c:pt>
                <c:pt idx="978">
                  <c:v>41390</c:v>
                </c:pt>
                <c:pt idx="979">
                  <c:v>41389</c:v>
                </c:pt>
                <c:pt idx="980">
                  <c:v>41388</c:v>
                </c:pt>
                <c:pt idx="981">
                  <c:v>41387</c:v>
                </c:pt>
                <c:pt idx="982">
                  <c:v>41386</c:v>
                </c:pt>
                <c:pt idx="983">
                  <c:v>41383</c:v>
                </c:pt>
                <c:pt idx="984">
                  <c:v>41382</c:v>
                </c:pt>
                <c:pt idx="985">
                  <c:v>41381</c:v>
                </c:pt>
                <c:pt idx="986">
                  <c:v>41380</c:v>
                </c:pt>
                <c:pt idx="987">
                  <c:v>41379</c:v>
                </c:pt>
                <c:pt idx="988">
                  <c:v>41376</c:v>
                </c:pt>
                <c:pt idx="989">
                  <c:v>41375</c:v>
                </c:pt>
                <c:pt idx="990">
                  <c:v>41374</c:v>
                </c:pt>
                <c:pt idx="991">
                  <c:v>41373</c:v>
                </c:pt>
                <c:pt idx="992">
                  <c:v>41372</c:v>
                </c:pt>
                <c:pt idx="993">
                  <c:v>41369</c:v>
                </c:pt>
                <c:pt idx="994">
                  <c:v>41368</c:v>
                </c:pt>
                <c:pt idx="995">
                  <c:v>41367</c:v>
                </c:pt>
                <c:pt idx="996">
                  <c:v>41366</c:v>
                </c:pt>
                <c:pt idx="997">
                  <c:v>41361</c:v>
                </c:pt>
                <c:pt idx="998">
                  <c:v>41360</c:v>
                </c:pt>
                <c:pt idx="999">
                  <c:v>41359</c:v>
                </c:pt>
                <c:pt idx="1000">
                  <c:v>41358</c:v>
                </c:pt>
                <c:pt idx="1001">
                  <c:v>41355</c:v>
                </c:pt>
                <c:pt idx="1002">
                  <c:v>41354</c:v>
                </c:pt>
                <c:pt idx="1003">
                  <c:v>41353</c:v>
                </c:pt>
                <c:pt idx="1004">
                  <c:v>41352</c:v>
                </c:pt>
                <c:pt idx="1005">
                  <c:v>41351</c:v>
                </c:pt>
                <c:pt idx="1006">
                  <c:v>41348</c:v>
                </c:pt>
                <c:pt idx="1007">
                  <c:v>41347</c:v>
                </c:pt>
                <c:pt idx="1008">
                  <c:v>41346</c:v>
                </c:pt>
                <c:pt idx="1009">
                  <c:v>41345</c:v>
                </c:pt>
                <c:pt idx="1010">
                  <c:v>41344</c:v>
                </c:pt>
                <c:pt idx="1011">
                  <c:v>41341</c:v>
                </c:pt>
                <c:pt idx="1012">
                  <c:v>41340</c:v>
                </c:pt>
                <c:pt idx="1013">
                  <c:v>41339</c:v>
                </c:pt>
                <c:pt idx="1014">
                  <c:v>41338</c:v>
                </c:pt>
                <c:pt idx="1015">
                  <c:v>41337</c:v>
                </c:pt>
                <c:pt idx="1016">
                  <c:v>41334</c:v>
                </c:pt>
                <c:pt idx="1017">
                  <c:v>41333</c:v>
                </c:pt>
                <c:pt idx="1018">
                  <c:v>41332</c:v>
                </c:pt>
                <c:pt idx="1019">
                  <c:v>41331</c:v>
                </c:pt>
                <c:pt idx="1020">
                  <c:v>41330</c:v>
                </c:pt>
                <c:pt idx="1021">
                  <c:v>41327</c:v>
                </c:pt>
                <c:pt idx="1022">
                  <c:v>41326</c:v>
                </c:pt>
                <c:pt idx="1023">
                  <c:v>41325</c:v>
                </c:pt>
                <c:pt idx="1024">
                  <c:v>41324</c:v>
                </c:pt>
                <c:pt idx="1025">
                  <c:v>41323</c:v>
                </c:pt>
                <c:pt idx="1026">
                  <c:v>41320</c:v>
                </c:pt>
                <c:pt idx="1027">
                  <c:v>41319</c:v>
                </c:pt>
                <c:pt idx="1028">
                  <c:v>41318</c:v>
                </c:pt>
                <c:pt idx="1029">
                  <c:v>41317</c:v>
                </c:pt>
                <c:pt idx="1030">
                  <c:v>41316</c:v>
                </c:pt>
                <c:pt idx="1031">
                  <c:v>41313</c:v>
                </c:pt>
                <c:pt idx="1032">
                  <c:v>41312</c:v>
                </c:pt>
                <c:pt idx="1033">
                  <c:v>41311</c:v>
                </c:pt>
                <c:pt idx="1034">
                  <c:v>41310</c:v>
                </c:pt>
                <c:pt idx="1035">
                  <c:v>41309</c:v>
                </c:pt>
                <c:pt idx="1036">
                  <c:v>41306</c:v>
                </c:pt>
                <c:pt idx="1037">
                  <c:v>41305</c:v>
                </c:pt>
                <c:pt idx="1038">
                  <c:v>41304</c:v>
                </c:pt>
                <c:pt idx="1039">
                  <c:v>41303</c:v>
                </c:pt>
                <c:pt idx="1040">
                  <c:v>41302</c:v>
                </c:pt>
                <c:pt idx="1041">
                  <c:v>41299</c:v>
                </c:pt>
                <c:pt idx="1042">
                  <c:v>41298</c:v>
                </c:pt>
                <c:pt idx="1043">
                  <c:v>41297</c:v>
                </c:pt>
                <c:pt idx="1044">
                  <c:v>41296</c:v>
                </c:pt>
                <c:pt idx="1045">
                  <c:v>41295</c:v>
                </c:pt>
                <c:pt idx="1046">
                  <c:v>41292</c:v>
                </c:pt>
                <c:pt idx="1047">
                  <c:v>41291</c:v>
                </c:pt>
                <c:pt idx="1048">
                  <c:v>41290</c:v>
                </c:pt>
                <c:pt idx="1049">
                  <c:v>41289</c:v>
                </c:pt>
                <c:pt idx="1050">
                  <c:v>41288</c:v>
                </c:pt>
                <c:pt idx="1051">
                  <c:v>41285</c:v>
                </c:pt>
                <c:pt idx="1052">
                  <c:v>41284</c:v>
                </c:pt>
                <c:pt idx="1053">
                  <c:v>41283</c:v>
                </c:pt>
                <c:pt idx="1054">
                  <c:v>41282</c:v>
                </c:pt>
                <c:pt idx="1055">
                  <c:v>41281</c:v>
                </c:pt>
                <c:pt idx="1056">
                  <c:v>41278</c:v>
                </c:pt>
                <c:pt idx="1057">
                  <c:v>41277</c:v>
                </c:pt>
                <c:pt idx="1058">
                  <c:v>41276</c:v>
                </c:pt>
                <c:pt idx="1059">
                  <c:v>41275</c:v>
                </c:pt>
                <c:pt idx="1060">
                  <c:v>41274</c:v>
                </c:pt>
                <c:pt idx="1061">
                  <c:v>41271</c:v>
                </c:pt>
                <c:pt idx="1062">
                  <c:v>41270</c:v>
                </c:pt>
                <c:pt idx="1063">
                  <c:v>41264</c:v>
                </c:pt>
                <c:pt idx="1064">
                  <c:v>41263</c:v>
                </c:pt>
                <c:pt idx="1065">
                  <c:v>41262</c:v>
                </c:pt>
                <c:pt idx="1066">
                  <c:v>41261</c:v>
                </c:pt>
                <c:pt idx="1067">
                  <c:v>41260</c:v>
                </c:pt>
                <c:pt idx="1068">
                  <c:v>41257</c:v>
                </c:pt>
                <c:pt idx="1069">
                  <c:v>41256</c:v>
                </c:pt>
                <c:pt idx="1070">
                  <c:v>41255</c:v>
                </c:pt>
                <c:pt idx="1071">
                  <c:v>41254</c:v>
                </c:pt>
                <c:pt idx="1072">
                  <c:v>41253</c:v>
                </c:pt>
                <c:pt idx="1073">
                  <c:v>41250</c:v>
                </c:pt>
                <c:pt idx="1074">
                  <c:v>41249</c:v>
                </c:pt>
                <c:pt idx="1075">
                  <c:v>41248</c:v>
                </c:pt>
                <c:pt idx="1076">
                  <c:v>41247</c:v>
                </c:pt>
                <c:pt idx="1077">
                  <c:v>41246</c:v>
                </c:pt>
                <c:pt idx="1078">
                  <c:v>41243</c:v>
                </c:pt>
                <c:pt idx="1079">
                  <c:v>41242</c:v>
                </c:pt>
                <c:pt idx="1080">
                  <c:v>41241</c:v>
                </c:pt>
                <c:pt idx="1081">
                  <c:v>41240</c:v>
                </c:pt>
                <c:pt idx="1082">
                  <c:v>41239</c:v>
                </c:pt>
                <c:pt idx="1083">
                  <c:v>41236</c:v>
                </c:pt>
                <c:pt idx="1084">
                  <c:v>41235</c:v>
                </c:pt>
                <c:pt idx="1085">
                  <c:v>41234</c:v>
                </c:pt>
                <c:pt idx="1086">
                  <c:v>41233</c:v>
                </c:pt>
                <c:pt idx="1087">
                  <c:v>41232</c:v>
                </c:pt>
                <c:pt idx="1088">
                  <c:v>41229</c:v>
                </c:pt>
                <c:pt idx="1089">
                  <c:v>41228</c:v>
                </c:pt>
                <c:pt idx="1090">
                  <c:v>41227</c:v>
                </c:pt>
                <c:pt idx="1091">
                  <c:v>41226</c:v>
                </c:pt>
                <c:pt idx="1092">
                  <c:v>41225</c:v>
                </c:pt>
                <c:pt idx="1093">
                  <c:v>41222</c:v>
                </c:pt>
                <c:pt idx="1094">
                  <c:v>41221</c:v>
                </c:pt>
                <c:pt idx="1095">
                  <c:v>41220</c:v>
                </c:pt>
                <c:pt idx="1096">
                  <c:v>41219</c:v>
                </c:pt>
                <c:pt idx="1097">
                  <c:v>41218</c:v>
                </c:pt>
                <c:pt idx="1098">
                  <c:v>41215</c:v>
                </c:pt>
                <c:pt idx="1099">
                  <c:v>41214</c:v>
                </c:pt>
                <c:pt idx="1100">
                  <c:v>41213</c:v>
                </c:pt>
                <c:pt idx="1101">
                  <c:v>41212</c:v>
                </c:pt>
                <c:pt idx="1102">
                  <c:v>41211</c:v>
                </c:pt>
                <c:pt idx="1103">
                  <c:v>41208</c:v>
                </c:pt>
                <c:pt idx="1104">
                  <c:v>41207</c:v>
                </c:pt>
                <c:pt idx="1105">
                  <c:v>41206</c:v>
                </c:pt>
                <c:pt idx="1106">
                  <c:v>41205</c:v>
                </c:pt>
                <c:pt idx="1107">
                  <c:v>41204</c:v>
                </c:pt>
                <c:pt idx="1108">
                  <c:v>41201</c:v>
                </c:pt>
                <c:pt idx="1109">
                  <c:v>41200</c:v>
                </c:pt>
                <c:pt idx="1110">
                  <c:v>41199</c:v>
                </c:pt>
                <c:pt idx="1111">
                  <c:v>41198</c:v>
                </c:pt>
                <c:pt idx="1112">
                  <c:v>41197</c:v>
                </c:pt>
                <c:pt idx="1113">
                  <c:v>41194</c:v>
                </c:pt>
                <c:pt idx="1114">
                  <c:v>41193</c:v>
                </c:pt>
                <c:pt idx="1115">
                  <c:v>41192</c:v>
                </c:pt>
                <c:pt idx="1116">
                  <c:v>41191</c:v>
                </c:pt>
                <c:pt idx="1117">
                  <c:v>41190</c:v>
                </c:pt>
                <c:pt idx="1118">
                  <c:v>41187</c:v>
                </c:pt>
                <c:pt idx="1119">
                  <c:v>41186</c:v>
                </c:pt>
                <c:pt idx="1120">
                  <c:v>41185</c:v>
                </c:pt>
                <c:pt idx="1121">
                  <c:v>41184</c:v>
                </c:pt>
                <c:pt idx="1122">
                  <c:v>41183</c:v>
                </c:pt>
                <c:pt idx="1123">
                  <c:v>41180</c:v>
                </c:pt>
                <c:pt idx="1124">
                  <c:v>41179</c:v>
                </c:pt>
                <c:pt idx="1125">
                  <c:v>41178</c:v>
                </c:pt>
                <c:pt idx="1126">
                  <c:v>41177</c:v>
                </c:pt>
                <c:pt idx="1127">
                  <c:v>41176</c:v>
                </c:pt>
                <c:pt idx="1128">
                  <c:v>41173</c:v>
                </c:pt>
                <c:pt idx="1129">
                  <c:v>41172</c:v>
                </c:pt>
                <c:pt idx="1130">
                  <c:v>41171</c:v>
                </c:pt>
                <c:pt idx="1131">
                  <c:v>41170</c:v>
                </c:pt>
                <c:pt idx="1132">
                  <c:v>41169</c:v>
                </c:pt>
                <c:pt idx="1133">
                  <c:v>41166</c:v>
                </c:pt>
                <c:pt idx="1134">
                  <c:v>41165</c:v>
                </c:pt>
                <c:pt idx="1135">
                  <c:v>41164</c:v>
                </c:pt>
                <c:pt idx="1136">
                  <c:v>41163</c:v>
                </c:pt>
                <c:pt idx="1137">
                  <c:v>41162</c:v>
                </c:pt>
                <c:pt idx="1138">
                  <c:v>41159</c:v>
                </c:pt>
                <c:pt idx="1139">
                  <c:v>41158</c:v>
                </c:pt>
                <c:pt idx="1140">
                  <c:v>41157</c:v>
                </c:pt>
                <c:pt idx="1141">
                  <c:v>41156</c:v>
                </c:pt>
                <c:pt idx="1142">
                  <c:v>41155</c:v>
                </c:pt>
                <c:pt idx="1143">
                  <c:v>41152</c:v>
                </c:pt>
                <c:pt idx="1144">
                  <c:v>41151</c:v>
                </c:pt>
                <c:pt idx="1145">
                  <c:v>41150</c:v>
                </c:pt>
                <c:pt idx="1146">
                  <c:v>41149</c:v>
                </c:pt>
                <c:pt idx="1147">
                  <c:v>41148</c:v>
                </c:pt>
                <c:pt idx="1148">
                  <c:v>41145</c:v>
                </c:pt>
                <c:pt idx="1149">
                  <c:v>41144</c:v>
                </c:pt>
                <c:pt idx="1150">
                  <c:v>41143</c:v>
                </c:pt>
                <c:pt idx="1151">
                  <c:v>41142</c:v>
                </c:pt>
                <c:pt idx="1152">
                  <c:v>41141</c:v>
                </c:pt>
                <c:pt idx="1153">
                  <c:v>41138</c:v>
                </c:pt>
                <c:pt idx="1154">
                  <c:v>41137</c:v>
                </c:pt>
                <c:pt idx="1155">
                  <c:v>41136</c:v>
                </c:pt>
                <c:pt idx="1156">
                  <c:v>41135</c:v>
                </c:pt>
                <c:pt idx="1157">
                  <c:v>41134</c:v>
                </c:pt>
                <c:pt idx="1158">
                  <c:v>41131</c:v>
                </c:pt>
                <c:pt idx="1159">
                  <c:v>41130</c:v>
                </c:pt>
                <c:pt idx="1160">
                  <c:v>41129</c:v>
                </c:pt>
                <c:pt idx="1161">
                  <c:v>41128</c:v>
                </c:pt>
                <c:pt idx="1162">
                  <c:v>41127</c:v>
                </c:pt>
                <c:pt idx="1163">
                  <c:v>41124</c:v>
                </c:pt>
                <c:pt idx="1164">
                  <c:v>41123</c:v>
                </c:pt>
                <c:pt idx="1165">
                  <c:v>41122</c:v>
                </c:pt>
                <c:pt idx="1166">
                  <c:v>41121</c:v>
                </c:pt>
                <c:pt idx="1167">
                  <c:v>41120</c:v>
                </c:pt>
                <c:pt idx="1168">
                  <c:v>41117</c:v>
                </c:pt>
                <c:pt idx="1169">
                  <c:v>41116</c:v>
                </c:pt>
                <c:pt idx="1170">
                  <c:v>41115</c:v>
                </c:pt>
                <c:pt idx="1171">
                  <c:v>41114</c:v>
                </c:pt>
                <c:pt idx="1172">
                  <c:v>41113</c:v>
                </c:pt>
                <c:pt idx="1173">
                  <c:v>41110</c:v>
                </c:pt>
                <c:pt idx="1174">
                  <c:v>41109</c:v>
                </c:pt>
                <c:pt idx="1175">
                  <c:v>41108</c:v>
                </c:pt>
                <c:pt idx="1176">
                  <c:v>41107</c:v>
                </c:pt>
                <c:pt idx="1177">
                  <c:v>41106</c:v>
                </c:pt>
                <c:pt idx="1178">
                  <c:v>41103</c:v>
                </c:pt>
                <c:pt idx="1179">
                  <c:v>41102</c:v>
                </c:pt>
                <c:pt idx="1180">
                  <c:v>41101</c:v>
                </c:pt>
                <c:pt idx="1181">
                  <c:v>41100</c:v>
                </c:pt>
                <c:pt idx="1182">
                  <c:v>41099</c:v>
                </c:pt>
                <c:pt idx="1183">
                  <c:v>41096</c:v>
                </c:pt>
                <c:pt idx="1184">
                  <c:v>41095</c:v>
                </c:pt>
                <c:pt idx="1185">
                  <c:v>41094</c:v>
                </c:pt>
                <c:pt idx="1186">
                  <c:v>41093</c:v>
                </c:pt>
                <c:pt idx="1187">
                  <c:v>41092</c:v>
                </c:pt>
                <c:pt idx="1188">
                  <c:v>41089</c:v>
                </c:pt>
                <c:pt idx="1189">
                  <c:v>41088</c:v>
                </c:pt>
                <c:pt idx="1190">
                  <c:v>41087</c:v>
                </c:pt>
                <c:pt idx="1191">
                  <c:v>41086</c:v>
                </c:pt>
                <c:pt idx="1192">
                  <c:v>41085</c:v>
                </c:pt>
                <c:pt idx="1193">
                  <c:v>41082</c:v>
                </c:pt>
                <c:pt idx="1194">
                  <c:v>41081</c:v>
                </c:pt>
                <c:pt idx="1195">
                  <c:v>41080</c:v>
                </c:pt>
                <c:pt idx="1196">
                  <c:v>41079</c:v>
                </c:pt>
                <c:pt idx="1197">
                  <c:v>41078</c:v>
                </c:pt>
                <c:pt idx="1198">
                  <c:v>41075</c:v>
                </c:pt>
                <c:pt idx="1199">
                  <c:v>41074</c:v>
                </c:pt>
                <c:pt idx="1200">
                  <c:v>41073</c:v>
                </c:pt>
                <c:pt idx="1201">
                  <c:v>41072</c:v>
                </c:pt>
                <c:pt idx="1202">
                  <c:v>41071</c:v>
                </c:pt>
                <c:pt idx="1203">
                  <c:v>41068</c:v>
                </c:pt>
                <c:pt idx="1204">
                  <c:v>41067</c:v>
                </c:pt>
                <c:pt idx="1205">
                  <c:v>41066</c:v>
                </c:pt>
                <c:pt idx="1206">
                  <c:v>41065</c:v>
                </c:pt>
                <c:pt idx="1207">
                  <c:v>41064</c:v>
                </c:pt>
                <c:pt idx="1208">
                  <c:v>41061</c:v>
                </c:pt>
                <c:pt idx="1209">
                  <c:v>41060</c:v>
                </c:pt>
                <c:pt idx="1210">
                  <c:v>41059</c:v>
                </c:pt>
                <c:pt idx="1211">
                  <c:v>41058</c:v>
                </c:pt>
                <c:pt idx="1212">
                  <c:v>41057</c:v>
                </c:pt>
                <c:pt idx="1213">
                  <c:v>41054</c:v>
                </c:pt>
                <c:pt idx="1214">
                  <c:v>41053</c:v>
                </c:pt>
                <c:pt idx="1215">
                  <c:v>41052</c:v>
                </c:pt>
                <c:pt idx="1216">
                  <c:v>41051</c:v>
                </c:pt>
                <c:pt idx="1217">
                  <c:v>41050</c:v>
                </c:pt>
                <c:pt idx="1218">
                  <c:v>41047</c:v>
                </c:pt>
                <c:pt idx="1219">
                  <c:v>41046</c:v>
                </c:pt>
                <c:pt idx="1220">
                  <c:v>41045</c:v>
                </c:pt>
                <c:pt idx="1221">
                  <c:v>41044</c:v>
                </c:pt>
                <c:pt idx="1222">
                  <c:v>41043</c:v>
                </c:pt>
                <c:pt idx="1223">
                  <c:v>41040</c:v>
                </c:pt>
                <c:pt idx="1224">
                  <c:v>41039</c:v>
                </c:pt>
                <c:pt idx="1225">
                  <c:v>41038</c:v>
                </c:pt>
                <c:pt idx="1226">
                  <c:v>41037</c:v>
                </c:pt>
                <c:pt idx="1227">
                  <c:v>41036</c:v>
                </c:pt>
                <c:pt idx="1228">
                  <c:v>41033</c:v>
                </c:pt>
                <c:pt idx="1229">
                  <c:v>41032</c:v>
                </c:pt>
                <c:pt idx="1230">
                  <c:v>41031</c:v>
                </c:pt>
                <c:pt idx="1231">
                  <c:v>41030</c:v>
                </c:pt>
                <c:pt idx="1232">
                  <c:v>41029</c:v>
                </c:pt>
                <c:pt idx="1233">
                  <c:v>41026</c:v>
                </c:pt>
                <c:pt idx="1234">
                  <c:v>41025</c:v>
                </c:pt>
                <c:pt idx="1235">
                  <c:v>41024</c:v>
                </c:pt>
                <c:pt idx="1236">
                  <c:v>41023</c:v>
                </c:pt>
                <c:pt idx="1237">
                  <c:v>41022</c:v>
                </c:pt>
                <c:pt idx="1238">
                  <c:v>41019</c:v>
                </c:pt>
                <c:pt idx="1239">
                  <c:v>41018</c:v>
                </c:pt>
                <c:pt idx="1240">
                  <c:v>41017</c:v>
                </c:pt>
                <c:pt idx="1241">
                  <c:v>41016</c:v>
                </c:pt>
                <c:pt idx="1242">
                  <c:v>41015</c:v>
                </c:pt>
                <c:pt idx="1243">
                  <c:v>41012</c:v>
                </c:pt>
                <c:pt idx="1244">
                  <c:v>41011</c:v>
                </c:pt>
                <c:pt idx="1245">
                  <c:v>41010</c:v>
                </c:pt>
                <c:pt idx="1246">
                  <c:v>41009</c:v>
                </c:pt>
                <c:pt idx="1247">
                  <c:v>41008</c:v>
                </c:pt>
                <c:pt idx="1248">
                  <c:v>41004</c:v>
                </c:pt>
                <c:pt idx="1249">
                  <c:v>41003</c:v>
                </c:pt>
                <c:pt idx="1250">
                  <c:v>41002</c:v>
                </c:pt>
                <c:pt idx="1251">
                  <c:v>41001</c:v>
                </c:pt>
                <c:pt idx="1252">
                  <c:v>40998</c:v>
                </c:pt>
                <c:pt idx="1253">
                  <c:v>40997</c:v>
                </c:pt>
                <c:pt idx="1254">
                  <c:v>40996</c:v>
                </c:pt>
                <c:pt idx="1255">
                  <c:v>40995</c:v>
                </c:pt>
                <c:pt idx="1256">
                  <c:v>40994</c:v>
                </c:pt>
                <c:pt idx="1257">
                  <c:v>40991</c:v>
                </c:pt>
                <c:pt idx="1258">
                  <c:v>40990</c:v>
                </c:pt>
                <c:pt idx="1259">
                  <c:v>40989</c:v>
                </c:pt>
                <c:pt idx="1260">
                  <c:v>40988</c:v>
                </c:pt>
                <c:pt idx="1261">
                  <c:v>40987</c:v>
                </c:pt>
                <c:pt idx="1262">
                  <c:v>40984</c:v>
                </c:pt>
                <c:pt idx="1263">
                  <c:v>40983</c:v>
                </c:pt>
                <c:pt idx="1264">
                  <c:v>40982</c:v>
                </c:pt>
                <c:pt idx="1265">
                  <c:v>40981</c:v>
                </c:pt>
                <c:pt idx="1266">
                  <c:v>40980</c:v>
                </c:pt>
                <c:pt idx="1267">
                  <c:v>40977</c:v>
                </c:pt>
                <c:pt idx="1268">
                  <c:v>40976</c:v>
                </c:pt>
                <c:pt idx="1269">
                  <c:v>40975</c:v>
                </c:pt>
                <c:pt idx="1270">
                  <c:v>40974</c:v>
                </c:pt>
                <c:pt idx="1271">
                  <c:v>40973</c:v>
                </c:pt>
                <c:pt idx="1272">
                  <c:v>40970</c:v>
                </c:pt>
                <c:pt idx="1273">
                  <c:v>40969</c:v>
                </c:pt>
                <c:pt idx="1274">
                  <c:v>40968</c:v>
                </c:pt>
                <c:pt idx="1275">
                  <c:v>40967</c:v>
                </c:pt>
                <c:pt idx="1276">
                  <c:v>40966</c:v>
                </c:pt>
                <c:pt idx="1277">
                  <c:v>40963</c:v>
                </c:pt>
                <c:pt idx="1278">
                  <c:v>40962</c:v>
                </c:pt>
                <c:pt idx="1279">
                  <c:v>40961</c:v>
                </c:pt>
                <c:pt idx="1280">
                  <c:v>40960</c:v>
                </c:pt>
                <c:pt idx="1281">
                  <c:v>40959</c:v>
                </c:pt>
                <c:pt idx="1282">
                  <c:v>40956</c:v>
                </c:pt>
                <c:pt idx="1283">
                  <c:v>40955</c:v>
                </c:pt>
                <c:pt idx="1284">
                  <c:v>40954</c:v>
                </c:pt>
                <c:pt idx="1285">
                  <c:v>40953</c:v>
                </c:pt>
                <c:pt idx="1286">
                  <c:v>40952</c:v>
                </c:pt>
                <c:pt idx="1287">
                  <c:v>40949</c:v>
                </c:pt>
                <c:pt idx="1288">
                  <c:v>40948</c:v>
                </c:pt>
                <c:pt idx="1289">
                  <c:v>40947</c:v>
                </c:pt>
                <c:pt idx="1290">
                  <c:v>40946</c:v>
                </c:pt>
                <c:pt idx="1291">
                  <c:v>40945</c:v>
                </c:pt>
                <c:pt idx="1292">
                  <c:v>40942</c:v>
                </c:pt>
                <c:pt idx="1293">
                  <c:v>40941</c:v>
                </c:pt>
                <c:pt idx="1294">
                  <c:v>40940</c:v>
                </c:pt>
                <c:pt idx="1295">
                  <c:v>40939</c:v>
                </c:pt>
                <c:pt idx="1296">
                  <c:v>40938</c:v>
                </c:pt>
                <c:pt idx="1297">
                  <c:v>40935</c:v>
                </c:pt>
                <c:pt idx="1298">
                  <c:v>40934</c:v>
                </c:pt>
                <c:pt idx="1299">
                  <c:v>40933</c:v>
                </c:pt>
                <c:pt idx="1300">
                  <c:v>40932</c:v>
                </c:pt>
                <c:pt idx="1301">
                  <c:v>40931</c:v>
                </c:pt>
                <c:pt idx="1302">
                  <c:v>40928</c:v>
                </c:pt>
                <c:pt idx="1303">
                  <c:v>40927</c:v>
                </c:pt>
                <c:pt idx="1304">
                  <c:v>40926</c:v>
                </c:pt>
                <c:pt idx="1305">
                  <c:v>40925</c:v>
                </c:pt>
                <c:pt idx="1306">
                  <c:v>40924</c:v>
                </c:pt>
                <c:pt idx="1307">
                  <c:v>40921</c:v>
                </c:pt>
                <c:pt idx="1308">
                  <c:v>40920</c:v>
                </c:pt>
                <c:pt idx="1309">
                  <c:v>40919</c:v>
                </c:pt>
                <c:pt idx="1310">
                  <c:v>40918</c:v>
                </c:pt>
                <c:pt idx="1311">
                  <c:v>40917</c:v>
                </c:pt>
                <c:pt idx="1312">
                  <c:v>40914</c:v>
                </c:pt>
                <c:pt idx="1313">
                  <c:v>40913</c:v>
                </c:pt>
                <c:pt idx="1314">
                  <c:v>40912</c:v>
                </c:pt>
                <c:pt idx="1315">
                  <c:v>40911</c:v>
                </c:pt>
                <c:pt idx="1316">
                  <c:v>40910</c:v>
                </c:pt>
                <c:pt idx="1317">
                  <c:v>40907</c:v>
                </c:pt>
                <c:pt idx="1318">
                  <c:v>40906</c:v>
                </c:pt>
                <c:pt idx="1319">
                  <c:v>40905</c:v>
                </c:pt>
                <c:pt idx="1320">
                  <c:v>40904</c:v>
                </c:pt>
                <c:pt idx="1321">
                  <c:v>40903</c:v>
                </c:pt>
                <c:pt idx="1322">
                  <c:v>40900</c:v>
                </c:pt>
                <c:pt idx="1323">
                  <c:v>40899</c:v>
                </c:pt>
                <c:pt idx="1324">
                  <c:v>40898</c:v>
                </c:pt>
                <c:pt idx="1325">
                  <c:v>40897</c:v>
                </c:pt>
                <c:pt idx="1326">
                  <c:v>40896</c:v>
                </c:pt>
                <c:pt idx="1327">
                  <c:v>40893</c:v>
                </c:pt>
                <c:pt idx="1328">
                  <c:v>40892</c:v>
                </c:pt>
                <c:pt idx="1329">
                  <c:v>40891</c:v>
                </c:pt>
                <c:pt idx="1330">
                  <c:v>40890</c:v>
                </c:pt>
                <c:pt idx="1331">
                  <c:v>40889</c:v>
                </c:pt>
                <c:pt idx="1332">
                  <c:v>40886</c:v>
                </c:pt>
                <c:pt idx="1333">
                  <c:v>40885</c:v>
                </c:pt>
                <c:pt idx="1334">
                  <c:v>40884</c:v>
                </c:pt>
                <c:pt idx="1335">
                  <c:v>40883</c:v>
                </c:pt>
                <c:pt idx="1336">
                  <c:v>40882</c:v>
                </c:pt>
                <c:pt idx="1337">
                  <c:v>40879</c:v>
                </c:pt>
                <c:pt idx="1338">
                  <c:v>40878</c:v>
                </c:pt>
                <c:pt idx="1339">
                  <c:v>40877</c:v>
                </c:pt>
                <c:pt idx="1340">
                  <c:v>40876</c:v>
                </c:pt>
                <c:pt idx="1341">
                  <c:v>40875</c:v>
                </c:pt>
                <c:pt idx="1342">
                  <c:v>40872</c:v>
                </c:pt>
                <c:pt idx="1343">
                  <c:v>40871</c:v>
                </c:pt>
                <c:pt idx="1344">
                  <c:v>40870</c:v>
                </c:pt>
                <c:pt idx="1345">
                  <c:v>40869</c:v>
                </c:pt>
                <c:pt idx="1346">
                  <c:v>40868</c:v>
                </c:pt>
                <c:pt idx="1347">
                  <c:v>40865</c:v>
                </c:pt>
                <c:pt idx="1348">
                  <c:v>40864</c:v>
                </c:pt>
                <c:pt idx="1349">
                  <c:v>40863</c:v>
                </c:pt>
                <c:pt idx="1350">
                  <c:v>40862</c:v>
                </c:pt>
                <c:pt idx="1351">
                  <c:v>40861</c:v>
                </c:pt>
                <c:pt idx="1352">
                  <c:v>40858</c:v>
                </c:pt>
                <c:pt idx="1353">
                  <c:v>40857</c:v>
                </c:pt>
                <c:pt idx="1354">
                  <c:v>40856</c:v>
                </c:pt>
                <c:pt idx="1355">
                  <c:v>40855</c:v>
                </c:pt>
                <c:pt idx="1356">
                  <c:v>40854</c:v>
                </c:pt>
                <c:pt idx="1357">
                  <c:v>40851</c:v>
                </c:pt>
                <c:pt idx="1358">
                  <c:v>40850</c:v>
                </c:pt>
                <c:pt idx="1359">
                  <c:v>40849</c:v>
                </c:pt>
                <c:pt idx="1360">
                  <c:v>40848</c:v>
                </c:pt>
                <c:pt idx="1361">
                  <c:v>40847</c:v>
                </c:pt>
                <c:pt idx="1362">
                  <c:v>40844</c:v>
                </c:pt>
                <c:pt idx="1363">
                  <c:v>40843</c:v>
                </c:pt>
                <c:pt idx="1364">
                  <c:v>40842</c:v>
                </c:pt>
                <c:pt idx="1365">
                  <c:v>40841</c:v>
                </c:pt>
                <c:pt idx="1366">
                  <c:v>40840</c:v>
                </c:pt>
                <c:pt idx="1367">
                  <c:v>40837</c:v>
                </c:pt>
                <c:pt idx="1368">
                  <c:v>40836</c:v>
                </c:pt>
                <c:pt idx="1369">
                  <c:v>40835</c:v>
                </c:pt>
                <c:pt idx="1370">
                  <c:v>40834</c:v>
                </c:pt>
                <c:pt idx="1371">
                  <c:v>40833</c:v>
                </c:pt>
                <c:pt idx="1372">
                  <c:v>40830</c:v>
                </c:pt>
                <c:pt idx="1373">
                  <c:v>40829</c:v>
                </c:pt>
                <c:pt idx="1374">
                  <c:v>40828</c:v>
                </c:pt>
                <c:pt idx="1375">
                  <c:v>40827</c:v>
                </c:pt>
                <c:pt idx="1376">
                  <c:v>40826</c:v>
                </c:pt>
                <c:pt idx="1377">
                  <c:v>40823</c:v>
                </c:pt>
                <c:pt idx="1378">
                  <c:v>40822</c:v>
                </c:pt>
                <c:pt idx="1379">
                  <c:v>40821</c:v>
                </c:pt>
                <c:pt idx="1380">
                  <c:v>40820</c:v>
                </c:pt>
                <c:pt idx="1381">
                  <c:v>40819</c:v>
                </c:pt>
                <c:pt idx="1382">
                  <c:v>40816</c:v>
                </c:pt>
                <c:pt idx="1383">
                  <c:v>40815</c:v>
                </c:pt>
                <c:pt idx="1384">
                  <c:v>40814</c:v>
                </c:pt>
                <c:pt idx="1385">
                  <c:v>40813</c:v>
                </c:pt>
                <c:pt idx="1386">
                  <c:v>40812</c:v>
                </c:pt>
                <c:pt idx="1387">
                  <c:v>40809</c:v>
                </c:pt>
                <c:pt idx="1388">
                  <c:v>40808</c:v>
                </c:pt>
                <c:pt idx="1389">
                  <c:v>40807</c:v>
                </c:pt>
                <c:pt idx="1390">
                  <c:v>40806</c:v>
                </c:pt>
                <c:pt idx="1391">
                  <c:v>40805</c:v>
                </c:pt>
                <c:pt idx="1392">
                  <c:v>40802</c:v>
                </c:pt>
                <c:pt idx="1393">
                  <c:v>40801</c:v>
                </c:pt>
                <c:pt idx="1394">
                  <c:v>40800</c:v>
                </c:pt>
                <c:pt idx="1395">
                  <c:v>40799</c:v>
                </c:pt>
                <c:pt idx="1396">
                  <c:v>40798</c:v>
                </c:pt>
                <c:pt idx="1397">
                  <c:v>40795</c:v>
                </c:pt>
                <c:pt idx="1398">
                  <c:v>40794</c:v>
                </c:pt>
                <c:pt idx="1399">
                  <c:v>40793</c:v>
                </c:pt>
                <c:pt idx="1400">
                  <c:v>40792</c:v>
                </c:pt>
                <c:pt idx="1401">
                  <c:v>40791</c:v>
                </c:pt>
                <c:pt idx="1402">
                  <c:v>40788</c:v>
                </c:pt>
                <c:pt idx="1403">
                  <c:v>40787</c:v>
                </c:pt>
                <c:pt idx="1404">
                  <c:v>40786</c:v>
                </c:pt>
                <c:pt idx="1405">
                  <c:v>40785</c:v>
                </c:pt>
                <c:pt idx="1406">
                  <c:v>40784</c:v>
                </c:pt>
                <c:pt idx="1407">
                  <c:v>40781</c:v>
                </c:pt>
                <c:pt idx="1408">
                  <c:v>40780</c:v>
                </c:pt>
                <c:pt idx="1409">
                  <c:v>40779</c:v>
                </c:pt>
                <c:pt idx="1410">
                  <c:v>40778</c:v>
                </c:pt>
                <c:pt idx="1411">
                  <c:v>40777</c:v>
                </c:pt>
                <c:pt idx="1412">
                  <c:v>40774</c:v>
                </c:pt>
                <c:pt idx="1413">
                  <c:v>40773</c:v>
                </c:pt>
                <c:pt idx="1414">
                  <c:v>40772</c:v>
                </c:pt>
                <c:pt idx="1415">
                  <c:v>40771</c:v>
                </c:pt>
                <c:pt idx="1416">
                  <c:v>40770</c:v>
                </c:pt>
                <c:pt idx="1417">
                  <c:v>40767</c:v>
                </c:pt>
                <c:pt idx="1418">
                  <c:v>40766</c:v>
                </c:pt>
                <c:pt idx="1419">
                  <c:v>40765</c:v>
                </c:pt>
                <c:pt idx="1420">
                  <c:v>40764</c:v>
                </c:pt>
                <c:pt idx="1421">
                  <c:v>40763</c:v>
                </c:pt>
                <c:pt idx="1422">
                  <c:v>40760</c:v>
                </c:pt>
                <c:pt idx="1423">
                  <c:v>40759</c:v>
                </c:pt>
                <c:pt idx="1424">
                  <c:v>40758</c:v>
                </c:pt>
                <c:pt idx="1425">
                  <c:v>40757</c:v>
                </c:pt>
                <c:pt idx="1426">
                  <c:v>40756</c:v>
                </c:pt>
                <c:pt idx="1427">
                  <c:v>40753</c:v>
                </c:pt>
                <c:pt idx="1428">
                  <c:v>40752</c:v>
                </c:pt>
                <c:pt idx="1429">
                  <c:v>40751</c:v>
                </c:pt>
                <c:pt idx="1430">
                  <c:v>40750</c:v>
                </c:pt>
                <c:pt idx="1431">
                  <c:v>40749</c:v>
                </c:pt>
                <c:pt idx="1432">
                  <c:v>40746</c:v>
                </c:pt>
                <c:pt idx="1433">
                  <c:v>40745</c:v>
                </c:pt>
                <c:pt idx="1434">
                  <c:v>40744</c:v>
                </c:pt>
                <c:pt idx="1435">
                  <c:v>40743</c:v>
                </c:pt>
                <c:pt idx="1436">
                  <c:v>40742</c:v>
                </c:pt>
                <c:pt idx="1437">
                  <c:v>40739</c:v>
                </c:pt>
                <c:pt idx="1438">
                  <c:v>40738</c:v>
                </c:pt>
                <c:pt idx="1439">
                  <c:v>40737</c:v>
                </c:pt>
                <c:pt idx="1440">
                  <c:v>40736</c:v>
                </c:pt>
                <c:pt idx="1441">
                  <c:v>40735</c:v>
                </c:pt>
                <c:pt idx="1442">
                  <c:v>40732</c:v>
                </c:pt>
                <c:pt idx="1443">
                  <c:v>40731</c:v>
                </c:pt>
                <c:pt idx="1444">
                  <c:v>40730</c:v>
                </c:pt>
                <c:pt idx="1445">
                  <c:v>40729</c:v>
                </c:pt>
                <c:pt idx="1446">
                  <c:v>40728</c:v>
                </c:pt>
                <c:pt idx="1447">
                  <c:v>40725</c:v>
                </c:pt>
                <c:pt idx="1448">
                  <c:v>40724</c:v>
                </c:pt>
                <c:pt idx="1449">
                  <c:v>40723</c:v>
                </c:pt>
                <c:pt idx="1450">
                  <c:v>40722</c:v>
                </c:pt>
                <c:pt idx="1451">
                  <c:v>40721</c:v>
                </c:pt>
                <c:pt idx="1452">
                  <c:v>40718</c:v>
                </c:pt>
                <c:pt idx="1453">
                  <c:v>40717</c:v>
                </c:pt>
                <c:pt idx="1454">
                  <c:v>40716</c:v>
                </c:pt>
                <c:pt idx="1455">
                  <c:v>40715</c:v>
                </c:pt>
                <c:pt idx="1456">
                  <c:v>40714</c:v>
                </c:pt>
                <c:pt idx="1457">
                  <c:v>40711</c:v>
                </c:pt>
                <c:pt idx="1458">
                  <c:v>40710</c:v>
                </c:pt>
                <c:pt idx="1459">
                  <c:v>40709</c:v>
                </c:pt>
                <c:pt idx="1460">
                  <c:v>40708</c:v>
                </c:pt>
                <c:pt idx="1461">
                  <c:v>40707</c:v>
                </c:pt>
                <c:pt idx="1462">
                  <c:v>40704</c:v>
                </c:pt>
                <c:pt idx="1463">
                  <c:v>40703</c:v>
                </c:pt>
                <c:pt idx="1464">
                  <c:v>40702</c:v>
                </c:pt>
                <c:pt idx="1465">
                  <c:v>40701</c:v>
                </c:pt>
                <c:pt idx="1466">
                  <c:v>40700</c:v>
                </c:pt>
                <c:pt idx="1467">
                  <c:v>40697</c:v>
                </c:pt>
                <c:pt idx="1468">
                  <c:v>40696</c:v>
                </c:pt>
                <c:pt idx="1469">
                  <c:v>40695</c:v>
                </c:pt>
                <c:pt idx="1470">
                  <c:v>40694</c:v>
                </c:pt>
                <c:pt idx="1471">
                  <c:v>40693</c:v>
                </c:pt>
                <c:pt idx="1472">
                  <c:v>40690</c:v>
                </c:pt>
                <c:pt idx="1473">
                  <c:v>40689</c:v>
                </c:pt>
                <c:pt idx="1474">
                  <c:v>40688</c:v>
                </c:pt>
                <c:pt idx="1475">
                  <c:v>40687</c:v>
                </c:pt>
                <c:pt idx="1476">
                  <c:v>40686</c:v>
                </c:pt>
                <c:pt idx="1477">
                  <c:v>40683</c:v>
                </c:pt>
                <c:pt idx="1478">
                  <c:v>40682</c:v>
                </c:pt>
                <c:pt idx="1479">
                  <c:v>40681</c:v>
                </c:pt>
                <c:pt idx="1480">
                  <c:v>40680</c:v>
                </c:pt>
                <c:pt idx="1481">
                  <c:v>40679</c:v>
                </c:pt>
                <c:pt idx="1482">
                  <c:v>40676</c:v>
                </c:pt>
                <c:pt idx="1483">
                  <c:v>40675</c:v>
                </c:pt>
                <c:pt idx="1484">
                  <c:v>40674</c:v>
                </c:pt>
                <c:pt idx="1485">
                  <c:v>40673</c:v>
                </c:pt>
                <c:pt idx="1486">
                  <c:v>40672</c:v>
                </c:pt>
                <c:pt idx="1487">
                  <c:v>40669</c:v>
                </c:pt>
                <c:pt idx="1488">
                  <c:v>40668</c:v>
                </c:pt>
                <c:pt idx="1489">
                  <c:v>40667</c:v>
                </c:pt>
                <c:pt idx="1490">
                  <c:v>40666</c:v>
                </c:pt>
                <c:pt idx="1491">
                  <c:v>40665</c:v>
                </c:pt>
                <c:pt idx="1492">
                  <c:v>40662</c:v>
                </c:pt>
                <c:pt idx="1493">
                  <c:v>40661</c:v>
                </c:pt>
                <c:pt idx="1494">
                  <c:v>40660</c:v>
                </c:pt>
                <c:pt idx="1495">
                  <c:v>40659</c:v>
                </c:pt>
                <c:pt idx="1496">
                  <c:v>40658</c:v>
                </c:pt>
                <c:pt idx="1497">
                  <c:v>40655</c:v>
                </c:pt>
                <c:pt idx="1498">
                  <c:v>40654</c:v>
                </c:pt>
                <c:pt idx="1499">
                  <c:v>40653</c:v>
                </c:pt>
                <c:pt idx="1500">
                  <c:v>40652</c:v>
                </c:pt>
                <c:pt idx="1501">
                  <c:v>40651</c:v>
                </c:pt>
                <c:pt idx="1502">
                  <c:v>40648</c:v>
                </c:pt>
                <c:pt idx="1503">
                  <c:v>40647</c:v>
                </c:pt>
                <c:pt idx="1504">
                  <c:v>40646</c:v>
                </c:pt>
                <c:pt idx="1505">
                  <c:v>40645</c:v>
                </c:pt>
                <c:pt idx="1506">
                  <c:v>40644</c:v>
                </c:pt>
                <c:pt idx="1507">
                  <c:v>40641</c:v>
                </c:pt>
                <c:pt idx="1508">
                  <c:v>40640</c:v>
                </c:pt>
                <c:pt idx="1509">
                  <c:v>40639</c:v>
                </c:pt>
                <c:pt idx="1510">
                  <c:v>40638</c:v>
                </c:pt>
                <c:pt idx="1511">
                  <c:v>40637</c:v>
                </c:pt>
                <c:pt idx="1512">
                  <c:v>40634</c:v>
                </c:pt>
                <c:pt idx="1513">
                  <c:v>40633</c:v>
                </c:pt>
                <c:pt idx="1514">
                  <c:v>40632</c:v>
                </c:pt>
                <c:pt idx="1515">
                  <c:v>40631</c:v>
                </c:pt>
                <c:pt idx="1516">
                  <c:v>40630</c:v>
                </c:pt>
                <c:pt idx="1517">
                  <c:v>40627</c:v>
                </c:pt>
                <c:pt idx="1518">
                  <c:v>40626</c:v>
                </c:pt>
                <c:pt idx="1519">
                  <c:v>40625</c:v>
                </c:pt>
                <c:pt idx="1520">
                  <c:v>40624</c:v>
                </c:pt>
                <c:pt idx="1521">
                  <c:v>40623</c:v>
                </c:pt>
                <c:pt idx="1522">
                  <c:v>40620</c:v>
                </c:pt>
                <c:pt idx="1523">
                  <c:v>40619</c:v>
                </c:pt>
                <c:pt idx="1524">
                  <c:v>40618</c:v>
                </c:pt>
                <c:pt idx="1525">
                  <c:v>40617</c:v>
                </c:pt>
                <c:pt idx="1526">
                  <c:v>40616</c:v>
                </c:pt>
                <c:pt idx="1527">
                  <c:v>40613</c:v>
                </c:pt>
                <c:pt idx="1528">
                  <c:v>40612</c:v>
                </c:pt>
                <c:pt idx="1529">
                  <c:v>40611</c:v>
                </c:pt>
                <c:pt idx="1530">
                  <c:v>40610</c:v>
                </c:pt>
                <c:pt idx="1531">
                  <c:v>40609</c:v>
                </c:pt>
                <c:pt idx="1532">
                  <c:v>40606</c:v>
                </c:pt>
                <c:pt idx="1533">
                  <c:v>40605</c:v>
                </c:pt>
                <c:pt idx="1534">
                  <c:v>40604</c:v>
                </c:pt>
                <c:pt idx="1535">
                  <c:v>40603</c:v>
                </c:pt>
                <c:pt idx="1536">
                  <c:v>40602</c:v>
                </c:pt>
                <c:pt idx="1537">
                  <c:v>40599</c:v>
                </c:pt>
                <c:pt idx="1538">
                  <c:v>40598</c:v>
                </c:pt>
                <c:pt idx="1539">
                  <c:v>40597</c:v>
                </c:pt>
                <c:pt idx="1540">
                  <c:v>40596</c:v>
                </c:pt>
                <c:pt idx="1541">
                  <c:v>40595</c:v>
                </c:pt>
                <c:pt idx="1542">
                  <c:v>40592</c:v>
                </c:pt>
                <c:pt idx="1543">
                  <c:v>40591</c:v>
                </c:pt>
                <c:pt idx="1544">
                  <c:v>40590</c:v>
                </c:pt>
                <c:pt idx="1545">
                  <c:v>40589</c:v>
                </c:pt>
                <c:pt idx="1546">
                  <c:v>40588</c:v>
                </c:pt>
                <c:pt idx="1547">
                  <c:v>40585</c:v>
                </c:pt>
                <c:pt idx="1548">
                  <c:v>40584</c:v>
                </c:pt>
                <c:pt idx="1549">
                  <c:v>40583</c:v>
                </c:pt>
                <c:pt idx="1550">
                  <c:v>40582</c:v>
                </c:pt>
                <c:pt idx="1551">
                  <c:v>40581</c:v>
                </c:pt>
                <c:pt idx="1552">
                  <c:v>40578</c:v>
                </c:pt>
                <c:pt idx="1553">
                  <c:v>40577</c:v>
                </c:pt>
                <c:pt idx="1554">
                  <c:v>40576</c:v>
                </c:pt>
                <c:pt idx="1555">
                  <c:v>40575</c:v>
                </c:pt>
                <c:pt idx="1556">
                  <c:v>40574</c:v>
                </c:pt>
                <c:pt idx="1557">
                  <c:v>40571</c:v>
                </c:pt>
                <c:pt idx="1558">
                  <c:v>40570</c:v>
                </c:pt>
                <c:pt idx="1559">
                  <c:v>40569</c:v>
                </c:pt>
                <c:pt idx="1560">
                  <c:v>40568</c:v>
                </c:pt>
                <c:pt idx="1561">
                  <c:v>40567</c:v>
                </c:pt>
                <c:pt idx="1562">
                  <c:v>40564</c:v>
                </c:pt>
                <c:pt idx="1563">
                  <c:v>40563</c:v>
                </c:pt>
                <c:pt idx="1564">
                  <c:v>40562</c:v>
                </c:pt>
                <c:pt idx="1565">
                  <c:v>40561</c:v>
                </c:pt>
                <c:pt idx="1566">
                  <c:v>40560</c:v>
                </c:pt>
                <c:pt idx="1567">
                  <c:v>40557</c:v>
                </c:pt>
                <c:pt idx="1568">
                  <c:v>40556</c:v>
                </c:pt>
                <c:pt idx="1569">
                  <c:v>40555</c:v>
                </c:pt>
                <c:pt idx="1570">
                  <c:v>40554</c:v>
                </c:pt>
                <c:pt idx="1571">
                  <c:v>40553</c:v>
                </c:pt>
                <c:pt idx="1572">
                  <c:v>40550</c:v>
                </c:pt>
                <c:pt idx="1573">
                  <c:v>40549</c:v>
                </c:pt>
                <c:pt idx="1574">
                  <c:v>40548</c:v>
                </c:pt>
                <c:pt idx="1575">
                  <c:v>40547</c:v>
                </c:pt>
                <c:pt idx="1576">
                  <c:v>40546</c:v>
                </c:pt>
                <c:pt idx="1577">
                  <c:v>40543</c:v>
                </c:pt>
                <c:pt idx="1578">
                  <c:v>40542</c:v>
                </c:pt>
                <c:pt idx="1579">
                  <c:v>40541</c:v>
                </c:pt>
                <c:pt idx="1580">
                  <c:v>40540</c:v>
                </c:pt>
                <c:pt idx="1581">
                  <c:v>40539</c:v>
                </c:pt>
                <c:pt idx="1582">
                  <c:v>40536</c:v>
                </c:pt>
                <c:pt idx="1583">
                  <c:v>40535</c:v>
                </c:pt>
                <c:pt idx="1584">
                  <c:v>40534</c:v>
                </c:pt>
                <c:pt idx="1585">
                  <c:v>40533</c:v>
                </c:pt>
                <c:pt idx="1586">
                  <c:v>40532</c:v>
                </c:pt>
                <c:pt idx="1587">
                  <c:v>40529</c:v>
                </c:pt>
                <c:pt idx="1588">
                  <c:v>40528</c:v>
                </c:pt>
                <c:pt idx="1589">
                  <c:v>40527</c:v>
                </c:pt>
                <c:pt idx="1590">
                  <c:v>40526</c:v>
                </c:pt>
                <c:pt idx="1591">
                  <c:v>40525</c:v>
                </c:pt>
                <c:pt idx="1592">
                  <c:v>40522</c:v>
                </c:pt>
                <c:pt idx="1593">
                  <c:v>40521</c:v>
                </c:pt>
                <c:pt idx="1594">
                  <c:v>40520</c:v>
                </c:pt>
                <c:pt idx="1595">
                  <c:v>40519</c:v>
                </c:pt>
                <c:pt idx="1596">
                  <c:v>40518</c:v>
                </c:pt>
                <c:pt idx="1597">
                  <c:v>40515</c:v>
                </c:pt>
                <c:pt idx="1598">
                  <c:v>40514</c:v>
                </c:pt>
                <c:pt idx="1599">
                  <c:v>40513</c:v>
                </c:pt>
                <c:pt idx="1600">
                  <c:v>40512</c:v>
                </c:pt>
                <c:pt idx="1601">
                  <c:v>40511</c:v>
                </c:pt>
                <c:pt idx="1602">
                  <c:v>40508</c:v>
                </c:pt>
                <c:pt idx="1603">
                  <c:v>40507</c:v>
                </c:pt>
                <c:pt idx="1604">
                  <c:v>40506</c:v>
                </c:pt>
                <c:pt idx="1605">
                  <c:v>40505</c:v>
                </c:pt>
                <c:pt idx="1606">
                  <c:v>40504</c:v>
                </c:pt>
                <c:pt idx="1607">
                  <c:v>40501</c:v>
                </c:pt>
                <c:pt idx="1608">
                  <c:v>40500</c:v>
                </c:pt>
                <c:pt idx="1609">
                  <c:v>40499</c:v>
                </c:pt>
                <c:pt idx="1610">
                  <c:v>40498</c:v>
                </c:pt>
                <c:pt idx="1611">
                  <c:v>40497</c:v>
                </c:pt>
                <c:pt idx="1612">
                  <c:v>40494</c:v>
                </c:pt>
                <c:pt idx="1613">
                  <c:v>40493</c:v>
                </c:pt>
                <c:pt idx="1614">
                  <c:v>40492</c:v>
                </c:pt>
                <c:pt idx="1615">
                  <c:v>40491</c:v>
                </c:pt>
                <c:pt idx="1616">
                  <c:v>40490</c:v>
                </c:pt>
                <c:pt idx="1617">
                  <c:v>40487</c:v>
                </c:pt>
                <c:pt idx="1618">
                  <c:v>40486</c:v>
                </c:pt>
                <c:pt idx="1619">
                  <c:v>40485</c:v>
                </c:pt>
                <c:pt idx="1620">
                  <c:v>40484</c:v>
                </c:pt>
                <c:pt idx="1621">
                  <c:v>40483</c:v>
                </c:pt>
                <c:pt idx="1622">
                  <c:v>40480</c:v>
                </c:pt>
                <c:pt idx="1623">
                  <c:v>40479</c:v>
                </c:pt>
                <c:pt idx="1624">
                  <c:v>40478</c:v>
                </c:pt>
                <c:pt idx="1625">
                  <c:v>40477</c:v>
                </c:pt>
                <c:pt idx="1626">
                  <c:v>40476</c:v>
                </c:pt>
                <c:pt idx="1627">
                  <c:v>40473</c:v>
                </c:pt>
                <c:pt idx="1628">
                  <c:v>40472</c:v>
                </c:pt>
                <c:pt idx="1629">
                  <c:v>40471</c:v>
                </c:pt>
                <c:pt idx="1630">
                  <c:v>40470</c:v>
                </c:pt>
                <c:pt idx="1631">
                  <c:v>40469</c:v>
                </c:pt>
                <c:pt idx="1632">
                  <c:v>40466</c:v>
                </c:pt>
                <c:pt idx="1633">
                  <c:v>40465</c:v>
                </c:pt>
                <c:pt idx="1634">
                  <c:v>40464</c:v>
                </c:pt>
                <c:pt idx="1635">
                  <c:v>40463</c:v>
                </c:pt>
                <c:pt idx="1636">
                  <c:v>40462</c:v>
                </c:pt>
                <c:pt idx="1637">
                  <c:v>40459</c:v>
                </c:pt>
                <c:pt idx="1638">
                  <c:v>40458</c:v>
                </c:pt>
                <c:pt idx="1639">
                  <c:v>40457</c:v>
                </c:pt>
                <c:pt idx="1640">
                  <c:v>40456</c:v>
                </c:pt>
                <c:pt idx="1641">
                  <c:v>40455</c:v>
                </c:pt>
                <c:pt idx="1642">
                  <c:v>40452</c:v>
                </c:pt>
                <c:pt idx="1643">
                  <c:v>40451</c:v>
                </c:pt>
                <c:pt idx="1644">
                  <c:v>40450</c:v>
                </c:pt>
                <c:pt idx="1645">
                  <c:v>40449</c:v>
                </c:pt>
                <c:pt idx="1646">
                  <c:v>40448</c:v>
                </c:pt>
                <c:pt idx="1647">
                  <c:v>40445</c:v>
                </c:pt>
                <c:pt idx="1648">
                  <c:v>40444</c:v>
                </c:pt>
                <c:pt idx="1649">
                  <c:v>40443</c:v>
                </c:pt>
                <c:pt idx="1650">
                  <c:v>40442</c:v>
                </c:pt>
                <c:pt idx="1651">
                  <c:v>40441</c:v>
                </c:pt>
                <c:pt idx="1652">
                  <c:v>40438</c:v>
                </c:pt>
                <c:pt idx="1653">
                  <c:v>40437</c:v>
                </c:pt>
                <c:pt idx="1654">
                  <c:v>40436</c:v>
                </c:pt>
                <c:pt idx="1655">
                  <c:v>40435</c:v>
                </c:pt>
                <c:pt idx="1656">
                  <c:v>40434</c:v>
                </c:pt>
                <c:pt idx="1657">
                  <c:v>40431</c:v>
                </c:pt>
                <c:pt idx="1658">
                  <c:v>40430</c:v>
                </c:pt>
                <c:pt idx="1659">
                  <c:v>40429</c:v>
                </c:pt>
                <c:pt idx="1660">
                  <c:v>40428</c:v>
                </c:pt>
                <c:pt idx="1661">
                  <c:v>40427</c:v>
                </c:pt>
                <c:pt idx="1662">
                  <c:v>40424</c:v>
                </c:pt>
                <c:pt idx="1663">
                  <c:v>40423</c:v>
                </c:pt>
                <c:pt idx="1664">
                  <c:v>40422</c:v>
                </c:pt>
                <c:pt idx="1665">
                  <c:v>40421</c:v>
                </c:pt>
                <c:pt idx="1666">
                  <c:v>40420</c:v>
                </c:pt>
                <c:pt idx="1667">
                  <c:v>40417</c:v>
                </c:pt>
                <c:pt idx="1668">
                  <c:v>40416</c:v>
                </c:pt>
                <c:pt idx="1669">
                  <c:v>40415</c:v>
                </c:pt>
                <c:pt idx="1670">
                  <c:v>40414</c:v>
                </c:pt>
                <c:pt idx="1671">
                  <c:v>40413</c:v>
                </c:pt>
                <c:pt idx="1672">
                  <c:v>40410</c:v>
                </c:pt>
                <c:pt idx="1673">
                  <c:v>40409</c:v>
                </c:pt>
                <c:pt idx="1674">
                  <c:v>40408</c:v>
                </c:pt>
                <c:pt idx="1675">
                  <c:v>40407</c:v>
                </c:pt>
                <c:pt idx="1676">
                  <c:v>40406</c:v>
                </c:pt>
                <c:pt idx="1677">
                  <c:v>40403</c:v>
                </c:pt>
                <c:pt idx="1678">
                  <c:v>40402</c:v>
                </c:pt>
                <c:pt idx="1679">
                  <c:v>40401</c:v>
                </c:pt>
                <c:pt idx="1680">
                  <c:v>40400</c:v>
                </c:pt>
                <c:pt idx="1681">
                  <c:v>40399</c:v>
                </c:pt>
                <c:pt idx="1682">
                  <c:v>40396</c:v>
                </c:pt>
                <c:pt idx="1683">
                  <c:v>40395</c:v>
                </c:pt>
                <c:pt idx="1684">
                  <c:v>40394</c:v>
                </c:pt>
                <c:pt idx="1685">
                  <c:v>40393</c:v>
                </c:pt>
                <c:pt idx="1686">
                  <c:v>40392</c:v>
                </c:pt>
                <c:pt idx="1687">
                  <c:v>40389</c:v>
                </c:pt>
                <c:pt idx="1688">
                  <c:v>40388</c:v>
                </c:pt>
                <c:pt idx="1689">
                  <c:v>40387</c:v>
                </c:pt>
                <c:pt idx="1690">
                  <c:v>40386</c:v>
                </c:pt>
                <c:pt idx="1691">
                  <c:v>40385</c:v>
                </c:pt>
                <c:pt idx="1692">
                  <c:v>40382</c:v>
                </c:pt>
                <c:pt idx="1693">
                  <c:v>40381</c:v>
                </c:pt>
                <c:pt idx="1694">
                  <c:v>40380</c:v>
                </c:pt>
                <c:pt idx="1695">
                  <c:v>40379</c:v>
                </c:pt>
                <c:pt idx="1696">
                  <c:v>40378</c:v>
                </c:pt>
                <c:pt idx="1697">
                  <c:v>40375</c:v>
                </c:pt>
                <c:pt idx="1698">
                  <c:v>40374</c:v>
                </c:pt>
                <c:pt idx="1699">
                  <c:v>40373</c:v>
                </c:pt>
                <c:pt idx="1700">
                  <c:v>40372</c:v>
                </c:pt>
                <c:pt idx="1701">
                  <c:v>40371</c:v>
                </c:pt>
                <c:pt idx="1702">
                  <c:v>40368</c:v>
                </c:pt>
                <c:pt idx="1703">
                  <c:v>40367</c:v>
                </c:pt>
                <c:pt idx="1704">
                  <c:v>40366</c:v>
                </c:pt>
                <c:pt idx="1705">
                  <c:v>40365</c:v>
                </c:pt>
                <c:pt idx="1706">
                  <c:v>40364</c:v>
                </c:pt>
                <c:pt idx="1707">
                  <c:v>40361</c:v>
                </c:pt>
                <c:pt idx="1708">
                  <c:v>40360</c:v>
                </c:pt>
                <c:pt idx="1709">
                  <c:v>40359</c:v>
                </c:pt>
                <c:pt idx="1710">
                  <c:v>40358</c:v>
                </c:pt>
                <c:pt idx="1711">
                  <c:v>40357</c:v>
                </c:pt>
                <c:pt idx="1712">
                  <c:v>40354</c:v>
                </c:pt>
                <c:pt idx="1713">
                  <c:v>40353</c:v>
                </c:pt>
                <c:pt idx="1714">
                  <c:v>40352</c:v>
                </c:pt>
                <c:pt idx="1715">
                  <c:v>40351</c:v>
                </c:pt>
                <c:pt idx="1716">
                  <c:v>40350</c:v>
                </c:pt>
                <c:pt idx="1717">
                  <c:v>40347</c:v>
                </c:pt>
                <c:pt idx="1718">
                  <c:v>40346</c:v>
                </c:pt>
                <c:pt idx="1719">
                  <c:v>40345</c:v>
                </c:pt>
                <c:pt idx="1720">
                  <c:v>40344</c:v>
                </c:pt>
                <c:pt idx="1721">
                  <c:v>40343</c:v>
                </c:pt>
                <c:pt idx="1722">
                  <c:v>40340</c:v>
                </c:pt>
                <c:pt idx="1723">
                  <c:v>40339</c:v>
                </c:pt>
                <c:pt idx="1724">
                  <c:v>40338</c:v>
                </c:pt>
                <c:pt idx="1725">
                  <c:v>40337</c:v>
                </c:pt>
                <c:pt idx="1726">
                  <c:v>40336</c:v>
                </c:pt>
                <c:pt idx="1727">
                  <c:v>40333</c:v>
                </c:pt>
                <c:pt idx="1728">
                  <c:v>40332</c:v>
                </c:pt>
                <c:pt idx="1729">
                  <c:v>40331</c:v>
                </c:pt>
                <c:pt idx="1730">
                  <c:v>40330</c:v>
                </c:pt>
                <c:pt idx="1731">
                  <c:v>40329</c:v>
                </c:pt>
                <c:pt idx="1732">
                  <c:v>40326</c:v>
                </c:pt>
                <c:pt idx="1733">
                  <c:v>40325</c:v>
                </c:pt>
                <c:pt idx="1734">
                  <c:v>40324</c:v>
                </c:pt>
                <c:pt idx="1735">
                  <c:v>40323</c:v>
                </c:pt>
                <c:pt idx="1736">
                  <c:v>40322</c:v>
                </c:pt>
                <c:pt idx="1737">
                  <c:v>40319</c:v>
                </c:pt>
                <c:pt idx="1738">
                  <c:v>40318</c:v>
                </c:pt>
                <c:pt idx="1739">
                  <c:v>40317</c:v>
                </c:pt>
                <c:pt idx="1740">
                  <c:v>40316</c:v>
                </c:pt>
                <c:pt idx="1741">
                  <c:v>40315</c:v>
                </c:pt>
                <c:pt idx="1742">
                  <c:v>40312</c:v>
                </c:pt>
                <c:pt idx="1743">
                  <c:v>40311</c:v>
                </c:pt>
                <c:pt idx="1744">
                  <c:v>40310</c:v>
                </c:pt>
                <c:pt idx="1745">
                  <c:v>40309</c:v>
                </c:pt>
                <c:pt idx="1746">
                  <c:v>40308</c:v>
                </c:pt>
                <c:pt idx="1747">
                  <c:v>40305</c:v>
                </c:pt>
                <c:pt idx="1748">
                  <c:v>40304</c:v>
                </c:pt>
                <c:pt idx="1749">
                  <c:v>40303</c:v>
                </c:pt>
                <c:pt idx="1750">
                  <c:v>40302</c:v>
                </c:pt>
                <c:pt idx="1751">
                  <c:v>40301</c:v>
                </c:pt>
                <c:pt idx="1752">
                  <c:v>40298</c:v>
                </c:pt>
                <c:pt idx="1753">
                  <c:v>40297</c:v>
                </c:pt>
                <c:pt idx="1754">
                  <c:v>40296</c:v>
                </c:pt>
                <c:pt idx="1755">
                  <c:v>40295</c:v>
                </c:pt>
                <c:pt idx="1756">
                  <c:v>40294</c:v>
                </c:pt>
                <c:pt idx="1757">
                  <c:v>40291</c:v>
                </c:pt>
                <c:pt idx="1758">
                  <c:v>40290</c:v>
                </c:pt>
                <c:pt idx="1759">
                  <c:v>40289</c:v>
                </c:pt>
                <c:pt idx="1760">
                  <c:v>40288</c:v>
                </c:pt>
                <c:pt idx="1761">
                  <c:v>40287</c:v>
                </c:pt>
                <c:pt idx="1762">
                  <c:v>40284</c:v>
                </c:pt>
                <c:pt idx="1763">
                  <c:v>40283</c:v>
                </c:pt>
                <c:pt idx="1764">
                  <c:v>40282</c:v>
                </c:pt>
                <c:pt idx="1765">
                  <c:v>40281</c:v>
                </c:pt>
                <c:pt idx="1766">
                  <c:v>40280</c:v>
                </c:pt>
                <c:pt idx="1767">
                  <c:v>40277</c:v>
                </c:pt>
                <c:pt idx="1768">
                  <c:v>40276</c:v>
                </c:pt>
                <c:pt idx="1769">
                  <c:v>40275</c:v>
                </c:pt>
                <c:pt idx="1770">
                  <c:v>40274</c:v>
                </c:pt>
                <c:pt idx="1771">
                  <c:v>40273</c:v>
                </c:pt>
                <c:pt idx="1772">
                  <c:v>40270</c:v>
                </c:pt>
                <c:pt idx="1773">
                  <c:v>40269</c:v>
                </c:pt>
                <c:pt idx="1774">
                  <c:v>40268</c:v>
                </c:pt>
                <c:pt idx="1775">
                  <c:v>40267</c:v>
                </c:pt>
                <c:pt idx="1776">
                  <c:v>40266</c:v>
                </c:pt>
                <c:pt idx="1777">
                  <c:v>40263</c:v>
                </c:pt>
                <c:pt idx="1778">
                  <c:v>40262</c:v>
                </c:pt>
                <c:pt idx="1779">
                  <c:v>40261</c:v>
                </c:pt>
                <c:pt idx="1780">
                  <c:v>40260</c:v>
                </c:pt>
                <c:pt idx="1781">
                  <c:v>40259</c:v>
                </c:pt>
                <c:pt idx="1782">
                  <c:v>40256</c:v>
                </c:pt>
                <c:pt idx="1783">
                  <c:v>40255</c:v>
                </c:pt>
                <c:pt idx="1784">
                  <c:v>40254</c:v>
                </c:pt>
                <c:pt idx="1785">
                  <c:v>40253</c:v>
                </c:pt>
                <c:pt idx="1786">
                  <c:v>40252</c:v>
                </c:pt>
                <c:pt idx="1787">
                  <c:v>40249</c:v>
                </c:pt>
                <c:pt idx="1788">
                  <c:v>40248</c:v>
                </c:pt>
                <c:pt idx="1789">
                  <c:v>40247</c:v>
                </c:pt>
                <c:pt idx="1790">
                  <c:v>40246</c:v>
                </c:pt>
                <c:pt idx="1791">
                  <c:v>40245</c:v>
                </c:pt>
                <c:pt idx="1792">
                  <c:v>40242</c:v>
                </c:pt>
                <c:pt idx="1793">
                  <c:v>40241</c:v>
                </c:pt>
                <c:pt idx="1794">
                  <c:v>40240</c:v>
                </c:pt>
                <c:pt idx="1795">
                  <c:v>40239</c:v>
                </c:pt>
                <c:pt idx="1796">
                  <c:v>40238</c:v>
                </c:pt>
                <c:pt idx="1797">
                  <c:v>40235</c:v>
                </c:pt>
                <c:pt idx="1798">
                  <c:v>40234</c:v>
                </c:pt>
                <c:pt idx="1799">
                  <c:v>40233</c:v>
                </c:pt>
                <c:pt idx="1800">
                  <c:v>40232</c:v>
                </c:pt>
                <c:pt idx="1801">
                  <c:v>40231</c:v>
                </c:pt>
                <c:pt idx="1802">
                  <c:v>40228</c:v>
                </c:pt>
                <c:pt idx="1803">
                  <c:v>40227</c:v>
                </c:pt>
                <c:pt idx="1804">
                  <c:v>40226</c:v>
                </c:pt>
                <c:pt idx="1805">
                  <c:v>40225</c:v>
                </c:pt>
                <c:pt idx="1806">
                  <c:v>40224</c:v>
                </c:pt>
                <c:pt idx="1807">
                  <c:v>40221</c:v>
                </c:pt>
                <c:pt idx="1808">
                  <c:v>40220</c:v>
                </c:pt>
                <c:pt idx="1809">
                  <c:v>40219</c:v>
                </c:pt>
                <c:pt idx="1810">
                  <c:v>40218</c:v>
                </c:pt>
                <c:pt idx="1811">
                  <c:v>40217</c:v>
                </c:pt>
                <c:pt idx="1812">
                  <c:v>40214</c:v>
                </c:pt>
                <c:pt idx="1813">
                  <c:v>40213</c:v>
                </c:pt>
                <c:pt idx="1814">
                  <c:v>40212</c:v>
                </c:pt>
                <c:pt idx="1815">
                  <c:v>40211</c:v>
                </c:pt>
                <c:pt idx="1816">
                  <c:v>40210</c:v>
                </c:pt>
                <c:pt idx="1817">
                  <c:v>40207</c:v>
                </c:pt>
                <c:pt idx="1818">
                  <c:v>40206</c:v>
                </c:pt>
                <c:pt idx="1819">
                  <c:v>40205</c:v>
                </c:pt>
                <c:pt idx="1820">
                  <c:v>40204</c:v>
                </c:pt>
                <c:pt idx="1821">
                  <c:v>40203</c:v>
                </c:pt>
                <c:pt idx="1822">
                  <c:v>40200</c:v>
                </c:pt>
                <c:pt idx="1823">
                  <c:v>40199</c:v>
                </c:pt>
                <c:pt idx="1824">
                  <c:v>40198</c:v>
                </c:pt>
                <c:pt idx="1825">
                  <c:v>40197</c:v>
                </c:pt>
                <c:pt idx="1826">
                  <c:v>40196</c:v>
                </c:pt>
                <c:pt idx="1827">
                  <c:v>40193</c:v>
                </c:pt>
                <c:pt idx="1828">
                  <c:v>40192</c:v>
                </c:pt>
                <c:pt idx="1829">
                  <c:v>40191</c:v>
                </c:pt>
                <c:pt idx="1830">
                  <c:v>40190</c:v>
                </c:pt>
                <c:pt idx="1831">
                  <c:v>40189</c:v>
                </c:pt>
                <c:pt idx="1832">
                  <c:v>40186</c:v>
                </c:pt>
                <c:pt idx="1833">
                  <c:v>40185</c:v>
                </c:pt>
                <c:pt idx="1834">
                  <c:v>40184</c:v>
                </c:pt>
                <c:pt idx="1835">
                  <c:v>40183</c:v>
                </c:pt>
                <c:pt idx="1836">
                  <c:v>40182</c:v>
                </c:pt>
                <c:pt idx="1837">
                  <c:v>40179</c:v>
                </c:pt>
                <c:pt idx="1838">
                  <c:v>40178</c:v>
                </c:pt>
                <c:pt idx="1839">
                  <c:v>40177</c:v>
                </c:pt>
                <c:pt idx="1840">
                  <c:v>40176</c:v>
                </c:pt>
              </c:numCache>
            </c:numRef>
          </c:cat>
          <c:val>
            <c:numRef>
              <c:f>'1.1.Rentowność OS'!$L$4:$L$1844</c:f>
              <c:numCache>
                <c:formatCode>General</c:formatCode>
                <c:ptCount val="1841"/>
                <c:pt idx="0">
                  <c:v>3.7669999999999999</c:v>
                </c:pt>
                <c:pt idx="1">
                  <c:v>3.802</c:v>
                </c:pt>
                <c:pt idx="2">
                  <c:v>3.8780000000000001</c:v>
                </c:pt>
                <c:pt idx="3">
                  <c:v>3.8820000000000001</c:v>
                </c:pt>
                <c:pt idx="4">
                  <c:v>3.8810000000000002</c:v>
                </c:pt>
                <c:pt idx="5">
                  <c:v>3.9009999999999998</c:v>
                </c:pt>
                <c:pt idx="6">
                  <c:v>3.944</c:v>
                </c:pt>
                <c:pt idx="7">
                  <c:v>3.766</c:v>
                </c:pt>
                <c:pt idx="8">
                  <c:v>3.698</c:v>
                </c:pt>
                <c:pt idx="9">
                  <c:v>3.6930000000000001</c:v>
                </c:pt>
                <c:pt idx="10">
                  <c:v>3.7410000000000001</c:v>
                </c:pt>
                <c:pt idx="11">
                  <c:v>3.7010000000000001</c:v>
                </c:pt>
                <c:pt idx="12">
                  <c:v>3.6320000000000001</c:v>
                </c:pt>
                <c:pt idx="13">
                  <c:v>3.625</c:v>
                </c:pt>
                <c:pt idx="14">
                  <c:v>3.63</c:v>
                </c:pt>
                <c:pt idx="15">
                  <c:v>3.657</c:v>
                </c:pt>
                <c:pt idx="16">
                  <c:v>3.569</c:v>
                </c:pt>
                <c:pt idx="17">
                  <c:v>3.556</c:v>
                </c:pt>
                <c:pt idx="18">
                  <c:v>3.5680000000000001</c:v>
                </c:pt>
                <c:pt idx="19">
                  <c:v>3.6819999999999999</c:v>
                </c:pt>
                <c:pt idx="20">
                  <c:v>3.669</c:v>
                </c:pt>
                <c:pt idx="21">
                  <c:v>3.669</c:v>
                </c:pt>
                <c:pt idx="22">
                  <c:v>3.7149999999999999</c:v>
                </c:pt>
                <c:pt idx="23">
                  <c:v>3.7429999999999999</c:v>
                </c:pt>
                <c:pt idx="24">
                  <c:v>3.7149999999999999</c:v>
                </c:pt>
                <c:pt idx="25">
                  <c:v>3.633</c:v>
                </c:pt>
                <c:pt idx="26">
                  <c:v>3.532</c:v>
                </c:pt>
                <c:pt idx="27">
                  <c:v>3.49</c:v>
                </c:pt>
                <c:pt idx="28">
                  <c:v>3.45</c:v>
                </c:pt>
                <c:pt idx="29">
                  <c:v>3.4289999999999998</c:v>
                </c:pt>
                <c:pt idx="30">
                  <c:v>3.4289999999999998</c:v>
                </c:pt>
                <c:pt idx="31">
                  <c:v>3.44</c:v>
                </c:pt>
                <c:pt idx="32">
                  <c:v>3.4260000000000002</c:v>
                </c:pt>
                <c:pt idx="33">
                  <c:v>3.4510000000000001</c:v>
                </c:pt>
                <c:pt idx="34">
                  <c:v>3.41</c:v>
                </c:pt>
                <c:pt idx="35">
                  <c:v>3.4790000000000001</c:v>
                </c:pt>
                <c:pt idx="36">
                  <c:v>3.5259999999999998</c:v>
                </c:pt>
                <c:pt idx="37">
                  <c:v>3.4569999999999999</c:v>
                </c:pt>
                <c:pt idx="38">
                  <c:v>3.5629999999999997</c:v>
                </c:pt>
                <c:pt idx="39">
                  <c:v>3.6379999999999999</c:v>
                </c:pt>
                <c:pt idx="40">
                  <c:v>3.61</c:v>
                </c:pt>
                <c:pt idx="41">
                  <c:v>3.6179999999999999</c:v>
                </c:pt>
                <c:pt idx="42">
                  <c:v>3.544</c:v>
                </c:pt>
                <c:pt idx="43">
                  <c:v>3.629</c:v>
                </c:pt>
                <c:pt idx="44">
                  <c:v>3.7650000000000001</c:v>
                </c:pt>
                <c:pt idx="45">
                  <c:v>3.819</c:v>
                </c:pt>
                <c:pt idx="46">
                  <c:v>3.7770000000000001</c:v>
                </c:pt>
                <c:pt idx="47">
                  <c:v>3.6509999999999998</c:v>
                </c:pt>
                <c:pt idx="48">
                  <c:v>3.59</c:v>
                </c:pt>
                <c:pt idx="49">
                  <c:v>3.5019999999999998</c:v>
                </c:pt>
                <c:pt idx="50">
                  <c:v>3.5540000000000003</c:v>
                </c:pt>
                <c:pt idx="51">
                  <c:v>3.6040000000000001</c:v>
                </c:pt>
                <c:pt idx="52">
                  <c:v>3.6589999999999998</c:v>
                </c:pt>
                <c:pt idx="53">
                  <c:v>3.5150000000000001</c:v>
                </c:pt>
                <c:pt idx="54">
                  <c:v>3.5460000000000003</c:v>
                </c:pt>
                <c:pt idx="55">
                  <c:v>3.7010000000000001</c:v>
                </c:pt>
                <c:pt idx="56">
                  <c:v>3.661</c:v>
                </c:pt>
                <c:pt idx="57">
                  <c:v>3.5979999999999999</c:v>
                </c:pt>
                <c:pt idx="58">
                  <c:v>3.5009999999999999</c:v>
                </c:pt>
                <c:pt idx="59">
                  <c:v>3.4990000000000001</c:v>
                </c:pt>
                <c:pt idx="60">
                  <c:v>3.34</c:v>
                </c:pt>
                <c:pt idx="61">
                  <c:v>3.3239999999999998</c:v>
                </c:pt>
                <c:pt idx="62">
                  <c:v>3.15</c:v>
                </c:pt>
                <c:pt idx="63">
                  <c:v>3.109</c:v>
                </c:pt>
                <c:pt idx="64">
                  <c:v>3.0659999999999998</c:v>
                </c:pt>
                <c:pt idx="65">
                  <c:v>3.0470000000000002</c:v>
                </c:pt>
                <c:pt idx="66">
                  <c:v>3.085</c:v>
                </c:pt>
                <c:pt idx="67">
                  <c:v>3.097</c:v>
                </c:pt>
                <c:pt idx="68">
                  <c:v>3.1150000000000002</c:v>
                </c:pt>
                <c:pt idx="69">
                  <c:v>3.09</c:v>
                </c:pt>
                <c:pt idx="70">
                  <c:v>3.121</c:v>
                </c:pt>
                <c:pt idx="71">
                  <c:v>3.141</c:v>
                </c:pt>
                <c:pt idx="72">
                  <c:v>3.0590000000000002</c:v>
                </c:pt>
                <c:pt idx="73">
                  <c:v>2.9910000000000001</c:v>
                </c:pt>
                <c:pt idx="74">
                  <c:v>2.9649999999999999</c:v>
                </c:pt>
                <c:pt idx="75">
                  <c:v>2.9550000000000001</c:v>
                </c:pt>
                <c:pt idx="76">
                  <c:v>2.9539999999999997</c:v>
                </c:pt>
                <c:pt idx="77">
                  <c:v>2.9670000000000001</c:v>
                </c:pt>
                <c:pt idx="78">
                  <c:v>3.0150000000000001</c:v>
                </c:pt>
                <c:pt idx="79">
                  <c:v>3.0649999999999999</c:v>
                </c:pt>
                <c:pt idx="80">
                  <c:v>3.0419999999999998</c:v>
                </c:pt>
                <c:pt idx="81">
                  <c:v>3.0259999999999998</c:v>
                </c:pt>
                <c:pt idx="82">
                  <c:v>3.0640000000000001</c:v>
                </c:pt>
                <c:pt idx="83">
                  <c:v>3.0739999999999998</c:v>
                </c:pt>
                <c:pt idx="84">
                  <c:v>3.0710000000000002</c:v>
                </c:pt>
                <c:pt idx="85">
                  <c:v>3.0390000000000001</c:v>
                </c:pt>
                <c:pt idx="86">
                  <c:v>3.016</c:v>
                </c:pt>
                <c:pt idx="87">
                  <c:v>2.9969999999999999</c:v>
                </c:pt>
                <c:pt idx="88">
                  <c:v>2.9079999999999999</c:v>
                </c:pt>
                <c:pt idx="89">
                  <c:v>2.8940000000000001</c:v>
                </c:pt>
                <c:pt idx="90">
                  <c:v>2.919</c:v>
                </c:pt>
                <c:pt idx="91">
                  <c:v>2.9039999999999999</c:v>
                </c:pt>
                <c:pt idx="92">
                  <c:v>2.8639999999999999</c:v>
                </c:pt>
                <c:pt idx="93">
                  <c:v>2.823</c:v>
                </c:pt>
                <c:pt idx="94">
                  <c:v>2.8040000000000003</c:v>
                </c:pt>
                <c:pt idx="95">
                  <c:v>2.7949999999999999</c:v>
                </c:pt>
                <c:pt idx="96">
                  <c:v>2.77</c:v>
                </c:pt>
                <c:pt idx="97">
                  <c:v>2.8540000000000001</c:v>
                </c:pt>
                <c:pt idx="98">
                  <c:v>2.86</c:v>
                </c:pt>
                <c:pt idx="99">
                  <c:v>2.9039999999999999</c:v>
                </c:pt>
                <c:pt idx="100">
                  <c:v>2.94</c:v>
                </c:pt>
                <c:pt idx="101">
                  <c:v>2.9319999999999999</c:v>
                </c:pt>
                <c:pt idx="102">
                  <c:v>2.9</c:v>
                </c:pt>
                <c:pt idx="103">
                  <c:v>2.9119999999999999</c:v>
                </c:pt>
                <c:pt idx="104">
                  <c:v>2.8879999999999999</c:v>
                </c:pt>
                <c:pt idx="105">
                  <c:v>2.8970000000000002</c:v>
                </c:pt>
                <c:pt idx="106">
                  <c:v>2.8410000000000002</c:v>
                </c:pt>
                <c:pt idx="107">
                  <c:v>2.7570000000000001</c:v>
                </c:pt>
                <c:pt idx="108">
                  <c:v>2.7880000000000003</c:v>
                </c:pt>
                <c:pt idx="109">
                  <c:v>2.8759999999999999</c:v>
                </c:pt>
                <c:pt idx="110">
                  <c:v>2.8849999999999998</c:v>
                </c:pt>
                <c:pt idx="111">
                  <c:v>2.8159999999999998</c:v>
                </c:pt>
                <c:pt idx="112">
                  <c:v>2.7690000000000001</c:v>
                </c:pt>
                <c:pt idx="113">
                  <c:v>2.74</c:v>
                </c:pt>
                <c:pt idx="114">
                  <c:v>2.6870000000000003</c:v>
                </c:pt>
                <c:pt idx="115">
                  <c:v>2.6739999999999999</c:v>
                </c:pt>
                <c:pt idx="116">
                  <c:v>2.6819999999999999</c:v>
                </c:pt>
                <c:pt idx="117">
                  <c:v>2.6749999999999998</c:v>
                </c:pt>
                <c:pt idx="118">
                  <c:v>2.6630000000000003</c:v>
                </c:pt>
                <c:pt idx="119">
                  <c:v>2.6790000000000003</c:v>
                </c:pt>
                <c:pt idx="120">
                  <c:v>2.67</c:v>
                </c:pt>
                <c:pt idx="121">
                  <c:v>2.6840000000000002</c:v>
                </c:pt>
                <c:pt idx="122">
                  <c:v>2.7290000000000001</c:v>
                </c:pt>
                <c:pt idx="123">
                  <c:v>2.7080000000000002</c:v>
                </c:pt>
                <c:pt idx="124">
                  <c:v>2.6240000000000001</c:v>
                </c:pt>
                <c:pt idx="125">
                  <c:v>2.6150000000000002</c:v>
                </c:pt>
                <c:pt idx="126">
                  <c:v>2.6890000000000001</c:v>
                </c:pt>
                <c:pt idx="127">
                  <c:v>2.6790000000000003</c:v>
                </c:pt>
                <c:pt idx="128">
                  <c:v>2.702</c:v>
                </c:pt>
                <c:pt idx="129">
                  <c:v>2.7690000000000001</c:v>
                </c:pt>
                <c:pt idx="130">
                  <c:v>2.7610000000000001</c:v>
                </c:pt>
                <c:pt idx="131">
                  <c:v>2.7170000000000001</c:v>
                </c:pt>
                <c:pt idx="132">
                  <c:v>2.7650000000000001</c:v>
                </c:pt>
                <c:pt idx="133">
                  <c:v>2.8120000000000003</c:v>
                </c:pt>
                <c:pt idx="134">
                  <c:v>2.8140000000000001</c:v>
                </c:pt>
                <c:pt idx="135">
                  <c:v>2.8759999999999999</c:v>
                </c:pt>
                <c:pt idx="136">
                  <c:v>2.903</c:v>
                </c:pt>
                <c:pt idx="137">
                  <c:v>2.89</c:v>
                </c:pt>
                <c:pt idx="138">
                  <c:v>2.915</c:v>
                </c:pt>
                <c:pt idx="139">
                  <c:v>2.919</c:v>
                </c:pt>
                <c:pt idx="140">
                  <c:v>2.911</c:v>
                </c:pt>
                <c:pt idx="141">
                  <c:v>2.93</c:v>
                </c:pt>
                <c:pt idx="142">
                  <c:v>2.93</c:v>
                </c:pt>
                <c:pt idx="143">
                  <c:v>2.9169999999999998</c:v>
                </c:pt>
                <c:pt idx="144">
                  <c:v>2.9009999999999998</c:v>
                </c:pt>
                <c:pt idx="145">
                  <c:v>2.944</c:v>
                </c:pt>
                <c:pt idx="146">
                  <c:v>2.9239999999999999</c:v>
                </c:pt>
                <c:pt idx="147">
                  <c:v>2.8650000000000002</c:v>
                </c:pt>
                <c:pt idx="148">
                  <c:v>2.8490000000000002</c:v>
                </c:pt>
                <c:pt idx="149">
                  <c:v>2.843</c:v>
                </c:pt>
                <c:pt idx="150">
                  <c:v>2.8820000000000001</c:v>
                </c:pt>
                <c:pt idx="151">
                  <c:v>2.9279999999999999</c:v>
                </c:pt>
                <c:pt idx="152">
                  <c:v>2.8919999999999999</c:v>
                </c:pt>
                <c:pt idx="153">
                  <c:v>2.8479999999999999</c:v>
                </c:pt>
                <c:pt idx="154">
                  <c:v>2.899</c:v>
                </c:pt>
                <c:pt idx="155">
                  <c:v>2.883</c:v>
                </c:pt>
                <c:pt idx="156">
                  <c:v>2.91</c:v>
                </c:pt>
                <c:pt idx="157">
                  <c:v>2.9319999999999999</c:v>
                </c:pt>
                <c:pt idx="158">
                  <c:v>3.0059999999999998</c:v>
                </c:pt>
                <c:pt idx="159">
                  <c:v>3.0569999999999999</c:v>
                </c:pt>
                <c:pt idx="160">
                  <c:v>3.1789999999999998</c:v>
                </c:pt>
                <c:pt idx="161">
                  <c:v>3.0070000000000001</c:v>
                </c:pt>
                <c:pt idx="162">
                  <c:v>3.0550000000000002</c:v>
                </c:pt>
                <c:pt idx="163">
                  <c:v>3.1059999999999999</c:v>
                </c:pt>
                <c:pt idx="164">
                  <c:v>3.0670000000000002</c:v>
                </c:pt>
                <c:pt idx="165">
                  <c:v>3.1539999999999999</c:v>
                </c:pt>
                <c:pt idx="166">
                  <c:v>3.2890000000000001</c:v>
                </c:pt>
                <c:pt idx="167">
                  <c:v>3.2759999999999998</c:v>
                </c:pt>
                <c:pt idx="168">
                  <c:v>3.3130000000000002</c:v>
                </c:pt>
                <c:pt idx="169">
                  <c:v>3.1789999999999998</c:v>
                </c:pt>
                <c:pt idx="170">
                  <c:v>3.109</c:v>
                </c:pt>
                <c:pt idx="171">
                  <c:v>3.077</c:v>
                </c:pt>
                <c:pt idx="172">
                  <c:v>3.097</c:v>
                </c:pt>
                <c:pt idx="173">
                  <c:v>3.1560000000000001</c:v>
                </c:pt>
                <c:pt idx="174">
                  <c:v>3.1960000000000002</c:v>
                </c:pt>
                <c:pt idx="175">
                  <c:v>3.133</c:v>
                </c:pt>
                <c:pt idx="176">
                  <c:v>3.169</c:v>
                </c:pt>
                <c:pt idx="177">
                  <c:v>3.149</c:v>
                </c:pt>
                <c:pt idx="178">
                  <c:v>3.1139999999999999</c:v>
                </c:pt>
                <c:pt idx="179">
                  <c:v>3.1059999999999999</c:v>
                </c:pt>
                <c:pt idx="180">
                  <c:v>3.0550000000000002</c:v>
                </c:pt>
                <c:pt idx="181">
                  <c:v>3.0680000000000001</c:v>
                </c:pt>
                <c:pt idx="182">
                  <c:v>3.0739999999999998</c:v>
                </c:pt>
                <c:pt idx="183">
                  <c:v>3.11</c:v>
                </c:pt>
                <c:pt idx="184">
                  <c:v>3.1070000000000002</c:v>
                </c:pt>
                <c:pt idx="185">
                  <c:v>3.0750000000000002</c:v>
                </c:pt>
                <c:pt idx="186">
                  <c:v>3.0369999999999999</c:v>
                </c:pt>
                <c:pt idx="187">
                  <c:v>3.02</c:v>
                </c:pt>
                <c:pt idx="188">
                  <c:v>2.9350000000000001</c:v>
                </c:pt>
                <c:pt idx="189">
                  <c:v>2.9220000000000002</c:v>
                </c:pt>
                <c:pt idx="190">
                  <c:v>3.01</c:v>
                </c:pt>
                <c:pt idx="191">
                  <c:v>3.0070000000000001</c:v>
                </c:pt>
                <c:pt idx="192">
                  <c:v>3.0230000000000001</c:v>
                </c:pt>
                <c:pt idx="193">
                  <c:v>3.0470000000000002</c:v>
                </c:pt>
                <c:pt idx="194">
                  <c:v>3.0630000000000002</c:v>
                </c:pt>
                <c:pt idx="195">
                  <c:v>3.085</c:v>
                </c:pt>
                <c:pt idx="196">
                  <c:v>3.121</c:v>
                </c:pt>
                <c:pt idx="197">
                  <c:v>3.121</c:v>
                </c:pt>
                <c:pt idx="198">
                  <c:v>3.1</c:v>
                </c:pt>
                <c:pt idx="199">
                  <c:v>3.1019999999999999</c:v>
                </c:pt>
                <c:pt idx="200">
                  <c:v>3.093</c:v>
                </c:pt>
                <c:pt idx="201">
                  <c:v>3.0750000000000002</c:v>
                </c:pt>
                <c:pt idx="202">
                  <c:v>3.069</c:v>
                </c:pt>
                <c:pt idx="203">
                  <c:v>3.0939999999999999</c:v>
                </c:pt>
                <c:pt idx="204">
                  <c:v>3.105</c:v>
                </c:pt>
                <c:pt idx="205">
                  <c:v>3.05</c:v>
                </c:pt>
                <c:pt idx="206">
                  <c:v>2.9830000000000001</c:v>
                </c:pt>
                <c:pt idx="207">
                  <c:v>2.927</c:v>
                </c:pt>
                <c:pt idx="208">
                  <c:v>2.9529999999999998</c:v>
                </c:pt>
                <c:pt idx="209">
                  <c:v>2.9699999999999998</c:v>
                </c:pt>
                <c:pt idx="210">
                  <c:v>2.968</c:v>
                </c:pt>
                <c:pt idx="211">
                  <c:v>2.9740000000000002</c:v>
                </c:pt>
                <c:pt idx="212">
                  <c:v>2.9449999999999998</c:v>
                </c:pt>
                <c:pt idx="213">
                  <c:v>2.9430000000000001</c:v>
                </c:pt>
                <c:pt idx="214">
                  <c:v>2.8980000000000001</c:v>
                </c:pt>
                <c:pt idx="215">
                  <c:v>2.9159999999999999</c:v>
                </c:pt>
                <c:pt idx="216">
                  <c:v>2.95</c:v>
                </c:pt>
                <c:pt idx="217">
                  <c:v>2.8929999999999998</c:v>
                </c:pt>
                <c:pt idx="218">
                  <c:v>2.8679999999999999</c:v>
                </c:pt>
                <c:pt idx="219">
                  <c:v>2.8529999999999998</c:v>
                </c:pt>
                <c:pt idx="220">
                  <c:v>2.8250000000000002</c:v>
                </c:pt>
                <c:pt idx="221">
                  <c:v>2.8410000000000002</c:v>
                </c:pt>
                <c:pt idx="222">
                  <c:v>2.87</c:v>
                </c:pt>
                <c:pt idx="223">
                  <c:v>2.8340000000000001</c:v>
                </c:pt>
                <c:pt idx="224">
                  <c:v>2.855</c:v>
                </c:pt>
                <c:pt idx="225">
                  <c:v>2.883</c:v>
                </c:pt>
                <c:pt idx="226">
                  <c:v>2.8820000000000001</c:v>
                </c:pt>
                <c:pt idx="227">
                  <c:v>2.8580000000000001</c:v>
                </c:pt>
                <c:pt idx="228">
                  <c:v>2.8289999999999997</c:v>
                </c:pt>
                <c:pt idx="229">
                  <c:v>2.8120000000000003</c:v>
                </c:pt>
                <c:pt idx="230">
                  <c:v>2.8559999999999999</c:v>
                </c:pt>
                <c:pt idx="231">
                  <c:v>2.9239999999999999</c:v>
                </c:pt>
                <c:pt idx="232">
                  <c:v>2.9009999999999998</c:v>
                </c:pt>
                <c:pt idx="233">
                  <c:v>2.867</c:v>
                </c:pt>
                <c:pt idx="234">
                  <c:v>2.8780000000000001</c:v>
                </c:pt>
                <c:pt idx="235">
                  <c:v>2.91</c:v>
                </c:pt>
                <c:pt idx="236">
                  <c:v>2.907</c:v>
                </c:pt>
                <c:pt idx="237">
                  <c:v>2.9009999999999998</c:v>
                </c:pt>
                <c:pt idx="238">
                  <c:v>2.9329999999999998</c:v>
                </c:pt>
                <c:pt idx="239">
                  <c:v>2.9859999999999998</c:v>
                </c:pt>
                <c:pt idx="240">
                  <c:v>3.0259999999999998</c:v>
                </c:pt>
                <c:pt idx="241">
                  <c:v>2.9990000000000001</c:v>
                </c:pt>
                <c:pt idx="242">
                  <c:v>2.9529999999999998</c:v>
                </c:pt>
                <c:pt idx="243">
                  <c:v>2.9590000000000001</c:v>
                </c:pt>
                <c:pt idx="244">
                  <c:v>2.952</c:v>
                </c:pt>
                <c:pt idx="245">
                  <c:v>2.8929999999999998</c:v>
                </c:pt>
                <c:pt idx="246">
                  <c:v>2.8879999999999999</c:v>
                </c:pt>
                <c:pt idx="247">
                  <c:v>2.915</c:v>
                </c:pt>
                <c:pt idx="248">
                  <c:v>2.9290000000000003</c:v>
                </c:pt>
                <c:pt idx="249">
                  <c:v>2.95</c:v>
                </c:pt>
                <c:pt idx="250">
                  <c:v>2.96</c:v>
                </c:pt>
                <c:pt idx="251">
                  <c:v>3.0179999999999998</c:v>
                </c:pt>
                <c:pt idx="252">
                  <c:v>3.0369999999999999</c:v>
                </c:pt>
                <c:pt idx="253">
                  <c:v>3.0379999999999998</c:v>
                </c:pt>
                <c:pt idx="254">
                  <c:v>3.0659999999999998</c:v>
                </c:pt>
                <c:pt idx="255">
                  <c:v>3.093</c:v>
                </c:pt>
                <c:pt idx="256">
                  <c:v>3.1150000000000002</c:v>
                </c:pt>
                <c:pt idx="257">
                  <c:v>3.1539999999999999</c:v>
                </c:pt>
                <c:pt idx="258">
                  <c:v>3.1480000000000001</c:v>
                </c:pt>
                <c:pt idx="259">
                  <c:v>3.121</c:v>
                </c:pt>
                <c:pt idx="260">
                  <c:v>3.1480000000000001</c:v>
                </c:pt>
                <c:pt idx="261">
                  <c:v>3.1640000000000001</c:v>
                </c:pt>
                <c:pt idx="262">
                  <c:v>3.1709999999999998</c:v>
                </c:pt>
                <c:pt idx="263">
                  <c:v>3.1890000000000001</c:v>
                </c:pt>
                <c:pt idx="264">
                  <c:v>3.1440000000000001</c:v>
                </c:pt>
                <c:pt idx="265">
                  <c:v>3.1779999999999999</c:v>
                </c:pt>
                <c:pt idx="266">
                  <c:v>3.2050000000000001</c:v>
                </c:pt>
                <c:pt idx="267">
                  <c:v>3.0680000000000001</c:v>
                </c:pt>
                <c:pt idx="268">
                  <c:v>3.1390000000000002</c:v>
                </c:pt>
                <c:pt idx="269">
                  <c:v>3.1</c:v>
                </c:pt>
                <c:pt idx="270">
                  <c:v>3.1589999999999998</c:v>
                </c:pt>
                <c:pt idx="271">
                  <c:v>3.1659999999999999</c:v>
                </c:pt>
                <c:pt idx="272">
                  <c:v>3.13</c:v>
                </c:pt>
                <c:pt idx="273">
                  <c:v>3.206</c:v>
                </c:pt>
                <c:pt idx="274">
                  <c:v>2.984</c:v>
                </c:pt>
                <c:pt idx="275">
                  <c:v>2.8879999999999999</c:v>
                </c:pt>
                <c:pt idx="276">
                  <c:v>2.8460000000000001</c:v>
                </c:pt>
                <c:pt idx="277">
                  <c:v>2.8759999999999999</c:v>
                </c:pt>
                <c:pt idx="278">
                  <c:v>2.94</c:v>
                </c:pt>
                <c:pt idx="279">
                  <c:v>2.9319999999999999</c:v>
                </c:pt>
                <c:pt idx="280">
                  <c:v>2.9790000000000001</c:v>
                </c:pt>
                <c:pt idx="281">
                  <c:v>2.95</c:v>
                </c:pt>
                <c:pt idx="282">
                  <c:v>2.95</c:v>
                </c:pt>
                <c:pt idx="283">
                  <c:v>3.1619999999999999</c:v>
                </c:pt>
                <c:pt idx="284">
                  <c:v>2.9430000000000001</c:v>
                </c:pt>
                <c:pt idx="285">
                  <c:v>2.9430000000000001</c:v>
                </c:pt>
                <c:pt idx="286">
                  <c:v>2.9430000000000001</c:v>
                </c:pt>
                <c:pt idx="287">
                  <c:v>2.9159999999999999</c:v>
                </c:pt>
                <c:pt idx="288">
                  <c:v>3.0979999999999999</c:v>
                </c:pt>
                <c:pt idx="289">
                  <c:v>3.137</c:v>
                </c:pt>
                <c:pt idx="290">
                  <c:v>2.9489999999999998</c:v>
                </c:pt>
                <c:pt idx="291">
                  <c:v>2.93</c:v>
                </c:pt>
                <c:pt idx="292">
                  <c:v>2.8650000000000002</c:v>
                </c:pt>
                <c:pt idx="293">
                  <c:v>2.9130000000000003</c:v>
                </c:pt>
                <c:pt idx="294">
                  <c:v>2.9550000000000001</c:v>
                </c:pt>
                <c:pt idx="295">
                  <c:v>3.129</c:v>
                </c:pt>
                <c:pt idx="296">
                  <c:v>3.0659999999999998</c:v>
                </c:pt>
                <c:pt idx="297">
                  <c:v>3.2669999999999999</c:v>
                </c:pt>
                <c:pt idx="298">
                  <c:v>3.117</c:v>
                </c:pt>
                <c:pt idx="299">
                  <c:v>3.0310000000000001</c:v>
                </c:pt>
                <c:pt idx="300">
                  <c:v>2.9790000000000001</c:v>
                </c:pt>
                <c:pt idx="301">
                  <c:v>2.8970000000000002</c:v>
                </c:pt>
                <c:pt idx="302">
                  <c:v>2.831</c:v>
                </c:pt>
                <c:pt idx="303">
                  <c:v>2.8959999999999999</c:v>
                </c:pt>
                <c:pt idx="304">
                  <c:v>2.8369999999999997</c:v>
                </c:pt>
                <c:pt idx="305">
                  <c:v>2.6619999999999999</c:v>
                </c:pt>
                <c:pt idx="306">
                  <c:v>2.673</c:v>
                </c:pt>
                <c:pt idx="307">
                  <c:v>2.6779999999999999</c:v>
                </c:pt>
                <c:pt idx="308">
                  <c:v>2.62</c:v>
                </c:pt>
                <c:pt idx="309">
                  <c:v>2.6269999999999998</c:v>
                </c:pt>
                <c:pt idx="310">
                  <c:v>2.649</c:v>
                </c:pt>
                <c:pt idx="311">
                  <c:v>2.6739999999999999</c:v>
                </c:pt>
                <c:pt idx="312">
                  <c:v>2.742</c:v>
                </c:pt>
                <c:pt idx="313">
                  <c:v>2.7119999999999997</c:v>
                </c:pt>
                <c:pt idx="314">
                  <c:v>2.7439999999999998</c:v>
                </c:pt>
                <c:pt idx="315">
                  <c:v>2.7549999999999999</c:v>
                </c:pt>
                <c:pt idx="316">
                  <c:v>2.734</c:v>
                </c:pt>
                <c:pt idx="317">
                  <c:v>2.681</c:v>
                </c:pt>
                <c:pt idx="318">
                  <c:v>2.6840000000000002</c:v>
                </c:pt>
                <c:pt idx="319">
                  <c:v>2.738</c:v>
                </c:pt>
                <c:pt idx="320">
                  <c:v>2.8289999999999997</c:v>
                </c:pt>
                <c:pt idx="321">
                  <c:v>2.8289999999999997</c:v>
                </c:pt>
                <c:pt idx="322">
                  <c:v>2.9329999999999998</c:v>
                </c:pt>
                <c:pt idx="323">
                  <c:v>2.9119999999999999</c:v>
                </c:pt>
                <c:pt idx="324">
                  <c:v>2.806</c:v>
                </c:pt>
                <c:pt idx="325">
                  <c:v>2.778</c:v>
                </c:pt>
                <c:pt idx="326">
                  <c:v>2.73</c:v>
                </c:pt>
                <c:pt idx="327">
                  <c:v>2.6989999999999998</c:v>
                </c:pt>
                <c:pt idx="328">
                  <c:v>2.661</c:v>
                </c:pt>
                <c:pt idx="329">
                  <c:v>2.6909999999999998</c:v>
                </c:pt>
                <c:pt idx="330">
                  <c:v>2.59</c:v>
                </c:pt>
                <c:pt idx="331">
                  <c:v>2.6189999999999998</c:v>
                </c:pt>
                <c:pt idx="332">
                  <c:v>2.6859999999999999</c:v>
                </c:pt>
                <c:pt idx="333">
                  <c:v>2.6080000000000001</c:v>
                </c:pt>
                <c:pt idx="334">
                  <c:v>2.6339999999999999</c:v>
                </c:pt>
                <c:pt idx="335">
                  <c:v>2.714</c:v>
                </c:pt>
                <c:pt idx="336">
                  <c:v>2.7359999999999998</c:v>
                </c:pt>
                <c:pt idx="337">
                  <c:v>2.7010000000000001</c:v>
                </c:pt>
                <c:pt idx="338">
                  <c:v>2.6760000000000002</c:v>
                </c:pt>
                <c:pt idx="339">
                  <c:v>2.6659999999999999</c:v>
                </c:pt>
                <c:pt idx="340">
                  <c:v>2.6850000000000001</c:v>
                </c:pt>
                <c:pt idx="341">
                  <c:v>2.7469999999999999</c:v>
                </c:pt>
                <c:pt idx="342">
                  <c:v>2.681</c:v>
                </c:pt>
                <c:pt idx="343">
                  <c:v>2.6680000000000001</c:v>
                </c:pt>
                <c:pt idx="344">
                  <c:v>2.6560000000000001</c:v>
                </c:pt>
                <c:pt idx="345">
                  <c:v>2.6539999999999999</c:v>
                </c:pt>
                <c:pt idx="346">
                  <c:v>2.6269999999999998</c:v>
                </c:pt>
                <c:pt idx="347">
                  <c:v>2.5859999999999999</c:v>
                </c:pt>
                <c:pt idx="348">
                  <c:v>2.6539999999999999</c:v>
                </c:pt>
                <c:pt idx="349">
                  <c:v>2.7749999999999999</c:v>
                </c:pt>
                <c:pt idx="350">
                  <c:v>2.8369999999999997</c:v>
                </c:pt>
                <c:pt idx="351">
                  <c:v>2.851</c:v>
                </c:pt>
                <c:pt idx="352">
                  <c:v>2.806</c:v>
                </c:pt>
                <c:pt idx="353">
                  <c:v>2.835</c:v>
                </c:pt>
                <c:pt idx="354">
                  <c:v>2.7839999999999998</c:v>
                </c:pt>
                <c:pt idx="355">
                  <c:v>2.8010000000000002</c:v>
                </c:pt>
                <c:pt idx="356">
                  <c:v>2.8079999999999998</c:v>
                </c:pt>
                <c:pt idx="357">
                  <c:v>2.8879999999999999</c:v>
                </c:pt>
                <c:pt idx="358">
                  <c:v>2.8959999999999999</c:v>
                </c:pt>
                <c:pt idx="359">
                  <c:v>3.0139999999999998</c:v>
                </c:pt>
                <c:pt idx="360">
                  <c:v>3.0390000000000001</c:v>
                </c:pt>
                <c:pt idx="361">
                  <c:v>3.0289999999999999</c:v>
                </c:pt>
                <c:pt idx="362">
                  <c:v>2.9649999999999999</c:v>
                </c:pt>
                <c:pt idx="363">
                  <c:v>2.9820000000000002</c:v>
                </c:pt>
                <c:pt idx="364">
                  <c:v>2.9689999999999999</c:v>
                </c:pt>
                <c:pt idx="365">
                  <c:v>2.98</c:v>
                </c:pt>
                <c:pt idx="366">
                  <c:v>2.9710000000000001</c:v>
                </c:pt>
                <c:pt idx="367">
                  <c:v>2.9529999999999998</c:v>
                </c:pt>
                <c:pt idx="368">
                  <c:v>2.9239999999999999</c:v>
                </c:pt>
                <c:pt idx="369">
                  <c:v>2.9779999999999998</c:v>
                </c:pt>
                <c:pt idx="370">
                  <c:v>3.0470000000000002</c:v>
                </c:pt>
                <c:pt idx="371">
                  <c:v>3.0110000000000001</c:v>
                </c:pt>
                <c:pt idx="372">
                  <c:v>2.9609999999999999</c:v>
                </c:pt>
                <c:pt idx="373">
                  <c:v>2.9060000000000001</c:v>
                </c:pt>
                <c:pt idx="374">
                  <c:v>2.95</c:v>
                </c:pt>
                <c:pt idx="375">
                  <c:v>2.9449999999999998</c:v>
                </c:pt>
                <c:pt idx="376">
                  <c:v>2.9820000000000002</c:v>
                </c:pt>
                <c:pt idx="377">
                  <c:v>2.8650000000000002</c:v>
                </c:pt>
                <c:pt idx="378">
                  <c:v>2.7229999999999999</c:v>
                </c:pt>
                <c:pt idx="379">
                  <c:v>2.7029999999999998</c:v>
                </c:pt>
                <c:pt idx="380">
                  <c:v>2.7450000000000001</c:v>
                </c:pt>
                <c:pt idx="381">
                  <c:v>2.7610000000000001</c:v>
                </c:pt>
                <c:pt idx="382">
                  <c:v>2.7549999999999999</c:v>
                </c:pt>
                <c:pt idx="383">
                  <c:v>2.7829999999999999</c:v>
                </c:pt>
                <c:pt idx="384">
                  <c:v>2.863</c:v>
                </c:pt>
                <c:pt idx="385">
                  <c:v>2.863</c:v>
                </c:pt>
                <c:pt idx="386">
                  <c:v>2.9390000000000001</c:v>
                </c:pt>
                <c:pt idx="387">
                  <c:v>3.0179999999999998</c:v>
                </c:pt>
                <c:pt idx="388">
                  <c:v>3.0350000000000001</c:v>
                </c:pt>
                <c:pt idx="389">
                  <c:v>3.0870000000000002</c:v>
                </c:pt>
                <c:pt idx="390">
                  <c:v>3.0430000000000001</c:v>
                </c:pt>
                <c:pt idx="391">
                  <c:v>2.944</c:v>
                </c:pt>
                <c:pt idx="392">
                  <c:v>2.9340000000000002</c:v>
                </c:pt>
                <c:pt idx="393">
                  <c:v>2.9340000000000002</c:v>
                </c:pt>
                <c:pt idx="394">
                  <c:v>2.9350000000000001</c:v>
                </c:pt>
                <c:pt idx="395">
                  <c:v>2.9169999999999998</c:v>
                </c:pt>
                <c:pt idx="396">
                  <c:v>2.88</c:v>
                </c:pt>
                <c:pt idx="397">
                  <c:v>2.8719999999999999</c:v>
                </c:pt>
                <c:pt idx="398">
                  <c:v>2.8719999999999999</c:v>
                </c:pt>
                <c:pt idx="399">
                  <c:v>2.9239999999999999</c:v>
                </c:pt>
                <c:pt idx="400">
                  <c:v>2.8820000000000001</c:v>
                </c:pt>
                <c:pt idx="401">
                  <c:v>2.9079999999999999</c:v>
                </c:pt>
                <c:pt idx="402">
                  <c:v>2.879</c:v>
                </c:pt>
                <c:pt idx="403">
                  <c:v>2.8919999999999999</c:v>
                </c:pt>
                <c:pt idx="404">
                  <c:v>2.988</c:v>
                </c:pt>
                <c:pt idx="405">
                  <c:v>3.0190000000000001</c:v>
                </c:pt>
                <c:pt idx="406">
                  <c:v>3.0840000000000001</c:v>
                </c:pt>
                <c:pt idx="407">
                  <c:v>3.0649999999999999</c:v>
                </c:pt>
                <c:pt idx="408">
                  <c:v>3.048</c:v>
                </c:pt>
                <c:pt idx="409">
                  <c:v>2.9820000000000002</c:v>
                </c:pt>
                <c:pt idx="410">
                  <c:v>3.0350000000000001</c:v>
                </c:pt>
                <c:pt idx="411">
                  <c:v>3.1269999999999998</c:v>
                </c:pt>
                <c:pt idx="412">
                  <c:v>3.2189999999999999</c:v>
                </c:pt>
                <c:pt idx="413">
                  <c:v>3.1920000000000002</c:v>
                </c:pt>
                <c:pt idx="414">
                  <c:v>3.24</c:v>
                </c:pt>
                <c:pt idx="415">
                  <c:v>3.294</c:v>
                </c:pt>
                <c:pt idx="416">
                  <c:v>3.3119999999999998</c:v>
                </c:pt>
                <c:pt idx="417">
                  <c:v>3.3540000000000001</c:v>
                </c:pt>
                <c:pt idx="418">
                  <c:v>3.2330000000000001</c:v>
                </c:pt>
                <c:pt idx="419">
                  <c:v>3.2</c:v>
                </c:pt>
                <c:pt idx="420">
                  <c:v>3.198</c:v>
                </c:pt>
                <c:pt idx="421">
                  <c:v>3.165</c:v>
                </c:pt>
                <c:pt idx="422">
                  <c:v>3.2010000000000001</c:v>
                </c:pt>
                <c:pt idx="423">
                  <c:v>3.262</c:v>
                </c:pt>
                <c:pt idx="424">
                  <c:v>3.2829999999999999</c:v>
                </c:pt>
                <c:pt idx="425">
                  <c:v>3.3220000000000001</c:v>
                </c:pt>
                <c:pt idx="426">
                  <c:v>3.3079999999999998</c:v>
                </c:pt>
                <c:pt idx="427">
                  <c:v>3.3170000000000002</c:v>
                </c:pt>
                <c:pt idx="428">
                  <c:v>3.2050000000000001</c:v>
                </c:pt>
                <c:pt idx="429">
                  <c:v>3.1459999999999999</c:v>
                </c:pt>
                <c:pt idx="430">
                  <c:v>3.2120000000000002</c:v>
                </c:pt>
                <c:pt idx="431">
                  <c:v>3.1920000000000002</c:v>
                </c:pt>
                <c:pt idx="432">
                  <c:v>3.1669999999999998</c:v>
                </c:pt>
                <c:pt idx="433">
                  <c:v>3.1589999999999998</c:v>
                </c:pt>
                <c:pt idx="434">
                  <c:v>3.0779999999999998</c:v>
                </c:pt>
                <c:pt idx="435">
                  <c:v>3.0739999999999998</c:v>
                </c:pt>
                <c:pt idx="436">
                  <c:v>2.99</c:v>
                </c:pt>
                <c:pt idx="437">
                  <c:v>2.9729999999999999</c:v>
                </c:pt>
                <c:pt idx="438">
                  <c:v>2.9319999999999999</c:v>
                </c:pt>
                <c:pt idx="439">
                  <c:v>2.9449999999999998</c:v>
                </c:pt>
                <c:pt idx="440">
                  <c:v>2.95</c:v>
                </c:pt>
                <c:pt idx="441">
                  <c:v>2.9619999999999997</c:v>
                </c:pt>
                <c:pt idx="442">
                  <c:v>2.9329999999999998</c:v>
                </c:pt>
                <c:pt idx="443">
                  <c:v>2.8079999999999998</c:v>
                </c:pt>
                <c:pt idx="444">
                  <c:v>2.7880000000000003</c:v>
                </c:pt>
                <c:pt idx="445">
                  <c:v>2.8029999999999999</c:v>
                </c:pt>
                <c:pt idx="446">
                  <c:v>2.8140000000000001</c:v>
                </c:pt>
                <c:pt idx="447">
                  <c:v>2.8490000000000002</c:v>
                </c:pt>
                <c:pt idx="448">
                  <c:v>2.8369999999999997</c:v>
                </c:pt>
                <c:pt idx="449">
                  <c:v>2.8220000000000001</c:v>
                </c:pt>
                <c:pt idx="450">
                  <c:v>2.8719999999999999</c:v>
                </c:pt>
                <c:pt idx="451">
                  <c:v>2.879</c:v>
                </c:pt>
                <c:pt idx="452">
                  <c:v>2.7880000000000003</c:v>
                </c:pt>
                <c:pt idx="453">
                  <c:v>2.6989999999999998</c:v>
                </c:pt>
                <c:pt idx="454">
                  <c:v>2.79</c:v>
                </c:pt>
                <c:pt idx="455">
                  <c:v>2.9020000000000001</c:v>
                </c:pt>
                <c:pt idx="456">
                  <c:v>2.7679999999999998</c:v>
                </c:pt>
                <c:pt idx="457">
                  <c:v>2.645</c:v>
                </c:pt>
                <c:pt idx="458">
                  <c:v>2.6320000000000001</c:v>
                </c:pt>
                <c:pt idx="459">
                  <c:v>2.6320000000000001</c:v>
                </c:pt>
                <c:pt idx="460">
                  <c:v>2.6059999999999999</c:v>
                </c:pt>
                <c:pt idx="461">
                  <c:v>2.5470000000000002</c:v>
                </c:pt>
                <c:pt idx="462">
                  <c:v>2.4769999999999999</c:v>
                </c:pt>
                <c:pt idx="463">
                  <c:v>2.4569999999999999</c:v>
                </c:pt>
                <c:pt idx="464">
                  <c:v>2.4830000000000001</c:v>
                </c:pt>
                <c:pt idx="465">
                  <c:v>2.4779999999999998</c:v>
                </c:pt>
                <c:pt idx="466">
                  <c:v>2.37</c:v>
                </c:pt>
                <c:pt idx="467">
                  <c:v>2.3140000000000001</c:v>
                </c:pt>
                <c:pt idx="468">
                  <c:v>2.3010000000000002</c:v>
                </c:pt>
                <c:pt idx="469">
                  <c:v>2.2919999999999998</c:v>
                </c:pt>
                <c:pt idx="470">
                  <c:v>2.2679999999999998</c:v>
                </c:pt>
                <c:pt idx="471">
                  <c:v>2.2999999999999998</c:v>
                </c:pt>
                <c:pt idx="472">
                  <c:v>2.3290000000000002</c:v>
                </c:pt>
                <c:pt idx="473">
                  <c:v>2.294</c:v>
                </c:pt>
                <c:pt idx="474">
                  <c:v>2.294</c:v>
                </c:pt>
                <c:pt idx="475">
                  <c:v>2.258</c:v>
                </c:pt>
                <c:pt idx="476">
                  <c:v>2.29</c:v>
                </c:pt>
                <c:pt idx="477">
                  <c:v>2.2599999999999998</c:v>
                </c:pt>
                <c:pt idx="478">
                  <c:v>2.3050000000000002</c:v>
                </c:pt>
                <c:pt idx="479">
                  <c:v>2.3090000000000002</c:v>
                </c:pt>
                <c:pt idx="480">
                  <c:v>2.3079999999999998</c:v>
                </c:pt>
                <c:pt idx="481">
                  <c:v>2.298</c:v>
                </c:pt>
                <c:pt idx="482">
                  <c:v>2.31</c:v>
                </c:pt>
                <c:pt idx="483">
                  <c:v>2.3010000000000002</c:v>
                </c:pt>
                <c:pt idx="484">
                  <c:v>2.2400000000000002</c:v>
                </c:pt>
                <c:pt idx="485">
                  <c:v>2.2730000000000001</c:v>
                </c:pt>
                <c:pt idx="486">
                  <c:v>2.29</c:v>
                </c:pt>
                <c:pt idx="487">
                  <c:v>2.2589999999999999</c:v>
                </c:pt>
                <c:pt idx="488">
                  <c:v>2.3220000000000001</c:v>
                </c:pt>
                <c:pt idx="489">
                  <c:v>2.4249999999999998</c:v>
                </c:pt>
                <c:pt idx="490">
                  <c:v>2.4430000000000001</c:v>
                </c:pt>
                <c:pt idx="491">
                  <c:v>2.4260000000000002</c:v>
                </c:pt>
                <c:pt idx="492">
                  <c:v>2.4569999999999999</c:v>
                </c:pt>
                <c:pt idx="493">
                  <c:v>2.4060000000000001</c:v>
                </c:pt>
                <c:pt idx="494">
                  <c:v>2.4220000000000002</c:v>
                </c:pt>
                <c:pt idx="495">
                  <c:v>2.4750000000000001</c:v>
                </c:pt>
                <c:pt idx="496">
                  <c:v>2.468</c:v>
                </c:pt>
                <c:pt idx="497">
                  <c:v>2.46</c:v>
                </c:pt>
                <c:pt idx="498">
                  <c:v>2.2949999999999999</c:v>
                </c:pt>
                <c:pt idx="499">
                  <c:v>2.27</c:v>
                </c:pt>
                <c:pt idx="500">
                  <c:v>2.1859999999999999</c:v>
                </c:pt>
                <c:pt idx="501">
                  <c:v>2.1629999999999998</c:v>
                </c:pt>
                <c:pt idx="502">
                  <c:v>2.157</c:v>
                </c:pt>
                <c:pt idx="503">
                  <c:v>2.121</c:v>
                </c:pt>
                <c:pt idx="504">
                  <c:v>2.177</c:v>
                </c:pt>
                <c:pt idx="505">
                  <c:v>2.2320000000000002</c:v>
                </c:pt>
                <c:pt idx="506">
                  <c:v>2.2829999999999999</c:v>
                </c:pt>
                <c:pt idx="507">
                  <c:v>2.331</c:v>
                </c:pt>
                <c:pt idx="508">
                  <c:v>2.2679999999999998</c:v>
                </c:pt>
                <c:pt idx="509">
                  <c:v>2.3149999999999999</c:v>
                </c:pt>
                <c:pt idx="510">
                  <c:v>2.254</c:v>
                </c:pt>
                <c:pt idx="511">
                  <c:v>2.1720000000000002</c:v>
                </c:pt>
                <c:pt idx="512">
                  <c:v>2.181</c:v>
                </c:pt>
                <c:pt idx="513">
                  <c:v>2.17</c:v>
                </c:pt>
                <c:pt idx="514">
                  <c:v>2.33</c:v>
                </c:pt>
                <c:pt idx="515">
                  <c:v>2.319</c:v>
                </c:pt>
                <c:pt idx="516">
                  <c:v>2.2839999999999998</c:v>
                </c:pt>
                <c:pt idx="517">
                  <c:v>2.2109999999999999</c:v>
                </c:pt>
                <c:pt idx="518">
                  <c:v>2.14</c:v>
                </c:pt>
                <c:pt idx="519">
                  <c:v>2.0699999999999998</c:v>
                </c:pt>
                <c:pt idx="520">
                  <c:v>2.0459999999999998</c:v>
                </c:pt>
                <c:pt idx="521">
                  <c:v>2.0209999999999999</c:v>
                </c:pt>
                <c:pt idx="522">
                  <c:v>1.98</c:v>
                </c:pt>
                <c:pt idx="523">
                  <c:v>1.9990000000000001</c:v>
                </c:pt>
                <c:pt idx="524">
                  <c:v>1.988</c:v>
                </c:pt>
                <c:pt idx="525">
                  <c:v>2.0019999999999998</c:v>
                </c:pt>
                <c:pt idx="526">
                  <c:v>2.0920000000000001</c:v>
                </c:pt>
                <c:pt idx="527">
                  <c:v>2.085</c:v>
                </c:pt>
                <c:pt idx="528">
                  <c:v>2.19</c:v>
                </c:pt>
                <c:pt idx="529">
                  <c:v>2.2759999999999998</c:v>
                </c:pt>
                <c:pt idx="530">
                  <c:v>2.3039999999999998</c:v>
                </c:pt>
                <c:pt idx="531">
                  <c:v>2.294</c:v>
                </c:pt>
                <c:pt idx="532">
                  <c:v>2.278</c:v>
                </c:pt>
                <c:pt idx="533">
                  <c:v>2.238</c:v>
                </c:pt>
                <c:pt idx="534">
                  <c:v>2.2640000000000002</c:v>
                </c:pt>
                <c:pt idx="535">
                  <c:v>2.3340000000000001</c:v>
                </c:pt>
                <c:pt idx="536">
                  <c:v>2.2839999999999998</c:v>
                </c:pt>
                <c:pt idx="537">
                  <c:v>2.3290000000000002</c:v>
                </c:pt>
                <c:pt idx="538">
                  <c:v>2.3050000000000002</c:v>
                </c:pt>
                <c:pt idx="539">
                  <c:v>2.33</c:v>
                </c:pt>
                <c:pt idx="540">
                  <c:v>2.3769999999999998</c:v>
                </c:pt>
                <c:pt idx="541">
                  <c:v>2.367</c:v>
                </c:pt>
                <c:pt idx="542">
                  <c:v>2.456</c:v>
                </c:pt>
                <c:pt idx="543">
                  <c:v>2.5179999999999998</c:v>
                </c:pt>
                <c:pt idx="544">
                  <c:v>2.5179999999999998</c:v>
                </c:pt>
                <c:pt idx="545">
                  <c:v>2.5179999999999998</c:v>
                </c:pt>
                <c:pt idx="546">
                  <c:v>2.516</c:v>
                </c:pt>
                <c:pt idx="547">
                  <c:v>2.508</c:v>
                </c:pt>
                <c:pt idx="548">
                  <c:v>2.508</c:v>
                </c:pt>
                <c:pt idx="549">
                  <c:v>2.508</c:v>
                </c:pt>
                <c:pt idx="550">
                  <c:v>2.5089999999999999</c:v>
                </c:pt>
                <c:pt idx="551">
                  <c:v>2.516</c:v>
                </c:pt>
                <c:pt idx="552">
                  <c:v>2.5760000000000001</c:v>
                </c:pt>
                <c:pt idx="553">
                  <c:v>2.57</c:v>
                </c:pt>
                <c:pt idx="554">
                  <c:v>2.6179999999999999</c:v>
                </c:pt>
                <c:pt idx="555">
                  <c:v>2.6579999999999999</c:v>
                </c:pt>
                <c:pt idx="556">
                  <c:v>2.5369999999999999</c:v>
                </c:pt>
                <c:pt idx="557">
                  <c:v>2.5880000000000001</c:v>
                </c:pt>
                <c:pt idx="558">
                  <c:v>2.605</c:v>
                </c:pt>
                <c:pt idx="559">
                  <c:v>2.593</c:v>
                </c:pt>
                <c:pt idx="560">
                  <c:v>2.6070000000000002</c:v>
                </c:pt>
                <c:pt idx="561">
                  <c:v>2.6070000000000002</c:v>
                </c:pt>
                <c:pt idx="562">
                  <c:v>2.621</c:v>
                </c:pt>
                <c:pt idx="563">
                  <c:v>2.573</c:v>
                </c:pt>
                <c:pt idx="564">
                  <c:v>2.5779999999999998</c:v>
                </c:pt>
                <c:pt idx="565">
                  <c:v>2.5099999999999998</c:v>
                </c:pt>
                <c:pt idx="566">
                  <c:v>2.44</c:v>
                </c:pt>
                <c:pt idx="567">
                  <c:v>2.3820000000000001</c:v>
                </c:pt>
                <c:pt idx="568">
                  <c:v>2.4119999999999999</c:v>
                </c:pt>
                <c:pt idx="569">
                  <c:v>2.4180000000000001</c:v>
                </c:pt>
                <c:pt idx="570">
                  <c:v>2.4580000000000002</c:v>
                </c:pt>
                <c:pt idx="571">
                  <c:v>2.4980000000000002</c:v>
                </c:pt>
                <c:pt idx="572">
                  <c:v>2.4870000000000001</c:v>
                </c:pt>
                <c:pt idx="573">
                  <c:v>2.58</c:v>
                </c:pt>
                <c:pt idx="574">
                  <c:v>2.64</c:v>
                </c:pt>
                <c:pt idx="575">
                  <c:v>2.5939999999999999</c:v>
                </c:pt>
                <c:pt idx="576">
                  <c:v>2.585</c:v>
                </c:pt>
                <c:pt idx="577">
                  <c:v>2.605</c:v>
                </c:pt>
                <c:pt idx="578">
                  <c:v>2.5110000000000001</c:v>
                </c:pt>
                <c:pt idx="579">
                  <c:v>2.5789999999999997</c:v>
                </c:pt>
                <c:pt idx="580">
                  <c:v>2.6219999999999999</c:v>
                </c:pt>
                <c:pt idx="581">
                  <c:v>2.621</c:v>
                </c:pt>
                <c:pt idx="582">
                  <c:v>2.6509999999999998</c:v>
                </c:pt>
                <c:pt idx="583">
                  <c:v>2.66</c:v>
                </c:pt>
                <c:pt idx="584">
                  <c:v>2.621</c:v>
                </c:pt>
                <c:pt idx="585">
                  <c:v>2.5579999999999998</c:v>
                </c:pt>
                <c:pt idx="586">
                  <c:v>2.5739999999999998</c:v>
                </c:pt>
                <c:pt idx="587">
                  <c:v>2.54</c:v>
                </c:pt>
                <c:pt idx="588">
                  <c:v>2.5990000000000002</c:v>
                </c:pt>
                <c:pt idx="589">
                  <c:v>2.593</c:v>
                </c:pt>
                <c:pt idx="590">
                  <c:v>2.6240000000000001</c:v>
                </c:pt>
                <c:pt idx="591">
                  <c:v>2.657</c:v>
                </c:pt>
                <c:pt idx="592">
                  <c:v>2.641</c:v>
                </c:pt>
                <c:pt idx="593">
                  <c:v>2.6390000000000002</c:v>
                </c:pt>
                <c:pt idx="594">
                  <c:v>2.6320000000000001</c:v>
                </c:pt>
                <c:pt idx="595">
                  <c:v>2.637</c:v>
                </c:pt>
                <c:pt idx="596">
                  <c:v>2.6589999999999998</c:v>
                </c:pt>
                <c:pt idx="597">
                  <c:v>2.6520000000000001</c:v>
                </c:pt>
                <c:pt idx="598">
                  <c:v>2.7349999999999999</c:v>
                </c:pt>
                <c:pt idx="599">
                  <c:v>2.609</c:v>
                </c:pt>
                <c:pt idx="600">
                  <c:v>2.6070000000000002</c:v>
                </c:pt>
                <c:pt idx="601">
                  <c:v>2.7290000000000001</c:v>
                </c:pt>
                <c:pt idx="602">
                  <c:v>2.754</c:v>
                </c:pt>
                <c:pt idx="603">
                  <c:v>2.7359999999999998</c:v>
                </c:pt>
                <c:pt idx="604">
                  <c:v>2.8340000000000001</c:v>
                </c:pt>
                <c:pt idx="605">
                  <c:v>2.9319999999999999</c:v>
                </c:pt>
                <c:pt idx="606">
                  <c:v>2.9710000000000001</c:v>
                </c:pt>
                <c:pt idx="607">
                  <c:v>3.0409999999999999</c:v>
                </c:pt>
                <c:pt idx="608">
                  <c:v>3.0139999999999998</c:v>
                </c:pt>
                <c:pt idx="609">
                  <c:v>2.99</c:v>
                </c:pt>
                <c:pt idx="610">
                  <c:v>3.0510000000000002</c:v>
                </c:pt>
                <c:pt idx="611">
                  <c:v>3.028</c:v>
                </c:pt>
                <c:pt idx="612">
                  <c:v>3.0049999999999999</c:v>
                </c:pt>
                <c:pt idx="613">
                  <c:v>2.9119999999999999</c:v>
                </c:pt>
                <c:pt idx="614">
                  <c:v>2.9449999999999998</c:v>
                </c:pt>
                <c:pt idx="615">
                  <c:v>3.0590000000000002</c:v>
                </c:pt>
                <c:pt idx="616">
                  <c:v>3.09</c:v>
                </c:pt>
                <c:pt idx="617">
                  <c:v>3.1579999999999999</c:v>
                </c:pt>
                <c:pt idx="618">
                  <c:v>3.2080000000000002</c:v>
                </c:pt>
                <c:pt idx="619">
                  <c:v>3.1619999999999999</c:v>
                </c:pt>
                <c:pt idx="620">
                  <c:v>3.202</c:v>
                </c:pt>
                <c:pt idx="621">
                  <c:v>3.19</c:v>
                </c:pt>
                <c:pt idx="622">
                  <c:v>3.2290000000000001</c:v>
                </c:pt>
                <c:pt idx="623">
                  <c:v>2.9939999999999998</c:v>
                </c:pt>
                <c:pt idx="624">
                  <c:v>2.984</c:v>
                </c:pt>
                <c:pt idx="625">
                  <c:v>2.9630000000000001</c:v>
                </c:pt>
                <c:pt idx="626">
                  <c:v>2.8279999999999998</c:v>
                </c:pt>
                <c:pt idx="627">
                  <c:v>2.92</c:v>
                </c:pt>
                <c:pt idx="628">
                  <c:v>3.0059999999999998</c:v>
                </c:pt>
                <c:pt idx="629">
                  <c:v>3.01</c:v>
                </c:pt>
                <c:pt idx="630">
                  <c:v>3.1080000000000001</c:v>
                </c:pt>
                <c:pt idx="631">
                  <c:v>3.081</c:v>
                </c:pt>
                <c:pt idx="632">
                  <c:v>3.1120000000000001</c:v>
                </c:pt>
                <c:pt idx="633">
                  <c:v>3.1080000000000001</c:v>
                </c:pt>
                <c:pt idx="634">
                  <c:v>3.044</c:v>
                </c:pt>
                <c:pt idx="635">
                  <c:v>3.077</c:v>
                </c:pt>
                <c:pt idx="636">
                  <c:v>3.0920000000000001</c:v>
                </c:pt>
                <c:pt idx="637">
                  <c:v>3.153</c:v>
                </c:pt>
                <c:pt idx="638">
                  <c:v>3.15</c:v>
                </c:pt>
                <c:pt idx="639">
                  <c:v>3.1360000000000001</c:v>
                </c:pt>
                <c:pt idx="640">
                  <c:v>3.113</c:v>
                </c:pt>
                <c:pt idx="641">
                  <c:v>3.1230000000000002</c:v>
                </c:pt>
                <c:pt idx="642">
                  <c:v>3.2</c:v>
                </c:pt>
                <c:pt idx="643">
                  <c:v>3.194</c:v>
                </c:pt>
                <c:pt idx="644">
                  <c:v>3.2989999999999999</c:v>
                </c:pt>
                <c:pt idx="645">
                  <c:v>3.355</c:v>
                </c:pt>
                <c:pt idx="646">
                  <c:v>3.3380000000000001</c:v>
                </c:pt>
                <c:pt idx="647">
                  <c:v>3.387</c:v>
                </c:pt>
                <c:pt idx="648">
                  <c:v>3.3820000000000001</c:v>
                </c:pt>
                <c:pt idx="649">
                  <c:v>3.4380000000000002</c:v>
                </c:pt>
                <c:pt idx="650">
                  <c:v>3.448</c:v>
                </c:pt>
                <c:pt idx="651">
                  <c:v>3.306</c:v>
                </c:pt>
                <c:pt idx="652">
                  <c:v>3.4729999999999999</c:v>
                </c:pt>
                <c:pt idx="653">
                  <c:v>3.403</c:v>
                </c:pt>
                <c:pt idx="654">
                  <c:v>3.24</c:v>
                </c:pt>
                <c:pt idx="655">
                  <c:v>3.1760000000000002</c:v>
                </c:pt>
                <c:pt idx="656">
                  <c:v>3.2280000000000002</c:v>
                </c:pt>
                <c:pt idx="657">
                  <c:v>3.2280000000000002</c:v>
                </c:pt>
                <c:pt idx="658">
                  <c:v>3.2589999999999999</c:v>
                </c:pt>
                <c:pt idx="659">
                  <c:v>3.2269999999999999</c:v>
                </c:pt>
                <c:pt idx="660">
                  <c:v>3.3180000000000001</c:v>
                </c:pt>
                <c:pt idx="661">
                  <c:v>3.3490000000000002</c:v>
                </c:pt>
                <c:pt idx="662">
                  <c:v>3.3439999999999999</c:v>
                </c:pt>
                <c:pt idx="663">
                  <c:v>3.3650000000000002</c:v>
                </c:pt>
                <c:pt idx="664">
                  <c:v>3.4119999999999999</c:v>
                </c:pt>
                <c:pt idx="665">
                  <c:v>3.4609999999999999</c:v>
                </c:pt>
                <c:pt idx="666">
                  <c:v>3.3980000000000001</c:v>
                </c:pt>
                <c:pt idx="667">
                  <c:v>3.4079999999999999</c:v>
                </c:pt>
                <c:pt idx="668">
                  <c:v>3.3919999999999999</c:v>
                </c:pt>
                <c:pt idx="669">
                  <c:v>3.38</c:v>
                </c:pt>
                <c:pt idx="670">
                  <c:v>3.3410000000000002</c:v>
                </c:pt>
                <c:pt idx="671">
                  <c:v>3.3839999999999999</c:v>
                </c:pt>
                <c:pt idx="672">
                  <c:v>3.415</c:v>
                </c:pt>
                <c:pt idx="673">
                  <c:v>3.468</c:v>
                </c:pt>
                <c:pt idx="674">
                  <c:v>3.464</c:v>
                </c:pt>
                <c:pt idx="675">
                  <c:v>3.4369999999999998</c:v>
                </c:pt>
                <c:pt idx="676">
                  <c:v>3.448</c:v>
                </c:pt>
                <c:pt idx="677">
                  <c:v>3.4350000000000001</c:v>
                </c:pt>
                <c:pt idx="678">
                  <c:v>3.4289999999999998</c:v>
                </c:pt>
                <c:pt idx="679">
                  <c:v>3.4249999999999998</c:v>
                </c:pt>
                <c:pt idx="680">
                  <c:v>3.4870000000000001</c:v>
                </c:pt>
                <c:pt idx="681">
                  <c:v>3.5960000000000001</c:v>
                </c:pt>
                <c:pt idx="682">
                  <c:v>3.6550000000000002</c:v>
                </c:pt>
                <c:pt idx="683">
                  <c:v>3.5300000000000002</c:v>
                </c:pt>
                <c:pt idx="684">
                  <c:v>3.5620000000000003</c:v>
                </c:pt>
                <c:pt idx="685">
                  <c:v>3.573</c:v>
                </c:pt>
                <c:pt idx="686">
                  <c:v>3.5390000000000001</c:v>
                </c:pt>
                <c:pt idx="687">
                  <c:v>3.4990000000000001</c:v>
                </c:pt>
                <c:pt idx="688">
                  <c:v>3.5259999999999998</c:v>
                </c:pt>
                <c:pt idx="689">
                  <c:v>3.5649999999999999</c:v>
                </c:pt>
                <c:pt idx="690">
                  <c:v>3.5460000000000003</c:v>
                </c:pt>
                <c:pt idx="691">
                  <c:v>3.5060000000000002</c:v>
                </c:pt>
                <c:pt idx="692">
                  <c:v>3.4950000000000001</c:v>
                </c:pt>
                <c:pt idx="693">
                  <c:v>3.6379999999999999</c:v>
                </c:pt>
                <c:pt idx="694">
                  <c:v>3.6720000000000002</c:v>
                </c:pt>
                <c:pt idx="695">
                  <c:v>3.6640000000000001</c:v>
                </c:pt>
                <c:pt idx="696">
                  <c:v>3.6760000000000002</c:v>
                </c:pt>
                <c:pt idx="697">
                  <c:v>3.6710000000000003</c:v>
                </c:pt>
                <c:pt idx="698">
                  <c:v>3.6310000000000002</c:v>
                </c:pt>
                <c:pt idx="699">
                  <c:v>3.6470000000000002</c:v>
                </c:pt>
                <c:pt idx="700">
                  <c:v>3.7029999999999998</c:v>
                </c:pt>
                <c:pt idx="701">
                  <c:v>3.69</c:v>
                </c:pt>
                <c:pt idx="702">
                  <c:v>3.6829999999999998</c:v>
                </c:pt>
                <c:pt idx="703">
                  <c:v>3.7290000000000001</c:v>
                </c:pt>
                <c:pt idx="704">
                  <c:v>3.8050000000000002</c:v>
                </c:pt>
                <c:pt idx="705">
                  <c:v>3.8959999999999999</c:v>
                </c:pt>
                <c:pt idx="706">
                  <c:v>3.798</c:v>
                </c:pt>
                <c:pt idx="707">
                  <c:v>3.7709999999999999</c:v>
                </c:pt>
                <c:pt idx="708">
                  <c:v>3.7640000000000002</c:v>
                </c:pt>
                <c:pt idx="709">
                  <c:v>3.734</c:v>
                </c:pt>
                <c:pt idx="710">
                  <c:v>3.83</c:v>
                </c:pt>
                <c:pt idx="711">
                  <c:v>3.8980000000000001</c:v>
                </c:pt>
                <c:pt idx="712">
                  <c:v>3.883</c:v>
                </c:pt>
                <c:pt idx="713">
                  <c:v>3.8540000000000001</c:v>
                </c:pt>
                <c:pt idx="714">
                  <c:v>3.9220000000000002</c:v>
                </c:pt>
                <c:pt idx="715">
                  <c:v>4.024</c:v>
                </c:pt>
                <c:pt idx="716">
                  <c:v>4.03</c:v>
                </c:pt>
                <c:pt idx="717">
                  <c:v>4.016</c:v>
                </c:pt>
                <c:pt idx="718">
                  <c:v>4.0330000000000004</c:v>
                </c:pt>
                <c:pt idx="719">
                  <c:v>4.0270000000000001</c:v>
                </c:pt>
                <c:pt idx="720">
                  <c:v>4.1219999999999999</c:v>
                </c:pt>
                <c:pt idx="721">
                  <c:v>4.12</c:v>
                </c:pt>
                <c:pt idx="722">
                  <c:v>4.1219999999999999</c:v>
                </c:pt>
                <c:pt idx="723">
                  <c:v>4.1130000000000004</c:v>
                </c:pt>
                <c:pt idx="724">
                  <c:v>4.1159999999999997</c:v>
                </c:pt>
                <c:pt idx="725">
                  <c:v>4.1289999999999996</c:v>
                </c:pt>
                <c:pt idx="726">
                  <c:v>4.1180000000000003</c:v>
                </c:pt>
                <c:pt idx="727">
                  <c:v>4.1180000000000003</c:v>
                </c:pt>
                <c:pt idx="728">
                  <c:v>4.1109999999999998</c:v>
                </c:pt>
                <c:pt idx="729">
                  <c:v>4.0540000000000003</c:v>
                </c:pt>
                <c:pt idx="730">
                  <c:v>4.0430000000000001</c:v>
                </c:pt>
                <c:pt idx="731">
                  <c:v>4.0149999999999997</c:v>
                </c:pt>
                <c:pt idx="732">
                  <c:v>4.0759999999999996</c:v>
                </c:pt>
                <c:pt idx="733">
                  <c:v>4.0620000000000003</c:v>
                </c:pt>
                <c:pt idx="734">
                  <c:v>4.0869999999999997</c:v>
                </c:pt>
                <c:pt idx="735">
                  <c:v>4.13</c:v>
                </c:pt>
                <c:pt idx="736">
                  <c:v>4.2240000000000002</c:v>
                </c:pt>
                <c:pt idx="737">
                  <c:v>4.2560000000000002</c:v>
                </c:pt>
                <c:pt idx="738">
                  <c:v>4.2220000000000004</c:v>
                </c:pt>
                <c:pt idx="739">
                  <c:v>4.2320000000000002</c:v>
                </c:pt>
                <c:pt idx="740">
                  <c:v>4.2130000000000001</c:v>
                </c:pt>
                <c:pt idx="741">
                  <c:v>4.218</c:v>
                </c:pt>
                <c:pt idx="742">
                  <c:v>4.2320000000000002</c:v>
                </c:pt>
                <c:pt idx="743">
                  <c:v>4.26</c:v>
                </c:pt>
                <c:pt idx="744">
                  <c:v>4.2560000000000002</c:v>
                </c:pt>
                <c:pt idx="745">
                  <c:v>4.282</c:v>
                </c:pt>
                <c:pt idx="746">
                  <c:v>4.3220000000000001</c:v>
                </c:pt>
                <c:pt idx="747">
                  <c:v>4.2430000000000003</c:v>
                </c:pt>
                <c:pt idx="748">
                  <c:v>4.2160000000000002</c:v>
                </c:pt>
                <c:pt idx="749">
                  <c:v>4.2549999999999999</c:v>
                </c:pt>
                <c:pt idx="750">
                  <c:v>4.2949999999999999</c:v>
                </c:pt>
                <c:pt idx="751">
                  <c:v>4.2969999999999997</c:v>
                </c:pt>
                <c:pt idx="752">
                  <c:v>4.2560000000000002</c:v>
                </c:pt>
                <c:pt idx="753">
                  <c:v>4.2620000000000005</c:v>
                </c:pt>
                <c:pt idx="754">
                  <c:v>4.2409999999999997</c:v>
                </c:pt>
                <c:pt idx="755">
                  <c:v>4.2789999999999999</c:v>
                </c:pt>
                <c:pt idx="756">
                  <c:v>4.2149999999999999</c:v>
                </c:pt>
                <c:pt idx="757">
                  <c:v>4.2039999999999997</c:v>
                </c:pt>
                <c:pt idx="758">
                  <c:v>4.3659999999999997</c:v>
                </c:pt>
                <c:pt idx="759">
                  <c:v>4.4180000000000001</c:v>
                </c:pt>
                <c:pt idx="760">
                  <c:v>4.3890000000000002</c:v>
                </c:pt>
                <c:pt idx="761">
                  <c:v>4.3860000000000001</c:v>
                </c:pt>
                <c:pt idx="762">
                  <c:v>4.4279999999999999</c:v>
                </c:pt>
                <c:pt idx="763">
                  <c:v>4.4169999999999998</c:v>
                </c:pt>
                <c:pt idx="764">
                  <c:v>4.4109999999999996</c:v>
                </c:pt>
                <c:pt idx="765">
                  <c:v>4.4370000000000003</c:v>
                </c:pt>
                <c:pt idx="766">
                  <c:v>4.5220000000000002</c:v>
                </c:pt>
                <c:pt idx="767">
                  <c:v>4.5330000000000004</c:v>
                </c:pt>
                <c:pt idx="768">
                  <c:v>4.4870000000000001</c:v>
                </c:pt>
                <c:pt idx="769">
                  <c:v>4.4879999999999995</c:v>
                </c:pt>
                <c:pt idx="770">
                  <c:v>4.4989999999999997</c:v>
                </c:pt>
                <c:pt idx="771">
                  <c:v>4.5410000000000004</c:v>
                </c:pt>
                <c:pt idx="772">
                  <c:v>4.5280000000000005</c:v>
                </c:pt>
                <c:pt idx="773">
                  <c:v>4.4800000000000004</c:v>
                </c:pt>
                <c:pt idx="774">
                  <c:v>4.4340000000000002</c:v>
                </c:pt>
                <c:pt idx="775">
                  <c:v>4.423</c:v>
                </c:pt>
                <c:pt idx="776">
                  <c:v>4.4790000000000001</c:v>
                </c:pt>
                <c:pt idx="777">
                  <c:v>4.5570000000000004</c:v>
                </c:pt>
                <c:pt idx="778">
                  <c:v>4.5869999999999997</c:v>
                </c:pt>
                <c:pt idx="779">
                  <c:v>4.67</c:v>
                </c:pt>
                <c:pt idx="780">
                  <c:v>4.7359999999999998</c:v>
                </c:pt>
                <c:pt idx="781">
                  <c:v>4.6219999999999999</c:v>
                </c:pt>
                <c:pt idx="782">
                  <c:v>4.5549999999999997</c:v>
                </c:pt>
                <c:pt idx="783">
                  <c:v>4.4279999999999999</c:v>
                </c:pt>
                <c:pt idx="784">
                  <c:v>4.4850000000000003</c:v>
                </c:pt>
                <c:pt idx="785">
                  <c:v>4.4180000000000001</c:v>
                </c:pt>
                <c:pt idx="786">
                  <c:v>4.3499999999999996</c:v>
                </c:pt>
                <c:pt idx="787">
                  <c:v>4.3629999999999995</c:v>
                </c:pt>
                <c:pt idx="788">
                  <c:v>4.3680000000000003</c:v>
                </c:pt>
                <c:pt idx="789">
                  <c:v>4.3319999999999999</c:v>
                </c:pt>
                <c:pt idx="790">
                  <c:v>4.3360000000000003</c:v>
                </c:pt>
                <c:pt idx="791">
                  <c:v>4.3629999999999995</c:v>
                </c:pt>
                <c:pt idx="792">
                  <c:v>4.3959999999999999</c:v>
                </c:pt>
                <c:pt idx="793">
                  <c:v>4.3870000000000005</c:v>
                </c:pt>
                <c:pt idx="794">
                  <c:v>4.3629999999999995</c:v>
                </c:pt>
                <c:pt idx="795">
                  <c:v>4.4240000000000004</c:v>
                </c:pt>
                <c:pt idx="796">
                  <c:v>4.4870000000000001</c:v>
                </c:pt>
                <c:pt idx="797">
                  <c:v>4.4740000000000002</c:v>
                </c:pt>
                <c:pt idx="798">
                  <c:v>4.4649999999999999</c:v>
                </c:pt>
                <c:pt idx="799">
                  <c:v>4.4719999999999995</c:v>
                </c:pt>
                <c:pt idx="800">
                  <c:v>4.4740000000000002</c:v>
                </c:pt>
                <c:pt idx="801">
                  <c:v>4.4219999999999997</c:v>
                </c:pt>
                <c:pt idx="802">
                  <c:v>4.3469999999999995</c:v>
                </c:pt>
                <c:pt idx="803">
                  <c:v>4.3469999999999995</c:v>
                </c:pt>
                <c:pt idx="804">
                  <c:v>4.3469999999999995</c:v>
                </c:pt>
                <c:pt idx="805">
                  <c:v>4.3159999999999998</c:v>
                </c:pt>
                <c:pt idx="806">
                  <c:v>4.29</c:v>
                </c:pt>
                <c:pt idx="807">
                  <c:v>4.29</c:v>
                </c:pt>
                <c:pt idx="808">
                  <c:v>4.29</c:v>
                </c:pt>
                <c:pt idx="809">
                  <c:v>4.29</c:v>
                </c:pt>
                <c:pt idx="810">
                  <c:v>4.3179999999999996</c:v>
                </c:pt>
                <c:pt idx="811">
                  <c:v>4.3220000000000001</c:v>
                </c:pt>
                <c:pt idx="812">
                  <c:v>4.3099999999999996</c:v>
                </c:pt>
                <c:pt idx="813">
                  <c:v>4.3710000000000004</c:v>
                </c:pt>
                <c:pt idx="814">
                  <c:v>4.3840000000000003</c:v>
                </c:pt>
                <c:pt idx="815">
                  <c:v>4.4489999999999998</c:v>
                </c:pt>
                <c:pt idx="816">
                  <c:v>4.4749999999999996</c:v>
                </c:pt>
                <c:pt idx="817">
                  <c:v>4.4470000000000001</c:v>
                </c:pt>
                <c:pt idx="818">
                  <c:v>4.4320000000000004</c:v>
                </c:pt>
                <c:pt idx="819">
                  <c:v>4.4509999999999996</c:v>
                </c:pt>
                <c:pt idx="820">
                  <c:v>4.5490000000000004</c:v>
                </c:pt>
                <c:pt idx="821">
                  <c:v>4.59</c:v>
                </c:pt>
                <c:pt idx="822">
                  <c:v>4.5759999999999996</c:v>
                </c:pt>
                <c:pt idx="823">
                  <c:v>4.5620000000000003</c:v>
                </c:pt>
                <c:pt idx="824">
                  <c:v>4.548</c:v>
                </c:pt>
                <c:pt idx="825">
                  <c:v>4.516</c:v>
                </c:pt>
                <c:pt idx="826">
                  <c:v>4.5350000000000001</c:v>
                </c:pt>
                <c:pt idx="827">
                  <c:v>4.51</c:v>
                </c:pt>
                <c:pt idx="828">
                  <c:v>4.4560000000000004</c:v>
                </c:pt>
                <c:pt idx="829">
                  <c:v>4.4429999999999996</c:v>
                </c:pt>
                <c:pt idx="830">
                  <c:v>4.43</c:v>
                </c:pt>
                <c:pt idx="831">
                  <c:v>4.4429999999999996</c:v>
                </c:pt>
                <c:pt idx="832">
                  <c:v>4.431</c:v>
                </c:pt>
                <c:pt idx="833">
                  <c:v>4.3780000000000001</c:v>
                </c:pt>
                <c:pt idx="834">
                  <c:v>4.3730000000000002</c:v>
                </c:pt>
                <c:pt idx="835">
                  <c:v>4.3780000000000001</c:v>
                </c:pt>
                <c:pt idx="836">
                  <c:v>4.3259999999999996</c:v>
                </c:pt>
                <c:pt idx="837">
                  <c:v>4.3650000000000002</c:v>
                </c:pt>
                <c:pt idx="838">
                  <c:v>4.43</c:v>
                </c:pt>
                <c:pt idx="839">
                  <c:v>4.3010000000000002</c:v>
                </c:pt>
                <c:pt idx="840">
                  <c:v>4.3010000000000002</c:v>
                </c:pt>
                <c:pt idx="841">
                  <c:v>4.2270000000000003</c:v>
                </c:pt>
                <c:pt idx="842">
                  <c:v>4.3070000000000004</c:v>
                </c:pt>
                <c:pt idx="843">
                  <c:v>4.3250000000000002</c:v>
                </c:pt>
                <c:pt idx="844">
                  <c:v>4.2350000000000003</c:v>
                </c:pt>
                <c:pt idx="845">
                  <c:v>4.1870000000000003</c:v>
                </c:pt>
                <c:pt idx="846">
                  <c:v>4.1879999999999997</c:v>
                </c:pt>
                <c:pt idx="847">
                  <c:v>4.1280000000000001</c:v>
                </c:pt>
                <c:pt idx="848">
                  <c:v>4.1239999999999997</c:v>
                </c:pt>
                <c:pt idx="849">
                  <c:v>4.0990000000000002</c:v>
                </c:pt>
                <c:pt idx="850">
                  <c:v>4.1479999999999997</c:v>
                </c:pt>
                <c:pt idx="851">
                  <c:v>4.0990000000000002</c:v>
                </c:pt>
                <c:pt idx="852">
                  <c:v>4.2130000000000001</c:v>
                </c:pt>
                <c:pt idx="853">
                  <c:v>4.2359999999999998</c:v>
                </c:pt>
                <c:pt idx="854">
                  <c:v>4.3</c:v>
                </c:pt>
                <c:pt idx="855">
                  <c:v>4.2300000000000004</c:v>
                </c:pt>
                <c:pt idx="856">
                  <c:v>4.2629999999999999</c:v>
                </c:pt>
                <c:pt idx="857">
                  <c:v>4.33</c:v>
                </c:pt>
                <c:pt idx="858">
                  <c:v>4.3280000000000003</c:v>
                </c:pt>
                <c:pt idx="859">
                  <c:v>4.3730000000000002</c:v>
                </c:pt>
                <c:pt idx="860">
                  <c:v>4.4530000000000003</c:v>
                </c:pt>
                <c:pt idx="861">
                  <c:v>4.4509999999999996</c:v>
                </c:pt>
                <c:pt idx="862">
                  <c:v>4.41</c:v>
                </c:pt>
                <c:pt idx="863">
                  <c:v>4.4130000000000003</c:v>
                </c:pt>
                <c:pt idx="864">
                  <c:v>4.3940000000000001</c:v>
                </c:pt>
                <c:pt idx="865">
                  <c:v>4.42</c:v>
                </c:pt>
                <c:pt idx="866">
                  <c:v>4.3949999999999996</c:v>
                </c:pt>
                <c:pt idx="867">
                  <c:v>4.4059999999999997</c:v>
                </c:pt>
                <c:pt idx="868">
                  <c:v>4.4480000000000004</c:v>
                </c:pt>
                <c:pt idx="869">
                  <c:v>4.4770000000000003</c:v>
                </c:pt>
                <c:pt idx="870">
                  <c:v>4.4160000000000004</c:v>
                </c:pt>
                <c:pt idx="871">
                  <c:v>4.4180000000000001</c:v>
                </c:pt>
                <c:pt idx="872">
                  <c:v>4.3559999999999999</c:v>
                </c:pt>
                <c:pt idx="873">
                  <c:v>4.3120000000000003</c:v>
                </c:pt>
                <c:pt idx="874">
                  <c:v>4.33</c:v>
                </c:pt>
                <c:pt idx="875">
                  <c:v>4.3410000000000002</c:v>
                </c:pt>
                <c:pt idx="876">
                  <c:v>4.3</c:v>
                </c:pt>
                <c:pt idx="877">
                  <c:v>4.4420000000000002</c:v>
                </c:pt>
                <c:pt idx="878">
                  <c:v>4.4429999999999996</c:v>
                </c:pt>
                <c:pt idx="879">
                  <c:v>4.4009999999999998</c:v>
                </c:pt>
                <c:pt idx="880">
                  <c:v>4.4809999999999999</c:v>
                </c:pt>
                <c:pt idx="881">
                  <c:v>4.5380000000000003</c:v>
                </c:pt>
                <c:pt idx="882">
                  <c:v>4.5730000000000004</c:v>
                </c:pt>
                <c:pt idx="883">
                  <c:v>4.7190000000000003</c:v>
                </c:pt>
                <c:pt idx="884">
                  <c:v>4.6550000000000002</c:v>
                </c:pt>
                <c:pt idx="885">
                  <c:v>4.8129999999999997</c:v>
                </c:pt>
                <c:pt idx="886">
                  <c:v>4.8579999999999997</c:v>
                </c:pt>
                <c:pt idx="887">
                  <c:v>4.7850000000000001</c:v>
                </c:pt>
                <c:pt idx="888">
                  <c:v>4.6559999999999997</c:v>
                </c:pt>
                <c:pt idx="889">
                  <c:v>4.4950000000000001</c:v>
                </c:pt>
                <c:pt idx="890">
                  <c:v>4.4459999999999997</c:v>
                </c:pt>
                <c:pt idx="891">
                  <c:v>4.4870000000000001</c:v>
                </c:pt>
                <c:pt idx="892">
                  <c:v>4.4960000000000004</c:v>
                </c:pt>
                <c:pt idx="893">
                  <c:v>4.423</c:v>
                </c:pt>
                <c:pt idx="894">
                  <c:v>4.4210000000000003</c:v>
                </c:pt>
                <c:pt idx="895">
                  <c:v>4.4909999999999997</c:v>
                </c:pt>
                <c:pt idx="896">
                  <c:v>4.5170000000000003</c:v>
                </c:pt>
                <c:pt idx="897">
                  <c:v>4.4669999999999996</c:v>
                </c:pt>
                <c:pt idx="898">
                  <c:v>4.3600000000000003</c:v>
                </c:pt>
                <c:pt idx="899">
                  <c:v>4.4829999999999997</c:v>
                </c:pt>
                <c:pt idx="900">
                  <c:v>4.351</c:v>
                </c:pt>
                <c:pt idx="901">
                  <c:v>4.282</c:v>
                </c:pt>
                <c:pt idx="902">
                  <c:v>4.2670000000000003</c:v>
                </c:pt>
                <c:pt idx="903">
                  <c:v>4.2290000000000001</c:v>
                </c:pt>
                <c:pt idx="904">
                  <c:v>4.1360000000000001</c:v>
                </c:pt>
                <c:pt idx="905">
                  <c:v>4.1239999999999997</c:v>
                </c:pt>
                <c:pt idx="906">
                  <c:v>4.1459999999999999</c:v>
                </c:pt>
                <c:pt idx="907">
                  <c:v>4.1529999999999996</c:v>
                </c:pt>
                <c:pt idx="908">
                  <c:v>4.1760000000000002</c:v>
                </c:pt>
                <c:pt idx="909">
                  <c:v>4.218</c:v>
                </c:pt>
                <c:pt idx="910">
                  <c:v>4.16</c:v>
                </c:pt>
                <c:pt idx="911">
                  <c:v>4.1849999999999996</c:v>
                </c:pt>
                <c:pt idx="912">
                  <c:v>4.0819999999999999</c:v>
                </c:pt>
                <c:pt idx="913">
                  <c:v>4.0289999999999999</c:v>
                </c:pt>
                <c:pt idx="914">
                  <c:v>3.9870000000000001</c:v>
                </c:pt>
                <c:pt idx="915">
                  <c:v>3.988</c:v>
                </c:pt>
                <c:pt idx="916">
                  <c:v>4.0439999999999996</c:v>
                </c:pt>
                <c:pt idx="917">
                  <c:v>4.0069999999999997</c:v>
                </c:pt>
                <c:pt idx="918">
                  <c:v>3.915</c:v>
                </c:pt>
                <c:pt idx="919">
                  <c:v>3.79</c:v>
                </c:pt>
                <c:pt idx="920">
                  <c:v>3.875</c:v>
                </c:pt>
                <c:pt idx="921">
                  <c:v>3.9329999999999998</c:v>
                </c:pt>
                <c:pt idx="922">
                  <c:v>4.0179999999999998</c:v>
                </c:pt>
                <c:pt idx="923">
                  <c:v>3.9260000000000002</c:v>
                </c:pt>
                <c:pt idx="924">
                  <c:v>3.9180000000000001</c:v>
                </c:pt>
                <c:pt idx="925">
                  <c:v>3.89</c:v>
                </c:pt>
                <c:pt idx="926">
                  <c:v>3.9459999999999997</c:v>
                </c:pt>
                <c:pt idx="927">
                  <c:v>3.927</c:v>
                </c:pt>
                <c:pt idx="928">
                  <c:v>3.87</c:v>
                </c:pt>
                <c:pt idx="929">
                  <c:v>3.95</c:v>
                </c:pt>
                <c:pt idx="930">
                  <c:v>3.9929999999999999</c:v>
                </c:pt>
                <c:pt idx="931">
                  <c:v>3.9430000000000001</c:v>
                </c:pt>
                <c:pt idx="932">
                  <c:v>4.0940000000000003</c:v>
                </c:pt>
                <c:pt idx="933">
                  <c:v>4.1189999999999998</c:v>
                </c:pt>
                <c:pt idx="934">
                  <c:v>4.306</c:v>
                </c:pt>
                <c:pt idx="935">
                  <c:v>4.3410000000000002</c:v>
                </c:pt>
                <c:pt idx="936">
                  <c:v>4.2409999999999997</c:v>
                </c:pt>
                <c:pt idx="937">
                  <c:v>4.3129999999999997</c:v>
                </c:pt>
                <c:pt idx="938">
                  <c:v>4.4000000000000004</c:v>
                </c:pt>
                <c:pt idx="939">
                  <c:v>4.5579999999999998</c:v>
                </c:pt>
                <c:pt idx="940">
                  <c:v>4.4109999999999996</c:v>
                </c:pt>
                <c:pt idx="941">
                  <c:v>4.2629999999999999</c:v>
                </c:pt>
                <c:pt idx="942">
                  <c:v>3.859</c:v>
                </c:pt>
                <c:pt idx="943">
                  <c:v>3.867</c:v>
                </c:pt>
                <c:pt idx="944">
                  <c:v>3.7519999999999998</c:v>
                </c:pt>
                <c:pt idx="945">
                  <c:v>3.7189999999999999</c:v>
                </c:pt>
                <c:pt idx="946">
                  <c:v>3.843</c:v>
                </c:pt>
                <c:pt idx="947">
                  <c:v>3.9</c:v>
                </c:pt>
                <c:pt idx="948">
                  <c:v>3.9729999999999999</c:v>
                </c:pt>
                <c:pt idx="949">
                  <c:v>3.915</c:v>
                </c:pt>
                <c:pt idx="950">
                  <c:v>3.734</c:v>
                </c:pt>
                <c:pt idx="951">
                  <c:v>3.718</c:v>
                </c:pt>
                <c:pt idx="952">
                  <c:v>3.593</c:v>
                </c:pt>
                <c:pt idx="953">
                  <c:v>3.4809999999999999</c:v>
                </c:pt>
                <c:pt idx="954">
                  <c:v>3.508</c:v>
                </c:pt>
                <c:pt idx="955">
                  <c:v>3.5779999999999998</c:v>
                </c:pt>
                <c:pt idx="956">
                  <c:v>3.5190000000000001</c:v>
                </c:pt>
                <c:pt idx="957">
                  <c:v>3.5190000000000001</c:v>
                </c:pt>
                <c:pt idx="958">
                  <c:v>3.452</c:v>
                </c:pt>
                <c:pt idx="959">
                  <c:v>3.4159999999999999</c:v>
                </c:pt>
                <c:pt idx="960">
                  <c:v>3.4050000000000002</c:v>
                </c:pt>
                <c:pt idx="961">
                  <c:v>3.4750000000000001</c:v>
                </c:pt>
                <c:pt idx="962">
                  <c:v>3.2949999999999999</c:v>
                </c:pt>
                <c:pt idx="963">
                  <c:v>3.3420000000000001</c:v>
                </c:pt>
                <c:pt idx="964">
                  <c:v>3.306</c:v>
                </c:pt>
                <c:pt idx="965">
                  <c:v>3.234</c:v>
                </c:pt>
                <c:pt idx="966">
                  <c:v>3.2359999999999998</c:v>
                </c:pt>
                <c:pt idx="967">
                  <c:v>3.246</c:v>
                </c:pt>
                <c:pt idx="968">
                  <c:v>3.202</c:v>
                </c:pt>
                <c:pt idx="969">
                  <c:v>3.1989999999999998</c:v>
                </c:pt>
                <c:pt idx="970">
                  <c:v>3.1469999999999998</c:v>
                </c:pt>
                <c:pt idx="971">
                  <c:v>3.0670000000000002</c:v>
                </c:pt>
                <c:pt idx="972">
                  <c:v>3.1040000000000001</c:v>
                </c:pt>
                <c:pt idx="973">
                  <c:v>3.254</c:v>
                </c:pt>
                <c:pt idx="974">
                  <c:v>3.181</c:v>
                </c:pt>
                <c:pt idx="975">
                  <c:v>3.137</c:v>
                </c:pt>
                <c:pt idx="976">
                  <c:v>3.149</c:v>
                </c:pt>
                <c:pt idx="977">
                  <c:v>3.2560000000000002</c:v>
                </c:pt>
                <c:pt idx="978">
                  <c:v>3.2560000000000002</c:v>
                </c:pt>
                <c:pt idx="979">
                  <c:v>3.3149999999999999</c:v>
                </c:pt>
                <c:pt idx="980">
                  <c:v>3.367</c:v>
                </c:pt>
                <c:pt idx="981">
                  <c:v>3.4119999999999999</c:v>
                </c:pt>
                <c:pt idx="982">
                  <c:v>3.3940000000000001</c:v>
                </c:pt>
                <c:pt idx="983">
                  <c:v>3.3679999999999999</c:v>
                </c:pt>
                <c:pt idx="984">
                  <c:v>3.379</c:v>
                </c:pt>
                <c:pt idx="985">
                  <c:v>3.423</c:v>
                </c:pt>
                <c:pt idx="986">
                  <c:v>3.4550000000000001</c:v>
                </c:pt>
                <c:pt idx="987">
                  <c:v>3.4969999999999999</c:v>
                </c:pt>
                <c:pt idx="988">
                  <c:v>3.5470000000000002</c:v>
                </c:pt>
                <c:pt idx="989">
                  <c:v>3.5249999999999999</c:v>
                </c:pt>
                <c:pt idx="990">
                  <c:v>3.5590000000000002</c:v>
                </c:pt>
                <c:pt idx="991">
                  <c:v>3.593</c:v>
                </c:pt>
                <c:pt idx="992">
                  <c:v>3.5249999999999999</c:v>
                </c:pt>
                <c:pt idx="993">
                  <c:v>3.593</c:v>
                </c:pt>
                <c:pt idx="994">
                  <c:v>3.5030000000000001</c:v>
                </c:pt>
                <c:pt idx="995">
                  <c:v>3.633</c:v>
                </c:pt>
                <c:pt idx="996">
                  <c:v>3.7759999999999998</c:v>
                </c:pt>
                <c:pt idx="997">
                  <c:v>3.8449999999999998</c:v>
                </c:pt>
                <c:pt idx="998">
                  <c:v>3.8689999999999998</c:v>
                </c:pt>
                <c:pt idx="999">
                  <c:v>3.9390000000000001</c:v>
                </c:pt>
                <c:pt idx="1000">
                  <c:v>3.8890000000000002</c:v>
                </c:pt>
                <c:pt idx="1001">
                  <c:v>3.859</c:v>
                </c:pt>
                <c:pt idx="1002">
                  <c:v>3.8810000000000002</c:v>
                </c:pt>
                <c:pt idx="1003">
                  <c:v>3.8410000000000002</c:v>
                </c:pt>
                <c:pt idx="1004">
                  <c:v>3.9649999999999999</c:v>
                </c:pt>
                <c:pt idx="1005">
                  <c:v>3.9529999999999998</c:v>
                </c:pt>
                <c:pt idx="1006">
                  <c:v>3.9079999999999999</c:v>
                </c:pt>
                <c:pt idx="1007">
                  <c:v>3.84</c:v>
                </c:pt>
                <c:pt idx="1008">
                  <c:v>3.8449999999999998</c:v>
                </c:pt>
                <c:pt idx="1009">
                  <c:v>3.8970000000000002</c:v>
                </c:pt>
                <c:pt idx="1010">
                  <c:v>3.9130000000000003</c:v>
                </c:pt>
                <c:pt idx="1011">
                  <c:v>3.9939999999999998</c:v>
                </c:pt>
                <c:pt idx="1012">
                  <c:v>4.0209999999999999</c:v>
                </c:pt>
                <c:pt idx="1013">
                  <c:v>3.9870000000000001</c:v>
                </c:pt>
                <c:pt idx="1014">
                  <c:v>4.0270000000000001</c:v>
                </c:pt>
                <c:pt idx="1015">
                  <c:v>3.9980000000000002</c:v>
                </c:pt>
                <c:pt idx="1016">
                  <c:v>4.0490000000000004</c:v>
                </c:pt>
                <c:pt idx="1017">
                  <c:v>3.98</c:v>
                </c:pt>
                <c:pt idx="1018">
                  <c:v>3.9859999999999998</c:v>
                </c:pt>
                <c:pt idx="1019">
                  <c:v>3.9790000000000001</c:v>
                </c:pt>
                <c:pt idx="1020">
                  <c:v>3.9849999999999999</c:v>
                </c:pt>
                <c:pt idx="1021">
                  <c:v>3.9939999999999998</c:v>
                </c:pt>
                <c:pt idx="1022">
                  <c:v>4.0449999999999999</c:v>
                </c:pt>
                <c:pt idx="1023">
                  <c:v>4.01</c:v>
                </c:pt>
                <c:pt idx="1024">
                  <c:v>3.9939999999999998</c:v>
                </c:pt>
                <c:pt idx="1025">
                  <c:v>4.0570000000000004</c:v>
                </c:pt>
                <c:pt idx="1026">
                  <c:v>4.0270000000000001</c:v>
                </c:pt>
                <c:pt idx="1027">
                  <c:v>4.0209999999999999</c:v>
                </c:pt>
                <c:pt idx="1028">
                  <c:v>4.0570000000000004</c:v>
                </c:pt>
                <c:pt idx="1029">
                  <c:v>4.0819999999999999</c:v>
                </c:pt>
                <c:pt idx="1030">
                  <c:v>4.08</c:v>
                </c:pt>
                <c:pt idx="1031">
                  <c:v>4.0670000000000002</c:v>
                </c:pt>
                <c:pt idx="1032">
                  <c:v>4.0449999999999999</c:v>
                </c:pt>
                <c:pt idx="1033">
                  <c:v>3.9939999999999998</c:v>
                </c:pt>
                <c:pt idx="1034">
                  <c:v>3.9969999999999999</c:v>
                </c:pt>
                <c:pt idx="1035">
                  <c:v>3.9980000000000002</c:v>
                </c:pt>
                <c:pt idx="1036">
                  <c:v>3.93</c:v>
                </c:pt>
                <c:pt idx="1037">
                  <c:v>3.9279999999999999</c:v>
                </c:pt>
                <c:pt idx="1038">
                  <c:v>3.8940000000000001</c:v>
                </c:pt>
                <c:pt idx="1039">
                  <c:v>3.931</c:v>
                </c:pt>
                <c:pt idx="1040">
                  <c:v>3.9649999999999999</c:v>
                </c:pt>
                <c:pt idx="1041">
                  <c:v>3.94</c:v>
                </c:pt>
                <c:pt idx="1042">
                  <c:v>3.9769999999999999</c:v>
                </c:pt>
                <c:pt idx="1043">
                  <c:v>3.9329999999999998</c:v>
                </c:pt>
                <c:pt idx="1044">
                  <c:v>3.8369999999999997</c:v>
                </c:pt>
                <c:pt idx="1045">
                  <c:v>3.8369999999999997</c:v>
                </c:pt>
                <c:pt idx="1046">
                  <c:v>3.9409999999999998</c:v>
                </c:pt>
                <c:pt idx="1047">
                  <c:v>3.9459999999999997</c:v>
                </c:pt>
                <c:pt idx="1048">
                  <c:v>3.96</c:v>
                </c:pt>
                <c:pt idx="1049">
                  <c:v>3.9750000000000001</c:v>
                </c:pt>
                <c:pt idx="1050">
                  <c:v>4.0220000000000002</c:v>
                </c:pt>
                <c:pt idx="1051">
                  <c:v>4.0359999999999996</c:v>
                </c:pt>
                <c:pt idx="1052">
                  <c:v>3.9830000000000001</c:v>
                </c:pt>
                <c:pt idx="1053">
                  <c:v>4.0270000000000001</c:v>
                </c:pt>
                <c:pt idx="1054">
                  <c:v>3.9119999999999999</c:v>
                </c:pt>
                <c:pt idx="1055">
                  <c:v>3.823</c:v>
                </c:pt>
                <c:pt idx="1056">
                  <c:v>3.7730000000000001</c:v>
                </c:pt>
                <c:pt idx="1057">
                  <c:v>3.8879999999999999</c:v>
                </c:pt>
                <c:pt idx="1058">
                  <c:v>3.9470000000000001</c:v>
                </c:pt>
                <c:pt idx="1059">
                  <c:v>3.923</c:v>
                </c:pt>
                <c:pt idx="1060">
                  <c:v>3.819</c:v>
                </c:pt>
                <c:pt idx="1061">
                  <c:v>3.7359999999999998</c:v>
                </c:pt>
                <c:pt idx="1062">
                  <c:v>3.7359999999999998</c:v>
                </c:pt>
                <c:pt idx="1063">
                  <c:v>3.74</c:v>
                </c:pt>
                <c:pt idx="1064">
                  <c:v>3.7160000000000002</c:v>
                </c:pt>
                <c:pt idx="1065">
                  <c:v>3.7109999999999999</c:v>
                </c:pt>
                <c:pt idx="1066">
                  <c:v>3.7720000000000002</c:v>
                </c:pt>
                <c:pt idx="1067">
                  <c:v>3.871</c:v>
                </c:pt>
                <c:pt idx="1068">
                  <c:v>3.907</c:v>
                </c:pt>
                <c:pt idx="1069">
                  <c:v>3.903</c:v>
                </c:pt>
                <c:pt idx="1070">
                  <c:v>3.9140000000000001</c:v>
                </c:pt>
                <c:pt idx="1071">
                  <c:v>3.9130000000000003</c:v>
                </c:pt>
                <c:pt idx="1072">
                  <c:v>3.87</c:v>
                </c:pt>
                <c:pt idx="1073">
                  <c:v>3.879</c:v>
                </c:pt>
                <c:pt idx="1074">
                  <c:v>3.8660000000000001</c:v>
                </c:pt>
                <c:pt idx="1075">
                  <c:v>3.9430000000000001</c:v>
                </c:pt>
                <c:pt idx="1076">
                  <c:v>4.04</c:v>
                </c:pt>
                <c:pt idx="1077">
                  <c:v>4.0640000000000001</c:v>
                </c:pt>
                <c:pt idx="1078">
                  <c:v>4.1070000000000002</c:v>
                </c:pt>
                <c:pt idx="1079">
                  <c:v>4.08</c:v>
                </c:pt>
                <c:pt idx="1080">
                  <c:v>4.024</c:v>
                </c:pt>
                <c:pt idx="1081">
                  <c:v>4.0860000000000003</c:v>
                </c:pt>
                <c:pt idx="1082">
                  <c:v>4.0999999999999996</c:v>
                </c:pt>
                <c:pt idx="1083">
                  <c:v>4.1399999999999997</c:v>
                </c:pt>
                <c:pt idx="1084">
                  <c:v>4.1950000000000003</c:v>
                </c:pt>
                <c:pt idx="1085">
                  <c:v>4.2350000000000003</c:v>
                </c:pt>
                <c:pt idx="1086">
                  <c:v>4.2309999999999999</c:v>
                </c:pt>
                <c:pt idx="1087">
                  <c:v>4.2229999999999999</c:v>
                </c:pt>
                <c:pt idx="1088">
                  <c:v>4.2450000000000001</c:v>
                </c:pt>
                <c:pt idx="1089">
                  <c:v>4.2220000000000004</c:v>
                </c:pt>
                <c:pt idx="1090">
                  <c:v>4.2039999999999997</c:v>
                </c:pt>
                <c:pt idx="1091">
                  <c:v>4.1950000000000003</c:v>
                </c:pt>
                <c:pt idx="1092">
                  <c:v>4.1749999999999998</c:v>
                </c:pt>
                <c:pt idx="1093">
                  <c:v>4.1970000000000001</c:v>
                </c:pt>
                <c:pt idx="1094">
                  <c:v>4.1909999999999998</c:v>
                </c:pt>
                <c:pt idx="1095">
                  <c:v>4.1790000000000003</c:v>
                </c:pt>
                <c:pt idx="1096">
                  <c:v>4.2969999999999997</c:v>
                </c:pt>
                <c:pt idx="1097">
                  <c:v>4.306</c:v>
                </c:pt>
                <c:pt idx="1098">
                  <c:v>4.4009999999999998</c:v>
                </c:pt>
                <c:pt idx="1099">
                  <c:v>4.3879999999999999</c:v>
                </c:pt>
                <c:pt idx="1100">
                  <c:v>4.4740000000000002</c:v>
                </c:pt>
                <c:pt idx="1101">
                  <c:v>4.5780000000000003</c:v>
                </c:pt>
                <c:pt idx="1102">
                  <c:v>4.5750000000000002</c:v>
                </c:pt>
                <c:pt idx="1103">
                  <c:v>4.6260000000000003</c:v>
                </c:pt>
                <c:pt idx="1104">
                  <c:v>4.593</c:v>
                </c:pt>
                <c:pt idx="1105">
                  <c:v>4.5090000000000003</c:v>
                </c:pt>
                <c:pt idx="1106">
                  <c:v>4.5060000000000002</c:v>
                </c:pt>
                <c:pt idx="1107">
                  <c:v>4.4989999999999997</c:v>
                </c:pt>
                <c:pt idx="1108">
                  <c:v>4.4800000000000004</c:v>
                </c:pt>
                <c:pt idx="1109">
                  <c:v>4.4640000000000004</c:v>
                </c:pt>
                <c:pt idx="1110">
                  <c:v>4.4749999999999996</c:v>
                </c:pt>
                <c:pt idx="1111">
                  <c:v>4.5570000000000004</c:v>
                </c:pt>
                <c:pt idx="1112">
                  <c:v>4.593</c:v>
                </c:pt>
                <c:pt idx="1113">
                  <c:v>4.5969999999999995</c:v>
                </c:pt>
                <c:pt idx="1114">
                  <c:v>4.5609999999999999</c:v>
                </c:pt>
                <c:pt idx="1115">
                  <c:v>4.5709999999999997</c:v>
                </c:pt>
                <c:pt idx="1116">
                  <c:v>4.5570000000000004</c:v>
                </c:pt>
                <c:pt idx="1117">
                  <c:v>4.6059999999999999</c:v>
                </c:pt>
                <c:pt idx="1118">
                  <c:v>4.6779999999999999</c:v>
                </c:pt>
                <c:pt idx="1119">
                  <c:v>4.6580000000000004</c:v>
                </c:pt>
                <c:pt idx="1120">
                  <c:v>4.6710000000000003</c:v>
                </c:pt>
                <c:pt idx="1121">
                  <c:v>4.7190000000000003</c:v>
                </c:pt>
                <c:pt idx="1122">
                  <c:v>4.7080000000000002</c:v>
                </c:pt>
                <c:pt idx="1123">
                  <c:v>4.6859999999999999</c:v>
                </c:pt>
                <c:pt idx="1124">
                  <c:v>4.702</c:v>
                </c:pt>
                <c:pt idx="1125">
                  <c:v>4.6850000000000005</c:v>
                </c:pt>
                <c:pt idx="1126">
                  <c:v>4.7240000000000002</c:v>
                </c:pt>
                <c:pt idx="1127">
                  <c:v>4.7789999999999999</c:v>
                </c:pt>
                <c:pt idx="1128">
                  <c:v>4.8760000000000003</c:v>
                </c:pt>
                <c:pt idx="1129">
                  <c:v>4.9080000000000004</c:v>
                </c:pt>
                <c:pt idx="1130">
                  <c:v>4.9180000000000001</c:v>
                </c:pt>
                <c:pt idx="1131">
                  <c:v>4.9370000000000003</c:v>
                </c:pt>
                <c:pt idx="1132">
                  <c:v>4.9690000000000003</c:v>
                </c:pt>
                <c:pt idx="1133">
                  <c:v>4.9729999999999999</c:v>
                </c:pt>
                <c:pt idx="1134">
                  <c:v>4.9779999999999998</c:v>
                </c:pt>
                <c:pt idx="1135">
                  <c:v>4.9509999999999996</c:v>
                </c:pt>
                <c:pt idx="1136">
                  <c:v>4.8419999999999996</c:v>
                </c:pt>
                <c:pt idx="1137">
                  <c:v>4.867</c:v>
                </c:pt>
                <c:pt idx="1138">
                  <c:v>4.8109999999999999</c:v>
                </c:pt>
                <c:pt idx="1139">
                  <c:v>4.835</c:v>
                </c:pt>
                <c:pt idx="1140">
                  <c:v>4.8040000000000003</c:v>
                </c:pt>
                <c:pt idx="1141">
                  <c:v>4.8159999999999998</c:v>
                </c:pt>
                <c:pt idx="1142">
                  <c:v>4.8309999999999995</c:v>
                </c:pt>
                <c:pt idx="1143">
                  <c:v>4.8280000000000003</c:v>
                </c:pt>
                <c:pt idx="1144">
                  <c:v>4.8419999999999996</c:v>
                </c:pt>
                <c:pt idx="1145">
                  <c:v>4.843</c:v>
                </c:pt>
                <c:pt idx="1146">
                  <c:v>4.9180000000000001</c:v>
                </c:pt>
                <c:pt idx="1147">
                  <c:v>4.9050000000000002</c:v>
                </c:pt>
                <c:pt idx="1148">
                  <c:v>4.8650000000000002</c:v>
                </c:pt>
                <c:pt idx="1149">
                  <c:v>4.8680000000000003</c:v>
                </c:pt>
                <c:pt idx="1150">
                  <c:v>4.8789999999999996</c:v>
                </c:pt>
                <c:pt idx="1151">
                  <c:v>4.88</c:v>
                </c:pt>
                <c:pt idx="1152">
                  <c:v>4.9050000000000002</c:v>
                </c:pt>
                <c:pt idx="1153">
                  <c:v>4.915</c:v>
                </c:pt>
                <c:pt idx="1154">
                  <c:v>4.9279999999999999</c:v>
                </c:pt>
                <c:pt idx="1155">
                  <c:v>4.9420000000000002</c:v>
                </c:pt>
                <c:pt idx="1156">
                  <c:v>4.9559999999999995</c:v>
                </c:pt>
                <c:pt idx="1157">
                  <c:v>4.9790000000000001</c:v>
                </c:pt>
                <c:pt idx="1158">
                  <c:v>4.9740000000000002</c:v>
                </c:pt>
                <c:pt idx="1159">
                  <c:v>4.9809999999999999</c:v>
                </c:pt>
                <c:pt idx="1160">
                  <c:v>4.9930000000000003</c:v>
                </c:pt>
                <c:pt idx="1161">
                  <c:v>4.9390000000000001</c:v>
                </c:pt>
                <c:pt idx="1162">
                  <c:v>4.8629999999999995</c:v>
                </c:pt>
                <c:pt idx="1163">
                  <c:v>4.8620000000000001</c:v>
                </c:pt>
                <c:pt idx="1164">
                  <c:v>4.7229999999999999</c:v>
                </c:pt>
                <c:pt idx="1165">
                  <c:v>4.726</c:v>
                </c:pt>
                <c:pt idx="1166">
                  <c:v>4.8239999999999998</c:v>
                </c:pt>
                <c:pt idx="1167">
                  <c:v>4.8390000000000004</c:v>
                </c:pt>
                <c:pt idx="1168">
                  <c:v>4.8680000000000003</c:v>
                </c:pt>
                <c:pt idx="1169">
                  <c:v>4.9039999999999999</c:v>
                </c:pt>
                <c:pt idx="1170">
                  <c:v>4.9160000000000004</c:v>
                </c:pt>
                <c:pt idx="1171">
                  <c:v>4.9050000000000002</c:v>
                </c:pt>
                <c:pt idx="1172">
                  <c:v>4.9729999999999999</c:v>
                </c:pt>
                <c:pt idx="1173">
                  <c:v>5.0259999999999998</c:v>
                </c:pt>
                <c:pt idx="1174">
                  <c:v>4.9740000000000002</c:v>
                </c:pt>
                <c:pt idx="1175">
                  <c:v>4.9240000000000004</c:v>
                </c:pt>
                <c:pt idx="1176">
                  <c:v>4.867</c:v>
                </c:pt>
                <c:pt idx="1177">
                  <c:v>4.8570000000000002</c:v>
                </c:pt>
                <c:pt idx="1178">
                  <c:v>4.9130000000000003</c:v>
                </c:pt>
                <c:pt idx="1179">
                  <c:v>4.8870000000000005</c:v>
                </c:pt>
                <c:pt idx="1180">
                  <c:v>4.9109999999999996</c:v>
                </c:pt>
                <c:pt idx="1181">
                  <c:v>4.97</c:v>
                </c:pt>
                <c:pt idx="1182">
                  <c:v>5.1109999999999998</c:v>
                </c:pt>
                <c:pt idx="1183">
                  <c:v>5.1210000000000004</c:v>
                </c:pt>
                <c:pt idx="1184">
                  <c:v>5.1379999999999999</c:v>
                </c:pt>
                <c:pt idx="1185">
                  <c:v>5.1580000000000004</c:v>
                </c:pt>
                <c:pt idx="1186">
                  <c:v>5.1449999999999996</c:v>
                </c:pt>
                <c:pt idx="1187">
                  <c:v>5.125</c:v>
                </c:pt>
                <c:pt idx="1188">
                  <c:v>5.125</c:v>
                </c:pt>
                <c:pt idx="1189">
                  <c:v>5.157</c:v>
                </c:pt>
                <c:pt idx="1190">
                  <c:v>5.1509999999999998</c:v>
                </c:pt>
                <c:pt idx="1191">
                  <c:v>5.2119999999999997</c:v>
                </c:pt>
                <c:pt idx="1192">
                  <c:v>5.1950000000000003</c:v>
                </c:pt>
                <c:pt idx="1193">
                  <c:v>5.1710000000000003</c:v>
                </c:pt>
                <c:pt idx="1194">
                  <c:v>5.17</c:v>
                </c:pt>
                <c:pt idx="1195">
                  <c:v>5.149</c:v>
                </c:pt>
                <c:pt idx="1196">
                  <c:v>5.13</c:v>
                </c:pt>
                <c:pt idx="1197">
                  <c:v>5.1660000000000004</c:v>
                </c:pt>
                <c:pt idx="1198">
                  <c:v>5.173</c:v>
                </c:pt>
                <c:pt idx="1199">
                  <c:v>5.266</c:v>
                </c:pt>
                <c:pt idx="1200">
                  <c:v>5.2489999999999997</c:v>
                </c:pt>
                <c:pt idx="1201">
                  <c:v>5.2759999999999998</c:v>
                </c:pt>
                <c:pt idx="1202">
                  <c:v>5.2889999999999997</c:v>
                </c:pt>
                <c:pt idx="1203">
                  <c:v>5.3460000000000001</c:v>
                </c:pt>
                <c:pt idx="1204">
                  <c:v>5.298</c:v>
                </c:pt>
                <c:pt idx="1205">
                  <c:v>5.3019999999999996</c:v>
                </c:pt>
                <c:pt idx="1206">
                  <c:v>5.3259999999999996</c:v>
                </c:pt>
                <c:pt idx="1207">
                  <c:v>5.3259999999999996</c:v>
                </c:pt>
                <c:pt idx="1208">
                  <c:v>5.3629999999999995</c:v>
                </c:pt>
                <c:pt idx="1209">
                  <c:v>5.383</c:v>
                </c:pt>
                <c:pt idx="1210">
                  <c:v>5.4160000000000004</c:v>
                </c:pt>
                <c:pt idx="1211">
                  <c:v>5.4509999999999996</c:v>
                </c:pt>
                <c:pt idx="1212">
                  <c:v>5.4820000000000002</c:v>
                </c:pt>
                <c:pt idx="1213">
                  <c:v>5.4130000000000003</c:v>
                </c:pt>
                <c:pt idx="1214">
                  <c:v>5.4130000000000003</c:v>
                </c:pt>
                <c:pt idx="1215">
                  <c:v>5.4349999999999996</c:v>
                </c:pt>
                <c:pt idx="1216">
                  <c:v>5.4589999999999996</c:v>
                </c:pt>
                <c:pt idx="1217">
                  <c:v>5.4950000000000001</c:v>
                </c:pt>
                <c:pt idx="1218">
                  <c:v>5.4279999999999999</c:v>
                </c:pt>
                <c:pt idx="1219">
                  <c:v>5.44</c:v>
                </c:pt>
                <c:pt idx="1220">
                  <c:v>5.4719999999999995</c:v>
                </c:pt>
                <c:pt idx="1221">
                  <c:v>5.5120000000000005</c:v>
                </c:pt>
                <c:pt idx="1222">
                  <c:v>5.468</c:v>
                </c:pt>
                <c:pt idx="1223">
                  <c:v>5.4610000000000003</c:v>
                </c:pt>
                <c:pt idx="1224">
                  <c:v>5.4690000000000003</c:v>
                </c:pt>
                <c:pt idx="1225">
                  <c:v>5.3689999999999998</c:v>
                </c:pt>
                <c:pt idx="1226">
                  <c:v>5.3760000000000003</c:v>
                </c:pt>
                <c:pt idx="1227">
                  <c:v>5.367</c:v>
                </c:pt>
                <c:pt idx="1228">
                  <c:v>5.3639999999999999</c:v>
                </c:pt>
                <c:pt idx="1229">
                  <c:v>5.2990000000000004</c:v>
                </c:pt>
                <c:pt idx="1230">
                  <c:v>5.2859999999999996</c:v>
                </c:pt>
                <c:pt idx="1231">
                  <c:v>5.3490000000000002</c:v>
                </c:pt>
                <c:pt idx="1232">
                  <c:v>5.3360000000000003</c:v>
                </c:pt>
                <c:pt idx="1233">
                  <c:v>5.4059999999999997</c:v>
                </c:pt>
                <c:pt idx="1234">
                  <c:v>5.407</c:v>
                </c:pt>
                <c:pt idx="1235">
                  <c:v>5.4009999999999998</c:v>
                </c:pt>
                <c:pt idx="1236">
                  <c:v>5.3890000000000002</c:v>
                </c:pt>
                <c:pt idx="1237">
                  <c:v>5.4109999999999996</c:v>
                </c:pt>
                <c:pt idx="1238">
                  <c:v>5.4359999999999999</c:v>
                </c:pt>
                <c:pt idx="1239">
                  <c:v>5.4870000000000001</c:v>
                </c:pt>
                <c:pt idx="1240">
                  <c:v>5.4690000000000003</c:v>
                </c:pt>
                <c:pt idx="1241">
                  <c:v>5.4690000000000003</c:v>
                </c:pt>
                <c:pt idx="1242">
                  <c:v>5.5620000000000003</c:v>
                </c:pt>
                <c:pt idx="1243">
                  <c:v>5.5590000000000002</c:v>
                </c:pt>
                <c:pt idx="1244">
                  <c:v>5.5839999999999996</c:v>
                </c:pt>
                <c:pt idx="1245">
                  <c:v>5.57</c:v>
                </c:pt>
                <c:pt idx="1246">
                  <c:v>5.5380000000000003</c:v>
                </c:pt>
                <c:pt idx="1247">
                  <c:v>5.548</c:v>
                </c:pt>
                <c:pt idx="1248">
                  <c:v>5.5969999999999995</c:v>
                </c:pt>
                <c:pt idx="1249">
                  <c:v>5.569</c:v>
                </c:pt>
                <c:pt idx="1250">
                  <c:v>5.57</c:v>
                </c:pt>
                <c:pt idx="1251">
                  <c:v>5.5289999999999999</c:v>
                </c:pt>
                <c:pt idx="1252">
                  <c:v>5.4740000000000002</c:v>
                </c:pt>
                <c:pt idx="1253">
                  <c:v>5.49</c:v>
                </c:pt>
                <c:pt idx="1254">
                  <c:v>5.5</c:v>
                </c:pt>
                <c:pt idx="1255">
                  <c:v>5.5600000000000005</c:v>
                </c:pt>
                <c:pt idx="1256">
                  <c:v>5.5640000000000001</c:v>
                </c:pt>
                <c:pt idx="1257">
                  <c:v>5.524</c:v>
                </c:pt>
                <c:pt idx="1258">
                  <c:v>5.5330000000000004</c:v>
                </c:pt>
                <c:pt idx="1259">
                  <c:v>5.52</c:v>
                </c:pt>
                <c:pt idx="1260">
                  <c:v>5.5359999999999996</c:v>
                </c:pt>
                <c:pt idx="1261">
                  <c:v>5.5380000000000003</c:v>
                </c:pt>
                <c:pt idx="1262">
                  <c:v>5.4719999999999995</c:v>
                </c:pt>
                <c:pt idx="1263">
                  <c:v>5.4539999999999997</c:v>
                </c:pt>
                <c:pt idx="1264">
                  <c:v>5.4619999999999997</c:v>
                </c:pt>
                <c:pt idx="1265">
                  <c:v>5.4290000000000003</c:v>
                </c:pt>
                <c:pt idx="1266">
                  <c:v>5.4189999999999996</c:v>
                </c:pt>
                <c:pt idx="1267">
                  <c:v>5.343</c:v>
                </c:pt>
                <c:pt idx="1268">
                  <c:v>5.3520000000000003</c:v>
                </c:pt>
                <c:pt idx="1269">
                  <c:v>5.3659999999999997</c:v>
                </c:pt>
                <c:pt idx="1270">
                  <c:v>5.4189999999999996</c:v>
                </c:pt>
                <c:pt idx="1271">
                  <c:v>5.4779999999999998</c:v>
                </c:pt>
                <c:pt idx="1272">
                  <c:v>5.4889999999999999</c:v>
                </c:pt>
                <c:pt idx="1273">
                  <c:v>5.4379999999999997</c:v>
                </c:pt>
                <c:pt idx="1274">
                  <c:v>5.4240000000000004</c:v>
                </c:pt>
                <c:pt idx="1275">
                  <c:v>5.4489999999999998</c:v>
                </c:pt>
                <c:pt idx="1276">
                  <c:v>5.4640000000000004</c:v>
                </c:pt>
                <c:pt idx="1277">
                  <c:v>5.5039999999999996</c:v>
                </c:pt>
                <c:pt idx="1278">
                  <c:v>5.5369999999999999</c:v>
                </c:pt>
                <c:pt idx="1279">
                  <c:v>5.5129999999999999</c:v>
                </c:pt>
                <c:pt idx="1280">
                  <c:v>5.5410000000000004</c:v>
                </c:pt>
                <c:pt idx="1281">
                  <c:v>5.5570000000000004</c:v>
                </c:pt>
                <c:pt idx="1282">
                  <c:v>5.5289999999999999</c:v>
                </c:pt>
                <c:pt idx="1283">
                  <c:v>5.5120000000000005</c:v>
                </c:pt>
                <c:pt idx="1284">
                  <c:v>5.5250000000000004</c:v>
                </c:pt>
                <c:pt idx="1285">
                  <c:v>5.53</c:v>
                </c:pt>
                <c:pt idx="1286">
                  <c:v>5.5330000000000004</c:v>
                </c:pt>
                <c:pt idx="1287">
                  <c:v>5.5609999999999999</c:v>
                </c:pt>
                <c:pt idx="1288">
                  <c:v>5.5609999999999999</c:v>
                </c:pt>
                <c:pt idx="1289">
                  <c:v>5.5819999999999999</c:v>
                </c:pt>
                <c:pt idx="1290">
                  <c:v>5.5640000000000001</c:v>
                </c:pt>
                <c:pt idx="1291">
                  <c:v>5.5369999999999999</c:v>
                </c:pt>
                <c:pt idx="1292">
                  <c:v>5.5620000000000003</c:v>
                </c:pt>
                <c:pt idx="1293">
                  <c:v>5.5839999999999996</c:v>
                </c:pt>
                <c:pt idx="1294">
                  <c:v>5.5410000000000004</c:v>
                </c:pt>
                <c:pt idx="1295">
                  <c:v>5.5350000000000001</c:v>
                </c:pt>
                <c:pt idx="1296">
                  <c:v>5.5380000000000003</c:v>
                </c:pt>
                <c:pt idx="1297">
                  <c:v>5.5809999999999995</c:v>
                </c:pt>
                <c:pt idx="1298">
                  <c:v>5.6619999999999999</c:v>
                </c:pt>
                <c:pt idx="1299">
                  <c:v>5.6180000000000003</c:v>
                </c:pt>
                <c:pt idx="1300">
                  <c:v>5.6239999999999997</c:v>
                </c:pt>
                <c:pt idx="1301">
                  <c:v>5.7140000000000004</c:v>
                </c:pt>
                <c:pt idx="1302">
                  <c:v>5.681</c:v>
                </c:pt>
                <c:pt idx="1303">
                  <c:v>5.6319999999999997</c:v>
                </c:pt>
                <c:pt idx="1304">
                  <c:v>5.673</c:v>
                </c:pt>
                <c:pt idx="1305">
                  <c:v>5.6890000000000001</c:v>
                </c:pt>
                <c:pt idx="1306">
                  <c:v>5.6980000000000004</c:v>
                </c:pt>
                <c:pt idx="1307">
                  <c:v>5.76</c:v>
                </c:pt>
                <c:pt idx="1308">
                  <c:v>5.8010000000000002</c:v>
                </c:pt>
                <c:pt idx="1309">
                  <c:v>5.8170000000000002</c:v>
                </c:pt>
                <c:pt idx="1310">
                  <c:v>5.78</c:v>
                </c:pt>
                <c:pt idx="1311">
                  <c:v>5.8049999999999997</c:v>
                </c:pt>
                <c:pt idx="1312">
                  <c:v>5.8090000000000002</c:v>
                </c:pt>
                <c:pt idx="1313">
                  <c:v>5.915</c:v>
                </c:pt>
                <c:pt idx="1314">
                  <c:v>5.9279999999999999</c:v>
                </c:pt>
                <c:pt idx="1315">
                  <c:v>5.9429999999999996</c:v>
                </c:pt>
                <c:pt idx="1316">
                  <c:v>5.9630000000000001</c:v>
                </c:pt>
                <c:pt idx="1317">
                  <c:v>5.89</c:v>
                </c:pt>
                <c:pt idx="1318">
                  <c:v>5.875</c:v>
                </c:pt>
                <c:pt idx="1319">
                  <c:v>5.89</c:v>
                </c:pt>
                <c:pt idx="1320">
                  <c:v>5.87</c:v>
                </c:pt>
                <c:pt idx="1321">
                  <c:v>5.8620000000000001</c:v>
                </c:pt>
                <c:pt idx="1322">
                  <c:v>5.8490000000000002</c:v>
                </c:pt>
                <c:pt idx="1323">
                  <c:v>5.8469999999999995</c:v>
                </c:pt>
                <c:pt idx="1324">
                  <c:v>5.8469999999999995</c:v>
                </c:pt>
                <c:pt idx="1325">
                  <c:v>5.8460000000000001</c:v>
                </c:pt>
                <c:pt idx="1326">
                  <c:v>5.86</c:v>
                </c:pt>
                <c:pt idx="1327">
                  <c:v>5.8620000000000001</c:v>
                </c:pt>
                <c:pt idx="1328">
                  <c:v>5.9080000000000004</c:v>
                </c:pt>
                <c:pt idx="1329">
                  <c:v>5.9080000000000004</c:v>
                </c:pt>
                <c:pt idx="1330">
                  <c:v>5.944</c:v>
                </c:pt>
                <c:pt idx="1331">
                  <c:v>5.9649999999999999</c:v>
                </c:pt>
                <c:pt idx="1332">
                  <c:v>5.9580000000000002</c:v>
                </c:pt>
                <c:pt idx="1333">
                  <c:v>5.9649999999999999</c:v>
                </c:pt>
                <c:pt idx="1334">
                  <c:v>5.9030000000000005</c:v>
                </c:pt>
                <c:pt idx="1335">
                  <c:v>5.9790000000000001</c:v>
                </c:pt>
                <c:pt idx="1336">
                  <c:v>5.8959999999999999</c:v>
                </c:pt>
                <c:pt idx="1337">
                  <c:v>5.883</c:v>
                </c:pt>
                <c:pt idx="1338">
                  <c:v>5.8209999999999997</c:v>
                </c:pt>
                <c:pt idx="1339">
                  <c:v>5.91</c:v>
                </c:pt>
                <c:pt idx="1340">
                  <c:v>5.9370000000000003</c:v>
                </c:pt>
                <c:pt idx="1341">
                  <c:v>5.9240000000000004</c:v>
                </c:pt>
                <c:pt idx="1342">
                  <c:v>6.0410000000000004</c:v>
                </c:pt>
                <c:pt idx="1343">
                  <c:v>6.0679999999999996</c:v>
                </c:pt>
                <c:pt idx="1344">
                  <c:v>6.11</c:v>
                </c:pt>
                <c:pt idx="1345">
                  <c:v>6.0510000000000002</c:v>
                </c:pt>
                <c:pt idx="1346">
                  <c:v>6.0209999999999999</c:v>
                </c:pt>
                <c:pt idx="1347">
                  <c:v>5.8390000000000004</c:v>
                </c:pt>
                <c:pt idx="1348">
                  <c:v>5.8390000000000004</c:v>
                </c:pt>
                <c:pt idx="1349">
                  <c:v>5.7940000000000005</c:v>
                </c:pt>
                <c:pt idx="1350">
                  <c:v>5.8140000000000001</c:v>
                </c:pt>
                <c:pt idx="1351">
                  <c:v>5.82</c:v>
                </c:pt>
                <c:pt idx="1352">
                  <c:v>5.8769999999999998</c:v>
                </c:pt>
                <c:pt idx="1353">
                  <c:v>5.8330000000000002</c:v>
                </c:pt>
                <c:pt idx="1354">
                  <c:v>5.835</c:v>
                </c:pt>
                <c:pt idx="1355">
                  <c:v>5.835</c:v>
                </c:pt>
                <c:pt idx="1356">
                  <c:v>5.7750000000000004</c:v>
                </c:pt>
                <c:pt idx="1357">
                  <c:v>5.7249999999999996</c:v>
                </c:pt>
                <c:pt idx="1358">
                  <c:v>5.7460000000000004</c:v>
                </c:pt>
                <c:pt idx="1359">
                  <c:v>5.742</c:v>
                </c:pt>
                <c:pt idx="1360">
                  <c:v>5.7210000000000001</c:v>
                </c:pt>
                <c:pt idx="1361">
                  <c:v>5.7480000000000002</c:v>
                </c:pt>
                <c:pt idx="1362">
                  <c:v>5.74</c:v>
                </c:pt>
                <c:pt idx="1363">
                  <c:v>5.734</c:v>
                </c:pt>
                <c:pt idx="1364">
                  <c:v>5.7119999999999997</c:v>
                </c:pt>
                <c:pt idx="1365">
                  <c:v>5.6879999999999997</c:v>
                </c:pt>
                <c:pt idx="1366">
                  <c:v>5.766</c:v>
                </c:pt>
                <c:pt idx="1367">
                  <c:v>5.7690000000000001</c:v>
                </c:pt>
                <c:pt idx="1368">
                  <c:v>5.8070000000000004</c:v>
                </c:pt>
                <c:pt idx="1369">
                  <c:v>5.7759999999999998</c:v>
                </c:pt>
                <c:pt idx="1370">
                  <c:v>5.8380000000000001</c:v>
                </c:pt>
                <c:pt idx="1371">
                  <c:v>5.7590000000000003</c:v>
                </c:pt>
                <c:pt idx="1372">
                  <c:v>5.782</c:v>
                </c:pt>
                <c:pt idx="1373">
                  <c:v>5.7560000000000002</c:v>
                </c:pt>
                <c:pt idx="1374">
                  <c:v>5.73</c:v>
                </c:pt>
                <c:pt idx="1375">
                  <c:v>5.75</c:v>
                </c:pt>
                <c:pt idx="1376">
                  <c:v>5.6970000000000001</c:v>
                </c:pt>
                <c:pt idx="1377">
                  <c:v>5.7089999999999996</c:v>
                </c:pt>
                <c:pt idx="1378">
                  <c:v>5.6609999999999996</c:v>
                </c:pt>
                <c:pt idx="1379">
                  <c:v>5.7510000000000003</c:v>
                </c:pt>
                <c:pt idx="1380">
                  <c:v>5.8040000000000003</c:v>
                </c:pt>
                <c:pt idx="1381">
                  <c:v>5.8730000000000002</c:v>
                </c:pt>
                <c:pt idx="1382">
                  <c:v>5.9559999999999995</c:v>
                </c:pt>
                <c:pt idx="1383">
                  <c:v>5.9139999999999997</c:v>
                </c:pt>
                <c:pt idx="1384">
                  <c:v>5.9180000000000001</c:v>
                </c:pt>
                <c:pt idx="1385">
                  <c:v>5.9139999999999997</c:v>
                </c:pt>
                <c:pt idx="1386">
                  <c:v>5.9059999999999997</c:v>
                </c:pt>
                <c:pt idx="1387">
                  <c:v>5.8639999999999999</c:v>
                </c:pt>
                <c:pt idx="1388">
                  <c:v>5.9809999999999999</c:v>
                </c:pt>
                <c:pt idx="1389">
                  <c:v>6.0330000000000004</c:v>
                </c:pt>
                <c:pt idx="1390">
                  <c:v>6.1029999999999998</c:v>
                </c:pt>
                <c:pt idx="1391">
                  <c:v>5.9690000000000003</c:v>
                </c:pt>
                <c:pt idx="1392">
                  <c:v>5.9139999999999997</c:v>
                </c:pt>
                <c:pt idx="1393">
                  <c:v>5.9630000000000001</c:v>
                </c:pt>
                <c:pt idx="1394">
                  <c:v>5.859</c:v>
                </c:pt>
                <c:pt idx="1395">
                  <c:v>5.8520000000000003</c:v>
                </c:pt>
                <c:pt idx="1396">
                  <c:v>5.899</c:v>
                </c:pt>
                <c:pt idx="1397">
                  <c:v>5.7759999999999998</c:v>
                </c:pt>
                <c:pt idx="1398">
                  <c:v>5.7720000000000002</c:v>
                </c:pt>
                <c:pt idx="1399">
                  <c:v>5.6779999999999999</c:v>
                </c:pt>
                <c:pt idx="1400">
                  <c:v>5.5670000000000002</c:v>
                </c:pt>
                <c:pt idx="1401">
                  <c:v>5.5670000000000002</c:v>
                </c:pt>
                <c:pt idx="1402">
                  <c:v>5.5270000000000001</c:v>
                </c:pt>
                <c:pt idx="1403">
                  <c:v>5.6070000000000002</c:v>
                </c:pt>
                <c:pt idx="1404">
                  <c:v>5.6210000000000004</c:v>
                </c:pt>
                <c:pt idx="1405">
                  <c:v>5.6139999999999999</c:v>
                </c:pt>
                <c:pt idx="1406">
                  <c:v>5.6139999999999999</c:v>
                </c:pt>
                <c:pt idx="1407">
                  <c:v>5.6589999999999998</c:v>
                </c:pt>
                <c:pt idx="1408">
                  <c:v>5.6719999999999997</c:v>
                </c:pt>
                <c:pt idx="1409">
                  <c:v>5.6260000000000003</c:v>
                </c:pt>
                <c:pt idx="1410">
                  <c:v>5.6429999999999998</c:v>
                </c:pt>
                <c:pt idx="1411">
                  <c:v>5.5780000000000003</c:v>
                </c:pt>
                <c:pt idx="1412">
                  <c:v>5.5990000000000002</c:v>
                </c:pt>
                <c:pt idx="1413">
                  <c:v>5.6210000000000004</c:v>
                </c:pt>
                <c:pt idx="1414">
                  <c:v>5.649</c:v>
                </c:pt>
                <c:pt idx="1415">
                  <c:v>5.6950000000000003</c:v>
                </c:pt>
                <c:pt idx="1416">
                  <c:v>5.6879999999999997</c:v>
                </c:pt>
                <c:pt idx="1417">
                  <c:v>5.7869999999999999</c:v>
                </c:pt>
                <c:pt idx="1418">
                  <c:v>5.86</c:v>
                </c:pt>
                <c:pt idx="1419">
                  <c:v>5.86</c:v>
                </c:pt>
                <c:pt idx="1420">
                  <c:v>5.86</c:v>
                </c:pt>
                <c:pt idx="1421">
                  <c:v>5.7990000000000004</c:v>
                </c:pt>
                <c:pt idx="1422">
                  <c:v>5.8440000000000003</c:v>
                </c:pt>
                <c:pt idx="1423">
                  <c:v>5.7620000000000005</c:v>
                </c:pt>
                <c:pt idx="1424">
                  <c:v>5.7249999999999996</c:v>
                </c:pt>
                <c:pt idx="1425">
                  <c:v>5.6719999999999997</c:v>
                </c:pt>
                <c:pt idx="1426">
                  <c:v>5.7149999999999999</c:v>
                </c:pt>
                <c:pt idx="1427">
                  <c:v>5.7370000000000001</c:v>
                </c:pt>
                <c:pt idx="1428">
                  <c:v>5.7940000000000005</c:v>
                </c:pt>
                <c:pt idx="1429">
                  <c:v>5.7940000000000005</c:v>
                </c:pt>
                <c:pt idx="1430">
                  <c:v>5.8010000000000002</c:v>
                </c:pt>
                <c:pt idx="1431">
                  <c:v>5.8149999999999995</c:v>
                </c:pt>
                <c:pt idx="1432">
                  <c:v>5.8049999999999997</c:v>
                </c:pt>
                <c:pt idx="1433">
                  <c:v>5.85</c:v>
                </c:pt>
                <c:pt idx="1434">
                  <c:v>5.8339999999999996</c:v>
                </c:pt>
                <c:pt idx="1435">
                  <c:v>5.8040000000000003</c:v>
                </c:pt>
                <c:pt idx="1436">
                  <c:v>5.8250000000000002</c:v>
                </c:pt>
                <c:pt idx="1437">
                  <c:v>5.8710000000000004</c:v>
                </c:pt>
                <c:pt idx="1438">
                  <c:v>5.89</c:v>
                </c:pt>
                <c:pt idx="1439">
                  <c:v>5.8289999999999997</c:v>
                </c:pt>
                <c:pt idx="1440">
                  <c:v>5.8149999999999995</c:v>
                </c:pt>
                <c:pt idx="1441">
                  <c:v>5.843</c:v>
                </c:pt>
                <c:pt idx="1442">
                  <c:v>5.9059999999999997</c:v>
                </c:pt>
                <c:pt idx="1443">
                  <c:v>5.86</c:v>
                </c:pt>
                <c:pt idx="1444">
                  <c:v>5.7859999999999996</c:v>
                </c:pt>
                <c:pt idx="1445">
                  <c:v>5.774</c:v>
                </c:pt>
                <c:pt idx="1446">
                  <c:v>5.7789999999999999</c:v>
                </c:pt>
                <c:pt idx="1447">
                  <c:v>5.7679999999999998</c:v>
                </c:pt>
                <c:pt idx="1448">
                  <c:v>5.7610000000000001</c:v>
                </c:pt>
                <c:pt idx="1449">
                  <c:v>5.7530000000000001</c:v>
                </c:pt>
                <c:pt idx="1450">
                  <c:v>5.7809999999999997</c:v>
                </c:pt>
                <c:pt idx="1451">
                  <c:v>5.8449999999999998</c:v>
                </c:pt>
                <c:pt idx="1452">
                  <c:v>5.8629999999999995</c:v>
                </c:pt>
                <c:pt idx="1453">
                  <c:v>5.87</c:v>
                </c:pt>
                <c:pt idx="1454">
                  <c:v>5.8789999999999996</c:v>
                </c:pt>
                <c:pt idx="1455">
                  <c:v>5.8849999999999998</c:v>
                </c:pt>
                <c:pt idx="1456">
                  <c:v>5.8650000000000002</c:v>
                </c:pt>
                <c:pt idx="1457">
                  <c:v>5.851</c:v>
                </c:pt>
                <c:pt idx="1458">
                  <c:v>5.907</c:v>
                </c:pt>
                <c:pt idx="1459">
                  <c:v>5.9269999999999996</c:v>
                </c:pt>
                <c:pt idx="1460">
                  <c:v>5.9089999999999998</c:v>
                </c:pt>
                <c:pt idx="1461">
                  <c:v>5.8860000000000001</c:v>
                </c:pt>
                <c:pt idx="1462">
                  <c:v>5.883</c:v>
                </c:pt>
                <c:pt idx="1463">
                  <c:v>5.8689999999999998</c:v>
                </c:pt>
                <c:pt idx="1464">
                  <c:v>5.8360000000000003</c:v>
                </c:pt>
                <c:pt idx="1465">
                  <c:v>5.867</c:v>
                </c:pt>
                <c:pt idx="1466">
                  <c:v>5.8959999999999999</c:v>
                </c:pt>
                <c:pt idx="1467">
                  <c:v>5.9719999999999995</c:v>
                </c:pt>
                <c:pt idx="1468">
                  <c:v>5.9749999999999996</c:v>
                </c:pt>
                <c:pt idx="1469">
                  <c:v>5.9950000000000001</c:v>
                </c:pt>
                <c:pt idx="1470">
                  <c:v>6.0259999999999998</c:v>
                </c:pt>
                <c:pt idx="1471">
                  <c:v>6.0250000000000004</c:v>
                </c:pt>
                <c:pt idx="1472">
                  <c:v>6.0609999999999999</c:v>
                </c:pt>
                <c:pt idx="1473">
                  <c:v>6.0830000000000002</c:v>
                </c:pt>
                <c:pt idx="1474">
                  <c:v>6.0890000000000004</c:v>
                </c:pt>
                <c:pt idx="1475">
                  <c:v>6.101</c:v>
                </c:pt>
                <c:pt idx="1476">
                  <c:v>6.077</c:v>
                </c:pt>
                <c:pt idx="1477">
                  <c:v>6.0570000000000004</c:v>
                </c:pt>
                <c:pt idx="1478">
                  <c:v>6.0640000000000001</c:v>
                </c:pt>
                <c:pt idx="1479">
                  <c:v>6.0359999999999996</c:v>
                </c:pt>
                <c:pt idx="1480">
                  <c:v>6.0460000000000003</c:v>
                </c:pt>
                <c:pt idx="1481">
                  <c:v>6.0170000000000003</c:v>
                </c:pt>
                <c:pt idx="1482">
                  <c:v>6.0590000000000002</c:v>
                </c:pt>
                <c:pt idx="1483">
                  <c:v>6.0750000000000002</c:v>
                </c:pt>
                <c:pt idx="1484">
                  <c:v>6.0780000000000003</c:v>
                </c:pt>
                <c:pt idx="1485">
                  <c:v>6.0880000000000001</c:v>
                </c:pt>
                <c:pt idx="1486">
                  <c:v>6.07</c:v>
                </c:pt>
                <c:pt idx="1487">
                  <c:v>6.0679999999999996</c:v>
                </c:pt>
                <c:pt idx="1488">
                  <c:v>6.0570000000000004</c:v>
                </c:pt>
                <c:pt idx="1489">
                  <c:v>6.0750000000000002</c:v>
                </c:pt>
                <c:pt idx="1490">
                  <c:v>6.101</c:v>
                </c:pt>
                <c:pt idx="1491">
                  <c:v>6.1070000000000002</c:v>
                </c:pt>
                <c:pt idx="1492">
                  <c:v>6.1459999999999999</c:v>
                </c:pt>
                <c:pt idx="1493">
                  <c:v>6.1429999999999998</c:v>
                </c:pt>
                <c:pt idx="1494">
                  <c:v>6.1429999999999998</c:v>
                </c:pt>
                <c:pt idx="1495">
                  <c:v>6.133</c:v>
                </c:pt>
                <c:pt idx="1496">
                  <c:v>6.1269999999999998</c:v>
                </c:pt>
                <c:pt idx="1497">
                  <c:v>6.1079999999999997</c:v>
                </c:pt>
                <c:pt idx="1498">
                  <c:v>6.0919999999999996</c:v>
                </c:pt>
                <c:pt idx="1499">
                  <c:v>6.0919999999999996</c:v>
                </c:pt>
                <c:pt idx="1500">
                  <c:v>6.0919999999999996</c:v>
                </c:pt>
                <c:pt idx="1501">
                  <c:v>6.1390000000000002</c:v>
                </c:pt>
                <c:pt idx="1502">
                  <c:v>6.1440000000000001</c:v>
                </c:pt>
                <c:pt idx="1503">
                  <c:v>6.149</c:v>
                </c:pt>
                <c:pt idx="1504">
                  <c:v>6.141</c:v>
                </c:pt>
                <c:pt idx="1505">
                  <c:v>6.173</c:v>
                </c:pt>
                <c:pt idx="1506">
                  <c:v>6.1790000000000003</c:v>
                </c:pt>
                <c:pt idx="1507">
                  <c:v>6.1539999999999999</c:v>
                </c:pt>
                <c:pt idx="1508">
                  <c:v>6.1609999999999996</c:v>
                </c:pt>
                <c:pt idx="1509">
                  <c:v>6.165</c:v>
                </c:pt>
                <c:pt idx="1510">
                  <c:v>6.1539999999999999</c:v>
                </c:pt>
                <c:pt idx="1511">
                  <c:v>6.149</c:v>
                </c:pt>
                <c:pt idx="1512">
                  <c:v>6.1609999999999996</c:v>
                </c:pt>
                <c:pt idx="1513">
                  <c:v>6.2060000000000004</c:v>
                </c:pt>
                <c:pt idx="1514">
                  <c:v>6.2590000000000003</c:v>
                </c:pt>
                <c:pt idx="1515">
                  <c:v>6.2729999999999997</c:v>
                </c:pt>
                <c:pt idx="1516">
                  <c:v>6.2830000000000004</c:v>
                </c:pt>
                <c:pt idx="1517">
                  <c:v>6.3170000000000002</c:v>
                </c:pt>
                <c:pt idx="1518">
                  <c:v>6.3140000000000001</c:v>
                </c:pt>
                <c:pt idx="1519">
                  <c:v>6.29</c:v>
                </c:pt>
                <c:pt idx="1520">
                  <c:v>6.2949999999999999</c:v>
                </c:pt>
                <c:pt idx="1521">
                  <c:v>6.2949999999999999</c:v>
                </c:pt>
                <c:pt idx="1522">
                  <c:v>6.2859999999999996</c:v>
                </c:pt>
                <c:pt idx="1523">
                  <c:v>6.2960000000000003</c:v>
                </c:pt>
                <c:pt idx="1524">
                  <c:v>6.274</c:v>
                </c:pt>
                <c:pt idx="1525">
                  <c:v>6.2709999999999999</c:v>
                </c:pt>
                <c:pt idx="1526">
                  <c:v>6.2780000000000005</c:v>
                </c:pt>
                <c:pt idx="1527">
                  <c:v>6.2640000000000002</c:v>
                </c:pt>
                <c:pt idx="1528">
                  <c:v>6.2709999999999999</c:v>
                </c:pt>
                <c:pt idx="1529">
                  <c:v>6.3310000000000004</c:v>
                </c:pt>
                <c:pt idx="1530">
                  <c:v>6.3179999999999996</c:v>
                </c:pt>
                <c:pt idx="1531">
                  <c:v>6.3380000000000001</c:v>
                </c:pt>
                <c:pt idx="1532">
                  <c:v>6.343</c:v>
                </c:pt>
                <c:pt idx="1533">
                  <c:v>6.3010000000000002</c:v>
                </c:pt>
                <c:pt idx="1534">
                  <c:v>6.29</c:v>
                </c:pt>
                <c:pt idx="1535">
                  <c:v>6.2889999999999997</c:v>
                </c:pt>
                <c:pt idx="1536">
                  <c:v>6.2539999999999996</c:v>
                </c:pt>
                <c:pt idx="1537">
                  <c:v>6.2510000000000003</c:v>
                </c:pt>
                <c:pt idx="1538">
                  <c:v>6.2359999999999998</c:v>
                </c:pt>
                <c:pt idx="1539">
                  <c:v>6.298</c:v>
                </c:pt>
                <c:pt idx="1540">
                  <c:v>6.3</c:v>
                </c:pt>
                <c:pt idx="1541">
                  <c:v>6.2859999999999996</c:v>
                </c:pt>
                <c:pt idx="1542">
                  <c:v>6.2850000000000001</c:v>
                </c:pt>
                <c:pt idx="1543">
                  <c:v>6.2789999999999999</c:v>
                </c:pt>
                <c:pt idx="1544">
                  <c:v>6.2910000000000004</c:v>
                </c:pt>
                <c:pt idx="1545">
                  <c:v>6.2880000000000003</c:v>
                </c:pt>
                <c:pt idx="1546">
                  <c:v>6.3150000000000004</c:v>
                </c:pt>
                <c:pt idx="1547">
                  <c:v>6.3360000000000003</c:v>
                </c:pt>
                <c:pt idx="1548">
                  <c:v>6.27</c:v>
                </c:pt>
                <c:pt idx="1549">
                  <c:v>6.2850000000000001</c:v>
                </c:pt>
                <c:pt idx="1550">
                  <c:v>6.3150000000000004</c:v>
                </c:pt>
                <c:pt idx="1551">
                  <c:v>6.306</c:v>
                </c:pt>
                <c:pt idx="1552">
                  <c:v>6.2610000000000001</c:v>
                </c:pt>
                <c:pt idx="1553">
                  <c:v>6.2770000000000001</c:v>
                </c:pt>
                <c:pt idx="1554">
                  <c:v>6.266</c:v>
                </c:pt>
                <c:pt idx="1555">
                  <c:v>6.2359999999999998</c:v>
                </c:pt>
                <c:pt idx="1556">
                  <c:v>6.2320000000000002</c:v>
                </c:pt>
                <c:pt idx="1557">
                  <c:v>6.2969999999999997</c:v>
                </c:pt>
                <c:pt idx="1558">
                  <c:v>6.3440000000000003</c:v>
                </c:pt>
                <c:pt idx="1559">
                  <c:v>6.3680000000000003</c:v>
                </c:pt>
                <c:pt idx="1560">
                  <c:v>6.3170000000000002</c:v>
                </c:pt>
                <c:pt idx="1561">
                  <c:v>6.274</c:v>
                </c:pt>
                <c:pt idx="1562">
                  <c:v>6.2309999999999999</c:v>
                </c:pt>
                <c:pt idx="1563">
                  <c:v>6.2750000000000004</c:v>
                </c:pt>
                <c:pt idx="1564">
                  <c:v>6.3369999999999997</c:v>
                </c:pt>
                <c:pt idx="1565">
                  <c:v>6.35</c:v>
                </c:pt>
                <c:pt idx="1566">
                  <c:v>6.3209999999999997</c:v>
                </c:pt>
                <c:pt idx="1567">
                  <c:v>6.3520000000000003</c:v>
                </c:pt>
                <c:pt idx="1568">
                  <c:v>6.306</c:v>
                </c:pt>
                <c:pt idx="1569">
                  <c:v>6.3680000000000003</c:v>
                </c:pt>
                <c:pt idx="1570">
                  <c:v>6.3339999999999996</c:v>
                </c:pt>
                <c:pt idx="1571">
                  <c:v>6.26</c:v>
                </c:pt>
                <c:pt idx="1572">
                  <c:v>6.2279999999999998</c:v>
                </c:pt>
                <c:pt idx="1573">
                  <c:v>6.2210000000000001</c:v>
                </c:pt>
                <c:pt idx="1574">
                  <c:v>6.165</c:v>
                </c:pt>
                <c:pt idx="1575">
                  <c:v>6.1689999999999996</c:v>
                </c:pt>
                <c:pt idx="1576">
                  <c:v>6.1619999999999999</c:v>
                </c:pt>
                <c:pt idx="1577">
                  <c:v>6.149</c:v>
                </c:pt>
                <c:pt idx="1578">
                  <c:v>6.1109999999999998</c:v>
                </c:pt>
                <c:pt idx="1579">
                  <c:v>6.0549999999999997</c:v>
                </c:pt>
                <c:pt idx="1580">
                  <c:v>6.0529999999999999</c:v>
                </c:pt>
                <c:pt idx="1581">
                  <c:v>6.0209999999999999</c:v>
                </c:pt>
                <c:pt idx="1582">
                  <c:v>6.0190000000000001</c:v>
                </c:pt>
                <c:pt idx="1583">
                  <c:v>6.0140000000000002</c:v>
                </c:pt>
                <c:pt idx="1584">
                  <c:v>6.0250000000000004</c:v>
                </c:pt>
                <c:pt idx="1585">
                  <c:v>6.008</c:v>
                </c:pt>
                <c:pt idx="1586">
                  <c:v>6.0069999999999997</c:v>
                </c:pt>
                <c:pt idx="1587">
                  <c:v>5.992</c:v>
                </c:pt>
                <c:pt idx="1588">
                  <c:v>5.9950000000000001</c:v>
                </c:pt>
                <c:pt idx="1589">
                  <c:v>5.9809999999999999</c:v>
                </c:pt>
                <c:pt idx="1590">
                  <c:v>5.968</c:v>
                </c:pt>
                <c:pt idx="1591">
                  <c:v>5.9669999999999996</c:v>
                </c:pt>
                <c:pt idx="1592">
                  <c:v>5.9870000000000001</c:v>
                </c:pt>
                <c:pt idx="1593">
                  <c:v>5.9950000000000001</c:v>
                </c:pt>
                <c:pt idx="1594">
                  <c:v>5.9960000000000004</c:v>
                </c:pt>
                <c:pt idx="1595">
                  <c:v>5.9989999999999997</c:v>
                </c:pt>
                <c:pt idx="1596">
                  <c:v>5.968</c:v>
                </c:pt>
                <c:pt idx="1597">
                  <c:v>5.9420000000000002</c:v>
                </c:pt>
                <c:pt idx="1598">
                  <c:v>5.9569999999999999</c:v>
                </c:pt>
                <c:pt idx="1599">
                  <c:v>5.9850000000000003</c:v>
                </c:pt>
                <c:pt idx="1600">
                  <c:v>6.03</c:v>
                </c:pt>
                <c:pt idx="1601">
                  <c:v>6.0229999999999997</c:v>
                </c:pt>
                <c:pt idx="1602">
                  <c:v>6.0549999999999997</c:v>
                </c:pt>
                <c:pt idx="1603">
                  <c:v>6.1539999999999999</c:v>
                </c:pt>
                <c:pt idx="1604">
                  <c:v>6.1310000000000002</c:v>
                </c:pt>
                <c:pt idx="1605">
                  <c:v>6.0780000000000003</c:v>
                </c:pt>
                <c:pt idx="1606">
                  <c:v>5.976</c:v>
                </c:pt>
                <c:pt idx="1607">
                  <c:v>5.8890000000000002</c:v>
                </c:pt>
                <c:pt idx="1608">
                  <c:v>5.8639999999999999</c:v>
                </c:pt>
                <c:pt idx="1609">
                  <c:v>5.9020000000000001</c:v>
                </c:pt>
                <c:pt idx="1610">
                  <c:v>5.8719999999999999</c:v>
                </c:pt>
                <c:pt idx="1611">
                  <c:v>5.8170000000000002</c:v>
                </c:pt>
                <c:pt idx="1612">
                  <c:v>5.7679999999999998</c:v>
                </c:pt>
                <c:pt idx="1613">
                  <c:v>5.7620000000000005</c:v>
                </c:pt>
                <c:pt idx="1614">
                  <c:v>5.7510000000000003</c:v>
                </c:pt>
                <c:pt idx="1615">
                  <c:v>5.7080000000000002</c:v>
                </c:pt>
                <c:pt idx="1616">
                  <c:v>5.7130000000000001</c:v>
                </c:pt>
                <c:pt idx="1617">
                  <c:v>5.6710000000000003</c:v>
                </c:pt>
                <c:pt idx="1618">
                  <c:v>5.68</c:v>
                </c:pt>
                <c:pt idx="1619">
                  <c:v>5.6749999999999998</c:v>
                </c:pt>
                <c:pt idx="1620">
                  <c:v>5.6639999999999997</c:v>
                </c:pt>
                <c:pt idx="1621">
                  <c:v>5.6719999999999997</c:v>
                </c:pt>
                <c:pt idx="1622">
                  <c:v>5.6989999999999998</c:v>
                </c:pt>
                <c:pt idx="1623">
                  <c:v>5.6740000000000004</c:v>
                </c:pt>
                <c:pt idx="1624">
                  <c:v>5.6690000000000005</c:v>
                </c:pt>
                <c:pt idx="1625">
                  <c:v>5.6539999999999999</c:v>
                </c:pt>
                <c:pt idx="1626">
                  <c:v>5.6790000000000003</c:v>
                </c:pt>
                <c:pt idx="1627">
                  <c:v>5.6820000000000004</c:v>
                </c:pt>
                <c:pt idx="1628">
                  <c:v>5.6269999999999998</c:v>
                </c:pt>
                <c:pt idx="1629">
                  <c:v>5.62</c:v>
                </c:pt>
                <c:pt idx="1630">
                  <c:v>5.5940000000000003</c:v>
                </c:pt>
                <c:pt idx="1631">
                  <c:v>5.6079999999999997</c:v>
                </c:pt>
                <c:pt idx="1632">
                  <c:v>5.6360000000000001</c:v>
                </c:pt>
                <c:pt idx="1633">
                  <c:v>5.6189999999999998</c:v>
                </c:pt>
                <c:pt idx="1634">
                  <c:v>5.577</c:v>
                </c:pt>
                <c:pt idx="1635">
                  <c:v>5.5170000000000003</c:v>
                </c:pt>
                <c:pt idx="1636">
                  <c:v>5.5129999999999999</c:v>
                </c:pt>
                <c:pt idx="1637">
                  <c:v>5.4779999999999998</c:v>
                </c:pt>
                <c:pt idx="1638">
                  <c:v>5.4429999999999996</c:v>
                </c:pt>
                <c:pt idx="1639">
                  <c:v>5.4480000000000004</c:v>
                </c:pt>
                <c:pt idx="1640">
                  <c:v>5.4480000000000004</c:v>
                </c:pt>
                <c:pt idx="1641">
                  <c:v>5.4470000000000001</c:v>
                </c:pt>
                <c:pt idx="1642">
                  <c:v>5.47</c:v>
                </c:pt>
                <c:pt idx="1643">
                  <c:v>5.4660000000000002</c:v>
                </c:pt>
                <c:pt idx="1644">
                  <c:v>5.476</c:v>
                </c:pt>
                <c:pt idx="1645">
                  <c:v>5.5030000000000001</c:v>
                </c:pt>
                <c:pt idx="1646">
                  <c:v>5.492</c:v>
                </c:pt>
                <c:pt idx="1647">
                  <c:v>5.5380000000000003</c:v>
                </c:pt>
                <c:pt idx="1648">
                  <c:v>5.5350000000000001</c:v>
                </c:pt>
                <c:pt idx="1649">
                  <c:v>5.5309999999999997</c:v>
                </c:pt>
                <c:pt idx="1650">
                  <c:v>5.5250000000000004</c:v>
                </c:pt>
                <c:pt idx="1651">
                  <c:v>5.5250000000000004</c:v>
                </c:pt>
                <c:pt idx="1652">
                  <c:v>5.5419999999999998</c:v>
                </c:pt>
                <c:pt idx="1653">
                  <c:v>5.5369999999999999</c:v>
                </c:pt>
                <c:pt idx="1654">
                  <c:v>5.5209999999999999</c:v>
                </c:pt>
                <c:pt idx="1655">
                  <c:v>5.5030000000000001</c:v>
                </c:pt>
                <c:pt idx="1656">
                  <c:v>5.5019999999999998</c:v>
                </c:pt>
                <c:pt idx="1657">
                  <c:v>5.5030000000000001</c:v>
                </c:pt>
                <c:pt idx="1658">
                  <c:v>5.5410000000000004</c:v>
                </c:pt>
                <c:pt idx="1659">
                  <c:v>5.4930000000000003</c:v>
                </c:pt>
                <c:pt idx="1660">
                  <c:v>5.5010000000000003</c:v>
                </c:pt>
                <c:pt idx="1661">
                  <c:v>5.5270000000000001</c:v>
                </c:pt>
                <c:pt idx="1662">
                  <c:v>5.51</c:v>
                </c:pt>
                <c:pt idx="1663">
                  <c:v>5.6429999999999998</c:v>
                </c:pt>
                <c:pt idx="1664">
                  <c:v>5.5919999999999996</c:v>
                </c:pt>
                <c:pt idx="1665">
                  <c:v>5.5060000000000002</c:v>
                </c:pt>
                <c:pt idx="1666">
                  <c:v>5.4550000000000001</c:v>
                </c:pt>
                <c:pt idx="1667">
                  <c:v>5.4329999999999998</c:v>
                </c:pt>
                <c:pt idx="1668">
                  <c:v>5.4189999999999996</c:v>
                </c:pt>
                <c:pt idx="1669">
                  <c:v>5.4089999999999998</c:v>
                </c:pt>
                <c:pt idx="1670">
                  <c:v>5.4080000000000004</c:v>
                </c:pt>
                <c:pt idx="1671">
                  <c:v>5.3609999999999998</c:v>
                </c:pt>
                <c:pt idx="1672">
                  <c:v>5.3769999999999998</c:v>
                </c:pt>
                <c:pt idx="1673">
                  <c:v>5.44</c:v>
                </c:pt>
                <c:pt idx="1674">
                  <c:v>5.3360000000000003</c:v>
                </c:pt>
                <c:pt idx="1675">
                  <c:v>5.4969999999999999</c:v>
                </c:pt>
                <c:pt idx="1676">
                  <c:v>5.5679999999999996</c:v>
                </c:pt>
                <c:pt idx="1677">
                  <c:v>5.6390000000000002</c:v>
                </c:pt>
                <c:pt idx="1678">
                  <c:v>5.7610000000000001</c:v>
                </c:pt>
                <c:pt idx="1679">
                  <c:v>5.7880000000000003</c:v>
                </c:pt>
                <c:pt idx="1680">
                  <c:v>5.8079999999999998</c:v>
                </c:pt>
                <c:pt idx="1681">
                  <c:v>5.8070000000000004</c:v>
                </c:pt>
                <c:pt idx="1682">
                  <c:v>5.8079999999999998</c:v>
                </c:pt>
                <c:pt idx="1683">
                  <c:v>5.8100000000000005</c:v>
                </c:pt>
                <c:pt idx="1684">
                  <c:v>5.8209999999999997</c:v>
                </c:pt>
                <c:pt idx="1685">
                  <c:v>5.8090000000000002</c:v>
                </c:pt>
                <c:pt idx="1686">
                  <c:v>5.851</c:v>
                </c:pt>
                <c:pt idx="1687">
                  <c:v>5.875</c:v>
                </c:pt>
                <c:pt idx="1688">
                  <c:v>5.86</c:v>
                </c:pt>
                <c:pt idx="1689">
                  <c:v>5.883</c:v>
                </c:pt>
                <c:pt idx="1690">
                  <c:v>5.8369999999999997</c:v>
                </c:pt>
                <c:pt idx="1691">
                  <c:v>5.84</c:v>
                </c:pt>
                <c:pt idx="1692">
                  <c:v>5.8159999999999998</c:v>
                </c:pt>
                <c:pt idx="1693">
                  <c:v>5.8360000000000003</c:v>
                </c:pt>
                <c:pt idx="1694">
                  <c:v>5.8650000000000002</c:v>
                </c:pt>
                <c:pt idx="1695">
                  <c:v>5.8650000000000002</c:v>
                </c:pt>
                <c:pt idx="1696">
                  <c:v>5.8789999999999996</c:v>
                </c:pt>
                <c:pt idx="1697">
                  <c:v>5.891</c:v>
                </c:pt>
                <c:pt idx="1698">
                  <c:v>5.8959999999999999</c:v>
                </c:pt>
                <c:pt idx="1699">
                  <c:v>5.843</c:v>
                </c:pt>
                <c:pt idx="1700">
                  <c:v>5.8380000000000001</c:v>
                </c:pt>
                <c:pt idx="1701">
                  <c:v>5.8289999999999997</c:v>
                </c:pt>
                <c:pt idx="1702">
                  <c:v>5.8179999999999996</c:v>
                </c:pt>
                <c:pt idx="1703">
                  <c:v>5.8090000000000002</c:v>
                </c:pt>
                <c:pt idx="1704">
                  <c:v>5.8250000000000002</c:v>
                </c:pt>
                <c:pt idx="1705">
                  <c:v>5.8140000000000001</c:v>
                </c:pt>
                <c:pt idx="1706">
                  <c:v>5.8</c:v>
                </c:pt>
                <c:pt idx="1707">
                  <c:v>5.8469999999999995</c:v>
                </c:pt>
                <c:pt idx="1708">
                  <c:v>5.8769999999999998</c:v>
                </c:pt>
                <c:pt idx="1709">
                  <c:v>5.915</c:v>
                </c:pt>
                <c:pt idx="1710">
                  <c:v>5.9580000000000002</c:v>
                </c:pt>
                <c:pt idx="1711">
                  <c:v>5.9409999999999998</c:v>
                </c:pt>
                <c:pt idx="1712">
                  <c:v>6.008</c:v>
                </c:pt>
                <c:pt idx="1713">
                  <c:v>6.0010000000000003</c:v>
                </c:pt>
                <c:pt idx="1714">
                  <c:v>6.0069999999999997</c:v>
                </c:pt>
                <c:pt idx="1715">
                  <c:v>5.9939999999999998</c:v>
                </c:pt>
                <c:pt idx="1716">
                  <c:v>5.9630000000000001</c:v>
                </c:pt>
                <c:pt idx="1717">
                  <c:v>5.944</c:v>
                </c:pt>
                <c:pt idx="1718">
                  <c:v>5.8860000000000001</c:v>
                </c:pt>
                <c:pt idx="1719">
                  <c:v>5.8819999999999997</c:v>
                </c:pt>
                <c:pt idx="1720">
                  <c:v>5.8440000000000003</c:v>
                </c:pt>
                <c:pt idx="1721">
                  <c:v>5.8330000000000002</c:v>
                </c:pt>
                <c:pt idx="1722">
                  <c:v>5.8120000000000003</c:v>
                </c:pt>
                <c:pt idx="1723">
                  <c:v>5.8170000000000002</c:v>
                </c:pt>
                <c:pt idx="1724">
                  <c:v>5.8309999999999995</c:v>
                </c:pt>
                <c:pt idx="1725">
                  <c:v>5.8309999999999995</c:v>
                </c:pt>
                <c:pt idx="1726">
                  <c:v>5.8460000000000001</c:v>
                </c:pt>
                <c:pt idx="1727">
                  <c:v>5.867</c:v>
                </c:pt>
                <c:pt idx="1728">
                  <c:v>5.8550000000000004</c:v>
                </c:pt>
                <c:pt idx="1729">
                  <c:v>5.8609999999999998</c:v>
                </c:pt>
                <c:pt idx="1730">
                  <c:v>5.7990000000000004</c:v>
                </c:pt>
                <c:pt idx="1731">
                  <c:v>5.8149999999999995</c:v>
                </c:pt>
                <c:pt idx="1732">
                  <c:v>5.8109999999999999</c:v>
                </c:pt>
                <c:pt idx="1733">
                  <c:v>5.8029999999999999</c:v>
                </c:pt>
                <c:pt idx="1734">
                  <c:v>5.7839999999999998</c:v>
                </c:pt>
                <c:pt idx="1735">
                  <c:v>5.8280000000000003</c:v>
                </c:pt>
                <c:pt idx="1736">
                  <c:v>5.9030000000000005</c:v>
                </c:pt>
                <c:pt idx="1737">
                  <c:v>5.9320000000000004</c:v>
                </c:pt>
                <c:pt idx="1738">
                  <c:v>5.7759999999999998</c:v>
                </c:pt>
                <c:pt idx="1739">
                  <c:v>5.7930000000000001</c:v>
                </c:pt>
                <c:pt idx="1740">
                  <c:v>5.74</c:v>
                </c:pt>
                <c:pt idx="1741">
                  <c:v>5.6929999999999996</c:v>
                </c:pt>
                <c:pt idx="1742">
                  <c:v>5.6630000000000003</c:v>
                </c:pt>
                <c:pt idx="1743">
                  <c:v>5.6790000000000003</c:v>
                </c:pt>
                <c:pt idx="1744">
                  <c:v>5.65</c:v>
                </c:pt>
                <c:pt idx="1745">
                  <c:v>5.6360000000000001</c:v>
                </c:pt>
                <c:pt idx="1746">
                  <c:v>5.6059999999999999</c:v>
                </c:pt>
                <c:pt idx="1747">
                  <c:v>5.6260000000000003</c:v>
                </c:pt>
                <c:pt idx="1748">
                  <c:v>5.6589999999999998</c:v>
                </c:pt>
                <c:pt idx="1749">
                  <c:v>5.8739999999999997</c:v>
                </c:pt>
                <c:pt idx="1750">
                  <c:v>5.827</c:v>
                </c:pt>
                <c:pt idx="1751">
                  <c:v>5.8259999999999996</c:v>
                </c:pt>
                <c:pt idx="1752">
                  <c:v>5.7069999999999999</c:v>
                </c:pt>
                <c:pt idx="1753">
                  <c:v>5.62</c:v>
                </c:pt>
                <c:pt idx="1754">
                  <c:v>5.62</c:v>
                </c:pt>
                <c:pt idx="1755">
                  <c:v>5.6479999999999997</c:v>
                </c:pt>
                <c:pt idx="1756">
                  <c:v>5.6820000000000004</c:v>
                </c:pt>
                <c:pt idx="1757">
                  <c:v>5.6520000000000001</c:v>
                </c:pt>
                <c:pt idx="1758">
                  <c:v>5.5350000000000001</c:v>
                </c:pt>
                <c:pt idx="1759">
                  <c:v>5.5600000000000005</c:v>
                </c:pt>
                <c:pt idx="1760">
                  <c:v>5.5389999999999997</c:v>
                </c:pt>
                <c:pt idx="1761">
                  <c:v>5.4859999999999998</c:v>
                </c:pt>
                <c:pt idx="1762">
                  <c:v>5.5419999999999998</c:v>
                </c:pt>
                <c:pt idx="1763">
                  <c:v>5.5549999999999997</c:v>
                </c:pt>
                <c:pt idx="1764">
                  <c:v>5.53</c:v>
                </c:pt>
                <c:pt idx="1765">
                  <c:v>5.5190000000000001</c:v>
                </c:pt>
                <c:pt idx="1766">
                  <c:v>5.5540000000000003</c:v>
                </c:pt>
                <c:pt idx="1767">
                  <c:v>5.5609999999999999</c:v>
                </c:pt>
                <c:pt idx="1768">
                  <c:v>5.6029999999999998</c:v>
                </c:pt>
                <c:pt idx="1769">
                  <c:v>5.633</c:v>
                </c:pt>
                <c:pt idx="1770">
                  <c:v>5.6589999999999998</c:v>
                </c:pt>
                <c:pt idx="1771">
                  <c:v>5.6159999999999997</c:v>
                </c:pt>
                <c:pt idx="1772">
                  <c:v>5.58</c:v>
                </c:pt>
                <c:pt idx="1773">
                  <c:v>5.5190000000000001</c:v>
                </c:pt>
                <c:pt idx="1774">
                  <c:v>5.5229999999999997</c:v>
                </c:pt>
                <c:pt idx="1775">
                  <c:v>5.5270000000000001</c:v>
                </c:pt>
                <c:pt idx="1776">
                  <c:v>5.51</c:v>
                </c:pt>
                <c:pt idx="1777">
                  <c:v>5.5170000000000003</c:v>
                </c:pt>
                <c:pt idx="1778">
                  <c:v>5.5350000000000001</c:v>
                </c:pt>
                <c:pt idx="1779">
                  <c:v>5.5389999999999997</c:v>
                </c:pt>
                <c:pt idx="1780">
                  <c:v>5.5510000000000002</c:v>
                </c:pt>
                <c:pt idx="1781">
                  <c:v>5.5369999999999999</c:v>
                </c:pt>
                <c:pt idx="1782">
                  <c:v>5.5609999999999999</c:v>
                </c:pt>
                <c:pt idx="1783">
                  <c:v>5.62</c:v>
                </c:pt>
                <c:pt idx="1784">
                  <c:v>5.6230000000000002</c:v>
                </c:pt>
                <c:pt idx="1785">
                  <c:v>5.62</c:v>
                </c:pt>
                <c:pt idx="1786">
                  <c:v>5.58</c:v>
                </c:pt>
                <c:pt idx="1787">
                  <c:v>5.6470000000000002</c:v>
                </c:pt>
                <c:pt idx="1788">
                  <c:v>5.7140000000000004</c:v>
                </c:pt>
                <c:pt idx="1789">
                  <c:v>5.8019999999999996</c:v>
                </c:pt>
                <c:pt idx="1790">
                  <c:v>5.82</c:v>
                </c:pt>
                <c:pt idx="1791">
                  <c:v>5.8419999999999996</c:v>
                </c:pt>
                <c:pt idx="1792">
                  <c:v>5.9420000000000002</c:v>
                </c:pt>
                <c:pt idx="1793">
                  <c:v>5.98</c:v>
                </c:pt>
                <c:pt idx="1794">
                  <c:v>6.0270000000000001</c:v>
                </c:pt>
                <c:pt idx="1795">
                  <c:v>6.0659999999999998</c:v>
                </c:pt>
                <c:pt idx="1796">
                  <c:v>6.0620000000000003</c:v>
                </c:pt>
                <c:pt idx="1797">
                  <c:v>6.0529999999999999</c:v>
                </c:pt>
                <c:pt idx="1798">
                  <c:v>6.0289999999999999</c:v>
                </c:pt>
                <c:pt idx="1799">
                  <c:v>6.0549999999999997</c:v>
                </c:pt>
                <c:pt idx="1800">
                  <c:v>6.0810000000000004</c:v>
                </c:pt>
                <c:pt idx="1801">
                  <c:v>6.0750000000000002</c:v>
                </c:pt>
                <c:pt idx="1802">
                  <c:v>6.1070000000000002</c:v>
                </c:pt>
                <c:pt idx="1803">
                  <c:v>6.1139999999999999</c:v>
                </c:pt>
                <c:pt idx="1804">
                  <c:v>6.1269999999999998</c:v>
                </c:pt>
                <c:pt idx="1805">
                  <c:v>6.141</c:v>
                </c:pt>
                <c:pt idx="1806">
                  <c:v>6.1280000000000001</c:v>
                </c:pt>
                <c:pt idx="1807">
                  <c:v>6.1379999999999999</c:v>
                </c:pt>
                <c:pt idx="1808">
                  <c:v>6.1370000000000005</c:v>
                </c:pt>
                <c:pt idx="1809">
                  <c:v>6.1470000000000002</c:v>
                </c:pt>
                <c:pt idx="1810">
                  <c:v>6.1429999999999998</c:v>
                </c:pt>
                <c:pt idx="1811">
                  <c:v>6.15</c:v>
                </c:pt>
                <c:pt idx="1812">
                  <c:v>6.1619999999999999</c:v>
                </c:pt>
                <c:pt idx="1813">
                  <c:v>6.1669999999999998</c:v>
                </c:pt>
                <c:pt idx="1814">
                  <c:v>6.1669999999999998</c:v>
                </c:pt>
                <c:pt idx="1815">
                  <c:v>6.149</c:v>
                </c:pt>
                <c:pt idx="1816">
                  <c:v>6.1070000000000002</c:v>
                </c:pt>
                <c:pt idx="1817">
                  <c:v>6.0739999999999998</c:v>
                </c:pt>
                <c:pt idx="1818">
                  <c:v>6.0750000000000002</c:v>
                </c:pt>
                <c:pt idx="1819">
                  <c:v>6.109</c:v>
                </c:pt>
                <c:pt idx="1820">
                  <c:v>6.1479999999999997</c:v>
                </c:pt>
                <c:pt idx="1821">
                  <c:v>6.1370000000000005</c:v>
                </c:pt>
                <c:pt idx="1822">
                  <c:v>6.1289999999999996</c:v>
                </c:pt>
                <c:pt idx="1823">
                  <c:v>6.1310000000000002</c:v>
                </c:pt>
                <c:pt idx="1824">
                  <c:v>6.1280000000000001</c:v>
                </c:pt>
                <c:pt idx="1825">
                  <c:v>6.1040000000000001</c:v>
                </c:pt>
                <c:pt idx="1826">
                  <c:v>6.1109999999999998</c:v>
                </c:pt>
                <c:pt idx="1827">
                  <c:v>6.1210000000000004</c:v>
                </c:pt>
                <c:pt idx="1828">
                  <c:v>6.1180000000000003</c:v>
                </c:pt>
                <c:pt idx="1829">
                  <c:v>6.1429999999999998</c:v>
                </c:pt>
                <c:pt idx="1830">
                  <c:v>6.1689999999999996</c:v>
                </c:pt>
                <c:pt idx="1831">
                  <c:v>6.1189999999999998</c:v>
                </c:pt>
                <c:pt idx="1832">
                  <c:v>6.1050000000000004</c:v>
                </c:pt>
                <c:pt idx="1833">
                  <c:v>6.1219999999999999</c:v>
                </c:pt>
                <c:pt idx="1834">
                  <c:v>6.19</c:v>
                </c:pt>
                <c:pt idx="1835">
                  <c:v>6.2050000000000001</c:v>
                </c:pt>
                <c:pt idx="1836">
                  <c:v>6.2190000000000003</c:v>
                </c:pt>
                <c:pt idx="1837">
                  <c:v>6.27</c:v>
                </c:pt>
                <c:pt idx="1838">
                  <c:v>6.282</c:v>
                </c:pt>
                <c:pt idx="1839">
                  <c:v>6.2869999999999999</c:v>
                </c:pt>
                <c:pt idx="1840">
                  <c:v>6.2590000000000003</c:v>
                </c:pt>
              </c:numCache>
            </c:numRef>
          </c:val>
          <c:smooth val="0"/>
        </c:ser>
        <c:ser>
          <c:idx val="1"/>
          <c:order val="1"/>
          <c:tx>
            <c:v>Rentowność 5Y, %</c:v>
          </c:tx>
          <c:spPr>
            <a:ln w="25400">
              <a:solidFill>
                <a:srgbClr val="C00000"/>
              </a:solidFill>
            </a:ln>
          </c:spPr>
          <c:marker>
            <c:symbol val="none"/>
          </c:marker>
          <c:cat>
            <c:numRef>
              <c:f>'1.1.Rentowność OS'!$H$4:$H$1844</c:f>
              <c:numCache>
                <c:formatCode>m/d/yyyy</c:formatCode>
                <c:ptCount val="1841"/>
                <c:pt idx="0">
                  <c:v>42769</c:v>
                </c:pt>
                <c:pt idx="1">
                  <c:v>42768</c:v>
                </c:pt>
                <c:pt idx="2">
                  <c:v>42767</c:v>
                </c:pt>
                <c:pt idx="3">
                  <c:v>42766</c:v>
                </c:pt>
                <c:pt idx="4">
                  <c:v>42765</c:v>
                </c:pt>
                <c:pt idx="5">
                  <c:v>42762</c:v>
                </c:pt>
                <c:pt idx="6">
                  <c:v>42761</c:v>
                </c:pt>
                <c:pt idx="7">
                  <c:v>42760</c:v>
                </c:pt>
                <c:pt idx="8">
                  <c:v>42759</c:v>
                </c:pt>
                <c:pt idx="9">
                  <c:v>42758</c:v>
                </c:pt>
                <c:pt idx="10">
                  <c:v>42755</c:v>
                </c:pt>
                <c:pt idx="11">
                  <c:v>42754</c:v>
                </c:pt>
                <c:pt idx="12">
                  <c:v>42753</c:v>
                </c:pt>
                <c:pt idx="13">
                  <c:v>42752</c:v>
                </c:pt>
                <c:pt idx="14">
                  <c:v>42751</c:v>
                </c:pt>
                <c:pt idx="15">
                  <c:v>42748</c:v>
                </c:pt>
                <c:pt idx="16">
                  <c:v>42747</c:v>
                </c:pt>
                <c:pt idx="17">
                  <c:v>42746</c:v>
                </c:pt>
                <c:pt idx="18">
                  <c:v>42745</c:v>
                </c:pt>
                <c:pt idx="19">
                  <c:v>42744</c:v>
                </c:pt>
                <c:pt idx="20">
                  <c:v>42741</c:v>
                </c:pt>
                <c:pt idx="21">
                  <c:v>42740</c:v>
                </c:pt>
                <c:pt idx="22">
                  <c:v>42739</c:v>
                </c:pt>
                <c:pt idx="23">
                  <c:v>42738</c:v>
                </c:pt>
                <c:pt idx="24">
                  <c:v>42737</c:v>
                </c:pt>
                <c:pt idx="25">
                  <c:v>42734</c:v>
                </c:pt>
                <c:pt idx="26">
                  <c:v>42733</c:v>
                </c:pt>
                <c:pt idx="27">
                  <c:v>42732</c:v>
                </c:pt>
                <c:pt idx="28">
                  <c:v>42731</c:v>
                </c:pt>
                <c:pt idx="29">
                  <c:v>42730</c:v>
                </c:pt>
                <c:pt idx="30">
                  <c:v>42727</c:v>
                </c:pt>
                <c:pt idx="31">
                  <c:v>42726</c:v>
                </c:pt>
                <c:pt idx="32">
                  <c:v>42725</c:v>
                </c:pt>
                <c:pt idx="33">
                  <c:v>42724</c:v>
                </c:pt>
                <c:pt idx="34">
                  <c:v>42723</c:v>
                </c:pt>
                <c:pt idx="35">
                  <c:v>42720</c:v>
                </c:pt>
                <c:pt idx="36">
                  <c:v>42719</c:v>
                </c:pt>
                <c:pt idx="37">
                  <c:v>42718</c:v>
                </c:pt>
                <c:pt idx="38">
                  <c:v>42717</c:v>
                </c:pt>
                <c:pt idx="39">
                  <c:v>42716</c:v>
                </c:pt>
                <c:pt idx="40">
                  <c:v>42713</c:v>
                </c:pt>
                <c:pt idx="41">
                  <c:v>42712</c:v>
                </c:pt>
                <c:pt idx="42">
                  <c:v>42711</c:v>
                </c:pt>
                <c:pt idx="43">
                  <c:v>42710</c:v>
                </c:pt>
                <c:pt idx="44">
                  <c:v>42709</c:v>
                </c:pt>
                <c:pt idx="45">
                  <c:v>42706</c:v>
                </c:pt>
                <c:pt idx="46">
                  <c:v>42705</c:v>
                </c:pt>
                <c:pt idx="47">
                  <c:v>42704</c:v>
                </c:pt>
                <c:pt idx="48">
                  <c:v>42703</c:v>
                </c:pt>
                <c:pt idx="49">
                  <c:v>42702</c:v>
                </c:pt>
                <c:pt idx="50">
                  <c:v>42699</c:v>
                </c:pt>
                <c:pt idx="51">
                  <c:v>42698</c:v>
                </c:pt>
                <c:pt idx="52">
                  <c:v>42697</c:v>
                </c:pt>
                <c:pt idx="53">
                  <c:v>42696</c:v>
                </c:pt>
                <c:pt idx="54">
                  <c:v>42695</c:v>
                </c:pt>
                <c:pt idx="55">
                  <c:v>42692</c:v>
                </c:pt>
                <c:pt idx="56">
                  <c:v>42691</c:v>
                </c:pt>
                <c:pt idx="57">
                  <c:v>42690</c:v>
                </c:pt>
                <c:pt idx="58">
                  <c:v>42689</c:v>
                </c:pt>
                <c:pt idx="59">
                  <c:v>42688</c:v>
                </c:pt>
                <c:pt idx="60">
                  <c:v>42685</c:v>
                </c:pt>
                <c:pt idx="61">
                  <c:v>42684</c:v>
                </c:pt>
                <c:pt idx="62">
                  <c:v>42683</c:v>
                </c:pt>
                <c:pt idx="63">
                  <c:v>42682</c:v>
                </c:pt>
                <c:pt idx="64">
                  <c:v>42681</c:v>
                </c:pt>
                <c:pt idx="65">
                  <c:v>42678</c:v>
                </c:pt>
                <c:pt idx="66">
                  <c:v>42677</c:v>
                </c:pt>
                <c:pt idx="67">
                  <c:v>42676</c:v>
                </c:pt>
                <c:pt idx="68">
                  <c:v>42675</c:v>
                </c:pt>
                <c:pt idx="69">
                  <c:v>42674</c:v>
                </c:pt>
                <c:pt idx="70">
                  <c:v>42671</c:v>
                </c:pt>
                <c:pt idx="71">
                  <c:v>42670</c:v>
                </c:pt>
                <c:pt idx="72">
                  <c:v>42669</c:v>
                </c:pt>
                <c:pt idx="73">
                  <c:v>42668</c:v>
                </c:pt>
                <c:pt idx="74">
                  <c:v>42667</c:v>
                </c:pt>
                <c:pt idx="75">
                  <c:v>42664</c:v>
                </c:pt>
                <c:pt idx="76">
                  <c:v>42663</c:v>
                </c:pt>
                <c:pt idx="77">
                  <c:v>42662</c:v>
                </c:pt>
                <c:pt idx="78">
                  <c:v>42661</c:v>
                </c:pt>
                <c:pt idx="79">
                  <c:v>42660</c:v>
                </c:pt>
                <c:pt idx="80">
                  <c:v>42657</c:v>
                </c:pt>
                <c:pt idx="81">
                  <c:v>42656</c:v>
                </c:pt>
                <c:pt idx="82">
                  <c:v>42655</c:v>
                </c:pt>
                <c:pt idx="83">
                  <c:v>42654</c:v>
                </c:pt>
                <c:pt idx="84">
                  <c:v>42653</c:v>
                </c:pt>
                <c:pt idx="85">
                  <c:v>42650</c:v>
                </c:pt>
                <c:pt idx="86">
                  <c:v>42649</c:v>
                </c:pt>
                <c:pt idx="87">
                  <c:v>42648</c:v>
                </c:pt>
                <c:pt idx="88">
                  <c:v>42647</c:v>
                </c:pt>
                <c:pt idx="89">
                  <c:v>42646</c:v>
                </c:pt>
                <c:pt idx="90">
                  <c:v>42643</c:v>
                </c:pt>
                <c:pt idx="91">
                  <c:v>42642</c:v>
                </c:pt>
                <c:pt idx="92">
                  <c:v>42641</c:v>
                </c:pt>
                <c:pt idx="93">
                  <c:v>42640</c:v>
                </c:pt>
                <c:pt idx="94">
                  <c:v>42639</c:v>
                </c:pt>
                <c:pt idx="95">
                  <c:v>42636</c:v>
                </c:pt>
                <c:pt idx="96">
                  <c:v>42635</c:v>
                </c:pt>
                <c:pt idx="97">
                  <c:v>42634</c:v>
                </c:pt>
                <c:pt idx="98">
                  <c:v>42633</c:v>
                </c:pt>
                <c:pt idx="99">
                  <c:v>42632</c:v>
                </c:pt>
                <c:pt idx="100">
                  <c:v>42629</c:v>
                </c:pt>
                <c:pt idx="101">
                  <c:v>42628</c:v>
                </c:pt>
                <c:pt idx="102">
                  <c:v>42627</c:v>
                </c:pt>
                <c:pt idx="103">
                  <c:v>42626</c:v>
                </c:pt>
                <c:pt idx="104">
                  <c:v>42625</c:v>
                </c:pt>
                <c:pt idx="105">
                  <c:v>42622</c:v>
                </c:pt>
                <c:pt idx="106">
                  <c:v>42621</c:v>
                </c:pt>
                <c:pt idx="107">
                  <c:v>42620</c:v>
                </c:pt>
                <c:pt idx="108">
                  <c:v>42619</c:v>
                </c:pt>
                <c:pt idx="109">
                  <c:v>42618</c:v>
                </c:pt>
                <c:pt idx="110">
                  <c:v>42615</c:v>
                </c:pt>
                <c:pt idx="111">
                  <c:v>42614</c:v>
                </c:pt>
                <c:pt idx="112">
                  <c:v>42613</c:v>
                </c:pt>
                <c:pt idx="113">
                  <c:v>42612</c:v>
                </c:pt>
                <c:pt idx="114">
                  <c:v>42611</c:v>
                </c:pt>
                <c:pt idx="115">
                  <c:v>42608</c:v>
                </c:pt>
                <c:pt idx="116">
                  <c:v>42607</c:v>
                </c:pt>
                <c:pt idx="117">
                  <c:v>42606</c:v>
                </c:pt>
                <c:pt idx="118">
                  <c:v>42605</c:v>
                </c:pt>
                <c:pt idx="119">
                  <c:v>42604</c:v>
                </c:pt>
                <c:pt idx="120">
                  <c:v>42601</c:v>
                </c:pt>
                <c:pt idx="121">
                  <c:v>42600</c:v>
                </c:pt>
                <c:pt idx="122">
                  <c:v>42599</c:v>
                </c:pt>
                <c:pt idx="123">
                  <c:v>42598</c:v>
                </c:pt>
                <c:pt idx="124">
                  <c:v>42597</c:v>
                </c:pt>
                <c:pt idx="125">
                  <c:v>42594</c:v>
                </c:pt>
                <c:pt idx="126">
                  <c:v>42593</c:v>
                </c:pt>
                <c:pt idx="127">
                  <c:v>42592</c:v>
                </c:pt>
                <c:pt idx="128">
                  <c:v>42591</c:v>
                </c:pt>
                <c:pt idx="129">
                  <c:v>42590</c:v>
                </c:pt>
                <c:pt idx="130">
                  <c:v>42587</c:v>
                </c:pt>
                <c:pt idx="131">
                  <c:v>42586</c:v>
                </c:pt>
                <c:pt idx="132">
                  <c:v>42585</c:v>
                </c:pt>
                <c:pt idx="133">
                  <c:v>42584</c:v>
                </c:pt>
                <c:pt idx="134">
                  <c:v>42583</c:v>
                </c:pt>
                <c:pt idx="135">
                  <c:v>42580</c:v>
                </c:pt>
                <c:pt idx="136">
                  <c:v>42579</c:v>
                </c:pt>
                <c:pt idx="137">
                  <c:v>42578</c:v>
                </c:pt>
                <c:pt idx="138">
                  <c:v>42577</c:v>
                </c:pt>
                <c:pt idx="139">
                  <c:v>42576</c:v>
                </c:pt>
                <c:pt idx="140">
                  <c:v>42573</c:v>
                </c:pt>
                <c:pt idx="141">
                  <c:v>42572</c:v>
                </c:pt>
                <c:pt idx="142">
                  <c:v>42571</c:v>
                </c:pt>
                <c:pt idx="143">
                  <c:v>42570</c:v>
                </c:pt>
                <c:pt idx="144">
                  <c:v>42569</c:v>
                </c:pt>
                <c:pt idx="145">
                  <c:v>42566</c:v>
                </c:pt>
                <c:pt idx="146">
                  <c:v>42565</c:v>
                </c:pt>
                <c:pt idx="147">
                  <c:v>42564</c:v>
                </c:pt>
                <c:pt idx="148">
                  <c:v>42563</c:v>
                </c:pt>
                <c:pt idx="149">
                  <c:v>42562</c:v>
                </c:pt>
                <c:pt idx="150">
                  <c:v>42559</c:v>
                </c:pt>
                <c:pt idx="151">
                  <c:v>42558</c:v>
                </c:pt>
                <c:pt idx="152">
                  <c:v>42557</c:v>
                </c:pt>
                <c:pt idx="153">
                  <c:v>42556</c:v>
                </c:pt>
                <c:pt idx="154">
                  <c:v>42555</c:v>
                </c:pt>
                <c:pt idx="155">
                  <c:v>42552</c:v>
                </c:pt>
                <c:pt idx="156">
                  <c:v>42551</c:v>
                </c:pt>
                <c:pt idx="157">
                  <c:v>42550</c:v>
                </c:pt>
                <c:pt idx="158">
                  <c:v>42549</c:v>
                </c:pt>
                <c:pt idx="159">
                  <c:v>42548</c:v>
                </c:pt>
                <c:pt idx="160">
                  <c:v>42545</c:v>
                </c:pt>
                <c:pt idx="161">
                  <c:v>42544</c:v>
                </c:pt>
                <c:pt idx="162">
                  <c:v>42543</c:v>
                </c:pt>
                <c:pt idx="163">
                  <c:v>42542</c:v>
                </c:pt>
                <c:pt idx="164">
                  <c:v>42541</c:v>
                </c:pt>
                <c:pt idx="165">
                  <c:v>42538</c:v>
                </c:pt>
                <c:pt idx="166">
                  <c:v>42537</c:v>
                </c:pt>
                <c:pt idx="167">
                  <c:v>42536</c:v>
                </c:pt>
                <c:pt idx="168">
                  <c:v>42535</c:v>
                </c:pt>
                <c:pt idx="169">
                  <c:v>42534</c:v>
                </c:pt>
                <c:pt idx="170">
                  <c:v>42531</c:v>
                </c:pt>
                <c:pt idx="171">
                  <c:v>42530</c:v>
                </c:pt>
                <c:pt idx="172">
                  <c:v>42529</c:v>
                </c:pt>
                <c:pt idx="173">
                  <c:v>42528</c:v>
                </c:pt>
                <c:pt idx="174">
                  <c:v>42527</c:v>
                </c:pt>
                <c:pt idx="175">
                  <c:v>42524</c:v>
                </c:pt>
                <c:pt idx="176">
                  <c:v>42523</c:v>
                </c:pt>
                <c:pt idx="177">
                  <c:v>42522</c:v>
                </c:pt>
                <c:pt idx="178">
                  <c:v>42521</c:v>
                </c:pt>
                <c:pt idx="179">
                  <c:v>42520</c:v>
                </c:pt>
                <c:pt idx="180">
                  <c:v>42517</c:v>
                </c:pt>
                <c:pt idx="181">
                  <c:v>42516</c:v>
                </c:pt>
                <c:pt idx="182">
                  <c:v>42515</c:v>
                </c:pt>
                <c:pt idx="183">
                  <c:v>42514</c:v>
                </c:pt>
                <c:pt idx="184">
                  <c:v>42513</c:v>
                </c:pt>
                <c:pt idx="185">
                  <c:v>42510</c:v>
                </c:pt>
                <c:pt idx="186">
                  <c:v>42509</c:v>
                </c:pt>
                <c:pt idx="187">
                  <c:v>42508</c:v>
                </c:pt>
                <c:pt idx="188">
                  <c:v>42507</c:v>
                </c:pt>
                <c:pt idx="189">
                  <c:v>42506</c:v>
                </c:pt>
                <c:pt idx="190">
                  <c:v>42503</c:v>
                </c:pt>
                <c:pt idx="191">
                  <c:v>42502</c:v>
                </c:pt>
                <c:pt idx="192">
                  <c:v>42501</c:v>
                </c:pt>
                <c:pt idx="193">
                  <c:v>42500</c:v>
                </c:pt>
                <c:pt idx="194">
                  <c:v>42499</c:v>
                </c:pt>
                <c:pt idx="195">
                  <c:v>42496</c:v>
                </c:pt>
                <c:pt idx="196">
                  <c:v>42495</c:v>
                </c:pt>
                <c:pt idx="197">
                  <c:v>42494</c:v>
                </c:pt>
                <c:pt idx="198">
                  <c:v>42493</c:v>
                </c:pt>
                <c:pt idx="199">
                  <c:v>42492</c:v>
                </c:pt>
                <c:pt idx="200">
                  <c:v>42489</c:v>
                </c:pt>
                <c:pt idx="201">
                  <c:v>42488</c:v>
                </c:pt>
                <c:pt idx="202">
                  <c:v>42487</c:v>
                </c:pt>
                <c:pt idx="203">
                  <c:v>42486</c:v>
                </c:pt>
                <c:pt idx="204">
                  <c:v>42485</c:v>
                </c:pt>
                <c:pt idx="205">
                  <c:v>42482</c:v>
                </c:pt>
                <c:pt idx="206">
                  <c:v>42481</c:v>
                </c:pt>
                <c:pt idx="207">
                  <c:v>42480</c:v>
                </c:pt>
                <c:pt idx="208">
                  <c:v>42479</c:v>
                </c:pt>
                <c:pt idx="209">
                  <c:v>42478</c:v>
                </c:pt>
                <c:pt idx="210">
                  <c:v>42475</c:v>
                </c:pt>
                <c:pt idx="211">
                  <c:v>42474</c:v>
                </c:pt>
                <c:pt idx="212">
                  <c:v>42473</c:v>
                </c:pt>
                <c:pt idx="213">
                  <c:v>42472</c:v>
                </c:pt>
                <c:pt idx="214">
                  <c:v>42471</c:v>
                </c:pt>
                <c:pt idx="215">
                  <c:v>42468</c:v>
                </c:pt>
                <c:pt idx="216">
                  <c:v>42467</c:v>
                </c:pt>
                <c:pt idx="217">
                  <c:v>42466</c:v>
                </c:pt>
                <c:pt idx="218">
                  <c:v>42465</c:v>
                </c:pt>
                <c:pt idx="219">
                  <c:v>42464</c:v>
                </c:pt>
                <c:pt idx="220">
                  <c:v>42461</c:v>
                </c:pt>
                <c:pt idx="221">
                  <c:v>42460</c:v>
                </c:pt>
                <c:pt idx="222">
                  <c:v>42459</c:v>
                </c:pt>
                <c:pt idx="223">
                  <c:v>42458</c:v>
                </c:pt>
                <c:pt idx="224">
                  <c:v>42457</c:v>
                </c:pt>
                <c:pt idx="225">
                  <c:v>42453</c:v>
                </c:pt>
                <c:pt idx="226">
                  <c:v>42452</c:v>
                </c:pt>
                <c:pt idx="227">
                  <c:v>42451</c:v>
                </c:pt>
                <c:pt idx="228">
                  <c:v>42450</c:v>
                </c:pt>
                <c:pt idx="229">
                  <c:v>42447</c:v>
                </c:pt>
                <c:pt idx="230">
                  <c:v>42446</c:v>
                </c:pt>
                <c:pt idx="231">
                  <c:v>42445</c:v>
                </c:pt>
                <c:pt idx="232">
                  <c:v>42444</c:v>
                </c:pt>
                <c:pt idx="233">
                  <c:v>42443</c:v>
                </c:pt>
                <c:pt idx="234">
                  <c:v>42440</c:v>
                </c:pt>
                <c:pt idx="235">
                  <c:v>42439</c:v>
                </c:pt>
                <c:pt idx="236">
                  <c:v>42438</c:v>
                </c:pt>
                <c:pt idx="237">
                  <c:v>42437</c:v>
                </c:pt>
                <c:pt idx="238">
                  <c:v>42436</c:v>
                </c:pt>
                <c:pt idx="239">
                  <c:v>42433</c:v>
                </c:pt>
                <c:pt idx="240">
                  <c:v>42432</c:v>
                </c:pt>
                <c:pt idx="241">
                  <c:v>42431</c:v>
                </c:pt>
                <c:pt idx="242">
                  <c:v>42430</c:v>
                </c:pt>
                <c:pt idx="243">
                  <c:v>42429</c:v>
                </c:pt>
                <c:pt idx="244">
                  <c:v>42426</c:v>
                </c:pt>
                <c:pt idx="245">
                  <c:v>42425</c:v>
                </c:pt>
                <c:pt idx="246">
                  <c:v>42424</c:v>
                </c:pt>
                <c:pt idx="247">
                  <c:v>42423</c:v>
                </c:pt>
                <c:pt idx="248">
                  <c:v>42422</c:v>
                </c:pt>
                <c:pt idx="249">
                  <c:v>42419</c:v>
                </c:pt>
                <c:pt idx="250">
                  <c:v>42418</c:v>
                </c:pt>
                <c:pt idx="251">
                  <c:v>42417</c:v>
                </c:pt>
                <c:pt idx="252">
                  <c:v>42416</c:v>
                </c:pt>
                <c:pt idx="253">
                  <c:v>42415</c:v>
                </c:pt>
                <c:pt idx="254">
                  <c:v>42412</c:v>
                </c:pt>
                <c:pt idx="255">
                  <c:v>42411</c:v>
                </c:pt>
                <c:pt idx="256">
                  <c:v>42410</c:v>
                </c:pt>
                <c:pt idx="257">
                  <c:v>42409</c:v>
                </c:pt>
                <c:pt idx="258">
                  <c:v>42408</c:v>
                </c:pt>
                <c:pt idx="259">
                  <c:v>42405</c:v>
                </c:pt>
                <c:pt idx="260">
                  <c:v>42404</c:v>
                </c:pt>
                <c:pt idx="261">
                  <c:v>42403</c:v>
                </c:pt>
                <c:pt idx="262">
                  <c:v>42402</c:v>
                </c:pt>
                <c:pt idx="263">
                  <c:v>42401</c:v>
                </c:pt>
                <c:pt idx="264">
                  <c:v>42398</c:v>
                </c:pt>
                <c:pt idx="265">
                  <c:v>42397</c:v>
                </c:pt>
                <c:pt idx="266">
                  <c:v>42396</c:v>
                </c:pt>
                <c:pt idx="267">
                  <c:v>42395</c:v>
                </c:pt>
                <c:pt idx="268">
                  <c:v>42394</c:v>
                </c:pt>
                <c:pt idx="269">
                  <c:v>42391</c:v>
                </c:pt>
                <c:pt idx="270">
                  <c:v>42390</c:v>
                </c:pt>
                <c:pt idx="271">
                  <c:v>42389</c:v>
                </c:pt>
                <c:pt idx="272">
                  <c:v>42388</c:v>
                </c:pt>
                <c:pt idx="273">
                  <c:v>42387</c:v>
                </c:pt>
                <c:pt idx="274">
                  <c:v>42384</c:v>
                </c:pt>
                <c:pt idx="275">
                  <c:v>42383</c:v>
                </c:pt>
                <c:pt idx="276">
                  <c:v>42382</c:v>
                </c:pt>
                <c:pt idx="277">
                  <c:v>42381</c:v>
                </c:pt>
                <c:pt idx="278">
                  <c:v>42380</c:v>
                </c:pt>
                <c:pt idx="279">
                  <c:v>42377</c:v>
                </c:pt>
                <c:pt idx="280">
                  <c:v>42376</c:v>
                </c:pt>
                <c:pt idx="281">
                  <c:v>42375</c:v>
                </c:pt>
                <c:pt idx="282">
                  <c:v>42374</c:v>
                </c:pt>
                <c:pt idx="283">
                  <c:v>42373</c:v>
                </c:pt>
                <c:pt idx="284">
                  <c:v>42370</c:v>
                </c:pt>
                <c:pt idx="285">
                  <c:v>42369</c:v>
                </c:pt>
                <c:pt idx="286">
                  <c:v>42368</c:v>
                </c:pt>
                <c:pt idx="287">
                  <c:v>42367</c:v>
                </c:pt>
                <c:pt idx="288">
                  <c:v>42366</c:v>
                </c:pt>
                <c:pt idx="289">
                  <c:v>42363</c:v>
                </c:pt>
                <c:pt idx="290">
                  <c:v>42361</c:v>
                </c:pt>
                <c:pt idx="291">
                  <c:v>42360</c:v>
                </c:pt>
                <c:pt idx="292">
                  <c:v>42359</c:v>
                </c:pt>
                <c:pt idx="293">
                  <c:v>42356</c:v>
                </c:pt>
                <c:pt idx="294">
                  <c:v>42355</c:v>
                </c:pt>
                <c:pt idx="295">
                  <c:v>42354</c:v>
                </c:pt>
                <c:pt idx="296">
                  <c:v>42353</c:v>
                </c:pt>
                <c:pt idx="297">
                  <c:v>42352</c:v>
                </c:pt>
                <c:pt idx="298">
                  <c:v>42349</c:v>
                </c:pt>
                <c:pt idx="299">
                  <c:v>42348</c:v>
                </c:pt>
                <c:pt idx="300">
                  <c:v>42347</c:v>
                </c:pt>
                <c:pt idx="301">
                  <c:v>42346</c:v>
                </c:pt>
                <c:pt idx="302">
                  <c:v>42345</c:v>
                </c:pt>
                <c:pt idx="303">
                  <c:v>42342</c:v>
                </c:pt>
                <c:pt idx="304">
                  <c:v>42341</c:v>
                </c:pt>
                <c:pt idx="305">
                  <c:v>42340</c:v>
                </c:pt>
                <c:pt idx="306">
                  <c:v>42339</c:v>
                </c:pt>
                <c:pt idx="307">
                  <c:v>42338</c:v>
                </c:pt>
                <c:pt idx="308">
                  <c:v>42335</c:v>
                </c:pt>
                <c:pt idx="309">
                  <c:v>42334</c:v>
                </c:pt>
                <c:pt idx="310">
                  <c:v>42333</c:v>
                </c:pt>
                <c:pt idx="311">
                  <c:v>42332</c:v>
                </c:pt>
                <c:pt idx="312">
                  <c:v>42331</c:v>
                </c:pt>
                <c:pt idx="313">
                  <c:v>42328</c:v>
                </c:pt>
                <c:pt idx="314">
                  <c:v>42327</c:v>
                </c:pt>
                <c:pt idx="315">
                  <c:v>42326</c:v>
                </c:pt>
                <c:pt idx="316">
                  <c:v>42325</c:v>
                </c:pt>
                <c:pt idx="317">
                  <c:v>42324</c:v>
                </c:pt>
                <c:pt idx="318">
                  <c:v>42321</c:v>
                </c:pt>
                <c:pt idx="319">
                  <c:v>42320</c:v>
                </c:pt>
                <c:pt idx="320">
                  <c:v>42319</c:v>
                </c:pt>
                <c:pt idx="321">
                  <c:v>42318</c:v>
                </c:pt>
                <c:pt idx="322">
                  <c:v>42317</c:v>
                </c:pt>
                <c:pt idx="323">
                  <c:v>42314</c:v>
                </c:pt>
                <c:pt idx="324">
                  <c:v>42313</c:v>
                </c:pt>
                <c:pt idx="325">
                  <c:v>42312</c:v>
                </c:pt>
                <c:pt idx="326">
                  <c:v>42311</c:v>
                </c:pt>
                <c:pt idx="327">
                  <c:v>42310</c:v>
                </c:pt>
                <c:pt idx="328">
                  <c:v>42307</c:v>
                </c:pt>
                <c:pt idx="329">
                  <c:v>42306</c:v>
                </c:pt>
                <c:pt idx="330">
                  <c:v>42305</c:v>
                </c:pt>
                <c:pt idx="331">
                  <c:v>42304</c:v>
                </c:pt>
                <c:pt idx="332">
                  <c:v>42303</c:v>
                </c:pt>
                <c:pt idx="333">
                  <c:v>42300</c:v>
                </c:pt>
                <c:pt idx="334">
                  <c:v>42299</c:v>
                </c:pt>
                <c:pt idx="335">
                  <c:v>42298</c:v>
                </c:pt>
                <c:pt idx="336">
                  <c:v>42297</c:v>
                </c:pt>
                <c:pt idx="337">
                  <c:v>42296</c:v>
                </c:pt>
                <c:pt idx="338">
                  <c:v>42293</c:v>
                </c:pt>
                <c:pt idx="339">
                  <c:v>42292</c:v>
                </c:pt>
                <c:pt idx="340">
                  <c:v>42291</c:v>
                </c:pt>
                <c:pt idx="341">
                  <c:v>42290</c:v>
                </c:pt>
                <c:pt idx="342">
                  <c:v>42289</c:v>
                </c:pt>
                <c:pt idx="343">
                  <c:v>42286</c:v>
                </c:pt>
                <c:pt idx="344">
                  <c:v>42285</c:v>
                </c:pt>
                <c:pt idx="345">
                  <c:v>42284</c:v>
                </c:pt>
                <c:pt idx="346">
                  <c:v>42283</c:v>
                </c:pt>
                <c:pt idx="347">
                  <c:v>42282</c:v>
                </c:pt>
                <c:pt idx="348">
                  <c:v>42279</c:v>
                </c:pt>
                <c:pt idx="349">
                  <c:v>42278</c:v>
                </c:pt>
                <c:pt idx="350">
                  <c:v>42277</c:v>
                </c:pt>
                <c:pt idx="351">
                  <c:v>42276</c:v>
                </c:pt>
                <c:pt idx="352">
                  <c:v>42275</c:v>
                </c:pt>
                <c:pt idx="353">
                  <c:v>42272</c:v>
                </c:pt>
                <c:pt idx="354">
                  <c:v>42271</c:v>
                </c:pt>
                <c:pt idx="355">
                  <c:v>42270</c:v>
                </c:pt>
                <c:pt idx="356">
                  <c:v>42269</c:v>
                </c:pt>
                <c:pt idx="357">
                  <c:v>42268</c:v>
                </c:pt>
                <c:pt idx="358">
                  <c:v>42265</c:v>
                </c:pt>
                <c:pt idx="359">
                  <c:v>42264</c:v>
                </c:pt>
                <c:pt idx="360">
                  <c:v>42263</c:v>
                </c:pt>
                <c:pt idx="361">
                  <c:v>42262</c:v>
                </c:pt>
                <c:pt idx="362">
                  <c:v>42261</c:v>
                </c:pt>
                <c:pt idx="363">
                  <c:v>42258</c:v>
                </c:pt>
                <c:pt idx="364">
                  <c:v>42257</c:v>
                </c:pt>
                <c:pt idx="365">
                  <c:v>42256</c:v>
                </c:pt>
                <c:pt idx="366">
                  <c:v>42255</c:v>
                </c:pt>
                <c:pt idx="367">
                  <c:v>42254</c:v>
                </c:pt>
                <c:pt idx="368">
                  <c:v>42251</c:v>
                </c:pt>
                <c:pt idx="369">
                  <c:v>42250</c:v>
                </c:pt>
                <c:pt idx="370">
                  <c:v>42249</c:v>
                </c:pt>
                <c:pt idx="371">
                  <c:v>42248</c:v>
                </c:pt>
                <c:pt idx="372">
                  <c:v>42247</c:v>
                </c:pt>
                <c:pt idx="373">
                  <c:v>42244</c:v>
                </c:pt>
                <c:pt idx="374">
                  <c:v>42243</c:v>
                </c:pt>
                <c:pt idx="375">
                  <c:v>42242</c:v>
                </c:pt>
                <c:pt idx="376">
                  <c:v>42241</c:v>
                </c:pt>
                <c:pt idx="377">
                  <c:v>42240</c:v>
                </c:pt>
                <c:pt idx="378">
                  <c:v>42237</c:v>
                </c:pt>
                <c:pt idx="379">
                  <c:v>42236</c:v>
                </c:pt>
                <c:pt idx="380">
                  <c:v>42235</c:v>
                </c:pt>
                <c:pt idx="381">
                  <c:v>42234</c:v>
                </c:pt>
                <c:pt idx="382">
                  <c:v>42233</c:v>
                </c:pt>
                <c:pt idx="383">
                  <c:v>42230</c:v>
                </c:pt>
                <c:pt idx="384">
                  <c:v>42229</c:v>
                </c:pt>
                <c:pt idx="385">
                  <c:v>42228</c:v>
                </c:pt>
                <c:pt idx="386">
                  <c:v>42227</c:v>
                </c:pt>
                <c:pt idx="387">
                  <c:v>42226</c:v>
                </c:pt>
                <c:pt idx="388">
                  <c:v>42223</c:v>
                </c:pt>
                <c:pt idx="389">
                  <c:v>42222</c:v>
                </c:pt>
                <c:pt idx="390">
                  <c:v>42221</c:v>
                </c:pt>
                <c:pt idx="391">
                  <c:v>42220</c:v>
                </c:pt>
                <c:pt idx="392">
                  <c:v>42219</c:v>
                </c:pt>
                <c:pt idx="393">
                  <c:v>42216</c:v>
                </c:pt>
                <c:pt idx="394">
                  <c:v>42215</c:v>
                </c:pt>
                <c:pt idx="395">
                  <c:v>42214</c:v>
                </c:pt>
                <c:pt idx="396">
                  <c:v>42213</c:v>
                </c:pt>
                <c:pt idx="397">
                  <c:v>42212</c:v>
                </c:pt>
                <c:pt idx="398">
                  <c:v>42209</c:v>
                </c:pt>
                <c:pt idx="399">
                  <c:v>42208</c:v>
                </c:pt>
                <c:pt idx="400">
                  <c:v>42207</c:v>
                </c:pt>
                <c:pt idx="401">
                  <c:v>42206</c:v>
                </c:pt>
                <c:pt idx="402">
                  <c:v>42205</c:v>
                </c:pt>
                <c:pt idx="403">
                  <c:v>42202</c:v>
                </c:pt>
                <c:pt idx="404">
                  <c:v>42201</c:v>
                </c:pt>
                <c:pt idx="405">
                  <c:v>42200</c:v>
                </c:pt>
                <c:pt idx="406">
                  <c:v>42199</c:v>
                </c:pt>
                <c:pt idx="407">
                  <c:v>42198</c:v>
                </c:pt>
                <c:pt idx="408">
                  <c:v>42195</c:v>
                </c:pt>
                <c:pt idx="409">
                  <c:v>42194</c:v>
                </c:pt>
                <c:pt idx="410">
                  <c:v>42193</c:v>
                </c:pt>
                <c:pt idx="411">
                  <c:v>42192</c:v>
                </c:pt>
                <c:pt idx="412">
                  <c:v>42191</c:v>
                </c:pt>
                <c:pt idx="413">
                  <c:v>42188</c:v>
                </c:pt>
                <c:pt idx="414">
                  <c:v>42187</c:v>
                </c:pt>
                <c:pt idx="415">
                  <c:v>42186</c:v>
                </c:pt>
                <c:pt idx="416">
                  <c:v>42185</c:v>
                </c:pt>
                <c:pt idx="417">
                  <c:v>42184</c:v>
                </c:pt>
                <c:pt idx="418">
                  <c:v>42181</c:v>
                </c:pt>
                <c:pt idx="419">
                  <c:v>42180</c:v>
                </c:pt>
                <c:pt idx="420">
                  <c:v>42179</c:v>
                </c:pt>
                <c:pt idx="421">
                  <c:v>42178</c:v>
                </c:pt>
                <c:pt idx="422">
                  <c:v>42177</c:v>
                </c:pt>
                <c:pt idx="423">
                  <c:v>42174</c:v>
                </c:pt>
                <c:pt idx="424">
                  <c:v>42173</c:v>
                </c:pt>
                <c:pt idx="425">
                  <c:v>42172</c:v>
                </c:pt>
                <c:pt idx="426">
                  <c:v>42171</c:v>
                </c:pt>
                <c:pt idx="427">
                  <c:v>42170</c:v>
                </c:pt>
                <c:pt idx="428">
                  <c:v>42167</c:v>
                </c:pt>
                <c:pt idx="429">
                  <c:v>42166</c:v>
                </c:pt>
                <c:pt idx="430">
                  <c:v>42165</c:v>
                </c:pt>
                <c:pt idx="431">
                  <c:v>42164</c:v>
                </c:pt>
                <c:pt idx="432">
                  <c:v>42163</c:v>
                </c:pt>
                <c:pt idx="433">
                  <c:v>42160</c:v>
                </c:pt>
                <c:pt idx="434">
                  <c:v>42159</c:v>
                </c:pt>
                <c:pt idx="435">
                  <c:v>42158</c:v>
                </c:pt>
                <c:pt idx="436">
                  <c:v>42157</c:v>
                </c:pt>
                <c:pt idx="437">
                  <c:v>42156</c:v>
                </c:pt>
                <c:pt idx="438">
                  <c:v>42153</c:v>
                </c:pt>
                <c:pt idx="439">
                  <c:v>42152</c:v>
                </c:pt>
                <c:pt idx="440">
                  <c:v>42151</c:v>
                </c:pt>
                <c:pt idx="441">
                  <c:v>42150</c:v>
                </c:pt>
                <c:pt idx="442">
                  <c:v>42149</c:v>
                </c:pt>
                <c:pt idx="443">
                  <c:v>42146</c:v>
                </c:pt>
                <c:pt idx="444">
                  <c:v>42145</c:v>
                </c:pt>
                <c:pt idx="445">
                  <c:v>42144</c:v>
                </c:pt>
                <c:pt idx="446">
                  <c:v>42143</c:v>
                </c:pt>
                <c:pt idx="447">
                  <c:v>42142</c:v>
                </c:pt>
                <c:pt idx="448">
                  <c:v>42139</c:v>
                </c:pt>
                <c:pt idx="449">
                  <c:v>42138</c:v>
                </c:pt>
                <c:pt idx="450">
                  <c:v>42137</c:v>
                </c:pt>
                <c:pt idx="451">
                  <c:v>42136</c:v>
                </c:pt>
                <c:pt idx="452">
                  <c:v>42135</c:v>
                </c:pt>
                <c:pt idx="453">
                  <c:v>42132</c:v>
                </c:pt>
                <c:pt idx="454">
                  <c:v>42131</c:v>
                </c:pt>
                <c:pt idx="455">
                  <c:v>42130</c:v>
                </c:pt>
                <c:pt idx="456">
                  <c:v>42129</c:v>
                </c:pt>
                <c:pt idx="457">
                  <c:v>42128</c:v>
                </c:pt>
                <c:pt idx="458">
                  <c:v>42125</c:v>
                </c:pt>
                <c:pt idx="459">
                  <c:v>42124</c:v>
                </c:pt>
                <c:pt idx="460">
                  <c:v>42123</c:v>
                </c:pt>
                <c:pt idx="461">
                  <c:v>42122</c:v>
                </c:pt>
                <c:pt idx="462">
                  <c:v>42121</c:v>
                </c:pt>
                <c:pt idx="463">
                  <c:v>42118</c:v>
                </c:pt>
                <c:pt idx="464">
                  <c:v>42117</c:v>
                </c:pt>
                <c:pt idx="465">
                  <c:v>42116</c:v>
                </c:pt>
                <c:pt idx="466">
                  <c:v>42115</c:v>
                </c:pt>
                <c:pt idx="467">
                  <c:v>42114</c:v>
                </c:pt>
                <c:pt idx="468">
                  <c:v>42111</c:v>
                </c:pt>
                <c:pt idx="469">
                  <c:v>42110</c:v>
                </c:pt>
                <c:pt idx="470">
                  <c:v>42109</c:v>
                </c:pt>
                <c:pt idx="471">
                  <c:v>42108</c:v>
                </c:pt>
                <c:pt idx="472">
                  <c:v>42107</c:v>
                </c:pt>
                <c:pt idx="473">
                  <c:v>42104</c:v>
                </c:pt>
                <c:pt idx="474">
                  <c:v>42103</c:v>
                </c:pt>
                <c:pt idx="475">
                  <c:v>42102</c:v>
                </c:pt>
                <c:pt idx="476">
                  <c:v>42101</c:v>
                </c:pt>
                <c:pt idx="477">
                  <c:v>42100</c:v>
                </c:pt>
                <c:pt idx="478">
                  <c:v>42096</c:v>
                </c:pt>
                <c:pt idx="479">
                  <c:v>42095</c:v>
                </c:pt>
                <c:pt idx="480">
                  <c:v>42094</c:v>
                </c:pt>
                <c:pt idx="481">
                  <c:v>42093</c:v>
                </c:pt>
                <c:pt idx="482">
                  <c:v>42090</c:v>
                </c:pt>
                <c:pt idx="483">
                  <c:v>42089</c:v>
                </c:pt>
                <c:pt idx="484">
                  <c:v>42088</c:v>
                </c:pt>
                <c:pt idx="485">
                  <c:v>42087</c:v>
                </c:pt>
                <c:pt idx="486">
                  <c:v>42086</c:v>
                </c:pt>
                <c:pt idx="487">
                  <c:v>42083</c:v>
                </c:pt>
                <c:pt idx="488">
                  <c:v>42082</c:v>
                </c:pt>
                <c:pt idx="489">
                  <c:v>42081</c:v>
                </c:pt>
                <c:pt idx="490">
                  <c:v>42080</c:v>
                </c:pt>
                <c:pt idx="491">
                  <c:v>42079</c:v>
                </c:pt>
                <c:pt idx="492">
                  <c:v>42076</c:v>
                </c:pt>
                <c:pt idx="493">
                  <c:v>42075</c:v>
                </c:pt>
                <c:pt idx="494">
                  <c:v>42074</c:v>
                </c:pt>
                <c:pt idx="495">
                  <c:v>42073</c:v>
                </c:pt>
                <c:pt idx="496">
                  <c:v>42072</c:v>
                </c:pt>
                <c:pt idx="497">
                  <c:v>42069</c:v>
                </c:pt>
                <c:pt idx="498">
                  <c:v>42068</c:v>
                </c:pt>
                <c:pt idx="499">
                  <c:v>42067</c:v>
                </c:pt>
                <c:pt idx="500">
                  <c:v>42066</c:v>
                </c:pt>
                <c:pt idx="501">
                  <c:v>42065</c:v>
                </c:pt>
                <c:pt idx="502">
                  <c:v>42062</c:v>
                </c:pt>
                <c:pt idx="503">
                  <c:v>42061</c:v>
                </c:pt>
                <c:pt idx="504">
                  <c:v>42060</c:v>
                </c:pt>
                <c:pt idx="505">
                  <c:v>42059</c:v>
                </c:pt>
                <c:pt idx="506">
                  <c:v>42058</c:v>
                </c:pt>
                <c:pt idx="507">
                  <c:v>42055</c:v>
                </c:pt>
                <c:pt idx="508">
                  <c:v>42054</c:v>
                </c:pt>
                <c:pt idx="509">
                  <c:v>42053</c:v>
                </c:pt>
                <c:pt idx="510">
                  <c:v>42052</c:v>
                </c:pt>
                <c:pt idx="511">
                  <c:v>42051</c:v>
                </c:pt>
                <c:pt idx="512">
                  <c:v>42048</c:v>
                </c:pt>
                <c:pt idx="513">
                  <c:v>42047</c:v>
                </c:pt>
                <c:pt idx="514">
                  <c:v>42046</c:v>
                </c:pt>
                <c:pt idx="515">
                  <c:v>42045</c:v>
                </c:pt>
                <c:pt idx="516">
                  <c:v>42044</c:v>
                </c:pt>
                <c:pt idx="517">
                  <c:v>42041</c:v>
                </c:pt>
                <c:pt idx="518">
                  <c:v>42040</c:v>
                </c:pt>
                <c:pt idx="519">
                  <c:v>42039</c:v>
                </c:pt>
                <c:pt idx="520">
                  <c:v>42038</c:v>
                </c:pt>
                <c:pt idx="521">
                  <c:v>42037</c:v>
                </c:pt>
                <c:pt idx="522">
                  <c:v>42034</c:v>
                </c:pt>
                <c:pt idx="523">
                  <c:v>42033</c:v>
                </c:pt>
                <c:pt idx="524">
                  <c:v>42032</c:v>
                </c:pt>
                <c:pt idx="525">
                  <c:v>42031</c:v>
                </c:pt>
                <c:pt idx="526">
                  <c:v>42030</c:v>
                </c:pt>
                <c:pt idx="527">
                  <c:v>42027</c:v>
                </c:pt>
                <c:pt idx="528">
                  <c:v>42026</c:v>
                </c:pt>
                <c:pt idx="529">
                  <c:v>42025</c:v>
                </c:pt>
                <c:pt idx="530">
                  <c:v>42024</c:v>
                </c:pt>
                <c:pt idx="531">
                  <c:v>42023</c:v>
                </c:pt>
                <c:pt idx="532">
                  <c:v>42020</c:v>
                </c:pt>
                <c:pt idx="533">
                  <c:v>42019</c:v>
                </c:pt>
                <c:pt idx="534">
                  <c:v>42018</c:v>
                </c:pt>
                <c:pt idx="535">
                  <c:v>42017</c:v>
                </c:pt>
                <c:pt idx="536">
                  <c:v>42016</c:v>
                </c:pt>
                <c:pt idx="537">
                  <c:v>42013</c:v>
                </c:pt>
                <c:pt idx="538">
                  <c:v>42012</c:v>
                </c:pt>
                <c:pt idx="539">
                  <c:v>42011</c:v>
                </c:pt>
                <c:pt idx="540">
                  <c:v>42010</c:v>
                </c:pt>
                <c:pt idx="541">
                  <c:v>42009</c:v>
                </c:pt>
                <c:pt idx="542">
                  <c:v>42006</c:v>
                </c:pt>
                <c:pt idx="543">
                  <c:v>42005</c:v>
                </c:pt>
                <c:pt idx="544">
                  <c:v>42004</c:v>
                </c:pt>
                <c:pt idx="545">
                  <c:v>42003</c:v>
                </c:pt>
                <c:pt idx="546">
                  <c:v>42002</c:v>
                </c:pt>
                <c:pt idx="547">
                  <c:v>41999</c:v>
                </c:pt>
                <c:pt idx="548">
                  <c:v>41998</c:v>
                </c:pt>
                <c:pt idx="549">
                  <c:v>41997</c:v>
                </c:pt>
                <c:pt idx="550">
                  <c:v>41996</c:v>
                </c:pt>
                <c:pt idx="551">
                  <c:v>41995</c:v>
                </c:pt>
                <c:pt idx="552">
                  <c:v>41992</c:v>
                </c:pt>
                <c:pt idx="553">
                  <c:v>41991</c:v>
                </c:pt>
                <c:pt idx="554">
                  <c:v>41990</c:v>
                </c:pt>
                <c:pt idx="555">
                  <c:v>41989</c:v>
                </c:pt>
                <c:pt idx="556">
                  <c:v>41988</c:v>
                </c:pt>
                <c:pt idx="557">
                  <c:v>41985</c:v>
                </c:pt>
                <c:pt idx="558">
                  <c:v>41984</c:v>
                </c:pt>
                <c:pt idx="559">
                  <c:v>41983</c:v>
                </c:pt>
                <c:pt idx="560">
                  <c:v>41982</c:v>
                </c:pt>
                <c:pt idx="561">
                  <c:v>41981</c:v>
                </c:pt>
                <c:pt idx="562">
                  <c:v>41978</c:v>
                </c:pt>
                <c:pt idx="563">
                  <c:v>41977</c:v>
                </c:pt>
                <c:pt idx="564">
                  <c:v>41976</c:v>
                </c:pt>
                <c:pt idx="565">
                  <c:v>41975</c:v>
                </c:pt>
                <c:pt idx="566">
                  <c:v>41974</c:v>
                </c:pt>
                <c:pt idx="567">
                  <c:v>41971</c:v>
                </c:pt>
                <c:pt idx="568">
                  <c:v>41970</c:v>
                </c:pt>
                <c:pt idx="569">
                  <c:v>41969</c:v>
                </c:pt>
                <c:pt idx="570">
                  <c:v>41968</c:v>
                </c:pt>
                <c:pt idx="571">
                  <c:v>41967</c:v>
                </c:pt>
                <c:pt idx="572">
                  <c:v>41964</c:v>
                </c:pt>
                <c:pt idx="573">
                  <c:v>41963</c:v>
                </c:pt>
                <c:pt idx="574">
                  <c:v>41962</c:v>
                </c:pt>
                <c:pt idx="575">
                  <c:v>41961</c:v>
                </c:pt>
                <c:pt idx="576">
                  <c:v>41960</c:v>
                </c:pt>
                <c:pt idx="577">
                  <c:v>41957</c:v>
                </c:pt>
                <c:pt idx="578">
                  <c:v>41956</c:v>
                </c:pt>
                <c:pt idx="579">
                  <c:v>41955</c:v>
                </c:pt>
                <c:pt idx="580">
                  <c:v>41954</c:v>
                </c:pt>
                <c:pt idx="581">
                  <c:v>41953</c:v>
                </c:pt>
                <c:pt idx="582">
                  <c:v>41950</c:v>
                </c:pt>
                <c:pt idx="583">
                  <c:v>41949</c:v>
                </c:pt>
                <c:pt idx="584">
                  <c:v>41948</c:v>
                </c:pt>
                <c:pt idx="585">
                  <c:v>41947</c:v>
                </c:pt>
                <c:pt idx="586">
                  <c:v>41946</c:v>
                </c:pt>
                <c:pt idx="587">
                  <c:v>41943</c:v>
                </c:pt>
                <c:pt idx="588">
                  <c:v>41942</c:v>
                </c:pt>
                <c:pt idx="589">
                  <c:v>41941</c:v>
                </c:pt>
                <c:pt idx="590">
                  <c:v>41940</c:v>
                </c:pt>
                <c:pt idx="591">
                  <c:v>41939</c:v>
                </c:pt>
                <c:pt idx="592">
                  <c:v>41936</c:v>
                </c:pt>
                <c:pt idx="593">
                  <c:v>41935</c:v>
                </c:pt>
                <c:pt idx="594">
                  <c:v>41934</c:v>
                </c:pt>
                <c:pt idx="595">
                  <c:v>41933</c:v>
                </c:pt>
                <c:pt idx="596">
                  <c:v>41932</c:v>
                </c:pt>
                <c:pt idx="597">
                  <c:v>41929</c:v>
                </c:pt>
                <c:pt idx="598">
                  <c:v>41928</c:v>
                </c:pt>
                <c:pt idx="599">
                  <c:v>41927</c:v>
                </c:pt>
                <c:pt idx="600">
                  <c:v>41926</c:v>
                </c:pt>
                <c:pt idx="601">
                  <c:v>41925</c:v>
                </c:pt>
                <c:pt idx="602">
                  <c:v>41922</c:v>
                </c:pt>
                <c:pt idx="603">
                  <c:v>41921</c:v>
                </c:pt>
                <c:pt idx="604">
                  <c:v>41920</c:v>
                </c:pt>
                <c:pt idx="605">
                  <c:v>41919</c:v>
                </c:pt>
                <c:pt idx="606">
                  <c:v>41918</c:v>
                </c:pt>
                <c:pt idx="607">
                  <c:v>41915</c:v>
                </c:pt>
                <c:pt idx="608">
                  <c:v>41914</c:v>
                </c:pt>
                <c:pt idx="609">
                  <c:v>41913</c:v>
                </c:pt>
                <c:pt idx="610">
                  <c:v>41912</c:v>
                </c:pt>
                <c:pt idx="611">
                  <c:v>41911</c:v>
                </c:pt>
                <c:pt idx="612">
                  <c:v>41908</c:v>
                </c:pt>
                <c:pt idx="613">
                  <c:v>41907</c:v>
                </c:pt>
                <c:pt idx="614">
                  <c:v>41906</c:v>
                </c:pt>
                <c:pt idx="615">
                  <c:v>41905</c:v>
                </c:pt>
                <c:pt idx="616">
                  <c:v>41904</c:v>
                </c:pt>
                <c:pt idx="617">
                  <c:v>41901</c:v>
                </c:pt>
                <c:pt idx="618">
                  <c:v>41900</c:v>
                </c:pt>
                <c:pt idx="619">
                  <c:v>41899</c:v>
                </c:pt>
                <c:pt idx="620">
                  <c:v>41898</c:v>
                </c:pt>
                <c:pt idx="621">
                  <c:v>41897</c:v>
                </c:pt>
                <c:pt idx="622">
                  <c:v>41894</c:v>
                </c:pt>
                <c:pt idx="623">
                  <c:v>41893</c:v>
                </c:pt>
                <c:pt idx="624">
                  <c:v>41892</c:v>
                </c:pt>
                <c:pt idx="625">
                  <c:v>41891</c:v>
                </c:pt>
                <c:pt idx="626">
                  <c:v>41890</c:v>
                </c:pt>
                <c:pt idx="627">
                  <c:v>41887</c:v>
                </c:pt>
                <c:pt idx="628">
                  <c:v>41886</c:v>
                </c:pt>
                <c:pt idx="629">
                  <c:v>41885</c:v>
                </c:pt>
                <c:pt idx="630">
                  <c:v>41884</c:v>
                </c:pt>
                <c:pt idx="631">
                  <c:v>41883</c:v>
                </c:pt>
                <c:pt idx="632">
                  <c:v>41880</c:v>
                </c:pt>
                <c:pt idx="633">
                  <c:v>41879</c:v>
                </c:pt>
                <c:pt idx="634">
                  <c:v>41878</c:v>
                </c:pt>
                <c:pt idx="635">
                  <c:v>41877</c:v>
                </c:pt>
                <c:pt idx="636">
                  <c:v>41876</c:v>
                </c:pt>
                <c:pt idx="637">
                  <c:v>41873</c:v>
                </c:pt>
                <c:pt idx="638">
                  <c:v>41872</c:v>
                </c:pt>
                <c:pt idx="639">
                  <c:v>41871</c:v>
                </c:pt>
                <c:pt idx="640">
                  <c:v>41870</c:v>
                </c:pt>
                <c:pt idx="641">
                  <c:v>41869</c:v>
                </c:pt>
                <c:pt idx="642">
                  <c:v>41866</c:v>
                </c:pt>
                <c:pt idx="643">
                  <c:v>41865</c:v>
                </c:pt>
                <c:pt idx="644">
                  <c:v>41864</c:v>
                </c:pt>
                <c:pt idx="645">
                  <c:v>41863</c:v>
                </c:pt>
                <c:pt idx="646">
                  <c:v>41862</c:v>
                </c:pt>
                <c:pt idx="647">
                  <c:v>41859</c:v>
                </c:pt>
                <c:pt idx="648">
                  <c:v>41858</c:v>
                </c:pt>
                <c:pt idx="649">
                  <c:v>41857</c:v>
                </c:pt>
                <c:pt idx="650">
                  <c:v>41856</c:v>
                </c:pt>
                <c:pt idx="651">
                  <c:v>41855</c:v>
                </c:pt>
                <c:pt idx="652">
                  <c:v>41852</c:v>
                </c:pt>
                <c:pt idx="653">
                  <c:v>41851</c:v>
                </c:pt>
                <c:pt idx="654">
                  <c:v>41850</c:v>
                </c:pt>
                <c:pt idx="655">
                  <c:v>41849</c:v>
                </c:pt>
                <c:pt idx="656">
                  <c:v>41848</c:v>
                </c:pt>
                <c:pt idx="657">
                  <c:v>41845</c:v>
                </c:pt>
                <c:pt idx="658">
                  <c:v>41844</c:v>
                </c:pt>
                <c:pt idx="659">
                  <c:v>41843</c:v>
                </c:pt>
                <c:pt idx="660">
                  <c:v>41842</c:v>
                </c:pt>
                <c:pt idx="661">
                  <c:v>41841</c:v>
                </c:pt>
                <c:pt idx="662">
                  <c:v>41838</c:v>
                </c:pt>
                <c:pt idx="663">
                  <c:v>41837</c:v>
                </c:pt>
                <c:pt idx="664">
                  <c:v>41836</c:v>
                </c:pt>
                <c:pt idx="665">
                  <c:v>41835</c:v>
                </c:pt>
                <c:pt idx="666">
                  <c:v>41834</c:v>
                </c:pt>
                <c:pt idx="667">
                  <c:v>41831</c:v>
                </c:pt>
                <c:pt idx="668">
                  <c:v>41830</c:v>
                </c:pt>
                <c:pt idx="669">
                  <c:v>41829</c:v>
                </c:pt>
                <c:pt idx="670">
                  <c:v>41828</c:v>
                </c:pt>
                <c:pt idx="671">
                  <c:v>41827</c:v>
                </c:pt>
                <c:pt idx="672">
                  <c:v>41824</c:v>
                </c:pt>
                <c:pt idx="673">
                  <c:v>41823</c:v>
                </c:pt>
                <c:pt idx="674">
                  <c:v>41822</c:v>
                </c:pt>
                <c:pt idx="675">
                  <c:v>41821</c:v>
                </c:pt>
                <c:pt idx="676">
                  <c:v>41820</c:v>
                </c:pt>
                <c:pt idx="677">
                  <c:v>41817</c:v>
                </c:pt>
                <c:pt idx="678">
                  <c:v>41816</c:v>
                </c:pt>
                <c:pt idx="679">
                  <c:v>41815</c:v>
                </c:pt>
                <c:pt idx="680">
                  <c:v>41814</c:v>
                </c:pt>
                <c:pt idx="681">
                  <c:v>41813</c:v>
                </c:pt>
                <c:pt idx="682">
                  <c:v>41810</c:v>
                </c:pt>
                <c:pt idx="683">
                  <c:v>41809</c:v>
                </c:pt>
                <c:pt idx="684">
                  <c:v>41808</c:v>
                </c:pt>
                <c:pt idx="685">
                  <c:v>41807</c:v>
                </c:pt>
                <c:pt idx="686">
                  <c:v>41806</c:v>
                </c:pt>
                <c:pt idx="687">
                  <c:v>41803</c:v>
                </c:pt>
                <c:pt idx="688">
                  <c:v>41802</c:v>
                </c:pt>
                <c:pt idx="689">
                  <c:v>41801</c:v>
                </c:pt>
                <c:pt idx="690">
                  <c:v>41800</c:v>
                </c:pt>
                <c:pt idx="691">
                  <c:v>41799</c:v>
                </c:pt>
                <c:pt idx="692">
                  <c:v>41796</c:v>
                </c:pt>
                <c:pt idx="693">
                  <c:v>41795</c:v>
                </c:pt>
                <c:pt idx="694">
                  <c:v>41794</c:v>
                </c:pt>
                <c:pt idx="695">
                  <c:v>41793</c:v>
                </c:pt>
                <c:pt idx="696">
                  <c:v>41792</c:v>
                </c:pt>
                <c:pt idx="697">
                  <c:v>41789</c:v>
                </c:pt>
                <c:pt idx="698">
                  <c:v>41788</c:v>
                </c:pt>
                <c:pt idx="699">
                  <c:v>41787</c:v>
                </c:pt>
                <c:pt idx="700">
                  <c:v>41786</c:v>
                </c:pt>
                <c:pt idx="701">
                  <c:v>41782</c:v>
                </c:pt>
                <c:pt idx="702">
                  <c:v>41781</c:v>
                </c:pt>
                <c:pt idx="703">
                  <c:v>41780</c:v>
                </c:pt>
                <c:pt idx="704">
                  <c:v>41779</c:v>
                </c:pt>
                <c:pt idx="705">
                  <c:v>41775</c:v>
                </c:pt>
                <c:pt idx="706">
                  <c:v>41774</c:v>
                </c:pt>
                <c:pt idx="707">
                  <c:v>41773</c:v>
                </c:pt>
                <c:pt idx="708">
                  <c:v>41772</c:v>
                </c:pt>
                <c:pt idx="709">
                  <c:v>41771</c:v>
                </c:pt>
                <c:pt idx="710">
                  <c:v>41768</c:v>
                </c:pt>
                <c:pt idx="711">
                  <c:v>41767</c:v>
                </c:pt>
                <c:pt idx="712">
                  <c:v>41766</c:v>
                </c:pt>
                <c:pt idx="713">
                  <c:v>41765</c:v>
                </c:pt>
                <c:pt idx="714">
                  <c:v>41764</c:v>
                </c:pt>
                <c:pt idx="715">
                  <c:v>41761</c:v>
                </c:pt>
                <c:pt idx="716">
                  <c:v>41760</c:v>
                </c:pt>
                <c:pt idx="717">
                  <c:v>41759</c:v>
                </c:pt>
                <c:pt idx="718">
                  <c:v>41758</c:v>
                </c:pt>
                <c:pt idx="719">
                  <c:v>41757</c:v>
                </c:pt>
                <c:pt idx="720">
                  <c:v>41754</c:v>
                </c:pt>
                <c:pt idx="721">
                  <c:v>41753</c:v>
                </c:pt>
                <c:pt idx="722">
                  <c:v>41752</c:v>
                </c:pt>
                <c:pt idx="723">
                  <c:v>41751</c:v>
                </c:pt>
                <c:pt idx="724">
                  <c:v>41746</c:v>
                </c:pt>
                <c:pt idx="725">
                  <c:v>41745</c:v>
                </c:pt>
                <c:pt idx="726">
                  <c:v>41744</c:v>
                </c:pt>
                <c:pt idx="727">
                  <c:v>41743</c:v>
                </c:pt>
                <c:pt idx="728">
                  <c:v>41740</c:v>
                </c:pt>
                <c:pt idx="729">
                  <c:v>41739</c:v>
                </c:pt>
                <c:pt idx="730">
                  <c:v>41738</c:v>
                </c:pt>
                <c:pt idx="731">
                  <c:v>41737</c:v>
                </c:pt>
                <c:pt idx="732">
                  <c:v>41736</c:v>
                </c:pt>
                <c:pt idx="733">
                  <c:v>41733</c:v>
                </c:pt>
                <c:pt idx="734">
                  <c:v>41732</c:v>
                </c:pt>
                <c:pt idx="735">
                  <c:v>41731</c:v>
                </c:pt>
                <c:pt idx="736">
                  <c:v>41730</c:v>
                </c:pt>
                <c:pt idx="737">
                  <c:v>41729</c:v>
                </c:pt>
                <c:pt idx="738">
                  <c:v>41726</c:v>
                </c:pt>
                <c:pt idx="739">
                  <c:v>41725</c:v>
                </c:pt>
                <c:pt idx="740">
                  <c:v>41724</c:v>
                </c:pt>
                <c:pt idx="741">
                  <c:v>41723</c:v>
                </c:pt>
                <c:pt idx="742">
                  <c:v>41722</c:v>
                </c:pt>
                <c:pt idx="743">
                  <c:v>41719</c:v>
                </c:pt>
                <c:pt idx="744">
                  <c:v>41718</c:v>
                </c:pt>
                <c:pt idx="745">
                  <c:v>41717</c:v>
                </c:pt>
                <c:pt idx="746">
                  <c:v>41716</c:v>
                </c:pt>
                <c:pt idx="747">
                  <c:v>41715</c:v>
                </c:pt>
                <c:pt idx="748">
                  <c:v>41712</c:v>
                </c:pt>
                <c:pt idx="749">
                  <c:v>41711</c:v>
                </c:pt>
                <c:pt idx="750">
                  <c:v>41710</c:v>
                </c:pt>
                <c:pt idx="751">
                  <c:v>41709</c:v>
                </c:pt>
                <c:pt idx="752">
                  <c:v>41708</c:v>
                </c:pt>
                <c:pt idx="753">
                  <c:v>41705</c:v>
                </c:pt>
                <c:pt idx="754">
                  <c:v>41704</c:v>
                </c:pt>
                <c:pt idx="755">
                  <c:v>41703</c:v>
                </c:pt>
                <c:pt idx="756">
                  <c:v>41702</c:v>
                </c:pt>
                <c:pt idx="757">
                  <c:v>41701</c:v>
                </c:pt>
                <c:pt idx="758">
                  <c:v>41698</c:v>
                </c:pt>
                <c:pt idx="759">
                  <c:v>41697</c:v>
                </c:pt>
                <c:pt idx="760">
                  <c:v>41696</c:v>
                </c:pt>
                <c:pt idx="761">
                  <c:v>41695</c:v>
                </c:pt>
                <c:pt idx="762">
                  <c:v>41694</c:v>
                </c:pt>
                <c:pt idx="763">
                  <c:v>41691</c:v>
                </c:pt>
                <c:pt idx="764">
                  <c:v>41690</c:v>
                </c:pt>
                <c:pt idx="765">
                  <c:v>41689</c:v>
                </c:pt>
                <c:pt idx="766">
                  <c:v>41688</c:v>
                </c:pt>
                <c:pt idx="767">
                  <c:v>41687</c:v>
                </c:pt>
                <c:pt idx="768">
                  <c:v>41684</c:v>
                </c:pt>
                <c:pt idx="769">
                  <c:v>41683</c:v>
                </c:pt>
                <c:pt idx="770">
                  <c:v>41682</c:v>
                </c:pt>
                <c:pt idx="771">
                  <c:v>41681</c:v>
                </c:pt>
                <c:pt idx="772">
                  <c:v>41680</c:v>
                </c:pt>
                <c:pt idx="773">
                  <c:v>41677</c:v>
                </c:pt>
                <c:pt idx="774">
                  <c:v>41676</c:v>
                </c:pt>
                <c:pt idx="775">
                  <c:v>41675</c:v>
                </c:pt>
                <c:pt idx="776">
                  <c:v>41674</c:v>
                </c:pt>
                <c:pt idx="777">
                  <c:v>41673</c:v>
                </c:pt>
                <c:pt idx="778">
                  <c:v>41670</c:v>
                </c:pt>
                <c:pt idx="779">
                  <c:v>41669</c:v>
                </c:pt>
                <c:pt idx="780">
                  <c:v>41668</c:v>
                </c:pt>
                <c:pt idx="781">
                  <c:v>41667</c:v>
                </c:pt>
                <c:pt idx="782">
                  <c:v>41666</c:v>
                </c:pt>
                <c:pt idx="783">
                  <c:v>41663</c:v>
                </c:pt>
                <c:pt idx="784">
                  <c:v>41662</c:v>
                </c:pt>
                <c:pt idx="785">
                  <c:v>41661</c:v>
                </c:pt>
                <c:pt idx="786">
                  <c:v>41660</c:v>
                </c:pt>
                <c:pt idx="787">
                  <c:v>41659</c:v>
                </c:pt>
                <c:pt idx="788">
                  <c:v>41656</c:v>
                </c:pt>
                <c:pt idx="789">
                  <c:v>41655</c:v>
                </c:pt>
                <c:pt idx="790">
                  <c:v>41654</c:v>
                </c:pt>
                <c:pt idx="791">
                  <c:v>41653</c:v>
                </c:pt>
                <c:pt idx="792">
                  <c:v>41652</c:v>
                </c:pt>
                <c:pt idx="793">
                  <c:v>41649</c:v>
                </c:pt>
                <c:pt idx="794">
                  <c:v>41648</c:v>
                </c:pt>
                <c:pt idx="795">
                  <c:v>41647</c:v>
                </c:pt>
                <c:pt idx="796">
                  <c:v>41646</c:v>
                </c:pt>
                <c:pt idx="797">
                  <c:v>41645</c:v>
                </c:pt>
                <c:pt idx="798">
                  <c:v>41642</c:v>
                </c:pt>
                <c:pt idx="799">
                  <c:v>41641</c:v>
                </c:pt>
                <c:pt idx="800">
                  <c:v>41640</c:v>
                </c:pt>
                <c:pt idx="801">
                  <c:v>41639</c:v>
                </c:pt>
                <c:pt idx="802">
                  <c:v>41638</c:v>
                </c:pt>
                <c:pt idx="803">
                  <c:v>41635</c:v>
                </c:pt>
                <c:pt idx="804">
                  <c:v>41634</c:v>
                </c:pt>
                <c:pt idx="805">
                  <c:v>41633</c:v>
                </c:pt>
                <c:pt idx="806">
                  <c:v>41632</c:v>
                </c:pt>
                <c:pt idx="807">
                  <c:v>41631</c:v>
                </c:pt>
                <c:pt idx="808">
                  <c:v>41628</c:v>
                </c:pt>
                <c:pt idx="809">
                  <c:v>41627</c:v>
                </c:pt>
                <c:pt idx="810">
                  <c:v>41626</c:v>
                </c:pt>
                <c:pt idx="811">
                  <c:v>41625</c:v>
                </c:pt>
                <c:pt idx="812">
                  <c:v>41624</c:v>
                </c:pt>
                <c:pt idx="813">
                  <c:v>41621</c:v>
                </c:pt>
                <c:pt idx="814">
                  <c:v>41620</c:v>
                </c:pt>
                <c:pt idx="815">
                  <c:v>41619</c:v>
                </c:pt>
                <c:pt idx="816">
                  <c:v>41618</c:v>
                </c:pt>
                <c:pt idx="817">
                  <c:v>41617</c:v>
                </c:pt>
                <c:pt idx="818">
                  <c:v>41614</c:v>
                </c:pt>
                <c:pt idx="819">
                  <c:v>41613</c:v>
                </c:pt>
                <c:pt idx="820">
                  <c:v>41612</c:v>
                </c:pt>
                <c:pt idx="821">
                  <c:v>41611</c:v>
                </c:pt>
                <c:pt idx="822">
                  <c:v>41610</c:v>
                </c:pt>
                <c:pt idx="823">
                  <c:v>41607</c:v>
                </c:pt>
                <c:pt idx="824">
                  <c:v>41606</c:v>
                </c:pt>
                <c:pt idx="825">
                  <c:v>41605</c:v>
                </c:pt>
                <c:pt idx="826">
                  <c:v>41604</c:v>
                </c:pt>
                <c:pt idx="827">
                  <c:v>41603</c:v>
                </c:pt>
                <c:pt idx="828">
                  <c:v>41600</c:v>
                </c:pt>
                <c:pt idx="829">
                  <c:v>41599</c:v>
                </c:pt>
                <c:pt idx="830">
                  <c:v>41598</c:v>
                </c:pt>
                <c:pt idx="831">
                  <c:v>41597</c:v>
                </c:pt>
                <c:pt idx="832">
                  <c:v>41596</c:v>
                </c:pt>
                <c:pt idx="833">
                  <c:v>41593</c:v>
                </c:pt>
                <c:pt idx="834">
                  <c:v>41592</c:v>
                </c:pt>
                <c:pt idx="835">
                  <c:v>41591</c:v>
                </c:pt>
                <c:pt idx="836">
                  <c:v>41590</c:v>
                </c:pt>
                <c:pt idx="837">
                  <c:v>41589</c:v>
                </c:pt>
                <c:pt idx="838">
                  <c:v>41586</c:v>
                </c:pt>
                <c:pt idx="839">
                  <c:v>41585</c:v>
                </c:pt>
                <c:pt idx="840">
                  <c:v>41584</c:v>
                </c:pt>
                <c:pt idx="841">
                  <c:v>41583</c:v>
                </c:pt>
                <c:pt idx="842">
                  <c:v>41582</c:v>
                </c:pt>
                <c:pt idx="843">
                  <c:v>41579</c:v>
                </c:pt>
                <c:pt idx="844">
                  <c:v>41578</c:v>
                </c:pt>
                <c:pt idx="845">
                  <c:v>41577</c:v>
                </c:pt>
                <c:pt idx="846">
                  <c:v>41576</c:v>
                </c:pt>
                <c:pt idx="847">
                  <c:v>41575</c:v>
                </c:pt>
                <c:pt idx="848">
                  <c:v>41572</c:v>
                </c:pt>
                <c:pt idx="849">
                  <c:v>41571</c:v>
                </c:pt>
                <c:pt idx="850">
                  <c:v>41570</c:v>
                </c:pt>
                <c:pt idx="851">
                  <c:v>41569</c:v>
                </c:pt>
                <c:pt idx="852">
                  <c:v>41568</c:v>
                </c:pt>
                <c:pt idx="853">
                  <c:v>41565</c:v>
                </c:pt>
                <c:pt idx="854">
                  <c:v>41564</c:v>
                </c:pt>
                <c:pt idx="855">
                  <c:v>41563</c:v>
                </c:pt>
                <c:pt idx="856">
                  <c:v>41562</c:v>
                </c:pt>
                <c:pt idx="857">
                  <c:v>41561</c:v>
                </c:pt>
                <c:pt idx="858">
                  <c:v>41558</c:v>
                </c:pt>
                <c:pt idx="859">
                  <c:v>41557</c:v>
                </c:pt>
                <c:pt idx="860">
                  <c:v>41556</c:v>
                </c:pt>
                <c:pt idx="861">
                  <c:v>41555</c:v>
                </c:pt>
                <c:pt idx="862">
                  <c:v>41554</c:v>
                </c:pt>
                <c:pt idx="863">
                  <c:v>41551</c:v>
                </c:pt>
                <c:pt idx="864">
                  <c:v>41550</c:v>
                </c:pt>
                <c:pt idx="865">
                  <c:v>41549</c:v>
                </c:pt>
                <c:pt idx="866">
                  <c:v>41548</c:v>
                </c:pt>
                <c:pt idx="867">
                  <c:v>41547</c:v>
                </c:pt>
                <c:pt idx="868">
                  <c:v>41544</c:v>
                </c:pt>
                <c:pt idx="869">
                  <c:v>41543</c:v>
                </c:pt>
                <c:pt idx="870">
                  <c:v>41542</c:v>
                </c:pt>
                <c:pt idx="871">
                  <c:v>41541</c:v>
                </c:pt>
                <c:pt idx="872">
                  <c:v>41540</c:v>
                </c:pt>
                <c:pt idx="873">
                  <c:v>41537</c:v>
                </c:pt>
                <c:pt idx="874">
                  <c:v>41536</c:v>
                </c:pt>
                <c:pt idx="875">
                  <c:v>41535</c:v>
                </c:pt>
                <c:pt idx="876">
                  <c:v>41534</c:v>
                </c:pt>
                <c:pt idx="877">
                  <c:v>41533</c:v>
                </c:pt>
                <c:pt idx="878">
                  <c:v>41530</c:v>
                </c:pt>
                <c:pt idx="879">
                  <c:v>41529</c:v>
                </c:pt>
                <c:pt idx="880">
                  <c:v>41528</c:v>
                </c:pt>
                <c:pt idx="881">
                  <c:v>41527</c:v>
                </c:pt>
                <c:pt idx="882">
                  <c:v>41526</c:v>
                </c:pt>
                <c:pt idx="883">
                  <c:v>41523</c:v>
                </c:pt>
                <c:pt idx="884">
                  <c:v>41522</c:v>
                </c:pt>
                <c:pt idx="885">
                  <c:v>41521</c:v>
                </c:pt>
                <c:pt idx="886">
                  <c:v>41520</c:v>
                </c:pt>
                <c:pt idx="887">
                  <c:v>41519</c:v>
                </c:pt>
                <c:pt idx="888">
                  <c:v>41516</c:v>
                </c:pt>
                <c:pt idx="889">
                  <c:v>41515</c:v>
                </c:pt>
                <c:pt idx="890">
                  <c:v>41514</c:v>
                </c:pt>
                <c:pt idx="891">
                  <c:v>41513</c:v>
                </c:pt>
                <c:pt idx="892">
                  <c:v>41512</c:v>
                </c:pt>
                <c:pt idx="893">
                  <c:v>41509</c:v>
                </c:pt>
                <c:pt idx="894">
                  <c:v>41508</c:v>
                </c:pt>
                <c:pt idx="895">
                  <c:v>41507</c:v>
                </c:pt>
                <c:pt idx="896">
                  <c:v>41506</c:v>
                </c:pt>
                <c:pt idx="897">
                  <c:v>41505</c:v>
                </c:pt>
                <c:pt idx="898">
                  <c:v>41502</c:v>
                </c:pt>
                <c:pt idx="899">
                  <c:v>41501</c:v>
                </c:pt>
                <c:pt idx="900">
                  <c:v>41500</c:v>
                </c:pt>
                <c:pt idx="901">
                  <c:v>41499</c:v>
                </c:pt>
                <c:pt idx="902">
                  <c:v>41498</c:v>
                </c:pt>
                <c:pt idx="903">
                  <c:v>41495</c:v>
                </c:pt>
                <c:pt idx="904">
                  <c:v>41494</c:v>
                </c:pt>
                <c:pt idx="905">
                  <c:v>41493</c:v>
                </c:pt>
                <c:pt idx="906">
                  <c:v>41492</c:v>
                </c:pt>
                <c:pt idx="907">
                  <c:v>41491</c:v>
                </c:pt>
                <c:pt idx="908">
                  <c:v>41488</c:v>
                </c:pt>
                <c:pt idx="909">
                  <c:v>41487</c:v>
                </c:pt>
                <c:pt idx="910">
                  <c:v>41486</c:v>
                </c:pt>
                <c:pt idx="911">
                  <c:v>41485</c:v>
                </c:pt>
                <c:pt idx="912">
                  <c:v>41484</c:v>
                </c:pt>
                <c:pt idx="913">
                  <c:v>41481</c:v>
                </c:pt>
                <c:pt idx="914">
                  <c:v>41480</c:v>
                </c:pt>
                <c:pt idx="915">
                  <c:v>41479</c:v>
                </c:pt>
                <c:pt idx="916">
                  <c:v>41478</c:v>
                </c:pt>
                <c:pt idx="917">
                  <c:v>41477</c:v>
                </c:pt>
                <c:pt idx="918">
                  <c:v>41474</c:v>
                </c:pt>
                <c:pt idx="919">
                  <c:v>41473</c:v>
                </c:pt>
                <c:pt idx="920">
                  <c:v>41472</c:v>
                </c:pt>
                <c:pt idx="921">
                  <c:v>41471</c:v>
                </c:pt>
                <c:pt idx="922">
                  <c:v>41470</c:v>
                </c:pt>
                <c:pt idx="923">
                  <c:v>41467</c:v>
                </c:pt>
                <c:pt idx="924">
                  <c:v>41466</c:v>
                </c:pt>
                <c:pt idx="925">
                  <c:v>41465</c:v>
                </c:pt>
                <c:pt idx="926">
                  <c:v>41464</c:v>
                </c:pt>
                <c:pt idx="927">
                  <c:v>41463</c:v>
                </c:pt>
                <c:pt idx="928">
                  <c:v>41460</c:v>
                </c:pt>
                <c:pt idx="929">
                  <c:v>41459</c:v>
                </c:pt>
                <c:pt idx="930">
                  <c:v>41458</c:v>
                </c:pt>
                <c:pt idx="931">
                  <c:v>41457</c:v>
                </c:pt>
                <c:pt idx="932">
                  <c:v>41456</c:v>
                </c:pt>
                <c:pt idx="933">
                  <c:v>41453</c:v>
                </c:pt>
                <c:pt idx="934">
                  <c:v>41452</c:v>
                </c:pt>
                <c:pt idx="935">
                  <c:v>41451</c:v>
                </c:pt>
                <c:pt idx="936">
                  <c:v>41450</c:v>
                </c:pt>
                <c:pt idx="937">
                  <c:v>41449</c:v>
                </c:pt>
                <c:pt idx="938">
                  <c:v>41446</c:v>
                </c:pt>
                <c:pt idx="939">
                  <c:v>41445</c:v>
                </c:pt>
                <c:pt idx="940">
                  <c:v>41444</c:v>
                </c:pt>
                <c:pt idx="941">
                  <c:v>41443</c:v>
                </c:pt>
                <c:pt idx="942">
                  <c:v>41442</c:v>
                </c:pt>
                <c:pt idx="943">
                  <c:v>41439</c:v>
                </c:pt>
                <c:pt idx="944">
                  <c:v>41438</c:v>
                </c:pt>
                <c:pt idx="945">
                  <c:v>41437</c:v>
                </c:pt>
                <c:pt idx="946">
                  <c:v>41436</c:v>
                </c:pt>
                <c:pt idx="947">
                  <c:v>41435</c:v>
                </c:pt>
                <c:pt idx="948">
                  <c:v>41432</c:v>
                </c:pt>
                <c:pt idx="949">
                  <c:v>41431</c:v>
                </c:pt>
                <c:pt idx="950">
                  <c:v>41430</c:v>
                </c:pt>
                <c:pt idx="951">
                  <c:v>41429</c:v>
                </c:pt>
                <c:pt idx="952">
                  <c:v>41428</c:v>
                </c:pt>
                <c:pt idx="953">
                  <c:v>41425</c:v>
                </c:pt>
                <c:pt idx="954">
                  <c:v>41424</c:v>
                </c:pt>
                <c:pt idx="955">
                  <c:v>41423</c:v>
                </c:pt>
                <c:pt idx="956">
                  <c:v>41422</c:v>
                </c:pt>
                <c:pt idx="957">
                  <c:v>41421</c:v>
                </c:pt>
                <c:pt idx="958">
                  <c:v>41418</c:v>
                </c:pt>
                <c:pt idx="959">
                  <c:v>41417</c:v>
                </c:pt>
                <c:pt idx="960">
                  <c:v>41416</c:v>
                </c:pt>
                <c:pt idx="961">
                  <c:v>41415</c:v>
                </c:pt>
                <c:pt idx="962">
                  <c:v>41414</c:v>
                </c:pt>
                <c:pt idx="963">
                  <c:v>41411</c:v>
                </c:pt>
                <c:pt idx="964">
                  <c:v>41410</c:v>
                </c:pt>
                <c:pt idx="965">
                  <c:v>41409</c:v>
                </c:pt>
                <c:pt idx="966">
                  <c:v>41408</c:v>
                </c:pt>
                <c:pt idx="967">
                  <c:v>41407</c:v>
                </c:pt>
                <c:pt idx="968">
                  <c:v>41404</c:v>
                </c:pt>
                <c:pt idx="969">
                  <c:v>41403</c:v>
                </c:pt>
                <c:pt idx="970">
                  <c:v>41402</c:v>
                </c:pt>
                <c:pt idx="971">
                  <c:v>41401</c:v>
                </c:pt>
                <c:pt idx="972">
                  <c:v>41400</c:v>
                </c:pt>
                <c:pt idx="973">
                  <c:v>41397</c:v>
                </c:pt>
                <c:pt idx="974">
                  <c:v>41396</c:v>
                </c:pt>
                <c:pt idx="975">
                  <c:v>41395</c:v>
                </c:pt>
                <c:pt idx="976">
                  <c:v>41394</c:v>
                </c:pt>
                <c:pt idx="977">
                  <c:v>41393</c:v>
                </c:pt>
                <c:pt idx="978">
                  <c:v>41390</c:v>
                </c:pt>
                <c:pt idx="979">
                  <c:v>41389</c:v>
                </c:pt>
                <c:pt idx="980">
                  <c:v>41388</c:v>
                </c:pt>
                <c:pt idx="981">
                  <c:v>41387</c:v>
                </c:pt>
                <c:pt idx="982">
                  <c:v>41386</c:v>
                </c:pt>
                <c:pt idx="983">
                  <c:v>41383</c:v>
                </c:pt>
                <c:pt idx="984">
                  <c:v>41382</c:v>
                </c:pt>
                <c:pt idx="985">
                  <c:v>41381</c:v>
                </c:pt>
                <c:pt idx="986">
                  <c:v>41380</c:v>
                </c:pt>
                <c:pt idx="987">
                  <c:v>41379</c:v>
                </c:pt>
                <c:pt idx="988">
                  <c:v>41376</c:v>
                </c:pt>
                <c:pt idx="989">
                  <c:v>41375</c:v>
                </c:pt>
                <c:pt idx="990">
                  <c:v>41374</c:v>
                </c:pt>
                <c:pt idx="991">
                  <c:v>41373</c:v>
                </c:pt>
                <c:pt idx="992">
                  <c:v>41372</c:v>
                </c:pt>
                <c:pt idx="993">
                  <c:v>41369</c:v>
                </c:pt>
                <c:pt idx="994">
                  <c:v>41368</c:v>
                </c:pt>
                <c:pt idx="995">
                  <c:v>41367</c:v>
                </c:pt>
                <c:pt idx="996">
                  <c:v>41366</c:v>
                </c:pt>
                <c:pt idx="997">
                  <c:v>41361</c:v>
                </c:pt>
                <c:pt idx="998">
                  <c:v>41360</c:v>
                </c:pt>
                <c:pt idx="999">
                  <c:v>41359</c:v>
                </c:pt>
                <c:pt idx="1000">
                  <c:v>41358</c:v>
                </c:pt>
                <c:pt idx="1001">
                  <c:v>41355</c:v>
                </c:pt>
                <c:pt idx="1002">
                  <c:v>41354</c:v>
                </c:pt>
                <c:pt idx="1003">
                  <c:v>41353</c:v>
                </c:pt>
                <c:pt idx="1004">
                  <c:v>41352</c:v>
                </c:pt>
                <c:pt idx="1005">
                  <c:v>41351</c:v>
                </c:pt>
                <c:pt idx="1006">
                  <c:v>41348</c:v>
                </c:pt>
                <c:pt idx="1007">
                  <c:v>41347</c:v>
                </c:pt>
                <c:pt idx="1008">
                  <c:v>41346</c:v>
                </c:pt>
                <c:pt idx="1009">
                  <c:v>41345</c:v>
                </c:pt>
                <c:pt idx="1010">
                  <c:v>41344</c:v>
                </c:pt>
                <c:pt idx="1011">
                  <c:v>41341</c:v>
                </c:pt>
                <c:pt idx="1012">
                  <c:v>41340</c:v>
                </c:pt>
                <c:pt idx="1013">
                  <c:v>41339</c:v>
                </c:pt>
                <c:pt idx="1014">
                  <c:v>41338</c:v>
                </c:pt>
                <c:pt idx="1015">
                  <c:v>41337</c:v>
                </c:pt>
                <c:pt idx="1016">
                  <c:v>41334</c:v>
                </c:pt>
                <c:pt idx="1017">
                  <c:v>41333</c:v>
                </c:pt>
                <c:pt idx="1018">
                  <c:v>41332</c:v>
                </c:pt>
                <c:pt idx="1019">
                  <c:v>41331</c:v>
                </c:pt>
                <c:pt idx="1020">
                  <c:v>41330</c:v>
                </c:pt>
                <c:pt idx="1021">
                  <c:v>41327</c:v>
                </c:pt>
                <c:pt idx="1022">
                  <c:v>41326</c:v>
                </c:pt>
                <c:pt idx="1023">
                  <c:v>41325</c:v>
                </c:pt>
                <c:pt idx="1024">
                  <c:v>41324</c:v>
                </c:pt>
                <c:pt idx="1025">
                  <c:v>41323</c:v>
                </c:pt>
                <c:pt idx="1026">
                  <c:v>41320</c:v>
                </c:pt>
                <c:pt idx="1027">
                  <c:v>41319</c:v>
                </c:pt>
                <c:pt idx="1028">
                  <c:v>41318</c:v>
                </c:pt>
                <c:pt idx="1029">
                  <c:v>41317</c:v>
                </c:pt>
                <c:pt idx="1030">
                  <c:v>41316</c:v>
                </c:pt>
                <c:pt idx="1031">
                  <c:v>41313</c:v>
                </c:pt>
                <c:pt idx="1032">
                  <c:v>41312</c:v>
                </c:pt>
                <c:pt idx="1033">
                  <c:v>41311</c:v>
                </c:pt>
                <c:pt idx="1034">
                  <c:v>41310</c:v>
                </c:pt>
                <c:pt idx="1035">
                  <c:v>41309</c:v>
                </c:pt>
                <c:pt idx="1036">
                  <c:v>41306</c:v>
                </c:pt>
                <c:pt idx="1037">
                  <c:v>41305</c:v>
                </c:pt>
                <c:pt idx="1038">
                  <c:v>41304</c:v>
                </c:pt>
                <c:pt idx="1039">
                  <c:v>41303</c:v>
                </c:pt>
                <c:pt idx="1040">
                  <c:v>41302</c:v>
                </c:pt>
                <c:pt idx="1041">
                  <c:v>41299</c:v>
                </c:pt>
                <c:pt idx="1042">
                  <c:v>41298</c:v>
                </c:pt>
                <c:pt idx="1043">
                  <c:v>41297</c:v>
                </c:pt>
                <c:pt idx="1044">
                  <c:v>41296</c:v>
                </c:pt>
                <c:pt idx="1045">
                  <c:v>41295</c:v>
                </c:pt>
                <c:pt idx="1046">
                  <c:v>41292</c:v>
                </c:pt>
                <c:pt idx="1047">
                  <c:v>41291</c:v>
                </c:pt>
                <c:pt idx="1048">
                  <c:v>41290</c:v>
                </c:pt>
                <c:pt idx="1049">
                  <c:v>41289</c:v>
                </c:pt>
                <c:pt idx="1050">
                  <c:v>41288</c:v>
                </c:pt>
                <c:pt idx="1051">
                  <c:v>41285</c:v>
                </c:pt>
                <c:pt idx="1052">
                  <c:v>41284</c:v>
                </c:pt>
                <c:pt idx="1053">
                  <c:v>41283</c:v>
                </c:pt>
                <c:pt idx="1054">
                  <c:v>41282</c:v>
                </c:pt>
                <c:pt idx="1055">
                  <c:v>41281</c:v>
                </c:pt>
                <c:pt idx="1056">
                  <c:v>41278</c:v>
                </c:pt>
                <c:pt idx="1057">
                  <c:v>41277</c:v>
                </c:pt>
                <c:pt idx="1058">
                  <c:v>41276</c:v>
                </c:pt>
                <c:pt idx="1059">
                  <c:v>41275</c:v>
                </c:pt>
                <c:pt idx="1060">
                  <c:v>41274</c:v>
                </c:pt>
                <c:pt idx="1061">
                  <c:v>41271</c:v>
                </c:pt>
                <c:pt idx="1062">
                  <c:v>41270</c:v>
                </c:pt>
                <c:pt idx="1063">
                  <c:v>41264</c:v>
                </c:pt>
                <c:pt idx="1064">
                  <c:v>41263</c:v>
                </c:pt>
                <c:pt idx="1065">
                  <c:v>41262</c:v>
                </c:pt>
                <c:pt idx="1066">
                  <c:v>41261</c:v>
                </c:pt>
                <c:pt idx="1067">
                  <c:v>41260</c:v>
                </c:pt>
                <c:pt idx="1068">
                  <c:v>41257</c:v>
                </c:pt>
                <c:pt idx="1069">
                  <c:v>41256</c:v>
                </c:pt>
                <c:pt idx="1070">
                  <c:v>41255</c:v>
                </c:pt>
                <c:pt idx="1071">
                  <c:v>41254</c:v>
                </c:pt>
                <c:pt idx="1072">
                  <c:v>41253</c:v>
                </c:pt>
                <c:pt idx="1073">
                  <c:v>41250</c:v>
                </c:pt>
                <c:pt idx="1074">
                  <c:v>41249</c:v>
                </c:pt>
                <c:pt idx="1075">
                  <c:v>41248</c:v>
                </c:pt>
                <c:pt idx="1076">
                  <c:v>41247</c:v>
                </c:pt>
                <c:pt idx="1077">
                  <c:v>41246</c:v>
                </c:pt>
                <c:pt idx="1078">
                  <c:v>41243</c:v>
                </c:pt>
                <c:pt idx="1079">
                  <c:v>41242</c:v>
                </c:pt>
                <c:pt idx="1080">
                  <c:v>41241</c:v>
                </c:pt>
                <c:pt idx="1081">
                  <c:v>41240</c:v>
                </c:pt>
                <c:pt idx="1082">
                  <c:v>41239</c:v>
                </c:pt>
                <c:pt idx="1083">
                  <c:v>41236</c:v>
                </c:pt>
                <c:pt idx="1084">
                  <c:v>41235</c:v>
                </c:pt>
                <c:pt idx="1085">
                  <c:v>41234</c:v>
                </c:pt>
                <c:pt idx="1086">
                  <c:v>41233</c:v>
                </c:pt>
                <c:pt idx="1087">
                  <c:v>41232</c:v>
                </c:pt>
                <c:pt idx="1088">
                  <c:v>41229</c:v>
                </c:pt>
                <c:pt idx="1089">
                  <c:v>41228</c:v>
                </c:pt>
                <c:pt idx="1090">
                  <c:v>41227</c:v>
                </c:pt>
                <c:pt idx="1091">
                  <c:v>41226</c:v>
                </c:pt>
                <c:pt idx="1092">
                  <c:v>41225</c:v>
                </c:pt>
                <c:pt idx="1093">
                  <c:v>41222</c:v>
                </c:pt>
                <c:pt idx="1094">
                  <c:v>41221</c:v>
                </c:pt>
                <c:pt idx="1095">
                  <c:v>41220</c:v>
                </c:pt>
                <c:pt idx="1096">
                  <c:v>41219</c:v>
                </c:pt>
                <c:pt idx="1097">
                  <c:v>41218</c:v>
                </c:pt>
                <c:pt idx="1098">
                  <c:v>41215</c:v>
                </c:pt>
                <c:pt idx="1099">
                  <c:v>41214</c:v>
                </c:pt>
                <c:pt idx="1100">
                  <c:v>41213</c:v>
                </c:pt>
                <c:pt idx="1101">
                  <c:v>41212</c:v>
                </c:pt>
                <c:pt idx="1102">
                  <c:v>41211</c:v>
                </c:pt>
                <c:pt idx="1103">
                  <c:v>41208</c:v>
                </c:pt>
                <c:pt idx="1104">
                  <c:v>41207</c:v>
                </c:pt>
                <c:pt idx="1105">
                  <c:v>41206</c:v>
                </c:pt>
                <c:pt idx="1106">
                  <c:v>41205</c:v>
                </c:pt>
                <c:pt idx="1107">
                  <c:v>41204</c:v>
                </c:pt>
                <c:pt idx="1108">
                  <c:v>41201</c:v>
                </c:pt>
                <c:pt idx="1109">
                  <c:v>41200</c:v>
                </c:pt>
                <c:pt idx="1110">
                  <c:v>41199</c:v>
                </c:pt>
                <c:pt idx="1111">
                  <c:v>41198</c:v>
                </c:pt>
                <c:pt idx="1112">
                  <c:v>41197</c:v>
                </c:pt>
                <c:pt idx="1113">
                  <c:v>41194</c:v>
                </c:pt>
                <c:pt idx="1114">
                  <c:v>41193</c:v>
                </c:pt>
                <c:pt idx="1115">
                  <c:v>41192</c:v>
                </c:pt>
                <c:pt idx="1116">
                  <c:v>41191</c:v>
                </c:pt>
                <c:pt idx="1117">
                  <c:v>41190</c:v>
                </c:pt>
                <c:pt idx="1118">
                  <c:v>41187</c:v>
                </c:pt>
                <c:pt idx="1119">
                  <c:v>41186</c:v>
                </c:pt>
                <c:pt idx="1120">
                  <c:v>41185</c:v>
                </c:pt>
                <c:pt idx="1121">
                  <c:v>41184</c:v>
                </c:pt>
                <c:pt idx="1122">
                  <c:v>41183</c:v>
                </c:pt>
                <c:pt idx="1123">
                  <c:v>41180</c:v>
                </c:pt>
                <c:pt idx="1124">
                  <c:v>41179</c:v>
                </c:pt>
                <c:pt idx="1125">
                  <c:v>41178</c:v>
                </c:pt>
                <c:pt idx="1126">
                  <c:v>41177</c:v>
                </c:pt>
                <c:pt idx="1127">
                  <c:v>41176</c:v>
                </c:pt>
                <c:pt idx="1128">
                  <c:v>41173</c:v>
                </c:pt>
                <c:pt idx="1129">
                  <c:v>41172</c:v>
                </c:pt>
                <c:pt idx="1130">
                  <c:v>41171</c:v>
                </c:pt>
                <c:pt idx="1131">
                  <c:v>41170</c:v>
                </c:pt>
                <c:pt idx="1132">
                  <c:v>41169</c:v>
                </c:pt>
                <c:pt idx="1133">
                  <c:v>41166</c:v>
                </c:pt>
                <c:pt idx="1134">
                  <c:v>41165</c:v>
                </c:pt>
                <c:pt idx="1135">
                  <c:v>41164</c:v>
                </c:pt>
                <c:pt idx="1136">
                  <c:v>41163</c:v>
                </c:pt>
                <c:pt idx="1137">
                  <c:v>41162</c:v>
                </c:pt>
                <c:pt idx="1138">
                  <c:v>41159</c:v>
                </c:pt>
                <c:pt idx="1139">
                  <c:v>41158</c:v>
                </c:pt>
                <c:pt idx="1140">
                  <c:v>41157</c:v>
                </c:pt>
                <c:pt idx="1141">
                  <c:v>41156</c:v>
                </c:pt>
                <c:pt idx="1142">
                  <c:v>41155</c:v>
                </c:pt>
                <c:pt idx="1143">
                  <c:v>41152</c:v>
                </c:pt>
                <c:pt idx="1144">
                  <c:v>41151</c:v>
                </c:pt>
                <c:pt idx="1145">
                  <c:v>41150</c:v>
                </c:pt>
                <c:pt idx="1146">
                  <c:v>41149</c:v>
                </c:pt>
                <c:pt idx="1147">
                  <c:v>41148</c:v>
                </c:pt>
                <c:pt idx="1148">
                  <c:v>41145</c:v>
                </c:pt>
                <c:pt idx="1149">
                  <c:v>41144</c:v>
                </c:pt>
                <c:pt idx="1150">
                  <c:v>41143</c:v>
                </c:pt>
                <c:pt idx="1151">
                  <c:v>41142</c:v>
                </c:pt>
                <c:pt idx="1152">
                  <c:v>41141</c:v>
                </c:pt>
                <c:pt idx="1153">
                  <c:v>41138</c:v>
                </c:pt>
                <c:pt idx="1154">
                  <c:v>41137</c:v>
                </c:pt>
                <c:pt idx="1155">
                  <c:v>41136</c:v>
                </c:pt>
                <c:pt idx="1156">
                  <c:v>41135</c:v>
                </c:pt>
                <c:pt idx="1157">
                  <c:v>41134</c:v>
                </c:pt>
                <c:pt idx="1158">
                  <c:v>41131</c:v>
                </c:pt>
                <c:pt idx="1159">
                  <c:v>41130</c:v>
                </c:pt>
                <c:pt idx="1160">
                  <c:v>41129</c:v>
                </c:pt>
                <c:pt idx="1161">
                  <c:v>41128</c:v>
                </c:pt>
                <c:pt idx="1162">
                  <c:v>41127</c:v>
                </c:pt>
                <c:pt idx="1163">
                  <c:v>41124</c:v>
                </c:pt>
                <c:pt idx="1164">
                  <c:v>41123</c:v>
                </c:pt>
                <c:pt idx="1165">
                  <c:v>41122</c:v>
                </c:pt>
                <c:pt idx="1166">
                  <c:v>41121</c:v>
                </c:pt>
                <c:pt idx="1167">
                  <c:v>41120</c:v>
                </c:pt>
                <c:pt idx="1168">
                  <c:v>41117</c:v>
                </c:pt>
                <c:pt idx="1169">
                  <c:v>41116</c:v>
                </c:pt>
                <c:pt idx="1170">
                  <c:v>41115</c:v>
                </c:pt>
                <c:pt idx="1171">
                  <c:v>41114</c:v>
                </c:pt>
                <c:pt idx="1172">
                  <c:v>41113</c:v>
                </c:pt>
                <c:pt idx="1173">
                  <c:v>41110</c:v>
                </c:pt>
                <c:pt idx="1174">
                  <c:v>41109</c:v>
                </c:pt>
                <c:pt idx="1175">
                  <c:v>41108</c:v>
                </c:pt>
                <c:pt idx="1176">
                  <c:v>41107</c:v>
                </c:pt>
                <c:pt idx="1177">
                  <c:v>41106</c:v>
                </c:pt>
                <c:pt idx="1178">
                  <c:v>41103</c:v>
                </c:pt>
                <c:pt idx="1179">
                  <c:v>41102</c:v>
                </c:pt>
                <c:pt idx="1180">
                  <c:v>41101</c:v>
                </c:pt>
                <c:pt idx="1181">
                  <c:v>41100</c:v>
                </c:pt>
                <c:pt idx="1182">
                  <c:v>41099</c:v>
                </c:pt>
                <c:pt idx="1183">
                  <c:v>41096</c:v>
                </c:pt>
                <c:pt idx="1184">
                  <c:v>41095</c:v>
                </c:pt>
                <c:pt idx="1185">
                  <c:v>41094</c:v>
                </c:pt>
                <c:pt idx="1186">
                  <c:v>41093</c:v>
                </c:pt>
                <c:pt idx="1187">
                  <c:v>41092</c:v>
                </c:pt>
                <c:pt idx="1188">
                  <c:v>41089</c:v>
                </c:pt>
                <c:pt idx="1189">
                  <c:v>41088</c:v>
                </c:pt>
                <c:pt idx="1190">
                  <c:v>41087</c:v>
                </c:pt>
                <c:pt idx="1191">
                  <c:v>41086</c:v>
                </c:pt>
                <c:pt idx="1192">
                  <c:v>41085</c:v>
                </c:pt>
                <c:pt idx="1193">
                  <c:v>41082</c:v>
                </c:pt>
                <c:pt idx="1194">
                  <c:v>41081</c:v>
                </c:pt>
                <c:pt idx="1195">
                  <c:v>41080</c:v>
                </c:pt>
                <c:pt idx="1196">
                  <c:v>41079</c:v>
                </c:pt>
                <c:pt idx="1197">
                  <c:v>41078</c:v>
                </c:pt>
                <c:pt idx="1198">
                  <c:v>41075</c:v>
                </c:pt>
                <c:pt idx="1199">
                  <c:v>41074</c:v>
                </c:pt>
                <c:pt idx="1200">
                  <c:v>41073</c:v>
                </c:pt>
                <c:pt idx="1201">
                  <c:v>41072</c:v>
                </c:pt>
                <c:pt idx="1202">
                  <c:v>41071</c:v>
                </c:pt>
                <c:pt idx="1203">
                  <c:v>41068</c:v>
                </c:pt>
                <c:pt idx="1204">
                  <c:v>41067</c:v>
                </c:pt>
                <c:pt idx="1205">
                  <c:v>41066</c:v>
                </c:pt>
                <c:pt idx="1206">
                  <c:v>41065</c:v>
                </c:pt>
                <c:pt idx="1207">
                  <c:v>41064</c:v>
                </c:pt>
                <c:pt idx="1208">
                  <c:v>41061</c:v>
                </c:pt>
                <c:pt idx="1209">
                  <c:v>41060</c:v>
                </c:pt>
                <c:pt idx="1210">
                  <c:v>41059</c:v>
                </c:pt>
                <c:pt idx="1211">
                  <c:v>41058</c:v>
                </c:pt>
                <c:pt idx="1212">
                  <c:v>41057</c:v>
                </c:pt>
                <c:pt idx="1213">
                  <c:v>41054</c:v>
                </c:pt>
                <c:pt idx="1214">
                  <c:v>41053</c:v>
                </c:pt>
                <c:pt idx="1215">
                  <c:v>41052</c:v>
                </c:pt>
                <c:pt idx="1216">
                  <c:v>41051</c:v>
                </c:pt>
                <c:pt idx="1217">
                  <c:v>41050</c:v>
                </c:pt>
                <c:pt idx="1218">
                  <c:v>41047</c:v>
                </c:pt>
                <c:pt idx="1219">
                  <c:v>41046</c:v>
                </c:pt>
                <c:pt idx="1220">
                  <c:v>41045</c:v>
                </c:pt>
                <c:pt idx="1221">
                  <c:v>41044</c:v>
                </c:pt>
                <c:pt idx="1222">
                  <c:v>41043</c:v>
                </c:pt>
                <c:pt idx="1223">
                  <c:v>41040</c:v>
                </c:pt>
                <c:pt idx="1224">
                  <c:v>41039</c:v>
                </c:pt>
                <c:pt idx="1225">
                  <c:v>41038</c:v>
                </c:pt>
                <c:pt idx="1226">
                  <c:v>41037</c:v>
                </c:pt>
                <c:pt idx="1227">
                  <c:v>41036</c:v>
                </c:pt>
                <c:pt idx="1228">
                  <c:v>41033</c:v>
                </c:pt>
                <c:pt idx="1229">
                  <c:v>41032</c:v>
                </c:pt>
                <c:pt idx="1230">
                  <c:v>41031</c:v>
                </c:pt>
                <c:pt idx="1231">
                  <c:v>41030</c:v>
                </c:pt>
                <c:pt idx="1232">
                  <c:v>41029</c:v>
                </c:pt>
                <c:pt idx="1233">
                  <c:v>41026</c:v>
                </c:pt>
                <c:pt idx="1234">
                  <c:v>41025</c:v>
                </c:pt>
                <c:pt idx="1235">
                  <c:v>41024</c:v>
                </c:pt>
                <c:pt idx="1236">
                  <c:v>41023</c:v>
                </c:pt>
                <c:pt idx="1237">
                  <c:v>41022</c:v>
                </c:pt>
                <c:pt idx="1238">
                  <c:v>41019</c:v>
                </c:pt>
                <c:pt idx="1239">
                  <c:v>41018</c:v>
                </c:pt>
                <c:pt idx="1240">
                  <c:v>41017</c:v>
                </c:pt>
                <c:pt idx="1241">
                  <c:v>41016</c:v>
                </c:pt>
                <c:pt idx="1242">
                  <c:v>41015</c:v>
                </c:pt>
                <c:pt idx="1243">
                  <c:v>41012</c:v>
                </c:pt>
                <c:pt idx="1244">
                  <c:v>41011</c:v>
                </c:pt>
                <c:pt idx="1245">
                  <c:v>41010</c:v>
                </c:pt>
                <c:pt idx="1246">
                  <c:v>41009</c:v>
                </c:pt>
                <c:pt idx="1247">
                  <c:v>41008</c:v>
                </c:pt>
                <c:pt idx="1248">
                  <c:v>41004</c:v>
                </c:pt>
                <c:pt idx="1249">
                  <c:v>41003</c:v>
                </c:pt>
                <c:pt idx="1250">
                  <c:v>41002</c:v>
                </c:pt>
                <c:pt idx="1251">
                  <c:v>41001</c:v>
                </c:pt>
                <c:pt idx="1252">
                  <c:v>40998</c:v>
                </c:pt>
                <c:pt idx="1253">
                  <c:v>40997</c:v>
                </c:pt>
                <c:pt idx="1254">
                  <c:v>40996</c:v>
                </c:pt>
                <c:pt idx="1255">
                  <c:v>40995</c:v>
                </c:pt>
                <c:pt idx="1256">
                  <c:v>40994</c:v>
                </c:pt>
                <c:pt idx="1257">
                  <c:v>40991</c:v>
                </c:pt>
                <c:pt idx="1258">
                  <c:v>40990</c:v>
                </c:pt>
                <c:pt idx="1259">
                  <c:v>40989</c:v>
                </c:pt>
                <c:pt idx="1260">
                  <c:v>40988</c:v>
                </c:pt>
                <c:pt idx="1261">
                  <c:v>40987</c:v>
                </c:pt>
                <c:pt idx="1262">
                  <c:v>40984</c:v>
                </c:pt>
                <c:pt idx="1263">
                  <c:v>40983</c:v>
                </c:pt>
                <c:pt idx="1264">
                  <c:v>40982</c:v>
                </c:pt>
                <c:pt idx="1265">
                  <c:v>40981</c:v>
                </c:pt>
                <c:pt idx="1266">
                  <c:v>40980</c:v>
                </c:pt>
                <c:pt idx="1267">
                  <c:v>40977</c:v>
                </c:pt>
                <c:pt idx="1268">
                  <c:v>40976</c:v>
                </c:pt>
                <c:pt idx="1269">
                  <c:v>40975</c:v>
                </c:pt>
                <c:pt idx="1270">
                  <c:v>40974</c:v>
                </c:pt>
                <c:pt idx="1271">
                  <c:v>40973</c:v>
                </c:pt>
                <c:pt idx="1272">
                  <c:v>40970</c:v>
                </c:pt>
                <c:pt idx="1273">
                  <c:v>40969</c:v>
                </c:pt>
                <c:pt idx="1274">
                  <c:v>40968</c:v>
                </c:pt>
                <c:pt idx="1275">
                  <c:v>40967</c:v>
                </c:pt>
                <c:pt idx="1276">
                  <c:v>40966</c:v>
                </c:pt>
                <c:pt idx="1277">
                  <c:v>40963</c:v>
                </c:pt>
                <c:pt idx="1278">
                  <c:v>40962</c:v>
                </c:pt>
                <c:pt idx="1279">
                  <c:v>40961</c:v>
                </c:pt>
                <c:pt idx="1280">
                  <c:v>40960</c:v>
                </c:pt>
                <c:pt idx="1281">
                  <c:v>40959</c:v>
                </c:pt>
                <c:pt idx="1282">
                  <c:v>40956</c:v>
                </c:pt>
                <c:pt idx="1283">
                  <c:v>40955</c:v>
                </c:pt>
                <c:pt idx="1284">
                  <c:v>40954</c:v>
                </c:pt>
                <c:pt idx="1285">
                  <c:v>40953</c:v>
                </c:pt>
                <c:pt idx="1286">
                  <c:v>40952</c:v>
                </c:pt>
                <c:pt idx="1287">
                  <c:v>40949</c:v>
                </c:pt>
                <c:pt idx="1288">
                  <c:v>40948</c:v>
                </c:pt>
                <c:pt idx="1289">
                  <c:v>40947</c:v>
                </c:pt>
                <c:pt idx="1290">
                  <c:v>40946</c:v>
                </c:pt>
                <c:pt idx="1291">
                  <c:v>40945</c:v>
                </c:pt>
                <c:pt idx="1292">
                  <c:v>40942</c:v>
                </c:pt>
                <c:pt idx="1293">
                  <c:v>40941</c:v>
                </c:pt>
                <c:pt idx="1294">
                  <c:v>40940</c:v>
                </c:pt>
                <c:pt idx="1295">
                  <c:v>40939</c:v>
                </c:pt>
                <c:pt idx="1296">
                  <c:v>40938</c:v>
                </c:pt>
                <c:pt idx="1297">
                  <c:v>40935</c:v>
                </c:pt>
                <c:pt idx="1298">
                  <c:v>40934</c:v>
                </c:pt>
                <c:pt idx="1299">
                  <c:v>40933</c:v>
                </c:pt>
                <c:pt idx="1300">
                  <c:v>40932</c:v>
                </c:pt>
                <c:pt idx="1301">
                  <c:v>40931</c:v>
                </c:pt>
                <c:pt idx="1302">
                  <c:v>40928</c:v>
                </c:pt>
                <c:pt idx="1303">
                  <c:v>40927</c:v>
                </c:pt>
                <c:pt idx="1304">
                  <c:v>40926</c:v>
                </c:pt>
                <c:pt idx="1305">
                  <c:v>40925</c:v>
                </c:pt>
                <c:pt idx="1306">
                  <c:v>40924</c:v>
                </c:pt>
                <c:pt idx="1307">
                  <c:v>40921</c:v>
                </c:pt>
                <c:pt idx="1308">
                  <c:v>40920</c:v>
                </c:pt>
                <c:pt idx="1309">
                  <c:v>40919</c:v>
                </c:pt>
                <c:pt idx="1310">
                  <c:v>40918</c:v>
                </c:pt>
                <c:pt idx="1311">
                  <c:v>40917</c:v>
                </c:pt>
                <c:pt idx="1312">
                  <c:v>40914</c:v>
                </c:pt>
                <c:pt idx="1313">
                  <c:v>40913</c:v>
                </c:pt>
                <c:pt idx="1314">
                  <c:v>40912</c:v>
                </c:pt>
                <c:pt idx="1315">
                  <c:v>40911</c:v>
                </c:pt>
                <c:pt idx="1316">
                  <c:v>40910</c:v>
                </c:pt>
                <c:pt idx="1317">
                  <c:v>40907</c:v>
                </c:pt>
                <c:pt idx="1318">
                  <c:v>40906</c:v>
                </c:pt>
                <c:pt idx="1319">
                  <c:v>40905</c:v>
                </c:pt>
                <c:pt idx="1320">
                  <c:v>40904</c:v>
                </c:pt>
                <c:pt idx="1321">
                  <c:v>40903</c:v>
                </c:pt>
                <c:pt idx="1322">
                  <c:v>40900</c:v>
                </c:pt>
                <c:pt idx="1323">
                  <c:v>40899</c:v>
                </c:pt>
                <c:pt idx="1324">
                  <c:v>40898</c:v>
                </c:pt>
                <c:pt idx="1325">
                  <c:v>40897</c:v>
                </c:pt>
                <c:pt idx="1326">
                  <c:v>40896</c:v>
                </c:pt>
                <c:pt idx="1327">
                  <c:v>40893</c:v>
                </c:pt>
                <c:pt idx="1328">
                  <c:v>40892</c:v>
                </c:pt>
                <c:pt idx="1329">
                  <c:v>40891</c:v>
                </c:pt>
                <c:pt idx="1330">
                  <c:v>40890</c:v>
                </c:pt>
                <c:pt idx="1331">
                  <c:v>40889</c:v>
                </c:pt>
                <c:pt idx="1332">
                  <c:v>40886</c:v>
                </c:pt>
                <c:pt idx="1333">
                  <c:v>40885</c:v>
                </c:pt>
                <c:pt idx="1334">
                  <c:v>40884</c:v>
                </c:pt>
                <c:pt idx="1335">
                  <c:v>40883</c:v>
                </c:pt>
                <c:pt idx="1336">
                  <c:v>40882</c:v>
                </c:pt>
                <c:pt idx="1337">
                  <c:v>40879</c:v>
                </c:pt>
                <c:pt idx="1338">
                  <c:v>40878</c:v>
                </c:pt>
                <c:pt idx="1339">
                  <c:v>40877</c:v>
                </c:pt>
                <c:pt idx="1340">
                  <c:v>40876</c:v>
                </c:pt>
                <c:pt idx="1341">
                  <c:v>40875</c:v>
                </c:pt>
                <c:pt idx="1342">
                  <c:v>40872</c:v>
                </c:pt>
                <c:pt idx="1343">
                  <c:v>40871</c:v>
                </c:pt>
                <c:pt idx="1344">
                  <c:v>40870</c:v>
                </c:pt>
                <c:pt idx="1345">
                  <c:v>40869</c:v>
                </c:pt>
                <c:pt idx="1346">
                  <c:v>40868</c:v>
                </c:pt>
                <c:pt idx="1347">
                  <c:v>40865</c:v>
                </c:pt>
                <c:pt idx="1348">
                  <c:v>40864</c:v>
                </c:pt>
                <c:pt idx="1349">
                  <c:v>40863</c:v>
                </c:pt>
                <c:pt idx="1350">
                  <c:v>40862</c:v>
                </c:pt>
                <c:pt idx="1351">
                  <c:v>40861</c:v>
                </c:pt>
                <c:pt idx="1352">
                  <c:v>40858</c:v>
                </c:pt>
                <c:pt idx="1353">
                  <c:v>40857</c:v>
                </c:pt>
                <c:pt idx="1354">
                  <c:v>40856</c:v>
                </c:pt>
                <c:pt idx="1355">
                  <c:v>40855</c:v>
                </c:pt>
                <c:pt idx="1356">
                  <c:v>40854</c:v>
                </c:pt>
                <c:pt idx="1357">
                  <c:v>40851</c:v>
                </c:pt>
                <c:pt idx="1358">
                  <c:v>40850</c:v>
                </c:pt>
                <c:pt idx="1359">
                  <c:v>40849</c:v>
                </c:pt>
                <c:pt idx="1360">
                  <c:v>40848</c:v>
                </c:pt>
                <c:pt idx="1361">
                  <c:v>40847</c:v>
                </c:pt>
                <c:pt idx="1362">
                  <c:v>40844</c:v>
                </c:pt>
                <c:pt idx="1363">
                  <c:v>40843</c:v>
                </c:pt>
                <c:pt idx="1364">
                  <c:v>40842</c:v>
                </c:pt>
                <c:pt idx="1365">
                  <c:v>40841</c:v>
                </c:pt>
                <c:pt idx="1366">
                  <c:v>40840</c:v>
                </c:pt>
                <c:pt idx="1367">
                  <c:v>40837</c:v>
                </c:pt>
                <c:pt idx="1368">
                  <c:v>40836</c:v>
                </c:pt>
                <c:pt idx="1369">
                  <c:v>40835</c:v>
                </c:pt>
                <c:pt idx="1370">
                  <c:v>40834</c:v>
                </c:pt>
                <c:pt idx="1371">
                  <c:v>40833</c:v>
                </c:pt>
                <c:pt idx="1372">
                  <c:v>40830</c:v>
                </c:pt>
                <c:pt idx="1373">
                  <c:v>40829</c:v>
                </c:pt>
                <c:pt idx="1374">
                  <c:v>40828</c:v>
                </c:pt>
                <c:pt idx="1375">
                  <c:v>40827</c:v>
                </c:pt>
                <c:pt idx="1376">
                  <c:v>40826</c:v>
                </c:pt>
                <c:pt idx="1377">
                  <c:v>40823</c:v>
                </c:pt>
                <c:pt idx="1378">
                  <c:v>40822</c:v>
                </c:pt>
                <c:pt idx="1379">
                  <c:v>40821</c:v>
                </c:pt>
                <c:pt idx="1380">
                  <c:v>40820</c:v>
                </c:pt>
                <c:pt idx="1381">
                  <c:v>40819</c:v>
                </c:pt>
                <c:pt idx="1382">
                  <c:v>40816</c:v>
                </c:pt>
                <c:pt idx="1383">
                  <c:v>40815</c:v>
                </c:pt>
                <c:pt idx="1384">
                  <c:v>40814</c:v>
                </c:pt>
                <c:pt idx="1385">
                  <c:v>40813</c:v>
                </c:pt>
                <c:pt idx="1386">
                  <c:v>40812</c:v>
                </c:pt>
                <c:pt idx="1387">
                  <c:v>40809</c:v>
                </c:pt>
                <c:pt idx="1388">
                  <c:v>40808</c:v>
                </c:pt>
                <c:pt idx="1389">
                  <c:v>40807</c:v>
                </c:pt>
                <c:pt idx="1390">
                  <c:v>40806</c:v>
                </c:pt>
                <c:pt idx="1391">
                  <c:v>40805</c:v>
                </c:pt>
                <c:pt idx="1392">
                  <c:v>40802</c:v>
                </c:pt>
                <c:pt idx="1393">
                  <c:v>40801</c:v>
                </c:pt>
                <c:pt idx="1394">
                  <c:v>40800</c:v>
                </c:pt>
                <c:pt idx="1395">
                  <c:v>40799</c:v>
                </c:pt>
                <c:pt idx="1396">
                  <c:v>40798</c:v>
                </c:pt>
                <c:pt idx="1397">
                  <c:v>40795</c:v>
                </c:pt>
                <c:pt idx="1398">
                  <c:v>40794</c:v>
                </c:pt>
                <c:pt idx="1399">
                  <c:v>40793</c:v>
                </c:pt>
                <c:pt idx="1400">
                  <c:v>40792</c:v>
                </c:pt>
                <c:pt idx="1401">
                  <c:v>40791</c:v>
                </c:pt>
                <c:pt idx="1402">
                  <c:v>40788</c:v>
                </c:pt>
                <c:pt idx="1403">
                  <c:v>40787</c:v>
                </c:pt>
                <c:pt idx="1404">
                  <c:v>40786</c:v>
                </c:pt>
                <c:pt idx="1405">
                  <c:v>40785</c:v>
                </c:pt>
                <c:pt idx="1406">
                  <c:v>40784</c:v>
                </c:pt>
                <c:pt idx="1407">
                  <c:v>40781</c:v>
                </c:pt>
                <c:pt idx="1408">
                  <c:v>40780</c:v>
                </c:pt>
                <c:pt idx="1409">
                  <c:v>40779</c:v>
                </c:pt>
                <c:pt idx="1410">
                  <c:v>40778</c:v>
                </c:pt>
                <c:pt idx="1411">
                  <c:v>40777</c:v>
                </c:pt>
                <c:pt idx="1412">
                  <c:v>40774</c:v>
                </c:pt>
                <c:pt idx="1413">
                  <c:v>40773</c:v>
                </c:pt>
                <c:pt idx="1414">
                  <c:v>40772</c:v>
                </c:pt>
                <c:pt idx="1415">
                  <c:v>40771</c:v>
                </c:pt>
                <c:pt idx="1416">
                  <c:v>40770</c:v>
                </c:pt>
                <c:pt idx="1417">
                  <c:v>40767</c:v>
                </c:pt>
                <c:pt idx="1418">
                  <c:v>40766</c:v>
                </c:pt>
                <c:pt idx="1419">
                  <c:v>40765</c:v>
                </c:pt>
                <c:pt idx="1420">
                  <c:v>40764</c:v>
                </c:pt>
                <c:pt idx="1421">
                  <c:v>40763</c:v>
                </c:pt>
                <c:pt idx="1422">
                  <c:v>40760</c:v>
                </c:pt>
                <c:pt idx="1423">
                  <c:v>40759</c:v>
                </c:pt>
                <c:pt idx="1424">
                  <c:v>40758</c:v>
                </c:pt>
                <c:pt idx="1425">
                  <c:v>40757</c:v>
                </c:pt>
                <c:pt idx="1426">
                  <c:v>40756</c:v>
                </c:pt>
                <c:pt idx="1427">
                  <c:v>40753</c:v>
                </c:pt>
                <c:pt idx="1428">
                  <c:v>40752</c:v>
                </c:pt>
                <c:pt idx="1429">
                  <c:v>40751</c:v>
                </c:pt>
                <c:pt idx="1430">
                  <c:v>40750</c:v>
                </c:pt>
                <c:pt idx="1431">
                  <c:v>40749</c:v>
                </c:pt>
                <c:pt idx="1432">
                  <c:v>40746</c:v>
                </c:pt>
                <c:pt idx="1433">
                  <c:v>40745</c:v>
                </c:pt>
                <c:pt idx="1434">
                  <c:v>40744</c:v>
                </c:pt>
                <c:pt idx="1435">
                  <c:v>40743</c:v>
                </c:pt>
                <c:pt idx="1436">
                  <c:v>40742</c:v>
                </c:pt>
                <c:pt idx="1437">
                  <c:v>40739</c:v>
                </c:pt>
                <c:pt idx="1438">
                  <c:v>40738</c:v>
                </c:pt>
                <c:pt idx="1439">
                  <c:v>40737</c:v>
                </c:pt>
                <c:pt idx="1440">
                  <c:v>40736</c:v>
                </c:pt>
                <c:pt idx="1441">
                  <c:v>40735</c:v>
                </c:pt>
                <c:pt idx="1442">
                  <c:v>40732</c:v>
                </c:pt>
                <c:pt idx="1443">
                  <c:v>40731</c:v>
                </c:pt>
                <c:pt idx="1444">
                  <c:v>40730</c:v>
                </c:pt>
                <c:pt idx="1445">
                  <c:v>40729</c:v>
                </c:pt>
                <c:pt idx="1446">
                  <c:v>40728</c:v>
                </c:pt>
                <c:pt idx="1447">
                  <c:v>40725</c:v>
                </c:pt>
                <c:pt idx="1448">
                  <c:v>40724</c:v>
                </c:pt>
                <c:pt idx="1449">
                  <c:v>40723</c:v>
                </c:pt>
                <c:pt idx="1450">
                  <c:v>40722</c:v>
                </c:pt>
                <c:pt idx="1451">
                  <c:v>40721</c:v>
                </c:pt>
                <c:pt idx="1452">
                  <c:v>40718</c:v>
                </c:pt>
                <c:pt idx="1453">
                  <c:v>40717</c:v>
                </c:pt>
                <c:pt idx="1454">
                  <c:v>40716</c:v>
                </c:pt>
                <c:pt idx="1455">
                  <c:v>40715</c:v>
                </c:pt>
                <c:pt idx="1456">
                  <c:v>40714</c:v>
                </c:pt>
                <c:pt idx="1457">
                  <c:v>40711</c:v>
                </c:pt>
                <c:pt idx="1458">
                  <c:v>40710</c:v>
                </c:pt>
                <c:pt idx="1459">
                  <c:v>40709</c:v>
                </c:pt>
                <c:pt idx="1460">
                  <c:v>40708</c:v>
                </c:pt>
                <c:pt idx="1461">
                  <c:v>40707</c:v>
                </c:pt>
                <c:pt idx="1462">
                  <c:v>40704</c:v>
                </c:pt>
                <c:pt idx="1463">
                  <c:v>40703</c:v>
                </c:pt>
                <c:pt idx="1464">
                  <c:v>40702</c:v>
                </c:pt>
                <c:pt idx="1465">
                  <c:v>40701</c:v>
                </c:pt>
                <c:pt idx="1466">
                  <c:v>40700</c:v>
                </c:pt>
                <c:pt idx="1467">
                  <c:v>40697</c:v>
                </c:pt>
                <c:pt idx="1468">
                  <c:v>40696</c:v>
                </c:pt>
                <c:pt idx="1469">
                  <c:v>40695</c:v>
                </c:pt>
                <c:pt idx="1470">
                  <c:v>40694</c:v>
                </c:pt>
                <c:pt idx="1471">
                  <c:v>40693</c:v>
                </c:pt>
                <c:pt idx="1472">
                  <c:v>40690</c:v>
                </c:pt>
                <c:pt idx="1473">
                  <c:v>40689</c:v>
                </c:pt>
                <c:pt idx="1474">
                  <c:v>40688</c:v>
                </c:pt>
                <c:pt idx="1475">
                  <c:v>40687</c:v>
                </c:pt>
                <c:pt idx="1476">
                  <c:v>40686</c:v>
                </c:pt>
                <c:pt idx="1477">
                  <c:v>40683</c:v>
                </c:pt>
                <c:pt idx="1478">
                  <c:v>40682</c:v>
                </c:pt>
                <c:pt idx="1479">
                  <c:v>40681</c:v>
                </c:pt>
                <c:pt idx="1480">
                  <c:v>40680</c:v>
                </c:pt>
                <c:pt idx="1481">
                  <c:v>40679</c:v>
                </c:pt>
                <c:pt idx="1482">
                  <c:v>40676</c:v>
                </c:pt>
                <c:pt idx="1483">
                  <c:v>40675</c:v>
                </c:pt>
                <c:pt idx="1484">
                  <c:v>40674</c:v>
                </c:pt>
                <c:pt idx="1485">
                  <c:v>40673</c:v>
                </c:pt>
                <c:pt idx="1486">
                  <c:v>40672</c:v>
                </c:pt>
                <c:pt idx="1487">
                  <c:v>40669</c:v>
                </c:pt>
                <c:pt idx="1488">
                  <c:v>40668</c:v>
                </c:pt>
                <c:pt idx="1489">
                  <c:v>40667</c:v>
                </c:pt>
                <c:pt idx="1490">
                  <c:v>40666</c:v>
                </c:pt>
                <c:pt idx="1491">
                  <c:v>40665</c:v>
                </c:pt>
                <c:pt idx="1492">
                  <c:v>40662</c:v>
                </c:pt>
                <c:pt idx="1493">
                  <c:v>40661</c:v>
                </c:pt>
                <c:pt idx="1494">
                  <c:v>40660</c:v>
                </c:pt>
                <c:pt idx="1495">
                  <c:v>40659</c:v>
                </c:pt>
                <c:pt idx="1496">
                  <c:v>40658</c:v>
                </c:pt>
                <c:pt idx="1497">
                  <c:v>40655</c:v>
                </c:pt>
                <c:pt idx="1498">
                  <c:v>40654</c:v>
                </c:pt>
                <c:pt idx="1499">
                  <c:v>40653</c:v>
                </c:pt>
                <c:pt idx="1500">
                  <c:v>40652</c:v>
                </c:pt>
                <c:pt idx="1501">
                  <c:v>40651</c:v>
                </c:pt>
                <c:pt idx="1502">
                  <c:v>40648</c:v>
                </c:pt>
                <c:pt idx="1503">
                  <c:v>40647</c:v>
                </c:pt>
                <c:pt idx="1504">
                  <c:v>40646</c:v>
                </c:pt>
                <c:pt idx="1505">
                  <c:v>40645</c:v>
                </c:pt>
                <c:pt idx="1506">
                  <c:v>40644</c:v>
                </c:pt>
                <c:pt idx="1507">
                  <c:v>40641</c:v>
                </c:pt>
                <c:pt idx="1508">
                  <c:v>40640</c:v>
                </c:pt>
                <c:pt idx="1509">
                  <c:v>40639</c:v>
                </c:pt>
                <c:pt idx="1510">
                  <c:v>40638</c:v>
                </c:pt>
                <c:pt idx="1511">
                  <c:v>40637</c:v>
                </c:pt>
                <c:pt idx="1512">
                  <c:v>40634</c:v>
                </c:pt>
                <c:pt idx="1513">
                  <c:v>40633</c:v>
                </c:pt>
                <c:pt idx="1514">
                  <c:v>40632</c:v>
                </c:pt>
                <c:pt idx="1515">
                  <c:v>40631</c:v>
                </c:pt>
                <c:pt idx="1516">
                  <c:v>40630</c:v>
                </c:pt>
                <c:pt idx="1517">
                  <c:v>40627</c:v>
                </c:pt>
                <c:pt idx="1518">
                  <c:v>40626</c:v>
                </c:pt>
                <c:pt idx="1519">
                  <c:v>40625</c:v>
                </c:pt>
                <c:pt idx="1520">
                  <c:v>40624</c:v>
                </c:pt>
                <c:pt idx="1521">
                  <c:v>40623</c:v>
                </c:pt>
                <c:pt idx="1522">
                  <c:v>40620</c:v>
                </c:pt>
                <c:pt idx="1523">
                  <c:v>40619</c:v>
                </c:pt>
                <c:pt idx="1524">
                  <c:v>40618</c:v>
                </c:pt>
                <c:pt idx="1525">
                  <c:v>40617</c:v>
                </c:pt>
                <c:pt idx="1526">
                  <c:v>40616</c:v>
                </c:pt>
                <c:pt idx="1527">
                  <c:v>40613</c:v>
                </c:pt>
                <c:pt idx="1528">
                  <c:v>40612</c:v>
                </c:pt>
                <c:pt idx="1529">
                  <c:v>40611</c:v>
                </c:pt>
                <c:pt idx="1530">
                  <c:v>40610</c:v>
                </c:pt>
                <c:pt idx="1531">
                  <c:v>40609</c:v>
                </c:pt>
                <c:pt idx="1532">
                  <c:v>40606</c:v>
                </c:pt>
                <c:pt idx="1533">
                  <c:v>40605</c:v>
                </c:pt>
                <c:pt idx="1534">
                  <c:v>40604</c:v>
                </c:pt>
                <c:pt idx="1535">
                  <c:v>40603</c:v>
                </c:pt>
                <c:pt idx="1536">
                  <c:v>40602</c:v>
                </c:pt>
                <c:pt idx="1537">
                  <c:v>40599</c:v>
                </c:pt>
                <c:pt idx="1538">
                  <c:v>40598</c:v>
                </c:pt>
                <c:pt idx="1539">
                  <c:v>40597</c:v>
                </c:pt>
                <c:pt idx="1540">
                  <c:v>40596</c:v>
                </c:pt>
                <c:pt idx="1541">
                  <c:v>40595</c:v>
                </c:pt>
                <c:pt idx="1542">
                  <c:v>40592</c:v>
                </c:pt>
                <c:pt idx="1543">
                  <c:v>40591</c:v>
                </c:pt>
                <c:pt idx="1544">
                  <c:v>40590</c:v>
                </c:pt>
                <c:pt idx="1545">
                  <c:v>40589</c:v>
                </c:pt>
                <c:pt idx="1546">
                  <c:v>40588</c:v>
                </c:pt>
                <c:pt idx="1547">
                  <c:v>40585</c:v>
                </c:pt>
                <c:pt idx="1548">
                  <c:v>40584</c:v>
                </c:pt>
                <c:pt idx="1549">
                  <c:v>40583</c:v>
                </c:pt>
                <c:pt idx="1550">
                  <c:v>40582</c:v>
                </c:pt>
                <c:pt idx="1551">
                  <c:v>40581</c:v>
                </c:pt>
                <c:pt idx="1552">
                  <c:v>40578</c:v>
                </c:pt>
                <c:pt idx="1553">
                  <c:v>40577</c:v>
                </c:pt>
                <c:pt idx="1554">
                  <c:v>40576</c:v>
                </c:pt>
                <c:pt idx="1555">
                  <c:v>40575</c:v>
                </c:pt>
                <c:pt idx="1556">
                  <c:v>40574</c:v>
                </c:pt>
                <c:pt idx="1557">
                  <c:v>40571</c:v>
                </c:pt>
                <c:pt idx="1558">
                  <c:v>40570</c:v>
                </c:pt>
                <c:pt idx="1559">
                  <c:v>40569</c:v>
                </c:pt>
                <c:pt idx="1560">
                  <c:v>40568</c:v>
                </c:pt>
                <c:pt idx="1561">
                  <c:v>40567</c:v>
                </c:pt>
                <c:pt idx="1562">
                  <c:v>40564</c:v>
                </c:pt>
                <c:pt idx="1563">
                  <c:v>40563</c:v>
                </c:pt>
                <c:pt idx="1564">
                  <c:v>40562</c:v>
                </c:pt>
                <c:pt idx="1565">
                  <c:v>40561</c:v>
                </c:pt>
                <c:pt idx="1566">
                  <c:v>40560</c:v>
                </c:pt>
                <c:pt idx="1567">
                  <c:v>40557</c:v>
                </c:pt>
                <c:pt idx="1568">
                  <c:v>40556</c:v>
                </c:pt>
                <c:pt idx="1569">
                  <c:v>40555</c:v>
                </c:pt>
                <c:pt idx="1570">
                  <c:v>40554</c:v>
                </c:pt>
                <c:pt idx="1571">
                  <c:v>40553</c:v>
                </c:pt>
                <c:pt idx="1572">
                  <c:v>40550</c:v>
                </c:pt>
                <c:pt idx="1573">
                  <c:v>40549</c:v>
                </c:pt>
                <c:pt idx="1574">
                  <c:v>40548</c:v>
                </c:pt>
                <c:pt idx="1575">
                  <c:v>40547</c:v>
                </c:pt>
                <c:pt idx="1576">
                  <c:v>40546</c:v>
                </c:pt>
                <c:pt idx="1577">
                  <c:v>40543</c:v>
                </c:pt>
                <c:pt idx="1578">
                  <c:v>40542</c:v>
                </c:pt>
                <c:pt idx="1579">
                  <c:v>40541</c:v>
                </c:pt>
                <c:pt idx="1580">
                  <c:v>40540</c:v>
                </c:pt>
                <c:pt idx="1581">
                  <c:v>40539</c:v>
                </c:pt>
                <c:pt idx="1582">
                  <c:v>40536</c:v>
                </c:pt>
                <c:pt idx="1583">
                  <c:v>40535</c:v>
                </c:pt>
                <c:pt idx="1584">
                  <c:v>40534</c:v>
                </c:pt>
                <c:pt idx="1585">
                  <c:v>40533</c:v>
                </c:pt>
                <c:pt idx="1586">
                  <c:v>40532</c:v>
                </c:pt>
                <c:pt idx="1587">
                  <c:v>40529</c:v>
                </c:pt>
                <c:pt idx="1588">
                  <c:v>40528</c:v>
                </c:pt>
                <c:pt idx="1589">
                  <c:v>40527</c:v>
                </c:pt>
                <c:pt idx="1590">
                  <c:v>40526</c:v>
                </c:pt>
                <c:pt idx="1591">
                  <c:v>40525</c:v>
                </c:pt>
                <c:pt idx="1592">
                  <c:v>40522</c:v>
                </c:pt>
                <c:pt idx="1593">
                  <c:v>40521</c:v>
                </c:pt>
                <c:pt idx="1594">
                  <c:v>40520</c:v>
                </c:pt>
                <c:pt idx="1595">
                  <c:v>40519</c:v>
                </c:pt>
                <c:pt idx="1596">
                  <c:v>40518</c:v>
                </c:pt>
                <c:pt idx="1597">
                  <c:v>40515</c:v>
                </c:pt>
                <c:pt idx="1598">
                  <c:v>40514</c:v>
                </c:pt>
                <c:pt idx="1599">
                  <c:v>40513</c:v>
                </c:pt>
                <c:pt idx="1600">
                  <c:v>40512</c:v>
                </c:pt>
                <c:pt idx="1601">
                  <c:v>40511</c:v>
                </c:pt>
                <c:pt idx="1602">
                  <c:v>40508</c:v>
                </c:pt>
                <c:pt idx="1603">
                  <c:v>40507</c:v>
                </c:pt>
                <c:pt idx="1604">
                  <c:v>40506</c:v>
                </c:pt>
                <c:pt idx="1605">
                  <c:v>40505</c:v>
                </c:pt>
                <c:pt idx="1606">
                  <c:v>40504</c:v>
                </c:pt>
                <c:pt idx="1607">
                  <c:v>40501</c:v>
                </c:pt>
                <c:pt idx="1608">
                  <c:v>40500</c:v>
                </c:pt>
                <c:pt idx="1609">
                  <c:v>40499</c:v>
                </c:pt>
                <c:pt idx="1610">
                  <c:v>40498</c:v>
                </c:pt>
                <c:pt idx="1611">
                  <c:v>40497</c:v>
                </c:pt>
                <c:pt idx="1612">
                  <c:v>40494</c:v>
                </c:pt>
                <c:pt idx="1613">
                  <c:v>40493</c:v>
                </c:pt>
                <c:pt idx="1614">
                  <c:v>40492</c:v>
                </c:pt>
                <c:pt idx="1615">
                  <c:v>40491</c:v>
                </c:pt>
                <c:pt idx="1616">
                  <c:v>40490</c:v>
                </c:pt>
                <c:pt idx="1617">
                  <c:v>40487</c:v>
                </c:pt>
                <c:pt idx="1618">
                  <c:v>40486</c:v>
                </c:pt>
                <c:pt idx="1619">
                  <c:v>40485</c:v>
                </c:pt>
                <c:pt idx="1620">
                  <c:v>40484</c:v>
                </c:pt>
                <c:pt idx="1621">
                  <c:v>40483</c:v>
                </c:pt>
                <c:pt idx="1622">
                  <c:v>40480</c:v>
                </c:pt>
                <c:pt idx="1623">
                  <c:v>40479</c:v>
                </c:pt>
                <c:pt idx="1624">
                  <c:v>40478</c:v>
                </c:pt>
                <c:pt idx="1625">
                  <c:v>40477</c:v>
                </c:pt>
                <c:pt idx="1626">
                  <c:v>40476</c:v>
                </c:pt>
                <c:pt idx="1627">
                  <c:v>40473</c:v>
                </c:pt>
                <c:pt idx="1628">
                  <c:v>40472</c:v>
                </c:pt>
                <c:pt idx="1629">
                  <c:v>40471</c:v>
                </c:pt>
                <c:pt idx="1630">
                  <c:v>40470</c:v>
                </c:pt>
                <c:pt idx="1631">
                  <c:v>40469</c:v>
                </c:pt>
                <c:pt idx="1632">
                  <c:v>40466</c:v>
                </c:pt>
                <c:pt idx="1633">
                  <c:v>40465</c:v>
                </c:pt>
                <c:pt idx="1634">
                  <c:v>40464</c:v>
                </c:pt>
                <c:pt idx="1635">
                  <c:v>40463</c:v>
                </c:pt>
                <c:pt idx="1636">
                  <c:v>40462</c:v>
                </c:pt>
                <c:pt idx="1637">
                  <c:v>40459</c:v>
                </c:pt>
                <c:pt idx="1638">
                  <c:v>40458</c:v>
                </c:pt>
                <c:pt idx="1639">
                  <c:v>40457</c:v>
                </c:pt>
                <c:pt idx="1640">
                  <c:v>40456</c:v>
                </c:pt>
                <c:pt idx="1641">
                  <c:v>40455</c:v>
                </c:pt>
                <c:pt idx="1642">
                  <c:v>40452</c:v>
                </c:pt>
                <c:pt idx="1643">
                  <c:v>40451</c:v>
                </c:pt>
                <c:pt idx="1644">
                  <c:v>40450</c:v>
                </c:pt>
                <c:pt idx="1645">
                  <c:v>40449</c:v>
                </c:pt>
                <c:pt idx="1646">
                  <c:v>40448</c:v>
                </c:pt>
                <c:pt idx="1647">
                  <c:v>40445</c:v>
                </c:pt>
                <c:pt idx="1648">
                  <c:v>40444</c:v>
                </c:pt>
                <c:pt idx="1649">
                  <c:v>40443</c:v>
                </c:pt>
                <c:pt idx="1650">
                  <c:v>40442</c:v>
                </c:pt>
                <c:pt idx="1651">
                  <c:v>40441</c:v>
                </c:pt>
                <c:pt idx="1652">
                  <c:v>40438</c:v>
                </c:pt>
                <c:pt idx="1653">
                  <c:v>40437</c:v>
                </c:pt>
                <c:pt idx="1654">
                  <c:v>40436</c:v>
                </c:pt>
                <c:pt idx="1655">
                  <c:v>40435</c:v>
                </c:pt>
                <c:pt idx="1656">
                  <c:v>40434</c:v>
                </c:pt>
                <c:pt idx="1657">
                  <c:v>40431</c:v>
                </c:pt>
                <c:pt idx="1658">
                  <c:v>40430</c:v>
                </c:pt>
                <c:pt idx="1659">
                  <c:v>40429</c:v>
                </c:pt>
                <c:pt idx="1660">
                  <c:v>40428</c:v>
                </c:pt>
                <c:pt idx="1661">
                  <c:v>40427</c:v>
                </c:pt>
                <c:pt idx="1662">
                  <c:v>40424</c:v>
                </c:pt>
                <c:pt idx="1663">
                  <c:v>40423</c:v>
                </c:pt>
                <c:pt idx="1664">
                  <c:v>40422</c:v>
                </c:pt>
                <c:pt idx="1665">
                  <c:v>40421</c:v>
                </c:pt>
                <c:pt idx="1666">
                  <c:v>40420</c:v>
                </c:pt>
                <c:pt idx="1667">
                  <c:v>40417</c:v>
                </c:pt>
                <c:pt idx="1668">
                  <c:v>40416</c:v>
                </c:pt>
                <c:pt idx="1669">
                  <c:v>40415</c:v>
                </c:pt>
                <c:pt idx="1670">
                  <c:v>40414</c:v>
                </c:pt>
                <c:pt idx="1671">
                  <c:v>40413</c:v>
                </c:pt>
                <c:pt idx="1672">
                  <c:v>40410</c:v>
                </c:pt>
                <c:pt idx="1673">
                  <c:v>40409</c:v>
                </c:pt>
                <c:pt idx="1674">
                  <c:v>40408</c:v>
                </c:pt>
                <c:pt idx="1675">
                  <c:v>40407</c:v>
                </c:pt>
                <c:pt idx="1676">
                  <c:v>40406</c:v>
                </c:pt>
                <c:pt idx="1677">
                  <c:v>40403</c:v>
                </c:pt>
                <c:pt idx="1678">
                  <c:v>40402</c:v>
                </c:pt>
                <c:pt idx="1679">
                  <c:v>40401</c:v>
                </c:pt>
                <c:pt idx="1680">
                  <c:v>40400</c:v>
                </c:pt>
                <c:pt idx="1681">
                  <c:v>40399</c:v>
                </c:pt>
                <c:pt idx="1682">
                  <c:v>40396</c:v>
                </c:pt>
                <c:pt idx="1683">
                  <c:v>40395</c:v>
                </c:pt>
                <c:pt idx="1684">
                  <c:v>40394</c:v>
                </c:pt>
                <c:pt idx="1685">
                  <c:v>40393</c:v>
                </c:pt>
                <c:pt idx="1686">
                  <c:v>40392</c:v>
                </c:pt>
                <c:pt idx="1687">
                  <c:v>40389</c:v>
                </c:pt>
                <c:pt idx="1688">
                  <c:v>40388</c:v>
                </c:pt>
                <c:pt idx="1689">
                  <c:v>40387</c:v>
                </c:pt>
                <c:pt idx="1690">
                  <c:v>40386</c:v>
                </c:pt>
                <c:pt idx="1691">
                  <c:v>40385</c:v>
                </c:pt>
                <c:pt idx="1692">
                  <c:v>40382</c:v>
                </c:pt>
                <c:pt idx="1693">
                  <c:v>40381</c:v>
                </c:pt>
                <c:pt idx="1694">
                  <c:v>40380</c:v>
                </c:pt>
                <c:pt idx="1695">
                  <c:v>40379</c:v>
                </c:pt>
                <c:pt idx="1696">
                  <c:v>40378</c:v>
                </c:pt>
                <c:pt idx="1697">
                  <c:v>40375</c:v>
                </c:pt>
                <c:pt idx="1698">
                  <c:v>40374</c:v>
                </c:pt>
                <c:pt idx="1699">
                  <c:v>40373</c:v>
                </c:pt>
                <c:pt idx="1700">
                  <c:v>40372</c:v>
                </c:pt>
                <c:pt idx="1701">
                  <c:v>40371</c:v>
                </c:pt>
                <c:pt idx="1702">
                  <c:v>40368</c:v>
                </c:pt>
                <c:pt idx="1703">
                  <c:v>40367</c:v>
                </c:pt>
                <c:pt idx="1704">
                  <c:v>40366</c:v>
                </c:pt>
                <c:pt idx="1705">
                  <c:v>40365</c:v>
                </c:pt>
                <c:pt idx="1706">
                  <c:v>40364</c:v>
                </c:pt>
                <c:pt idx="1707">
                  <c:v>40361</c:v>
                </c:pt>
                <c:pt idx="1708">
                  <c:v>40360</c:v>
                </c:pt>
                <c:pt idx="1709">
                  <c:v>40359</c:v>
                </c:pt>
                <c:pt idx="1710">
                  <c:v>40358</c:v>
                </c:pt>
                <c:pt idx="1711">
                  <c:v>40357</c:v>
                </c:pt>
                <c:pt idx="1712">
                  <c:v>40354</c:v>
                </c:pt>
                <c:pt idx="1713">
                  <c:v>40353</c:v>
                </c:pt>
                <c:pt idx="1714">
                  <c:v>40352</c:v>
                </c:pt>
                <c:pt idx="1715">
                  <c:v>40351</c:v>
                </c:pt>
                <c:pt idx="1716">
                  <c:v>40350</c:v>
                </c:pt>
                <c:pt idx="1717">
                  <c:v>40347</c:v>
                </c:pt>
                <c:pt idx="1718">
                  <c:v>40346</c:v>
                </c:pt>
                <c:pt idx="1719">
                  <c:v>40345</c:v>
                </c:pt>
                <c:pt idx="1720">
                  <c:v>40344</c:v>
                </c:pt>
                <c:pt idx="1721">
                  <c:v>40343</c:v>
                </c:pt>
                <c:pt idx="1722">
                  <c:v>40340</c:v>
                </c:pt>
                <c:pt idx="1723">
                  <c:v>40339</c:v>
                </c:pt>
                <c:pt idx="1724">
                  <c:v>40338</c:v>
                </c:pt>
                <c:pt idx="1725">
                  <c:v>40337</c:v>
                </c:pt>
                <c:pt idx="1726">
                  <c:v>40336</c:v>
                </c:pt>
                <c:pt idx="1727">
                  <c:v>40333</c:v>
                </c:pt>
                <c:pt idx="1728">
                  <c:v>40332</c:v>
                </c:pt>
                <c:pt idx="1729">
                  <c:v>40331</c:v>
                </c:pt>
                <c:pt idx="1730">
                  <c:v>40330</c:v>
                </c:pt>
                <c:pt idx="1731">
                  <c:v>40329</c:v>
                </c:pt>
                <c:pt idx="1732">
                  <c:v>40326</c:v>
                </c:pt>
                <c:pt idx="1733">
                  <c:v>40325</c:v>
                </c:pt>
                <c:pt idx="1734">
                  <c:v>40324</c:v>
                </c:pt>
                <c:pt idx="1735">
                  <c:v>40323</c:v>
                </c:pt>
                <c:pt idx="1736">
                  <c:v>40322</c:v>
                </c:pt>
                <c:pt idx="1737">
                  <c:v>40319</c:v>
                </c:pt>
                <c:pt idx="1738">
                  <c:v>40318</c:v>
                </c:pt>
                <c:pt idx="1739">
                  <c:v>40317</c:v>
                </c:pt>
                <c:pt idx="1740">
                  <c:v>40316</c:v>
                </c:pt>
                <c:pt idx="1741">
                  <c:v>40315</c:v>
                </c:pt>
                <c:pt idx="1742">
                  <c:v>40312</c:v>
                </c:pt>
                <c:pt idx="1743">
                  <c:v>40311</c:v>
                </c:pt>
                <c:pt idx="1744">
                  <c:v>40310</c:v>
                </c:pt>
                <c:pt idx="1745">
                  <c:v>40309</c:v>
                </c:pt>
                <c:pt idx="1746">
                  <c:v>40308</c:v>
                </c:pt>
                <c:pt idx="1747">
                  <c:v>40305</c:v>
                </c:pt>
                <c:pt idx="1748">
                  <c:v>40304</c:v>
                </c:pt>
                <c:pt idx="1749">
                  <c:v>40303</c:v>
                </c:pt>
                <c:pt idx="1750">
                  <c:v>40302</c:v>
                </c:pt>
                <c:pt idx="1751">
                  <c:v>40301</c:v>
                </c:pt>
                <c:pt idx="1752">
                  <c:v>40298</c:v>
                </c:pt>
                <c:pt idx="1753">
                  <c:v>40297</c:v>
                </c:pt>
                <c:pt idx="1754">
                  <c:v>40296</c:v>
                </c:pt>
                <c:pt idx="1755">
                  <c:v>40295</c:v>
                </c:pt>
                <c:pt idx="1756">
                  <c:v>40294</c:v>
                </c:pt>
                <c:pt idx="1757">
                  <c:v>40291</c:v>
                </c:pt>
                <c:pt idx="1758">
                  <c:v>40290</c:v>
                </c:pt>
                <c:pt idx="1759">
                  <c:v>40289</c:v>
                </c:pt>
                <c:pt idx="1760">
                  <c:v>40288</c:v>
                </c:pt>
                <c:pt idx="1761">
                  <c:v>40287</c:v>
                </c:pt>
                <c:pt idx="1762">
                  <c:v>40284</c:v>
                </c:pt>
                <c:pt idx="1763">
                  <c:v>40283</c:v>
                </c:pt>
                <c:pt idx="1764">
                  <c:v>40282</c:v>
                </c:pt>
                <c:pt idx="1765">
                  <c:v>40281</c:v>
                </c:pt>
                <c:pt idx="1766">
                  <c:v>40280</c:v>
                </c:pt>
                <c:pt idx="1767">
                  <c:v>40277</c:v>
                </c:pt>
                <c:pt idx="1768">
                  <c:v>40276</c:v>
                </c:pt>
                <c:pt idx="1769">
                  <c:v>40275</c:v>
                </c:pt>
                <c:pt idx="1770">
                  <c:v>40274</c:v>
                </c:pt>
                <c:pt idx="1771">
                  <c:v>40273</c:v>
                </c:pt>
                <c:pt idx="1772">
                  <c:v>40270</c:v>
                </c:pt>
                <c:pt idx="1773">
                  <c:v>40269</c:v>
                </c:pt>
                <c:pt idx="1774">
                  <c:v>40268</c:v>
                </c:pt>
                <c:pt idx="1775">
                  <c:v>40267</c:v>
                </c:pt>
                <c:pt idx="1776">
                  <c:v>40266</c:v>
                </c:pt>
                <c:pt idx="1777">
                  <c:v>40263</c:v>
                </c:pt>
                <c:pt idx="1778">
                  <c:v>40262</c:v>
                </c:pt>
                <c:pt idx="1779">
                  <c:v>40261</c:v>
                </c:pt>
                <c:pt idx="1780">
                  <c:v>40260</c:v>
                </c:pt>
                <c:pt idx="1781">
                  <c:v>40259</c:v>
                </c:pt>
                <c:pt idx="1782">
                  <c:v>40256</c:v>
                </c:pt>
                <c:pt idx="1783">
                  <c:v>40255</c:v>
                </c:pt>
                <c:pt idx="1784">
                  <c:v>40254</c:v>
                </c:pt>
                <c:pt idx="1785">
                  <c:v>40253</c:v>
                </c:pt>
                <c:pt idx="1786">
                  <c:v>40252</c:v>
                </c:pt>
                <c:pt idx="1787">
                  <c:v>40249</c:v>
                </c:pt>
                <c:pt idx="1788">
                  <c:v>40248</c:v>
                </c:pt>
                <c:pt idx="1789">
                  <c:v>40247</c:v>
                </c:pt>
                <c:pt idx="1790">
                  <c:v>40246</c:v>
                </c:pt>
                <c:pt idx="1791">
                  <c:v>40245</c:v>
                </c:pt>
                <c:pt idx="1792">
                  <c:v>40242</c:v>
                </c:pt>
                <c:pt idx="1793">
                  <c:v>40241</c:v>
                </c:pt>
                <c:pt idx="1794">
                  <c:v>40240</c:v>
                </c:pt>
                <c:pt idx="1795">
                  <c:v>40239</c:v>
                </c:pt>
                <c:pt idx="1796">
                  <c:v>40238</c:v>
                </c:pt>
                <c:pt idx="1797">
                  <c:v>40235</c:v>
                </c:pt>
                <c:pt idx="1798">
                  <c:v>40234</c:v>
                </c:pt>
                <c:pt idx="1799">
                  <c:v>40233</c:v>
                </c:pt>
                <c:pt idx="1800">
                  <c:v>40232</c:v>
                </c:pt>
                <c:pt idx="1801">
                  <c:v>40231</c:v>
                </c:pt>
                <c:pt idx="1802">
                  <c:v>40228</c:v>
                </c:pt>
                <c:pt idx="1803">
                  <c:v>40227</c:v>
                </c:pt>
                <c:pt idx="1804">
                  <c:v>40226</c:v>
                </c:pt>
                <c:pt idx="1805">
                  <c:v>40225</c:v>
                </c:pt>
                <c:pt idx="1806">
                  <c:v>40224</c:v>
                </c:pt>
                <c:pt idx="1807">
                  <c:v>40221</c:v>
                </c:pt>
                <c:pt idx="1808">
                  <c:v>40220</c:v>
                </c:pt>
                <c:pt idx="1809">
                  <c:v>40219</c:v>
                </c:pt>
                <c:pt idx="1810">
                  <c:v>40218</c:v>
                </c:pt>
                <c:pt idx="1811">
                  <c:v>40217</c:v>
                </c:pt>
                <c:pt idx="1812">
                  <c:v>40214</c:v>
                </c:pt>
                <c:pt idx="1813">
                  <c:v>40213</c:v>
                </c:pt>
                <c:pt idx="1814">
                  <c:v>40212</c:v>
                </c:pt>
                <c:pt idx="1815">
                  <c:v>40211</c:v>
                </c:pt>
                <c:pt idx="1816">
                  <c:v>40210</c:v>
                </c:pt>
                <c:pt idx="1817">
                  <c:v>40207</c:v>
                </c:pt>
                <c:pt idx="1818">
                  <c:v>40206</c:v>
                </c:pt>
                <c:pt idx="1819">
                  <c:v>40205</c:v>
                </c:pt>
                <c:pt idx="1820">
                  <c:v>40204</c:v>
                </c:pt>
                <c:pt idx="1821">
                  <c:v>40203</c:v>
                </c:pt>
                <c:pt idx="1822">
                  <c:v>40200</c:v>
                </c:pt>
                <c:pt idx="1823">
                  <c:v>40199</c:v>
                </c:pt>
                <c:pt idx="1824">
                  <c:v>40198</c:v>
                </c:pt>
                <c:pt idx="1825">
                  <c:v>40197</c:v>
                </c:pt>
                <c:pt idx="1826">
                  <c:v>40196</c:v>
                </c:pt>
                <c:pt idx="1827">
                  <c:v>40193</c:v>
                </c:pt>
                <c:pt idx="1828">
                  <c:v>40192</c:v>
                </c:pt>
                <c:pt idx="1829">
                  <c:v>40191</c:v>
                </c:pt>
                <c:pt idx="1830">
                  <c:v>40190</c:v>
                </c:pt>
                <c:pt idx="1831">
                  <c:v>40189</c:v>
                </c:pt>
                <c:pt idx="1832">
                  <c:v>40186</c:v>
                </c:pt>
                <c:pt idx="1833">
                  <c:v>40185</c:v>
                </c:pt>
                <c:pt idx="1834">
                  <c:v>40184</c:v>
                </c:pt>
                <c:pt idx="1835">
                  <c:v>40183</c:v>
                </c:pt>
                <c:pt idx="1836">
                  <c:v>40182</c:v>
                </c:pt>
                <c:pt idx="1837">
                  <c:v>40179</c:v>
                </c:pt>
                <c:pt idx="1838">
                  <c:v>40178</c:v>
                </c:pt>
                <c:pt idx="1839">
                  <c:v>40177</c:v>
                </c:pt>
                <c:pt idx="1840">
                  <c:v>40176</c:v>
                </c:pt>
              </c:numCache>
            </c:numRef>
          </c:cat>
          <c:val>
            <c:numRef>
              <c:f>'1.1.Rentowność OS'!$I$4:$I$1844</c:f>
              <c:numCache>
                <c:formatCode>General</c:formatCode>
                <c:ptCount val="1841"/>
                <c:pt idx="0">
                  <c:v>3.1179999999999999</c:v>
                </c:pt>
                <c:pt idx="1">
                  <c:v>3.1310000000000002</c:v>
                </c:pt>
                <c:pt idx="2">
                  <c:v>3.1970000000000001</c:v>
                </c:pt>
                <c:pt idx="3">
                  <c:v>3.1779999999999999</c:v>
                </c:pt>
                <c:pt idx="4">
                  <c:v>3.1659999999999999</c:v>
                </c:pt>
                <c:pt idx="5">
                  <c:v>3.1949999999999998</c:v>
                </c:pt>
                <c:pt idx="6">
                  <c:v>3.2410000000000001</c:v>
                </c:pt>
                <c:pt idx="7">
                  <c:v>2.9740000000000002</c:v>
                </c:pt>
                <c:pt idx="8">
                  <c:v>2.9350000000000001</c:v>
                </c:pt>
                <c:pt idx="9">
                  <c:v>2.9370000000000003</c:v>
                </c:pt>
                <c:pt idx="10">
                  <c:v>2.9689999999999999</c:v>
                </c:pt>
                <c:pt idx="11">
                  <c:v>2.9370000000000003</c:v>
                </c:pt>
                <c:pt idx="12">
                  <c:v>2.8780000000000001</c:v>
                </c:pt>
                <c:pt idx="13">
                  <c:v>2.879</c:v>
                </c:pt>
                <c:pt idx="14">
                  <c:v>2.8919999999999999</c:v>
                </c:pt>
                <c:pt idx="15">
                  <c:v>2.9210000000000003</c:v>
                </c:pt>
                <c:pt idx="16">
                  <c:v>2.859</c:v>
                </c:pt>
                <c:pt idx="17">
                  <c:v>2.8380000000000001</c:v>
                </c:pt>
                <c:pt idx="18">
                  <c:v>2.8679999999999999</c:v>
                </c:pt>
                <c:pt idx="19">
                  <c:v>2.964</c:v>
                </c:pt>
                <c:pt idx="20">
                  <c:v>2.964</c:v>
                </c:pt>
                <c:pt idx="21">
                  <c:v>2.972</c:v>
                </c:pt>
                <c:pt idx="22">
                  <c:v>2.984</c:v>
                </c:pt>
                <c:pt idx="23">
                  <c:v>2.9870000000000001</c:v>
                </c:pt>
                <c:pt idx="24">
                  <c:v>3.0070000000000001</c:v>
                </c:pt>
                <c:pt idx="25">
                  <c:v>2.88</c:v>
                </c:pt>
                <c:pt idx="26">
                  <c:v>2.774</c:v>
                </c:pt>
                <c:pt idx="27">
                  <c:v>2.7589999999999999</c:v>
                </c:pt>
                <c:pt idx="28">
                  <c:v>2.71</c:v>
                </c:pt>
                <c:pt idx="29">
                  <c:v>2.6970000000000001</c:v>
                </c:pt>
                <c:pt idx="30">
                  <c:v>2.6970000000000001</c:v>
                </c:pt>
                <c:pt idx="31">
                  <c:v>2.7029999999999998</c:v>
                </c:pt>
                <c:pt idx="32">
                  <c:v>2.7050000000000001</c:v>
                </c:pt>
                <c:pt idx="33">
                  <c:v>2.7389999999999999</c:v>
                </c:pt>
                <c:pt idx="34">
                  <c:v>2.7290000000000001</c:v>
                </c:pt>
                <c:pt idx="35">
                  <c:v>2.7960000000000003</c:v>
                </c:pt>
                <c:pt idx="36">
                  <c:v>2.8040000000000003</c:v>
                </c:pt>
                <c:pt idx="37">
                  <c:v>2.7320000000000002</c:v>
                </c:pt>
                <c:pt idx="38">
                  <c:v>2.81</c:v>
                </c:pt>
                <c:pt idx="39">
                  <c:v>2.8820000000000001</c:v>
                </c:pt>
                <c:pt idx="40">
                  <c:v>2.8580000000000001</c:v>
                </c:pt>
                <c:pt idx="41">
                  <c:v>2.8570000000000002</c:v>
                </c:pt>
                <c:pt idx="42">
                  <c:v>2.8330000000000002</c:v>
                </c:pt>
                <c:pt idx="43">
                  <c:v>2.8759999999999999</c:v>
                </c:pt>
                <c:pt idx="44">
                  <c:v>2.972</c:v>
                </c:pt>
                <c:pt idx="45">
                  <c:v>2.9910000000000001</c:v>
                </c:pt>
                <c:pt idx="46">
                  <c:v>2.9660000000000002</c:v>
                </c:pt>
                <c:pt idx="47">
                  <c:v>2.8820000000000001</c:v>
                </c:pt>
                <c:pt idx="48">
                  <c:v>2.8540000000000001</c:v>
                </c:pt>
                <c:pt idx="49">
                  <c:v>2.8040000000000003</c:v>
                </c:pt>
                <c:pt idx="50">
                  <c:v>2.8490000000000002</c:v>
                </c:pt>
                <c:pt idx="51">
                  <c:v>2.91</c:v>
                </c:pt>
                <c:pt idx="52">
                  <c:v>2.948</c:v>
                </c:pt>
                <c:pt idx="53">
                  <c:v>2.8149999999999999</c:v>
                </c:pt>
                <c:pt idx="54">
                  <c:v>2.847</c:v>
                </c:pt>
                <c:pt idx="55">
                  <c:v>2.9470000000000001</c:v>
                </c:pt>
                <c:pt idx="56">
                  <c:v>2.907</c:v>
                </c:pt>
                <c:pt idx="57">
                  <c:v>2.8650000000000002</c:v>
                </c:pt>
                <c:pt idx="58">
                  <c:v>2.8040000000000003</c:v>
                </c:pt>
                <c:pt idx="59">
                  <c:v>2.8220000000000001</c:v>
                </c:pt>
                <c:pt idx="60">
                  <c:v>2.6989999999999998</c:v>
                </c:pt>
                <c:pt idx="61">
                  <c:v>2.6859999999999999</c:v>
                </c:pt>
                <c:pt idx="62">
                  <c:v>2.5629999999999997</c:v>
                </c:pt>
                <c:pt idx="63">
                  <c:v>2.536</c:v>
                </c:pt>
                <c:pt idx="64">
                  <c:v>2.4849999999999999</c:v>
                </c:pt>
                <c:pt idx="65">
                  <c:v>2.472</c:v>
                </c:pt>
                <c:pt idx="66">
                  <c:v>2.5030000000000001</c:v>
                </c:pt>
                <c:pt idx="67">
                  <c:v>2.5009999999999999</c:v>
                </c:pt>
                <c:pt idx="68">
                  <c:v>2.5230000000000001</c:v>
                </c:pt>
                <c:pt idx="69">
                  <c:v>2.4969999999999999</c:v>
                </c:pt>
                <c:pt idx="70">
                  <c:v>2.5230000000000001</c:v>
                </c:pt>
                <c:pt idx="71">
                  <c:v>2.5779999999999998</c:v>
                </c:pt>
                <c:pt idx="72">
                  <c:v>2.5019999999999998</c:v>
                </c:pt>
                <c:pt idx="73">
                  <c:v>2.4420000000000002</c:v>
                </c:pt>
                <c:pt idx="74">
                  <c:v>2.4449999999999998</c:v>
                </c:pt>
                <c:pt idx="75">
                  <c:v>2.4289999999999998</c:v>
                </c:pt>
                <c:pt idx="76">
                  <c:v>2.4079999999999999</c:v>
                </c:pt>
                <c:pt idx="77">
                  <c:v>2.4220000000000002</c:v>
                </c:pt>
                <c:pt idx="78">
                  <c:v>2.4449999999999998</c:v>
                </c:pt>
                <c:pt idx="79">
                  <c:v>2.4809999999999999</c:v>
                </c:pt>
                <c:pt idx="80">
                  <c:v>2.4430000000000001</c:v>
                </c:pt>
                <c:pt idx="81">
                  <c:v>2.4260000000000002</c:v>
                </c:pt>
                <c:pt idx="82">
                  <c:v>2.4689999999999999</c:v>
                </c:pt>
                <c:pt idx="83">
                  <c:v>2.4809999999999999</c:v>
                </c:pt>
                <c:pt idx="84">
                  <c:v>2.4859999999999998</c:v>
                </c:pt>
                <c:pt idx="85">
                  <c:v>2.4630000000000001</c:v>
                </c:pt>
                <c:pt idx="86">
                  <c:v>2.4350000000000001</c:v>
                </c:pt>
                <c:pt idx="87">
                  <c:v>2.4050000000000002</c:v>
                </c:pt>
                <c:pt idx="88">
                  <c:v>2.3149999999999999</c:v>
                </c:pt>
                <c:pt idx="89">
                  <c:v>2.306</c:v>
                </c:pt>
                <c:pt idx="90">
                  <c:v>2.3359999999999999</c:v>
                </c:pt>
                <c:pt idx="91">
                  <c:v>2.3519999999999999</c:v>
                </c:pt>
                <c:pt idx="92">
                  <c:v>2.3199999999999998</c:v>
                </c:pt>
                <c:pt idx="93">
                  <c:v>2.2930000000000001</c:v>
                </c:pt>
                <c:pt idx="94">
                  <c:v>2.2749999999999999</c:v>
                </c:pt>
                <c:pt idx="95">
                  <c:v>2.2610000000000001</c:v>
                </c:pt>
                <c:pt idx="96">
                  <c:v>2.2269999999999999</c:v>
                </c:pt>
                <c:pt idx="97">
                  <c:v>2.2829999999999999</c:v>
                </c:pt>
                <c:pt idx="98">
                  <c:v>2.2850000000000001</c:v>
                </c:pt>
                <c:pt idx="99">
                  <c:v>2.3039999999999998</c:v>
                </c:pt>
                <c:pt idx="100">
                  <c:v>2.331</c:v>
                </c:pt>
                <c:pt idx="101">
                  <c:v>2.3199999999999998</c:v>
                </c:pt>
                <c:pt idx="102">
                  <c:v>2.29</c:v>
                </c:pt>
                <c:pt idx="103">
                  <c:v>2.3199999999999998</c:v>
                </c:pt>
                <c:pt idx="104">
                  <c:v>2.2720000000000002</c:v>
                </c:pt>
                <c:pt idx="105">
                  <c:v>2.2959999999999998</c:v>
                </c:pt>
                <c:pt idx="106">
                  <c:v>2.246</c:v>
                </c:pt>
                <c:pt idx="107">
                  <c:v>2.1669999999999998</c:v>
                </c:pt>
                <c:pt idx="108">
                  <c:v>2.1930000000000001</c:v>
                </c:pt>
                <c:pt idx="109">
                  <c:v>2.2749999999999999</c:v>
                </c:pt>
                <c:pt idx="110">
                  <c:v>2.2730000000000001</c:v>
                </c:pt>
                <c:pt idx="111">
                  <c:v>2.2120000000000002</c:v>
                </c:pt>
                <c:pt idx="112">
                  <c:v>2.1629999999999998</c:v>
                </c:pt>
                <c:pt idx="113">
                  <c:v>2.1549999999999998</c:v>
                </c:pt>
                <c:pt idx="114">
                  <c:v>2.1070000000000002</c:v>
                </c:pt>
                <c:pt idx="115">
                  <c:v>2.101</c:v>
                </c:pt>
                <c:pt idx="116">
                  <c:v>2.1070000000000002</c:v>
                </c:pt>
                <c:pt idx="117">
                  <c:v>2.093</c:v>
                </c:pt>
                <c:pt idx="118">
                  <c:v>2.0819999999999999</c:v>
                </c:pt>
                <c:pt idx="119">
                  <c:v>2.097</c:v>
                </c:pt>
                <c:pt idx="120">
                  <c:v>2.0880000000000001</c:v>
                </c:pt>
                <c:pt idx="121">
                  <c:v>2.09</c:v>
                </c:pt>
                <c:pt idx="122">
                  <c:v>2.1280000000000001</c:v>
                </c:pt>
                <c:pt idx="123">
                  <c:v>2.1120000000000001</c:v>
                </c:pt>
                <c:pt idx="124">
                  <c:v>2.0449999999999999</c:v>
                </c:pt>
                <c:pt idx="125">
                  <c:v>2.0419999999999998</c:v>
                </c:pt>
                <c:pt idx="126">
                  <c:v>2.1509999999999998</c:v>
                </c:pt>
                <c:pt idx="127">
                  <c:v>2.153</c:v>
                </c:pt>
                <c:pt idx="128">
                  <c:v>2.181</c:v>
                </c:pt>
                <c:pt idx="129">
                  <c:v>2.258</c:v>
                </c:pt>
                <c:pt idx="130">
                  <c:v>2.2400000000000002</c:v>
                </c:pt>
                <c:pt idx="131">
                  <c:v>2.1880000000000002</c:v>
                </c:pt>
                <c:pt idx="132">
                  <c:v>2.2359999999999998</c:v>
                </c:pt>
                <c:pt idx="133">
                  <c:v>2.2560000000000002</c:v>
                </c:pt>
                <c:pt idx="134">
                  <c:v>2.2370000000000001</c:v>
                </c:pt>
                <c:pt idx="135">
                  <c:v>2.282</c:v>
                </c:pt>
                <c:pt idx="136">
                  <c:v>2.3260000000000001</c:v>
                </c:pt>
                <c:pt idx="137">
                  <c:v>2.3279999999999998</c:v>
                </c:pt>
                <c:pt idx="138">
                  <c:v>2.33</c:v>
                </c:pt>
                <c:pt idx="139">
                  <c:v>2.282</c:v>
                </c:pt>
                <c:pt idx="140">
                  <c:v>2.2800000000000002</c:v>
                </c:pt>
                <c:pt idx="141">
                  <c:v>2.2650000000000001</c:v>
                </c:pt>
                <c:pt idx="142">
                  <c:v>2.2770000000000001</c:v>
                </c:pt>
                <c:pt idx="143">
                  <c:v>2.27</c:v>
                </c:pt>
                <c:pt idx="144">
                  <c:v>2.2519999999999998</c:v>
                </c:pt>
                <c:pt idx="145">
                  <c:v>2.2800000000000002</c:v>
                </c:pt>
                <c:pt idx="146">
                  <c:v>2.2509999999999999</c:v>
                </c:pt>
                <c:pt idx="147">
                  <c:v>2.2160000000000002</c:v>
                </c:pt>
                <c:pt idx="148">
                  <c:v>2.19</c:v>
                </c:pt>
                <c:pt idx="149">
                  <c:v>2.1850000000000001</c:v>
                </c:pt>
                <c:pt idx="150">
                  <c:v>2.2149999999999999</c:v>
                </c:pt>
                <c:pt idx="151">
                  <c:v>2.2560000000000002</c:v>
                </c:pt>
                <c:pt idx="152">
                  <c:v>2.202</c:v>
                </c:pt>
                <c:pt idx="153">
                  <c:v>2.161</c:v>
                </c:pt>
                <c:pt idx="154">
                  <c:v>2.2029999999999998</c:v>
                </c:pt>
                <c:pt idx="155">
                  <c:v>2.1970000000000001</c:v>
                </c:pt>
                <c:pt idx="156">
                  <c:v>2.214</c:v>
                </c:pt>
                <c:pt idx="157">
                  <c:v>2.2509999999999999</c:v>
                </c:pt>
                <c:pt idx="158">
                  <c:v>2.3159999999999998</c:v>
                </c:pt>
                <c:pt idx="159">
                  <c:v>2.3660000000000001</c:v>
                </c:pt>
                <c:pt idx="160">
                  <c:v>2.496</c:v>
                </c:pt>
                <c:pt idx="161">
                  <c:v>2.3639999999999999</c:v>
                </c:pt>
                <c:pt idx="162">
                  <c:v>2.3970000000000002</c:v>
                </c:pt>
                <c:pt idx="163">
                  <c:v>2.4300000000000002</c:v>
                </c:pt>
                <c:pt idx="164">
                  <c:v>2.3849999999999998</c:v>
                </c:pt>
                <c:pt idx="165">
                  <c:v>2.4609999999999999</c:v>
                </c:pt>
                <c:pt idx="166">
                  <c:v>2.5640000000000001</c:v>
                </c:pt>
                <c:pt idx="167">
                  <c:v>2.5990000000000002</c:v>
                </c:pt>
                <c:pt idx="168">
                  <c:v>2.5049999999999999</c:v>
                </c:pt>
                <c:pt idx="169">
                  <c:v>2.37</c:v>
                </c:pt>
                <c:pt idx="170">
                  <c:v>2.3130000000000002</c:v>
                </c:pt>
                <c:pt idx="171">
                  <c:v>2.2839999999999998</c:v>
                </c:pt>
                <c:pt idx="172">
                  <c:v>2.2869999999999999</c:v>
                </c:pt>
                <c:pt idx="173">
                  <c:v>2.3519999999999999</c:v>
                </c:pt>
                <c:pt idx="174">
                  <c:v>2.3929999999999998</c:v>
                </c:pt>
                <c:pt idx="175">
                  <c:v>2.34</c:v>
                </c:pt>
                <c:pt idx="176">
                  <c:v>2.3639999999999999</c:v>
                </c:pt>
                <c:pt idx="177">
                  <c:v>2.3420000000000001</c:v>
                </c:pt>
                <c:pt idx="178">
                  <c:v>2.3119999999999998</c:v>
                </c:pt>
                <c:pt idx="179">
                  <c:v>2.3290000000000002</c:v>
                </c:pt>
                <c:pt idx="180">
                  <c:v>2.2709999999999999</c:v>
                </c:pt>
                <c:pt idx="181">
                  <c:v>2.31</c:v>
                </c:pt>
                <c:pt idx="182">
                  <c:v>2.3140000000000001</c:v>
                </c:pt>
                <c:pt idx="183">
                  <c:v>2.363</c:v>
                </c:pt>
                <c:pt idx="184">
                  <c:v>2.359</c:v>
                </c:pt>
                <c:pt idx="185">
                  <c:v>2.3140000000000001</c:v>
                </c:pt>
                <c:pt idx="186">
                  <c:v>2.2509999999999999</c:v>
                </c:pt>
                <c:pt idx="187">
                  <c:v>2.23</c:v>
                </c:pt>
                <c:pt idx="188">
                  <c:v>2.1509999999999998</c:v>
                </c:pt>
                <c:pt idx="189">
                  <c:v>2.1189999999999998</c:v>
                </c:pt>
                <c:pt idx="190">
                  <c:v>2.1739999999999999</c:v>
                </c:pt>
                <c:pt idx="191">
                  <c:v>2.206</c:v>
                </c:pt>
                <c:pt idx="192">
                  <c:v>2.2050000000000001</c:v>
                </c:pt>
                <c:pt idx="193">
                  <c:v>2.2229999999999999</c:v>
                </c:pt>
                <c:pt idx="194">
                  <c:v>2.2229999999999999</c:v>
                </c:pt>
                <c:pt idx="195">
                  <c:v>2.2429999999999999</c:v>
                </c:pt>
                <c:pt idx="196">
                  <c:v>2.2709999999999999</c:v>
                </c:pt>
                <c:pt idx="197">
                  <c:v>2.2839999999999998</c:v>
                </c:pt>
                <c:pt idx="198">
                  <c:v>2.2770000000000001</c:v>
                </c:pt>
                <c:pt idx="199">
                  <c:v>2.2810000000000001</c:v>
                </c:pt>
                <c:pt idx="200">
                  <c:v>2.2720000000000002</c:v>
                </c:pt>
                <c:pt idx="201">
                  <c:v>2.274</c:v>
                </c:pt>
                <c:pt idx="202">
                  <c:v>2.266</c:v>
                </c:pt>
                <c:pt idx="203">
                  <c:v>2.319</c:v>
                </c:pt>
                <c:pt idx="204">
                  <c:v>2.3260000000000001</c:v>
                </c:pt>
                <c:pt idx="205">
                  <c:v>2.3039999999999998</c:v>
                </c:pt>
                <c:pt idx="206">
                  <c:v>2.27</c:v>
                </c:pt>
                <c:pt idx="207">
                  <c:v>2.2400000000000002</c:v>
                </c:pt>
                <c:pt idx="208">
                  <c:v>2.2690000000000001</c:v>
                </c:pt>
                <c:pt idx="209">
                  <c:v>2.2879999999999998</c:v>
                </c:pt>
                <c:pt idx="210">
                  <c:v>2.2730000000000001</c:v>
                </c:pt>
                <c:pt idx="211">
                  <c:v>2.2869999999999999</c:v>
                </c:pt>
                <c:pt idx="212">
                  <c:v>2.2640000000000002</c:v>
                </c:pt>
                <c:pt idx="213">
                  <c:v>2.282</c:v>
                </c:pt>
                <c:pt idx="214">
                  <c:v>2.2370000000000001</c:v>
                </c:pt>
                <c:pt idx="215">
                  <c:v>2.258</c:v>
                </c:pt>
                <c:pt idx="216">
                  <c:v>2.2879999999999998</c:v>
                </c:pt>
                <c:pt idx="217">
                  <c:v>2.2469999999999999</c:v>
                </c:pt>
                <c:pt idx="218">
                  <c:v>2.2280000000000002</c:v>
                </c:pt>
                <c:pt idx="219">
                  <c:v>2.1960000000000002</c:v>
                </c:pt>
                <c:pt idx="220">
                  <c:v>2.1589999999999998</c:v>
                </c:pt>
                <c:pt idx="221">
                  <c:v>2.181</c:v>
                </c:pt>
                <c:pt idx="222">
                  <c:v>2.2080000000000002</c:v>
                </c:pt>
                <c:pt idx="223">
                  <c:v>2.1819999999999999</c:v>
                </c:pt>
                <c:pt idx="224">
                  <c:v>2.21</c:v>
                </c:pt>
                <c:pt idx="225">
                  <c:v>2.2229999999999999</c:v>
                </c:pt>
                <c:pt idx="226">
                  <c:v>2.222</c:v>
                </c:pt>
                <c:pt idx="227">
                  <c:v>2.202</c:v>
                </c:pt>
                <c:pt idx="228">
                  <c:v>2.1779999999999999</c:v>
                </c:pt>
                <c:pt idx="229">
                  <c:v>2.141</c:v>
                </c:pt>
                <c:pt idx="230">
                  <c:v>2.1640000000000001</c:v>
                </c:pt>
                <c:pt idx="231">
                  <c:v>2.198</c:v>
                </c:pt>
                <c:pt idx="232">
                  <c:v>2.1789999999999998</c:v>
                </c:pt>
                <c:pt idx="233">
                  <c:v>2.1549999999999998</c:v>
                </c:pt>
                <c:pt idx="234">
                  <c:v>2.1720000000000002</c:v>
                </c:pt>
                <c:pt idx="235">
                  <c:v>2.1930000000000001</c:v>
                </c:pt>
                <c:pt idx="236">
                  <c:v>2.1760000000000002</c:v>
                </c:pt>
                <c:pt idx="237">
                  <c:v>2.1840000000000002</c:v>
                </c:pt>
                <c:pt idx="238">
                  <c:v>2.1960000000000002</c:v>
                </c:pt>
                <c:pt idx="239">
                  <c:v>2.2170000000000001</c:v>
                </c:pt>
                <c:pt idx="240">
                  <c:v>2.2530000000000001</c:v>
                </c:pt>
                <c:pt idx="241">
                  <c:v>2.2469999999999999</c:v>
                </c:pt>
                <c:pt idx="242">
                  <c:v>2.2109999999999999</c:v>
                </c:pt>
                <c:pt idx="243">
                  <c:v>2.2090000000000001</c:v>
                </c:pt>
                <c:pt idx="244">
                  <c:v>2.2189999999999999</c:v>
                </c:pt>
                <c:pt idx="245">
                  <c:v>2.1819999999999999</c:v>
                </c:pt>
                <c:pt idx="246">
                  <c:v>2.1859999999999999</c:v>
                </c:pt>
                <c:pt idx="247">
                  <c:v>2.2389999999999999</c:v>
                </c:pt>
                <c:pt idx="248">
                  <c:v>2.2480000000000002</c:v>
                </c:pt>
                <c:pt idx="249">
                  <c:v>2.246</c:v>
                </c:pt>
                <c:pt idx="250">
                  <c:v>2.226</c:v>
                </c:pt>
                <c:pt idx="251">
                  <c:v>2.2679999999999998</c:v>
                </c:pt>
                <c:pt idx="252">
                  <c:v>2.2690000000000001</c:v>
                </c:pt>
                <c:pt idx="253">
                  <c:v>2.2480000000000002</c:v>
                </c:pt>
                <c:pt idx="254">
                  <c:v>2.2669999999999999</c:v>
                </c:pt>
                <c:pt idx="255">
                  <c:v>2.3220000000000001</c:v>
                </c:pt>
                <c:pt idx="256">
                  <c:v>2.3340000000000001</c:v>
                </c:pt>
                <c:pt idx="257">
                  <c:v>2.36</c:v>
                </c:pt>
                <c:pt idx="258">
                  <c:v>2.3570000000000002</c:v>
                </c:pt>
                <c:pt idx="259">
                  <c:v>2.3069999999999999</c:v>
                </c:pt>
                <c:pt idx="260">
                  <c:v>2.3199999999999998</c:v>
                </c:pt>
                <c:pt idx="261">
                  <c:v>2.327</c:v>
                </c:pt>
                <c:pt idx="262">
                  <c:v>2.3529999999999998</c:v>
                </c:pt>
                <c:pt idx="263">
                  <c:v>2.387</c:v>
                </c:pt>
                <c:pt idx="264">
                  <c:v>2.3730000000000002</c:v>
                </c:pt>
                <c:pt idx="265">
                  <c:v>2.4220000000000002</c:v>
                </c:pt>
                <c:pt idx="266">
                  <c:v>2.456</c:v>
                </c:pt>
                <c:pt idx="267">
                  <c:v>2.282</c:v>
                </c:pt>
                <c:pt idx="268">
                  <c:v>2.3420000000000001</c:v>
                </c:pt>
                <c:pt idx="269">
                  <c:v>2.306</c:v>
                </c:pt>
                <c:pt idx="270">
                  <c:v>2.2730000000000001</c:v>
                </c:pt>
                <c:pt idx="271">
                  <c:v>2.2839999999999998</c:v>
                </c:pt>
                <c:pt idx="272">
                  <c:v>2.2720000000000002</c:v>
                </c:pt>
                <c:pt idx="273">
                  <c:v>2.3170000000000002</c:v>
                </c:pt>
                <c:pt idx="274">
                  <c:v>2.169</c:v>
                </c:pt>
                <c:pt idx="275">
                  <c:v>2.0659999999999998</c:v>
                </c:pt>
                <c:pt idx="276">
                  <c:v>1.9830000000000001</c:v>
                </c:pt>
                <c:pt idx="277">
                  <c:v>2.0030000000000001</c:v>
                </c:pt>
                <c:pt idx="278">
                  <c:v>2.133</c:v>
                </c:pt>
                <c:pt idx="279">
                  <c:v>2.1850000000000001</c:v>
                </c:pt>
                <c:pt idx="280">
                  <c:v>2.2309999999999999</c:v>
                </c:pt>
                <c:pt idx="281">
                  <c:v>2.218</c:v>
                </c:pt>
                <c:pt idx="282">
                  <c:v>2.218</c:v>
                </c:pt>
                <c:pt idx="283">
                  <c:v>2.5920000000000001</c:v>
                </c:pt>
                <c:pt idx="284">
                  <c:v>2.2290000000000001</c:v>
                </c:pt>
                <c:pt idx="285">
                  <c:v>2.2290000000000001</c:v>
                </c:pt>
                <c:pt idx="286">
                  <c:v>2.2290000000000001</c:v>
                </c:pt>
                <c:pt idx="287">
                  <c:v>2.2530000000000001</c:v>
                </c:pt>
                <c:pt idx="288">
                  <c:v>2.605</c:v>
                </c:pt>
                <c:pt idx="289">
                  <c:v>2.6440000000000001</c:v>
                </c:pt>
                <c:pt idx="290">
                  <c:v>2.3199999999999998</c:v>
                </c:pt>
                <c:pt idx="291">
                  <c:v>2.3330000000000002</c:v>
                </c:pt>
                <c:pt idx="292">
                  <c:v>2.2810000000000001</c:v>
                </c:pt>
                <c:pt idx="293">
                  <c:v>2.3199999999999998</c:v>
                </c:pt>
                <c:pt idx="294">
                  <c:v>2.3740000000000001</c:v>
                </c:pt>
                <c:pt idx="295">
                  <c:v>2.5390000000000001</c:v>
                </c:pt>
                <c:pt idx="296">
                  <c:v>2.4569999999999999</c:v>
                </c:pt>
                <c:pt idx="297">
                  <c:v>2.64</c:v>
                </c:pt>
                <c:pt idx="298">
                  <c:v>2.464</c:v>
                </c:pt>
                <c:pt idx="299">
                  <c:v>2.3490000000000002</c:v>
                </c:pt>
                <c:pt idx="300">
                  <c:v>2.3159999999999998</c:v>
                </c:pt>
                <c:pt idx="301">
                  <c:v>2.23</c:v>
                </c:pt>
                <c:pt idx="302">
                  <c:v>2.1619999999999999</c:v>
                </c:pt>
                <c:pt idx="303">
                  <c:v>2.2149999999999999</c:v>
                </c:pt>
                <c:pt idx="304">
                  <c:v>2.1720000000000002</c:v>
                </c:pt>
                <c:pt idx="305">
                  <c:v>2.0499999999999998</c:v>
                </c:pt>
                <c:pt idx="306">
                  <c:v>2.0569999999999999</c:v>
                </c:pt>
                <c:pt idx="307">
                  <c:v>2.0750000000000002</c:v>
                </c:pt>
                <c:pt idx="308">
                  <c:v>2.0209999999999999</c:v>
                </c:pt>
                <c:pt idx="309">
                  <c:v>2.0289999999999999</c:v>
                </c:pt>
                <c:pt idx="310">
                  <c:v>2.0419999999999998</c:v>
                </c:pt>
                <c:pt idx="311">
                  <c:v>2.0609999999999999</c:v>
                </c:pt>
                <c:pt idx="312">
                  <c:v>2.1240000000000001</c:v>
                </c:pt>
                <c:pt idx="313">
                  <c:v>2.0840000000000001</c:v>
                </c:pt>
                <c:pt idx="314">
                  <c:v>2.1259999999999999</c:v>
                </c:pt>
                <c:pt idx="315">
                  <c:v>2.1379999999999999</c:v>
                </c:pt>
                <c:pt idx="316">
                  <c:v>2.125</c:v>
                </c:pt>
                <c:pt idx="317">
                  <c:v>2.0590000000000002</c:v>
                </c:pt>
                <c:pt idx="318">
                  <c:v>2.0489999999999999</c:v>
                </c:pt>
                <c:pt idx="319">
                  <c:v>2.089</c:v>
                </c:pt>
                <c:pt idx="320">
                  <c:v>2.1709999999999998</c:v>
                </c:pt>
                <c:pt idx="321">
                  <c:v>2.1709999999999998</c:v>
                </c:pt>
                <c:pt idx="322">
                  <c:v>2.3010000000000002</c:v>
                </c:pt>
                <c:pt idx="323">
                  <c:v>2.286</c:v>
                </c:pt>
                <c:pt idx="324">
                  <c:v>2.1629999999999998</c:v>
                </c:pt>
                <c:pt idx="325">
                  <c:v>2.1429999999999998</c:v>
                </c:pt>
                <c:pt idx="326">
                  <c:v>2.1030000000000002</c:v>
                </c:pt>
                <c:pt idx="327">
                  <c:v>2.1019999999999999</c:v>
                </c:pt>
                <c:pt idx="328">
                  <c:v>2.0819999999999999</c:v>
                </c:pt>
                <c:pt idx="329">
                  <c:v>2.125</c:v>
                </c:pt>
                <c:pt idx="330">
                  <c:v>2.0409999999999999</c:v>
                </c:pt>
                <c:pt idx="331">
                  <c:v>2.0859999999999999</c:v>
                </c:pt>
                <c:pt idx="332">
                  <c:v>2.15</c:v>
                </c:pt>
                <c:pt idx="333">
                  <c:v>2.1360000000000001</c:v>
                </c:pt>
                <c:pt idx="334">
                  <c:v>2.1789999999999998</c:v>
                </c:pt>
                <c:pt idx="335">
                  <c:v>2.2599999999999998</c:v>
                </c:pt>
                <c:pt idx="336">
                  <c:v>2.29</c:v>
                </c:pt>
                <c:pt idx="337">
                  <c:v>2.2570000000000001</c:v>
                </c:pt>
                <c:pt idx="338">
                  <c:v>2.226</c:v>
                </c:pt>
                <c:pt idx="339">
                  <c:v>2.2130000000000001</c:v>
                </c:pt>
                <c:pt idx="340">
                  <c:v>2.2320000000000002</c:v>
                </c:pt>
                <c:pt idx="341">
                  <c:v>2.3140000000000001</c:v>
                </c:pt>
                <c:pt idx="342">
                  <c:v>2.25</c:v>
                </c:pt>
                <c:pt idx="343">
                  <c:v>2.222</c:v>
                </c:pt>
                <c:pt idx="344">
                  <c:v>2.2069999999999999</c:v>
                </c:pt>
                <c:pt idx="345">
                  <c:v>2.198</c:v>
                </c:pt>
                <c:pt idx="346">
                  <c:v>2.1779999999999999</c:v>
                </c:pt>
                <c:pt idx="347">
                  <c:v>2.1390000000000002</c:v>
                </c:pt>
                <c:pt idx="348">
                  <c:v>2.1970000000000001</c:v>
                </c:pt>
                <c:pt idx="349">
                  <c:v>2.3069999999999999</c:v>
                </c:pt>
                <c:pt idx="350">
                  <c:v>2.3890000000000002</c:v>
                </c:pt>
                <c:pt idx="351">
                  <c:v>2.403</c:v>
                </c:pt>
                <c:pt idx="352">
                  <c:v>2.379</c:v>
                </c:pt>
                <c:pt idx="353">
                  <c:v>2.4020000000000001</c:v>
                </c:pt>
                <c:pt idx="354">
                  <c:v>2.35</c:v>
                </c:pt>
                <c:pt idx="355">
                  <c:v>2.3570000000000002</c:v>
                </c:pt>
                <c:pt idx="356">
                  <c:v>2.3370000000000002</c:v>
                </c:pt>
                <c:pt idx="357">
                  <c:v>2.4050000000000002</c:v>
                </c:pt>
                <c:pt idx="358">
                  <c:v>2.387</c:v>
                </c:pt>
                <c:pt idx="359">
                  <c:v>2.4889999999999999</c:v>
                </c:pt>
                <c:pt idx="360">
                  <c:v>2.5270000000000001</c:v>
                </c:pt>
                <c:pt idx="361">
                  <c:v>2.524</c:v>
                </c:pt>
                <c:pt idx="362">
                  <c:v>2.4830000000000001</c:v>
                </c:pt>
                <c:pt idx="363">
                  <c:v>2.4950000000000001</c:v>
                </c:pt>
                <c:pt idx="364">
                  <c:v>2.4740000000000002</c:v>
                </c:pt>
                <c:pt idx="365">
                  <c:v>2.4740000000000002</c:v>
                </c:pt>
                <c:pt idx="366">
                  <c:v>2.4630000000000001</c:v>
                </c:pt>
                <c:pt idx="367">
                  <c:v>2.4430000000000001</c:v>
                </c:pt>
                <c:pt idx="368">
                  <c:v>2.4340000000000002</c:v>
                </c:pt>
                <c:pt idx="369">
                  <c:v>2.504</c:v>
                </c:pt>
                <c:pt idx="370">
                  <c:v>2.569</c:v>
                </c:pt>
                <c:pt idx="371">
                  <c:v>2.5419999999999998</c:v>
                </c:pt>
                <c:pt idx="372">
                  <c:v>2.5</c:v>
                </c:pt>
                <c:pt idx="373">
                  <c:v>2.4359999999999999</c:v>
                </c:pt>
                <c:pt idx="374">
                  <c:v>2.4699999999999998</c:v>
                </c:pt>
                <c:pt idx="375">
                  <c:v>2.4689999999999999</c:v>
                </c:pt>
                <c:pt idx="376">
                  <c:v>2.52</c:v>
                </c:pt>
                <c:pt idx="377">
                  <c:v>2.407</c:v>
                </c:pt>
                <c:pt idx="378">
                  <c:v>2.274</c:v>
                </c:pt>
                <c:pt idx="379">
                  <c:v>2.2480000000000002</c:v>
                </c:pt>
                <c:pt idx="380">
                  <c:v>2.2959999999999998</c:v>
                </c:pt>
                <c:pt idx="381">
                  <c:v>2.3039999999999998</c:v>
                </c:pt>
                <c:pt idx="382">
                  <c:v>2.282</c:v>
                </c:pt>
                <c:pt idx="383">
                  <c:v>2.306</c:v>
                </c:pt>
                <c:pt idx="384">
                  <c:v>2.3540000000000001</c:v>
                </c:pt>
                <c:pt idx="385">
                  <c:v>2.359</c:v>
                </c:pt>
                <c:pt idx="386">
                  <c:v>2.411</c:v>
                </c:pt>
                <c:pt idx="387">
                  <c:v>2.5070000000000001</c:v>
                </c:pt>
                <c:pt idx="388">
                  <c:v>2.5329999999999999</c:v>
                </c:pt>
                <c:pt idx="389">
                  <c:v>2.601</c:v>
                </c:pt>
                <c:pt idx="390">
                  <c:v>2.56</c:v>
                </c:pt>
                <c:pt idx="391">
                  <c:v>2.4769999999999999</c:v>
                </c:pt>
                <c:pt idx="392">
                  <c:v>2.4740000000000002</c:v>
                </c:pt>
                <c:pt idx="393">
                  <c:v>2.4710000000000001</c:v>
                </c:pt>
                <c:pt idx="394">
                  <c:v>2.452</c:v>
                </c:pt>
                <c:pt idx="395">
                  <c:v>2.4159999999999999</c:v>
                </c:pt>
                <c:pt idx="396">
                  <c:v>2.3580000000000001</c:v>
                </c:pt>
                <c:pt idx="397">
                  <c:v>2.3620000000000001</c:v>
                </c:pt>
                <c:pt idx="398">
                  <c:v>2.3620000000000001</c:v>
                </c:pt>
                <c:pt idx="399">
                  <c:v>2.4020000000000001</c:v>
                </c:pt>
                <c:pt idx="400">
                  <c:v>2.3679999999999999</c:v>
                </c:pt>
                <c:pt idx="401">
                  <c:v>2.3849999999999998</c:v>
                </c:pt>
                <c:pt idx="402">
                  <c:v>2.33</c:v>
                </c:pt>
                <c:pt idx="403">
                  <c:v>2.331</c:v>
                </c:pt>
                <c:pt idx="404">
                  <c:v>2.4060000000000001</c:v>
                </c:pt>
                <c:pt idx="405">
                  <c:v>2.431</c:v>
                </c:pt>
                <c:pt idx="406">
                  <c:v>2.4809999999999999</c:v>
                </c:pt>
                <c:pt idx="407">
                  <c:v>2.4649999999999999</c:v>
                </c:pt>
                <c:pt idx="408">
                  <c:v>2.4710000000000001</c:v>
                </c:pt>
                <c:pt idx="409">
                  <c:v>2.4169999999999998</c:v>
                </c:pt>
                <c:pt idx="410">
                  <c:v>2.4670000000000001</c:v>
                </c:pt>
                <c:pt idx="411">
                  <c:v>2.5779999999999998</c:v>
                </c:pt>
                <c:pt idx="412">
                  <c:v>2.6840000000000002</c:v>
                </c:pt>
                <c:pt idx="413">
                  <c:v>2.6419999999999999</c:v>
                </c:pt>
                <c:pt idx="414">
                  <c:v>2.6720000000000002</c:v>
                </c:pt>
                <c:pt idx="415">
                  <c:v>2.706</c:v>
                </c:pt>
                <c:pt idx="416">
                  <c:v>2.7389999999999999</c:v>
                </c:pt>
                <c:pt idx="417">
                  <c:v>2.782</c:v>
                </c:pt>
                <c:pt idx="418">
                  <c:v>2.7240000000000002</c:v>
                </c:pt>
                <c:pt idx="419">
                  <c:v>2.6879999999999997</c:v>
                </c:pt>
                <c:pt idx="420">
                  <c:v>2.6879999999999997</c:v>
                </c:pt>
                <c:pt idx="421">
                  <c:v>2.669</c:v>
                </c:pt>
                <c:pt idx="422">
                  <c:v>2.68</c:v>
                </c:pt>
                <c:pt idx="423">
                  <c:v>2.7410000000000001</c:v>
                </c:pt>
                <c:pt idx="424">
                  <c:v>2.7770000000000001</c:v>
                </c:pt>
                <c:pt idx="425">
                  <c:v>2.8129999999999997</c:v>
                </c:pt>
                <c:pt idx="426">
                  <c:v>2.8140000000000001</c:v>
                </c:pt>
                <c:pt idx="427">
                  <c:v>2.802</c:v>
                </c:pt>
                <c:pt idx="428">
                  <c:v>2.706</c:v>
                </c:pt>
                <c:pt idx="429">
                  <c:v>2.6310000000000002</c:v>
                </c:pt>
                <c:pt idx="430">
                  <c:v>2.6920000000000002</c:v>
                </c:pt>
                <c:pt idx="431">
                  <c:v>2.6879999999999997</c:v>
                </c:pt>
                <c:pt idx="432">
                  <c:v>2.6640000000000001</c:v>
                </c:pt>
                <c:pt idx="433">
                  <c:v>2.6539999999999999</c:v>
                </c:pt>
                <c:pt idx="434">
                  <c:v>2.6179999999999999</c:v>
                </c:pt>
                <c:pt idx="435">
                  <c:v>2.6179999999999999</c:v>
                </c:pt>
                <c:pt idx="436">
                  <c:v>2.5230000000000001</c:v>
                </c:pt>
                <c:pt idx="437">
                  <c:v>2.5049999999999999</c:v>
                </c:pt>
                <c:pt idx="438">
                  <c:v>2.4540000000000002</c:v>
                </c:pt>
                <c:pt idx="439">
                  <c:v>2.4820000000000002</c:v>
                </c:pt>
                <c:pt idx="440">
                  <c:v>2.4950000000000001</c:v>
                </c:pt>
                <c:pt idx="441">
                  <c:v>2.5390000000000001</c:v>
                </c:pt>
                <c:pt idx="442">
                  <c:v>2.5070000000000001</c:v>
                </c:pt>
                <c:pt idx="443">
                  <c:v>2.3890000000000002</c:v>
                </c:pt>
                <c:pt idx="444">
                  <c:v>2.387</c:v>
                </c:pt>
                <c:pt idx="445">
                  <c:v>2.3769999999999998</c:v>
                </c:pt>
                <c:pt idx="446">
                  <c:v>2.3780000000000001</c:v>
                </c:pt>
                <c:pt idx="447">
                  <c:v>2.3890000000000002</c:v>
                </c:pt>
                <c:pt idx="448">
                  <c:v>2.355</c:v>
                </c:pt>
                <c:pt idx="449">
                  <c:v>2.3580000000000001</c:v>
                </c:pt>
                <c:pt idx="450">
                  <c:v>2.395</c:v>
                </c:pt>
                <c:pt idx="451">
                  <c:v>2.4050000000000002</c:v>
                </c:pt>
                <c:pt idx="452">
                  <c:v>2.3420000000000001</c:v>
                </c:pt>
                <c:pt idx="453">
                  <c:v>2.2599999999999998</c:v>
                </c:pt>
                <c:pt idx="454">
                  <c:v>2.359</c:v>
                </c:pt>
                <c:pt idx="455">
                  <c:v>2.5089999999999999</c:v>
                </c:pt>
                <c:pt idx="456">
                  <c:v>2.3769999999999998</c:v>
                </c:pt>
                <c:pt idx="457">
                  <c:v>2.2480000000000002</c:v>
                </c:pt>
                <c:pt idx="458">
                  <c:v>2.2410000000000001</c:v>
                </c:pt>
                <c:pt idx="459">
                  <c:v>2.2509999999999999</c:v>
                </c:pt>
                <c:pt idx="460">
                  <c:v>2.2269999999999999</c:v>
                </c:pt>
                <c:pt idx="461">
                  <c:v>2.1829999999999998</c:v>
                </c:pt>
                <c:pt idx="462">
                  <c:v>2.1059999999999999</c:v>
                </c:pt>
                <c:pt idx="463">
                  <c:v>2.0870000000000002</c:v>
                </c:pt>
                <c:pt idx="464">
                  <c:v>2.113</c:v>
                </c:pt>
                <c:pt idx="465">
                  <c:v>2.1019999999999999</c:v>
                </c:pt>
                <c:pt idx="466">
                  <c:v>2.0139999999999998</c:v>
                </c:pt>
                <c:pt idx="467">
                  <c:v>1.952</c:v>
                </c:pt>
                <c:pt idx="468">
                  <c:v>1.9359999999999999</c:v>
                </c:pt>
                <c:pt idx="469">
                  <c:v>1.923</c:v>
                </c:pt>
                <c:pt idx="470">
                  <c:v>1.895</c:v>
                </c:pt>
                <c:pt idx="471">
                  <c:v>1.9300000000000002</c:v>
                </c:pt>
                <c:pt idx="472">
                  <c:v>1.958</c:v>
                </c:pt>
                <c:pt idx="473">
                  <c:v>1.917</c:v>
                </c:pt>
                <c:pt idx="474">
                  <c:v>1.923</c:v>
                </c:pt>
                <c:pt idx="475">
                  <c:v>1.891</c:v>
                </c:pt>
                <c:pt idx="476">
                  <c:v>1.921</c:v>
                </c:pt>
                <c:pt idx="477">
                  <c:v>1.883</c:v>
                </c:pt>
                <c:pt idx="478">
                  <c:v>1.923</c:v>
                </c:pt>
                <c:pt idx="479">
                  <c:v>1.9419999999999999</c:v>
                </c:pt>
                <c:pt idx="480">
                  <c:v>1.95</c:v>
                </c:pt>
                <c:pt idx="481">
                  <c:v>1.9529999999999998</c:v>
                </c:pt>
                <c:pt idx="482">
                  <c:v>1.9569999999999999</c:v>
                </c:pt>
                <c:pt idx="483">
                  <c:v>1.9529999999999998</c:v>
                </c:pt>
                <c:pt idx="484">
                  <c:v>1.907</c:v>
                </c:pt>
                <c:pt idx="485">
                  <c:v>1.9350000000000001</c:v>
                </c:pt>
                <c:pt idx="486">
                  <c:v>1.9470000000000001</c:v>
                </c:pt>
                <c:pt idx="487">
                  <c:v>1.9079999999999999</c:v>
                </c:pt>
                <c:pt idx="488">
                  <c:v>1.968</c:v>
                </c:pt>
                <c:pt idx="489">
                  <c:v>2.0550000000000002</c:v>
                </c:pt>
                <c:pt idx="490">
                  <c:v>2.0830000000000002</c:v>
                </c:pt>
                <c:pt idx="491">
                  <c:v>2.0649999999999999</c:v>
                </c:pt>
                <c:pt idx="492">
                  <c:v>2.093</c:v>
                </c:pt>
                <c:pt idx="493">
                  <c:v>2.06</c:v>
                </c:pt>
                <c:pt idx="494">
                  <c:v>2.0649999999999999</c:v>
                </c:pt>
                <c:pt idx="495">
                  <c:v>2.133</c:v>
                </c:pt>
                <c:pt idx="496">
                  <c:v>2.1339999999999999</c:v>
                </c:pt>
                <c:pt idx="497">
                  <c:v>2.1749999999999998</c:v>
                </c:pt>
                <c:pt idx="498">
                  <c:v>1.9910000000000001</c:v>
                </c:pt>
                <c:pt idx="499">
                  <c:v>1.984</c:v>
                </c:pt>
                <c:pt idx="500">
                  <c:v>1.9340000000000002</c:v>
                </c:pt>
                <c:pt idx="501">
                  <c:v>1.911</c:v>
                </c:pt>
                <c:pt idx="502">
                  <c:v>1.8959999999999999</c:v>
                </c:pt>
                <c:pt idx="503">
                  <c:v>1.8759999999999999</c:v>
                </c:pt>
                <c:pt idx="504">
                  <c:v>1.903</c:v>
                </c:pt>
                <c:pt idx="505">
                  <c:v>1.94</c:v>
                </c:pt>
                <c:pt idx="506">
                  <c:v>1.976</c:v>
                </c:pt>
                <c:pt idx="507">
                  <c:v>2.0350000000000001</c:v>
                </c:pt>
                <c:pt idx="508">
                  <c:v>1.976</c:v>
                </c:pt>
                <c:pt idx="509">
                  <c:v>2.0379999999999998</c:v>
                </c:pt>
                <c:pt idx="510">
                  <c:v>2.0099999999999998</c:v>
                </c:pt>
                <c:pt idx="511">
                  <c:v>1.92</c:v>
                </c:pt>
                <c:pt idx="512">
                  <c:v>1.8129999999999999</c:v>
                </c:pt>
                <c:pt idx="513">
                  <c:v>1.81</c:v>
                </c:pt>
                <c:pt idx="514">
                  <c:v>1.94</c:v>
                </c:pt>
                <c:pt idx="515">
                  <c:v>1.9390000000000001</c:v>
                </c:pt>
                <c:pt idx="516">
                  <c:v>1.9020000000000001</c:v>
                </c:pt>
                <c:pt idx="517">
                  <c:v>1.865</c:v>
                </c:pt>
                <c:pt idx="518">
                  <c:v>1.7810000000000001</c:v>
                </c:pt>
                <c:pt idx="519">
                  <c:v>1.72</c:v>
                </c:pt>
                <c:pt idx="520">
                  <c:v>1.732</c:v>
                </c:pt>
                <c:pt idx="521">
                  <c:v>1.7170000000000001</c:v>
                </c:pt>
                <c:pt idx="522">
                  <c:v>1.673</c:v>
                </c:pt>
                <c:pt idx="523">
                  <c:v>1.698</c:v>
                </c:pt>
                <c:pt idx="524">
                  <c:v>1.675</c:v>
                </c:pt>
                <c:pt idx="525">
                  <c:v>1.671</c:v>
                </c:pt>
                <c:pt idx="526">
                  <c:v>1.752</c:v>
                </c:pt>
                <c:pt idx="527">
                  <c:v>1.734</c:v>
                </c:pt>
                <c:pt idx="528">
                  <c:v>1.802</c:v>
                </c:pt>
                <c:pt idx="529">
                  <c:v>1.891</c:v>
                </c:pt>
                <c:pt idx="530">
                  <c:v>1.889</c:v>
                </c:pt>
                <c:pt idx="531">
                  <c:v>1.8620000000000001</c:v>
                </c:pt>
                <c:pt idx="532">
                  <c:v>1.853</c:v>
                </c:pt>
                <c:pt idx="533">
                  <c:v>1.83</c:v>
                </c:pt>
                <c:pt idx="534">
                  <c:v>1.835</c:v>
                </c:pt>
                <c:pt idx="535">
                  <c:v>1.897</c:v>
                </c:pt>
                <c:pt idx="536">
                  <c:v>1.8599999999999999</c:v>
                </c:pt>
                <c:pt idx="537">
                  <c:v>1.9319999999999999</c:v>
                </c:pt>
                <c:pt idx="538">
                  <c:v>1.92</c:v>
                </c:pt>
                <c:pt idx="539">
                  <c:v>1.95</c:v>
                </c:pt>
                <c:pt idx="540">
                  <c:v>2.024</c:v>
                </c:pt>
                <c:pt idx="541">
                  <c:v>1.9849999999999999</c:v>
                </c:pt>
                <c:pt idx="542">
                  <c:v>2.081</c:v>
                </c:pt>
                <c:pt idx="543">
                  <c:v>2.1440000000000001</c:v>
                </c:pt>
                <c:pt idx="544">
                  <c:v>2.1440000000000001</c:v>
                </c:pt>
                <c:pt idx="545">
                  <c:v>2.1480000000000001</c:v>
                </c:pt>
                <c:pt idx="546">
                  <c:v>2.1310000000000002</c:v>
                </c:pt>
                <c:pt idx="547">
                  <c:v>2.1269999999999998</c:v>
                </c:pt>
                <c:pt idx="548">
                  <c:v>2.1269999999999998</c:v>
                </c:pt>
                <c:pt idx="549">
                  <c:v>2.1269999999999998</c:v>
                </c:pt>
                <c:pt idx="550">
                  <c:v>2.1310000000000002</c:v>
                </c:pt>
                <c:pt idx="551">
                  <c:v>2.145</c:v>
                </c:pt>
                <c:pt idx="552">
                  <c:v>2.1859999999999999</c:v>
                </c:pt>
                <c:pt idx="553">
                  <c:v>2.19</c:v>
                </c:pt>
                <c:pt idx="554">
                  <c:v>2.2290000000000001</c:v>
                </c:pt>
                <c:pt idx="555">
                  <c:v>2.2599999999999998</c:v>
                </c:pt>
                <c:pt idx="556">
                  <c:v>2.14</c:v>
                </c:pt>
                <c:pt idx="557">
                  <c:v>2.1930000000000001</c:v>
                </c:pt>
                <c:pt idx="558">
                  <c:v>2.242</c:v>
                </c:pt>
                <c:pt idx="559">
                  <c:v>2.2210000000000001</c:v>
                </c:pt>
                <c:pt idx="560">
                  <c:v>2.2170000000000001</c:v>
                </c:pt>
                <c:pt idx="561">
                  <c:v>2.206</c:v>
                </c:pt>
                <c:pt idx="562">
                  <c:v>2.2149999999999999</c:v>
                </c:pt>
                <c:pt idx="563">
                  <c:v>2.1640000000000001</c:v>
                </c:pt>
                <c:pt idx="564">
                  <c:v>2.1739999999999999</c:v>
                </c:pt>
                <c:pt idx="565">
                  <c:v>2.105</c:v>
                </c:pt>
                <c:pt idx="566">
                  <c:v>2.0510000000000002</c:v>
                </c:pt>
                <c:pt idx="567">
                  <c:v>1.974</c:v>
                </c:pt>
                <c:pt idx="568">
                  <c:v>1.972</c:v>
                </c:pt>
                <c:pt idx="569">
                  <c:v>1.9769999999999999</c:v>
                </c:pt>
                <c:pt idx="570">
                  <c:v>2.0129999999999999</c:v>
                </c:pt>
                <c:pt idx="571">
                  <c:v>2.0590000000000002</c:v>
                </c:pt>
                <c:pt idx="572">
                  <c:v>2.0409999999999999</c:v>
                </c:pt>
                <c:pt idx="573">
                  <c:v>2.1379999999999999</c:v>
                </c:pt>
                <c:pt idx="574">
                  <c:v>2.1709999999999998</c:v>
                </c:pt>
                <c:pt idx="575">
                  <c:v>2.113</c:v>
                </c:pt>
                <c:pt idx="576">
                  <c:v>2.1080000000000001</c:v>
                </c:pt>
                <c:pt idx="577">
                  <c:v>2.1110000000000002</c:v>
                </c:pt>
                <c:pt idx="578">
                  <c:v>1.984</c:v>
                </c:pt>
                <c:pt idx="579">
                  <c:v>2.0529999999999999</c:v>
                </c:pt>
                <c:pt idx="580">
                  <c:v>2.0910000000000002</c:v>
                </c:pt>
                <c:pt idx="581">
                  <c:v>2.0910000000000002</c:v>
                </c:pt>
                <c:pt idx="582">
                  <c:v>2.1120000000000001</c:v>
                </c:pt>
                <c:pt idx="583">
                  <c:v>2.1189999999999998</c:v>
                </c:pt>
                <c:pt idx="584">
                  <c:v>2.0819999999999999</c:v>
                </c:pt>
                <c:pt idx="585">
                  <c:v>1.996</c:v>
                </c:pt>
                <c:pt idx="586">
                  <c:v>2.0249999999999999</c:v>
                </c:pt>
                <c:pt idx="587">
                  <c:v>2.0070000000000001</c:v>
                </c:pt>
                <c:pt idx="588">
                  <c:v>2.0609999999999999</c:v>
                </c:pt>
                <c:pt idx="589">
                  <c:v>2.0350000000000001</c:v>
                </c:pt>
                <c:pt idx="590">
                  <c:v>2.0640000000000001</c:v>
                </c:pt>
                <c:pt idx="591">
                  <c:v>2.081</c:v>
                </c:pt>
                <c:pt idx="592">
                  <c:v>2.0609999999999999</c:v>
                </c:pt>
                <c:pt idx="593">
                  <c:v>2.052</c:v>
                </c:pt>
                <c:pt idx="594">
                  <c:v>2.048</c:v>
                </c:pt>
                <c:pt idx="595">
                  <c:v>2.0609999999999999</c:v>
                </c:pt>
                <c:pt idx="596">
                  <c:v>2.0699999999999998</c:v>
                </c:pt>
                <c:pt idx="597">
                  <c:v>2.0470000000000002</c:v>
                </c:pt>
                <c:pt idx="598">
                  <c:v>2.113</c:v>
                </c:pt>
                <c:pt idx="599">
                  <c:v>2.0270000000000001</c:v>
                </c:pt>
                <c:pt idx="600">
                  <c:v>2.0209999999999999</c:v>
                </c:pt>
                <c:pt idx="601">
                  <c:v>2.097</c:v>
                </c:pt>
                <c:pt idx="602">
                  <c:v>2.1280000000000001</c:v>
                </c:pt>
                <c:pt idx="603">
                  <c:v>2.1320000000000001</c:v>
                </c:pt>
                <c:pt idx="604">
                  <c:v>2.2069999999999999</c:v>
                </c:pt>
                <c:pt idx="605">
                  <c:v>2.2749999999999999</c:v>
                </c:pt>
                <c:pt idx="606">
                  <c:v>2.3239999999999998</c:v>
                </c:pt>
                <c:pt idx="607">
                  <c:v>2.379</c:v>
                </c:pt>
                <c:pt idx="608">
                  <c:v>2.3639999999999999</c:v>
                </c:pt>
                <c:pt idx="609">
                  <c:v>2.3090000000000002</c:v>
                </c:pt>
                <c:pt idx="610">
                  <c:v>2.379</c:v>
                </c:pt>
                <c:pt idx="611">
                  <c:v>2.35</c:v>
                </c:pt>
                <c:pt idx="612">
                  <c:v>2.339</c:v>
                </c:pt>
                <c:pt idx="613">
                  <c:v>2.2410000000000001</c:v>
                </c:pt>
                <c:pt idx="614">
                  <c:v>2.2869999999999999</c:v>
                </c:pt>
                <c:pt idx="615">
                  <c:v>2.387</c:v>
                </c:pt>
                <c:pt idx="616">
                  <c:v>2.371</c:v>
                </c:pt>
                <c:pt idx="617">
                  <c:v>2.423</c:v>
                </c:pt>
                <c:pt idx="618">
                  <c:v>2.4580000000000002</c:v>
                </c:pt>
                <c:pt idx="619">
                  <c:v>2.4180000000000001</c:v>
                </c:pt>
                <c:pt idx="620">
                  <c:v>2.488</c:v>
                </c:pt>
                <c:pt idx="621">
                  <c:v>2.464</c:v>
                </c:pt>
                <c:pt idx="622">
                  <c:v>2.5049999999999999</c:v>
                </c:pt>
                <c:pt idx="623">
                  <c:v>2.4340000000000002</c:v>
                </c:pt>
                <c:pt idx="624">
                  <c:v>2.4279999999999999</c:v>
                </c:pt>
                <c:pt idx="625">
                  <c:v>2.452</c:v>
                </c:pt>
                <c:pt idx="626">
                  <c:v>2.3140000000000001</c:v>
                </c:pt>
                <c:pt idx="627">
                  <c:v>2.37</c:v>
                </c:pt>
                <c:pt idx="628">
                  <c:v>2.4319999999999999</c:v>
                </c:pt>
                <c:pt idx="629">
                  <c:v>2.4329999999999998</c:v>
                </c:pt>
                <c:pt idx="630">
                  <c:v>2.5449999999999999</c:v>
                </c:pt>
                <c:pt idx="631">
                  <c:v>2.5150000000000001</c:v>
                </c:pt>
                <c:pt idx="632">
                  <c:v>2.5390000000000001</c:v>
                </c:pt>
                <c:pt idx="633">
                  <c:v>2.5550000000000002</c:v>
                </c:pt>
                <c:pt idx="634">
                  <c:v>2.5099999999999998</c:v>
                </c:pt>
                <c:pt idx="635">
                  <c:v>2.5409999999999999</c:v>
                </c:pt>
                <c:pt idx="636">
                  <c:v>2.577</c:v>
                </c:pt>
                <c:pt idx="637">
                  <c:v>2.649</c:v>
                </c:pt>
                <c:pt idx="638">
                  <c:v>2.625</c:v>
                </c:pt>
                <c:pt idx="639">
                  <c:v>2.6509999999999998</c:v>
                </c:pt>
                <c:pt idx="640">
                  <c:v>2.6259999999999999</c:v>
                </c:pt>
                <c:pt idx="641">
                  <c:v>2.6539999999999999</c:v>
                </c:pt>
                <c:pt idx="642">
                  <c:v>2.6949999999999998</c:v>
                </c:pt>
                <c:pt idx="643">
                  <c:v>2.6879999999999997</c:v>
                </c:pt>
                <c:pt idx="644">
                  <c:v>2.7789999999999999</c:v>
                </c:pt>
                <c:pt idx="645">
                  <c:v>2.8479999999999999</c:v>
                </c:pt>
                <c:pt idx="646">
                  <c:v>2.8340000000000001</c:v>
                </c:pt>
                <c:pt idx="647">
                  <c:v>2.8689999999999998</c:v>
                </c:pt>
                <c:pt idx="648">
                  <c:v>2.9119999999999999</c:v>
                </c:pt>
                <c:pt idx="649">
                  <c:v>2.984</c:v>
                </c:pt>
                <c:pt idx="650">
                  <c:v>3.0129999999999999</c:v>
                </c:pt>
                <c:pt idx="651">
                  <c:v>2.8420000000000001</c:v>
                </c:pt>
                <c:pt idx="652">
                  <c:v>2.956</c:v>
                </c:pt>
                <c:pt idx="653">
                  <c:v>2.944</c:v>
                </c:pt>
                <c:pt idx="654">
                  <c:v>2.79</c:v>
                </c:pt>
                <c:pt idx="655">
                  <c:v>2.738</c:v>
                </c:pt>
                <c:pt idx="656">
                  <c:v>2.77</c:v>
                </c:pt>
                <c:pt idx="657">
                  <c:v>2.774</c:v>
                </c:pt>
                <c:pt idx="658">
                  <c:v>2.7989999999999999</c:v>
                </c:pt>
                <c:pt idx="659">
                  <c:v>2.782</c:v>
                </c:pt>
                <c:pt idx="660">
                  <c:v>2.9009999999999998</c:v>
                </c:pt>
                <c:pt idx="661">
                  <c:v>2.94</c:v>
                </c:pt>
                <c:pt idx="662">
                  <c:v>2.9319999999999999</c:v>
                </c:pt>
                <c:pt idx="663">
                  <c:v>2.9239999999999999</c:v>
                </c:pt>
                <c:pt idx="664">
                  <c:v>2.9569999999999999</c:v>
                </c:pt>
                <c:pt idx="665">
                  <c:v>3.0179999999999998</c:v>
                </c:pt>
                <c:pt idx="666">
                  <c:v>2.956</c:v>
                </c:pt>
                <c:pt idx="667">
                  <c:v>2.964</c:v>
                </c:pt>
                <c:pt idx="668">
                  <c:v>2.96</c:v>
                </c:pt>
                <c:pt idx="669">
                  <c:v>2.9470000000000001</c:v>
                </c:pt>
                <c:pt idx="670">
                  <c:v>2.903</c:v>
                </c:pt>
                <c:pt idx="671">
                  <c:v>2.9510000000000001</c:v>
                </c:pt>
                <c:pt idx="672">
                  <c:v>2.9779999999999998</c:v>
                </c:pt>
                <c:pt idx="673">
                  <c:v>3.036</c:v>
                </c:pt>
                <c:pt idx="674">
                  <c:v>3.05</c:v>
                </c:pt>
                <c:pt idx="675">
                  <c:v>3.0129999999999999</c:v>
                </c:pt>
                <c:pt idx="676">
                  <c:v>3.032</c:v>
                </c:pt>
                <c:pt idx="677">
                  <c:v>3.03</c:v>
                </c:pt>
                <c:pt idx="678">
                  <c:v>3.0110000000000001</c:v>
                </c:pt>
                <c:pt idx="679">
                  <c:v>3.0009999999999999</c:v>
                </c:pt>
                <c:pt idx="680">
                  <c:v>3.0369999999999999</c:v>
                </c:pt>
                <c:pt idx="681">
                  <c:v>3.1440000000000001</c:v>
                </c:pt>
                <c:pt idx="682">
                  <c:v>3.206</c:v>
                </c:pt>
                <c:pt idx="683">
                  <c:v>3.0779999999999998</c:v>
                </c:pt>
                <c:pt idx="684">
                  <c:v>3.117</c:v>
                </c:pt>
                <c:pt idx="685">
                  <c:v>3.149</c:v>
                </c:pt>
                <c:pt idx="686">
                  <c:v>3.056</c:v>
                </c:pt>
                <c:pt idx="687">
                  <c:v>3.02</c:v>
                </c:pt>
                <c:pt idx="688">
                  <c:v>3.0590000000000002</c:v>
                </c:pt>
                <c:pt idx="689">
                  <c:v>3.11</c:v>
                </c:pt>
                <c:pt idx="690">
                  <c:v>3.0449999999999999</c:v>
                </c:pt>
                <c:pt idx="691">
                  <c:v>3.0390000000000001</c:v>
                </c:pt>
                <c:pt idx="692">
                  <c:v>3.0139999999999998</c:v>
                </c:pt>
                <c:pt idx="693">
                  <c:v>3.1629999999999998</c:v>
                </c:pt>
                <c:pt idx="694">
                  <c:v>3.24</c:v>
                </c:pt>
                <c:pt idx="695">
                  <c:v>3.2519999999999998</c:v>
                </c:pt>
                <c:pt idx="696">
                  <c:v>3.2530000000000001</c:v>
                </c:pt>
                <c:pt idx="697">
                  <c:v>3.27</c:v>
                </c:pt>
                <c:pt idx="698">
                  <c:v>3.2439999999999998</c:v>
                </c:pt>
                <c:pt idx="699">
                  <c:v>3.27</c:v>
                </c:pt>
                <c:pt idx="700">
                  <c:v>3.294</c:v>
                </c:pt>
                <c:pt idx="701">
                  <c:v>3.2549999999999999</c:v>
                </c:pt>
                <c:pt idx="702">
                  <c:v>3.2720000000000002</c:v>
                </c:pt>
                <c:pt idx="703">
                  <c:v>3.3279999999999998</c:v>
                </c:pt>
                <c:pt idx="704">
                  <c:v>3.45</c:v>
                </c:pt>
                <c:pt idx="705">
                  <c:v>3.339</c:v>
                </c:pt>
                <c:pt idx="706">
                  <c:v>3.351</c:v>
                </c:pt>
                <c:pt idx="707">
                  <c:v>3.2690000000000001</c:v>
                </c:pt>
                <c:pt idx="708">
                  <c:v>3.399</c:v>
                </c:pt>
                <c:pt idx="709">
                  <c:v>3.4699999999999998</c:v>
                </c:pt>
                <c:pt idx="710">
                  <c:v>3.456</c:v>
                </c:pt>
                <c:pt idx="711">
                  <c:v>3.4430000000000001</c:v>
                </c:pt>
                <c:pt idx="712">
                  <c:v>3.4870000000000001</c:v>
                </c:pt>
                <c:pt idx="713">
                  <c:v>3.5640000000000001</c:v>
                </c:pt>
                <c:pt idx="714">
                  <c:v>3.544</c:v>
                </c:pt>
                <c:pt idx="715">
                  <c:v>3.5350000000000001</c:v>
                </c:pt>
                <c:pt idx="716">
                  <c:v>3.55</c:v>
                </c:pt>
                <c:pt idx="717">
                  <c:v>3.5510000000000002</c:v>
                </c:pt>
                <c:pt idx="718">
                  <c:v>3.6440000000000001</c:v>
                </c:pt>
                <c:pt idx="719">
                  <c:v>3.65</c:v>
                </c:pt>
                <c:pt idx="720">
                  <c:v>3.65</c:v>
                </c:pt>
                <c:pt idx="721">
                  <c:v>3.645</c:v>
                </c:pt>
                <c:pt idx="722">
                  <c:v>3.653</c:v>
                </c:pt>
                <c:pt idx="723">
                  <c:v>3.6539999999999999</c:v>
                </c:pt>
                <c:pt idx="724">
                  <c:v>3.649</c:v>
                </c:pt>
                <c:pt idx="725">
                  <c:v>3.6360000000000001</c:v>
                </c:pt>
                <c:pt idx="726">
                  <c:v>3.6219999999999999</c:v>
                </c:pt>
                <c:pt idx="727">
                  <c:v>3.5529999999999999</c:v>
                </c:pt>
                <c:pt idx="728">
                  <c:v>3.5329999999999999</c:v>
                </c:pt>
                <c:pt idx="729">
                  <c:v>3.4990000000000001</c:v>
                </c:pt>
                <c:pt idx="730">
                  <c:v>3.5409999999999999</c:v>
                </c:pt>
                <c:pt idx="731">
                  <c:v>3.51</c:v>
                </c:pt>
                <c:pt idx="732">
                  <c:v>3.5390000000000001</c:v>
                </c:pt>
                <c:pt idx="733">
                  <c:v>3.5869999999999997</c:v>
                </c:pt>
                <c:pt idx="734">
                  <c:v>3.6859999999999999</c:v>
                </c:pt>
                <c:pt idx="735">
                  <c:v>3.742</c:v>
                </c:pt>
                <c:pt idx="736">
                  <c:v>3.7119999999999997</c:v>
                </c:pt>
                <c:pt idx="737">
                  <c:v>3.7530000000000001</c:v>
                </c:pt>
                <c:pt idx="738">
                  <c:v>3.7650000000000001</c:v>
                </c:pt>
                <c:pt idx="739">
                  <c:v>3.786</c:v>
                </c:pt>
                <c:pt idx="740">
                  <c:v>3.7970000000000002</c:v>
                </c:pt>
                <c:pt idx="741">
                  <c:v>3.8250000000000002</c:v>
                </c:pt>
                <c:pt idx="742">
                  <c:v>3.8</c:v>
                </c:pt>
                <c:pt idx="743">
                  <c:v>3.8420000000000001</c:v>
                </c:pt>
                <c:pt idx="744">
                  <c:v>3.855</c:v>
                </c:pt>
                <c:pt idx="745">
                  <c:v>3.782</c:v>
                </c:pt>
                <c:pt idx="746">
                  <c:v>3.766</c:v>
                </c:pt>
                <c:pt idx="747">
                  <c:v>3.8170000000000002</c:v>
                </c:pt>
                <c:pt idx="748">
                  <c:v>3.8519999999999999</c:v>
                </c:pt>
                <c:pt idx="749">
                  <c:v>3.867</c:v>
                </c:pt>
                <c:pt idx="750">
                  <c:v>3.6259999999999999</c:v>
                </c:pt>
                <c:pt idx="751">
                  <c:v>3.6339999999999999</c:v>
                </c:pt>
                <c:pt idx="752">
                  <c:v>3.621</c:v>
                </c:pt>
                <c:pt idx="753">
                  <c:v>3.665</c:v>
                </c:pt>
                <c:pt idx="754">
                  <c:v>3.5880000000000001</c:v>
                </c:pt>
                <c:pt idx="755">
                  <c:v>3.5529999999999999</c:v>
                </c:pt>
                <c:pt idx="756">
                  <c:v>3.694</c:v>
                </c:pt>
                <c:pt idx="757">
                  <c:v>3.7570000000000001</c:v>
                </c:pt>
                <c:pt idx="758">
                  <c:v>3.71</c:v>
                </c:pt>
                <c:pt idx="759">
                  <c:v>3.6760000000000002</c:v>
                </c:pt>
                <c:pt idx="760">
                  <c:v>3.71</c:v>
                </c:pt>
                <c:pt idx="761">
                  <c:v>3.6760000000000002</c:v>
                </c:pt>
                <c:pt idx="762">
                  <c:v>3.6790000000000003</c:v>
                </c:pt>
                <c:pt idx="763">
                  <c:v>3.7290000000000001</c:v>
                </c:pt>
                <c:pt idx="764">
                  <c:v>3.851</c:v>
                </c:pt>
                <c:pt idx="765">
                  <c:v>3.847</c:v>
                </c:pt>
                <c:pt idx="766">
                  <c:v>3.786</c:v>
                </c:pt>
                <c:pt idx="767">
                  <c:v>3.798</c:v>
                </c:pt>
                <c:pt idx="768">
                  <c:v>3.8120000000000003</c:v>
                </c:pt>
                <c:pt idx="769">
                  <c:v>3.887</c:v>
                </c:pt>
                <c:pt idx="770">
                  <c:v>3.867</c:v>
                </c:pt>
                <c:pt idx="771">
                  <c:v>3.831</c:v>
                </c:pt>
                <c:pt idx="772">
                  <c:v>3.7829999999999999</c:v>
                </c:pt>
                <c:pt idx="773">
                  <c:v>3.7509999999999999</c:v>
                </c:pt>
                <c:pt idx="774">
                  <c:v>3.7839999999999998</c:v>
                </c:pt>
                <c:pt idx="775">
                  <c:v>3.891</c:v>
                </c:pt>
                <c:pt idx="776">
                  <c:v>3.92</c:v>
                </c:pt>
                <c:pt idx="777">
                  <c:v>4.0430000000000001</c:v>
                </c:pt>
                <c:pt idx="778">
                  <c:v>4.1109999999999998</c:v>
                </c:pt>
                <c:pt idx="779">
                  <c:v>3.923</c:v>
                </c:pt>
                <c:pt idx="780">
                  <c:v>3.8319999999999999</c:v>
                </c:pt>
                <c:pt idx="781">
                  <c:v>3.7050000000000001</c:v>
                </c:pt>
                <c:pt idx="782">
                  <c:v>3.7359999999999998</c:v>
                </c:pt>
                <c:pt idx="783">
                  <c:v>3.681</c:v>
                </c:pt>
                <c:pt idx="784">
                  <c:v>3.5939999999999999</c:v>
                </c:pt>
                <c:pt idx="785">
                  <c:v>3.5960000000000001</c:v>
                </c:pt>
                <c:pt idx="786">
                  <c:v>3.6029999999999998</c:v>
                </c:pt>
                <c:pt idx="787">
                  <c:v>3.577</c:v>
                </c:pt>
                <c:pt idx="788">
                  <c:v>3.5720000000000001</c:v>
                </c:pt>
                <c:pt idx="789">
                  <c:v>3.577</c:v>
                </c:pt>
                <c:pt idx="790">
                  <c:v>3.5880000000000001</c:v>
                </c:pt>
                <c:pt idx="791">
                  <c:v>3.6029999999999998</c:v>
                </c:pt>
                <c:pt idx="792">
                  <c:v>3.5629999999999997</c:v>
                </c:pt>
                <c:pt idx="793">
                  <c:v>3.6040000000000001</c:v>
                </c:pt>
                <c:pt idx="794">
                  <c:v>3.6840000000000002</c:v>
                </c:pt>
                <c:pt idx="795">
                  <c:v>3.7050000000000001</c:v>
                </c:pt>
                <c:pt idx="796">
                  <c:v>3.7359999999999998</c:v>
                </c:pt>
                <c:pt idx="797">
                  <c:v>3.7320000000000002</c:v>
                </c:pt>
                <c:pt idx="798">
                  <c:v>3.7320000000000002</c:v>
                </c:pt>
                <c:pt idx="799">
                  <c:v>3.7050000000000001</c:v>
                </c:pt>
                <c:pt idx="800">
                  <c:v>3.641</c:v>
                </c:pt>
                <c:pt idx="801">
                  <c:v>3.641</c:v>
                </c:pt>
                <c:pt idx="802">
                  <c:v>3.645</c:v>
                </c:pt>
                <c:pt idx="803">
                  <c:v>3.597</c:v>
                </c:pt>
                <c:pt idx="804">
                  <c:v>3.56</c:v>
                </c:pt>
                <c:pt idx="805">
                  <c:v>3.56</c:v>
                </c:pt>
                <c:pt idx="806">
                  <c:v>3.56</c:v>
                </c:pt>
                <c:pt idx="807">
                  <c:v>3.5640000000000001</c:v>
                </c:pt>
                <c:pt idx="808">
                  <c:v>3.5779999999999998</c:v>
                </c:pt>
                <c:pt idx="809">
                  <c:v>3.5640000000000001</c:v>
                </c:pt>
                <c:pt idx="810">
                  <c:v>3.5409999999999999</c:v>
                </c:pt>
                <c:pt idx="811">
                  <c:v>3.5709999999999997</c:v>
                </c:pt>
                <c:pt idx="812">
                  <c:v>3.5590000000000002</c:v>
                </c:pt>
                <c:pt idx="813">
                  <c:v>3.6480000000000001</c:v>
                </c:pt>
                <c:pt idx="814">
                  <c:v>3.7010000000000001</c:v>
                </c:pt>
                <c:pt idx="815">
                  <c:v>3.669</c:v>
                </c:pt>
                <c:pt idx="816">
                  <c:v>3.6459999999999999</c:v>
                </c:pt>
                <c:pt idx="817">
                  <c:v>3.6640000000000001</c:v>
                </c:pt>
                <c:pt idx="818">
                  <c:v>3.8180000000000001</c:v>
                </c:pt>
                <c:pt idx="819">
                  <c:v>3.8050000000000002</c:v>
                </c:pt>
                <c:pt idx="820">
                  <c:v>3.8010000000000002</c:v>
                </c:pt>
                <c:pt idx="821">
                  <c:v>3.79</c:v>
                </c:pt>
                <c:pt idx="822">
                  <c:v>3.8140000000000001</c:v>
                </c:pt>
                <c:pt idx="823">
                  <c:v>3.7730000000000001</c:v>
                </c:pt>
                <c:pt idx="824">
                  <c:v>3.7709999999999999</c:v>
                </c:pt>
                <c:pt idx="825">
                  <c:v>3.81</c:v>
                </c:pt>
                <c:pt idx="826">
                  <c:v>3.7349999999999999</c:v>
                </c:pt>
                <c:pt idx="827">
                  <c:v>3.71</c:v>
                </c:pt>
                <c:pt idx="828">
                  <c:v>3.6850000000000001</c:v>
                </c:pt>
                <c:pt idx="829">
                  <c:v>3.7090000000000001</c:v>
                </c:pt>
                <c:pt idx="830">
                  <c:v>3.7069999999999999</c:v>
                </c:pt>
                <c:pt idx="831">
                  <c:v>3.633</c:v>
                </c:pt>
                <c:pt idx="832">
                  <c:v>3.63</c:v>
                </c:pt>
                <c:pt idx="833">
                  <c:v>3.6320000000000001</c:v>
                </c:pt>
                <c:pt idx="834">
                  <c:v>3.6080000000000001</c:v>
                </c:pt>
                <c:pt idx="835">
                  <c:v>3.661</c:v>
                </c:pt>
                <c:pt idx="836">
                  <c:v>3.726</c:v>
                </c:pt>
                <c:pt idx="837">
                  <c:v>3.6070000000000002</c:v>
                </c:pt>
                <c:pt idx="838">
                  <c:v>3.6070000000000002</c:v>
                </c:pt>
                <c:pt idx="839">
                  <c:v>3.5620000000000003</c:v>
                </c:pt>
                <c:pt idx="840">
                  <c:v>3.605</c:v>
                </c:pt>
                <c:pt idx="841">
                  <c:v>3.6470000000000002</c:v>
                </c:pt>
                <c:pt idx="842">
                  <c:v>3.585</c:v>
                </c:pt>
                <c:pt idx="843">
                  <c:v>3.528</c:v>
                </c:pt>
                <c:pt idx="844">
                  <c:v>3.5510000000000002</c:v>
                </c:pt>
                <c:pt idx="845">
                  <c:v>3.492</c:v>
                </c:pt>
                <c:pt idx="846">
                  <c:v>3.452</c:v>
                </c:pt>
                <c:pt idx="847">
                  <c:v>3.4279999999999999</c:v>
                </c:pt>
                <c:pt idx="848">
                  <c:v>3.4550000000000001</c:v>
                </c:pt>
                <c:pt idx="849">
                  <c:v>3.427</c:v>
                </c:pt>
                <c:pt idx="850">
                  <c:v>3.4969999999999999</c:v>
                </c:pt>
                <c:pt idx="851">
                  <c:v>3.544</c:v>
                </c:pt>
                <c:pt idx="852">
                  <c:v>3.6150000000000002</c:v>
                </c:pt>
                <c:pt idx="853">
                  <c:v>3.5430000000000001</c:v>
                </c:pt>
                <c:pt idx="854">
                  <c:v>3.5659999999999998</c:v>
                </c:pt>
                <c:pt idx="855">
                  <c:v>3.6360000000000001</c:v>
                </c:pt>
                <c:pt idx="856">
                  <c:v>3.6240000000000001</c:v>
                </c:pt>
                <c:pt idx="857">
                  <c:v>3.6579999999999999</c:v>
                </c:pt>
                <c:pt idx="858">
                  <c:v>3.754</c:v>
                </c:pt>
                <c:pt idx="859">
                  <c:v>3.7679999999999998</c:v>
                </c:pt>
                <c:pt idx="860">
                  <c:v>3.754</c:v>
                </c:pt>
                <c:pt idx="861">
                  <c:v>3.7690000000000001</c:v>
                </c:pt>
                <c:pt idx="862">
                  <c:v>3.7880000000000003</c:v>
                </c:pt>
                <c:pt idx="863">
                  <c:v>3.8170000000000002</c:v>
                </c:pt>
                <c:pt idx="864">
                  <c:v>3.8109999999999999</c:v>
                </c:pt>
                <c:pt idx="865">
                  <c:v>3.7949999999999999</c:v>
                </c:pt>
                <c:pt idx="866">
                  <c:v>3.867</c:v>
                </c:pt>
                <c:pt idx="867">
                  <c:v>3.8759999999999999</c:v>
                </c:pt>
                <c:pt idx="868">
                  <c:v>3.8120000000000003</c:v>
                </c:pt>
                <c:pt idx="869">
                  <c:v>3.786</c:v>
                </c:pt>
                <c:pt idx="870">
                  <c:v>3.7189999999999999</c:v>
                </c:pt>
                <c:pt idx="871">
                  <c:v>3.649</c:v>
                </c:pt>
                <c:pt idx="872">
                  <c:v>3.6829999999999998</c:v>
                </c:pt>
                <c:pt idx="873">
                  <c:v>3.7160000000000002</c:v>
                </c:pt>
                <c:pt idx="874">
                  <c:v>3.7010000000000001</c:v>
                </c:pt>
                <c:pt idx="875">
                  <c:v>3.8040000000000003</c:v>
                </c:pt>
                <c:pt idx="876">
                  <c:v>3.831</c:v>
                </c:pt>
                <c:pt idx="877">
                  <c:v>3.782</c:v>
                </c:pt>
                <c:pt idx="878">
                  <c:v>3.8540000000000001</c:v>
                </c:pt>
                <c:pt idx="879">
                  <c:v>3.8959999999999999</c:v>
                </c:pt>
                <c:pt idx="880">
                  <c:v>3.8970000000000002</c:v>
                </c:pt>
                <c:pt idx="881">
                  <c:v>4.0469999999999997</c:v>
                </c:pt>
                <c:pt idx="882">
                  <c:v>4.0069999999999997</c:v>
                </c:pt>
                <c:pt idx="883">
                  <c:v>4.1719999999999997</c:v>
                </c:pt>
                <c:pt idx="884">
                  <c:v>4.24</c:v>
                </c:pt>
                <c:pt idx="885">
                  <c:v>4.1689999999999996</c:v>
                </c:pt>
                <c:pt idx="886">
                  <c:v>4.0229999999999997</c:v>
                </c:pt>
                <c:pt idx="887">
                  <c:v>3.8820000000000001</c:v>
                </c:pt>
                <c:pt idx="888">
                  <c:v>3.8340000000000001</c:v>
                </c:pt>
                <c:pt idx="889">
                  <c:v>3.87</c:v>
                </c:pt>
                <c:pt idx="890">
                  <c:v>3.879</c:v>
                </c:pt>
                <c:pt idx="891">
                  <c:v>3.8109999999999999</c:v>
                </c:pt>
                <c:pt idx="892">
                  <c:v>3.798</c:v>
                </c:pt>
                <c:pt idx="893">
                  <c:v>3.85</c:v>
                </c:pt>
                <c:pt idx="894">
                  <c:v>3.879</c:v>
                </c:pt>
                <c:pt idx="895">
                  <c:v>3.8069999999999999</c:v>
                </c:pt>
                <c:pt idx="896">
                  <c:v>3.7160000000000002</c:v>
                </c:pt>
                <c:pt idx="897">
                  <c:v>3.8380000000000001</c:v>
                </c:pt>
                <c:pt idx="898">
                  <c:v>3.7480000000000002</c:v>
                </c:pt>
                <c:pt idx="899">
                  <c:v>3.7039999999999997</c:v>
                </c:pt>
                <c:pt idx="900">
                  <c:v>3.702</c:v>
                </c:pt>
                <c:pt idx="901">
                  <c:v>3.609</c:v>
                </c:pt>
                <c:pt idx="902">
                  <c:v>3.5310000000000001</c:v>
                </c:pt>
                <c:pt idx="903">
                  <c:v>3.504</c:v>
                </c:pt>
                <c:pt idx="904">
                  <c:v>3.5070000000000001</c:v>
                </c:pt>
                <c:pt idx="905">
                  <c:v>3.5169999999999999</c:v>
                </c:pt>
                <c:pt idx="906">
                  <c:v>3.5129999999999999</c:v>
                </c:pt>
                <c:pt idx="907">
                  <c:v>3.5310000000000001</c:v>
                </c:pt>
                <c:pt idx="908">
                  <c:v>3.4660000000000002</c:v>
                </c:pt>
                <c:pt idx="909">
                  <c:v>3.5110000000000001</c:v>
                </c:pt>
                <c:pt idx="910">
                  <c:v>3.4390000000000001</c:v>
                </c:pt>
                <c:pt idx="911">
                  <c:v>3.3620000000000001</c:v>
                </c:pt>
                <c:pt idx="912">
                  <c:v>3.3380000000000001</c:v>
                </c:pt>
                <c:pt idx="913">
                  <c:v>3.36</c:v>
                </c:pt>
                <c:pt idx="914">
                  <c:v>3.3959999999999999</c:v>
                </c:pt>
                <c:pt idx="915">
                  <c:v>3.3580000000000001</c:v>
                </c:pt>
                <c:pt idx="916">
                  <c:v>3.2989999999999999</c:v>
                </c:pt>
                <c:pt idx="917">
                  <c:v>3.1619999999999999</c:v>
                </c:pt>
                <c:pt idx="918">
                  <c:v>3.2560000000000002</c:v>
                </c:pt>
                <c:pt idx="919">
                  <c:v>3.3149999999999999</c:v>
                </c:pt>
                <c:pt idx="920">
                  <c:v>3.3759999999999999</c:v>
                </c:pt>
                <c:pt idx="921">
                  <c:v>3.3039999999999998</c:v>
                </c:pt>
                <c:pt idx="922">
                  <c:v>3.2959999999999998</c:v>
                </c:pt>
                <c:pt idx="923">
                  <c:v>3.2869999999999999</c:v>
                </c:pt>
                <c:pt idx="924">
                  <c:v>3.3860000000000001</c:v>
                </c:pt>
                <c:pt idx="925">
                  <c:v>3.3769999999999998</c:v>
                </c:pt>
                <c:pt idx="926">
                  <c:v>3.331</c:v>
                </c:pt>
                <c:pt idx="927">
                  <c:v>3.4430000000000001</c:v>
                </c:pt>
                <c:pt idx="928">
                  <c:v>3.4729999999999999</c:v>
                </c:pt>
                <c:pt idx="929">
                  <c:v>3.4050000000000002</c:v>
                </c:pt>
                <c:pt idx="930">
                  <c:v>3.5329999999999999</c:v>
                </c:pt>
                <c:pt idx="931">
                  <c:v>3.5529999999999999</c:v>
                </c:pt>
                <c:pt idx="932">
                  <c:v>3.7119999999999997</c:v>
                </c:pt>
                <c:pt idx="933">
                  <c:v>3.7320000000000002</c:v>
                </c:pt>
                <c:pt idx="934">
                  <c:v>3.6480000000000001</c:v>
                </c:pt>
                <c:pt idx="935">
                  <c:v>3.7189999999999999</c:v>
                </c:pt>
                <c:pt idx="936">
                  <c:v>3.83</c:v>
                </c:pt>
                <c:pt idx="937">
                  <c:v>4.0220000000000002</c:v>
                </c:pt>
                <c:pt idx="938">
                  <c:v>3.8570000000000002</c:v>
                </c:pt>
                <c:pt idx="939">
                  <c:v>3.7</c:v>
                </c:pt>
                <c:pt idx="940">
                  <c:v>3.343</c:v>
                </c:pt>
                <c:pt idx="941">
                  <c:v>3.367</c:v>
                </c:pt>
                <c:pt idx="942">
                  <c:v>3.286</c:v>
                </c:pt>
                <c:pt idx="943">
                  <c:v>3.2109999999999999</c:v>
                </c:pt>
                <c:pt idx="944">
                  <c:v>3.3650000000000002</c:v>
                </c:pt>
                <c:pt idx="945">
                  <c:v>3.4489999999999998</c:v>
                </c:pt>
                <c:pt idx="946">
                  <c:v>3.4809999999999999</c:v>
                </c:pt>
                <c:pt idx="947">
                  <c:v>3.4220000000000002</c:v>
                </c:pt>
                <c:pt idx="948">
                  <c:v>3.2690000000000001</c:v>
                </c:pt>
                <c:pt idx="949">
                  <c:v>3.32</c:v>
                </c:pt>
                <c:pt idx="950">
                  <c:v>3.11</c:v>
                </c:pt>
                <c:pt idx="951">
                  <c:v>2.9889999999999999</c:v>
                </c:pt>
                <c:pt idx="952">
                  <c:v>3.048</c:v>
                </c:pt>
                <c:pt idx="953">
                  <c:v>3.1120000000000001</c:v>
                </c:pt>
                <c:pt idx="954">
                  <c:v>3.0129999999999999</c:v>
                </c:pt>
                <c:pt idx="955">
                  <c:v>3.0070000000000001</c:v>
                </c:pt>
                <c:pt idx="956">
                  <c:v>2.9180000000000001</c:v>
                </c:pt>
                <c:pt idx="957">
                  <c:v>2.8929999999999998</c:v>
                </c:pt>
                <c:pt idx="958">
                  <c:v>2.8639999999999999</c:v>
                </c:pt>
                <c:pt idx="959">
                  <c:v>2.9870000000000001</c:v>
                </c:pt>
                <c:pt idx="960">
                  <c:v>2.8239999999999998</c:v>
                </c:pt>
                <c:pt idx="961">
                  <c:v>2.8839999999999999</c:v>
                </c:pt>
                <c:pt idx="962">
                  <c:v>2.8559999999999999</c:v>
                </c:pt>
                <c:pt idx="963">
                  <c:v>2.758</c:v>
                </c:pt>
                <c:pt idx="964">
                  <c:v>2.7170000000000001</c:v>
                </c:pt>
                <c:pt idx="965">
                  <c:v>2.7240000000000002</c:v>
                </c:pt>
                <c:pt idx="966">
                  <c:v>2.6819999999999999</c:v>
                </c:pt>
                <c:pt idx="967">
                  <c:v>2.7359999999999998</c:v>
                </c:pt>
                <c:pt idx="968">
                  <c:v>2.73</c:v>
                </c:pt>
                <c:pt idx="969">
                  <c:v>2.629</c:v>
                </c:pt>
                <c:pt idx="970">
                  <c:v>2.6710000000000003</c:v>
                </c:pt>
                <c:pt idx="971">
                  <c:v>2.8079999999999998</c:v>
                </c:pt>
                <c:pt idx="972">
                  <c:v>2.738</c:v>
                </c:pt>
                <c:pt idx="973">
                  <c:v>2.7039999999999997</c:v>
                </c:pt>
                <c:pt idx="974">
                  <c:v>2.8289999999999997</c:v>
                </c:pt>
                <c:pt idx="975">
                  <c:v>2.7890000000000001</c:v>
                </c:pt>
                <c:pt idx="976">
                  <c:v>2.7890000000000001</c:v>
                </c:pt>
                <c:pt idx="977">
                  <c:v>2.8129999999999997</c:v>
                </c:pt>
                <c:pt idx="978">
                  <c:v>2.835</c:v>
                </c:pt>
                <c:pt idx="979">
                  <c:v>2.9459999999999997</c:v>
                </c:pt>
                <c:pt idx="980">
                  <c:v>2.964</c:v>
                </c:pt>
                <c:pt idx="981">
                  <c:v>2.944</c:v>
                </c:pt>
                <c:pt idx="982">
                  <c:v>2.9430000000000001</c:v>
                </c:pt>
                <c:pt idx="983">
                  <c:v>2.9660000000000002</c:v>
                </c:pt>
                <c:pt idx="984">
                  <c:v>3.0059999999999998</c:v>
                </c:pt>
                <c:pt idx="985">
                  <c:v>3.0190000000000001</c:v>
                </c:pt>
                <c:pt idx="986">
                  <c:v>3.0950000000000002</c:v>
                </c:pt>
                <c:pt idx="987">
                  <c:v>3.0950000000000002</c:v>
                </c:pt>
                <c:pt idx="988">
                  <c:v>3.16</c:v>
                </c:pt>
                <c:pt idx="989">
                  <c:v>3.2029999999999998</c:v>
                </c:pt>
                <c:pt idx="990">
                  <c:v>3.097</c:v>
                </c:pt>
                <c:pt idx="991">
                  <c:v>3.097</c:v>
                </c:pt>
                <c:pt idx="992">
                  <c:v>3.0339999999999998</c:v>
                </c:pt>
                <c:pt idx="993">
                  <c:v>3.16</c:v>
                </c:pt>
                <c:pt idx="994">
                  <c:v>3.3130000000000002</c:v>
                </c:pt>
                <c:pt idx="995">
                  <c:v>3.355</c:v>
                </c:pt>
                <c:pt idx="996">
                  <c:v>3.3780000000000001</c:v>
                </c:pt>
                <c:pt idx="997">
                  <c:v>3.4169999999999998</c:v>
                </c:pt>
                <c:pt idx="998">
                  <c:v>3.371</c:v>
                </c:pt>
                <c:pt idx="999">
                  <c:v>3.359</c:v>
                </c:pt>
                <c:pt idx="1000">
                  <c:v>3.3580000000000001</c:v>
                </c:pt>
                <c:pt idx="1001">
                  <c:v>3.4039999999999999</c:v>
                </c:pt>
                <c:pt idx="1002">
                  <c:v>3.4430000000000001</c:v>
                </c:pt>
                <c:pt idx="1003">
                  <c:v>3.468</c:v>
                </c:pt>
                <c:pt idx="1004">
                  <c:v>3.4350000000000001</c:v>
                </c:pt>
                <c:pt idx="1005">
                  <c:v>3.355</c:v>
                </c:pt>
                <c:pt idx="1006">
                  <c:v>3.3449999999999998</c:v>
                </c:pt>
                <c:pt idx="1007">
                  <c:v>3.3890000000000002</c:v>
                </c:pt>
                <c:pt idx="1008">
                  <c:v>3.4820000000000002</c:v>
                </c:pt>
                <c:pt idx="1009">
                  <c:v>3.5190000000000001</c:v>
                </c:pt>
                <c:pt idx="1010">
                  <c:v>3.5659999999999998</c:v>
                </c:pt>
                <c:pt idx="1011">
                  <c:v>3.605</c:v>
                </c:pt>
                <c:pt idx="1012">
                  <c:v>3.57</c:v>
                </c:pt>
                <c:pt idx="1013">
                  <c:v>3.6179999999999999</c:v>
                </c:pt>
                <c:pt idx="1014">
                  <c:v>3.6870000000000003</c:v>
                </c:pt>
                <c:pt idx="1015">
                  <c:v>3.64</c:v>
                </c:pt>
                <c:pt idx="1016">
                  <c:v>3.661</c:v>
                </c:pt>
                <c:pt idx="1017">
                  <c:v>3.61</c:v>
                </c:pt>
                <c:pt idx="1018">
                  <c:v>3.6550000000000002</c:v>
                </c:pt>
                <c:pt idx="1019">
                  <c:v>3.6440000000000001</c:v>
                </c:pt>
                <c:pt idx="1020">
                  <c:v>3.6619999999999999</c:v>
                </c:pt>
                <c:pt idx="1021">
                  <c:v>3.6189999999999998</c:v>
                </c:pt>
                <c:pt idx="1022">
                  <c:v>3.54</c:v>
                </c:pt>
                <c:pt idx="1023">
                  <c:v>3.597</c:v>
                </c:pt>
                <c:pt idx="1024">
                  <c:v>3.5489999999999999</c:v>
                </c:pt>
                <c:pt idx="1025">
                  <c:v>3.5550000000000002</c:v>
                </c:pt>
                <c:pt idx="1026">
                  <c:v>3.577</c:v>
                </c:pt>
                <c:pt idx="1027">
                  <c:v>3.6269999999999998</c:v>
                </c:pt>
                <c:pt idx="1028">
                  <c:v>3.621</c:v>
                </c:pt>
                <c:pt idx="1029">
                  <c:v>3.6680000000000001</c:v>
                </c:pt>
                <c:pt idx="1030">
                  <c:v>3.6360000000000001</c:v>
                </c:pt>
                <c:pt idx="1031">
                  <c:v>3.5670000000000002</c:v>
                </c:pt>
                <c:pt idx="1032">
                  <c:v>3.5310000000000001</c:v>
                </c:pt>
                <c:pt idx="1033">
                  <c:v>3.5129999999999999</c:v>
                </c:pt>
                <c:pt idx="1034">
                  <c:v>3.391</c:v>
                </c:pt>
                <c:pt idx="1035">
                  <c:v>3.4289999999999998</c:v>
                </c:pt>
                <c:pt idx="1036">
                  <c:v>3.4079999999999999</c:v>
                </c:pt>
                <c:pt idx="1037">
                  <c:v>3.4009999999999998</c:v>
                </c:pt>
                <c:pt idx="1038">
                  <c:v>3.4089999999999998</c:v>
                </c:pt>
                <c:pt idx="1039">
                  <c:v>3.4039999999999999</c:v>
                </c:pt>
                <c:pt idx="1040">
                  <c:v>3.4380000000000002</c:v>
                </c:pt>
                <c:pt idx="1041">
                  <c:v>3.4089999999999998</c:v>
                </c:pt>
                <c:pt idx="1042">
                  <c:v>3.448</c:v>
                </c:pt>
                <c:pt idx="1043">
                  <c:v>3.4089999999999998</c:v>
                </c:pt>
                <c:pt idx="1044">
                  <c:v>3.5369999999999999</c:v>
                </c:pt>
                <c:pt idx="1045">
                  <c:v>3.5569999999999999</c:v>
                </c:pt>
                <c:pt idx="1046">
                  <c:v>3.5649999999999999</c:v>
                </c:pt>
                <c:pt idx="1047">
                  <c:v>3.581</c:v>
                </c:pt>
                <c:pt idx="1048">
                  <c:v>3.637</c:v>
                </c:pt>
                <c:pt idx="1049">
                  <c:v>3.6429999999999998</c:v>
                </c:pt>
                <c:pt idx="1050">
                  <c:v>3.577</c:v>
                </c:pt>
                <c:pt idx="1051">
                  <c:v>3.6269999999999998</c:v>
                </c:pt>
                <c:pt idx="1052">
                  <c:v>3.516</c:v>
                </c:pt>
                <c:pt idx="1053">
                  <c:v>3.3460000000000001</c:v>
                </c:pt>
                <c:pt idx="1054">
                  <c:v>3.327</c:v>
                </c:pt>
                <c:pt idx="1055">
                  <c:v>3.4140000000000001</c:v>
                </c:pt>
                <c:pt idx="1056">
                  <c:v>3.4540000000000002</c:v>
                </c:pt>
                <c:pt idx="1057">
                  <c:v>3.4329999999999998</c:v>
                </c:pt>
                <c:pt idx="1058">
                  <c:v>3.31</c:v>
                </c:pt>
                <c:pt idx="1059">
                  <c:v>3.2269999999999999</c:v>
                </c:pt>
                <c:pt idx="1060">
                  <c:v>3.2269999999999999</c:v>
                </c:pt>
                <c:pt idx="1061">
                  <c:v>3.2269999999999999</c:v>
                </c:pt>
                <c:pt idx="1062">
                  <c:v>3.2069999999999999</c:v>
                </c:pt>
                <c:pt idx="1063">
                  <c:v>3.1989999999999998</c:v>
                </c:pt>
                <c:pt idx="1064">
                  <c:v>3.242</c:v>
                </c:pt>
                <c:pt idx="1065">
                  <c:v>3.347</c:v>
                </c:pt>
                <c:pt idx="1066">
                  <c:v>3.4039999999999999</c:v>
                </c:pt>
                <c:pt idx="1067">
                  <c:v>3.4</c:v>
                </c:pt>
                <c:pt idx="1068">
                  <c:v>3.3879999999999999</c:v>
                </c:pt>
                <c:pt idx="1069">
                  <c:v>3.37</c:v>
                </c:pt>
                <c:pt idx="1070">
                  <c:v>3.3170000000000002</c:v>
                </c:pt>
                <c:pt idx="1071">
                  <c:v>3.3250000000000002</c:v>
                </c:pt>
                <c:pt idx="1072">
                  <c:v>3.319</c:v>
                </c:pt>
                <c:pt idx="1073">
                  <c:v>3.4249999999999998</c:v>
                </c:pt>
                <c:pt idx="1074">
                  <c:v>3.51</c:v>
                </c:pt>
                <c:pt idx="1075">
                  <c:v>3.5339999999999998</c:v>
                </c:pt>
                <c:pt idx="1076">
                  <c:v>3.58</c:v>
                </c:pt>
                <c:pt idx="1077">
                  <c:v>3.5920000000000001</c:v>
                </c:pt>
                <c:pt idx="1078">
                  <c:v>3.56</c:v>
                </c:pt>
                <c:pt idx="1079">
                  <c:v>3.6779999999999999</c:v>
                </c:pt>
                <c:pt idx="1080">
                  <c:v>3.6949999999999998</c:v>
                </c:pt>
                <c:pt idx="1081">
                  <c:v>3.7210000000000001</c:v>
                </c:pt>
                <c:pt idx="1082">
                  <c:v>3.7669999999999999</c:v>
                </c:pt>
                <c:pt idx="1083">
                  <c:v>3.81</c:v>
                </c:pt>
                <c:pt idx="1084">
                  <c:v>3.839</c:v>
                </c:pt>
                <c:pt idx="1085">
                  <c:v>3.819</c:v>
                </c:pt>
                <c:pt idx="1086">
                  <c:v>3.8330000000000002</c:v>
                </c:pt>
                <c:pt idx="1087">
                  <c:v>3.8040000000000003</c:v>
                </c:pt>
                <c:pt idx="1088">
                  <c:v>3.7890000000000001</c:v>
                </c:pt>
                <c:pt idx="1089">
                  <c:v>3.7960000000000003</c:v>
                </c:pt>
                <c:pt idx="1090">
                  <c:v>3.774</c:v>
                </c:pt>
                <c:pt idx="1091">
                  <c:v>3.8050000000000002</c:v>
                </c:pt>
                <c:pt idx="1092">
                  <c:v>3.7519999999999998</c:v>
                </c:pt>
                <c:pt idx="1093">
                  <c:v>3.7269999999999999</c:v>
                </c:pt>
                <c:pt idx="1094">
                  <c:v>3.8570000000000002</c:v>
                </c:pt>
                <c:pt idx="1095">
                  <c:v>3.8460000000000001</c:v>
                </c:pt>
                <c:pt idx="1096">
                  <c:v>3.9430000000000001</c:v>
                </c:pt>
                <c:pt idx="1097">
                  <c:v>3.915</c:v>
                </c:pt>
                <c:pt idx="1098">
                  <c:v>3.9859999999999998</c:v>
                </c:pt>
                <c:pt idx="1099">
                  <c:v>4.0869999999999997</c:v>
                </c:pt>
                <c:pt idx="1100">
                  <c:v>4.0819999999999999</c:v>
                </c:pt>
                <c:pt idx="1101">
                  <c:v>4.1340000000000003</c:v>
                </c:pt>
                <c:pt idx="1102">
                  <c:v>4.1230000000000002</c:v>
                </c:pt>
                <c:pt idx="1103">
                  <c:v>4.1120000000000001</c:v>
                </c:pt>
                <c:pt idx="1104">
                  <c:v>4.1150000000000002</c:v>
                </c:pt>
                <c:pt idx="1105">
                  <c:v>4.1029999999999998</c:v>
                </c:pt>
                <c:pt idx="1106">
                  <c:v>4.069</c:v>
                </c:pt>
                <c:pt idx="1107">
                  <c:v>4.0279999999999996</c:v>
                </c:pt>
                <c:pt idx="1108">
                  <c:v>4.0060000000000002</c:v>
                </c:pt>
                <c:pt idx="1109">
                  <c:v>4.0750000000000002</c:v>
                </c:pt>
                <c:pt idx="1110">
                  <c:v>4.109</c:v>
                </c:pt>
                <c:pt idx="1111">
                  <c:v>4.1589999999999998</c:v>
                </c:pt>
                <c:pt idx="1112">
                  <c:v>4.1230000000000002</c:v>
                </c:pt>
                <c:pt idx="1113">
                  <c:v>4.1680000000000001</c:v>
                </c:pt>
                <c:pt idx="1114">
                  <c:v>4.1269999999999998</c:v>
                </c:pt>
                <c:pt idx="1115">
                  <c:v>4.1420000000000003</c:v>
                </c:pt>
                <c:pt idx="1116">
                  <c:v>4.2069999999999999</c:v>
                </c:pt>
                <c:pt idx="1117">
                  <c:v>4.1760000000000002</c:v>
                </c:pt>
                <c:pt idx="1118">
                  <c:v>4.1859999999999999</c:v>
                </c:pt>
                <c:pt idx="1119">
                  <c:v>4.2350000000000003</c:v>
                </c:pt>
                <c:pt idx="1120">
                  <c:v>4.2140000000000004</c:v>
                </c:pt>
                <c:pt idx="1121">
                  <c:v>4.1660000000000004</c:v>
                </c:pt>
                <c:pt idx="1122">
                  <c:v>4.1929999999999996</c:v>
                </c:pt>
                <c:pt idx="1123">
                  <c:v>4.1820000000000004</c:v>
                </c:pt>
                <c:pt idx="1124">
                  <c:v>4.2009999999999996</c:v>
                </c:pt>
                <c:pt idx="1125">
                  <c:v>4.2290000000000001</c:v>
                </c:pt>
                <c:pt idx="1126">
                  <c:v>4.3129999999999997</c:v>
                </c:pt>
                <c:pt idx="1127">
                  <c:v>4.3410000000000002</c:v>
                </c:pt>
                <c:pt idx="1128">
                  <c:v>4.3230000000000004</c:v>
                </c:pt>
                <c:pt idx="1129">
                  <c:v>4.3380000000000001</c:v>
                </c:pt>
                <c:pt idx="1130">
                  <c:v>4.3410000000000002</c:v>
                </c:pt>
                <c:pt idx="1131">
                  <c:v>4.3490000000000002</c:v>
                </c:pt>
                <c:pt idx="1132">
                  <c:v>4.3849999999999998</c:v>
                </c:pt>
                <c:pt idx="1133">
                  <c:v>4.4000000000000004</c:v>
                </c:pt>
                <c:pt idx="1134">
                  <c:v>4.2939999999999996</c:v>
                </c:pt>
                <c:pt idx="1135">
                  <c:v>4.3259999999999996</c:v>
                </c:pt>
                <c:pt idx="1136">
                  <c:v>4.2549999999999999</c:v>
                </c:pt>
                <c:pt idx="1137">
                  <c:v>4.2620000000000005</c:v>
                </c:pt>
                <c:pt idx="1138">
                  <c:v>4.226</c:v>
                </c:pt>
                <c:pt idx="1139">
                  <c:v>4.2169999999999996</c:v>
                </c:pt>
                <c:pt idx="1140">
                  <c:v>4.2249999999999996</c:v>
                </c:pt>
                <c:pt idx="1141">
                  <c:v>4.24</c:v>
                </c:pt>
                <c:pt idx="1142">
                  <c:v>4.2960000000000003</c:v>
                </c:pt>
                <c:pt idx="1143">
                  <c:v>4.3239999999999998</c:v>
                </c:pt>
                <c:pt idx="1144">
                  <c:v>4.3970000000000002</c:v>
                </c:pt>
                <c:pt idx="1145">
                  <c:v>4.4189999999999996</c:v>
                </c:pt>
                <c:pt idx="1146">
                  <c:v>4.4009999999999998</c:v>
                </c:pt>
                <c:pt idx="1147">
                  <c:v>4.4219999999999997</c:v>
                </c:pt>
                <c:pt idx="1148">
                  <c:v>4.4450000000000003</c:v>
                </c:pt>
                <c:pt idx="1149">
                  <c:v>4.4349999999999996</c:v>
                </c:pt>
                <c:pt idx="1150">
                  <c:v>4.4660000000000002</c:v>
                </c:pt>
                <c:pt idx="1151">
                  <c:v>4.4610000000000003</c:v>
                </c:pt>
                <c:pt idx="1152">
                  <c:v>4.4749999999999996</c:v>
                </c:pt>
                <c:pt idx="1153">
                  <c:v>4.5</c:v>
                </c:pt>
                <c:pt idx="1154">
                  <c:v>4.516</c:v>
                </c:pt>
                <c:pt idx="1155">
                  <c:v>4.5389999999999997</c:v>
                </c:pt>
                <c:pt idx="1156">
                  <c:v>4.5380000000000003</c:v>
                </c:pt>
                <c:pt idx="1157">
                  <c:v>4.5430000000000001</c:v>
                </c:pt>
                <c:pt idx="1158">
                  <c:v>4.5570000000000004</c:v>
                </c:pt>
                <c:pt idx="1159">
                  <c:v>4.5030000000000001</c:v>
                </c:pt>
                <c:pt idx="1160">
                  <c:v>4.41</c:v>
                </c:pt>
                <c:pt idx="1161">
                  <c:v>4.4740000000000002</c:v>
                </c:pt>
                <c:pt idx="1162">
                  <c:v>4.2910000000000004</c:v>
                </c:pt>
                <c:pt idx="1163">
                  <c:v>4.2859999999999996</c:v>
                </c:pt>
                <c:pt idx="1164">
                  <c:v>4.3609999999999998</c:v>
                </c:pt>
                <c:pt idx="1165">
                  <c:v>4.3860000000000001</c:v>
                </c:pt>
                <c:pt idx="1166">
                  <c:v>4.4180000000000001</c:v>
                </c:pt>
                <c:pt idx="1167">
                  <c:v>4.4749999999999996</c:v>
                </c:pt>
                <c:pt idx="1168">
                  <c:v>4.4850000000000003</c:v>
                </c:pt>
                <c:pt idx="1169">
                  <c:v>4.4710000000000001</c:v>
                </c:pt>
                <c:pt idx="1170">
                  <c:v>4.5330000000000004</c:v>
                </c:pt>
                <c:pt idx="1171">
                  <c:v>4.609</c:v>
                </c:pt>
                <c:pt idx="1172">
                  <c:v>4.5030000000000001</c:v>
                </c:pt>
                <c:pt idx="1173">
                  <c:v>4.4640000000000004</c:v>
                </c:pt>
                <c:pt idx="1174">
                  <c:v>4.4009999999999998</c:v>
                </c:pt>
                <c:pt idx="1175">
                  <c:v>4.4779999999999998</c:v>
                </c:pt>
                <c:pt idx="1176">
                  <c:v>4.6100000000000003</c:v>
                </c:pt>
                <c:pt idx="1177">
                  <c:v>4.5739999999999998</c:v>
                </c:pt>
                <c:pt idx="1178">
                  <c:v>4.585</c:v>
                </c:pt>
                <c:pt idx="1179">
                  <c:v>4.6470000000000002</c:v>
                </c:pt>
                <c:pt idx="1180">
                  <c:v>4.7370000000000001</c:v>
                </c:pt>
                <c:pt idx="1181">
                  <c:v>4.7359999999999998</c:v>
                </c:pt>
                <c:pt idx="1182">
                  <c:v>4.7430000000000003</c:v>
                </c:pt>
                <c:pt idx="1183">
                  <c:v>4.7610000000000001</c:v>
                </c:pt>
                <c:pt idx="1184">
                  <c:v>4.7549999999999999</c:v>
                </c:pt>
                <c:pt idx="1185">
                  <c:v>4.7210000000000001</c:v>
                </c:pt>
                <c:pt idx="1186">
                  <c:v>4.7030000000000003</c:v>
                </c:pt>
                <c:pt idx="1187">
                  <c:v>4.7210000000000001</c:v>
                </c:pt>
                <c:pt idx="1188">
                  <c:v>4.7229999999999999</c:v>
                </c:pt>
                <c:pt idx="1189">
                  <c:v>4.7839999999999998</c:v>
                </c:pt>
                <c:pt idx="1190">
                  <c:v>4.7720000000000002</c:v>
                </c:pt>
                <c:pt idx="1191">
                  <c:v>4.758</c:v>
                </c:pt>
                <c:pt idx="1192">
                  <c:v>4.7450000000000001</c:v>
                </c:pt>
                <c:pt idx="1193">
                  <c:v>4.79</c:v>
                </c:pt>
                <c:pt idx="1194">
                  <c:v>4.7880000000000003</c:v>
                </c:pt>
                <c:pt idx="1195">
                  <c:v>4.8419999999999996</c:v>
                </c:pt>
                <c:pt idx="1196">
                  <c:v>4.8600000000000003</c:v>
                </c:pt>
                <c:pt idx="1197">
                  <c:v>4.9160000000000004</c:v>
                </c:pt>
                <c:pt idx="1198">
                  <c:v>4.8810000000000002</c:v>
                </c:pt>
                <c:pt idx="1199">
                  <c:v>4.8979999999999997</c:v>
                </c:pt>
                <c:pt idx="1200">
                  <c:v>4.9000000000000004</c:v>
                </c:pt>
                <c:pt idx="1201">
                  <c:v>4.9580000000000002</c:v>
                </c:pt>
                <c:pt idx="1202">
                  <c:v>4.923</c:v>
                </c:pt>
                <c:pt idx="1203">
                  <c:v>4.9119999999999999</c:v>
                </c:pt>
                <c:pt idx="1204">
                  <c:v>4.9180000000000001</c:v>
                </c:pt>
                <c:pt idx="1205">
                  <c:v>4.9180000000000001</c:v>
                </c:pt>
                <c:pt idx="1206">
                  <c:v>4.95</c:v>
                </c:pt>
                <c:pt idx="1207">
                  <c:v>4.9749999999999996</c:v>
                </c:pt>
                <c:pt idx="1208">
                  <c:v>5.0090000000000003</c:v>
                </c:pt>
                <c:pt idx="1209">
                  <c:v>5.0369999999999999</c:v>
                </c:pt>
                <c:pt idx="1210">
                  <c:v>5.0629999999999997</c:v>
                </c:pt>
                <c:pt idx="1211">
                  <c:v>5.0110000000000001</c:v>
                </c:pt>
                <c:pt idx="1212">
                  <c:v>5.0179999999999998</c:v>
                </c:pt>
                <c:pt idx="1213">
                  <c:v>5.0490000000000004</c:v>
                </c:pt>
                <c:pt idx="1214">
                  <c:v>5.0720000000000001</c:v>
                </c:pt>
                <c:pt idx="1215">
                  <c:v>5.12</c:v>
                </c:pt>
                <c:pt idx="1216">
                  <c:v>5.0350000000000001</c:v>
                </c:pt>
                <c:pt idx="1217">
                  <c:v>4.9719999999999995</c:v>
                </c:pt>
                <c:pt idx="1218">
                  <c:v>5.0119999999999996</c:v>
                </c:pt>
                <c:pt idx="1219">
                  <c:v>5.0529999999999999</c:v>
                </c:pt>
                <c:pt idx="1220">
                  <c:v>5.0019999999999998</c:v>
                </c:pt>
                <c:pt idx="1221">
                  <c:v>5.016</c:v>
                </c:pt>
                <c:pt idx="1222">
                  <c:v>5.0469999999999997</c:v>
                </c:pt>
                <c:pt idx="1223">
                  <c:v>4.96</c:v>
                </c:pt>
                <c:pt idx="1224">
                  <c:v>4.9649999999999999</c:v>
                </c:pt>
                <c:pt idx="1225">
                  <c:v>4.9279999999999999</c:v>
                </c:pt>
                <c:pt idx="1226">
                  <c:v>4.9109999999999996</c:v>
                </c:pt>
                <c:pt idx="1227">
                  <c:v>4.8049999999999997</c:v>
                </c:pt>
                <c:pt idx="1228">
                  <c:v>4.8</c:v>
                </c:pt>
                <c:pt idx="1229">
                  <c:v>4.819</c:v>
                </c:pt>
                <c:pt idx="1230">
                  <c:v>4.8179999999999996</c:v>
                </c:pt>
                <c:pt idx="1231">
                  <c:v>4.867</c:v>
                </c:pt>
                <c:pt idx="1232">
                  <c:v>4.8879999999999999</c:v>
                </c:pt>
                <c:pt idx="1233">
                  <c:v>4.8890000000000002</c:v>
                </c:pt>
                <c:pt idx="1234">
                  <c:v>4.8730000000000002</c:v>
                </c:pt>
                <c:pt idx="1235">
                  <c:v>4.8860000000000001</c:v>
                </c:pt>
                <c:pt idx="1236">
                  <c:v>4.9119999999999999</c:v>
                </c:pt>
                <c:pt idx="1237">
                  <c:v>4.9539999999999997</c:v>
                </c:pt>
                <c:pt idx="1238">
                  <c:v>4.95</c:v>
                </c:pt>
                <c:pt idx="1239">
                  <c:v>4.9729999999999999</c:v>
                </c:pt>
                <c:pt idx="1240">
                  <c:v>5.0670000000000002</c:v>
                </c:pt>
                <c:pt idx="1241">
                  <c:v>5.0579999999999998</c:v>
                </c:pt>
                <c:pt idx="1242">
                  <c:v>5.0739999999999998</c:v>
                </c:pt>
                <c:pt idx="1243">
                  <c:v>5.056</c:v>
                </c:pt>
                <c:pt idx="1244">
                  <c:v>5.0259999999999998</c:v>
                </c:pt>
                <c:pt idx="1245">
                  <c:v>5.0259999999999998</c:v>
                </c:pt>
                <c:pt idx="1246">
                  <c:v>5.0620000000000003</c:v>
                </c:pt>
                <c:pt idx="1247">
                  <c:v>5.048</c:v>
                </c:pt>
                <c:pt idx="1248">
                  <c:v>5.048</c:v>
                </c:pt>
                <c:pt idx="1249">
                  <c:v>4.9859999999999998</c:v>
                </c:pt>
                <c:pt idx="1250">
                  <c:v>4.923</c:v>
                </c:pt>
                <c:pt idx="1251">
                  <c:v>4.9350000000000005</c:v>
                </c:pt>
                <c:pt idx="1252">
                  <c:v>4.9359999999999999</c:v>
                </c:pt>
                <c:pt idx="1253">
                  <c:v>4.9829999999999997</c:v>
                </c:pt>
                <c:pt idx="1254">
                  <c:v>4.9589999999999996</c:v>
                </c:pt>
                <c:pt idx="1255">
                  <c:v>4.9240000000000004</c:v>
                </c:pt>
                <c:pt idx="1256">
                  <c:v>4.9139999999999997</c:v>
                </c:pt>
                <c:pt idx="1257">
                  <c:v>4.9009999999999998</c:v>
                </c:pt>
                <c:pt idx="1258">
                  <c:v>4.899</c:v>
                </c:pt>
                <c:pt idx="1259">
                  <c:v>4.9249999999999998</c:v>
                </c:pt>
                <c:pt idx="1260">
                  <c:v>4.8929999999999998</c:v>
                </c:pt>
                <c:pt idx="1261">
                  <c:v>4.8959999999999999</c:v>
                </c:pt>
                <c:pt idx="1262">
                  <c:v>4.9190000000000005</c:v>
                </c:pt>
                <c:pt idx="1263">
                  <c:v>4.8870000000000005</c:v>
                </c:pt>
                <c:pt idx="1264">
                  <c:v>4.8760000000000003</c:v>
                </c:pt>
                <c:pt idx="1265">
                  <c:v>4.7969999999999997</c:v>
                </c:pt>
                <c:pt idx="1266">
                  <c:v>4.7869999999999999</c:v>
                </c:pt>
                <c:pt idx="1267">
                  <c:v>4.8100000000000005</c:v>
                </c:pt>
                <c:pt idx="1268">
                  <c:v>4.8479999999999999</c:v>
                </c:pt>
                <c:pt idx="1269">
                  <c:v>4.9160000000000004</c:v>
                </c:pt>
                <c:pt idx="1270">
                  <c:v>4.95</c:v>
                </c:pt>
                <c:pt idx="1271">
                  <c:v>4.91</c:v>
                </c:pt>
                <c:pt idx="1272">
                  <c:v>4.8789999999999996</c:v>
                </c:pt>
                <c:pt idx="1273">
                  <c:v>4.891</c:v>
                </c:pt>
                <c:pt idx="1274">
                  <c:v>4.9020000000000001</c:v>
                </c:pt>
                <c:pt idx="1275">
                  <c:v>4.9550000000000001</c:v>
                </c:pt>
                <c:pt idx="1276">
                  <c:v>4.9859999999999998</c:v>
                </c:pt>
                <c:pt idx="1277">
                  <c:v>4.9690000000000003</c:v>
                </c:pt>
                <c:pt idx="1278">
                  <c:v>4.9909999999999997</c:v>
                </c:pt>
                <c:pt idx="1279">
                  <c:v>5.0190000000000001</c:v>
                </c:pt>
                <c:pt idx="1280">
                  <c:v>4.9879999999999995</c:v>
                </c:pt>
                <c:pt idx="1281">
                  <c:v>4.968</c:v>
                </c:pt>
                <c:pt idx="1282">
                  <c:v>4.9889999999999999</c:v>
                </c:pt>
                <c:pt idx="1283">
                  <c:v>5.01</c:v>
                </c:pt>
                <c:pt idx="1284">
                  <c:v>5.016</c:v>
                </c:pt>
                <c:pt idx="1285">
                  <c:v>5.0449999999999999</c:v>
                </c:pt>
                <c:pt idx="1286">
                  <c:v>5.0419999999999998</c:v>
                </c:pt>
                <c:pt idx="1287">
                  <c:v>5.069</c:v>
                </c:pt>
                <c:pt idx="1288">
                  <c:v>5.0540000000000003</c:v>
                </c:pt>
                <c:pt idx="1289">
                  <c:v>5.0289999999999999</c:v>
                </c:pt>
                <c:pt idx="1290">
                  <c:v>5.0449999999999999</c:v>
                </c:pt>
                <c:pt idx="1291">
                  <c:v>5.05</c:v>
                </c:pt>
                <c:pt idx="1292">
                  <c:v>5.0179999999999998</c:v>
                </c:pt>
                <c:pt idx="1293">
                  <c:v>5.0179999999999998</c:v>
                </c:pt>
                <c:pt idx="1294">
                  <c:v>5.008</c:v>
                </c:pt>
                <c:pt idx="1295">
                  <c:v>5.032</c:v>
                </c:pt>
                <c:pt idx="1296">
                  <c:v>5.1189999999999998</c:v>
                </c:pt>
                <c:pt idx="1297">
                  <c:v>5.0880000000000001</c:v>
                </c:pt>
                <c:pt idx="1298">
                  <c:v>5.07</c:v>
                </c:pt>
                <c:pt idx="1299">
                  <c:v>5.1440000000000001</c:v>
                </c:pt>
                <c:pt idx="1300">
                  <c:v>5.13</c:v>
                </c:pt>
                <c:pt idx="1301">
                  <c:v>5.0730000000000004</c:v>
                </c:pt>
                <c:pt idx="1302">
                  <c:v>5.0999999999999996</c:v>
                </c:pt>
                <c:pt idx="1303">
                  <c:v>5.157</c:v>
                </c:pt>
                <c:pt idx="1304">
                  <c:v>5.1820000000000004</c:v>
                </c:pt>
                <c:pt idx="1305">
                  <c:v>5.2320000000000002</c:v>
                </c:pt>
                <c:pt idx="1306">
                  <c:v>5.2759999999999998</c:v>
                </c:pt>
                <c:pt idx="1307">
                  <c:v>5.2939999999999996</c:v>
                </c:pt>
                <c:pt idx="1308">
                  <c:v>5.2750000000000004</c:v>
                </c:pt>
                <c:pt idx="1309">
                  <c:v>5.3029999999999999</c:v>
                </c:pt>
                <c:pt idx="1310">
                  <c:v>5.2960000000000003</c:v>
                </c:pt>
                <c:pt idx="1311">
                  <c:v>5.3570000000000002</c:v>
                </c:pt>
                <c:pt idx="1312">
                  <c:v>5.3890000000000002</c:v>
                </c:pt>
                <c:pt idx="1313">
                  <c:v>5.4009999999999998</c:v>
                </c:pt>
                <c:pt idx="1314">
                  <c:v>5.3739999999999997</c:v>
                </c:pt>
                <c:pt idx="1315">
                  <c:v>5.2889999999999997</c:v>
                </c:pt>
                <c:pt idx="1316">
                  <c:v>5.306</c:v>
                </c:pt>
                <c:pt idx="1317">
                  <c:v>5.343</c:v>
                </c:pt>
                <c:pt idx="1318">
                  <c:v>5.34</c:v>
                </c:pt>
                <c:pt idx="1319">
                  <c:v>5.343</c:v>
                </c:pt>
                <c:pt idx="1320">
                  <c:v>5.2910000000000004</c:v>
                </c:pt>
                <c:pt idx="1321">
                  <c:v>5.2969999999999997</c:v>
                </c:pt>
                <c:pt idx="1322">
                  <c:v>5.2969999999999997</c:v>
                </c:pt>
                <c:pt idx="1323">
                  <c:v>5.3040000000000003</c:v>
                </c:pt>
                <c:pt idx="1324">
                  <c:v>5.3150000000000004</c:v>
                </c:pt>
                <c:pt idx="1325">
                  <c:v>5.33</c:v>
                </c:pt>
                <c:pt idx="1326">
                  <c:v>5.3529999999999998</c:v>
                </c:pt>
                <c:pt idx="1327">
                  <c:v>5.3629999999999995</c:v>
                </c:pt>
                <c:pt idx="1328">
                  <c:v>5.3879999999999999</c:v>
                </c:pt>
                <c:pt idx="1329">
                  <c:v>5.4109999999999996</c:v>
                </c:pt>
                <c:pt idx="1330">
                  <c:v>5.3739999999999997</c:v>
                </c:pt>
                <c:pt idx="1331">
                  <c:v>5.3739999999999997</c:v>
                </c:pt>
                <c:pt idx="1332">
                  <c:v>5.2889999999999997</c:v>
                </c:pt>
                <c:pt idx="1333">
                  <c:v>5.3490000000000002</c:v>
                </c:pt>
                <c:pt idx="1334">
                  <c:v>5.2770000000000001</c:v>
                </c:pt>
                <c:pt idx="1335">
                  <c:v>5.24</c:v>
                </c:pt>
                <c:pt idx="1336">
                  <c:v>5.2039999999999997</c:v>
                </c:pt>
                <c:pt idx="1337">
                  <c:v>5.2640000000000002</c:v>
                </c:pt>
                <c:pt idx="1338">
                  <c:v>5.2850000000000001</c:v>
                </c:pt>
                <c:pt idx="1339">
                  <c:v>5.2469999999999999</c:v>
                </c:pt>
                <c:pt idx="1340">
                  <c:v>5.4119999999999999</c:v>
                </c:pt>
                <c:pt idx="1341">
                  <c:v>5.43</c:v>
                </c:pt>
                <c:pt idx="1342">
                  <c:v>5.4980000000000002</c:v>
                </c:pt>
                <c:pt idx="1343">
                  <c:v>5.4550000000000001</c:v>
                </c:pt>
                <c:pt idx="1344">
                  <c:v>5.3890000000000002</c:v>
                </c:pt>
                <c:pt idx="1345">
                  <c:v>5.2089999999999996</c:v>
                </c:pt>
                <c:pt idx="1346">
                  <c:v>5.2089999999999996</c:v>
                </c:pt>
                <c:pt idx="1347">
                  <c:v>5.17</c:v>
                </c:pt>
                <c:pt idx="1348">
                  <c:v>5.1959999999999997</c:v>
                </c:pt>
                <c:pt idx="1349">
                  <c:v>5.1749999999999998</c:v>
                </c:pt>
                <c:pt idx="1350">
                  <c:v>5.1959999999999997</c:v>
                </c:pt>
                <c:pt idx="1351">
                  <c:v>5.1429999999999998</c:v>
                </c:pt>
                <c:pt idx="1352">
                  <c:v>5.1550000000000002</c:v>
                </c:pt>
                <c:pt idx="1353">
                  <c:v>5.1550000000000002</c:v>
                </c:pt>
                <c:pt idx="1354">
                  <c:v>5.1120000000000001</c:v>
                </c:pt>
                <c:pt idx="1355">
                  <c:v>5.048</c:v>
                </c:pt>
                <c:pt idx="1356">
                  <c:v>5.0579999999999998</c:v>
                </c:pt>
                <c:pt idx="1357">
                  <c:v>5.0529999999999999</c:v>
                </c:pt>
                <c:pt idx="1358">
                  <c:v>5.0229999999999997</c:v>
                </c:pt>
                <c:pt idx="1359">
                  <c:v>5.0609999999999999</c:v>
                </c:pt>
                <c:pt idx="1360">
                  <c:v>5.0629999999999997</c:v>
                </c:pt>
                <c:pt idx="1361">
                  <c:v>5.0629999999999997</c:v>
                </c:pt>
                <c:pt idx="1362">
                  <c:v>5.048</c:v>
                </c:pt>
                <c:pt idx="1363">
                  <c:v>4.976</c:v>
                </c:pt>
                <c:pt idx="1364">
                  <c:v>5.056</c:v>
                </c:pt>
                <c:pt idx="1365">
                  <c:v>5.0380000000000003</c:v>
                </c:pt>
                <c:pt idx="1366">
                  <c:v>5.1079999999999997</c:v>
                </c:pt>
                <c:pt idx="1367">
                  <c:v>5.0860000000000003</c:v>
                </c:pt>
                <c:pt idx="1368">
                  <c:v>5.1639999999999997</c:v>
                </c:pt>
                <c:pt idx="1369">
                  <c:v>5.0540000000000003</c:v>
                </c:pt>
                <c:pt idx="1370">
                  <c:v>5.077</c:v>
                </c:pt>
                <c:pt idx="1371">
                  <c:v>5.056</c:v>
                </c:pt>
                <c:pt idx="1372">
                  <c:v>5.0490000000000004</c:v>
                </c:pt>
                <c:pt idx="1373">
                  <c:v>5.0570000000000004</c:v>
                </c:pt>
                <c:pt idx="1374">
                  <c:v>5.0519999999999996</c:v>
                </c:pt>
                <c:pt idx="1375">
                  <c:v>5.1130000000000004</c:v>
                </c:pt>
                <c:pt idx="1376">
                  <c:v>5.0529999999999999</c:v>
                </c:pt>
                <c:pt idx="1377">
                  <c:v>5.0990000000000002</c:v>
                </c:pt>
                <c:pt idx="1378">
                  <c:v>5.1370000000000005</c:v>
                </c:pt>
                <c:pt idx="1379">
                  <c:v>5.2160000000000002</c:v>
                </c:pt>
                <c:pt idx="1380">
                  <c:v>5.3079999999999998</c:v>
                </c:pt>
                <c:pt idx="1381">
                  <c:v>5.28</c:v>
                </c:pt>
                <c:pt idx="1382">
                  <c:v>5.2770000000000001</c:v>
                </c:pt>
                <c:pt idx="1383">
                  <c:v>5.2629999999999999</c:v>
                </c:pt>
                <c:pt idx="1384">
                  <c:v>5.2770000000000001</c:v>
                </c:pt>
                <c:pt idx="1385">
                  <c:v>5.1790000000000003</c:v>
                </c:pt>
                <c:pt idx="1386">
                  <c:v>5.2460000000000004</c:v>
                </c:pt>
                <c:pt idx="1387">
                  <c:v>5.2750000000000004</c:v>
                </c:pt>
                <c:pt idx="1388">
                  <c:v>5.3019999999999996</c:v>
                </c:pt>
                <c:pt idx="1389">
                  <c:v>5.1710000000000003</c:v>
                </c:pt>
                <c:pt idx="1390">
                  <c:v>5.085</c:v>
                </c:pt>
                <c:pt idx="1391">
                  <c:v>5.125</c:v>
                </c:pt>
                <c:pt idx="1392">
                  <c:v>5.03</c:v>
                </c:pt>
                <c:pt idx="1393">
                  <c:v>5.0339999999999998</c:v>
                </c:pt>
                <c:pt idx="1394">
                  <c:v>5.12</c:v>
                </c:pt>
                <c:pt idx="1395">
                  <c:v>5.016</c:v>
                </c:pt>
                <c:pt idx="1396">
                  <c:v>5.0419999999999998</c:v>
                </c:pt>
                <c:pt idx="1397">
                  <c:v>5</c:v>
                </c:pt>
                <c:pt idx="1398">
                  <c:v>4.8920000000000003</c:v>
                </c:pt>
                <c:pt idx="1399">
                  <c:v>4.8879999999999999</c:v>
                </c:pt>
                <c:pt idx="1400">
                  <c:v>4.8629999999999995</c:v>
                </c:pt>
                <c:pt idx="1401">
                  <c:v>4.9489999999999998</c:v>
                </c:pt>
                <c:pt idx="1402">
                  <c:v>4.9729999999999999</c:v>
                </c:pt>
                <c:pt idx="1403">
                  <c:v>4.9729999999999999</c:v>
                </c:pt>
                <c:pt idx="1404">
                  <c:v>4.9729999999999999</c:v>
                </c:pt>
                <c:pt idx="1405">
                  <c:v>5.0250000000000004</c:v>
                </c:pt>
                <c:pt idx="1406">
                  <c:v>5.0709999999999997</c:v>
                </c:pt>
                <c:pt idx="1407">
                  <c:v>5.0730000000000004</c:v>
                </c:pt>
                <c:pt idx="1408">
                  <c:v>5.0720000000000001</c:v>
                </c:pt>
                <c:pt idx="1409">
                  <c:v>5.0119999999999996</c:v>
                </c:pt>
                <c:pt idx="1410">
                  <c:v>5.0599999999999996</c:v>
                </c:pt>
                <c:pt idx="1411">
                  <c:v>5.0350000000000001</c:v>
                </c:pt>
                <c:pt idx="1412">
                  <c:v>5.0599999999999996</c:v>
                </c:pt>
                <c:pt idx="1413">
                  <c:v>5.0730000000000004</c:v>
                </c:pt>
                <c:pt idx="1414">
                  <c:v>5.0720000000000001</c:v>
                </c:pt>
                <c:pt idx="1415">
                  <c:v>5.1959999999999997</c:v>
                </c:pt>
                <c:pt idx="1416">
                  <c:v>5.274</c:v>
                </c:pt>
                <c:pt idx="1417">
                  <c:v>5.274</c:v>
                </c:pt>
                <c:pt idx="1418">
                  <c:v>5.2990000000000004</c:v>
                </c:pt>
                <c:pt idx="1419">
                  <c:v>5.2379999999999995</c:v>
                </c:pt>
                <c:pt idx="1420">
                  <c:v>5.3070000000000004</c:v>
                </c:pt>
                <c:pt idx="1421">
                  <c:v>5.2610000000000001</c:v>
                </c:pt>
                <c:pt idx="1422">
                  <c:v>5.2240000000000002</c:v>
                </c:pt>
                <c:pt idx="1423">
                  <c:v>5.1440000000000001</c:v>
                </c:pt>
                <c:pt idx="1424">
                  <c:v>5.194</c:v>
                </c:pt>
                <c:pt idx="1425">
                  <c:v>5.2060000000000004</c:v>
                </c:pt>
                <c:pt idx="1426">
                  <c:v>5.2770000000000001</c:v>
                </c:pt>
                <c:pt idx="1427">
                  <c:v>5.2850000000000001</c:v>
                </c:pt>
                <c:pt idx="1428">
                  <c:v>5.2850000000000001</c:v>
                </c:pt>
                <c:pt idx="1429">
                  <c:v>5.2839999999999998</c:v>
                </c:pt>
                <c:pt idx="1430">
                  <c:v>5.2620000000000005</c:v>
                </c:pt>
                <c:pt idx="1431">
                  <c:v>5.319</c:v>
                </c:pt>
                <c:pt idx="1432">
                  <c:v>5.3079999999999998</c:v>
                </c:pt>
                <c:pt idx="1433">
                  <c:v>5.2770000000000001</c:v>
                </c:pt>
                <c:pt idx="1434">
                  <c:v>5.2839999999999998</c:v>
                </c:pt>
                <c:pt idx="1435">
                  <c:v>5.3369999999999997</c:v>
                </c:pt>
                <c:pt idx="1436">
                  <c:v>5.3369999999999997</c:v>
                </c:pt>
                <c:pt idx="1437">
                  <c:v>5.2960000000000003</c:v>
                </c:pt>
                <c:pt idx="1438">
                  <c:v>5.2949999999999999</c:v>
                </c:pt>
                <c:pt idx="1439">
                  <c:v>5.3070000000000004</c:v>
                </c:pt>
                <c:pt idx="1440">
                  <c:v>5.4539999999999997</c:v>
                </c:pt>
                <c:pt idx="1441">
                  <c:v>5.41</c:v>
                </c:pt>
                <c:pt idx="1442">
                  <c:v>5.3360000000000003</c:v>
                </c:pt>
                <c:pt idx="1443">
                  <c:v>5.3360000000000003</c:v>
                </c:pt>
                <c:pt idx="1444">
                  <c:v>5.3550000000000004</c:v>
                </c:pt>
                <c:pt idx="1445">
                  <c:v>5.3259999999999996</c:v>
                </c:pt>
                <c:pt idx="1446">
                  <c:v>5.3230000000000004</c:v>
                </c:pt>
                <c:pt idx="1447">
                  <c:v>5.3109999999999999</c:v>
                </c:pt>
                <c:pt idx="1448">
                  <c:v>5.335</c:v>
                </c:pt>
                <c:pt idx="1449">
                  <c:v>5.335</c:v>
                </c:pt>
                <c:pt idx="1450">
                  <c:v>5.3659999999999997</c:v>
                </c:pt>
                <c:pt idx="1451">
                  <c:v>5.3819999999999997</c:v>
                </c:pt>
                <c:pt idx="1452">
                  <c:v>5.391</c:v>
                </c:pt>
                <c:pt idx="1453">
                  <c:v>5.39</c:v>
                </c:pt>
                <c:pt idx="1454">
                  <c:v>5.3810000000000002</c:v>
                </c:pt>
                <c:pt idx="1455">
                  <c:v>5.38</c:v>
                </c:pt>
                <c:pt idx="1456">
                  <c:v>5.45</c:v>
                </c:pt>
                <c:pt idx="1457">
                  <c:v>5.4619999999999997</c:v>
                </c:pt>
                <c:pt idx="1458">
                  <c:v>5.49</c:v>
                </c:pt>
                <c:pt idx="1459">
                  <c:v>5.45</c:v>
                </c:pt>
                <c:pt idx="1460">
                  <c:v>5.4050000000000002</c:v>
                </c:pt>
                <c:pt idx="1461">
                  <c:v>5.3890000000000002</c:v>
                </c:pt>
                <c:pt idx="1462">
                  <c:v>5.3620000000000001</c:v>
                </c:pt>
                <c:pt idx="1463">
                  <c:v>5.38</c:v>
                </c:pt>
                <c:pt idx="1464">
                  <c:v>5.4050000000000002</c:v>
                </c:pt>
                <c:pt idx="1465">
                  <c:v>5.5019999999999998</c:v>
                </c:pt>
                <c:pt idx="1466">
                  <c:v>5.5110000000000001</c:v>
                </c:pt>
                <c:pt idx="1467">
                  <c:v>5.54</c:v>
                </c:pt>
                <c:pt idx="1468">
                  <c:v>5.5730000000000004</c:v>
                </c:pt>
                <c:pt idx="1469">
                  <c:v>5.58</c:v>
                </c:pt>
                <c:pt idx="1470">
                  <c:v>5.5969999999999995</c:v>
                </c:pt>
                <c:pt idx="1471">
                  <c:v>5.6310000000000002</c:v>
                </c:pt>
                <c:pt idx="1472">
                  <c:v>5.6479999999999997</c:v>
                </c:pt>
                <c:pt idx="1473">
                  <c:v>5.665</c:v>
                </c:pt>
                <c:pt idx="1474">
                  <c:v>5.6150000000000002</c:v>
                </c:pt>
                <c:pt idx="1475">
                  <c:v>5.6139999999999999</c:v>
                </c:pt>
                <c:pt idx="1476">
                  <c:v>5.6150000000000002</c:v>
                </c:pt>
                <c:pt idx="1477">
                  <c:v>5.6029999999999998</c:v>
                </c:pt>
                <c:pt idx="1478">
                  <c:v>5.6379999999999999</c:v>
                </c:pt>
                <c:pt idx="1479">
                  <c:v>5.6139999999999999</c:v>
                </c:pt>
                <c:pt idx="1480">
                  <c:v>5.6859999999999999</c:v>
                </c:pt>
                <c:pt idx="1481">
                  <c:v>5.6710000000000003</c:v>
                </c:pt>
                <c:pt idx="1482">
                  <c:v>5.6899999999999995</c:v>
                </c:pt>
                <c:pt idx="1483">
                  <c:v>5.6779999999999999</c:v>
                </c:pt>
                <c:pt idx="1484">
                  <c:v>5.6559999999999997</c:v>
                </c:pt>
                <c:pt idx="1485">
                  <c:v>5.6509999999999998</c:v>
                </c:pt>
                <c:pt idx="1486">
                  <c:v>5.649</c:v>
                </c:pt>
                <c:pt idx="1487">
                  <c:v>5.6669999999999998</c:v>
                </c:pt>
                <c:pt idx="1488">
                  <c:v>5.7089999999999996</c:v>
                </c:pt>
                <c:pt idx="1489">
                  <c:v>5.742</c:v>
                </c:pt>
                <c:pt idx="1490">
                  <c:v>5.7560000000000002</c:v>
                </c:pt>
                <c:pt idx="1491">
                  <c:v>5.7560000000000002</c:v>
                </c:pt>
                <c:pt idx="1492">
                  <c:v>5.7610000000000001</c:v>
                </c:pt>
                <c:pt idx="1493">
                  <c:v>5.7560000000000002</c:v>
                </c:pt>
                <c:pt idx="1494">
                  <c:v>5.7539999999999996</c:v>
                </c:pt>
                <c:pt idx="1495">
                  <c:v>5.7080000000000002</c:v>
                </c:pt>
                <c:pt idx="1496">
                  <c:v>5.7249999999999996</c:v>
                </c:pt>
                <c:pt idx="1497">
                  <c:v>5.7249999999999996</c:v>
                </c:pt>
                <c:pt idx="1498">
                  <c:v>5.7249999999999996</c:v>
                </c:pt>
                <c:pt idx="1499">
                  <c:v>5.7869999999999999</c:v>
                </c:pt>
                <c:pt idx="1500">
                  <c:v>5.8079999999999998</c:v>
                </c:pt>
                <c:pt idx="1501">
                  <c:v>5.8120000000000003</c:v>
                </c:pt>
                <c:pt idx="1502">
                  <c:v>5.7969999999999997</c:v>
                </c:pt>
                <c:pt idx="1503">
                  <c:v>5.8309999999999995</c:v>
                </c:pt>
                <c:pt idx="1504">
                  <c:v>5.827</c:v>
                </c:pt>
                <c:pt idx="1505">
                  <c:v>5.7480000000000002</c:v>
                </c:pt>
                <c:pt idx="1506">
                  <c:v>5.7590000000000003</c:v>
                </c:pt>
                <c:pt idx="1507">
                  <c:v>5.7489999999999997</c:v>
                </c:pt>
                <c:pt idx="1508">
                  <c:v>5.7460000000000004</c:v>
                </c:pt>
                <c:pt idx="1509">
                  <c:v>5.74</c:v>
                </c:pt>
                <c:pt idx="1510">
                  <c:v>5.7549999999999999</c:v>
                </c:pt>
                <c:pt idx="1511">
                  <c:v>5.7839999999999998</c:v>
                </c:pt>
                <c:pt idx="1512">
                  <c:v>5.79</c:v>
                </c:pt>
                <c:pt idx="1513">
                  <c:v>5.7969999999999997</c:v>
                </c:pt>
                <c:pt idx="1514">
                  <c:v>5.8049999999999997</c:v>
                </c:pt>
                <c:pt idx="1515">
                  <c:v>5.8040000000000003</c:v>
                </c:pt>
                <c:pt idx="1516">
                  <c:v>5.8070000000000004</c:v>
                </c:pt>
                <c:pt idx="1517">
                  <c:v>5.79</c:v>
                </c:pt>
                <c:pt idx="1518">
                  <c:v>5.8049999999999997</c:v>
                </c:pt>
                <c:pt idx="1519">
                  <c:v>5.8170000000000002</c:v>
                </c:pt>
                <c:pt idx="1520">
                  <c:v>5.8090000000000002</c:v>
                </c:pt>
                <c:pt idx="1521">
                  <c:v>5.8120000000000003</c:v>
                </c:pt>
                <c:pt idx="1522">
                  <c:v>5.8179999999999996</c:v>
                </c:pt>
                <c:pt idx="1523">
                  <c:v>5.8079999999999998</c:v>
                </c:pt>
                <c:pt idx="1524">
                  <c:v>5.7859999999999996</c:v>
                </c:pt>
                <c:pt idx="1525">
                  <c:v>5.8109999999999999</c:v>
                </c:pt>
                <c:pt idx="1526">
                  <c:v>5.85</c:v>
                </c:pt>
                <c:pt idx="1527">
                  <c:v>5.9109999999999996</c:v>
                </c:pt>
                <c:pt idx="1528">
                  <c:v>5.8959999999999999</c:v>
                </c:pt>
                <c:pt idx="1529">
                  <c:v>5.923</c:v>
                </c:pt>
                <c:pt idx="1530">
                  <c:v>5.9290000000000003</c:v>
                </c:pt>
                <c:pt idx="1531">
                  <c:v>5.8879999999999999</c:v>
                </c:pt>
                <c:pt idx="1532">
                  <c:v>5.8840000000000003</c:v>
                </c:pt>
                <c:pt idx="1533">
                  <c:v>5.8780000000000001</c:v>
                </c:pt>
                <c:pt idx="1534">
                  <c:v>5.8449999999999998</c:v>
                </c:pt>
                <c:pt idx="1535">
                  <c:v>5.8419999999999996</c:v>
                </c:pt>
                <c:pt idx="1536">
                  <c:v>5.851</c:v>
                </c:pt>
                <c:pt idx="1537">
                  <c:v>5.88</c:v>
                </c:pt>
                <c:pt idx="1538">
                  <c:v>5.8789999999999996</c:v>
                </c:pt>
                <c:pt idx="1539">
                  <c:v>5.8620000000000001</c:v>
                </c:pt>
                <c:pt idx="1540">
                  <c:v>5.88</c:v>
                </c:pt>
                <c:pt idx="1541">
                  <c:v>5.8559999999999999</c:v>
                </c:pt>
                <c:pt idx="1542">
                  <c:v>5.8689999999999998</c:v>
                </c:pt>
                <c:pt idx="1543">
                  <c:v>5.8540000000000001</c:v>
                </c:pt>
                <c:pt idx="1544">
                  <c:v>5.8719999999999999</c:v>
                </c:pt>
                <c:pt idx="1545">
                  <c:v>5.8680000000000003</c:v>
                </c:pt>
                <c:pt idx="1546">
                  <c:v>5.7949999999999999</c:v>
                </c:pt>
                <c:pt idx="1547">
                  <c:v>5.8120000000000003</c:v>
                </c:pt>
                <c:pt idx="1548">
                  <c:v>5.8319999999999999</c:v>
                </c:pt>
                <c:pt idx="1549">
                  <c:v>5.8380000000000001</c:v>
                </c:pt>
                <c:pt idx="1550">
                  <c:v>5.8129999999999997</c:v>
                </c:pt>
                <c:pt idx="1551">
                  <c:v>5.819</c:v>
                </c:pt>
                <c:pt idx="1552">
                  <c:v>5.8159999999999998</c:v>
                </c:pt>
                <c:pt idx="1553">
                  <c:v>5.8010000000000002</c:v>
                </c:pt>
                <c:pt idx="1554">
                  <c:v>5.8010000000000002</c:v>
                </c:pt>
                <c:pt idx="1555">
                  <c:v>5.8760000000000003</c:v>
                </c:pt>
                <c:pt idx="1556">
                  <c:v>5.9139999999999997</c:v>
                </c:pt>
                <c:pt idx="1557">
                  <c:v>5.8920000000000003</c:v>
                </c:pt>
                <c:pt idx="1558">
                  <c:v>5.8319999999999999</c:v>
                </c:pt>
                <c:pt idx="1559">
                  <c:v>5.7690000000000001</c:v>
                </c:pt>
                <c:pt idx="1560">
                  <c:v>5.7270000000000003</c:v>
                </c:pt>
                <c:pt idx="1561">
                  <c:v>5.7590000000000003</c:v>
                </c:pt>
                <c:pt idx="1562">
                  <c:v>5.8179999999999996</c:v>
                </c:pt>
                <c:pt idx="1563">
                  <c:v>5.7869999999999999</c:v>
                </c:pt>
                <c:pt idx="1564">
                  <c:v>5.7560000000000002</c:v>
                </c:pt>
                <c:pt idx="1565">
                  <c:v>5.7649999999999997</c:v>
                </c:pt>
                <c:pt idx="1566">
                  <c:v>5.7290000000000001</c:v>
                </c:pt>
                <c:pt idx="1567">
                  <c:v>5.7379999999999995</c:v>
                </c:pt>
                <c:pt idx="1568">
                  <c:v>5.7320000000000002</c:v>
                </c:pt>
                <c:pt idx="1569">
                  <c:v>5.6740000000000004</c:v>
                </c:pt>
                <c:pt idx="1570">
                  <c:v>5.64</c:v>
                </c:pt>
                <c:pt idx="1571">
                  <c:v>5.6749999999999998</c:v>
                </c:pt>
                <c:pt idx="1572">
                  <c:v>5.6690000000000005</c:v>
                </c:pt>
                <c:pt idx="1573">
                  <c:v>5.6829999999999998</c:v>
                </c:pt>
                <c:pt idx="1574">
                  <c:v>5.6779999999999999</c:v>
                </c:pt>
                <c:pt idx="1575">
                  <c:v>5.63</c:v>
                </c:pt>
                <c:pt idx="1576">
                  <c:v>5.5640000000000001</c:v>
                </c:pt>
                <c:pt idx="1577">
                  <c:v>5.5170000000000003</c:v>
                </c:pt>
                <c:pt idx="1578">
                  <c:v>5.508</c:v>
                </c:pt>
                <c:pt idx="1579">
                  <c:v>5.4969999999999999</c:v>
                </c:pt>
                <c:pt idx="1580">
                  <c:v>5.4909999999999997</c:v>
                </c:pt>
                <c:pt idx="1581">
                  <c:v>5.4969999999999999</c:v>
                </c:pt>
                <c:pt idx="1582">
                  <c:v>5.4710000000000001</c:v>
                </c:pt>
                <c:pt idx="1583">
                  <c:v>5.4710000000000001</c:v>
                </c:pt>
                <c:pt idx="1584">
                  <c:v>5.4719999999999995</c:v>
                </c:pt>
                <c:pt idx="1585">
                  <c:v>5.4829999999999997</c:v>
                </c:pt>
                <c:pt idx="1586">
                  <c:v>5.4669999999999996</c:v>
                </c:pt>
                <c:pt idx="1587">
                  <c:v>5.4690000000000003</c:v>
                </c:pt>
                <c:pt idx="1588">
                  <c:v>5.468</c:v>
                </c:pt>
                <c:pt idx="1589">
                  <c:v>5.468</c:v>
                </c:pt>
                <c:pt idx="1590">
                  <c:v>5.4749999999999996</c:v>
                </c:pt>
                <c:pt idx="1591">
                  <c:v>5.4719999999999995</c:v>
                </c:pt>
                <c:pt idx="1592">
                  <c:v>5.4669999999999996</c:v>
                </c:pt>
                <c:pt idx="1593">
                  <c:v>5.4719999999999995</c:v>
                </c:pt>
                <c:pt idx="1594">
                  <c:v>5.444</c:v>
                </c:pt>
                <c:pt idx="1595">
                  <c:v>5.4450000000000003</c:v>
                </c:pt>
                <c:pt idx="1596">
                  <c:v>5.4640000000000004</c:v>
                </c:pt>
                <c:pt idx="1597">
                  <c:v>5.4939999999999998</c:v>
                </c:pt>
                <c:pt idx="1598">
                  <c:v>5.5220000000000002</c:v>
                </c:pt>
                <c:pt idx="1599">
                  <c:v>5.5220000000000002</c:v>
                </c:pt>
                <c:pt idx="1600">
                  <c:v>5.54</c:v>
                </c:pt>
                <c:pt idx="1601">
                  <c:v>5.5960000000000001</c:v>
                </c:pt>
                <c:pt idx="1602">
                  <c:v>5.5910000000000002</c:v>
                </c:pt>
                <c:pt idx="1603">
                  <c:v>5.5540000000000003</c:v>
                </c:pt>
                <c:pt idx="1604">
                  <c:v>5.4950000000000001</c:v>
                </c:pt>
                <c:pt idx="1605">
                  <c:v>5.4119999999999999</c:v>
                </c:pt>
                <c:pt idx="1606">
                  <c:v>5.407</c:v>
                </c:pt>
                <c:pt idx="1607">
                  <c:v>5.44</c:v>
                </c:pt>
                <c:pt idx="1608">
                  <c:v>5.4320000000000004</c:v>
                </c:pt>
                <c:pt idx="1609">
                  <c:v>5.4009999999999998</c:v>
                </c:pt>
                <c:pt idx="1610">
                  <c:v>5.3730000000000002</c:v>
                </c:pt>
                <c:pt idx="1611">
                  <c:v>5.4039999999999999</c:v>
                </c:pt>
                <c:pt idx="1612">
                  <c:v>5.4</c:v>
                </c:pt>
                <c:pt idx="1613">
                  <c:v>5.3840000000000003</c:v>
                </c:pt>
                <c:pt idx="1614">
                  <c:v>5.3819999999999997</c:v>
                </c:pt>
                <c:pt idx="1615">
                  <c:v>5.3730000000000002</c:v>
                </c:pt>
                <c:pt idx="1616">
                  <c:v>5.3789999999999996</c:v>
                </c:pt>
                <c:pt idx="1617">
                  <c:v>5.3760000000000003</c:v>
                </c:pt>
                <c:pt idx="1618">
                  <c:v>5.2880000000000003</c:v>
                </c:pt>
                <c:pt idx="1619">
                  <c:v>5.2780000000000005</c:v>
                </c:pt>
                <c:pt idx="1620">
                  <c:v>5.2830000000000004</c:v>
                </c:pt>
                <c:pt idx="1621">
                  <c:v>5.2229999999999999</c:v>
                </c:pt>
                <c:pt idx="1622">
                  <c:v>5.2130000000000001</c:v>
                </c:pt>
                <c:pt idx="1623">
                  <c:v>5.2110000000000003</c:v>
                </c:pt>
                <c:pt idx="1624">
                  <c:v>5.2450000000000001</c:v>
                </c:pt>
                <c:pt idx="1625">
                  <c:v>5.2539999999999996</c:v>
                </c:pt>
                <c:pt idx="1626">
                  <c:v>5.21</c:v>
                </c:pt>
                <c:pt idx="1627">
                  <c:v>5.2060000000000004</c:v>
                </c:pt>
                <c:pt idx="1628">
                  <c:v>5.194</c:v>
                </c:pt>
                <c:pt idx="1629">
                  <c:v>5.2249999999999996</c:v>
                </c:pt>
                <c:pt idx="1630">
                  <c:v>5.2409999999999997</c:v>
                </c:pt>
                <c:pt idx="1631">
                  <c:v>5.2389999999999999</c:v>
                </c:pt>
                <c:pt idx="1632">
                  <c:v>5.2060000000000004</c:v>
                </c:pt>
                <c:pt idx="1633">
                  <c:v>5.1689999999999996</c:v>
                </c:pt>
                <c:pt idx="1634">
                  <c:v>5.1360000000000001</c:v>
                </c:pt>
                <c:pt idx="1635">
                  <c:v>5.07</c:v>
                </c:pt>
                <c:pt idx="1636">
                  <c:v>5.0599999999999996</c:v>
                </c:pt>
                <c:pt idx="1637">
                  <c:v>5.0640000000000001</c:v>
                </c:pt>
                <c:pt idx="1638">
                  <c:v>5.0599999999999996</c:v>
                </c:pt>
                <c:pt idx="1639">
                  <c:v>5.0599999999999996</c:v>
                </c:pt>
                <c:pt idx="1640">
                  <c:v>5.0789999999999997</c:v>
                </c:pt>
                <c:pt idx="1641">
                  <c:v>5.0759999999999996</c:v>
                </c:pt>
                <c:pt idx="1642">
                  <c:v>5.0750000000000002</c:v>
                </c:pt>
                <c:pt idx="1643">
                  <c:v>5.093</c:v>
                </c:pt>
                <c:pt idx="1644">
                  <c:v>5.0839999999999996</c:v>
                </c:pt>
                <c:pt idx="1645">
                  <c:v>5.1219999999999999</c:v>
                </c:pt>
                <c:pt idx="1646">
                  <c:v>5.1379999999999999</c:v>
                </c:pt>
                <c:pt idx="1647">
                  <c:v>5.1420000000000003</c:v>
                </c:pt>
                <c:pt idx="1648">
                  <c:v>5.1289999999999996</c:v>
                </c:pt>
                <c:pt idx="1649">
                  <c:v>5.1269999999999998</c:v>
                </c:pt>
                <c:pt idx="1650">
                  <c:v>5.141</c:v>
                </c:pt>
                <c:pt idx="1651">
                  <c:v>5.1390000000000002</c:v>
                </c:pt>
                <c:pt idx="1652">
                  <c:v>5.1370000000000005</c:v>
                </c:pt>
                <c:pt idx="1653">
                  <c:v>5.1370000000000005</c:v>
                </c:pt>
                <c:pt idx="1654">
                  <c:v>5.149</c:v>
                </c:pt>
                <c:pt idx="1655">
                  <c:v>5.1529999999999996</c:v>
                </c:pt>
                <c:pt idx="1656">
                  <c:v>5.2119999999999997</c:v>
                </c:pt>
                <c:pt idx="1657">
                  <c:v>5.2060000000000004</c:v>
                </c:pt>
                <c:pt idx="1658">
                  <c:v>5.2370000000000001</c:v>
                </c:pt>
                <c:pt idx="1659">
                  <c:v>5.2620000000000005</c:v>
                </c:pt>
                <c:pt idx="1660">
                  <c:v>5.2670000000000003</c:v>
                </c:pt>
                <c:pt idx="1661">
                  <c:v>5.3360000000000003</c:v>
                </c:pt>
                <c:pt idx="1662">
                  <c:v>5.3170000000000002</c:v>
                </c:pt>
                <c:pt idx="1663">
                  <c:v>5.2709999999999999</c:v>
                </c:pt>
                <c:pt idx="1664">
                  <c:v>5.234</c:v>
                </c:pt>
                <c:pt idx="1665">
                  <c:v>5.19</c:v>
                </c:pt>
                <c:pt idx="1666">
                  <c:v>5.165</c:v>
                </c:pt>
                <c:pt idx="1667">
                  <c:v>5.1509999999999998</c:v>
                </c:pt>
                <c:pt idx="1668">
                  <c:v>5.12</c:v>
                </c:pt>
                <c:pt idx="1669">
                  <c:v>5.0789999999999997</c:v>
                </c:pt>
                <c:pt idx="1670">
                  <c:v>5.0940000000000003</c:v>
                </c:pt>
                <c:pt idx="1671">
                  <c:v>5.1360000000000001</c:v>
                </c:pt>
                <c:pt idx="1672">
                  <c:v>5.0039999999999996</c:v>
                </c:pt>
                <c:pt idx="1673">
                  <c:v>5.1289999999999996</c:v>
                </c:pt>
                <c:pt idx="1674">
                  <c:v>5.1520000000000001</c:v>
                </c:pt>
                <c:pt idx="1675">
                  <c:v>5.1879999999999997</c:v>
                </c:pt>
                <c:pt idx="1676">
                  <c:v>5.2750000000000004</c:v>
                </c:pt>
                <c:pt idx="1677">
                  <c:v>5.3280000000000003</c:v>
                </c:pt>
                <c:pt idx="1678">
                  <c:v>5.3650000000000002</c:v>
                </c:pt>
                <c:pt idx="1679">
                  <c:v>5.383</c:v>
                </c:pt>
                <c:pt idx="1680">
                  <c:v>5.3860000000000001</c:v>
                </c:pt>
                <c:pt idx="1681">
                  <c:v>5.4160000000000004</c:v>
                </c:pt>
                <c:pt idx="1682">
                  <c:v>5.4249999999999998</c:v>
                </c:pt>
                <c:pt idx="1683">
                  <c:v>5.4260000000000002</c:v>
                </c:pt>
                <c:pt idx="1684">
                  <c:v>5.4550000000000001</c:v>
                </c:pt>
                <c:pt idx="1685">
                  <c:v>5.4740000000000002</c:v>
                </c:pt>
                <c:pt idx="1686">
                  <c:v>5.4379999999999997</c:v>
                </c:pt>
                <c:pt idx="1687">
                  <c:v>5.4139999999999997</c:v>
                </c:pt>
                <c:pt idx="1688">
                  <c:v>5.3739999999999997</c:v>
                </c:pt>
                <c:pt idx="1689">
                  <c:v>5.3739999999999997</c:v>
                </c:pt>
                <c:pt idx="1690">
                  <c:v>5.3609999999999998</c:v>
                </c:pt>
                <c:pt idx="1691">
                  <c:v>5.3920000000000003</c:v>
                </c:pt>
                <c:pt idx="1692">
                  <c:v>5.42</c:v>
                </c:pt>
                <c:pt idx="1693">
                  <c:v>5.407</c:v>
                </c:pt>
                <c:pt idx="1694">
                  <c:v>5.4340000000000002</c:v>
                </c:pt>
                <c:pt idx="1695">
                  <c:v>5.4640000000000004</c:v>
                </c:pt>
                <c:pt idx="1696">
                  <c:v>5.4770000000000003</c:v>
                </c:pt>
                <c:pt idx="1697">
                  <c:v>5.4269999999999996</c:v>
                </c:pt>
                <c:pt idx="1698">
                  <c:v>5.4349999999999996</c:v>
                </c:pt>
                <c:pt idx="1699">
                  <c:v>5.4249999999999998</c:v>
                </c:pt>
                <c:pt idx="1700">
                  <c:v>5.3810000000000002</c:v>
                </c:pt>
                <c:pt idx="1701">
                  <c:v>5.3469999999999995</c:v>
                </c:pt>
                <c:pt idx="1702">
                  <c:v>5.3449999999999998</c:v>
                </c:pt>
                <c:pt idx="1703">
                  <c:v>5.3319999999999999</c:v>
                </c:pt>
                <c:pt idx="1704">
                  <c:v>5.3019999999999996</c:v>
                </c:pt>
                <c:pt idx="1705">
                  <c:v>5.3220000000000001</c:v>
                </c:pt>
                <c:pt idx="1706">
                  <c:v>5.3280000000000003</c:v>
                </c:pt>
                <c:pt idx="1707">
                  <c:v>5.3710000000000004</c:v>
                </c:pt>
                <c:pt idx="1708">
                  <c:v>5.4189999999999996</c:v>
                </c:pt>
                <c:pt idx="1709">
                  <c:v>5.423</c:v>
                </c:pt>
                <c:pt idx="1710">
                  <c:v>5.5170000000000003</c:v>
                </c:pt>
                <c:pt idx="1711">
                  <c:v>5.5179999999999998</c:v>
                </c:pt>
                <c:pt idx="1712">
                  <c:v>5.5289999999999999</c:v>
                </c:pt>
                <c:pt idx="1713">
                  <c:v>5.5049999999999999</c:v>
                </c:pt>
                <c:pt idx="1714">
                  <c:v>5.4809999999999999</c:v>
                </c:pt>
                <c:pt idx="1715">
                  <c:v>5.4450000000000003</c:v>
                </c:pt>
                <c:pt idx="1716">
                  <c:v>5.4059999999999997</c:v>
                </c:pt>
                <c:pt idx="1717">
                  <c:v>5.3780000000000001</c:v>
                </c:pt>
                <c:pt idx="1718">
                  <c:v>5.3220000000000001</c:v>
                </c:pt>
                <c:pt idx="1719">
                  <c:v>5.3</c:v>
                </c:pt>
                <c:pt idx="1720">
                  <c:v>5.2690000000000001</c:v>
                </c:pt>
                <c:pt idx="1721">
                  <c:v>5.2530000000000001</c:v>
                </c:pt>
                <c:pt idx="1722">
                  <c:v>5.3029999999999999</c:v>
                </c:pt>
                <c:pt idx="1723">
                  <c:v>5.3209999999999997</c:v>
                </c:pt>
                <c:pt idx="1724">
                  <c:v>5.3239999999999998</c:v>
                </c:pt>
                <c:pt idx="1725">
                  <c:v>5.37</c:v>
                </c:pt>
                <c:pt idx="1726">
                  <c:v>5.3719999999999999</c:v>
                </c:pt>
                <c:pt idx="1727">
                  <c:v>5.3650000000000002</c:v>
                </c:pt>
                <c:pt idx="1728">
                  <c:v>5.2969999999999997</c:v>
                </c:pt>
                <c:pt idx="1729">
                  <c:v>5.319</c:v>
                </c:pt>
                <c:pt idx="1730">
                  <c:v>5.31</c:v>
                </c:pt>
                <c:pt idx="1731">
                  <c:v>5.2649999999999997</c:v>
                </c:pt>
                <c:pt idx="1732">
                  <c:v>5.2670000000000003</c:v>
                </c:pt>
                <c:pt idx="1733">
                  <c:v>5.33</c:v>
                </c:pt>
                <c:pt idx="1734">
                  <c:v>5.3840000000000003</c:v>
                </c:pt>
                <c:pt idx="1735">
                  <c:v>5.4480000000000004</c:v>
                </c:pt>
                <c:pt idx="1736">
                  <c:v>5.3070000000000004</c:v>
                </c:pt>
                <c:pt idx="1737">
                  <c:v>5.3289999999999997</c:v>
                </c:pt>
                <c:pt idx="1738">
                  <c:v>5.3049999999999997</c:v>
                </c:pt>
                <c:pt idx="1739">
                  <c:v>5.2329999999999997</c:v>
                </c:pt>
                <c:pt idx="1740">
                  <c:v>5.1680000000000001</c:v>
                </c:pt>
                <c:pt idx="1741">
                  <c:v>5.21</c:v>
                </c:pt>
                <c:pt idx="1742">
                  <c:v>5.2009999999999996</c:v>
                </c:pt>
                <c:pt idx="1743">
                  <c:v>5.1849999999999996</c:v>
                </c:pt>
                <c:pt idx="1744">
                  <c:v>5.18</c:v>
                </c:pt>
                <c:pt idx="1745">
                  <c:v>5.2270000000000003</c:v>
                </c:pt>
                <c:pt idx="1746">
                  <c:v>5.2640000000000002</c:v>
                </c:pt>
                <c:pt idx="1747">
                  <c:v>5.4829999999999997</c:v>
                </c:pt>
                <c:pt idx="1748">
                  <c:v>5.4210000000000003</c:v>
                </c:pt>
                <c:pt idx="1749">
                  <c:v>5.4390000000000001</c:v>
                </c:pt>
                <c:pt idx="1750">
                  <c:v>5.298</c:v>
                </c:pt>
                <c:pt idx="1751">
                  <c:v>5.1710000000000003</c:v>
                </c:pt>
                <c:pt idx="1752">
                  <c:v>5.1740000000000004</c:v>
                </c:pt>
                <c:pt idx="1753">
                  <c:v>5.1840000000000002</c:v>
                </c:pt>
                <c:pt idx="1754">
                  <c:v>5.2329999999999997</c:v>
                </c:pt>
                <c:pt idx="1755">
                  <c:v>5.18</c:v>
                </c:pt>
                <c:pt idx="1756">
                  <c:v>5.0529999999999999</c:v>
                </c:pt>
                <c:pt idx="1757">
                  <c:v>5.1059999999999999</c:v>
                </c:pt>
                <c:pt idx="1758">
                  <c:v>5.0519999999999996</c:v>
                </c:pt>
                <c:pt idx="1759">
                  <c:v>5.0209999999999999</c:v>
                </c:pt>
                <c:pt idx="1760">
                  <c:v>5.0750000000000002</c:v>
                </c:pt>
                <c:pt idx="1761">
                  <c:v>5.0469999999999997</c:v>
                </c:pt>
                <c:pt idx="1762">
                  <c:v>5.0069999999999997</c:v>
                </c:pt>
                <c:pt idx="1763">
                  <c:v>5.0039999999999996</c:v>
                </c:pt>
                <c:pt idx="1764">
                  <c:v>5.0720000000000001</c:v>
                </c:pt>
                <c:pt idx="1765">
                  <c:v>5.0609999999999999</c:v>
                </c:pt>
                <c:pt idx="1766">
                  <c:v>5.1420000000000003</c:v>
                </c:pt>
                <c:pt idx="1767">
                  <c:v>5.13</c:v>
                </c:pt>
                <c:pt idx="1768">
                  <c:v>5.2430000000000003</c:v>
                </c:pt>
                <c:pt idx="1769">
                  <c:v>5.157</c:v>
                </c:pt>
                <c:pt idx="1770">
                  <c:v>5.1310000000000002</c:v>
                </c:pt>
                <c:pt idx="1771">
                  <c:v>5.0510000000000002</c:v>
                </c:pt>
                <c:pt idx="1772">
                  <c:v>5.069</c:v>
                </c:pt>
                <c:pt idx="1773">
                  <c:v>5.12</c:v>
                </c:pt>
                <c:pt idx="1774">
                  <c:v>5.1459999999999999</c:v>
                </c:pt>
                <c:pt idx="1775">
                  <c:v>5.173</c:v>
                </c:pt>
                <c:pt idx="1776">
                  <c:v>5.2</c:v>
                </c:pt>
                <c:pt idx="1777">
                  <c:v>5.2130000000000001</c:v>
                </c:pt>
                <c:pt idx="1778">
                  <c:v>5.2359999999999998</c:v>
                </c:pt>
                <c:pt idx="1779">
                  <c:v>5.2249999999999996</c:v>
                </c:pt>
                <c:pt idx="1780">
                  <c:v>5.2430000000000003</c:v>
                </c:pt>
                <c:pt idx="1781">
                  <c:v>5.2949999999999999</c:v>
                </c:pt>
                <c:pt idx="1782">
                  <c:v>5.2859999999999996</c:v>
                </c:pt>
                <c:pt idx="1783">
                  <c:v>5.27</c:v>
                </c:pt>
                <c:pt idx="1784">
                  <c:v>5.2240000000000002</c:v>
                </c:pt>
                <c:pt idx="1785">
                  <c:v>5.2240000000000002</c:v>
                </c:pt>
                <c:pt idx="1786">
                  <c:v>5.2720000000000002</c:v>
                </c:pt>
                <c:pt idx="1787">
                  <c:v>5.3570000000000002</c:v>
                </c:pt>
                <c:pt idx="1788">
                  <c:v>5.3920000000000003</c:v>
                </c:pt>
                <c:pt idx="1789">
                  <c:v>5.3570000000000002</c:v>
                </c:pt>
                <c:pt idx="1790">
                  <c:v>5.4039999999999999</c:v>
                </c:pt>
                <c:pt idx="1791">
                  <c:v>5.4279999999999999</c:v>
                </c:pt>
                <c:pt idx="1792">
                  <c:v>5.468</c:v>
                </c:pt>
                <c:pt idx="1793">
                  <c:v>5.4879999999999995</c:v>
                </c:pt>
                <c:pt idx="1794">
                  <c:v>5.508</c:v>
                </c:pt>
                <c:pt idx="1795">
                  <c:v>5.4879999999999995</c:v>
                </c:pt>
                <c:pt idx="1796">
                  <c:v>5.4879999999999995</c:v>
                </c:pt>
                <c:pt idx="1797">
                  <c:v>5.5060000000000002</c:v>
                </c:pt>
                <c:pt idx="1798">
                  <c:v>5.5280000000000005</c:v>
                </c:pt>
                <c:pt idx="1799">
                  <c:v>5.5369999999999999</c:v>
                </c:pt>
                <c:pt idx="1800">
                  <c:v>5.5380000000000003</c:v>
                </c:pt>
                <c:pt idx="1801">
                  <c:v>5.548</c:v>
                </c:pt>
                <c:pt idx="1802">
                  <c:v>5.5609999999999999</c:v>
                </c:pt>
                <c:pt idx="1803">
                  <c:v>5.5579999999999998</c:v>
                </c:pt>
                <c:pt idx="1804">
                  <c:v>5.5469999999999997</c:v>
                </c:pt>
                <c:pt idx="1805">
                  <c:v>5.5830000000000002</c:v>
                </c:pt>
                <c:pt idx="1806">
                  <c:v>5.5780000000000003</c:v>
                </c:pt>
                <c:pt idx="1807">
                  <c:v>5.5880000000000001</c:v>
                </c:pt>
                <c:pt idx="1808">
                  <c:v>5.5839999999999996</c:v>
                </c:pt>
                <c:pt idx="1809">
                  <c:v>5.6029999999999998</c:v>
                </c:pt>
                <c:pt idx="1810">
                  <c:v>5.6239999999999997</c:v>
                </c:pt>
                <c:pt idx="1811">
                  <c:v>5.633</c:v>
                </c:pt>
                <c:pt idx="1812">
                  <c:v>5.6429999999999998</c:v>
                </c:pt>
                <c:pt idx="1813">
                  <c:v>5.6260000000000003</c:v>
                </c:pt>
                <c:pt idx="1814">
                  <c:v>5.593</c:v>
                </c:pt>
                <c:pt idx="1815">
                  <c:v>5.5549999999999997</c:v>
                </c:pt>
                <c:pt idx="1816">
                  <c:v>5.5579999999999998</c:v>
                </c:pt>
                <c:pt idx="1817">
                  <c:v>5.5979999999999999</c:v>
                </c:pt>
                <c:pt idx="1818">
                  <c:v>5.6520000000000001</c:v>
                </c:pt>
                <c:pt idx="1819">
                  <c:v>5.6479999999999997</c:v>
                </c:pt>
                <c:pt idx="1820">
                  <c:v>5.6420000000000003</c:v>
                </c:pt>
                <c:pt idx="1821">
                  <c:v>5.6550000000000002</c:v>
                </c:pt>
                <c:pt idx="1822">
                  <c:v>5.6550000000000002</c:v>
                </c:pt>
                <c:pt idx="1823">
                  <c:v>5.6310000000000002</c:v>
                </c:pt>
                <c:pt idx="1824">
                  <c:v>5.6129999999999995</c:v>
                </c:pt>
                <c:pt idx="1825">
                  <c:v>5.6120000000000001</c:v>
                </c:pt>
                <c:pt idx="1826">
                  <c:v>5.6129999999999995</c:v>
                </c:pt>
                <c:pt idx="1827">
                  <c:v>5.6719999999999997</c:v>
                </c:pt>
                <c:pt idx="1828">
                  <c:v>5.7309999999999999</c:v>
                </c:pt>
                <c:pt idx="1829">
                  <c:v>5.7</c:v>
                </c:pt>
                <c:pt idx="1830">
                  <c:v>5.7309999999999999</c:v>
                </c:pt>
                <c:pt idx="1831">
                  <c:v>5.7519999999999998</c:v>
                </c:pt>
                <c:pt idx="1832">
                  <c:v>5.7960000000000003</c:v>
                </c:pt>
                <c:pt idx="1833">
                  <c:v>5.8380000000000001</c:v>
                </c:pt>
                <c:pt idx="1834">
                  <c:v>5.8840000000000003</c:v>
                </c:pt>
                <c:pt idx="1835">
                  <c:v>5.9550000000000001</c:v>
                </c:pt>
                <c:pt idx="1836">
                  <c:v>5.9649999999999999</c:v>
                </c:pt>
                <c:pt idx="1837">
                  <c:v>5.931</c:v>
                </c:pt>
                <c:pt idx="1838">
                  <c:v>5.9550000000000001</c:v>
                </c:pt>
                <c:pt idx="1839">
                  <c:v>5.9290000000000003</c:v>
                </c:pt>
                <c:pt idx="1840">
                  <c:v>5.931</c:v>
                </c:pt>
              </c:numCache>
            </c:numRef>
          </c:val>
          <c:smooth val="0"/>
        </c:ser>
        <c:ser>
          <c:idx val="0"/>
          <c:order val="2"/>
          <c:tx>
            <c:v>Rentowność 2Y, %</c:v>
          </c:tx>
          <c:spPr>
            <a:ln w="25400">
              <a:solidFill>
                <a:schemeClr val="tx1">
                  <a:lumMod val="65000"/>
                  <a:lumOff val="35000"/>
                </a:schemeClr>
              </a:solidFill>
            </a:ln>
          </c:spPr>
          <c:marker>
            <c:symbol val="none"/>
          </c:marker>
          <c:cat>
            <c:numRef>
              <c:f>'1.1.Rentowność OS'!$H$4:$H$1844</c:f>
              <c:numCache>
                <c:formatCode>m/d/yyyy</c:formatCode>
                <c:ptCount val="1841"/>
                <c:pt idx="0">
                  <c:v>42769</c:v>
                </c:pt>
                <c:pt idx="1">
                  <c:v>42768</c:v>
                </c:pt>
                <c:pt idx="2">
                  <c:v>42767</c:v>
                </c:pt>
                <c:pt idx="3">
                  <c:v>42766</c:v>
                </c:pt>
                <c:pt idx="4">
                  <c:v>42765</c:v>
                </c:pt>
                <c:pt idx="5">
                  <c:v>42762</c:v>
                </c:pt>
                <c:pt idx="6">
                  <c:v>42761</c:v>
                </c:pt>
                <c:pt idx="7">
                  <c:v>42760</c:v>
                </c:pt>
                <c:pt idx="8">
                  <c:v>42759</c:v>
                </c:pt>
                <c:pt idx="9">
                  <c:v>42758</c:v>
                </c:pt>
                <c:pt idx="10">
                  <c:v>42755</c:v>
                </c:pt>
                <c:pt idx="11">
                  <c:v>42754</c:v>
                </c:pt>
                <c:pt idx="12">
                  <c:v>42753</c:v>
                </c:pt>
                <c:pt idx="13">
                  <c:v>42752</c:v>
                </c:pt>
                <c:pt idx="14">
                  <c:v>42751</c:v>
                </c:pt>
                <c:pt idx="15">
                  <c:v>42748</c:v>
                </c:pt>
                <c:pt idx="16">
                  <c:v>42747</c:v>
                </c:pt>
                <c:pt idx="17">
                  <c:v>42746</c:v>
                </c:pt>
                <c:pt idx="18">
                  <c:v>42745</c:v>
                </c:pt>
                <c:pt idx="19">
                  <c:v>42744</c:v>
                </c:pt>
                <c:pt idx="20">
                  <c:v>42741</c:v>
                </c:pt>
                <c:pt idx="21">
                  <c:v>42740</c:v>
                </c:pt>
                <c:pt idx="22">
                  <c:v>42739</c:v>
                </c:pt>
                <c:pt idx="23">
                  <c:v>42738</c:v>
                </c:pt>
                <c:pt idx="24">
                  <c:v>42737</c:v>
                </c:pt>
                <c:pt idx="25">
                  <c:v>42734</c:v>
                </c:pt>
                <c:pt idx="26">
                  <c:v>42733</c:v>
                </c:pt>
                <c:pt idx="27">
                  <c:v>42732</c:v>
                </c:pt>
                <c:pt idx="28">
                  <c:v>42731</c:v>
                </c:pt>
                <c:pt idx="29">
                  <c:v>42730</c:v>
                </c:pt>
                <c:pt idx="30">
                  <c:v>42727</c:v>
                </c:pt>
                <c:pt idx="31">
                  <c:v>42726</c:v>
                </c:pt>
                <c:pt idx="32">
                  <c:v>42725</c:v>
                </c:pt>
                <c:pt idx="33">
                  <c:v>42724</c:v>
                </c:pt>
                <c:pt idx="34">
                  <c:v>42723</c:v>
                </c:pt>
                <c:pt idx="35">
                  <c:v>42720</c:v>
                </c:pt>
                <c:pt idx="36">
                  <c:v>42719</c:v>
                </c:pt>
                <c:pt idx="37">
                  <c:v>42718</c:v>
                </c:pt>
                <c:pt idx="38">
                  <c:v>42717</c:v>
                </c:pt>
                <c:pt idx="39">
                  <c:v>42716</c:v>
                </c:pt>
                <c:pt idx="40">
                  <c:v>42713</c:v>
                </c:pt>
                <c:pt idx="41">
                  <c:v>42712</c:v>
                </c:pt>
                <c:pt idx="42">
                  <c:v>42711</c:v>
                </c:pt>
                <c:pt idx="43">
                  <c:v>42710</c:v>
                </c:pt>
                <c:pt idx="44">
                  <c:v>42709</c:v>
                </c:pt>
                <c:pt idx="45">
                  <c:v>42706</c:v>
                </c:pt>
                <c:pt idx="46">
                  <c:v>42705</c:v>
                </c:pt>
                <c:pt idx="47">
                  <c:v>42704</c:v>
                </c:pt>
                <c:pt idx="48">
                  <c:v>42703</c:v>
                </c:pt>
                <c:pt idx="49">
                  <c:v>42702</c:v>
                </c:pt>
                <c:pt idx="50">
                  <c:v>42699</c:v>
                </c:pt>
                <c:pt idx="51">
                  <c:v>42698</c:v>
                </c:pt>
                <c:pt idx="52">
                  <c:v>42697</c:v>
                </c:pt>
                <c:pt idx="53">
                  <c:v>42696</c:v>
                </c:pt>
                <c:pt idx="54">
                  <c:v>42695</c:v>
                </c:pt>
                <c:pt idx="55">
                  <c:v>42692</c:v>
                </c:pt>
                <c:pt idx="56">
                  <c:v>42691</c:v>
                </c:pt>
                <c:pt idx="57">
                  <c:v>42690</c:v>
                </c:pt>
                <c:pt idx="58">
                  <c:v>42689</c:v>
                </c:pt>
                <c:pt idx="59">
                  <c:v>42688</c:v>
                </c:pt>
                <c:pt idx="60">
                  <c:v>42685</c:v>
                </c:pt>
                <c:pt idx="61">
                  <c:v>42684</c:v>
                </c:pt>
                <c:pt idx="62">
                  <c:v>42683</c:v>
                </c:pt>
                <c:pt idx="63">
                  <c:v>42682</c:v>
                </c:pt>
                <c:pt idx="64">
                  <c:v>42681</c:v>
                </c:pt>
                <c:pt idx="65">
                  <c:v>42678</c:v>
                </c:pt>
                <c:pt idx="66">
                  <c:v>42677</c:v>
                </c:pt>
                <c:pt idx="67">
                  <c:v>42676</c:v>
                </c:pt>
                <c:pt idx="68">
                  <c:v>42675</c:v>
                </c:pt>
                <c:pt idx="69">
                  <c:v>42674</c:v>
                </c:pt>
                <c:pt idx="70">
                  <c:v>42671</c:v>
                </c:pt>
                <c:pt idx="71">
                  <c:v>42670</c:v>
                </c:pt>
                <c:pt idx="72">
                  <c:v>42669</c:v>
                </c:pt>
                <c:pt idx="73">
                  <c:v>42668</c:v>
                </c:pt>
                <c:pt idx="74">
                  <c:v>42667</c:v>
                </c:pt>
                <c:pt idx="75">
                  <c:v>42664</c:v>
                </c:pt>
                <c:pt idx="76">
                  <c:v>42663</c:v>
                </c:pt>
                <c:pt idx="77">
                  <c:v>42662</c:v>
                </c:pt>
                <c:pt idx="78">
                  <c:v>42661</c:v>
                </c:pt>
                <c:pt idx="79">
                  <c:v>42660</c:v>
                </c:pt>
                <c:pt idx="80">
                  <c:v>42657</c:v>
                </c:pt>
                <c:pt idx="81">
                  <c:v>42656</c:v>
                </c:pt>
                <c:pt idx="82">
                  <c:v>42655</c:v>
                </c:pt>
                <c:pt idx="83">
                  <c:v>42654</c:v>
                </c:pt>
                <c:pt idx="84">
                  <c:v>42653</c:v>
                </c:pt>
                <c:pt idx="85">
                  <c:v>42650</c:v>
                </c:pt>
                <c:pt idx="86">
                  <c:v>42649</c:v>
                </c:pt>
                <c:pt idx="87">
                  <c:v>42648</c:v>
                </c:pt>
                <c:pt idx="88">
                  <c:v>42647</c:v>
                </c:pt>
                <c:pt idx="89">
                  <c:v>42646</c:v>
                </c:pt>
                <c:pt idx="90">
                  <c:v>42643</c:v>
                </c:pt>
                <c:pt idx="91">
                  <c:v>42642</c:v>
                </c:pt>
                <c:pt idx="92">
                  <c:v>42641</c:v>
                </c:pt>
                <c:pt idx="93">
                  <c:v>42640</c:v>
                </c:pt>
                <c:pt idx="94">
                  <c:v>42639</c:v>
                </c:pt>
                <c:pt idx="95">
                  <c:v>42636</c:v>
                </c:pt>
                <c:pt idx="96">
                  <c:v>42635</c:v>
                </c:pt>
                <c:pt idx="97">
                  <c:v>42634</c:v>
                </c:pt>
                <c:pt idx="98">
                  <c:v>42633</c:v>
                </c:pt>
                <c:pt idx="99">
                  <c:v>42632</c:v>
                </c:pt>
                <c:pt idx="100">
                  <c:v>42629</c:v>
                </c:pt>
                <c:pt idx="101">
                  <c:v>42628</c:v>
                </c:pt>
                <c:pt idx="102">
                  <c:v>42627</c:v>
                </c:pt>
                <c:pt idx="103">
                  <c:v>42626</c:v>
                </c:pt>
                <c:pt idx="104">
                  <c:v>42625</c:v>
                </c:pt>
                <c:pt idx="105">
                  <c:v>42622</c:v>
                </c:pt>
                <c:pt idx="106">
                  <c:v>42621</c:v>
                </c:pt>
                <c:pt idx="107">
                  <c:v>42620</c:v>
                </c:pt>
                <c:pt idx="108">
                  <c:v>42619</c:v>
                </c:pt>
                <c:pt idx="109">
                  <c:v>42618</c:v>
                </c:pt>
                <c:pt idx="110">
                  <c:v>42615</c:v>
                </c:pt>
                <c:pt idx="111">
                  <c:v>42614</c:v>
                </c:pt>
                <c:pt idx="112">
                  <c:v>42613</c:v>
                </c:pt>
                <c:pt idx="113">
                  <c:v>42612</c:v>
                </c:pt>
                <c:pt idx="114">
                  <c:v>42611</c:v>
                </c:pt>
                <c:pt idx="115">
                  <c:v>42608</c:v>
                </c:pt>
                <c:pt idx="116">
                  <c:v>42607</c:v>
                </c:pt>
                <c:pt idx="117">
                  <c:v>42606</c:v>
                </c:pt>
                <c:pt idx="118">
                  <c:v>42605</c:v>
                </c:pt>
                <c:pt idx="119">
                  <c:v>42604</c:v>
                </c:pt>
                <c:pt idx="120">
                  <c:v>42601</c:v>
                </c:pt>
                <c:pt idx="121">
                  <c:v>42600</c:v>
                </c:pt>
                <c:pt idx="122">
                  <c:v>42599</c:v>
                </c:pt>
                <c:pt idx="123">
                  <c:v>42598</c:v>
                </c:pt>
                <c:pt idx="124">
                  <c:v>42597</c:v>
                </c:pt>
                <c:pt idx="125">
                  <c:v>42594</c:v>
                </c:pt>
                <c:pt idx="126">
                  <c:v>42593</c:v>
                </c:pt>
                <c:pt idx="127">
                  <c:v>42592</c:v>
                </c:pt>
                <c:pt idx="128">
                  <c:v>42591</c:v>
                </c:pt>
                <c:pt idx="129">
                  <c:v>42590</c:v>
                </c:pt>
                <c:pt idx="130">
                  <c:v>42587</c:v>
                </c:pt>
                <c:pt idx="131">
                  <c:v>42586</c:v>
                </c:pt>
                <c:pt idx="132">
                  <c:v>42585</c:v>
                </c:pt>
                <c:pt idx="133">
                  <c:v>42584</c:v>
                </c:pt>
                <c:pt idx="134">
                  <c:v>42583</c:v>
                </c:pt>
                <c:pt idx="135">
                  <c:v>42580</c:v>
                </c:pt>
                <c:pt idx="136">
                  <c:v>42579</c:v>
                </c:pt>
                <c:pt idx="137">
                  <c:v>42578</c:v>
                </c:pt>
                <c:pt idx="138">
                  <c:v>42577</c:v>
                </c:pt>
                <c:pt idx="139">
                  <c:v>42576</c:v>
                </c:pt>
                <c:pt idx="140">
                  <c:v>42573</c:v>
                </c:pt>
                <c:pt idx="141">
                  <c:v>42572</c:v>
                </c:pt>
                <c:pt idx="142">
                  <c:v>42571</c:v>
                </c:pt>
                <c:pt idx="143">
                  <c:v>42570</c:v>
                </c:pt>
                <c:pt idx="144">
                  <c:v>42569</c:v>
                </c:pt>
                <c:pt idx="145">
                  <c:v>42566</c:v>
                </c:pt>
                <c:pt idx="146">
                  <c:v>42565</c:v>
                </c:pt>
                <c:pt idx="147">
                  <c:v>42564</c:v>
                </c:pt>
                <c:pt idx="148">
                  <c:v>42563</c:v>
                </c:pt>
                <c:pt idx="149">
                  <c:v>42562</c:v>
                </c:pt>
                <c:pt idx="150">
                  <c:v>42559</c:v>
                </c:pt>
                <c:pt idx="151">
                  <c:v>42558</c:v>
                </c:pt>
                <c:pt idx="152">
                  <c:v>42557</c:v>
                </c:pt>
                <c:pt idx="153">
                  <c:v>42556</c:v>
                </c:pt>
                <c:pt idx="154">
                  <c:v>42555</c:v>
                </c:pt>
                <c:pt idx="155">
                  <c:v>42552</c:v>
                </c:pt>
                <c:pt idx="156">
                  <c:v>42551</c:v>
                </c:pt>
                <c:pt idx="157">
                  <c:v>42550</c:v>
                </c:pt>
                <c:pt idx="158">
                  <c:v>42549</c:v>
                </c:pt>
                <c:pt idx="159">
                  <c:v>42548</c:v>
                </c:pt>
                <c:pt idx="160">
                  <c:v>42545</c:v>
                </c:pt>
                <c:pt idx="161">
                  <c:v>42544</c:v>
                </c:pt>
                <c:pt idx="162">
                  <c:v>42543</c:v>
                </c:pt>
                <c:pt idx="163">
                  <c:v>42542</c:v>
                </c:pt>
                <c:pt idx="164">
                  <c:v>42541</c:v>
                </c:pt>
                <c:pt idx="165">
                  <c:v>42538</c:v>
                </c:pt>
                <c:pt idx="166">
                  <c:v>42537</c:v>
                </c:pt>
                <c:pt idx="167">
                  <c:v>42536</c:v>
                </c:pt>
                <c:pt idx="168">
                  <c:v>42535</c:v>
                </c:pt>
                <c:pt idx="169">
                  <c:v>42534</c:v>
                </c:pt>
                <c:pt idx="170">
                  <c:v>42531</c:v>
                </c:pt>
                <c:pt idx="171">
                  <c:v>42530</c:v>
                </c:pt>
                <c:pt idx="172">
                  <c:v>42529</c:v>
                </c:pt>
                <c:pt idx="173">
                  <c:v>42528</c:v>
                </c:pt>
                <c:pt idx="174">
                  <c:v>42527</c:v>
                </c:pt>
                <c:pt idx="175">
                  <c:v>42524</c:v>
                </c:pt>
                <c:pt idx="176">
                  <c:v>42523</c:v>
                </c:pt>
                <c:pt idx="177">
                  <c:v>42522</c:v>
                </c:pt>
                <c:pt idx="178">
                  <c:v>42521</c:v>
                </c:pt>
                <c:pt idx="179">
                  <c:v>42520</c:v>
                </c:pt>
                <c:pt idx="180">
                  <c:v>42517</c:v>
                </c:pt>
                <c:pt idx="181">
                  <c:v>42516</c:v>
                </c:pt>
                <c:pt idx="182">
                  <c:v>42515</c:v>
                </c:pt>
                <c:pt idx="183">
                  <c:v>42514</c:v>
                </c:pt>
                <c:pt idx="184">
                  <c:v>42513</c:v>
                </c:pt>
                <c:pt idx="185">
                  <c:v>42510</c:v>
                </c:pt>
                <c:pt idx="186">
                  <c:v>42509</c:v>
                </c:pt>
                <c:pt idx="187">
                  <c:v>42508</c:v>
                </c:pt>
                <c:pt idx="188">
                  <c:v>42507</c:v>
                </c:pt>
                <c:pt idx="189">
                  <c:v>42506</c:v>
                </c:pt>
                <c:pt idx="190">
                  <c:v>42503</c:v>
                </c:pt>
                <c:pt idx="191">
                  <c:v>42502</c:v>
                </c:pt>
                <c:pt idx="192">
                  <c:v>42501</c:v>
                </c:pt>
                <c:pt idx="193">
                  <c:v>42500</c:v>
                </c:pt>
                <c:pt idx="194">
                  <c:v>42499</c:v>
                </c:pt>
                <c:pt idx="195">
                  <c:v>42496</c:v>
                </c:pt>
                <c:pt idx="196">
                  <c:v>42495</c:v>
                </c:pt>
                <c:pt idx="197">
                  <c:v>42494</c:v>
                </c:pt>
                <c:pt idx="198">
                  <c:v>42493</c:v>
                </c:pt>
                <c:pt idx="199">
                  <c:v>42492</c:v>
                </c:pt>
                <c:pt idx="200">
                  <c:v>42489</c:v>
                </c:pt>
                <c:pt idx="201">
                  <c:v>42488</c:v>
                </c:pt>
                <c:pt idx="202">
                  <c:v>42487</c:v>
                </c:pt>
                <c:pt idx="203">
                  <c:v>42486</c:v>
                </c:pt>
                <c:pt idx="204">
                  <c:v>42485</c:v>
                </c:pt>
                <c:pt idx="205">
                  <c:v>42482</c:v>
                </c:pt>
                <c:pt idx="206">
                  <c:v>42481</c:v>
                </c:pt>
                <c:pt idx="207">
                  <c:v>42480</c:v>
                </c:pt>
                <c:pt idx="208">
                  <c:v>42479</c:v>
                </c:pt>
                <c:pt idx="209">
                  <c:v>42478</c:v>
                </c:pt>
                <c:pt idx="210">
                  <c:v>42475</c:v>
                </c:pt>
                <c:pt idx="211">
                  <c:v>42474</c:v>
                </c:pt>
                <c:pt idx="212">
                  <c:v>42473</c:v>
                </c:pt>
                <c:pt idx="213">
                  <c:v>42472</c:v>
                </c:pt>
                <c:pt idx="214">
                  <c:v>42471</c:v>
                </c:pt>
                <c:pt idx="215">
                  <c:v>42468</c:v>
                </c:pt>
                <c:pt idx="216">
                  <c:v>42467</c:v>
                </c:pt>
                <c:pt idx="217">
                  <c:v>42466</c:v>
                </c:pt>
                <c:pt idx="218">
                  <c:v>42465</c:v>
                </c:pt>
                <c:pt idx="219">
                  <c:v>42464</c:v>
                </c:pt>
                <c:pt idx="220">
                  <c:v>42461</c:v>
                </c:pt>
                <c:pt idx="221">
                  <c:v>42460</c:v>
                </c:pt>
                <c:pt idx="222">
                  <c:v>42459</c:v>
                </c:pt>
                <c:pt idx="223">
                  <c:v>42458</c:v>
                </c:pt>
                <c:pt idx="224">
                  <c:v>42457</c:v>
                </c:pt>
                <c:pt idx="225">
                  <c:v>42453</c:v>
                </c:pt>
                <c:pt idx="226">
                  <c:v>42452</c:v>
                </c:pt>
                <c:pt idx="227">
                  <c:v>42451</c:v>
                </c:pt>
                <c:pt idx="228">
                  <c:v>42450</c:v>
                </c:pt>
                <c:pt idx="229">
                  <c:v>42447</c:v>
                </c:pt>
                <c:pt idx="230">
                  <c:v>42446</c:v>
                </c:pt>
                <c:pt idx="231">
                  <c:v>42445</c:v>
                </c:pt>
                <c:pt idx="232">
                  <c:v>42444</c:v>
                </c:pt>
                <c:pt idx="233">
                  <c:v>42443</c:v>
                </c:pt>
                <c:pt idx="234">
                  <c:v>42440</c:v>
                </c:pt>
                <c:pt idx="235">
                  <c:v>42439</c:v>
                </c:pt>
                <c:pt idx="236">
                  <c:v>42438</c:v>
                </c:pt>
                <c:pt idx="237">
                  <c:v>42437</c:v>
                </c:pt>
                <c:pt idx="238">
                  <c:v>42436</c:v>
                </c:pt>
                <c:pt idx="239">
                  <c:v>42433</c:v>
                </c:pt>
                <c:pt idx="240">
                  <c:v>42432</c:v>
                </c:pt>
                <c:pt idx="241">
                  <c:v>42431</c:v>
                </c:pt>
                <c:pt idx="242">
                  <c:v>42430</c:v>
                </c:pt>
                <c:pt idx="243">
                  <c:v>42429</c:v>
                </c:pt>
                <c:pt idx="244">
                  <c:v>42426</c:v>
                </c:pt>
                <c:pt idx="245">
                  <c:v>42425</c:v>
                </c:pt>
                <c:pt idx="246">
                  <c:v>42424</c:v>
                </c:pt>
                <c:pt idx="247">
                  <c:v>42423</c:v>
                </c:pt>
                <c:pt idx="248">
                  <c:v>42422</c:v>
                </c:pt>
                <c:pt idx="249">
                  <c:v>42419</c:v>
                </c:pt>
                <c:pt idx="250">
                  <c:v>42418</c:v>
                </c:pt>
                <c:pt idx="251">
                  <c:v>42417</c:v>
                </c:pt>
                <c:pt idx="252">
                  <c:v>42416</c:v>
                </c:pt>
                <c:pt idx="253">
                  <c:v>42415</c:v>
                </c:pt>
                <c:pt idx="254">
                  <c:v>42412</c:v>
                </c:pt>
                <c:pt idx="255">
                  <c:v>42411</c:v>
                </c:pt>
                <c:pt idx="256">
                  <c:v>42410</c:v>
                </c:pt>
                <c:pt idx="257">
                  <c:v>42409</c:v>
                </c:pt>
                <c:pt idx="258">
                  <c:v>42408</c:v>
                </c:pt>
                <c:pt idx="259">
                  <c:v>42405</c:v>
                </c:pt>
                <c:pt idx="260">
                  <c:v>42404</c:v>
                </c:pt>
                <c:pt idx="261">
                  <c:v>42403</c:v>
                </c:pt>
                <c:pt idx="262">
                  <c:v>42402</c:v>
                </c:pt>
                <c:pt idx="263">
                  <c:v>42401</c:v>
                </c:pt>
                <c:pt idx="264">
                  <c:v>42398</c:v>
                </c:pt>
                <c:pt idx="265">
                  <c:v>42397</c:v>
                </c:pt>
                <c:pt idx="266">
                  <c:v>42396</c:v>
                </c:pt>
                <c:pt idx="267">
                  <c:v>42395</c:v>
                </c:pt>
                <c:pt idx="268">
                  <c:v>42394</c:v>
                </c:pt>
                <c:pt idx="269">
                  <c:v>42391</c:v>
                </c:pt>
                <c:pt idx="270">
                  <c:v>42390</c:v>
                </c:pt>
                <c:pt idx="271">
                  <c:v>42389</c:v>
                </c:pt>
                <c:pt idx="272">
                  <c:v>42388</c:v>
                </c:pt>
                <c:pt idx="273">
                  <c:v>42387</c:v>
                </c:pt>
                <c:pt idx="274">
                  <c:v>42384</c:v>
                </c:pt>
                <c:pt idx="275">
                  <c:v>42383</c:v>
                </c:pt>
                <c:pt idx="276">
                  <c:v>42382</c:v>
                </c:pt>
                <c:pt idx="277">
                  <c:v>42381</c:v>
                </c:pt>
                <c:pt idx="278">
                  <c:v>42380</c:v>
                </c:pt>
                <c:pt idx="279">
                  <c:v>42377</c:v>
                </c:pt>
                <c:pt idx="280">
                  <c:v>42376</c:v>
                </c:pt>
                <c:pt idx="281">
                  <c:v>42375</c:v>
                </c:pt>
                <c:pt idx="282">
                  <c:v>42374</c:v>
                </c:pt>
                <c:pt idx="283">
                  <c:v>42373</c:v>
                </c:pt>
                <c:pt idx="284">
                  <c:v>42370</c:v>
                </c:pt>
                <c:pt idx="285">
                  <c:v>42369</c:v>
                </c:pt>
                <c:pt idx="286">
                  <c:v>42368</c:v>
                </c:pt>
                <c:pt idx="287">
                  <c:v>42367</c:v>
                </c:pt>
                <c:pt idx="288">
                  <c:v>42366</c:v>
                </c:pt>
                <c:pt idx="289">
                  <c:v>42363</c:v>
                </c:pt>
                <c:pt idx="290">
                  <c:v>42361</c:v>
                </c:pt>
                <c:pt idx="291">
                  <c:v>42360</c:v>
                </c:pt>
                <c:pt idx="292">
                  <c:v>42359</c:v>
                </c:pt>
                <c:pt idx="293">
                  <c:v>42356</c:v>
                </c:pt>
                <c:pt idx="294">
                  <c:v>42355</c:v>
                </c:pt>
                <c:pt idx="295">
                  <c:v>42354</c:v>
                </c:pt>
                <c:pt idx="296">
                  <c:v>42353</c:v>
                </c:pt>
                <c:pt idx="297">
                  <c:v>42352</c:v>
                </c:pt>
                <c:pt idx="298">
                  <c:v>42349</c:v>
                </c:pt>
                <c:pt idx="299">
                  <c:v>42348</c:v>
                </c:pt>
                <c:pt idx="300">
                  <c:v>42347</c:v>
                </c:pt>
                <c:pt idx="301">
                  <c:v>42346</c:v>
                </c:pt>
                <c:pt idx="302">
                  <c:v>42345</c:v>
                </c:pt>
                <c:pt idx="303">
                  <c:v>42342</c:v>
                </c:pt>
                <c:pt idx="304">
                  <c:v>42341</c:v>
                </c:pt>
                <c:pt idx="305">
                  <c:v>42340</c:v>
                </c:pt>
                <c:pt idx="306">
                  <c:v>42339</c:v>
                </c:pt>
                <c:pt idx="307">
                  <c:v>42338</c:v>
                </c:pt>
                <c:pt idx="308">
                  <c:v>42335</c:v>
                </c:pt>
                <c:pt idx="309">
                  <c:v>42334</c:v>
                </c:pt>
                <c:pt idx="310">
                  <c:v>42333</c:v>
                </c:pt>
                <c:pt idx="311">
                  <c:v>42332</c:v>
                </c:pt>
                <c:pt idx="312">
                  <c:v>42331</c:v>
                </c:pt>
                <c:pt idx="313">
                  <c:v>42328</c:v>
                </c:pt>
                <c:pt idx="314">
                  <c:v>42327</c:v>
                </c:pt>
                <c:pt idx="315">
                  <c:v>42326</c:v>
                </c:pt>
                <c:pt idx="316">
                  <c:v>42325</c:v>
                </c:pt>
                <c:pt idx="317">
                  <c:v>42324</c:v>
                </c:pt>
                <c:pt idx="318">
                  <c:v>42321</c:v>
                </c:pt>
                <c:pt idx="319">
                  <c:v>42320</c:v>
                </c:pt>
                <c:pt idx="320">
                  <c:v>42319</c:v>
                </c:pt>
                <c:pt idx="321">
                  <c:v>42318</c:v>
                </c:pt>
                <c:pt idx="322">
                  <c:v>42317</c:v>
                </c:pt>
                <c:pt idx="323">
                  <c:v>42314</c:v>
                </c:pt>
                <c:pt idx="324">
                  <c:v>42313</c:v>
                </c:pt>
                <c:pt idx="325">
                  <c:v>42312</c:v>
                </c:pt>
                <c:pt idx="326">
                  <c:v>42311</c:v>
                </c:pt>
                <c:pt idx="327">
                  <c:v>42310</c:v>
                </c:pt>
                <c:pt idx="328">
                  <c:v>42307</c:v>
                </c:pt>
                <c:pt idx="329">
                  <c:v>42306</c:v>
                </c:pt>
                <c:pt idx="330">
                  <c:v>42305</c:v>
                </c:pt>
                <c:pt idx="331">
                  <c:v>42304</c:v>
                </c:pt>
                <c:pt idx="332">
                  <c:v>42303</c:v>
                </c:pt>
                <c:pt idx="333">
                  <c:v>42300</c:v>
                </c:pt>
                <c:pt idx="334">
                  <c:v>42299</c:v>
                </c:pt>
                <c:pt idx="335">
                  <c:v>42298</c:v>
                </c:pt>
                <c:pt idx="336">
                  <c:v>42297</c:v>
                </c:pt>
                <c:pt idx="337">
                  <c:v>42296</c:v>
                </c:pt>
                <c:pt idx="338">
                  <c:v>42293</c:v>
                </c:pt>
                <c:pt idx="339">
                  <c:v>42292</c:v>
                </c:pt>
                <c:pt idx="340">
                  <c:v>42291</c:v>
                </c:pt>
                <c:pt idx="341">
                  <c:v>42290</c:v>
                </c:pt>
                <c:pt idx="342">
                  <c:v>42289</c:v>
                </c:pt>
                <c:pt idx="343">
                  <c:v>42286</c:v>
                </c:pt>
                <c:pt idx="344">
                  <c:v>42285</c:v>
                </c:pt>
                <c:pt idx="345">
                  <c:v>42284</c:v>
                </c:pt>
                <c:pt idx="346">
                  <c:v>42283</c:v>
                </c:pt>
                <c:pt idx="347">
                  <c:v>42282</c:v>
                </c:pt>
                <c:pt idx="348">
                  <c:v>42279</c:v>
                </c:pt>
                <c:pt idx="349">
                  <c:v>42278</c:v>
                </c:pt>
                <c:pt idx="350">
                  <c:v>42277</c:v>
                </c:pt>
                <c:pt idx="351">
                  <c:v>42276</c:v>
                </c:pt>
                <c:pt idx="352">
                  <c:v>42275</c:v>
                </c:pt>
                <c:pt idx="353">
                  <c:v>42272</c:v>
                </c:pt>
                <c:pt idx="354">
                  <c:v>42271</c:v>
                </c:pt>
                <c:pt idx="355">
                  <c:v>42270</c:v>
                </c:pt>
                <c:pt idx="356">
                  <c:v>42269</c:v>
                </c:pt>
                <c:pt idx="357">
                  <c:v>42268</c:v>
                </c:pt>
                <c:pt idx="358">
                  <c:v>42265</c:v>
                </c:pt>
                <c:pt idx="359">
                  <c:v>42264</c:v>
                </c:pt>
                <c:pt idx="360">
                  <c:v>42263</c:v>
                </c:pt>
                <c:pt idx="361">
                  <c:v>42262</c:v>
                </c:pt>
                <c:pt idx="362">
                  <c:v>42261</c:v>
                </c:pt>
                <c:pt idx="363">
                  <c:v>42258</c:v>
                </c:pt>
                <c:pt idx="364">
                  <c:v>42257</c:v>
                </c:pt>
                <c:pt idx="365">
                  <c:v>42256</c:v>
                </c:pt>
                <c:pt idx="366">
                  <c:v>42255</c:v>
                </c:pt>
                <c:pt idx="367">
                  <c:v>42254</c:v>
                </c:pt>
                <c:pt idx="368">
                  <c:v>42251</c:v>
                </c:pt>
                <c:pt idx="369">
                  <c:v>42250</c:v>
                </c:pt>
                <c:pt idx="370">
                  <c:v>42249</c:v>
                </c:pt>
                <c:pt idx="371">
                  <c:v>42248</c:v>
                </c:pt>
                <c:pt idx="372">
                  <c:v>42247</c:v>
                </c:pt>
                <c:pt idx="373">
                  <c:v>42244</c:v>
                </c:pt>
                <c:pt idx="374">
                  <c:v>42243</c:v>
                </c:pt>
                <c:pt idx="375">
                  <c:v>42242</c:v>
                </c:pt>
                <c:pt idx="376">
                  <c:v>42241</c:v>
                </c:pt>
                <c:pt idx="377">
                  <c:v>42240</c:v>
                </c:pt>
                <c:pt idx="378">
                  <c:v>42237</c:v>
                </c:pt>
                <c:pt idx="379">
                  <c:v>42236</c:v>
                </c:pt>
                <c:pt idx="380">
                  <c:v>42235</c:v>
                </c:pt>
                <c:pt idx="381">
                  <c:v>42234</c:v>
                </c:pt>
                <c:pt idx="382">
                  <c:v>42233</c:v>
                </c:pt>
                <c:pt idx="383">
                  <c:v>42230</c:v>
                </c:pt>
                <c:pt idx="384">
                  <c:v>42229</c:v>
                </c:pt>
                <c:pt idx="385">
                  <c:v>42228</c:v>
                </c:pt>
                <c:pt idx="386">
                  <c:v>42227</c:v>
                </c:pt>
                <c:pt idx="387">
                  <c:v>42226</c:v>
                </c:pt>
                <c:pt idx="388">
                  <c:v>42223</c:v>
                </c:pt>
                <c:pt idx="389">
                  <c:v>42222</c:v>
                </c:pt>
                <c:pt idx="390">
                  <c:v>42221</c:v>
                </c:pt>
                <c:pt idx="391">
                  <c:v>42220</c:v>
                </c:pt>
                <c:pt idx="392">
                  <c:v>42219</c:v>
                </c:pt>
                <c:pt idx="393">
                  <c:v>42216</c:v>
                </c:pt>
                <c:pt idx="394">
                  <c:v>42215</c:v>
                </c:pt>
                <c:pt idx="395">
                  <c:v>42214</c:v>
                </c:pt>
                <c:pt idx="396">
                  <c:v>42213</c:v>
                </c:pt>
                <c:pt idx="397">
                  <c:v>42212</c:v>
                </c:pt>
                <c:pt idx="398">
                  <c:v>42209</c:v>
                </c:pt>
                <c:pt idx="399">
                  <c:v>42208</c:v>
                </c:pt>
                <c:pt idx="400">
                  <c:v>42207</c:v>
                </c:pt>
                <c:pt idx="401">
                  <c:v>42206</c:v>
                </c:pt>
                <c:pt idx="402">
                  <c:v>42205</c:v>
                </c:pt>
                <c:pt idx="403">
                  <c:v>42202</c:v>
                </c:pt>
                <c:pt idx="404">
                  <c:v>42201</c:v>
                </c:pt>
                <c:pt idx="405">
                  <c:v>42200</c:v>
                </c:pt>
                <c:pt idx="406">
                  <c:v>42199</c:v>
                </c:pt>
                <c:pt idx="407">
                  <c:v>42198</c:v>
                </c:pt>
                <c:pt idx="408">
                  <c:v>42195</c:v>
                </c:pt>
                <c:pt idx="409">
                  <c:v>42194</c:v>
                </c:pt>
                <c:pt idx="410">
                  <c:v>42193</c:v>
                </c:pt>
                <c:pt idx="411">
                  <c:v>42192</c:v>
                </c:pt>
                <c:pt idx="412">
                  <c:v>42191</c:v>
                </c:pt>
                <c:pt idx="413">
                  <c:v>42188</c:v>
                </c:pt>
                <c:pt idx="414">
                  <c:v>42187</c:v>
                </c:pt>
                <c:pt idx="415">
                  <c:v>42186</c:v>
                </c:pt>
                <c:pt idx="416">
                  <c:v>42185</c:v>
                </c:pt>
                <c:pt idx="417">
                  <c:v>42184</c:v>
                </c:pt>
                <c:pt idx="418">
                  <c:v>42181</c:v>
                </c:pt>
                <c:pt idx="419">
                  <c:v>42180</c:v>
                </c:pt>
                <c:pt idx="420">
                  <c:v>42179</c:v>
                </c:pt>
                <c:pt idx="421">
                  <c:v>42178</c:v>
                </c:pt>
                <c:pt idx="422">
                  <c:v>42177</c:v>
                </c:pt>
                <c:pt idx="423">
                  <c:v>42174</c:v>
                </c:pt>
                <c:pt idx="424">
                  <c:v>42173</c:v>
                </c:pt>
                <c:pt idx="425">
                  <c:v>42172</c:v>
                </c:pt>
                <c:pt idx="426">
                  <c:v>42171</c:v>
                </c:pt>
                <c:pt idx="427">
                  <c:v>42170</c:v>
                </c:pt>
                <c:pt idx="428">
                  <c:v>42167</c:v>
                </c:pt>
                <c:pt idx="429">
                  <c:v>42166</c:v>
                </c:pt>
                <c:pt idx="430">
                  <c:v>42165</c:v>
                </c:pt>
                <c:pt idx="431">
                  <c:v>42164</c:v>
                </c:pt>
                <c:pt idx="432">
                  <c:v>42163</c:v>
                </c:pt>
                <c:pt idx="433">
                  <c:v>42160</c:v>
                </c:pt>
                <c:pt idx="434">
                  <c:v>42159</c:v>
                </c:pt>
                <c:pt idx="435">
                  <c:v>42158</c:v>
                </c:pt>
                <c:pt idx="436">
                  <c:v>42157</c:v>
                </c:pt>
                <c:pt idx="437">
                  <c:v>42156</c:v>
                </c:pt>
                <c:pt idx="438">
                  <c:v>42153</c:v>
                </c:pt>
                <c:pt idx="439">
                  <c:v>42152</c:v>
                </c:pt>
                <c:pt idx="440">
                  <c:v>42151</c:v>
                </c:pt>
                <c:pt idx="441">
                  <c:v>42150</c:v>
                </c:pt>
                <c:pt idx="442">
                  <c:v>42149</c:v>
                </c:pt>
                <c:pt idx="443">
                  <c:v>42146</c:v>
                </c:pt>
                <c:pt idx="444">
                  <c:v>42145</c:v>
                </c:pt>
                <c:pt idx="445">
                  <c:v>42144</c:v>
                </c:pt>
                <c:pt idx="446">
                  <c:v>42143</c:v>
                </c:pt>
                <c:pt idx="447">
                  <c:v>42142</c:v>
                </c:pt>
                <c:pt idx="448">
                  <c:v>42139</c:v>
                </c:pt>
                <c:pt idx="449">
                  <c:v>42138</c:v>
                </c:pt>
                <c:pt idx="450">
                  <c:v>42137</c:v>
                </c:pt>
                <c:pt idx="451">
                  <c:v>42136</c:v>
                </c:pt>
                <c:pt idx="452">
                  <c:v>42135</c:v>
                </c:pt>
                <c:pt idx="453">
                  <c:v>42132</c:v>
                </c:pt>
                <c:pt idx="454">
                  <c:v>42131</c:v>
                </c:pt>
                <c:pt idx="455">
                  <c:v>42130</c:v>
                </c:pt>
                <c:pt idx="456">
                  <c:v>42129</c:v>
                </c:pt>
                <c:pt idx="457">
                  <c:v>42128</c:v>
                </c:pt>
                <c:pt idx="458">
                  <c:v>42125</c:v>
                </c:pt>
                <c:pt idx="459">
                  <c:v>42124</c:v>
                </c:pt>
                <c:pt idx="460">
                  <c:v>42123</c:v>
                </c:pt>
                <c:pt idx="461">
                  <c:v>42122</c:v>
                </c:pt>
                <c:pt idx="462">
                  <c:v>42121</c:v>
                </c:pt>
                <c:pt idx="463">
                  <c:v>42118</c:v>
                </c:pt>
                <c:pt idx="464">
                  <c:v>42117</c:v>
                </c:pt>
                <c:pt idx="465">
                  <c:v>42116</c:v>
                </c:pt>
                <c:pt idx="466">
                  <c:v>42115</c:v>
                </c:pt>
                <c:pt idx="467">
                  <c:v>42114</c:v>
                </c:pt>
                <c:pt idx="468">
                  <c:v>42111</c:v>
                </c:pt>
                <c:pt idx="469">
                  <c:v>42110</c:v>
                </c:pt>
                <c:pt idx="470">
                  <c:v>42109</c:v>
                </c:pt>
                <c:pt idx="471">
                  <c:v>42108</c:v>
                </c:pt>
                <c:pt idx="472">
                  <c:v>42107</c:v>
                </c:pt>
                <c:pt idx="473">
                  <c:v>42104</c:v>
                </c:pt>
                <c:pt idx="474">
                  <c:v>42103</c:v>
                </c:pt>
                <c:pt idx="475">
                  <c:v>42102</c:v>
                </c:pt>
                <c:pt idx="476">
                  <c:v>42101</c:v>
                </c:pt>
                <c:pt idx="477">
                  <c:v>42100</c:v>
                </c:pt>
                <c:pt idx="478">
                  <c:v>42096</c:v>
                </c:pt>
                <c:pt idx="479">
                  <c:v>42095</c:v>
                </c:pt>
                <c:pt idx="480">
                  <c:v>42094</c:v>
                </c:pt>
                <c:pt idx="481">
                  <c:v>42093</c:v>
                </c:pt>
                <c:pt idx="482">
                  <c:v>42090</c:v>
                </c:pt>
                <c:pt idx="483">
                  <c:v>42089</c:v>
                </c:pt>
                <c:pt idx="484">
                  <c:v>42088</c:v>
                </c:pt>
                <c:pt idx="485">
                  <c:v>42087</c:v>
                </c:pt>
                <c:pt idx="486">
                  <c:v>42086</c:v>
                </c:pt>
                <c:pt idx="487">
                  <c:v>42083</c:v>
                </c:pt>
                <c:pt idx="488">
                  <c:v>42082</c:v>
                </c:pt>
                <c:pt idx="489">
                  <c:v>42081</c:v>
                </c:pt>
                <c:pt idx="490">
                  <c:v>42080</c:v>
                </c:pt>
                <c:pt idx="491">
                  <c:v>42079</c:v>
                </c:pt>
                <c:pt idx="492">
                  <c:v>42076</c:v>
                </c:pt>
                <c:pt idx="493">
                  <c:v>42075</c:v>
                </c:pt>
                <c:pt idx="494">
                  <c:v>42074</c:v>
                </c:pt>
                <c:pt idx="495">
                  <c:v>42073</c:v>
                </c:pt>
                <c:pt idx="496">
                  <c:v>42072</c:v>
                </c:pt>
                <c:pt idx="497">
                  <c:v>42069</c:v>
                </c:pt>
                <c:pt idx="498">
                  <c:v>42068</c:v>
                </c:pt>
                <c:pt idx="499">
                  <c:v>42067</c:v>
                </c:pt>
                <c:pt idx="500">
                  <c:v>42066</c:v>
                </c:pt>
                <c:pt idx="501">
                  <c:v>42065</c:v>
                </c:pt>
                <c:pt idx="502">
                  <c:v>42062</c:v>
                </c:pt>
                <c:pt idx="503">
                  <c:v>42061</c:v>
                </c:pt>
                <c:pt idx="504">
                  <c:v>42060</c:v>
                </c:pt>
                <c:pt idx="505">
                  <c:v>42059</c:v>
                </c:pt>
                <c:pt idx="506">
                  <c:v>42058</c:v>
                </c:pt>
                <c:pt idx="507">
                  <c:v>42055</c:v>
                </c:pt>
                <c:pt idx="508">
                  <c:v>42054</c:v>
                </c:pt>
                <c:pt idx="509">
                  <c:v>42053</c:v>
                </c:pt>
                <c:pt idx="510">
                  <c:v>42052</c:v>
                </c:pt>
                <c:pt idx="511">
                  <c:v>42051</c:v>
                </c:pt>
                <c:pt idx="512">
                  <c:v>42048</c:v>
                </c:pt>
                <c:pt idx="513">
                  <c:v>42047</c:v>
                </c:pt>
                <c:pt idx="514">
                  <c:v>42046</c:v>
                </c:pt>
                <c:pt idx="515">
                  <c:v>42045</c:v>
                </c:pt>
                <c:pt idx="516">
                  <c:v>42044</c:v>
                </c:pt>
                <c:pt idx="517">
                  <c:v>42041</c:v>
                </c:pt>
                <c:pt idx="518">
                  <c:v>42040</c:v>
                </c:pt>
                <c:pt idx="519">
                  <c:v>42039</c:v>
                </c:pt>
                <c:pt idx="520">
                  <c:v>42038</c:v>
                </c:pt>
                <c:pt idx="521">
                  <c:v>42037</c:v>
                </c:pt>
                <c:pt idx="522">
                  <c:v>42034</c:v>
                </c:pt>
                <c:pt idx="523">
                  <c:v>42033</c:v>
                </c:pt>
                <c:pt idx="524">
                  <c:v>42032</c:v>
                </c:pt>
                <c:pt idx="525">
                  <c:v>42031</c:v>
                </c:pt>
                <c:pt idx="526">
                  <c:v>42030</c:v>
                </c:pt>
                <c:pt idx="527">
                  <c:v>42027</c:v>
                </c:pt>
                <c:pt idx="528">
                  <c:v>42026</c:v>
                </c:pt>
                <c:pt idx="529">
                  <c:v>42025</c:v>
                </c:pt>
                <c:pt idx="530">
                  <c:v>42024</c:v>
                </c:pt>
                <c:pt idx="531">
                  <c:v>42023</c:v>
                </c:pt>
                <c:pt idx="532">
                  <c:v>42020</c:v>
                </c:pt>
                <c:pt idx="533">
                  <c:v>42019</c:v>
                </c:pt>
                <c:pt idx="534">
                  <c:v>42018</c:v>
                </c:pt>
                <c:pt idx="535">
                  <c:v>42017</c:v>
                </c:pt>
                <c:pt idx="536">
                  <c:v>42016</c:v>
                </c:pt>
                <c:pt idx="537">
                  <c:v>42013</c:v>
                </c:pt>
                <c:pt idx="538">
                  <c:v>42012</c:v>
                </c:pt>
                <c:pt idx="539">
                  <c:v>42011</c:v>
                </c:pt>
                <c:pt idx="540">
                  <c:v>42010</c:v>
                </c:pt>
                <c:pt idx="541">
                  <c:v>42009</c:v>
                </c:pt>
                <c:pt idx="542">
                  <c:v>42006</c:v>
                </c:pt>
                <c:pt idx="543">
                  <c:v>42005</c:v>
                </c:pt>
                <c:pt idx="544">
                  <c:v>42004</c:v>
                </c:pt>
                <c:pt idx="545">
                  <c:v>42003</c:v>
                </c:pt>
                <c:pt idx="546">
                  <c:v>42002</c:v>
                </c:pt>
                <c:pt idx="547">
                  <c:v>41999</c:v>
                </c:pt>
                <c:pt idx="548">
                  <c:v>41998</c:v>
                </c:pt>
                <c:pt idx="549">
                  <c:v>41997</c:v>
                </c:pt>
                <c:pt idx="550">
                  <c:v>41996</c:v>
                </c:pt>
                <c:pt idx="551">
                  <c:v>41995</c:v>
                </c:pt>
                <c:pt idx="552">
                  <c:v>41992</c:v>
                </c:pt>
                <c:pt idx="553">
                  <c:v>41991</c:v>
                </c:pt>
                <c:pt idx="554">
                  <c:v>41990</c:v>
                </c:pt>
                <c:pt idx="555">
                  <c:v>41989</c:v>
                </c:pt>
                <c:pt idx="556">
                  <c:v>41988</c:v>
                </c:pt>
                <c:pt idx="557">
                  <c:v>41985</c:v>
                </c:pt>
                <c:pt idx="558">
                  <c:v>41984</c:v>
                </c:pt>
                <c:pt idx="559">
                  <c:v>41983</c:v>
                </c:pt>
                <c:pt idx="560">
                  <c:v>41982</c:v>
                </c:pt>
                <c:pt idx="561">
                  <c:v>41981</c:v>
                </c:pt>
                <c:pt idx="562">
                  <c:v>41978</c:v>
                </c:pt>
                <c:pt idx="563">
                  <c:v>41977</c:v>
                </c:pt>
                <c:pt idx="564">
                  <c:v>41976</c:v>
                </c:pt>
                <c:pt idx="565">
                  <c:v>41975</c:v>
                </c:pt>
                <c:pt idx="566">
                  <c:v>41974</c:v>
                </c:pt>
                <c:pt idx="567">
                  <c:v>41971</c:v>
                </c:pt>
                <c:pt idx="568">
                  <c:v>41970</c:v>
                </c:pt>
                <c:pt idx="569">
                  <c:v>41969</c:v>
                </c:pt>
                <c:pt idx="570">
                  <c:v>41968</c:v>
                </c:pt>
                <c:pt idx="571">
                  <c:v>41967</c:v>
                </c:pt>
                <c:pt idx="572">
                  <c:v>41964</c:v>
                </c:pt>
                <c:pt idx="573">
                  <c:v>41963</c:v>
                </c:pt>
                <c:pt idx="574">
                  <c:v>41962</c:v>
                </c:pt>
                <c:pt idx="575">
                  <c:v>41961</c:v>
                </c:pt>
                <c:pt idx="576">
                  <c:v>41960</c:v>
                </c:pt>
                <c:pt idx="577">
                  <c:v>41957</c:v>
                </c:pt>
                <c:pt idx="578">
                  <c:v>41956</c:v>
                </c:pt>
                <c:pt idx="579">
                  <c:v>41955</c:v>
                </c:pt>
                <c:pt idx="580">
                  <c:v>41954</c:v>
                </c:pt>
                <c:pt idx="581">
                  <c:v>41953</c:v>
                </c:pt>
                <c:pt idx="582">
                  <c:v>41950</c:v>
                </c:pt>
                <c:pt idx="583">
                  <c:v>41949</c:v>
                </c:pt>
                <c:pt idx="584">
                  <c:v>41948</c:v>
                </c:pt>
                <c:pt idx="585">
                  <c:v>41947</c:v>
                </c:pt>
                <c:pt idx="586">
                  <c:v>41946</c:v>
                </c:pt>
                <c:pt idx="587">
                  <c:v>41943</c:v>
                </c:pt>
                <c:pt idx="588">
                  <c:v>41942</c:v>
                </c:pt>
                <c:pt idx="589">
                  <c:v>41941</c:v>
                </c:pt>
                <c:pt idx="590">
                  <c:v>41940</c:v>
                </c:pt>
                <c:pt idx="591">
                  <c:v>41939</c:v>
                </c:pt>
                <c:pt idx="592">
                  <c:v>41936</c:v>
                </c:pt>
                <c:pt idx="593">
                  <c:v>41935</c:v>
                </c:pt>
                <c:pt idx="594">
                  <c:v>41934</c:v>
                </c:pt>
                <c:pt idx="595">
                  <c:v>41933</c:v>
                </c:pt>
                <c:pt idx="596">
                  <c:v>41932</c:v>
                </c:pt>
                <c:pt idx="597">
                  <c:v>41929</c:v>
                </c:pt>
                <c:pt idx="598">
                  <c:v>41928</c:v>
                </c:pt>
                <c:pt idx="599">
                  <c:v>41927</c:v>
                </c:pt>
                <c:pt idx="600">
                  <c:v>41926</c:v>
                </c:pt>
                <c:pt idx="601">
                  <c:v>41925</c:v>
                </c:pt>
                <c:pt idx="602">
                  <c:v>41922</c:v>
                </c:pt>
                <c:pt idx="603">
                  <c:v>41921</c:v>
                </c:pt>
                <c:pt idx="604">
                  <c:v>41920</c:v>
                </c:pt>
                <c:pt idx="605">
                  <c:v>41919</c:v>
                </c:pt>
                <c:pt idx="606">
                  <c:v>41918</c:v>
                </c:pt>
                <c:pt idx="607">
                  <c:v>41915</c:v>
                </c:pt>
                <c:pt idx="608">
                  <c:v>41914</c:v>
                </c:pt>
                <c:pt idx="609">
                  <c:v>41913</c:v>
                </c:pt>
                <c:pt idx="610">
                  <c:v>41912</c:v>
                </c:pt>
                <c:pt idx="611">
                  <c:v>41911</c:v>
                </c:pt>
                <c:pt idx="612">
                  <c:v>41908</c:v>
                </c:pt>
                <c:pt idx="613">
                  <c:v>41907</c:v>
                </c:pt>
                <c:pt idx="614">
                  <c:v>41906</c:v>
                </c:pt>
                <c:pt idx="615">
                  <c:v>41905</c:v>
                </c:pt>
                <c:pt idx="616">
                  <c:v>41904</c:v>
                </c:pt>
                <c:pt idx="617">
                  <c:v>41901</c:v>
                </c:pt>
                <c:pt idx="618">
                  <c:v>41900</c:v>
                </c:pt>
                <c:pt idx="619">
                  <c:v>41899</c:v>
                </c:pt>
                <c:pt idx="620">
                  <c:v>41898</c:v>
                </c:pt>
                <c:pt idx="621">
                  <c:v>41897</c:v>
                </c:pt>
                <c:pt idx="622">
                  <c:v>41894</c:v>
                </c:pt>
                <c:pt idx="623">
                  <c:v>41893</c:v>
                </c:pt>
                <c:pt idx="624">
                  <c:v>41892</c:v>
                </c:pt>
                <c:pt idx="625">
                  <c:v>41891</c:v>
                </c:pt>
                <c:pt idx="626">
                  <c:v>41890</c:v>
                </c:pt>
                <c:pt idx="627">
                  <c:v>41887</c:v>
                </c:pt>
                <c:pt idx="628">
                  <c:v>41886</c:v>
                </c:pt>
                <c:pt idx="629">
                  <c:v>41885</c:v>
                </c:pt>
                <c:pt idx="630">
                  <c:v>41884</c:v>
                </c:pt>
                <c:pt idx="631">
                  <c:v>41883</c:v>
                </c:pt>
                <c:pt idx="632">
                  <c:v>41880</c:v>
                </c:pt>
                <c:pt idx="633">
                  <c:v>41879</c:v>
                </c:pt>
                <c:pt idx="634">
                  <c:v>41878</c:v>
                </c:pt>
                <c:pt idx="635">
                  <c:v>41877</c:v>
                </c:pt>
                <c:pt idx="636">
                  <c:v>41876</c:v>
                </c:pt>
                <c:pt idx="637">
                  <c:v>41873</c:v>
                </c:pt>
                <c:pt idx="638">
                  <c:v>41872</c:v>
                </c:pt>
                <c:pt idx="639">
                  <c:v>41871</c:v>
                </c:pt>
                <c:pt idx="640">
                  <c:v>41870</c:v>
                </c:pt>
                <c:pt idx="641">
                  <c:v>41869</c:v>
                </c:pt>
                <c:pt idx="642">
                  <c:v>41866</c:v>
                </c:pt>
                <c:pt idx="643">
                  <c:v>41865</c:v>
                </c:pt>
                <c:pt idx="644">
                  <c:v>41864</c:v>
                </c:pt>
                <c:pt idx="645">
                  <c:v>41863</c:v>
                </c:pt>
                <c:pt idx="646">
                  <c:v>41862</c:v>
                </c:pt>
                <c:pt idx="647">
                  <c:v>41859</c:v>
                </c:pt>
                <c:pt idx="648">
                  <c:v>41858</c:v>
                </c:pt>
                <c:pt idx="649">
                  <c:v>41857</c:v>
                </c:pt>
                <c:pt idx="650">
                  <c:v>41856</c:v>
                </c:pt>
                <c:pt idx="651">
                  <c:v>41855</c:v>
                </c:pt>
                <c:pt idx="652">
                  <c:v>41852</c:v>
                </c:pt>
                <c:pt idx="653">
                  <c:v>41851</c:v>
                </c:pt>
                <c:pt idx="654">
                  <c:v>41850</c:v>
                </c:pt>
                <c:pt idx="655">
                  <c:v>41849</c:v>
                </c:pt>
                <c:pt idx="656">
                  <c:v>41848</c:v>
                </c:pt>
                <c:pt idx="657">
                  <c:v>41845</c:v>
                </c:pt>
                <c:pt idx="658">
                  <c:v>41844</c:v>
                </c:pt>
                <c:pt idx="659">
                  <c:v>41843</c:v>
                </c:pt>
                <c:pt idx="660">
                  <c:v>41842</c:v>
                </c:pt>
                <c:pt idx="661">
                  <c:v>41841</c:v>
                </c:pt>
                <c:pt idx="662">
                  <c:v>41838</c:v>
                </c:pt>
                <c:pt idx="663">
                  <c:v>41837</c:v>
                </c:pt>
                <c:pt idx="664">
                  <c:v>41836</c:v>
                </c:pt>
                <c:pt idx="665">
                  <c:v>41835</c:v>
                </c:pt>
                <c:pt idx="666">
                  <c:v>41834</c:v>
                </c:pt>
                <c:pt idx="667">
                  <c:v>41831</c:v>
                </c:pt>
                <c:pt idx="668">
                  <c:v>41830</c:v>
                </c:pt>
                <c:pt idx="669">
                  <c:v>41829</c:v>
                </c:pt>
                <c:pt idx="670">
                  <c:v>41828</c:v>
                </c:pt>
                <c:pt idx="671">
                  <c:v>41827</c:v>
                </c:pt>
                <c:pt idx="672">
                  <c:v>41824</c:v>
                </c:pt>
                <c:pt idx="673">
                  <c:v>41823</c:v>
                </c:pt>
                <c:pt idx="674">
                  <c:v>41822</c:v>
                </c:pt>
                <c:pt idx="675">
                  <c:v>41821</c:v>
                </c:pt>
                <c:pt idx="676">
                  <c:v>41820</c:v>
                </c:pt>
                <c:pt idx="677">
                  <c:v>41817</c:v>
                </c:pt>
                <c:pt idx="678">
                  <c:v>41816</c:v>
                </c:pt>
                <c:pt idx="679">
                  <c:v>41815</c:v>
                </c:pt>
                <c:pt idx="680">
                  <c:v>41814</c:v>
                </c:pt>
                <c:pt idx="681">
                  <c:v>41813</c:v>
                </c:pt>
                <c:pt idx="682">
                  <c:v>41810</c:v>
                </c:pt>
                <c:pt idx="683">
                  <c:v>41809</c:v>
                </c:pt>
                <c:pt idx="684">
                  <c:v>41808</c:v>
                </c:pt>
                <c:pt idx="685">
                  <c:v>41807</c:v>
                </c:pt>
                <c:pt idx="686">
                  <c:v>41806</c:v>
                </c:pt>
                <c:pt idx="687">
                  <c:v>41803</c:v>
                </c:pt>
                <c:pt idx="688">
                  <c:v>41802</c:v>
                </c:pt>
                <c:pt idx="689">
                  <c:v>41801</c:v>
                </c:pt>
                <c:pt idx="690">
                  <c:v>41800</c:v>
                </c:pt>
                <c:pt idx="691">
                  <c:v>41799</c:v>
                </c:pt>
                <c:pt idx="692">
                  <c:v>41796</c:v>
                </c:pt>
                <c:pt idx="693">
                  <c:v>41795</c:v>
                </c:pt>
                <c:pt idx="694">
                  <c:v>41794</c:v>
                </c:pt>
                <c:pt idx="695">
                  <c:v>41793</c:v>
                </c:pt>
                <c:pt idx="696">
                  <c:v>41792</c:v>
                </c:pt>
                <c:pt idx="697">
                  <c:v>41789</c:v>
                </c:pt>
                <c:pt idx="698">
                  <c:v>41788</c:v>
                </c:pt>
                <c:pt idx="699">
                  <c:v>41787</c:v>
                </c:pt>
                <c:pt idx="700">
                  <c:v>41786</c:v>
                </c:pt>
                <c:pt idx="701">
                  <c:v>41782</c:v>
                </c:pt>
                <c:pt idx="702">
                  <c:v>41781</c:v>
                </c:pt>
                <c:pt idx="703">
                  <c:v>41780</c:v>
                </c:pt>
                <c:pt idx="704">
                  <c:v>41779</c:v>
                </c:pt>
                <c:pt idx="705">
                  <c:v>41775</c:v>
                </c:pt>
                <c:pt idx="706">
                  <c:v>41774</c:v>
                </c:pt>
                <c:pt idx="707">
                  <c:v>41773</c:v>
                </c:pt>
                <c:pt idx="708">
                  <c:v>41772</c:v>
                </c:pt>
                <c:pt idx="709">
                  <c:v>41771</c:v>
                </c:pt>
                <c:pt idx="710">
                  <c:v>41768</c:v>
                </c:pt>
                <c:pt idx="711">
                  <c:v>41767</c:v>
                </c:pt>
                <c:pt idx="712">
                  <c:v>41766</c:v>
                </c:pt>
                <c:pt idx="713">
                  <c:v>41765</c:v>
                </c:pt>
                <c:pt idx="714">
                  <c:v>41764</c:v>
                </c:pt>
                <c:pt idx="715">
                  <c:v>41761</c:v>
                </c:pt>
                <c:pt idx="716">
                  <c:v>41760</c:v>
                </c:pt>
                <c:pt idx="717">
                  <c:v>41759</c:v>
                </c:pt>
                <c:pt idx="718">
                  <c:v>41758</c:v>
                </c:pt>
                <c:pt idx="719">
                  <c:v>41757</c:v>
                </c:pt>
                <c:pt idx="720">
                  <c:v>41754</c:v>
                </c:pt>
                <c:pt idx="721">
                  <c:v>41753</c:v>
                </c:pt>
                <c:pt idx="722">
                  <c:v>41752</c:v>
                </c:pt>
                <c:pt idx="723">
                  <c:v>41751</c:v>
                </c:pt>
                <c:pt idx="724">
                  <c:v>41746</c:v>
                </c:pt>
                <c:pt idx="725">
                  <c:v>41745</c:v>
                </c:pt>
                <c:pt idx="726">
                  <c:v>41744</c:v>
                </c:pt>
                <c:pt idx="727">
                  <c:v>41743</c:v>
                </c:pt>
                <c:pt idx="728">
                  <c:v>41740</c:v>
                </c:pt>
                <c:pt idx="729">
                  <c:v>41739</c:v>
                </c:pt>
                <c:pt idx="730">
                  <c:v>41738</c:v>
                </c:pt>
                <c:pt idx="731">
                  <c:v>41737</c:v>
                </c:pt>
                <c:pt idx="732">
                  <c:v>41736</c:v>
                </c:pt>
                <c:pt idx="733">
                  <c:v>41733</c:v>
                </c:pt>
                <c:pt idx="734">
                  <c:v>41732</c:v>
                </c:pt>
                <c:pt idx="735">
                  <c:v>41731</c:v>
                </c:pt>
                <c:pt idx="736">
                  <c:v>41730</c:v>
                </c:pt>
                <c:pt idx="737">
                  <c:v>41729</c:v>
                </c:pt>
                <c:pt idx="738">
                  <c:v>41726</c:v>
                </c:pt>
                <c:pt idx="739">
                  <c:v>41725</c:v>
                </c:pt>
                <c:pt idx="740">
                  <c:v>41724</c:v>
                </c:pt>
                <c:pt idx="741">
                  <c:v>41723</c:v>
                </c:pt>
                <c:pt idx="742">
                  <c:v>41722</c:v>
                </c:pt>
                <c:pt idx="743">
                  <c:v>41719</c:v>
                </c:pt>
                <c:pt idx="744">
                  <c:v>41718</c:v>
                </c:pt>
                <c:pt idx="745">
                  <c:v>41717</c:v>
                </c:pt>
                <c:pt idx="746">
                  <c:v>41716</c:v>
                </c:pt>
                <c:pt idx="747">
                  <c:v>41715</c:v>
                </c:pt>
                <c:pt idx="748">
                  <c:v>41712</c:v>
                </c:pt>
                <c:pt idx="749">
                  <c:v>41711</c:v>
                </c:pt>
                <c:pt idx="750">
                  <c:v>41710</c:v>
                </c:pt>
                <c:pt idx="751">
                  <c:v>41709</c:v>
                </c:pt>
                <c:pt idx="752">
                  <c:v>41708</c:v>
                </c:pt>
                <c:pt idx="753">
                  <c:v>41705</c:v>
                </c:pt>
                <c:pt idx="754">
                  <c:v>41704</c:v>
                </c:pt>
                <c:pt idx="755">
                  <c:v>41703</c:v>
                </c:pt>
                <c:pt idx="756">
                  <c:v>41702</c:v>
                </c:pt>
                <c:pt idx="757">
                  <c:v>41701</c:v>
                </c:pt>
                <c:pt idx="758">
                  <c:v>41698</c:v>
                </c:pt>
                <c:pt idx="759">
                  <c:v>41697</c:v>
                </c:pt>
                <c:pt idx="760">
                  <c:v>41696</c:v>
                </c:pt>
                <c:pt idx="761">
                  <c:v>41695</c:v>
                </c:pt>
                <c:pt idx="762">
                  <c:v>41694</c:v>
                </c:pt>
                <c:pt idx="763">
                  <c:v>41691</c:v>
                </c:pt>
                <c:pt idx="764">
                  <c:v>41690</c:v>
                </c:pt>
                <c:pt idx="765">
                  <c:v>41689</c:v>
                </c:pt>
                <c:pt idx="766">
                  <c:v>41688</c:v>
                </c:pt>
                <c:pt idx="767">
                  <c:v>41687</c:v>
                </c:pt>
                <c:pt idx="768">
                  <c:v>41684</c:v>
                </c:pt>
                <c:pt idx="769">
                  <c:v>41683</c:v>
                </c:pt>
                <c:pt idx="770">
                  <c:v>41682</c:v>
                </c:pt>
                <c:pt idx="771">
                  <c:v>41681</c:v>
                </c:pt>
                <c:pt idx="772">
                  <c:v>41680</c:v>
                </c:pt>
                <c:pt idx="773">
                  <c:v>41677</c:v>
                </c:pt>
                <c:pt idx="774">
                  <c:v>41676</c:v>
                </c:pt>
                <c:pt idx="775">
                  <c:v>41675</c:v>
                </c:pt>
                <c:pt idx="776">
                  <c:v>41674</c:v>
                </c:pt>
                <c:pt idx="777">
                  <c:v>41673</c:v>
                </c:pt>
                <c:pt idx="778">
                  <c:v>41670</c:v>
                </c:pt>
                <c:pt idx="779">
                  <c:v>41669</c:v>
                </c:pt>
                <c:pt idx="780">
                  <c:v>41668</c:v>
                </c:pt>
                <c:pt idx="781">
                  <c:v>41667</c:v>
                </c:pt>
                <c:pt idx="782">
                  <c:v>41666</c:v>
                </c:pt>
                <c:pt idx="783">
                  <c:v>41663</c:v>
                </c:pt>
                <c:pt idx="784">
                  <c:v>41662</c:v>
                </c:pt>
                <c:pt idx="785">
                  <c:v>41661</c:v>
                </c:pt>
                <c:pt idx="786">
                  <c:v>41660</c:v>
                </c:pt>
                <c:pt idx="787">
                  <c:v>41659</c:v>
                </c:pt>
                <c:pt idx="788">
                  <c:v>41656</c:v>
                </c:pt>
                <c:pt idx="789">
                  <c:v>41655</c:v>
                </c:pt>
                <c:pt idx="790">
                  <c:v>41654</c:v>
                </c:pt>
                <c:pt idx="791">
                  <c:v>41653</c:v>
                </c:pt>
                <c:pt idx="792">
                  <c:v>41652</c:v>
                </c:pt>
                <c:pt idx="793">
                  <c:v>41649</c:v>
                </c:pt>
                <c:pt idx="794">
                  <c:v>41648</c:v>
                </c:pt>
                <c:pt idx="795">
                  <c:v>41647</c:v>
                </c:pt>
                <c:pt idx="796">
                  <c:v>41646</c:v>
                </c:pt>
                <c:pt idx="797">
                  <c:v>41645</c:v>
                </c:pt>
                <c:pt idx="798">
                  <c:v>41642</c:v>
                </c:pt>
                <c:pt idx="799">
                  <c:v>41641</c:v>
                </c:pt>
                <c:pt idx="800">
                  <c:v>41640</c:v>
                </c:pt>
                <c:pt idx="801">
                  <c:v>41639</c:v>
                </c:pt>
                <c:pt idx="802">
                  <c:v>41638</c:v>
                </c:pt>
                <c:pt idx="803">
                  <c:v>41635</c:v>
                </c:pt>
                <c:pt idx="804">
                  <c:v>41634</c:v>
                </c:pt>
                <c:pt idx="805">
                  <c:v>41633</c:v>
                </c:pt>
                <c:pt idx="806">
                  <c:v>41632</c:v>
                </c:pt>
                <c:pt idx="807">
                  <c:v>41631</c:v>
                </c:pt>
                <c:pt idx="808">
                  <c:v>41628</c:v>
                </c:pt>
                <c:pt idx="809">
                  <c:v>41627</c:v>
                </c:pt>
                <c:pt idx="810">
                  <c:v>41626</c:v>
                </c:pt>
                <c:pt idx="811">
                  <c:v>41625</c:v>
                </c:pt>
                <c:pt idx="812">
                  <c:v>41624</c:v>
                </c:pt>
                <c:pt idx="813">
                  <c:v>41621</c:v>
                </c:pt>
                <c:pt idx="814">
                  <c:v>41620</c:v>
                </c:pt>
                <c:pt idx="815">
                  <c:v>41619</c:v>
                </c:pt>
                <c:pt idx="816">
                  <c:v>41618</c:v>
                </c:pt>
                <c:pt idx="817">
                  <c:v>41617</c:v>
                </c:pt>
                <c:pt idx="818">
                  <c:v>41614</c:v>
                </c:pt>
                <c:pt idx="819">
                  <c:v>41613</c:v>
                </c:pt>
                <c:pt idx="820">
                  <c:v>41612</c:v>
                </c:pt>
                <c:pt idx="821">
                  <c:v>41611</c:v>
                </c:pt>
                <c:pt idx="822">
                  <c:v>41610</c:v>
                </c:pt>
                <c:pt idx="823">
                  <c:v>41607</c:v>
                </c:pt>
                <c:pt idx="824">
                  <c:v>41606</c:v>
                </c:pt>
                <c:pt idx="825">
                  <c:v>41605</c:v>
                </c:pt>
                <c:pt idx="826">
                  <c:v>41604</c:v>
                </c:pt>
                <c:pt idx="827">
                  <c:v>41603</c:v>
                </c:pt>
                <c:pt idx="828">
                  <c:v>41600</c:v>
                </c:pt>
                <c:pt idx="829">
                  <c:v>41599</c:v>
                </c:pt>
                <c:pt idx="830">
                  <c:v>41598</c:v>
                </c:pt>
                <c:pt idx="831">
                  <c:v>41597</c:v>
                </c:pt>
                <c:pt idx="832">
                  <c:v>41596</c:v>
                </c:pt>
                <c:pt idx="833">
                  <c:v>41593</c:v>
                </c:pt>
                <c:pt idx="834">
                  <c:v>41592</c:v>
                </c:pt>
                <c:pt idx="835">
                  <c:v>41591</c:v>
                </c:pt>
                <c:pt idx="836">
                  <c:v>41590</c:v>
                </c:pt>
                <c:pt idx="837">
                  <c:v>41589</c:v>
                </c:pt>
                <c:pt idx="838">
                  <c:v>41586</c:v>
                </c:pt>
                <c:pt idx="839">
                  <c:v>41585</c:v>
                </c:pt>
                <c:pt idx="840">
                  <c:v>41584</c:v>
                </c:pt>
                <c:pt idx="841">
                  <c:v>41583</c:v>
                </c:pt>
                <c:pt idx="842">
                  <c:v>41582</c:v>
                </c:pt>
                <c:pt idx="843">
                  <c:v>41579</c:v>
                </c:pt>
                <c:pt idx="844">
                  <c:v>41578</c:v>
                </c:pt>
                <c:pt idx="845">
                  <c:v>41577</c:v>
                </c:pt>
                <c:pt idx="846">
                  <c:v>41576</c:v>
                </c:pt>
                <c:pt idx="847">
                  <c:v>41575</c:v>
                </c:pt>
                <c:pt idx="848">
                  <c:v>41572</c:v>
                </c:pt>
                <c:pt idx="849">
                  <c:v>41571</c:v>
                </c:pt>
                <c:pt idx="850">
                  <c:v>41570</c:v>
                </c:pt>
                <c:pt idx="851">
                  <c:v>41569</c:v>
                </c:pt>
                <c:pt idx="852">
                  <c:v>41568</c:v>
                </c:pt>
                <c:pt idx="853">
                  <c:v>41565</c:v>
                </c:pt>
                <c:pt idx="854">
                  <c:v>41564</c:v>
                </c:pt>
                <c:pt idx="855">
                  <c:v>41563</c:v>
                </c:pt>
                <c:pt idx="856">
                  <c:v>41562</c:v>
                </c:pt>
                <c:pt idx="857">
                  <c:v>41561</c:v>
                </c:pt>
                <c:pt idx="858">
                  <c:v>41558</c:v>
                </c:pt>
                <c:pt idx="859">
                  <c:v>41557</c:v>
                </c:pt>
                <c:pt idx="860">
                  <c:v>41556</c:v>
                </c:pt>
                <c:pt idx="861">
                  <c:v>41555</c:v>
                </c:pt>
                <c:pt idx="862">
                  <c:v>41554</c:v>
                </c:pt>
                <c:pt idx="863">
                  <c:v>41551</c:v>
                </c:pt>
                <c:pt idx="864">
                  <c:v>41550</c:v>
                </c:pt>
                <c:pt idx="865">
                  <c:v>41549</c:v>
                </c:pt>
                <c:pt idx="866">
                  <c:v>41548</c:v>
                </c:pt>
                <c:pt idx="867">
                  <c:v>41547</c:v>
                </c:pt>
                <c:pt idx="868">
                  <c:v>41544</c:v>
                </c:pt>
                <c:pt idx="869">
                  <c:v>41543</c:v>
                </c:pt>
                <c:pt idx="870">
                  <c:v>41542</c:v>
                </c:pt>
                <c:pt idx="871">
                  <c:v>41541</c:v>
                </c:pt>
                <c:pt idx="872">
                  <c:v>41540</c:v>
                </c:pt>
                <c:pt idx="873">
                  <c:v>41537</c:v>
                </c:pt>
                <c:pt idx="874">
                  <c:v>41536</c:v>
                </c:pt>
                <c:pt idx="875">
                  <c:v>41535</c:v>
                </c:pt>
                <c:pt idx="876">
                  <c:v>41534</c:v>
                </c:pt>
                <c:pt idx="877">
                  <c:v>41533</c:v>
                </c:pt>
                <c:pt idx="878">
                  <c:v>41530</c:v>
                </c:pt>
                <c:pt idx="879">
                  <c:v>41529</c:v>
                </c:pt>
                <c:pt idx="880">
                  <c:v>41528</c:v>
                </c:pt>
                <c:pt idx="881">
                  <c:v>41527</c:v>
                </c:pt>
                <c:pt idx="882">
                  <c:v>41526</c:v>
                </c:pt>
                <c:pt idx="883">
                  <c:v>41523</c:v>
                </c:pt>
                <c:pt idx="884">
                  <c:v>41522</c:v>
                </c:pt>
                <c:pt idx="885">
                  <c:v>41521</c:v>
                </c:pt>
                <c:pt idx="886">
                  <c:v>41520</c:v>
                </c:pt>
                <c:pt idx="887">
                  <c:v>41519</c:v>
                </c:pt>
                <c:pt idx="888">
                  <c:v>41516</c:v>
                </c:pt>
                <c:pt idx="889">
                  <c:v>41515</c:v>
                </c:pt>
                <c:pt idx="890">
                  <c:v>41514</c:v>
                </c:pt>
                <c:pt idx="891">
                  <c:v>41513</c:v>
                </c:pt>
                <c:pt idx="892">
                  <c:v>41512</c:v>
                </c:pt>
                <c:pt idx="893">
                  <c:v>41509</c:v>
                </c:pt>
                <c:pt idx="894">
                  <c:v>41508</c:v>
                </c:pt>
                <c:pt idx="895">
                  <c:v>41507</c:v>
                </c:pt>
                <c:pt idx="896">
                  <c:v>41506</c:v>
                </c:pt>
                <c:pt idx="897">
                  <c:v>41505</c:v>
                </c:pt>
                <c:pt idx="898">
                  <c:v>41502</c:v>
                </c:pt>
                <c:pt idx="899">
                  <c:v>41501</c:v>
                </c:pt>
                <c:pt idx="900">
                  <c:v>41500</c:v>
                </c:pt>
                <c:pt idx="901">
                  <c:v>41499</c:v>
                </c:pt>
                <c:pt idx="902">
                  <c:v>41498</c:v>
                </c:pt>
                <c:pt idx="903">
                  <c:v>41495</c:v>
                </c:pt>
                <c:pt idx="904">
                  <c:v>41494</c:v>
                </c:pt>
                <c:pt idx="905">
                  <c:v>41493</c:v>
                </c:pt>
                <c:pt idx="906">
                  <c:v>41492</c:v>
                </c:pt>
                <c:pt idx="907">
                  <c:v>41491</c:v>
                </c:pt>
                <c:pt idx="908">
                  <c:v>41488</c:v>
                </c:pt>
                <c:pt idx="909">
                  <c:v>41487</c:v>
                </c:pt>
                <c:pt idx="910">
                  <c:v>41486</c:v>
                </c:pt>
                <c:pt idx="911">
                  <c:v>41485</c:v>
                </c:pt>
                <c:pt idx="912">
                  <c:v>41484</c:v>
                </c:pt>
                <c:pt idx="913">
                  <c:v>41481</c:v>
                </c:pt>
                <c:pt idx="914">
                  <c:v>41480</c:v>
                </c:pt>
                <c:pt idx="915">
                  <c:v>41479</c:v>
                </c:pt>
                <c:pt idx="916">
                  <c:v>41478</c:v>
                </c:pt>
                <c:pt idx="917">
                  <c:v>41477</c:v>
                </c:pt>
                <c:pt idx="918">
                  <c:v>41474</c:v>
                </c:pt>
                <c:pt idx="919">
                  <c:v>41473</c:v>
                </c:pt>
                <c:pt idx="920">
                  <c:v>41472</c:v>
                </c:pt>
                <c:pt idx="921">
                  <c:v>41471</c:v>
                </c:pt>
                <c:pt idx="922">
                  <c:v>41470</c:v>
                </c:pt>
                <c:pt idx="923">
                  <c:v>41467</c:v>
                </c:pt>
                <c:pt idx="924">
                  <c:v>41466</c:v>
                </c:pt>
                <c:pt idx="925">
                  <c:v>41465</c:v>
                </c:pt>
                <c:pt idx="926">
                  <c:v>41464</c:v>
                </c:pt>
                <c:pt idx="927">
                  <c:v>41463</c:v>
                </c:pt>
                <c:pt idx="928">
                  <c:v>41460</c:v>
                </c:pt>
                <c:pt idx="929">
                  <c:v>41459</c:v>
                </c:pt>
                <c:pt idx="930">
                  <c:v>41458</c:v>
                </c:pt>
                <c:pt idx="931">
                  <c:v>41457</c:v>
                </c:pt>
                <c:pt idx="932">
                  <c:v>41456</c:v>
                </c:pt>
                <c:pt idx="933">
                  <c:v>41453</c:v>
                </c:pt>
                <c:pt idx="934">
                  <c:v>41452</c:v>
                </c:pt>
                <c:pt idx="935">
                  <c:v>41451</c:v>
                </c:pt>
                <c:pt idx="936">
                  <c:v>41450</c:v>
                </c:pt>
                <c:pt idx="937">
                  <c:v>41449</c:v>
                </c:pt>
                <c:pt idx="938">
                  <c:v>41446</c:v>
                </c:pt>
                <c:pt idx="939">
                  <c:v>41445</c:v>
                </c:pt>
                <c:pt idx="940">
                  <c:v>41444</c:v>
                </c:pt>
                <c:pt idx="941">
                  <c:v>41443</c:v>
                </c:pt>
                <c:pt idx="942">
                  <c:v>41442</c:v>
                </c:pt>
                <c:pt idx="943">
                  <c:v>41439</c:v>
                </c:pt>
                <c:pt idx="944">
                  <c:v>41438</c:v>
                </c:pt>
                <c:pt idx="945">
                  <c:v>41437</c:v>
                </c:pt>
                <c:pt idx="946">
                  <c:v>41436</c:v>
                </c:pt>
                <c:pt idx="947">
                  <c:v>41435</c:v>
                </c:pt>
                <c:pt idx="948">
                  <c:v>41432</c:v>
                </c:pt>
                <c:pt idx="949">
                  <c:v>41431</c:v>
                </c:pt>
                <c:pt idx="950">
                  <c:v>41430</c:v>
                </c:pt>
                <c:pt idx="951">
                  <c:v>41429</c:v>
                </c:pt>
                <c:pt idx="952">
                  <c:v>41428</c:v>
                </c:pt>
                <c:pt idx="953">
                  <c:v>41425</c:v>
                </c:pt>
                <c:pt idx="954">
                  <c:v>41424</c:v>
                </c:pt>
                <c:pt idx="955">
                  <c:v>41423</c:v>
                </c:pt>
                <c:pt idx="956">
                  <c:v>41422</c:v>
                </c:pt>
                <c:pt idx="957">
                  <c:v>41421</c:v>
                </c:pt>
                <c:pt idx="958">
                  <c:v>41418</c:v>
                </c:pt>
                <c:pt idx="959">
                  <c:v>41417</c:v>
                </c:pt>
                <c:pt idx="960">
                  <c:v>41416</c:v>
                </c:pt>
                <c:pt idx="961">
                  <c:v>41415</c:v>
                </c:pt>
                <c:pt idx="962">
                  <c:v>41414</c:v>
                </c:pt>
                <c:pt idx="963">
                  <c:v>41411</c:v>
                </c:pt>
                <c:pt idx="964">
                  <c:v>41410</c:v>
                </c:pt>
                <c:pt idx="965">
                  <c:v>41409</c:v>
                </c:pt>
                <c:pt idx="966">
                  <c:v>41408</c:v>
                </c:pt>
                <c:pt idx="967">
                  <c:v>41407</c:v>
                </c:pt>
                <c:pt idx="968">
                  <c:v>41404</c:v>
                </c:pt>
                <c:pt idx="969">
                  <c:v>41403</c:v>
                </c:pt>
                <c:pt idx="970">
                  <c:v>41402</c:v>
                </c:pt>
                <c:pt idx="971">
                  <c:v>41401</c:v>
                </c:pt>
                <c:pt idx="972">
                  <c:v>41400</c:v>
                </c:pt>
                <c:pt idx="973">
                  <c:v>41397</c:v>
                </c:pt>
                <c:pt idx="974">
                  <c:v>41396</c:v>
                </c:pt>
                <c:pt idx="975">
                  <c:v>41395</c:v>
                </c:pt>
                <c:pt idx="976">
                  <c:v>41394</c:v>
                </c:pt>
                <c:pt idx="977">
                  <c:v>41393</c:v>
                </c:pt>
                <c:pt idx="978">
                  <c:v>41390</c:v>
                </c:pt>
                <c:pt idx="979">
                  <c:v>41389</c:v>
                </c:pt>
                <c:pt idx="980">
                  <c:v>41388</c:v>
                </c:pt>
                <c:pt idx="981">
                  <c:v>41387</c:v>
                </c:pt>
                <c:pt idx="982">
                  <c:v>41386</c:v>
                </c:pt>
                <c:pt idx="983">
                  <c:v>41383</c:v>
                </c:pt>
                <c:pt idx="984">
                  <c:v>41382</c:v>
                </c:pt>
                <c:pt idx="985">
                  <c:v>41381</c:v>
                </c:pt>
                <c:pt idx="986">
                  <c:v>41380</c:v>
                </c:pt>
                <c:pt idx="987">
                  <c:v>41379</c:v>
                </c:pt>
                <c:pt idx="988">
                  <c:v>41376</c:v>
                </c:pt>
                <c:pt idx="989">
                  <c:v>41375</c:v>
                </c:pt>
                <c:pt idx="990">
                  <c:v>41374</c:v>
                </c:pt>
                <c:pt idx="991">
                  <c:v>41373</c:v>
                </c:pt>
                <c:pt idx="992">
                  <c:v>41372</c:v>
                </c:pt>
                <c:pt idx="993">
                  <c:v>41369</c:v>
                </c:pt>
                <c:pt idx="994">
                  <c:v>41368</c:v>
                </c:pt>
                <c:pt idx="995">
                  <c:v>41367</c:v>
                </c:pt>
                <c:pt idx="996">
                  <c:v>41366</c:v>
                </c:pt>
                <c:pt idx="997">
                  <c:v>41361</c:v>
                </c:pt>
                <c:pt idx="998">
                  <c:v>41360</c:v>
                </c:pt>
                <c:pt idx="999">
                  <c:v>41359</c:v>
                </c:pt>
                <c:pt idx="1000">
                  <c:v>41358</c:v>
                </c:pt>
                <c:pt idx="1001">
                  <c:v>41355</c:v>
                </c:pt>
                <c:pt idx="1002">
                  <c:v>41354</c:v>
                </c:pt>
                <c:pt idx="1003">
                  <c:v>41353</c:v>
                </c:pt>
                <c:pt idx="1004">
                  <c:v>41352</c:v>
                </c:pt>
                <c:pt idx="1005">
                  <c:v>41351</c:v>
                </c:pt>
                <c:pt idx="1006">
                  <c:v>41348</c:v>
                </c:pt>
                <c:pt idx="1007">
                  <c:v>41347</c:v>
                </c:pt>
                <c:pt idx="1008">
                  <c:v>41346</c:v>
                </c:pt>
                <c:pt idx="1009">
                  <c:v>41345</c:v>
                </c:pt>
                <c:pt idx="1010">
                  <c:v>41344</c:v>
                </c:pt>
                <c:pt idx="1011">
                  <c:v>41341</c:v>
                </c:pt>
                <c:pt idx="1012">
                  <c:v>41340</c:v>
                </c:pt>
                <c:pt idx="1013">
                  <c:v>41339</c:v>
                </c:pt>
                <c:pt idx="1014">
                  <c:v>41338</c:v>
                </c:pt>
                <c:pt idx="1015">
                  <c:v>41337</c:v>
                </c:pt>
                <c:pt idx="1016">
                  <c:v>41334</c:v>
                </c:pt>
                <c:pt idx="1017">
                  <c:v>41333</c:v>
                </c:pt>
                <c:pt idx="1018">
                  <c:v>41332</c:v>
                </c:pt>
                <c:pt idx="1019">
                  <c:v>41331</c:v>
                </c:pt>
                <c:pt idx="1020">
                  <c:v>41330</c:v>
                </c:pt>
                <c:pt idx="1021">
                  <c:v>41327</c:v>
                </c:pt>
                <c:pt idx="1022">
                  <c:v>41326</c:v>
                </c:pt>
                <c:pt idx="1023">
                  <c:v>41325</c:v>
                </c:pt>
                <c:pt idx="1024">
                  <c:v>41324</c:v>
                </c:pt>
                <c:pt idx="1025">
                  <c:v>41323</c:v>
                </c:pt>
                <c:pt idx="1026">
                  <c:v>41320</c:v>
                </c:pt>
                <c:pt idx="1027">
                  <c:v>41319</c:v>
                </c:pt>
                <c:pt idx="1028">
                  <c:v>41318</c:v>
                </c:pt>
                <c:pt idx="1029">
                  <c:v>41317</c:v>
                </c:pt>
                <c:pt idx="1030">
                  <c:v>41316</c:v>
                </c:pt>
                <c:pt idx="1031">
                  <c:v>41313</c:v>
                </c:pt>
                <c:pt idx="1032">
                  <c:v>41312</c:v>
                </c:pt>
                <c:pt idx="1033">
                  <c:v>41311</c:v>
                </c:pt>
                <c:pt idx="1034">
                  <c:v>41310</c:v>
                </c:pt>
                <c:pt idx="1035">
                  <c:v>41309</c:v>
                </c:pt>
                <c:pt idx="1036">
                  <c:v>41306</c:v>
                </c:pt>
                <c:pt idx="1037">
                  <c:v>41305</c:v>
                </c:pt>
                <c:pt idx="1038">
                  <c:v>41304</c:v>
                </c:pt>
                <c:pt idx="1039">
                  <c:v>41303</c:v>
                </c:pt>
                <c:pt idx="1040">
                  <c:v>41302</c:v>
                </c:pt>
                <c:pt idx="1041">
                  <c:v>41299</c:v>
                </c:pt>
                <c:pt idx="1042">
                  <c:v>41298</c:v>
                </c:pt>
                <c:pt idx="1043">
                  <c:v>41297</c:v>
                </c:pt>
                <c:pt idx="1044">
                  <c:v>41296</c:v>
                </c:pt>
                <c:pt idx="1045">
                  <c:v>41295</c:v>
                </c:pt>
                <c:pt idx="1046">
                  <c:v>41292</c:v>
                </c:pt>
                <c:pt idx="1047">
                  <c:v>41291</c:v>
                </c:pt>
                <c:pt idx="1048">
                  <c:v>41290</c:v>
                </c:pt>
                <c:pt idx="1049">
                  <c:v>41289</c:v>
                </c:pt>
                <c:pt idx="1050">
                  <c:v>41288</c:v>
                </c:pt>
                <c:pt idx="1051">
                  <c:v>41285</c:v>
                </c:pt>
                <c:pt idx="1052">
                  <c:v>41284</c:v>
                </c:pt>
                <c:pt idx="1053">
                  <c:v>41283</c:v>
                </c:pt>
                <c:pt idx="1054">
                  <c:v>41282</c:v>
                </c:pt>
                <c:pt idx="1055">
                  <c:v>41281</c:v>
                </c:pt>
                <c:pt idx="1056">
                  <c:v>41278</c:v>
                </c:pt>
                <c:pt idx="1057">
                  <c:v>41277</c:v>
                </c:pt>
                <c:pt idx="1058">
                  <c:v>41276</c:v>
                </c:pt>
                <c:pt idx="1059">
                  <c:v>41275</c:v>
                </c:pt>
                <c:pt idx="1060">
                  <c:v>41274</c:v>
                </c:pt>
                <c:pt idx="1061">
                  <c:v>41271</c:v>
                </c:pt>
                <c:pt idx="1062">
                  <c:v>41270</c:v>
                </c:pt>
                <c:pt idx="1063">
                  <c:v>41264</c:v>
                </c:pt>
                <c:pt idx="1064">
                  <c:v>41263</c:v>
                </c:pt>
                <c:pt idx="1065">
                  <c:v>41262</c:v>
                </c:pt>
                <c:pt idx="1066">
                  <c:v>41261</c:v>
                </c:pt>
                <c:pt idx="1067">
                  <c:v>41260</c:v>
                </c:pt>
                <c:pt idx="1068">
                  <c:v>41257</c:v>
                </c:pt>
                <c:pt idx="1069">
                  <c:v>41256</c:v>
                </c:pt>
                <c:pt idx="1070">
                  <c:v>41255</c:v>
                </c:pt>
                <c:pt idx="1071">
                  <c:v>41254</c:v>
                </c:pt>
                <c:pt idx="1072">
                  <c:v>41253</c:v>
                </c:pt>
                <c:pt idx="1073">
                  <c:v>41250</c:v>
                </c:pt>
                <c:pt idx="1074">
                  <c:v>41249</c:v>
                </c:pt>
                <c:pt idx="1075">
                  <c:v>41248</c:v>
                </c:pt>
                <c:pt idx="1076">
                  <c:v>41247</c:v>
                </c:pt>
                <c:pt idx="1077">
                  <c:v>41246</c:v>
                </c:pt>
                <c:pt idx="1078">
                  <c:v>41243</c:v>
                </c:pt>
                <c:pt idx="1079">
                  <c:v>41242</c:v>
                </c:pt>
                <c:pt idx="1080">
                  <c:v>41241</c:v>
                </c:pt>
                <c:pt idx="1081">
                  <c:v>41240</c:v>
                </c:pt>
                <c:pt idx="1082">
                  <c:v>41239</c:v>
                </c:pt>
                <c:pt idx="1083">
                  <c:v>41236</c:v>
                </c:pt>
                <c:pt idx="1084">
                  <c:v>41235</c:v>
                </c:pt>
                <c:pt idx="1085">
                  <c:v>41234</c:v>
                </c:pt>
                <c:pt idx="1086">
                  <c:v>41233</c:v>
                </c:pt>
                <c:pt idx="1087">
                  <c:v>41232</c:v>
                </c:pt>
                <c:pt idx="1088">
                  <c:v>41229</c:v>
                </c:pt>
                <c:pt idx="1089">
                  <c:v>41228</c:v>
                </c:pt>
                <c:pt idx="1090">
                  <c:v>41227</c:v>
                </c:pt>
                <c:pt idx="1091">
                  <c:v>41226</c:v>
                </c:pt>
                <c:pt idx="1092">
                  <c:v>41225</c:v>
                </c:pt>
                <c:pt idx="1093">
                  <c:v>41222</c:v>
                </c:pt>
                <c:pt idx="1094">
                  <c:v>41221</c:v>
                </c:pt>
                <c:pt idx="1095">
                  <c:v>41220</c:v>
                </c:pt>
                <c:pt idx="1096">
                  <c:v>41219</c:v>
                </c:pt>
                <c:pt idx="1097">
                  <c:v>41218</c:v>
                </c:pt>
                <c:pt idx="1098">
                  <c:v>41215</c:v>
                </c:pt>
                <c:pt idx="1099">
                  <c:v>41214</c:v>
                </c:pt>
                <c:pt idx="1100">
                  <c:v>41213</c:v>
                </c:pt>
                <c:pt idx="1101">
                  <c:v>41212</c:v>
                </c:pt>
                <c:pt idx="1102">
                  <c:v>41211</c:v>
                </c:pt>
                <c:pt idx="1103">
                  <c:v>41208</c:v>
                </c:pt>
                <c:pt idx="1104">
                  <c:v>41207</c:v>
                </c:pt>
                <c:pt idx="1105">
                  <c:v>41206</c:v>
                </c:pt>
                <c:pt idx="1106">
                  <c:v>41205</c:v>
                </c:pt>
                <c:pt idx="1107">
                  <c:v>41204</c:v>
                </c:pt>
                <c:pt idx="1108">
                  <c:v>41201</c:v>
                </c:pt>
                <c:pt idx="1109">
                  <c:v>41200</c:v>
                </c:pt>
                <c:pt idx="1110">
                  <c:v>41199</c:v>
                </c:pt>
                <c:pt idx="1111">
                  <c:v>41198</c:v>
                </c:pt>
                <c:pt idx="1112">
                  <c:v>41197</c:v>
                </c:pt>
                <c:pt idx="1113">
                  <c:v>41194</c:v>
                </c:pt>
                <c:pt idx="1114">
                  <c:v>41193</c:v>
                </c:pt>
                <c:pt idx="1115">
                  <c:v>41192</c:v>
                </c:pt>
                <c:pt idx="1116">
                  <c:v>41191</c:v>
                </c:pt>
                <c:pt idx="1117">
                  <c:v>41190</c:v>
                </c:pt>
                <c:pt idx="1118">
                  <c:v>41187</c:v>
                </c:pt>
                <c:pt idx="1119">
                  <c:v>41186</c:v>
                </c:pt>
                <c:pt idx="1120">
                  <c:v>41185</c:v>
                </c:pt>
                <c:pt idx="1121">
                  <c:v>41184</c:v>
                </c:pt>
                <c:pt idx="1122">
                  <c:v>41183</c:v>
                </c:pt>
                <c:pt idx="1123">
                  <c:v>41180</c:v>
                </c:pt>
                <c:pt idx="1124">
                  <c:v>41179</c:v>
                </c:pt>
                <c:pt idx="1125">
                  <c:v>41178</c:v>
                </c:pt>
                <c:pt idx="1126">
                  <c:v>41177</c:v>
                </c:pt>
                <c:pt idx="1127">
                  <c:v>41176</c:v>
                </c:pt>
                <c:pt idx="1128">
                  <c:v>41173</c:v>
                </c:pt>
                <c:pt idx="1129">
                  <c:v>41172</c:v>
                </c:pt>
                <c:pt idx="1130">
                  <c:v>41171</c:v>
                </c:pt>
                <c:pt idx="1131">
                  <c:v>41170</c:v>
                </c:pt>
                <c:pt idx="1132">
                  <c:v>41169</c:v>
                </c:pt>
                <c:pt idx="1133">
                  <c:v>41166</c:v>
                </c:pt>
                <c:pt idx="1134">
                  <c:v>41165</c:v>
                </c:pt>
                <c:pt idx="1135">
                  <c:v>41164</c:v>
                </c:pt>
                <c:pt idx="1136">
                  <c:v>41163</c:v>
                </c:pt>
                <c:pt idx="1137">
                  <c:v>41162</c:v>
                </c:pt>
                <c:pt idx="1138">
                  <c:v>41159</c:v>
                </c:pt>
                <c:pt idx="1139">
                  <c:v>41158</c:v>
                </c:pt>
                <c:pt idx="1140">
                  <c:v>41157</c:v>
                </c:pt>
                <c:pt idx="1141">
                  <c:v>41156</c:v>
                </c:pt>
                <c:pt idx="1142">
                  <c:v>41155</c:v>
                </c:pt>
                <c:pt idx="1143">
                  <c:v>41152</c:v>
                </c:pt>
                <c:pt idx="1144">
                  <c:v>41151</c:v>
                </c:pt>
                <c:pt idx="1145">
                  <c:v>41150</c:v>
                </c:pt>
                <c:pt idx="1146">
                  <c:v>41149</c:v>
                </c:pt>
                <c:pt idx="1147">
                  <c:v>41148</c:v>
                </c:pt>
                <c:pt idx="1148">
                  <c:v>41145</c:v>
                </c:pt>
                <c:pt idx="1149">
                  <c:v>41144</c:v>
                </c:pt>
                <c:pt idx="1150">
                  <c:v>41143</c:v>
                </c:pt>
                <c:pt idx="1151">
                  <c:v>41142</c:v>
                </c:pt>
                <c:pt idx="1152">
                  <c:v>41141</c:v>
                </c:pt>
                <c:pt idx="1153">
                  <c:v>41138</c:v>
                </c:pt>
                <c:pt idx="1154">
                  <c:v>41137</c:v>
                </c:pt>
                <c:pt idx="1155">
                  <c:v>41136</c:v>
                </c:pt>
                <c:pt idx="1156">
                  <c:v>41135</c:v>
                </c:pt>
                <c:pt idx="1157">
                  <c:v>41134</c:v>
                </c:pt>
                <c:pt idx="1158">
                  <c:v>41131</c:v>
                </c:pt>
                <c:pt idx="1159">
                  <c:v>41130</c:v>
                </c:pt>
                <c:pt idx="1160">
                  <c:v>41129</c:v>
                </c:pt>
                <c:pt idx="1161">
                  <c:v>41128</c:v>
                </c:pt>
                <c:pt idx="1162">
                  <c:v>41127</c:v>
                </c:pt>
                <c:pt idx="1163">
                  <c:v>41124</c:v>
                </c:pt>
                <c:pt idx="1164">
                  <c:v>41123</c:v>
                </c:pt>
                <c:pt idx="1165">
                  <c:v>41122</c:v>
                </c:pt>
                <c:pt idx="1166">
                  <c:v>41121</c:v>
                </c:pt>
                <c:pt idx="1167">
                  <c:v>41120</c:v>
                </c:pt>
                <c:pt idx="1168">
                  <c:v>41117</c:v>
                </c:pt>
                <c:pt idx="1169">
                  <c:v>41116</c:v>
                </c:pt>
                <c:pt idx="1170">
                  <c:v>41115</c:v>
                </c:pt>
                <c:pt idx="1171">
                  <c:v>41114</c:v>
                </c:pt>
                <c:pt idx="1172">
                  <c:v>41113</c:v>
                </c:pt>
                <c:pt idx="1173">
                  <c:v>41110</c:v>
                </c:pt>
                <c:pt idx="1174">
                  <c:v>41109</c:v>
                </c:pt>
                <c:pt idx="1175">
                  <c:v>41108</c:v>
                </c:pt>
                <c:pt idx="1176">
                  <c:v>41107</c:v>
                </c:pt>
                <c:pt idx="1177">
                  <c:v>41106</c:v>
                </c:pt>
                <c:pt idx="1178">
                  <c:v>41103</c:v>
                </c:pt>
                <c:pt idx="1179">
                  <c:v>41102</c:v>
                </c:pt>
                <c:pt idx="1180">
                  <c:v>41101</c:v>
                </c:pt>
                <c:pt idx="1181">
                  <c:v>41100</c:v>
                </c:pt>
                <c:pt idx="1182">
                  <c:v>41099</c:v>
                </c:pt>
                <c:pt idx="1183">
                  <c:v>41096</c:v>
                </c:pt>
                <c:pt idx="1184">
                  <c:v>41095</c:v>
                </c:pt>
                <c:pt idx="1185">
                  <c:v>41094</c:v>
                </c:pt>
                <c:pt idx="1186">
                  <c:v>41093</c:v>
                </c:pt>
                <c:pt idx="1187">
                  <c:v>41092</c:v>
                </c:pt>
                <c:pt idx="1188">
                  <c:v>41089</c:v>
                </c:pt>
                <c:pt idx="1189">
                  <c:v>41088</c:v>
                </c:pt>
                <c:pt idx="1190">
                  <c:v>41087</c:v>
                </c:pt>
                <c:pt idx="1191">
                  <c:v>41086</c:v>
                </c:pt>
                <c:pt idx="1192">
                  <c:v>41085</c:v>
                </c:pt>
                <c:pt idx="1193">
                  <c:v>41082</c:v>
                </c:pt>
                <c:pt idx="1194">
                  <c:v>41081</c:v>
                </c:pt>
                <c:pt idx="1195">
                  <c:v>41080</c:v>
                </c:pt>
                <c:pt idx="1196">
                  <c:v>41079</c:v>
                </c:pt>
                <c:pt idx="1197">
                  <c:v>41078</c:v>
                </c:pt>
                <c:pt idx="1198">
                  <c:v>41075</c:v>
                </c:pt>
                <c:pt idx="1199">
                  <c:v>41074</c:v>
                </c:pt>
                <c:pt idx="1200">
                  <c:v>41073</c:v>
                </c:pt>
                <c:pt idx="1201">
                  <c:v>41072</c:v>
                </c:pt>
                <c:pt idx="1202">
                  <c:v>41071</c:v>
                </c:pt>
                <c:pt idx="1203">
                  <c:v>41068</c:v>
                </c:pt>
                <c:pt idx="1204">
                  <c:v>41067</c:v>
                </c:pt>
                <c:pt idx="1205">
                  <c:v>41066</c:v>
                </c:pt>
                <c:pt idx="1206">
                  <c:v>41065</c:v>
                </c:pt>
                <c:pt idx="1207">
                  <c:v>41064</c:v>
                </c:pt>
                <c:pt idx="1208">
                  <c:v>41061</c:v>
                </c:pt>
                <c:pt idx="1209">
                  <c:v>41060</c:v>
                </c:pt>
                <c:pt idx="1210">
                  <c:v>41059</c:v>
                </c:pt>
                <c:pt idx="1211">
                  <c:v>41058</c:v>
                </c:pt>
                <c:pt idx="1212">
                  <c:v>41057</c:v>
                </c:pt>
                <c:pt idx="1213">
                  <c:v>41054</c:v>
                </c:pt>
                <c:pt idx="1214">
                  <c:v>41053</c:v>
                </c:pt>
                <c:pt idx="1215">
                  <c:v>41052</c:v>
                </c:pt>
                <c:pt idx="1216">
                  <c:v>41051</c:v>
                </c:pt>
                <c:pt idx="1217">
                  <c:v>41050</c:v>
                </c:pt>
                <c:pt idx="1218">
                  <c:v>41047</c:v>
                </c:pt>
                <c:pt idx="1219">
                  <c:v>41046</c:v>
                </c:pt>
                <c:pt idx="1220">
                  <c:v>41045</c:v>
                </c:pt>
                <c:pt idx="1221">
                  <c:v>41044</c:v>
                </c:pt>
                <c:pt idx="1222">
                  <c:v>41043</c:v>
                </c:pt>
                <c:pt idx="1223">
                  <c:v>41040</c:v>
                </c:pt>
                <c:pt idx="1224">
                  <c:v>41039</c:v>
                </c:pt>
                <c:pt idx="1225">
                  <c:v>41038</c:v>
                </c:pt>
                <c:pt idx="1226">
                  <c:v>41037</c:v>
                </c:pt>
                <c:pt idx="1227">
                  <c:v>41036</c:v>
                </c:pt>
                <c:pt idx="1228">
                  <c:v>41033</c:v>
                </c:pt>
                <c:pt idx="1229">
                  <c:v>41032</c:v>
                </c:pt>
                <c:pt idx="1230">
                  <c:v>41031</c:v>
                </c:pt>
                <c:pt idx="1231">
                  <c:v>41030</c:v>
                </c:pt>
                <c:pt idx="1232">
                  <c:v>41029</c:v>
                </c:pt>
                <c:pt idx="1233">
                  <c:v>41026</c:v>
                </c:pt>
                <c:pt idx="1234">
                  <c:v>41025</c:v>
                </c:pt>
                <c:pt idx="1235">
                  <c:v>41024</c:v>
                </c:pt>
                <c:pt idx="1236">
                  <c:v>41023</c:v>
                </c:pt>
                <c:pt idx="1237">
                  <c:v>41022</c:v>
                </c:pt>
                <c:pt idx="1238">
                  <c:v>41019</c:v>
                </c:pt>
                <c:pt idx="1239">
                  <c:v>41018</c:v>
                </c:pt>
                <c:pt idx="1240">
                  <c:v>41017</c:v>
                </c:pt>
                <c:pt idx="1241">
                  <c:v>41016</c:v>
                </c:pt>
                <c:pt idx="1242">
                  <c:v>41015</c:v>
                </c:pt>
                <c:pt idx="1243">
                  <c:v>41012</c:v>
                </c:pt>
                <c:pt idx="1244">
                  <c:v>41011</c:v>
                </c:pt>
                <c:pt idx="1245">
                  <c:v>41010</c:v>
                </c:pt>
                <c:pt idx="1246">
                  <c:v>41009</c:v>
                </c:pt>
                <c:pt idx="1247">
                  <c:v>41008</c:v>
                </c:pt>
                <c:pt idx="1248">
                  <c:v>41004</c:v>
                </c:pt>
                <c:pt idx="1249">
                  <c:v>41003</c:v>
                </c:pt>
                <c:pt idx="1250">
                  <c:v>41002</c:v>
                </c:pt>
                <c:pt idx="1251">
                  <c:v>41001</c:v>
                </c:pt>
                <c:pt idx="1252">
                  <c:v>40998</c:v>
                </c:pt>
                <c:pt idx="1253">
                  <c:v>40997</c:v>
                </c:pt>
                <c:pt idx="1254">
                  <c:v>40996</c:v>
                </c:pt>
                <c:pt idx="1255">
                  <c:v>40995</c:v>
                </c:pt>
                <c:pt idx="1256">
                  <c:v>40994</c:v>
                </c:pt>
                <c:pt idx="1257">
                  <c:v>40991</c:v>
                </c:pt>
                <c:pt idx="1258">
                  <c:v>40990</c:v>
                </c:pt>
                <c:pt idx="1259">
                  <c:v>40989</c:v>
                </c:pt>
                <c:pt idx="1260">
                  <c:v>40988</c:v>
                </c:pt>
                <c:pt idx="1261">
                  <c:v>40987</c:v>
                </c:pt>
                <c:pt idx="1262">
                  <c:v>40984</c:v>
                </c:pt>
                <c:pt idx="1263">
                  <c:v>40983</c:v>
                </c:pt>
                <c:pt idx="1264">
                  <c:v>40982</c:v>
                </c:pt>
                <c:pt idx="1265">
                  <c:v>40981</c:v>
                </c:pt>
                <c:pt idx="1266">
                  <c:v>40980</c:v>
                </c:pt>
                <c:pt idx="1267">
                  <c:v>40977</c:v>
                </c:pt>
                <c:pt idx="1268">
                  <c:v>40976</c:v>
                </c:pt>
                <c:pt idx="1269">
                  <c:v>40975</c:v>
                </c:pt>
                <c:pt idx="1270">
                  <c:v>40974</c:v>
                </c:pt>
                <c:pt idx="1271">
                  <c:v>40973</c:v>
                </c:pt>
                <c:pt idx="1272">
                  <c:v>40970</c:v>
                </c:pt>
                <c:pt idx="1273">
                  <c:v>40969</c:v>
                </c:pt>
                <c:pt idx="1274">
                  <c:v>40968</c:v>
                </c:pt>
                <c:pt idx="1275">
                  <c:v>40967</c:v>
                </c:pt>
                <c:pt idx="1276">
                  <c:v>40966</c:v>
                </c:pt>
                <c:pt idx="1277">
                  <c:v>40963</c:v>
                </c:pt>
                <c:pt idx="1278">
                  <c:v>40962</c:v>
                </c:pt>
                <c:pt idx="1279">
                  <c:v>40961</c:v>
                </c:pt>
                <c:pt idx="1280">
                  <c:v>40960</c:v>
                </c:pt>
                <c:pt idx="1281">
                  <c:v>40959</c:v>
                </c:pt>
                <c:pt idx="1282">
                  <c:v>40956</c:v>
                </c:pt>
                <c:pt idx="1283">
                  <c:v>40955</c:v>
                </c:pt>
                <c:pt idx="1284">
                  <c:v>40954</c:v>
                </c:pt>
                <c:pt idx="1285">
                  <c:v>40953</c:v>
                </c:pt>
                <c:pt idx="1286">
                  <c:v>40952</c:v>
                </c:pt>
                <c:pt idx="1287">
                  <c:v>40949</c:v>
                </c:pt>
                <c:pt idx="1288">
                  <c:v>40948</c:v>
                </c:pt>
                <c:pt idx="1289">
                  <c:v>40947</c:v>
                </c:pt>
                <c:pt idx="1290">
                  <c:v>40946</c:v>
                </c:pt>
                <c:pt idx="1291">
                  <c:v>40945</c:v>
                </c:pt>
                <c:pt idx="1292">
                  <c:v>40942</c:v>
                </c:pt>
                <c:pt idx="1293">
                  <c:v>40941</c:v>
                </c:pt>
                <c:pt idx="1294">
                  <c:v>40940</c:v>
                </c:pt>
                <c:pt idx="1295">
                  <c:v>40939</c:v>
                </c:pt>
                <c:pt idx="1296">
                  <c:v>40938</c:v>
                </c:pt>
                <c:pt idx="1297">
                  <c:v>40935</c:v>
                </c:pt>
                <c:pt idx="1298">
                  <c:v>40934</c:v>
                </c:pt>
                <c:pt idx="1299">
                  <c:v>40933</c:v>
                </c:pt>
                <c:pt idx="1300">
                  <c:v>40932</c:v>
                </c:pt>
                <c:pt idx="1301">
                  <c:v>40931</c:v>
                </c:pt>
                <c:pt idx="1302">
                  <c:v>40928</c:v>
                </c:pt>
                <c:pt idx="1303">
                  <c:v>40927</c:v>
                </c:pt>
                <c:pt idx="1304">
                  <c:v>40926</c:v>
                </c:pt>
                <c:pt idx="1305">
                  <c:v>40925</c:v>
                </c:pt>
                <c:pt idx="1306">
                  <c:v>40924</c:v>
                </c:pt>
                <c:pt idx="1307">
                  <c:v>40921</c:v>
                </c:pt>
                <c:pt idx="1308">
                  <c:v>40920</c:v>
                </c:pt>
                <c:pt idx="1309">
                  <c:v>40919</c:v>
                </c:pt>
                <c:pt idx="1310">
                  <c:v>40918</c:v>
                </c:pt>
                <c:pt idx="1311">
                  <c:v>40917</c:v>
                </c:pt>
                <c:pt idx="1312">
                  <c:v>40914</c:v>
                </c:pt>
                <c:pt idx="1313">
                  <c:v>40913</c:v>
                </c:pt>
                <c:pt idx="1314">
                  <c:v>40912</c:v>
                </c:pt>
                <c:pt idx="1315">
                  <c:v>40911</c:v>
                </c:pt>
                <c:pt idx="1316">
                  <c:v>40910</c:v>
                </c:pt>
                <c:pt idx="1317">
                  <c:v>40907</c:v>
                </c:pt>
                <c:pt idx="1318">
                  <c:v>40906</c:v>
                </c:pt>
                <c:pt idx="1319">
                  <c:v>40905</c:v>
                </c:pt>
                <c:pt idx="1320">
                  <c:v>40904</c:v>
                </c:pt>
                <c:pt idx="1321">
                  <c:v>40903</c:v>
                </c:pt>
                <c:pt idx="1322">
                  <c:v>40900</c:v>
                </c:pt>
                <c:pt idx="1323">
                  <c:v>40899</c:v>
                </c:pt>
                <c:pt idx="1324">
                  <c:v>40898</c:v>
                </c:pt>
                <c:pt idx="1325">
                  <c:v>40897</c:v>
                </c:pt>
                <c:pt idx="1326">
                  <c:v>40896</c:v>
                </c:pt>
                <c:pt idx="1327">
                  <c:v>40893</c:v>
                </c:pt>
                <c:pt idx="1328">
                  <c:v>40892</c:v>
                </c:pt>
                <c:pt idx="1329">
                  <c:v>40891</c:v>
                </c:pt>
                <c:pt idx="1330">
                  <c:v>40890</c:v>
                </c:pt>
                <c:pt idx="1331">
                  <c:v>40889</c:v>
                </c:pt>
                <c:pt idx="1332">
                  <c:v>40886</c:v>
                </c:pt>
                <c:pt idx="1333">
                  <c:v>40885</c:v>
                </c:pt>
                <c:pt idx="1334">
                  <c:v>40884</c:v>
                </c:pt>
                <c:pt idx="1335">
                  <c:v>40883</c:v>
                </c:pt>
                <c:pt idx="1336">
                  <c:v>40882</c:v>
                </c:pt>
                <c:pt idx="1337">
                  <c:v>40879</c:v>
                </c:pt>
                <c:pt idx="1338">
                  <c:v>40878</c:v>
                </c:pt>
                <c:pt idx="1339">
                  <c:v>40877</c:v>
                </c:pt>
                <c:pt idx="1340">
                  <c:v>40876</c:v>
                </c:pt>
                <c:pt idx="1341">
                  <c:v>40875</c:v>
                </c:pt>
                <c:pt idx="1342">
                  <c:v>40872</c:v>
                </c:pt>
                <c:pt idx="1343">
                  <c:v>40871</c:v>
                </c:pt>
                <c:pt idx="1344">
                  <c:v>40870</c:v>
                </c:pt>
                <c:pt idx="1345">
                  <c:v>40869</c:v>
                </c:pt>
                <c:pt idx="1346">
                  <c:v>40868</c:v>
                </c:pt>
                <c:pt idx="1347">
                  <c:v>40865</c:v>
                </c:pt>
                <c:pt idx="1348">
                  <c:v>40864</c:v>
                </c:pt>
                <c:pt idx="1349">
                  <c:v>40863</c:v>
                </c:pt>
                <c:pt idx="1350">
                  <c:v>40862</c:v>
                </c:pt>
                <c:pt idx="1351">
                  <c:v>40861</c:v>
                </c:pt>
                <c:pt idx="1352">
                  <c:v>40858</c:v>
                </c:pt>
                <c:pt idx="1353">
                  <c:v>40857</c:v>
                </c:pt>
                <c:pt idx="1354">
                  <c:v>40856</c:v>
                </c:pt>
                <c:pt idx="1355">
                  <c:v>40855</c:v>
                </c:pt>
                <c:pt idx="1356">
                  <c:v>40854</c:v>
                </c:pt>
                <c:pt idx="1357">
                  <c:v>40851</c:v>
                </c:pt>
                <c:pt idx="1358">
                  <c:v>40850</c:v>
                </c:pt>
                <c:pt idx="1359">
                  <c:v>40849</c:v>
                </c:pt>
                <c:pt idx="1360">
                  <c:v>40848</c:v>
                </c:pt>
                <c:pt idx="1361">
                  <c:v>40847</c:v>
                </c:pt>
                <c:pt idx="1362">
                  <c:v>40844</c:v>
                </c:pt>
                <c:pt idx="1363">
                  <c:v>40843</c:v>
                </c:pt>
                <c:pt idx="1364">
                  <c:v>40842</c:v>
                </c:pt>
                <c:pt idx="1365">
                  <c:v>40841</c:v>
                </c:pt>
                <c:pt idx="1366">
                  <c:v>40840</c:v>
                </c:pt>
                <c:pt idx="1367">
                  <c:v>40837</c:v>
                </c:pt>
                <c:pt idx="1368">
                  <c:v>40836</c:v>
                </c:pt>
                <c:pt idx="1369">
                  <c:v>40835</c:v>
                </c:pt>
                <c:pt idx="1370">
                  <c:v>40834</c:v>
                </c:pt>
                <c:pt idx="1371">
                  <c:v>40833</c:v>
                </c:pt>
                <c:pt idx="1372">
                  <c:v>40830</c:v>
                </c:pt>
                <c:pt idx="1373">
                  <c:v>40829</c:v>
                </c:pt>
                <c:pt idx="1374">
                  <c:v>40828</c:v>
                </c:pt>
                <c:pt idx="1375">
                  <c:v>40827</c:v>
                </c:pt>
                <c:pt idx="1376">
                  <c:v>40826</c:v>
                </c:pt>
                <c:pt idx="1377">
                  <c:v>40823</c:v>
                </c:pt>
                <c:pt idx="1378">
                  <c:v>40822</c:v>
                </c:pt>
                <c:pt idx="1379">
                  <c:v>40821</c:v>
                </c:pt>
                <c:pt idx="1380">
                  <c:v>40820</c:v>
                </c:pt>
                <c:pt idx="1381">
                  <c:v>40819</c:v>
                </c:pt>
                <c:pt idx="1382">
                  <c:v>40816</c:v>
                </c:pt>
                <c:pt idx="1383">
                  <c:v>40815</c:v>
                </c:pt>
                <c:pt idx="1384">
                  <c:v>40814</c:v>
                </c:pt>
                <c:pt idx="1385">
                  <c:v>40813</c:v>
                </c:pt>
                <c:pt idx="1386">
                  <c:v>40812</c:v>
                </c:pt>
                <c:pt idx="1387">
                  <c:v>40809</c:v>
                </c:pt>
                <c:pt idx="1388">
                  <c:v>40808</c:v>
                </c:pt>
                <c:pt idx="1389">
                  <c:v>40807</c:v>
                </c:pt>
                <c:pt idx="1390">
                  <c:v>40806</c:v>
                </c:pt>
                <c:pt idx="1391">
                  <c:v>40805</c:v>
                </c:pt>
                <c:pt idx="1392">
                  <c:v>40802</c:v>
                </c:pt>
                <c:pt idx="1393">
                  <c:v>40801</c:v>
                </c:pt>
                <c:pt idx="1394">
                  <c:v>40800</c:v>
                </c:pt>
                <c:pt idx="1395">
                  <c:v>40799</c:v>
                </c:pt>
                <c:pt idx="1396">
                  <c:v>40798</c:v>
                </c:pt>
                <c:pt idx="1397">
                  <c:v>40795</c:v>
                </c:pt>
                <c:pt idx="1398">
                  <c:v>40794</c:v>
                </c:pt>
                <c:pt idx="1399">
                  <c:v>40793</c:v>
                </c:pt>
                <c:pt idx="1400">
                  <c:v>40792</c:v>
                </c:pt>
                <c:pt idx="1401">
                  <c:v>40791</c:v>
                </c:pt>
                <c:pt idx="1402">
                  <c:v>40788</c:v>
                </c:pt>
                <c:pt idx="1403">
                  <c:v>40787</c:v>
                </c:pt>
                <c:pt idx="1404">
                  <c:v>40786</c:v>
                </c:pt>
                <c:pt idx="1405">
                  <c:v>40785</c:v>
                </c:pt>
                <c:pt idx="1406">
                  <c:v>40784</c:v>
                </c:pt>
                <c:pt idx="1407">
                  <c:v>40781</c:v>
                </c:pt>
                <c:pt idx="1408">
                  <c:v>40780</c:v>
                </c:pt>
                <c:pt idx="1409">
                  <c:v>40779</c:v>
                </c:pt>
                <c:pt idx="1410">
                  <c:v>40778</c:v>
                </c:pt>
                <c:pt idx="1411">
                  <c:v>40777</c:v>
                </c:pt>
                <c:pt idx="1412">
                  <c:v>40774</c:v>
                </c:pt>
                <c:pt idx="1413">
                  <c:v>40773</c:v>
                </c:pt>
                <c:pt idx="1414">
                  <c:v>40772</c:v>
                </c:pt>
                <c:pt idx="1415">
                  <c:v>40771</c:v>
                </c:pt>
                <c:pt idx="1416">
                  <c:v>40770</c:v>
                </c:pt>
                <c:pt idx="1417">
                  <c:v>40767</c:v>
                </c:pt>
                <c:pt idx="1418">
                  <c:v>40766</c:v>
                </c:pt>
                <c:pt idx="1419">
                  <c:v>40765</c:v>
                </c:pt>
                <c:pt idx="1420">
                  <c:v>40764</c:v>
                </c:pt>
                <c:pt idx="1421">
                  <c:v>40763</c:v>
                </c:pt>
                <c:pt idx="1422">
                  <c:v>40760</c:v>
                </c:pt>
                <c:pt idx="1423">
                  <c:v>40759</c:v>
                </c:pt>
                <c:pt idx="1424">
                  <c:v>40758</c:v>
                </c:pt>
                <c:pt idx="1425">
                  <c:v>40757</c:v>
                </c:pt>
                <c:pt idx="1426">
                  <c:v>40756</c:v>
                </c:pt>
                <c:pt idx="1427">
                  <c:v>40753</c:v>
                </c:pt>
                <c:pt idx="1428">
                  <c:v>40752</c:v>
                </c:pt>
                <c:pt idx="1429">
                  <c:v>40751</c:v>
                </c:pt>
                <c:pt idx="1430">
                  <c:v>40750</c:v>
                </c:pt>
                <c:pt idx="1431">
                  <c:v>40749</c:v>
                </c:pt>
                <c:pt idx="1432">
                  <c:v>40746</c:v>
                </c:pt>
                <c:pt idx="1433">
                  <c:v>40745</c:v>
                </c:pt>
                <c:pt idx="1434">
                  <c:v>40744</c:v>
                </c:pt>
                <c:pt idx="1435">
                  <c:v>40743</c:v>
                </c:pt>
                <c:pt idx="1436">
                  <c:v>40742</c:v>
                </c:pt>
                <c:pt idx="1437">
                  <c:v>40739</c:v>
                </c:pt>
                <c:pt idx="1438">
                  <c:v>40738</c:v>
                </c:pt>
                <c:pt idx="1439">
                  <c:v>40737</c:v>
                </c:pt>
                <c:pt idx="1440">
                  <c:v>40736</c:v>
                </c:pt>
                <c:pt idx="1441">
                  <c:v>40735</c:v>
                </c:pt>
                <c:pt idx="1442">
                  <c:v>40732</c:v>
                </c:pt>
                <c:pt idx="1443">
                  <c:v>40731</c:v>
                </c:pt>
                <c:pt idx="1444">
                  <c:v>40730</c:v>
                </c:pt>
                <c:pt idx="1445">
                  <c:v>40729</c:v>
                </c:pt>
                <c:pt idx="1446">
                  <c:v>40728</c:v>
                </c:pt>
                <c:pt idx="1447">
                  <c:v>40725</c:v>
                </c:pt>
                <c:pt idx="1448">
                  <c:v>40724</c:v>
                </c:pt>
                <c:pt idx="1449">
                  <c:v>40723</c:v>
                </c:pt>
                <c:pt idx="1450">
                  <c:v>40722</c:v>
                </c:pt>
                <c:pt idx="1451">
                  <c:v>40721</c:v>
                </c:pt>
                <c:pt idx="1452">
                  <c:v>40718</c:v>
                </c:pt>
                <c:pt idx="1453">
                  <c:v>40717</c:v>
                </c:pt>
                <c:pt idx="1454">
                  <c:v>40716</c:v>
                </c:pt>
                <c:pt idx="1455">
                  <c:v>40715</c:v>
                </c:pt>
                <c:pt idx="1456">
                  <c:v>40714</c:v>
                </c:pt>
                <c:pt idx="1457">
                  <c:v>40711</c:v>
                </c:pt>
                <c:pt idx="1458">
                  <c:v>40710</c:v>
                </c:pt>
                <c:pt idx="1459">
                  <c:v>40709</c:v>
                </c:pt>
                <c:pt idx="1460">
                  <c:v>40708</c:v>
                </c:pt>
                <c:pt idx="1461">
                  <c:v>40707</c:v>
                </c:pt>
                <c:pt idx="1462">
                  <c:v>40704</c:v>
                </c:pt>
                <c:pt idx="1463">
                  <c:v>40703</c:v>
                </c:pt>
                <c:pt idx="1464">
                  <c:v>40702</c:v>
                </c:pt>
                <c:pt idx="1465">
                  <c:v>40701</c:v>
                </c:pt>
                <c:pt idx="1466">
                  <c:v>40700</c:v>
                </c:pt>
                <c:pt idx="1467">
                  <c:v>40697</c:v>
                </c:pt>
                <c:pt idx="1468">
                  <c:v>40696</c:v>
                </c:pt>
                <c:pt idx="1469">
                  <c:v>40695</c:v>
                </c:pt>
                <c:pt idx="1470">
                  <c:v>40694</c:v>
                </c:pt>
                <c:pt idx="1471">
                  <c:v>40693</c:v>
                </c:pt>
                <c:pt idx="1472">
                  <c:v>40690</c:v>
                </c:pt>
                <c:pt idx="1473">
                  <c:v>40689</c:v>
                </c:pt>
                <c:pt idx="1474">
                  <c:v>40688</c:v>
                </c:pt>
                <c:pt idx="1475">
                  <c:v>40687</c:v>
                </c:pt>
                <c:pt idx="1476">
                  <c:v>40686</c:v>
                </c:pt>
                <c:pt idx="1477">
                  <c:v>40683</c:v>
                </c:pt>
                <c:pt idx="1478">
                  <c:v>40682</c:v>
                </c:pt>
                <c:pt idx="1479">
                  <c:v>40681</c:v>
                </c:pt>
                <c:pt idx="1480">
                  <c:v>40680</c:v>
                </c:pt>
                <c:pt idx="1481">
                  <c:v>40679</c:v>
                </c:pt>
                <c:pt idx="1482">
                  <c:v>40676</c:v>
                </c:pt>
                <c:pt idx="1483">
                  <c:v>40675</c:v>
                </c:pt>
                <c:pt idx="1484">
                  <c:v>40674</c:v>
                </c:pt>
                <c:pt idx="1485">
                  <c:v>40673</c:v>
                </c:pt>
                <c:pt idx="1486">
                  <c:v>40672</c:v>
                </c:pt>
                <c:pt idx="1487">
                  <c:v>40669</c:v>
                </c:pt>
                <c:pt idx="1488">
                  <c:v>40668</c:v>
                </c:pt>
                <c:pt idx="1489">
                  <c:v>40667</c:v>
                </c:pt>
                <c:pt idx="1490">
                  <c:v>40666</c:v>
                </c:pt>
                <c:pt idx="1491">
                  <c:v>40665</c:v>
                </c:pt>
                <c:pt idx="1492">
                  <c:v>40662</c:v>
                </c:pt>
                <c:pt idx="1493">
                  <c:v>40661</c:v>
                </c:pt>
                <c:pt idx="1494">
                  <c:v>40660</c:v>
                </c:pt>
                <c:pt idx="1495">
                  <c:v>40659</c:v>
                </c:pt>
                <c:pt idx="1496">
                  <c:v>40658</c:v>
                </c:pt>
                <c:pt idx="1497">
                  <c:v>40655</c:v>
                </c:pt>
                <c:pt idx="1498">
                  <c:v>40654</c:v>
                </c:pt>
                <c:pt idx="1499">
                  <c:v>40653</c:v>
                </c:pt>
                <c:pt idx="1500">
                  <c:v>40652</c:v>
                </c:pt>
                <c:pt idx="1501">
                  <c:v>40651</c:v>
                </c:pt>
                <c:pt idx="1502">
                  <c:v>40648</c:v>
                </c:pt>
                <c:pt idx="1503">
                  <c:v>40647</c:v>
                </c:pt>
                <c:pt idx="1504">
                  <c:v>40646</c:v>
                </c:pt>
                <c:pt idx="1505">
                  <c:v>40645</c:v>
                </c:pt>
                <c:pt idx="1506">
                  <c:v>40644</c:v>
                </c:pt>
                <c:pt idx="1507">
                  <c:v>40641</c:v>
                </c:pt>
                <c:pt idx="1508">
                  <c:v>40640</c:v>
                </c:pt>
                <c:pt idx="1509">
                  <c:v>40639</c:v>
                </c:pt>
                <c:pt idx="1510">
                  <c:v>40638</c:v>
                </c:pt>
                <c:pt idx="1511">
                  <c:v>40637</c:v>
                </c:pt>
                <c:pt idx="1512">
                  <c:v>40634</c:v>
                </c:pt>
                <c:pt idx="1513">
                  <c:v>40633</c:v>
                </c:pt>
                <c:pt idx="1514">
                  <c:v>40632</c:v>
                </c:pt>
                <c:pt idx="1515">
                  <c:v>40631</c:v>
                </c:pt>
                <c:pt idx="1516">
                  <c:v>40630</c:v>
                </c:pt>
                <c:pt idx="1517">
                  <c:v>40627</c:v>
                </c:pt>
                <c:pt idx="1518">
                  <c:v>40626</c:v>
                </c:pt>
                <c:pt idx="1519">
                  <c:v>40625</c:v>
                </c:pt>
                <c:pt idx="1520">
                  <c:v>40624</c:v>
                </c:pt>
                <c:pt idx="1521">
                  <c:v>40623</c:v>
                </c:pt>
                <c:pt idx="1522">
                  <c:v>40620</c:v>
                </c:pt>
                <c:pt idx="1523">
                  <c:v>40619</c:v>
                </c:pt>
                <c:pt idx="1524">
                  <c:v>40618</c:v>
                </c:pt>
                <c:pt idx="1525">
                  <c:v>40617</c:v>
                </c:pt>
                <c:pt idx="1526">
                  <c:v>40616</c:v>
                </c:pt>
                <c:pt idx="1527">
                  <c:v>40613</c:v>
                </c:pt>
                <c:pt idx="1528">
                  <c:v>40612</c:v>
                </c:pt>
                <c:pt idx="1529">
                  <c:v>40611</c:v>
                </c:pt>
                <c:pt idx="1530">
                  <c:v>40610</c:v>
                </c:pt>
                <c:pt idx="1531">
                  <c:v>40609</c:v>
                </c:pt>
                <c:pt idx="1532">
                  <c:v>40606</c:v>
                </c:pt>
                <c:pt idx="1533">
                  <c:v>40605</c:v>
                </c:pt>
                <c:pt idx="1534">
                  <c:v>40604</c:v>
                </c:pt>
                <c:pt idx="1535">
                  <c:v>40603</c:v>
                </c:pt>
                <c:pt idx="1536">
                  <c:v>40602</c:v>
                </c:pt>
                <c:pt idx="1537">
                  <c:v>40599</c:v>
                </c:pt>
                <c:pt idx="1538">
                  <c:v>40598</c:v>
                </c:pt>
                <c:pt idx="1539">
                  <c:v>40597</c:v>
                </c:pt>
                <c:pt idx="1540">
                  <c:v>40596</c:v>
                </c:pt>
                <c:pt idx="1541">
                  <c:v>40595</c:v>
                </c:pt>
                <c:pt idx="1542">
                  <c:v>40592</c:v>
                </c:pt>
                <c:pt idx="1543">
                  <c:v>40591</c:v>
                </c:pt>
                <c:pt idx="1544">
                  <c:v>40590</c:v>
                </c:pt>
                <c:pt idx="1545">
                  <c:v>40589</c:v>
                </c:pt>
                <c:pt idx="1546">
                  <c:v>40588</c:v>
                </c:pt>
                <c:pt idx="1547">
                  <c:v>40585</c:v>
                </c:pt>
                <c:pt idx="1548">
                  <c:v>40584</c:v>
                </c:pt>
                <c:pt idx="1549">
                  <c:v>40583</c:v>
                </c:pt>
                <c:pt idx="1550">
                  <c:v>40582</c:v>
                </c:pt>
                <c:pt idx="1551">
                  <c:v>40581</c:v>
                </c:pt>
                <c:pt idx="1552">
                  <c:v>40578</c:v>
                </c:pt>
                <c:pt idx="1553">
                  <c:v>40577</c:v>
                </c:pt>
                <c:pt idx="1554">
                  <c:v>40576</c:v>
                </c:pt>
                <c:pt idx="1555">
                  <c:v>40575</c:v>
                </c:pt>
                <c:pt idx="1556">
                  <c:v>40574</c:v>
                </c:pt>
                <c:pt idx="1557">
                  <c:v>40571</c:v>
                </c:pt>
                <c:pt idx="1558">
                  <c:v>40570</c:v>
                </c:pt>
                <c:pt idx="1559">
                  <c:v>40569</c:v>
                </c:pt>
                <c:pt idx="1560">
                  <c:v>40568</c:v>
                </c:pt>
                <c:pt idx="1561">
                  <c:v>40567</c:v>
                </c:pt>
                <c:pt idx="1562">
                  <c:v>40564</c:v>
                </c:pt>
                <c:pt idx="1563">
                  <c:v>40563</c:v>
                </c:pt>
                <c:pt idx="1564">
                  <c:v>40562</c:v>
                </c:pt>
                <c:pt idx="1565">
                  <c:v>40561</c:v>
                </c:pt>
                <c:pt idx="1566">
                  <c:v>40560</c:v>
                </c:pt>
                <c:pt idx="1567">
                  <c:v>40557</c:v>
                </c:pt>
                <c:pt idx="1568">
                  <c:v>40556</c:v>
                </c:pt>
                <c:pt idx="1569">
                  <c:v>40555</c:v>
                </c:pt>
                <c:pt idx="1570">
                  <c:v>40554</c:v>
                </c:pt>
                <c:pt idx="1571">
                  <c:v>40553</c:v>
                </c:pt>
                <c:pt idx="1572">
                  <c:v>40550</c:v>
                </c:pt>
                <c:pt idx="1573">
                  <c:v>40549</c:v>
                </c:pt>
                <c:pt idx="1574">
                  <c:v>40548</c:v>
                </c:pt>
                <c:pt idx="1575">
                  <c:v>40547</c:v>
                </c:pt>
                <c:pt idx="1576">
                  <c:v>40546</c:v>
                </c:pt>
                <c:pt idx="1577">
                  <c:v>40543</c:v>
                </c:pt>
                <c:pt idx="1578">
                  <c:v>40542</c:v>
                </c:pt>
                <c:pt idx="1579">
                  <c:v>40541</c:v>
                </c:pt>
                <c:pt idx="1580">
                  <c:v>40540</c:v>
                </c:pt>
                <c:pt idx="1581">
                  <c:v>40539</c:v>
                </c:pt>
                <c:pt idx="1582">
                  <c:v>40536</c:v>
                </c:pt>
                <c:pt idx="1583">
                  <c:v>40535</c:v>
                </c:pt>
                <c:pt idx="1584">
                  <c:v>40534</c:v>
                </c:pt>
                <c:pt idx="1585">
                  <c:v>40533</c:v>
                </c:pt>
                <c:pt idx="1586">
                  <c:v>40532</c:v>
                </c:pt>
                <c:pt idx="1587">
                  <c:v>40529</c:v>
                </c:pt>
                <c:pt idx="1588">
                  <c:v>40528</c:v>
                </c:pt>
                <c:pt idx="1589">
                  <c:v>40527</c:v>
                </c:pt>
                <c:pt idx="1590">
                  <c:v>40526</c:v>
                </c:pt>
                <c:pt idx="1591">
                  <c:v>40525</c:v>
                </c:pt>
                <c:pt idx="1592">
                  <c:v>40522</c:v>
                </c:pt>
                <c:pt idx="1593">
                  <c:v>40521</c:v>
                </c:pt>
                <c:pt idx="1594">
                  <c:v>40520</c:v>
                </c:pt>
                <c:pt idx="1595">
                  <c:v>40519</c:v>
                </c:pt>
                <c:pt idx="1596">
                  <c:v>40518</c:v>
                </c:pt>
                <c:pt idx="1597">
                  <c:v>40515</c:v>
                </c:pt>
                <c:pt idx="1598">
                  <c:v>40514</c:v>
                </c:pt>
                <c:pt idx="1599">
                  <c:v>40513</c:v>
                </c:pt>
                <c:pt idx="1600">
                  <c:v>40512</c:v>
                </c:pt>
                <c:pt idx="1601">
                  <c:v>40511</c:v>
                </c:pt>
                <c:pt idx="1602">
                  <c:v>40508</c:v>
                </c:pt>
                <c:pt idx="1603">
                  <c:v>40507</c:v>
                </c:pt>
                <c:pt idx="1604">
                  <c:v>40506</c:v>
                </c:pt>
                <c:pt idx="1605">
                  <c:v>40505</c:v>
                </c:pt>
                <c:pt idx="1606">
                  <c:v>40504</c:v>
                </c:pt>
                <c:pt idx="1607">
                  <c:v>40501</c:v>
                </c:pt>
                <c:pt idx="1608">
                  <c:v>40500</c:v>
                </c:pt>
                <c:pt idx="1609">
                  <c:v>40499</c:v>
                </c:pt>
                <c:pt idx="1610">
                  <c:v>40498</c:v>
                </c:pt>
                <c:pt idx="1611">
                  <c:v>40497</c:v>
                </c:pt>
                <c:pt idx="1612">
                  <c:v>40494</c:v>
                </c:pt>
                <c:pt idx="1613">
                  <c:v>40493</c:v>
                </c:pt>
                <c:pt idx="1614">
                  <c:v>40492</c:v>
                </c:pt>
                <c:pt idx="1615">
                  <c:v>40491</c:v>
                </c:pt>
                <c:pt idx="1616">
                  <c:v>40490</c:v>
                </c:pt>
                <c:pt idx="1617">
                  <c:v>40487</c:v>
                </c:pt>
                <c:pt idx="1618">
                  <c:v>40486</c:v>
                </c:pt>
                <c:pt idx="1619">
                  <c:v>40485</c:v>
                </c:pt>
                <c:pt idx="1620">
                  <c:v>40484</c:v>
                </c:pt>
                <c:pt idx="1621">
                  <c:v>40483</c:v>
                </c:pt>
                <c:pt idx="1622">
                  <c:v>40480</c:v>
                </c:pt>
                <c:pt idx="1623">
                  <c:v>40479</c:v>
                </c:pt>
                <c:pt idx="1624">
                  <c:v>40478</c:v>
                </c:pt>
                <c:pt idx="1625">
                  <c:v>40477</c:v>
                </c:pt>
                <c:pt idx="1626">
                  <c:v>40476</c:v>
                </c:pt>
                <c:pt idx="1627">
                  <c:v>40473</c:v>
                </c:pt>
                <c:pt idx="1628">
                  <c:v>40472</c:v>
                </c:pt>
                <c:pt idx="1629">
                  <c:v>40471</c:v>
                </c:pt>
                <c:pt idx="1630">
                  <c:v>40470</c:v>
                </c:pt>
                <c:pt idx="1631">
                  <c:v>40469</c:v>
                </c:pt>
                <c:pt idx="1632">
                  <c:v>40466</c:v>
                </c:pt>
                <c:pt idx="1633">
                  <c:v>40465</c:v>
                </c:pt>
                <c:pt idx="1634">
                  <c:v>40464</c:v>
                </c:pt>
                <c:pt idx="1635">
                  <c:v>40463</c:v>
                </c:pt>
                <c:pt idx="1636">
                  <c:v>40462</c:v>
                </c:pt>
                <c:pt idx="1637">
                  <c:v>40459</c:v>
                </c:pt>
                <c:pt idx="1638">
                  <c:v>40458</c:v>
                </c:pt>
                <c:pt idx="1639">
                  <c:v>40457</c:v>
                </c:pt>
                <c:pt idx="1640">
                  <c:v>40456</c:v>
                </c:pt>
                <c:pt idx="1641">
                  <c:v>40455</c:v>
                </c:pt>
                <c:pt idx="1642">
                  <c:v>40452</c:v>
                </c:pt>
                <c:pt idx="1643">
                  <c:v>40451</c:v>
                </c:pt>
                <c:pt idx="1644">
                  <c:v>40450</c:v>
                </c:pt>
                <c:pt idx="1645">
                  <c:v>40449</c:v>
                </c:pt>
                <c:pt idx="1646">
                  <c:v>40448</c:v>
                </c:pt>
                <c:pt idx="1647">
                  <c:v>40445</c:v>
                </c:pt>
                <c:pt idx="1648">
                  <c:v>40444</c:v>
                </c:pt>
                <c:pt idx="1649">
                  <c:v>40443</c:v>
                </c:pt>
                <c:pt idx="1650">
                  <c:v>40442</c:v>
                </c:pt>
                <c:pt idx="1651">
                  <c:v>40441</c:v>
                </c:pt>
                <c:pt idx="1652">
                  <c:v>40438</c:v>
                </c:pt>
                <c:pt idx="1653">
                  <c:v>40437</c:v>
                </c:pt>
                <c:pt idx="1654">
                  <c:v>40436</c:v>
                </c:pt>
                <c:pt idx="1655">
                  <c:v>40435</c:v>
                </c:pt>
                <c:pt idx="1656">
                  <c:v>40434</c:v>
                </c:pt>
                <c:pt idx="1657">
                  <c:v>40431</c:v>
                </c:pt>
                <c:pt idx="1658">
                  <c:v>40430</c:v>
                </c:pt>
                <c:pt idx="1659">
                  <c:v>40429</c:v>
                </c:pt>
                <c:pt idx="1660">
                  <c:v>40428</c:v>
                </c:pt>
                <c:pt idx="1661">
                  <c:v>40427</c:v>
                </c:pt>
                <c:pt idx="1662">
                  <c:v>40424</c:v>
                </c:pt>
                <c:pt idx="1663">
                  <c:v>40423</c:v>
                </c:pt>
                <c:pt idx="1664">
                  <c:v>40422</c:v>
                </c:pt>
                <c:pt idx="1665">
                  <c:v>40421</c:v>
                </c:pt>
                <c:pt idx="1666">
                  <c:v>40420</c:v>
                </c:pt>
                <c:pt idx="1667">
                  <c:v>40417</c:v>
                </c:pt>
                <c:pt idx="1668">
                  <c:v>40416</c:v>
                </c:pt>
                <c:pt idx="1669">
                  <c:v>40415</c:v>
                </c:pt>
                <c:pt idx="1670">
                  <c:v>40414</c:v>
                </c:pt>
                <c:pt idx="1671">
                  <c:v>40413</c:v>
                </c:pt>
                <c:pt idx="1672">
                  <c:v>40410</c:v>
                </c:pt>
                <c:pt idx="1673">
                  <c:v>40409</c:v>
                </c:pt>
                <c:pt idx="1674">
                  <c:v>40408</c:v>
                </c:pt>
                <c:pt idx="1675">
                  <c:v>40407</c:v>
                </c:pt>
                <c:pt idx="1676">
                  <c:v>40406</c:v>
                </c:pt>
                <c:pt idx="1677">
                  <c:v>40403</c:v>
                </c:pt>
                <c:pt idx="1678">
                  <c:v>40402</c:v>
                </c:pt>
                <c:pt idx="1679">
                  <c:v>40401</c:v>
                </c:pt>
                <c:pt idx="1680">
                  <c:v>40400</c:v>
                </c:pt>
                <c:pt idx="1681">
                  <c:v>40399</c:v>
                </c:pt>
                <c:pt idx="1682">
                  <c:v>40396</c:v>
                </c:pt>
                <c:pt idx="1683">
                  <c:v>40395</c:v>
                </c:pt>
                <c:pt idx="1684">
                  <c:v>40394</c:v>
                </c:pt>
                <c:pt idx="1685">
                  <c:v>40393</c:v>
                </c:pt>
                <c:pt idx="1686">
                  <c:v>40392</c:v>
                </c:pt>
                <c:pt idx="1687">
                  <c:v>40389</c:v>
                </c:pt>
                <c:pt idx="1688">
                  <c:v>40388</c:v>
                </c:pt>
                <c:pt idx="1689">
                  <c:v>40387</c:v>
                </c:pt>
                <c:pt idx="1690">
                  <c:v>40386</c:v>
                </c:pt>
                <c:pt idx="1691">
                  <c:v>40385</c:v>
                </c:pt>
                <c:pt idx="1692">
                  <c:v>40382</c:v>
                </c:pt>
                <c:pt idx="1693">
                  <c:v>40381</c:v>
                </c:pt>
                <c:pt idx="1694">
                  <c:v>40380</c:v>
                </c:pt>
                <c:pt idx="1695">
                  <c:v>40379</c:v>
                </c:pt>
                <c:pt idx="1696">
                  <c:v>40378</c:v>
                </c:pt>
                <c:pt idx="1697">
                  <c:v>40375</c:v>
                </c:pt>
                <c:pt idx="1698">
                  <c:v>40374</c:v>
                </c:pt>
                <c:pt idx="1699">
                  <c:v>40373</c:v>
                </c:pt>
                <c:pt idx="1700">
                  <c:v>40372</c:v>
                </c:pt>
                <c:pt idx="1701">
                  <c:v>40371</c:v>
                </c:pt>
                <c:pt idx="1702">
                  <c:v>40368</c:v>
                </c:pt>
                <c:pt idx="1703">
                  <c:v>40367</c:v>
                </c:pt>
                <c:pt idx="1704">
                  <c:v>40366</c:v>
                </c:pt>
                <c:pt idx="1705">
                  <c:v>40365</c:v>
                </c:pt>
                <c:pt idx="1706">
                  <c:v>40364</c:v>
                </c:pt>
                <c:pt idx="1707">
                  <c:v>40361</c:v>
                </c:pt>
                <c:pt idx="1708">
                  <c:v>40360</c:v>
                </c:pt>
                <c:pt idx="1709">
                  <c:v>40359</c:v>
                </c:pt>
                <c:pt idx="1710">
                  <c:v>40358</c:v>
                </c:pt>
                <c:pt idx="1711">
                  <c:v>40357</c:v>
                </c:pt>
                <c:pt idx="1712">
                  <c:v>40354</c:v>
                </c:pt>
                <c:pt idx="1713">
                  <c:v>40353</c:v>
                </c:pt>
                <c:pt idx="1714">
                  <c:v>40352</c:v>
                </c:pt>
                <c:pt idx="1715">
                  <c:v>40351</c:v>
                </c:pt>
                <c:pt idx="1716">
                  <c:v>40350</c:v>
                </c:pt>
                <c:pt idx="1717">
                  <c:v>40347</c:v>
                </c:pt>
                <c:pt idx="1718">
                  <c:v>40346</c:v>
                </c:pt>
                <c:pt idx="1719">
                  <c:v>40345</c:v>
                </c:pt>
                <c:pt idx="1720">
                  <c:v>40344</c:v>
                </c:pt>
                <c:pt idx="1721">
                  <c:v>40343</c:v>
                </c:pt>
                <c:pt idx="1722">
                  <c:v>40340</c:v>
                </c:pt>
                <c:pt idx="1723">
                  <c:v>40339</c:v>
                </c:pt>
                <c:pt idx="1724">
                  <c:v>40338</c:v>
                </c:pt>
                <c:pt idx="1725">
                  <c:v>40337</c:v>
                </c:pt>
                <c:pt idx="1726">
                  <c:v>40336</c:v>
                </c:pt>
                <c:pt idx="1727">
                  <c:v>40333</c:v>
                </c:pt>
                <c:pt idx="1728">
                  <c:v>40332</c:v>
                </c:pt>
                <c:pt idx="1729">
                  <c:v>40331</c:v>
                </c:pt>
                <c:pt idx="1730">
                  <c:v>40330</c:v>
                </c:pt>
                <c:pt idx="1731">
                  <c:v>40329</c:v>
                </c:pt>
                <c:pt idx="1732">
                  <c:v>40326</c:v>
                </c:pt>
                <c:pt idx="1733">
                  <c:v>40325</c:v>
                </c:pt>
                <c:pt idx="1734">
                  <c:v>40324</c:v>
                </c:pt>
                <c:pt idx="1735">
                  <c:v>40323</c:v>
                </c:pt>
                <c:pt idx="1736">
                  <c:v>40322</c:v>
                </c:pt>
                <c:pt idx="1737">
                  <c:v>40319</c:v>
                </c:pt>
                <c:pt idx="1738">
                  <c:v>40318</c:v>
                </c:pt>
                <c:pt idx="1739">
                  <c:v>40317</c:v>
                </c:pt>
                <c:pt idx="1740">
                  <c:v>40316</c:v>
                </c:pt>
                <c:pt idx="1741">
                  <c:v>40315</c:v>
                </c:pt>
                <c:pt idx="1742">
                  <c:v>40312</c:v>
                </c:pt>
                <c:pt idx="1743">
                  <c:v>40311</c:v>
                </c:pt>
                <c:pt idx="1744">
                  <c:v>40310</c:v>
                </c:pt>
                <c:pt idx="1745">
                  <c:v>40309</c:v>
                </c:pt>
                <c:pt idx="1746">
                  <c:v>40308</c:v>
                </c:pt>
                <c:pt idx="1747">
                  <c:v>40305</c:v>
                </c:pt>
                <c:pt idx="1748">
                  <c:v>40304</c:v>
                </c:pt>
                <c:pt idx="1749">
                  <c:v>40303</c:v>
                </c:pt>
                <c:pt idx="1750">
                  <c:v>40302</c:v>
                </c:pt>
                <c:pt idx="1751">
                  <c:v>40301</c:v>
                </c:pt>
                <c:pt idx="1752">
                  <c:v>40298</c:v>
                </c:pt>
                <c:pt idx="1753">
                  <c:v>40297</c:v>
                </c:pt>
                <c:pt idx="1754">
                  <c:v>40296</c:v>
                </c:pt>
                <c:pt idx="1755">
                  <c:v>40295</c:v>
                </c:pt>
                <c:pt idx="1756">
                  <c:v>40294</c:v>
                </c:pt>
                <c:pt idx="1757">
                  <c:v>40291</c:v>
                </c:pt>
                <c:pt idx="1758">
                  <c:v>40290</c:v>
                </c:pt>
                <c:pt idx="1759">
                  <c:v>40289</c:v>
                </c:pt>
                <c:pt idx="1760">
                  <c:v>40288</c:v>
                </c:pt>
                <c:pt idx="1761">
                  <c:v>40287</c:v>
                </c:pt>
                <c:pt idx="1762">
                  <c:v>40284</c:v>
                </c:pt>
                <c:pt idx="1763">
                  <c:v>40283</c:v>
                </c:pt>
                <c:pt idx="1764">
                  <c:v>40282</c:v>
                </c:pt>
                <c:pt idx="1765">
                  <c:v>40281</c:v>
                </c:pt>
                <c:pt idx="1766">
                  <c:v>40280</c:v>
                </c:pt>
                <c:pt idx="1767">
                  <c:v>40277</c:v>
                </c:pt>
                <c:pt idx="1768">
                  <c:v>40276</c:v>
                </c:pt>
                <c:pt idx="1769">
                  <c:v>40275</c:v>
                </c:pt>
                <c:pt idx="1770">
                  <c:v>40274</c:v>
                </c:pt>
                <c:pt idx="1771">
                  <c:v>40273</c:v>
                </c:pt>
                <c:pt idx="1772">
                  <c:v>40270</c:v>
                </c:pt>
                <c:pt idx="1773">
                  <c:v>40269</c:v>
                </c:pt>
                <c:pt idx="1774">
                  <c:v>40268</c:v>
                </c:pt>
                <c:pt idx="1775">
                  <c:v>40267</c:v>
                </c:pt>
                <c:pt idx="1776">
                  <c:v>40266</c:v>
                </c:pt>
                <c:pt idx="1777">
                  <c:v>40263</c:v>
                </c:pt>
                <c:pt idx="1778">
                  <c:v>40262</c:v>
                </c:pt>
                <c:pt idx="1779">
                  <c:v>40261</c:v>
                </c:pt>
                <c:pt idx="1780">
                  <c:v>40260</c:v>
                </c:pt>
                <c:pt idx="1781">
                  <c:v>40259</c:v>
                </c:pt>
                <c:pt idx="1782">
                  <c:v>40256</c:v>
                </c:pt>
                <c:pt idx="1783">
                  <c:v>40255</c:v>
                </c:pt>
                <c:pt idx="1784">
                  <c:v>40254</c:v>
                </c:pt>
                <c:pt idx="1785">
                  <c:v>40253</c:v>
                </c:pt>
                <c:pt idx="1786">
                  <c:v>40252</c:v>
                </c:pt>
                <c:pt idx="1787">
                  <c:v>40249</c:v>
                </c:pt>
                <c:pt idx="1788">
                  <c:v>40248</c:v>
                </c:pt>
                <c:pt idx="1789">
                  <c:v>40247</c:v>
                </c:pt>
                <c:pt idx="1790">
                  <c:v>40246</c:v>
                </c:pt>
                <c:pt idx="1791">
                  <c:v>40245</c:v>
                </c:pt>
                <c:pt idx="1792">
                  <c:v>40242</c:v>
                </c:pt>
                <c:pt idx="1793">
                  <c:v>40241</c:v>
                </c:pt>
                <c:pt idx="1794">
                  <c:v>40240</c:v>
                </c:pt>
                <c:pt idx="1795">
                  <c:v>40239</c:v>
                </c:pt>
                <c:pt idx="1796">
                  <c:v>40238</c:v>
                </c:pt>
                <c:pt idx="1797">
                  <c:v>40235</c:v>
                </c:pt>
                <c:pt idx="1798">
                  <c:v>40234</c:v>
                </c:pt>
                <c:pt idx="1799">
                  <c:v>40233</c:v>
                </c:pt>
                <c:pt idx="1800">
                  <c:v>40232</c:v>
                </c:pt>
                <c:pt idx="1801">
                  <c:v>40231</c:v>
                </c:pt>
                <c:pt idx="1802">
                  <c:v>40228</c:v>
                </c:pt>
                <c:pt idx="1803">
                  <c:v>40227</c:v>
                </c:pt>
                <c:pt idx="1804">
                  <c:v>40226</c:v>
                </c:pt>
                <c:pt idx="1805">
                  <c:v>40225</c:v>
                </c:pt>
                <c:pt idx="1806">
                  <c:v>40224</c:v>
                </c:pt>
                <c:pt idx="1807">
                  <c:v>40221</c:v>
                </c:pt>
                <c:pt idx="1808">
                  <c:v>40220</c:v>
                </c:pt>
                <c:pt idx="1809">
                  <c:v>40219</c:v>
                </c:pt>
                <c:pt idx="1810">
                  <c:v>40218</c:v>
                </c:pt>
                <c:pt idx="1811">
                  <c:v>40217</c:v>
                </c:pt>
                <c:pt idx="1812">
                  <c:v>40214</c:v>
                </c:pt>
                <c:pt idx="1813">
                  <c:v>40213</c:v>
                </c:pt>
                <c:pt idx="1814">
                  <c:v>40212</c:v>
                </c:pt>
                <c:pt idx="1815">
                  <c:v>40211</c:v>
                </c:pt>
                <c:pt idx="1816">
                  <c:v>40210</c:v>
                </c:pt>
                <c:pt idx="1817">
                  <c:v>40207</c:v>
                </c:pt>
                <c:pt idx="1818">
                  <c:v>40206</c:v>
                </c:pt>
                <c:pt idx="1819">
                  <c:v>40205</c:v>
                </c:pt>
                <c:pt idx="1820">
                  <c:v>40204</c:v>
                </c:pt>
                <c:pt idx="1821">
                  <c:v>40203</c:v>
                </c:pt>
                <c:pt idx="1822">
                  <c:v>40200</c:v>
                </c:pt>
                <c:pt idx="1823">
                  <c:v>40199</c:v>
                </c:pt>
                <c:pt idx="1824">
                  <c:v>40198</c:v>
                </c:pt>
                <c:pt idx="1825">
                  <c:v>40197</c:v>
                </c:pt>
                <c:pt idx="1826">
                  <c:v>40196</c:v>
                </c:pt>
                <c:pt idx="1827">
                  <c:v>40193</c:v>
                </c:pt>
                <c:pt idx="1828">
                  <c:v>40192</c:v>
                </c:pt>
                <c:pt idx="1829">
                  <c:v>40191</c:v>
                </c:pt>
                <c:pt idx="1830">
                  <c:v>40190</c:v>
                </c:pt>
                <c:pt idx="1831">
                  <c:v>40189</c:v>
                </c:pt>
                <c:pt idx="1832">
                  <c:v>40186</c:v>
                </c:pt>
                <c:pt idx="1833">
                  <c:v>40185</c:v>
                </c:pt>
                <c:pt idx="1834">
                  <c:v>40184</c:v>
                </c:pt>
                <c:pt idx="1835">
                  <c:v>40183</c:v>
                </c:pt>
                <c:pt idx="1836">
                  <c:v>40182</c:v>
                </c:pt>
                <c:pt idx="1837">
                  <c:v>40179</c:v>
                </c:pt>
                <c:pt idx="1838">
                  <c:v>40178</c:v>
                </c:pt>
                <c:pt idx="1839">
                  <c:v>40177</c:v>
                </c:pt>
                <c:pt idx="1840">
                  <c:v>40176</c:v>
                </c:pt>
              </c:numCache>
            </c:numRef>
          </c:cat>
          <c:val>
            <c:numRef>
              <c:f>'1.1.Rentowność OS'!$F$4:$F$1844</c:f>
              <c:numCache>
                <c:formatCode>General</c:formatCode>
                <c:ptCount val="1841"/>
                <c:pt idx="0">
                  <c:v>2.218</c:v>
                </c:pt>
                <c:pt idx="1">
                  <c:v>2.23</c:v>
                </c:pt>
                <c:pt idx="2">
                  <c:v>2.2410000000000001</c:v>
                </c:pt>
                <c:pt idx="3">
                  <c:v>2.238</c:v>
                </c:pt>
                <c:pt idx="4">
                  <c:v>2.2330000000000001</c:v>
                </c:pt>
                <c:pt idx="5">
                  <c:v>2.2450000000000001</c:v>
                </c:pt>
                <c:pt idx="6">
                  <c:v>2.0150000000000001</c:v>
                </c:pt>
                <c:pt idx="7">
                  <c:v>2.008</c:v>
                </c:pt>
                <c:pt idx="8">
                  <c:v>1.9870000000000001</c:v>
                </c:pt>
                <c:pt idx="9">
                  <c:v>1.9990000000000001</c:v>
                </c:pt>
                <c:pt idx="10">
                  <c:v>2.02</c:v>
                </c:pt>
                <c:pt idx="11">
                  <c:v>2.0129999999999999</c:v>
                </c:pt>
                <c:pt idx="12">
                  <c:v>1.998</c:v>
                </c:pt>
                <c:pt idx="13">
                  <c:v>2.004</c:v>
                </c:pt>
                <c:pt idx="14">
                  <c:v>2.0129999999999999</c:v>
                </c:pt>
                <c:pt idx="15">
                  <c:v>2.0329999999999999</c:v>
                </c:pt>
                <c:pt idx="16">
                  <c:v>2.0179999999999998</c:v>
                </c:pt>
                <c:pt idx="17">
                  <c:v>2.0059999999999998</c:v>
                </c:pt>
                <c:pt idx="18">
                  <c:v>2.0409999999999999</c:v>
                </c:pt>
                <c:pt idx="19">
                  <c:v>2.089</c:v>
                </c:pt>
                <c:pt idx="20">
                  <c:v>2.0910000000000002</c:v>
                </c:pt>
                <c:pt idx="21">
                  <c:v>2.097</c:v>
                </c:pt>
                <c:pt idx="22">
                  <c:v>2.121</c:v>
                </c:pt>
                <c:pt idx="23">
                  <c:v>2.113</c:v>
                </c:pt>
                <c:pt idx="24">
                  <c:v>2.0979999999999999</c:v>
                </c:pt>
                <c:pt idx="25">
                  <c:v>2.0249999999999999</c:v>
                </c:pt>
                <c:pt idx="26">
                  <c:v>1.996</c:v>
                </c:pt>
                <c:pt idx="27">
                  <c:v>1.984</c:v>
                </c:pt>
                <c:pt idx="28">
                  <c:v>1.972</c:v>
                </c:pt>
                <c:pt idx="29">
                  <c:v>1.966</c:v>
                </c:pt>
                <c:pt idx="30">
                  <c:v>1.966</c:v>
                </c:pt>
                <c:pt idx="31">
                  <c:v>1.9830000000000001</c:v>
                </c:pt>
                <c:pt idx="32">
                  <c:v>1.9769999999999999</c:v>
                </c:pt>
                <c:pt idx="33">
                  <c:v>2</c:v>
                </c:pt>
                <c:pt idx="34">
                  <c:v>2.0049999999999999</c:v>
                </c:pt>
                <c:pt idx="35">
                  <c:v>1.9910000000000001</c:v>
                </c:pt>
                <c:pt idx="36">
                  <c:v>1.9969999999999999</c:v>
                </c:pt>
                <c:pt idx="37">
                  <c:v>1.9590000000000001</c:v>
                </c:pt>
                <c:pt idx="38">
                  <c:v>1.9649999999999999</c:v>
                </c:pt>
                <c:pt idx="39">
                  <c:v>1.9790000000000001</c:v>
                </c:pt>
                <c:pt idx="40">
                  <c:v>1.9849999999999999</c:v>
                </c:pt>
                <c:pt idx="41">
                  <c:v>1.99</c:v>
                </c:pt>
                <c:pt idx="42">
                  <c:v>1.956</c:v>
                </c:pt>
                <c:pt idx="43">
                  <c:v>1.9670000000000001</c:v>
                </c:pt>
                <c:pt idx="44">
                  <c:v>1.978</c:v>
                </c:pt>
                <c:pt idx="45">
                  <c:v>1.984</c:v>
                </c:pt>
                <c:pt idx="46">
                  <c:v>1.9750000000000001</c:v>
                </c:pt>
                <c:pt idx="47">
                  <c:v>1.944</c:v>
                </c:pt>
                <c:pt idx="48">
                  <c:v>1.925</c:v>
                </c:pt>
                <c:pt idx="49">
                  <c:v>1.9079999999999999</c:v>
                </c:pt>
                <c:pt idx="50">
                  <c:v>1.9220000000000002</c:v>
                </c:pt>
                <c:pt idx="51">
                  <c:v>1.925</c:v>
                </c:pt>
                <c:pt idx="52">
                  <c:v>1.911</c:v>
                </c:pt>
                <c:pt idx="53">
                  <c:v>1.8719999999999999</c:v>
                </c:pt>
                <c:pt idx="54">
                  <c:v>1.881</c:v>
                </c:pt>
                <c:pt idx="55">
                  <c:v>1.883</c:v>
                </c:pt>
                <c:pt idx="56">
                  <c:v>1.875</c:v>
                </c:pt>
                <c:pt idx="57">
                  <c:v>1.821</c:v>
                </c:pt>
                <c:pt idx="58">
                  <c:v>1.829</c:v>
                </c:pt>
                <c:pt idx="59">
                  <c:v>1.903</c:v>
                </c:pt>
                <c:pt idx="60">
                  <c:v>1.8759999999999999</c:v>
                </c:pt>
                <c:pt idx="61">
                  <c:v>1.8759999999999999</c:v>
                </c:pt>
                <c:pt idx="62">
                  <c:v>1.857</c:v>
                </c:pt>
                <c:pt idx="63">
                  <c:v>1.8380000000000001</c:v>
                </c:pt>
                <c:pt idx="64">
                  <c:v>1.827</c:v>
                </c:pt>
                <c:pt idx="65">
                  <c:v>1.8220000000000001</c:v>
                </c:pt>
                <c:pt idx="66">
                  <c:v>1.8279999999999998</c:v>
                </c:pt>
                <c:pt idx="67">
                  <c:v>1.994</c:v>
                </c:pt>
                <c:pt idx="68">
                  <c:v>1.8090000000000002</c:v>
                </c:pt>
                <c:pt idx="69">
                  <c:v>1.8069999999999999</c:v>
                </c:pt>
                <c:pt idx="70">
                  <c:v>1.8359999999999999</c:v>
                </c:pt>
                <c:pt idx="71">
                  <c:v>1.7890000000000001</c:v>
                </c:pt>
                <c:pt idx="72">
                  <c:v>1.776</c:v>
                </c:pt>
                <c:pt idx="73">
                  <c:v>1.7709999999999999</c:v>
                </c:pt>
                <c:pt idx="74">
                  <c:v>1.7709999999999999</c:v>
                </c:pt>
                <c:pt idx="75">
                  <c:v>1.7709999999999999</c:v>
                </c:pt>
                <c:pt idx="76">
                  <c:v>1.78</c:v>
                </c:pt>
                <c:pt idx="77">
                  <c:v>1.7770000000000001</c:v>
                </c:pt>
                <c:pt idx="78">
                  <c:v>1.7749999999999999</c:v>
                </c:pt>
                <c:pt idx="79">
                  <c:v>1.772</c:v>
                </c:pt>
                <c:pt idx="80">
                  <c:v>1.7730000000000001</c:v>
                </c:pt>
                <c:pt idx="81">
                  <c:v>1.7810000000000001</c:v>
                </c:pt>
                <c:pt idx="82">
                  <c:v>1.7890000000000001</c:v>
                </c:pt>
                <c:pt idx="83">
                  <c:v>1.784</c:v>
                </c:pt>
                <c:pt idx="84">
                  <c:v>1.794</c:v>
                </c:pt>
                <c:pt idx="85">
                  <c:v>1.774</c:v>
                </c:pt>
                <c:pt idx="86">
                  <c:v>1.7669999999999999</c:v>
                </c:pt>
                <c:pt idx="87">
                  <c:v>1.7570000000000001</c:v>
                </c:pt>
                <c:pt idx="88">
                  <c:v>1.754</c:v>
                </c:pt>
                <c:pt idx="89">
                  <c:v>1.7570000000000001</c:v>
                </c:pt>
                <c:pt idx="90">
                  <c:v>1.7469999999999999</c:v>
                </c:pt>
                <c:pt idx="91">
                  <c:v>1.7370000000000001</c:v>
                </c:pt>
                <c:pt idx="92">
                  <c:v>1.7330000000000001</c:v>
                </c:pt>
                <c:pt idx="93">
                  <c:v>1.748</c:v>
                </c:pt>
                <c:pt idx="94">
                  <c:v>1.738</c:v>
                </c:pt>
                <c:pt idx="95">
                  <c:v>1.7330000000000001</c:v>
                </c:pt>
                <c:pt idx="96">
                  <c:v>1.7469999999999999</c:v>
                </c:pt>
                <c:pt idx="97">
                  <c:v>1.7650000000000001</c:v>
                </c:pt>
                <c:pt idx="98">
                  <c:v>1.77</c:v>
                </c:pt>
                <c:pt idx="99">
                  <c:v>1.7730000000000001</c:v>
                </c:pt>
                <c:pt idx="100">
                  <c:v>1.778</c:v>
                </c:pt>
                <c:pt idx="101">
                  <c:v>1.758</c:v>
                </c:pt>
                <c:pt idx="102">
                  <c:v>1.788</c:v>
                </c:pt>
                <c:pt idx="103">
                  <c:v>1.736</c:v>
                </c:pt>
                <c:pt idx="104">
                  <c:v>1.7610000000000001</c:v>
                </c:pt>
                <c:pt idx="105">
                  <c:v>1.74</c:v>
                </c:pt>
                <c:pt idx="106">
                  <c:v>1.6870000000000001</c:v>
                </c:pt>
                <c:pt idx="107">
                  <c:v>1.6720000000000002</c:v>
                </c:pt>
                <c:pt idx="108">
                  <c:v>1.6919999999999999</c:v>
                </c:pt>
                <c:pt idx="109">
                  <c:v>1.7010000000000001</c:v>
                </c:pt>
                <c:pt idx="110">
                  <c:v>1.665</c:v>
                </c:pt>
                <c:pt idx="111">
                  <c:v>1.6419999999999999</c:v>
                </c:pt>
                <c:pt idx="112">
                  <c:v>1.643</c:v>
                </c:pt>
                <c:pt idx="113">
                  <c:v>1.613</c:v>
                </c:pt>
                <c:pt idx="114">
                  <c:v>1.6240000000000001</c:v>
                </c:pt>
                <c:pt idx="115">
                  <c:v>1.599</c:v>
                </c:pt>
                <c:pt idx="116">
                  <c:v>1.587</c:v>
                </c:pt>
                <c:pt idx="117">
                  <c:v>1.5859999999999999</c:v>
                </c:pt>
                <c:pt idx="118">
                  <c:v>1.5659999999999998</c:v>
                </c:pt>
                <c:pt idx="119">
                  <c:v>1.5720000000000001</c:v>
                </c:pt>
                <c:pt idx="120">
                  <c:v>1.597</c:v>
                </c:pt>
                <c:pt idx="121">
                  <c:v>1.6139999999999999</c:v>
                </c:pt>
                <c:pt idx="122">
                  <c:v>1.621</c:v>
                </c:pt>
                <c:pt idx="123">
                  <c:v>1.5899999999999999</c:v>
                </c:pt>
                <c:pt idx="124">
                  <c:v>1.5979999999999999</c:v>
                </c:pt>
                <c:pt idx="125">
                  <c:v>1.665</c:v>
                </c:pt>
                <c:pt idx="126">
                  <c:v>1.6640000000000001</c:v>
                </c:pt>
                <c:pt idx="127">
                  <c:v>1.681</c:v>
                </c:pt>
                <c:pt idx="128">
                  <c:v>1.698</c:v>
                </c:pt>
                <c:pt idx="129">
                  <c:v>1.696</c:v>
                </c:pt>
                <c:pt idx="130">
                  <c:v>1.679</c:v>
                </c:pt>
                <c:pt idx="131">
                  <c:v>1.6800000000000002</c:v>
                </c:pt>
                <c:pt idx="132">
                  <c:v>1.669</c:v>
                </c:pt>
                <c:pt idx="133">
                  <c:v>1.659</c:v>
                </c:pt>
                <c:pt idx="134">
                  <c:v>1.653</c:v>
                </c:pt>
                <c:pt idx="135">
                  <c:v>1.6819999999999999</c:v>
                </c:pt>
                <c:pt idx="136">
                  <c:v>1.6779999999999999</c:v>
                </c:pt>
                <c:pt idx="137">
                  <c:v>1.6890000000000001</c:v>
                </c:pt>
                <c:pt idx="138">
                  <c:v>1.6419999999999999</c:v>
                </c:pt>
                <c:pt idx="139">
                  <c:v>1.6360000000000001</c:v>
                </c:pt>
                <c:pt idx="140">
                  <c:v>1.649</c:v>
                </c:pt>
                <c:pt idx="141">
                  <c:v>1.67</c:v>
                </c:pt>
                <c:pt idx="142">
                  <c:v>1.679</c:v>
                </c:pt>
                <c:pt idx="143">
                  <c:v>1.675</c:v>
                </c:pt>
                <c:pt idx="144">
                  <c:v>1.706</c:v>
                </c:pt>
                <c:pt idx="145">
                  <c:v>1.702</c:v>
                </c:pt>
                <c:pt idx="146">
                  <c:v>1.6850000000000001</c:v>
                </c:pt>
                <c:pt idx="147">
                  <c:v>1.7010000000000001</c:v>
                </c:pt>
                <c:pt idx="148">
                  <c:v>1.7</c:v>
                </c:pt>
                <c:pt idx="149">
                  <c:v>1.698</c:v>
                </c:pt>
                <c:pt idx="150">
                  <c:v>1.6970000000000001</c:v>
                </c:pt>
                <c:pt idx="151">
                  <c:v>1.6830000000000001</c:v>
                </c:pt>
                <c:pt idx="152">
                  <c:v>1.671</c:v>
                </c:pt>
                <c:pt idx="153">
                  <c:v>1.6850000000000001</c:v>
                </c:pt>
                <c:pt idx="154">
                  <c:v>1.6539999999999999</c:v>
                </c:pt>
                <c:pt idx="155">
                  <c:v>1.65</c:v>
                </c:pt>
                <c:pt idx="156">
                  <c:v>1.673</c:v>
                </c:pt>
                <c:pt idx="157">
                  <c:v>1.6840000000000002</c:v>
                </c:pt>
                <c:pt idx="158">
                  <c:v>1.6919999999999999</c:v>
                </c:pt>
                <c:pt idx="159">
                  <c:v>1.776</c:v>
                </c:pt>
                <c:pt idx="160">
                  <c:v>1.7450000000000001</c:v>
                </c:pt>
                <c:pt idx="161">
                  <c:v>1.7749999999999999</c:v>
                </c:pt>
                <c:pt idx="162">
                  <c:v>1.7610000000000001</c:v>
                </c:pt>
                <c:pt idx="163">
                  <c:v>1.7349999999999999</c:v>
                </c:pt>
                <c:pt idx="164">
                  <c:v>1.768</c:v>
                </c:pt>
                <c:pt idx="165">
                  <c:v>1.8220000000000001</c:v>
                </c:pt>
                <c:pt idx="166">
                  <c:v>1.839</c:v>
                </c:pt>
                <c:pt idx="167">
                  <c:v>1.8519999999999999</c:v>
                </c:pt>
                <c:pt idx="168">
                  <c:v>1.7829999999999999</c:v>
                </c:pt>
                <c:pt idx="169">
                  <c:v>1.7210000000000001</c:v>
                </c:pt>
                <c:pt idx="170">
                  <c:v>1.698</c:v>
                </c:pt>
                <c:pt idx="171">
                  <c:v>1.679</c:v>
                </c:pt>
                <c:pt idx="172">
                  <c:v>1.6879999999999999</c:v>
                </c:pt>
                <c:pt idx="173">
                  <c:v>1.696</c:v>
                </c:pt>
                <c:pt idx="174">
                  <c:v>1.6640000000000001</c:v>
                </c:pt>
                <c:pt idx="175">
                  <c:v>1.63</c:v>
                </c:pt>
                <c:pt idx="176">
                  <c:v>1.6160000000000001</c:v>
                </c:pt>
                <c:pt idx="177">
                  <c:v>1.609</c:v>
                </c:pt>
                <c:pt idx="178">
                  <c:v>1.5960000000000001</c:v>
                </c:pt>
                <c:pt idx="179">
                  <c:v>1.5859999999999999</c:v>
                </c:pt>
                <c:pt idx="180">
                  <c:v>1.5939999999999999</c:v>
                </c:pt>
                <c:pt idx="181">
                  <c:v>1.599</c:v>
                </c:pt>
                <c:pt idx="182">
                  <c:v>1.603</c:v>
                </c:pt>
                <c:pt idx="183">
                  <c:v>1.5960000000000001</c:v>
                </c:pt>
                <c:pt idx="184">
                  <c:v>1.583</c:v>
                </c:pt>
                <c:pt idx="185">
                  <c:v>1.5680000000000001</c:v>
                </c:pt>
                <c:pt idx="186">
                  <c:v>1.554</c:v>
                </c:pt>
                <c:pt idx="187">
                  <c:v>1.5310000000000001</c:v>
                </c:pt>
                <c:pt idx="188">
                  <c:v>1.514</c:v>
                </c:pt>
                <c:pt idx="189">
                  <c:v>1.52</c:v>
                </c:pt>
                <c:pt idx="190">
                  <c:v>1.5580000000000001</c:v>
                </c:pt>
                <c:pt idx="191">
                  <c:v>1.5470000000000002</c:v>
                </c:pt>
                <c:pt idx="192">
                  <c:v>1.532</c:v>
                </c:pt>
                <c:pt idx="193">
                  <c:v>1.53</c:v>
                </c:pt>
                <c:pt idx="194">
                  <c:v>1.5409999999999999</c:v>
                </c:pt>
                <c:pt idx="195">
                  <c:v>1.5489999999999999</c:v>
                </c:pt>
                <c:pt idx="196">
                  <c:v>1.548</c:v>
                </c:pt>
                <c:pt idx="197">
                  <c:v>1.52</c:v>
                </c:pt>
                <c:pt idx="198">
                  <c:v>1.6840000000000002</c:v>
                </c:pt>
                <c:pt idx="199">
                  <c:v>1.524</c:v>
                </c:pt>
                <c:pt idx="200">
                  <c:v>1.514</c:v>
                </c:pt>
                <c:pt idx="201">
                  <c:v>1.506</c:v>
                </c:pt>
                <c:pt idx="202">
                  <c:v>1.5190000000000001</c:v>
                </c:pt>
                <c:pt idx="203">
                  <c:v>1.5209999999999999</c:v>
                </c:pt>
                <c:pt idx="204">
                  <c:v>1.5249999999999999</c:v>
                </c:pt>
                <c:pt idx="205">
                  <c:v>1.51</c:v>
                </c:pt>
                <c:pt idx="206">
                  <c:v>1.4769999999999999</c:v>
                </c:pt>
                <c:pt idx="207">
                  <c:v>1.4950000000000001</c:v>
                </c:pt>
                <c:pt idx="208">
                  <c:v>1.5289999999999999</c:v>
                </c:pt>
                <c:pt idx="209">
                  <c:v>1.5270000000000001</c:v>
                </c:pt>
                <c:pt idx="210">
                  <c:v>1.5350000000000001</c:v>
                </c:pt>
                <c:pt idx="211">
                  <c:v>1.5190000000000001</c:v>
                </c:pt>
                <c:pt idx="212">
                  <c:v>1.532</c:v>
                </c:pt>
                <c:pt idx="213">
                  <c:v>1.5150000000000001</c:v>
                </c:pt>
                <c:pt idx="214">
                  <c:v>1.51</c:v>
                </c:pt>
                <c:pt idx="215">
                  <c:v>1.5110000000000001</c:v>
                </c:pt>
                <c:pt idx="216">
                  <c:v>1.4929999999999999</c:v>
                </c:pt>
                <c:pt idx="217">
                  <c:v>1.4710000000000001</c:v>
                </c:pt>
                <c:pt idx="218">
                  <c:v>1.4530000000000001</c:v>
                </c:pt>
                <c:pt idx="219">
                  <c:v>1.458</c:v>
                </c:pt>
                <c:pt idx="220">
                  <c:v>1.446</c:v>
                </c:pt>
                <c:pt idx="221">
                  <c:v>1.458</c:v>
                </c:pt>
                <c:pt idx="222">
                  <c:v>1.419</c:v>
                </c:pt>
                <c:pt idx="223">
                  <c:v>1.4319999999999999</c:v>
                </c:pt>
                <c:pt idx="224">
                  <c:v>1.4689999999999999</c:v>
                </c:pt>
                <c:pt idx="225">
                  <c:v>1.482</c:v>
                </c:pt>
                <c:pt idx="226">
                  <c:v>1.4590000000000001</c:v>
                </c:pt>
                <c:pt idx="227">
                  <c:v>1.452</c:v>
                </c:pt>
                <c:pt idx="228">
                  <c:v>1.45</c:v>
                </c:pt>
                <c:pt idx="229">
                  <c:v>1.458</c:v>
                </c:pt>
                <c:pt idx="230">
                  <c:v>1.4710000000000001</c:v>
                </c:pt>
                <c:pt idx="231">
                  <c:v>1.4570000000000001</c:v>
                </c:pt>
                <c:pt idx="232">
                  <c:v>1.458</c:v>
                </c:pt>
                <c:pt idx="233">
                  <c:v>1.4630000000000001</c:v>
                </c:pt>
                <c:pt idx="234">
                  <c:v>1.456</c:v>
                </c:pt>
                <c:pt idx="235">
                  <c:v>1.46</c:v>
                </c:pt>
                <c:pt idx="236">
                  <c:v>1.4490000000000001</c:v>
                </c:pt>
                <c:pt idx="237">
                  <c:v>1.454</c:v>
                </c:pt>
                <c:pt idx="238">
                  <c:v>1.4590000000000001</c:v>
                </c:pt>
                <c:pt idx="239">
                  <c:v>1.478</c:v>
                </c:pt>
                <c:pt idx="240">
                  <c:v>1.454</c:v>
                </c:pt>
                <c:pt idx="241">
                  <c:v>1.4570000000000001</c:v>
                </c:pt>
                <c:pt idx="242">
                  <c:v>1.45</c:v>
                </c:pt>
                <c:pt idx="243">
                  <c:v>1.4530000000000001</c:v>
                </c:pt>
                <c:pt idx="244">
                  <c:v>1.444</c:v>
                </c:pt>
                <c:pt idx="245">
                  <c:v>1.46</c:v>
                </c:pt>
                <c:pt idx="246">
                  <c:v>1.4710000000000001</c:v>
                </c:pt>
                <c:pt idx="247">
                  <c:v>1.476</c:v>
                </c:pt>
                <c:pt idx="248">
                  <c:v>1.476</c:v>
                </c:pt>
                <c:pt idx="249">
                  <c:v>1.44</c:v>
                </c:pt>
                <c:pt idx="250">
                  <c:v>1.4530000000000001</c:v>
                </c:pt>
                <c:pt idx="251">
                  <c:v>1.474</c:v>
                </c:pt>
                <c:pt idx="252">
                  <c:v>1.468</c:v>
                </c:pt>
                <c:pt idx="253">
                  <c:v>1.4769999999999999</c:v>
                </c:pt>
                <c:pt idx="254">
                  <c:v>1.4929999999999999</c:v>
                </c:pt>
                <c:pt idx="255">
                  <c:v>1.4969999999999999</c:v>
                </c:pt>
                <c:pt idx="256">
                  <c:v>1.5129999999999999</c:v>
                </c:pt>
                <c:pt idx="257">
                  <c:v>1.4910000000000001</c:v>
                </c:pt>
                <c:pt idx="258">
                  <c:v>1.494</c:v>
                </c:pt>
                <c:pt idx="259">
                  <c:v>1.4809999999999999</c:v>
                </c:pt>
                <c:pt idx="260">
                  <c:v>1.486</c:v>
                </c:pt>
                <c:pt idx="261">
                  <c:v>1.502</c:v>
                </c:pt>
                <c:pt idx="262">
                  <c:v>1.536</c:v>
                </c:pt>
                <c:pt idx="263">
                  <c:v>1.536</c:v>
                </c:pt>
                <c:pt idx="264">
                  <c:v>1.5680000000000001</c:v>
                </c:pt>
                <c:pt idx="265">
                  <c:v>1.5899999999999999</c:v>
                </c:pt>
                <c:pt idx="266">
                  <c:v>1.5760000000000001</c:v>
                </c:pt>
                <c:pt idx="267">
                  <c:v>1.5209999999999999</c:v>
                </c:pt>
                <c:pt idx="268">
                  <c:v>1.4929999999999999</c:v>
                </c:pt>
                <c:pt idx="269">
                  <c:v>1.5150000000000001</c:v>
                </c:pt>
                <c:pt idx="270">
                  <c:v>1.504</c:v>
                </c:pt>
                <c:pt idx="271">
                  <c:v>1.496</c:v>
                </c:pt>
                <c:pt idx="272">
                  <c:v>1.5150000000000001</c:v>
                </c:pt>
                <c:pt idx="273">
                  <c:v>1.4650000000000001</c:v>
                </c:pt>
                <c:pt idx="274">
                  <c:v>1.4159999999999999</c:v>
                </c:pt>
                <c:pt idx="275">
                  <c:v>1.3980000000000001</c:v>
                </c:pt>
                <c:pt idx="276">
                  <c:v>1.3460000000000001</c:v>
                </c:pt>
                <c:pt idx="277">
                  <c:v>1.43</c:v>
                </c:pt>
                <c:pt idx="278">
                  <c:v>1.4330000000000001</c:v>
                </c:pt>
                <c:pt idx="279">
                  <c:v>1.4849999999999999</c:v>
                </c:pt>
                <c:pt idx="280">
                  <c:v>1.587</c:v>
                </c:pt>
                <c:pt idx="281">
                  <c:v>1.587</c:v>
                </c:pt>
                <c:pt idx="282">
                  <c:v>1.601</c:v>
                </c:pt>
                <c:pt idx="283">
                  <c:v>1.6219999999999999</c:v>
                </c:pt>
                <c:pt idx="284">
                  <c:v>1.6219999999999999</c:v>
                </c:pt>
                <c:pt idx="285">
                  <c:v>1.6219999999999999</c:v>
                </c:pt>
                <c:pt idx="286">
                  <c:v>1.696</c:v>
                </c:pt>
                <c:pt idx="287">
                  <c:v>1.7930000000000001</c:v>
                </c:pt>
                <c:pt idx="288">
                  <c:v>1.8260000000000001</c:v>
                </c:pt>
                <c:pt idx="289">
                  <c:v>1.8399999999999999</c:v>
                </c:pt>
                <c:pt idx="290">
                  <c:v>1.786</c:v>
                </c:pt>
                <c:pt idx="291">
                  <c:v>1.794</c:v>
                </c:pt>
                <c:pt idx="292">
                  <c:v>1.806</c:v>
                </c:pt>
                <c:pt idx="293">
                  <c:v>1.8519999999999999</c:v>
                </c:pt>
                <c:pt idx="294">
                  <c:v>1.8149999999999999</c:v>
                </c:pt>
                <c:pt idx="295">
                  <c:v>1.909</c:v>
                </c:pt>
                <c:pt idx="296">
                  <c:v>1.7930000000000001</c:v>
                </c:pt>
                <c:pt idx="297">
                  <c:v>1.7349999999999999</c:v>
                </c:pt>
                <c:pt idx="298">
                  <c:v>1.724</c:v>
                </c:pt>
                <c:pt idx="299">
                  <c:v>1.6840000000000002</c:v>
                </c:pt>
                <c:pt idx="300">
                  <c:v>1.6379999999999999</c:v>
                </c:pt>
                <c:pt idx="301">
                  <c:v>1.627</c:v>
                </c:pt>
                <c:pt idx="302">
                  <c:v>1.627</c:v>
                </c:pt>
                <c:pt idx="303">
                  <c:v>1.595</c:v>
                </c:pt>
                <c:pt idx="304">
                  <c:v>1.603</c:v>
                </c:pt>
                <c:pt idx="305">
                  <c:v>1.603</c:v>
                </c:pt>
                <c:pt idx="306">
                  <c:v>1.579</c:v>
                </c:pt>
                <c:pt idx="307">
                  <c:v>1.5720000000000001</c:v>
                </c:pt>
                <c:pt idx="308">
                  <c:v>1.607</c:v>
                </c:pt>
                <c:pt idx="309">
                  <c:v>1.607</c:v>
                </c:pt>
                <c:pt idx="310">
                  <c:v>1.6240000000000001</c:v>
                </c:pt>
                <c:pt idx="311">
                  <c:v>1.601</c:v>
                </c:pt>
                <c:pt idx="312">
                  <c:v>1.6059999999999999</c:v>
                </c:pt>
                <c:pt idx="313">
                  <c:v>1.6059999999999999</c:v>
                </c:pt>
                <c:pt idx="314">
                  <c:v>1.6080000000000001</c:v>
                </c:pt>
                <c:pt idx="315">
                  <c:v>1.5899999999999999</c:v>
                </c:pt>
                <c:pt idx="316">
                  <c:v>1.595</c:v>
                </c:pt>
                <c:pt idx="317">
                  <c:v>1.575</c:v>
                </c:pt>
                <c:pt idx="318">
                  <c:v>1.6139999999999999</c:v>
                </c:pt>
                <c:pt idx="319">
                  <c:v>1.6139999999999999</c:v>
                </c:pt>
                <c:pt idx="320">
                  <c:v>1.6739999999999999</c:v>
                </c:pt>
                <c:pt idx="321">
                  <c:v>1.671</c:v>
                </c:pt>
                <c:pt idx="322">
                  <c:v>1.6040000000000001</c:v>
                </c:pt>
                <c:pt idx="323">
                  <c:v>1.591</c:v>
                </c:pt>
                <c:pt idx="324">
                  <c:v>1.5760000000000001</c:v>
                </c:pt>
                <c:pt idx="325">
                  <c:v>1.5840000000000001</c:v>
                </c:pt>
                <c:pt idx="326">
                  <c:v>1.5739999999999998</c:v>
                </c:pt>
                <c:pt idx="327">
                  <c:v>1.595</c:v>
                </c:pt>
                <c:pt idx="328">
                  <c:v>1.573</c:v>
                </c:pt>
                <c:pt idx="329">
                  <c:v>1.5779999999999998</c:v>
                </c:pt>
                <c:pt idx="330">
                  <c:v>1.617</c:v>
                </c:pt>
                <c:pt idx="331">
                  <c:v>1.6160000000000001</c:v>
                </c:pt>
                <c:pt idx="332">
                  <c:v>1.639</c:v>
                </c:pt>
                <c:pt idx="333">
                  <c:v>1.7090000000000001</c:v>
                </c:pt>
                <c:pt idx="334">
                  <c:v>1.7229999999999999</c:v>
                </c:pt>
                <c:pt idx="335">
                  <c:v>1.724</c:v>
                </c:pt>
                <c:pt idx="336">
                  <c:v>1.7189999999999999</c:v>
                </c:pt>
                <c:pt idx="337">
                  <c:v>1.7210000000000001</c:v>
                </c:pt>
                <c:pt idx="338">
                  <c:v>1.722</c:v>
                </c:pt>
                <c:pt idx="339">
                  <c:v>1.7669999999999999</c:v>
                </c:pt>
                <c:pt idx="340">
                  <c:v>1.7309999999999999</c:v>
                </c:pt>
                <c:pt idx="341">
                  <c:v>1.7090000000000001</c:v>
                </c:pt>
                <c:pt idx="342">
                  <c:v>1.696</c:v>
                </c:pt>
                <c:pt idx="343">
                  <c:v>1.7069999999999999</c:v>
                </c:pt>
                <c:pt idx="344">
                  <c:v>1.6859999999999999</c:v>
                </c:pt>
                <c:pt idx="345">
                  <c:v>1.6419999999999999</c:v>
                </c:pt>
                <c:pt idx="346">
                  <c:v>1.6440000000000001</c:v>
                </c:pt>
                <c:pt idx="347">
                  <c:v>1.718</c:v>
                </c:pt>
                <c:pt idx="348">
                  <c:v>1.7610000000000001</c:v>
                </c:pt>
                <c:pt idx="349">
                  <c:v>1.7890000000000001</c:v>
                </c:pt>
                <c:pt idx="350">
                  <c:v>1.784</c:v>
                </c:pt>
                <c:pt idx="351">
                  <c:v>1.819</c:v>
                </c:pt>
                <c:pt idx="352">
                  <c:v>1.762</c:v>
                </c:pt>
                <c:pt idx="353">
                  <c:v>1.77</c:v>
                </c:pt>
                <c:pt idx="354">
                  <c:v>1.7389999999999999</c:v>
                </c:pt>
                <c:pt idx="355">
                  <c:v>1.7690000000000001</c:v>
                </c:pt>
                <c:pt idx="356">
                  <c:v>1.766</c:v>
                </c:pt>
                <c:pt idx="357">
                  <c:v>1.827</c:v>
                </c:pt>
                <c:pt idx="358">
                  <c:v>1.8359999999999999</c:v>
                </c:pt>
                <c:pt idx="359">
                  <c:v>1.8679999999999999</c:v>
                </c:pt>
                <c:pt idx="360">
                  <c:v>1.8279999999999998</c:v>
                </c:pt>
                <c:pt idx="361">
                  <c:v>1.8399999999999999</c:v>
                </c:pt>
                <c:pt idx="362">
                  <c:v>1.8140000000000001</c:v>
                </c:pt>
                <c:pt idx="363">
                  <c:v>1.8120000000000001</c:v>
                </c:pt>
                <c:pt idx="364">
                  <c:v>1.806</c:v>
                </c:pt>
                <c:pt idx="365">
                  <c:v>1.8010000000000002</c:v>
                </c:pt>
                <c:pt idx="366">
                  <c:v>1.7949999999999999</c:v>
                </c:pt>
                <c:pt idx="367">
                  <c:v>1.8239999999999998</c:v>
                </c:pt>
                <c:pt idx="368">
                  <c:v>1.855</c:v>
                </c:pt>
                <c:pt idx="369">
                  <c:v>1.855</c:v>
                </c:pt>
                <c:pt idx="370">
                  <c:v>1.835</c:v>
                </c:pt>
                <c:pt idx="371">
                  <c:v>1.8159999999999998</c:v>
                </c:pt>
                <c:pt idx="372">
                  <c:v>1.83</c:v>
                </c:pt>
                <c:pt idx="373">
                  <c:v>1.8359999999999999</c:v>
                </c:pt>
                <c:pt idx="374">
                  <c:v>1.847</c:v>
                </c:pt>
                <c:pt idx="375">
                  <c:v>1.8220000000000001</c:v>
                </c:pt>
                <c:pt idx="376">
                  <c:v>1.754</c:v>
                </c:pt>
                <c:pt idx="377">
                  <c:v>1.7429999999999999</c:v>
                </c:pt>
                <c:pt idx="378">
                  <c:v>1.7709999999999999</c:v>
                </c:pt>
                <c:pt idx="379">
                  <c:v>1.788</c:v>
                </c:pt>
                <c:pt idx="380">
                  <c:v>1.796</c:v>
                </c:pt>
                <c:pt idx="381">
                  <c:v>1.796</c:v>
                </c:pt>
                <c:pt idx="382">
                  <c:v>1.802</c:v>
                </c:pt>
                <c:pt idx="383">
                  <c:v>1.794</c:v>
                </c:pt>
                <c:pt idx="384">
                  <c:v>1.81</c:v>
                </c:pt>
                <c:pt idx="385">
                  <c:v>1.8479999999999999</c:v>
                </c:pt>
                <c:pt idx="386">
                  <c:v>1.851</c:v>
                </c:pt>
                <c:pt idx="387">
                  <c:v>1.859</c:v>
                </c:pt>
                <c:pt idx="388">
                  <c:v>1.8460000000000001</c:v>
                </c:pt>
                <c:pt idx="389">
                  <c:v>1.8169999999999999</c:v>
                </c:pt>
                <c:pt idx="390">
                  <c:v>1.8090000000000002</c:v>
                </c:pt>
                <c:pt idx="391">
                  <c:v>1.8140000000000001</c:v>
                </c:pt>
                <c:pt idx="392">
                  <c:v>1.825</c:v>
                </c:pt>
                <c:pt idx="393">
                  <c:v>1.804</c:v>
                </c:pt>
                <c:pt idx="394">
                  <c:v>1.7989999999999999</c:v>
                </c:pt>
                <c:pt idx="395">
                  <c:v>1.7890000000000001</c:v>
                </c:pt>
                <c:pt idx="396">
                  <c:v>1.802</c:v>
                </c:pt>
                <c:pt idx="397">
                  <c:v>1.8260000000000001</c:v>
                </c:pt>
                <c:pt idx="398">
                  <c:v>1.8050000000000002</c:v>
                </c:pt>
                <c:pt idx="399">
                  <c:v>1.8129999999999999</c:v>
                </c:pt>
                <c:pt idx="400">
                  <c:v>1.8029999999999999</c:v>
                </c:pt>
                <c:pt idx="401">
                  <c:v>1.798</c:v>
                </c:pt>
                <c:pt idx="402">
                  <c:v>1.8479999999999999</c:v>
                </c:pt>
                <c:pt idx="403">
                  <c:v>1.8559999999999999</c:v>
                </c:pt>
                <c:pt idx="404">
                  <c:v>1.869</c:v>
                </c:pt>
                <c:pt idx="405">
                  <c:v>1.8740000000000001</c:v>
                </c:pt>
                <c:pt idx="406">
                  <c:v>1.8559999999999999</c:v>
                </c:pt>
                <c:pt idx="407">
                  <c:v>1.8380000000000001</c:v>
                </c:pt>
                <c:pt idx="408">
                  <c:v>1.869</c:v>
                </c:pt>
                <c:pt idx="409">
                  <c:v>1.901</c:v>
                </c:pt>
                <c:pt idx="410">
                  <c:v>1.9710000000000001</c:v>
                </c:pt>
                <c:pt idx="411">
                  <c:v>1.9340000000000002</c:v>
                </c:pt>
                <c:pt idx="412">
                  <c:v>1.96</c:v>
                </c:pt>
                <c:pt idx="413">
                  <c:v>1.986</c:v>
                </c:pt>
                <c:pt idx="414">
                  <c:v>1.988</c:v>
                </c:pt>
                <c:pt idx="415">
                  <c:v>2.0089999999999999</c:v>
                </c:pt>
                <c:pt idx="416">
                  <c:v>1.9910000000000001</c:v>
                </c:pt>
                <c:pt idx="417">
                  <c:v>1.9849999999999999</c:v>
                </c:pt>
                <c:pt idx="418">
                  <c:v>1.98</c:v>
                </c:pt>
                <c:pt idx="419">
                  <c:v>1.962</c:v>
                </c:pt>
                <c:pt idx="420">
                  <c:v>1.8620000000000001</c:v>
                </c:pt>
                <c:pt idx="421">
                  <c:v>1.9060000000000001</c:v>
                </c:pt>
                <c:pt idx="422">
                  <c:v>1.9100000000000001</c:v>
                </c:pt>
                <c:pt idx="423">
                  <c:v>1.9330000000000001</c:v>
                </c:pt>
                <c:pt idx="424">
                  <c:v>1.929</c:v>
                </c:pt>
                <c:pt idx="425">
                  <c:v>1.901</c:v>
                </c:pt>
                <c:pt idx="426">
                  <c:v>1.8620000000000001</c:v>
                </c:pt>
                <c:pt idx="427">
                  <c:v>1.8239999999999998</c:v>
                </c:pt>
                <c:pt idx="428">
                  <c:v>1.831</c:v>
                </c:pt>
                <c:pt idx="429">
                  <c:v>1.8399999999999999</c:v>
                </c:pt>
                <c:pt idx="430">
                  <c:v>1.8159999999999998</c:v>
                </c:pt>
                <c:pt idx="431">
                  <c:v>1.8120000000000001</c:v>
                </c:pt>
                <c:pt idx="432">
                  <c:v>1.821</c:v>
                </c:pt>
                <c:pt idx="433">
                  <c:v>1.8109999999999999</c:v>
                </c:pt>
                <c:pt idx="434">
                  <c:v>1.7890000000000001</c:v>
                </c:pt>
                <c:pt idx="435">
                  <c:v>1.7869999999999999</c:v>
                </c:pt>
                <c:pt idx="436">
                  <c:v>1.768</c:v>
                </c:pt>
                <c:pt idx="437">
                  <c:v>1.754</c:v>
                </c:pt>
                <c:pt idx="438">
                  <c:v>1.7970000000000002</c:v>
                </c:pt>
                <c:pt idx="439">
                  <c:v>1.8140000000000001</c:v>
                </c:pt>
                <c:pt idx="440">
                  <c:v>1.8069999999999999</c:v>
                </c:pt>
                <c:pt idx="441">
                  <c:v>1.75</c:v>
                </c:pt>
                <c:pt idx="442">
                  <c:v>1.762</c:v>
                </c:pt>
                <c:pt idx="443">
                  <c:v>1.7610000000000001</c:v>
                </c:pt>
                <c:pt idx="444">
                  <c:v>1.7730000000000001</c:v>
                </c:pt>
                <c:pt idx="445">
                  <c:v>1.7690000000000001</c:v>
                </c:pt>
                <c:pt idx="446">
                  <c:v>1.7530000000000001</c:v>
                </c:pt>
                <c:pt idx="447">
                  <c:v>1.7589999999999999</c:v>
                </c:pt>
                <c:pt idx="448">
                  <c:v>1.7810000000000001</c:v>
                </c:pt>
                <c:pt idx="449">
                  <c:v>1.762</c:v>
                </c:pt>
                <c:pt idx="450">
                  <c:v>1.7309999999999999</c:v>
                </c:pt>
                <c:pt idx="451">
                  <c:v>1.7149999999999999</c:v>
                </c:pt>
                <c:pt idx="452">
                  <c:v>1.7389999999999999</c:v>
                </c:pt>
                <c:pt idx="453">
                  <c:v>1.8140000000000001</c:v>
                </c:pt>
                <c:pt idx="454">
                  <c:v>1.75</c:v>
                </c:pt>
                <c:pt idx="455">
                  <c:v>1.6919999999999999</c:v>
                </c:pt>
                <c:pt idx="456">
                  <c:v>1.6779999999999999</c:v>
                </c:pt>
                <c:pt idx="457">
                  <c:v>1.671</c:v>
                </c:pt>
                <c:pt idx="458">
                  <c:v>1.6680000000000001</c:v>
                </c:pt>
                <c:pt idx="459">
                  <c:v>1.667</c:v>
                </c:pt>
                <c:pt idx="460">
                  <c:v>1.6339999999999999</c:v>
                </c:pt>
                <c:pt idx="461">
                  <c:v>1.635</c:v>
                </c:pt>
                <c:pt idx="462">
                  <c:v>1.6419999999999999</c:v>
                </c:pt>
                <c:pt idx="463">
                  <c:v>1.657</c:v>
                </c:pt>
                <c:pt idx="464">
                  <c:v>1.641</c:v>
                </c:pt>
                <c:pt idx="465">
                  <c:v>1.6280000000000001</c:v>
                </c:pt>
                <c:pt idx="466">
                  <c:v>1.6</c:v>
                </c:pt>
                <c:pt idx="467">
                  <c:v>1.6040000000000001</c:v>
                </c:pt>
                <c:pt idx="468">
                  <c:v>1.591</c:v>
                </c:pt>
                <c:pt idx="469">
                  <c:v>1.5880000000000001</c:v>
                </c:pt>
                <c:pt idx="470">
                  <c:v>1.609</c:v>
                </c:pt>
                <c:pt idx="471">
                  <c:v>1.5859999999999999</c:v>
                </c:pt>
                <c:pt idx="472">
                  <c:v>1.5899999999999999</c:v>
                </c:pt>
                <c:pt idx="473">
                  <c:v>1.573</c:v>
                </c:pt>
                <c:pt idx="474">
                  <c:v>1.587</c:v>
                </c:pt>
                <c:pt idx="475">
                  <c:v>1.581</c:v>
                </c:pt>
                <c:pt idx="476">
                  <c:v>1.607</c:v>
                </c:pt>
                <c:pt idx="477">
                  <c:v>1.615</c:v>
                </c:pt>
                <c:pt idx="478">
                  <c:v>1.605</c:v>
                </c:pt>
                <c:pt idx="479">
                  <c:v>1.599</c:v>
                </c:pt>
                <c:pt idx="480">
                  <c:v>1.615</c:v>
                </c:pt>
                <c:pt idx="481">
                  <c:v>1.6259999999999999</c:v>
                </c:pt>
                <c:pt idx="482">
                  <c:v>1.621</c:v>
                </c:pt>
                <c:pt idx="483">
                  <c:v>1.615</c:v>
                </c:pt>
                <c:pt idx="484">
                  <c:v>1.6379999999999999</c:v>
                </c:pt>
                <c:pt idx="485">
                  <c:v>1.6179999999999999</c:v>
                </c:pt>
                <c:pt idx="486">
                  <c:v>1.629</c:v>
                </c:pt>
                <c:pt idx="487">
                  <c:v>1.643</c:v>
                </c:pt>
                <c:pt idx="488">
                  <c:v>1.6579999999999999</c:v>
                </c:pt>
                <c:pt idx="489">
                  <c:v>1.6600000000000001</c:v>
                </c:pt>
                <c:pt idx="490">
                  <c:v>1.659</c:v>
                </c:pt>
                <c:pt idx="491">
                  <c:v>1.6280000000000001</c:v>
                </c:pt>
                <c:pt idx="492">
                  <c:v>1.653</c:v>
                </c:pt>
                <c:pt idx="493">
                  <c:v>1.6800000000000002</c:v>
                </c:pt>
                <c:pt idx="494">
                  <c:v>1.6830000000000001</c:v>
                </c:pt>
                <c:pt idx="495">
                  <c:v>1.726</c:v>
                </c:pt>
                <c:pt idx="496">
                  <c:v>1.6240000000000001</c:v>
                </c:pt>
                <c:pt idx="497">
                  <c:v>1.631</c:v>
                </c:pt>
                <c:pt idx="498">
                  <c:v>1.63</c:v>
                </c:pt>
                <c:pt idx="499">
                  <c:v>1.6019999999999999</c:v>
                </c:pt>
                <c:pt idx="500">
                  <c:v>1.5920000000000001</c:v>
                </c:pt>
                <c:pt idx="501">
                  <c:v>1.5699999999999998</c:v>
                </c:pt>
                <c:pt idx="502">
                  <c:v>1.5840000000000001</c:v>
                </c:pt>
                <c:pt idx="503">
                  <c:v>1.601</c:v>
                </c:pt>
                <c:pt idx="504">
                  <c:v>1.621</c:v>
                </c:pt>
                <c:pt idx="505">
                  <c:v>1.6600000000000001</c:v>
                </c:pt>
                <c:pt idx="506">
                  <c:v>1.621</c:v>
                </c:pt>
                <c:pt idx="507">
                  <c:v>1.6680000000000001</c:v>
                </c:pt>
                <c:pt idx="508">
                  <c:v>1.6760000000000002</c:v>
                </c:pt>
                <c:pt idx="509">
                  <c:v>1.5699999999999998</c:v>
                </c:pt>
                <c:pt idx="510">
                  <c:v>1.58</c:v>
                </c:pt>
                <c:pt idx="511">
                  <c:v>1.58</c:v>
                </c:pt>
                <c:pt idx="512">
                  <c:v>1.6800000000000002</c:v>
                </c:pt>
                <c:pt idx="513">
                  <c:v>1.6830000000000001</c:v>
                </c:pt>
                <c:pt idx="514">
                  <c:v>1.6579999999999999</c:v>
                </c:pt>
                <c:pt idx="515">
                  <c:v>1.63</c:v>
                </c:pt>
                <c:pt idx="516">
                  <c:v>1.583</c:v>
                </c:pt>
                <c:pt idx="517">
                  <c:v>1.5489999999999999</c:v>
                </c:pt>
                <c:pt idx="518">
                  <c:v>1.556</c:v>
                </c:pt>
                <c:pt idx="519">
                  <c:v>1.524</c:v>
                </c:pt>
                <c:pt idx="520">
                  <c:v>1.5070000000000001</c:v>
                </c:pt>
                <c:pt idx="521">
                  <c:v>1.5169999999999999</c:v>
                </c:pt>
                <c:pt idx="522">
                  <c:v>1.4889999999999999</c:v>
                </c:pt>
                <c:pt idx="523">
                  <c:v>1.494</c:v>
                </c:pt>
                <c:pt idx="524">
                  <c:v>1.5470000000000002</c:v>
                </c:pt>
                <c:pt idx="525">
                  <c:v>1.5430000000000001</c:v>
                </c:pt>
                <c:pt idx="526">
                  <c:v>1.573</c:v>
                </c:pt>
                <c:pt idx="527">
                  <c:v>1.6120000000000001</c:v>
                </c:pt>
                <c:pt idx="528">
                  <c:v>1.6139999999999999</c:v>
                </c:pt>
                <c:pt idx="529">
                  <c:v>1.6240000000000001</c:v>
                </c:pt>
                <c:pt idx="530">
                  <c:v>1.629</c:v>
                </c:pt>
                <c:pt idx="531">
                  <c:v>1.62</c:v>
                </c:pt>
                <c:pt idx="532">
                  <c:v>1.6339999999999999</c:v>
                </c:pt>
                <c:pt idx="533">
                  <c:v>1.671</c:v>
                </c:pt>
                <c:pt idx="534">
                  <c:v>1.6760000000000002</c:v>
                </c:pt>
                <c:pt idx="535">
                  <c:v>1.7189999999999999</c:v>
                </c:pt>
                <c:pt idx="536">
                  <c:v>1.6870000000000001</c:v>
                </c:pt>
                <c:pt idx="537">
                  <c:v>1.698</c:v>
                </c:pt>
                <c:pt idx="538">
                  <c:v>1.738</c:v>
                </c:pt>
                <c:pt idx="539">
                  <c:v>1.7050000000000001</c:v>
                </c:pt>
                <c:pt idx="540">
                  <c:v>1.77</c:v>
                </c:pt>
                <c:pt idx="541">
                  <c:v>1.786</c:v>
                </c:pt>
                <c:pt idx="542">
                  <c:v>1.786</c:v>
                </c:pt>
                <c:pt idx="543">
                  <c:v>1.7970000000000002</c:v>
                </c:pt>
                <c:pt idx="544">
                  <c:v>1.81</c:v>
                </c:pt>
                <c:pt idx="545">
                  <c:v>1.7770000000000001</c:v>
                </c:pt>
                <c:pt idx="546">
                  <c:v>1.7770000000000001</c:v>
                </c:pt>
                <c:pt idx="547">
                  <c:v>1.7770000000000001</c:v>
                </c:pt>
                <c:pt idx="548">
                  <c:v>1.7810000000000001</c:v>
                </c:pt>
                <c:pt idx="549">
                  <c:v>1.81</c:v>
                </c:pt>
                <c:pt idx="550">
                  <c:v>1.8169999999999999</c:v>
                </c:pt>
                <c:pt idx="551">
                  <c:v>1.8159999999999998</c:v>
                </c:pt>
                <c:pt idx="552">
                  <c:v>1.8660000000000001</c:v>
                </c:pt>
                <c:pt idx="553">
                  <c:v>1.92</c:v>
                </c:pt>
                <c:pt idx="554">
                  <c:v>1.8359999999999999</c:v>
                </c:pt>
                <c:pt idx="555">
                  <c:v>1.859</c:v>
                </c:pt>
                <c:pt idx="556">
                  <c:v>1.9079999999999999</c:v>
                </c:pt>
                <c:pt idx="557">
                  <c:v>1.899</c:v>
                </c:pt>
                <c:pt idx="558">
                  <c:v>1.9140000000000001</c:v>
                </c:pt>
                <c:pt idx="559">
                  <c:v>1.915</c:v>
                </c:pt>
                <c:pt idx="560">
                  <c:v>1.9060000000000001</c:v>
                </c:pt>
                <c:pt idx="561">
                  <c:v>1.8780000000000001</c:v>
                </c:pt>
                <c:pt idx="562">
                  <c:v>1.9319999999999999</c:v>
                </c:pt>
                <c:pt idx="563">
                  <c:v>1.9039999999999999</c:v>
                </c:pt>
                <c:pt idx="564">
                  <c:v>1.8639999999999999</c:v>
                </c:pt>
                <c:pt idx="565">
                  <c:v>1.762</c:v>
                </c:pt>
                <c:pt idx="566">
                  <c:v>1.748</c:v>
                </c:pt>
                <c:pt idx="567">
                  <c:v>1.732</c:v>
                </c:pt>
                <c:pt idx="568">
                  <c:v>1.752</c:v>
                </c:pt>
                <c:pt idx="569">
                  <c:v>1.794</c:v>
                </c:pt>
                <c:pt idx="570">
                  <c:v>1.75</c:v>
                </c:pt>
                <c:pt idx="571">
                  <c:v>1.841</c:v>
                </c:pt>
                <c:pt idx="572">
                  <c:v>1.917</c:v>
                </c:pt>
                <c:pt idx="573">
                  <c:v>1.885</c:v>
                </c:pt>
                <c:pt idx="574">
                  <c:v>1.873</c:v>
                </c:pt>
                <c:pt idx="575">
                  <c:v>1.821</c:v>
                </c:pt>
                <c:pt idx="576">
                  <c:v>1.7389999999999999</c:v>
                </c:pt>
                <c:pt idx="577">
                  <c:v>1.8220000000000001</c:v>
                </c:pt>
                <c:pt idx="578">
                  <c:v>1.853</c:v>
                </c:pt>
                <c:pt idx="579">
                  <c:v>1.8279999999999998</c:v>
                </c:pt>
                <c:pt idx="580">
                  <c:v>1.8420000000000001</c:v>
                </c:pt>
                <c:pt idx="581">
                  <c:v>1.83</c:v>
                </c:pt>
                <c:pt idx="582">
                  <c:v>1.7890000000000001</c:v>
                </c:pt>
                <c:pt idx="583">
                  <c:v>1.69</c:v>
                </c:pt>
                <c:pt idx="584">
                  <c:v>1.704</c:v>
                </c:pt>
                <c:pt idx="585">
                  <c:v>1.696</c:v>
                </c:pt>
                <c:pt idx="586">
                  <c:v>1.732</c:v>
                </c:pt>
                <c:pt idx="587">
                  <c:v>1.702</c:v>
                </c:pt>
                <c:pt idx="588">
                  <c:v>1.718</c:v>
                </c:pt>
                <c:pt idx="589">
                  <c:v>1.72</c:v>
                </c:pt>
                <c:pt idx="590">
                  <c:v>1.694</c:v>
                </c:pt>
                <c:pt idx="591">
                  <c:v>1.7029999999999998</c:v>
                </c:pt>
                <c:pt idx="592">
                  <c:v>1.7010000000000001</c:v>
                </c:pt>
                <c:pt idx="593">
                  <c:v>1.7189999999999999</c:v>
                </c:pt>
                <c:pt idx="594">
                  <c:v>1.7250000000000001</c:v>
                </c:pt>
                <c:pt idx="595">
                  <c:v>1.744</c:v>
                </c:pt>
                <c:pt idx="596">
                  <c:v>1.782</c:v>
                </c:pt>
                <c:pt idx="597">
                  <c:v>1.72</c:v>
                </c:pt>
                <c:pt idx="598">
                  <c:v>1.748</c:v>
                </c:pt>
                <c:pt idx="599">
                  <c:v>1.786</c:v>
                </c:pt>
                <c:pt idx="600">
                  <c:v>1.7970000000000002</c:v>
                </c:pt>
                <c:pt idx="601">
                  <c:v>1.7909999999999999</c:v>
                </c:pt>
                <c:pt idx="602">
                  <c:v>1.855</c:v>
                </c:pt>
                <c:pt idx="603">
                  <c:v>1.9260000000000002</c:v>
                </c:pt>
                <c:pt idx="604">
                  <c:v>1.9510000000000001</c:v>
                </c:pt>
                <c:pt idx="605">
                  <c:v>1.976</c:v>
                </c:pt>
                <c:pt idx="606">
                  <c:v>1.9849999999999999</c:v>
                </c:pt>
                <c:pt idx="607">
                  <c:v>1.9609999999999999</c:v>
                </c:pt>
                <c:pt idx="608">
                  <c:v>1.998</c:v>
                </c:pt>
                <c:pt idx="609">
                  <c:v>1.968</c:v>
                </c:pt>
                <c:pt idx="610">
                  <c:v>1.9330000000000001</c:v>
                </c:pt>
                <c:pt idx="611">
                  <c:v>1.887</c:v>
                </c:pt>
                <c:pt idx="612">
                  <c:v>1.9300000000000002</c:v>
                </c:pt>
                <c:pt idx="613">
                  <c:v>1.9910000000000001</c:v>
                </c:pt>
                <c:pt idx="614">
                  <c:v>1.982</c:v>
                </c:pt>
                <c:pt idx="615">
                  <c:v>2.0089999999999999</c:v>
                </c:pt>
                <c:pt idx="616">
                  <c:v>2.0049999999999999</c:v>
                </c:pt>
                <c:pt idx="617">
                  <c:v>2.02</c:v>
                </c:pt>
                <c:pt idx="618">
                  <c:v>2.052</c:v>
                </c:pt>
                <c:pt idx="619">
                  <c:v>2.0550000000000002</c:v>
                </c:pt>
                <c:pt idx="620">
                  <c:v>2.0590000000000002</c:v>
                </c:pt>
                <c:pt idx="621">
                  <c:v>2.048</c:v>
                </c:pt>
                <c:pt idx="622">
                  <c:v>2.0379999999999998</c:v>
                </c:pt>
                <c:pt idx="623">
                  <c:v>2.0579999999999998</c:v>
                </c:pt>
                <c:pt idx="624">
                  <c:v>2.0179999999999998</c:v>
                </c:pt>
                <c:pt idx="625">
                  <c:v>2.0659999999999998</c:v>
                </c:pt>
                <c:pt idx="626">
                  <c:v>2.1280000000000001</c:v>
                </c:pt>
                <c:pt idx="627">
                  <c:v>2.1269999999999998</c:v>
                </c:pt>
                <c:pt idx="628">
                  <c:v>2.2029999999999998</c:v>
                </c:pt>
                <c:pt idx="629">
                  <c:v>2.1970000000000001</c:v>
                </c:pt>
                <c:pt idx="630">
                  <c:v>2.1909999999999998</c:v>
                </c:pt>
                <c:pt idx="631">
                  <c:v>2.1989999999999998</c:v>
                </c:pt>
                <c:pt idx="632">
                  <c:v>2.2090000000000001</c:v>
                </c:pt>
                <c:pt idx="633">
                  <c:v>2.234</c:v>
                </c:pt>
                <c:pt idx="634">
                  <c:v>2.2560000000000002</c:v>
                </c:pt>
                <c:pt idx="635">
                  <c:v>2.2999999999999998</c:v>
                </c:pt>
                <c:pt idx="636">
                  <c:v>2.2629999999999999</c:v>
                </c:pt>
                <c:pt idx="637">
                  <c:v>2.2810000000000001</c:v>
                </c:pt>
                <c:pt idx="638">
                  <c:v>2.2669999999999999</c:v>
                </c:pt>
                <c:pt idx="639">
                  <c:v>2.2829999999999999</c:v>
                </c:pt>
                <c:pt idx="640">
                  <c:v>2.2850000000000001</c:v>
                </c:pt>
                <c:pt idx="641">
                  <c:v>2.2850000000000001</c:v>
                </c:pt>
                <c:pt idx="642">
                  <c:v>2.298</c:v>
                </c:pt>
                <c:pt idx="643">
                  <c:v>2.335</c:v>
                </c:pt>
                <c:pt idx="644">
                  <c:v>2.3340000000000001</c:v>
                </c:pt>
                <c:pt idx="645">
                  <c:v>2.367</c:v>
                </c:pt>
                <c:pt idx="646">
                  <c:v>2.399</c:v>
                </c:pt>
                <c:pt idx="647">
                  <c:v>2.4300000000000002</c:v>
                </c:pt>
                <c:pt idx="648">
                  <c:v>2.4649999999999999</c:v>
                </c:pt>
                <c:pt idx="649">
                  <c:v>2.387</c:v>
                </c:pt>
                <c:pt idx="650">
                  <c:v>2.4740000000000002</c:v>
                </c:pt>
                <c:pt idx="651">
                  <c:v>2.4870000000000001</c:v>
                </c:pt>
                <c:pt idx="652">
                  <c:v>2.46</c:v>
                </c:pt>
                <c:pt idx="653">
                  <c:v>2.3919999999999999</c:v>
                </c:pt>
                <c:pt idx="654">
                  <c:v>2.3940000000000001</c:v>
                </c:pt>
                <c:pt idx="655">
                  <c:v>2.4089999999999998</c:v>
                </c:pt>
                <c:pt idx="656">
                  <c:v>2.403</c:v>
                </c:pt>
                <c:pt idx="657">
                  <c:v>2.4039999999999999</c:v>
                </c:pt>
                <c:pt idx="658">
                  <c:v>2.4870000000000001</c:v>
                </c:pt>
                <c:pt idx="659">
                  <c:v>2.4969999999999999</c:v>
                </c:pt>
                <c:pt idx="660">
                  <c:v>2.4929999999999999</c:v>
                </c:pt>
                <c:pt idx="661">
                  <c:v>2.4900000000000002</c:v>
                </c:pt>
                <c:pt idx="662">
                  <c:v>2.4929999999999999</c:v>
                </c:pt>
                <c:pt idx="663">
                  <c:v>2.5190000000000001</c:v>
                </c:pt>
                <c:pt idx="664">
                  <c:v>2.4489999999999998</c:v>
                </c:pt>
                <c:pt idx="665">
                  <c:v>2.464</c:v>
                </c:pt>
                <c:pt idx="666">
                  <c:v>2.4660000000000002</c:v>
                </c:pt>
                <c:pt idx="667">
                  <c:v>2.448</c:v>
                </c:pt>
                <c:pt idx="668">
                  <c:v>2.4390000000000001</c:v>
                </c:pt>
                <c:pt idx="669">
                  <c:v>2.4910000000000001</c:v>
                </c:pt>
                <c:pt idx="670">
                  <c:v>2.5009999999999999</c:v>
                </c:pt>
                <c:pt idx="671">
                  <c:v>2.524</c:v>
                </c:pt>
                <c:pt idx="672">
                  <c:v>2.5300000000000002</c:v>
                </c:pt>
                <c:pt idx="673">
                  <c:v>2.4950000000000001</c:v>
                </c:pt>
                <c:pt idx="674">
                  <c:v>2.512</c:v>
                </c:pt>
                <c:pt idx="675">
                  <c:v>2.5089999999999999</c:v>
                </c:pt>
                <c:pt idx="676">
                  <c:v>2.5060000000000002</c:v>
                </c:pt>
                <c:pt idx="677">
                  <c:v>2.488</c:v>
                </c:pt>
                <c:pt idx="678">
                  <c:v>2.536</c:v>
                </c:pt>
                <c:pt idx="679">
                  <c:v>2.569</c:v>
                </c:pt>
                <c:pt idx="680">
                  <c:v>2.6310000000000002</c:v>
                </c:pt>
                <c:pt idx="681">
                  <c:v>2.581</c:v>
                </c:pt>
                <c:pt idx="682">
                  <c:v>2.5910000000000002</c:v>
                </c:pt>
                <c:pt idx="683">
                  <c:v>2.5990000000000002</c:v>
                </c:pt>
                <c:pt idx="684">
                  <c:v>2.5739999999999998</c:v>
                </c:pt>
                <c:pt idx="685">
                  <c:v>2.5220000000000002</c:v>
                </c:pt>
                <c:pt idx="686">
                  <c:v>2.5590000000000002</c:v>
                </c:pt>
                <c:pt idx="687">
                  <c:v>2.5380000000000003</c:v>
                </c:pt>
                <c:pt idx="688">
                  <c:v>2.536</c:v>
                </c:pt>
                <c:pt idx="689">
                  <c:v>2.512</c:v>
                </c:pt>
                <c:pt idx="690">
                  <c:v>2.4969999999999999</c:v>
                </c:pt>
                <c:pt idx="691">
                  <c:v>2.5840000000000001</c:v>
                </c:pt>
                <c:pt idx="692">
                  <c:v>2.6310000000000002</c:v>
                </c:pt>
                <c:pt idx="693">
                  <c:v>2.6850000000000001</c:v>
                </c:pt>
                <c:pt idx="694">
                  <c:v>2.6989999999999998</c:v>
                </c:pt>
                <c:pt idx="695">
                  <c:v>2.7229999999999999</c:v>
                </c:pt>
                <c:pt idx="696">
                  <c:v>2.6970000000000001</c:v>
                </c:pt>
                <c:pt idx="697">
                  <c:v>2.726</c:v>
                </c:pt>
                <c:pt idx="698">
                  <c:v>2.7389999999999999</c:v>
                </c:pt>
                <c:pt idx="699">
                  <c:v>2.734</c:v>
                </c:pt>
                <c:pt idx="700">
                  <c:v>2.7349999999999999</c:v>
                </c:pt>
                <c:pt idx="701">
                  <c:v>2.7320000000000002</c:v>
                </c:pt>
                <c:pt idx="702">
                  <c:v>2.7709999999999999</c:v>
                </c:pt>
                <c:pt idx="703">
                  <c:v>2.8079999999999998</c:v>
                </c:pt>
                <c:pt idx="704">
                  <c:v>2.7949999999999999</c:v>
                </c:pt>
                <c:pt idx="705">
                  <c:v>2.7749999999999999</c:v>
                </c:pt>
                <c:pt idx="706">
                  <c:v>2.8090000000000002</c:v>
                </c:pt>
                <c:pt idx="707">
                  <c:v>2.8149999999999999</c:v>
                </c:pt>
                <c:pt idx="708">
                  <c:v>2.8650000000000002</c:v>
                </c:pt>
                <c:pt idx="709">
                  <c:v>2.8919999999999999</c:v>
                </c:pt>
                <c:pt idx="710">
                  <c:v>2.871</c:v>
                </c:pt>
                <c:pt idx="711">
                  <c:v>2.8609999999999998</c:v>
                </c:pt>
                <c:pt idx="712">
                  <c:v>2.8650000000000002</c:v>
                </c:pt>
                <c:pt idx="713">
                  <c:v>2.891</c:v>
                </c:pt>
                <c:pt idx="714">
                  <c:v>2.899</c:v>
                </c:pt>
                <c:pt idx="715">
                  <c:v>2.9009999999999998</c:v>
                </c:pt>
                <c:pt idx="716">
                  <c:v>2.9039999999999999</c:v>
                </c:pt>
                <c:pt idx="717">
                  <c:v>2.9020000000000001</c:v>
                </c:pt>
                <c:pt idx="718">
                  <c:v>2.9210000000000003</c:v>
                </c:pt>
                <c:pt idx="719">
                  <c:v>2.9239999999999999</c:v>
                </c:pt>
                <c:pt idx="720">
                  <c:v>2.931</c:v>
                </c:pt>
                <c:pt idx="721">
                  <c:v>2.9550000000000001</c:v>
                </c:pt>
                <c:pt idx="722">
                  <c:v>2.9729999999999999</c:v>
                </c:pt>
                <c:pt idx="723">
                  <c:v>2.9740000000000002</c:v>
                </c:pt>
                <c:pt idx="724">
                  <c:v>2.9980000000000002</c:v>
                </c:pt>
                <c:pt idx="725">
                  <c:v>2.9809999999999999</c:v>
                </c:pt>
                <c:pt idx="726">
                  <c:v>2.9729999999999999</c:v>
                </c:pt>
                <c:pt idx="727">
                  <c:v>2.9350000000000001</c:v>
                </c:pt>
                <c:pt idx="728">
                  <c:v>2.9379999999999997</c:v>
                </c:pt>
                <c:pt idx="729">
                  <c:v>2.9379999999999997</c:v>
                </c:pt>
                <c:pt idx="730">
                  <c:v>2.9630000000000001</c:v>
                </c:pt>
                <c:pt idx="731">
                  <c:v>2.9350000000000001</c:v>
                </c:pt>
                <c:pt idx="732">
                  <c:v>2.9329999999999998</c:v>
                </c:pt>
                <c:pt idx="733">
                  <c:v>2.9649999999999999</c:v>
                </c:pt>
                <c:pt idx="734">
                  <c:v>2.99</c:v>
                </c:pt>
                <c:pt idx="735">
                  <c:v>3</c:v>
                </c:pt>
                <c:pt idx="736">
                  <c:v>2.9769999999999999</c:v>
                </c:pt>
                <c:pt idx="737">
                  <c:v>3.0049999999999999</c:v>
                </c:pt>
                <c:pt idx="738">
                  <c:v>3</c:v>
                </c:pt>
                <c:pt idx="739">
                  <c:v>3.012</c:v>
                </c:pt>
                <c:pt idx="740">
                  <c:v>3.0190000000000001</c:v>
                </c:pt>
                <c:pt idx="741">
                  <c:v>3.0259999999999998</c:v>
                </c:pt>
                <c:pt idx="742">
                  <c:v>3.0089999999999999</c:v>
                </c:pt>
                <c:pt idx="743">
                  <c:v>3.0409999999999999</c:v>
                </c:pt>
                <c:pt idx="744">
                  <c:v>3.0449999999999999</c:v>
                </c:pt>
                <c:pt idx="745">
                  <c:v>2.9750000000000001</c:v>
                </c:pt>
                <c:pt idx="746">
                  <c:v>2.9699999999999998</c:v>
                </c:pt>
                <c:pt idx="747">
                  <c:v>2.9990000000000001</c:v>
                </c:pt>
                <c:pt idx="748">
                  <c:v>3.0110000000000001</c:v>
                </c:pt>
                <c:pt idx="749">
                  <c:v>3.028</c:v>
                </c:pt>
                <c:pt idx="750">
                  <c:v>2.9660000000000002</c:v>
                </c:pt>
                <c:pt idx="751">
                  <c:v>2.9939999999999998</c:v>
                </c:pt>
                <c:pt idx="752">
                  <c:v>2.9889999999999999</c:v>
                </c:pt>
                <c:pt idx="753">
                  <c:v>3.0369999999999999</c:v>
                </c:pt>
                <c:pt idx="754">
                  <c:v>2.9980000000000002</c:v>
                </c:pt>
                <c:pt idx="755">
                  <c:v>2.9870000000000001</c:v>
                </c:pt>
                <c:pt idx="756">
                  <c:v>3.0489999999999999</c:v>
                </c:pt>
                <c:pt idx="757">
                  <c:v>3.0910000000000002</c:v>
                </c:pt>
                <c:pt idx="758">
                  <c:v>3.0859999999999999</c:v>
                </c:pt>
                <c:pt idx="759">
                  <c:v>3.0649999999999999</c:v>
                </c:pt>
                <c:pt idx="760">
                  <c:v>3.0680000000000001</c:v>
                </c:pt>
                <c:pt idx="761">
                  <c:v>3.0640000000000001</c:v>
                </c:pt>
                <c:pt idx="762">
                  <c:v>3.0590000000000002</c:v>
                </c:pt>
                <c:pt idx="763">
                  <c:v>3.0489999999999999</c:v>
                </c:pt>
                <c:pt idx="764">
                  <c:v>3.093</c:v>
                </c:pt>
                <c:pt idx="765">
                  <c:v>3.0859999999999999</c:v>
                </c:pt>
                <c:pt idx="766">
                  <c:v>3.0670000000000002</c:v>
                </c:pt>
                <c:pt idx="767">
                  <c:v>3.0569999999999999</c:v>
                </c:pt>
                <c:pt idx="768">
                  <c:v>3.0750000000000002</c:v>
                </c:pt>
                <c:pt idx="769">
                  <c:v>3.1240000000000001</c:v>
                </c:pt>
                <c:pt idx="770">
                  <c:v>3.1280000000000001</c:v>
                </c:pt>
                <c:pt idx="771">
                  <c:v>3.1349999999999998</c:v>
                </c:pt>
                <c:pt idx="772">
                  <c:v>3.1019999999999999</c:v>
                </c:pt>
                <c:pt idx="773">
                  <c:v>3.1</c:v>
                </c:pt>
                <c:pt idx="774">
                  <c:v>3.1040000000000001</c:v>
                </c:pt>
                <c:pt idx="775">
                  <c:v>3.141</c:v>
                </c:pt>
                <c:pt idx="776">
                  <c:v>3.145</c:v>
                </c:pt>
                <c:pt idx="777">
                  <c:v>3.21</c:v>
                </c:pt>
                <c:pt idx="778">
                  <c:v>3.2480000000000002</c:v>
                </c:pt>
                <c:pt idx="779">
                  <c:v>3.1760000000000002</c:v>
                </c:pt>
                <c:pt idx="780">
                  <c:v>3.1850000000000001</c:v>
                </c:pt>
                <c:pt idx="781">
                  <c:v>3.0950000000000002</c:v>
                </c:pt>
                <c:pt idx="782">
                  <c:v>3.052</c:v>
                </c:pt>
                <c:pt idx="783">
                  <c:v>3.01</c:v>
                </c:pt>
                <c:pt idx="784">
                  <c:v>2.9830000000000001</c:v>
                </c:pt>
                <c:pt idx="785">
                  <c:v>2.9769999999999999</c:v>
                </c:pt>
                <c:pt idx="786">
                  <c:v>2.9699999999999998</c:v>
                </c:pt>
                <c:pt idx="787">
                  <c:v>2.9470000000000001</c:v>
                </c:pt>
                <c:pt idx="788">
                  <c:v>2.94</c:v>
                </c:pt>
                <c:pt idx="789">
                  <c:v>2.9489999999999998</c:v>
                </c:pt>
                <c:pt idx="790">
                  <c:v>2.9529999999999998</c:v>
                </c:pt>
                <c:pt idx="791">
                  <c:v>2.9489999999999998</c:v>
                </c:pt>
                <c:pt idx="792">
                  <c:v>2.9370000000000003</c:v>
                </c:pt>
                <c:pt idx="793">
                  <c:v>2.9409999999999998</c:v>
                </c:pt>
                <c:pt idx="794">
                  <c:v>2.9529999999999998</c:v>
                </c:pt>
                <c:pt idx="795">
                  <c:v>2.984</c:v>
                </c:pt>
                <c:pt idx="796">
                  <c:v>3.0470000000000002</c:v>
                </c:pt>
                <c:pt idx="797">
                  <c:v>3.0590000000000002</c:v>
                </c:pt>
                <c:pt idx="798">
                  <c:v>3.0590000000000002</c:v>
                </c:pt>
                <c:pt idx="799">
                  <c:v>3.0489999999999999</c:v>
                </c:pt>
                <c:pt idx="800">
                  <c:v>3.0489999999999999</c:v>
                </c:pt>
                <c:pt idx="801">
                  <c:v>3.0489999999999999</c:v>
                </c:pt>
                <c:pt idx="802">
                  <c:v>3.0449999999999999</c:v>
                </c:pt>
                <c:pt idx="803">
                  <c:v>3.0209999999999999</c:v>
                </c:pt>
                <c:pt idx="804">
                  <c:v>3.0089999999999999</c:v>
                </c:pt>
                <c:pt idx="805">
                  <c:v>3.0089999999999999</c:v>
                </c:pt>
                <c:pt idx="806">
                  <c:v>3.0089999999999999</c:v>
                </c:pt>
                <c:pt idx="807">
                  <c:v>2.9969999999999999</c:v>
                </c:pt>
                <c:pt idx="808">
                  <c:v>2.9980000000000002</c:v>
                </c:pt>
                <c:pt idx="809">
                  <c:v>3.0089999999999999</c:v>
                </c:pt>
                <c:pt idx="810">
                  <c:v>3.0030000000000001</c:v>
                </c:pt>
                <c:pt idx="811">
                  <c:v>3.0249999999999999</c:v>
                </c:pt>
                <c:pt idx="812">
                  <c:v>3.0209999999999999</c:v>
                </c:pt>
                <c:pt idx="813">
                  <c:v>3.0219999999999998</c:v>
                </c:pt>
                <c:pt idx="814">
                  <c:v>2.8810000000000002</c:v>
                </c:pt>
                <c:pt idx="815">
                  <c:v>2.895</c:v>
                </c:pt>
                <c:pt idx="816">
                  <c:v>2.948</c:v>
                </c:pt>
                <c:pt idx="817">
                  <c:v>2.92</c:v>
                </c:pt>
                <c:pt idx="818">
                  <c:v>2.9569999999999999</c:v>
                </c:pt>
                <c:pt idx="819">
                  <c:v>2.927</c:v>
                </c:pt>
                <c:pt idx="820">
                  <c:v>2.92</c:v>
                </c:pt>
                <c:pt idx="821">
                  <c:v>2.927</c:v>
                </c:pt>
                <c:pt idx="822">
                  <c:v>2.879</c:v>
                </c:pt>
                <c:pt idx="823">
                  <c:v>2.86</c:v>
                </c:pt>
                <c:pt idx="824">
                  <c:v>2.87</c:v>
                </c:pt>
                <c:pt idx="825">
                  <c:v>2.9020000000000001</c:v>
                </c:pt>
                <c:pt idx="826">
                  <c:v>2.8540000000000001</c:v>
                </c:pt>
                <c:pt idx="827">
                  <c:v>2.8069999999999999</c:v>
                </c:pt>
                <c:pt idx="828">
                  <c:v>2.8120000000000003</c:v>
                </c:pt>
                <c:pt idx="829">
                  <c:v>2.8159999999999998</c:v>
                </c:pt>
                <c:pt idx="830">
                  <c:v>2.83</c:v>
                </c:pt>
                <c:pt idx="831">
                  <c:v>2.835</c:v>
                </c:pt>
                <c:pt idx="832">
                  <c:v>2.8140000000000001</c:v>
                </c:pt>
                <c:pt idx="833">
                  <c:v>2.8439999999999999</c:v>
                </c:pt>
                <c:pt idx="834">
                  <c:v>2.823</c:v>
                </c:pt>
                <c:pt idx="835">
                  <c:v>2.8620000000000001</c:v>
                </c:pt>
                <c:pt idx="836">
                  <c:v>2.867</c:v>
                </c:pt>
                <c:pt idx="837">
                  <c:v>2.8330000000000002</c:v>
                </c:pt>
                <c:pt idx="838">
                  <c:v>2.8330000000000002</c:v>
                </c:pt>
                <c:pt idx="839">
                  <c:v>2.8250000000000002</c:v>
                </c:pt>
                <c:pt idx="840">
                  <c:v>2.8609999999999998</c:v>
                </c:pt>
                <c:pt idx="841">
                  <c:v>2.8780000000000001</c:v>
                </c:pt>
                <c:pt idx="842">
                  <c:v>2.8540000000000001</c:v>
                </c:pt>
                <c:pt idx="843">
                  <c:v>2.8570000000000002</c:v>
                </c:pt>
                <c:pt idx="844">
                  <c:v>2.8570000000000002</c:v>
                </c:pt>
                <c:pt idx="845">
                  <c:v>2.8860000000000001</c:v>
                </c:pt>
                <c:pt idx="846">
                  <c:v>2.8810000000000002</c:v>
                </c:pt>
                <c:pt idx="847">
                  <c:v>2.8879999999999999</c:v>
                </c:pt>
                <c:pt idx="848">
                  <c:v>2.903</c:v>
                </c:pt>
                <c:pt idx="849">
                  <c:v>2.895</c:v>
                </c:pt>
                <c:pt idx="850">
                  <c:v>2.9050000000000002</c:v>
                </c:pt>
                <c:pt idx="851">
                  <c:v>2.9140000000000001</c:v>
                </c:pt>
                <c:pt idx="852">
                  <c:v>2.91</c:v>
                </c:pt>
                <c:pt idx="853">
                  <c:v>2.964</c:v>
                </c:pt>
                <c:pt idx="854">
                  <c:v>2.9590000000000001</c:v>
                </c:pt>
                <c:pt idx="855">
                  <c:v>2.9390000000000001</c:v>
                </c:pt>
                <c:pt idx="856">
                  <c:v>2.9409999999999998</c:v>
                </c:pt>
                <c:pt idx="857">
                  <c:v>2.9359999999999999</c:v>
                </c:pt>
                <c:pt idx="858">
                  <c:v>2.992</c:v>
                </c:pt>
                <c:pt idx="859">
                  <c:v>2.972</c:v>
                </c:pt>
                <c:pt idx="860">
                  <c:v>2.968</c:v>
                </c:pt>
                <c:pt idx="861">
                  <c:v>2.972</c:v>
                </c:pt>
                <c:pt idx="862">
                  <c:v>3.0219999999999998</c:v>
                </c:pt>
                <c:pt idx="863">
                  <c:v>3.0510000000000002</c:v>
                </c:pt>
                <c:pt idx="864">
                  <c:v>3.0310000000000001</c:v>
                </c:pt>
                <c:pt idx="865">
                  <c:v>3.0379999999999998</c:v>
                </c:pt>
                <c:pt idx="866">
                  <c:v>3.0539999999999998</c:v>
                </c:pt>
                <c:pt idx="867">
                  <c:v>3.056</c:v>
                </c:pt>
                <c:pt idx="868">
                  <c:v>3.06</c:v>
                </c:pt>
                <c:pt idx="869">
                  <c:v>3.052</c:v>
                </c:pt>
                <c:pt idx="870">
                  <c:v>3.0470000000000002</c:v>
                </c:pt>
                <c:pt idx="871">
                  <c:v>3.0489999999999999</c:v>
                </c:pt>
                <c:pt idx="872">
                  <c:v>3.0470000000000002</c:v>
                </c:pt>
                <c:pt idx="873">
                  <c:v>3.028</c:v>
                </c:pt>
                <c:pt idx="874">
                  <c:v>3.0350000000000001</c:v>
                </c:pt>
                <c:pt idx="875">
                  <c:v>3.0830000000000002</c:v>
                </c:pt>
                <c:pt idx="876">
                  <c:v>3.081</c:v>
                </c:pt>
                <c:pt idx="877">
                  <c:v>3.0710000000000002</c:v>
                </c:pt>
                <c:pt idx="878">
                  <c:v>3.093</c:v>
                </c:pt>
                <c:pt idx="879">
                  <c:v>3.1</c:v>
                </c:pt>
                <c:pt idx="880">
                  <c:v>3.109</c:v>
                </c:pt>
                <c:pt idx="881">
                  <c:v>3.1659999999999999</c:v>
                </c:pt>
                <c:pt idx="882">
                  <c:v>3.1880000000000002</c:v>
                </c:pt>
                <c:pt idx="883">
                  <c:v>3.2359999999999998</c:v>
                </c:pt>
                <c:pt idx="884">
                  <c:v>3.2309999999999999</c:v>
                </c:pt>
                <c:pt idx="885">
                  <c:v>3.2229999999999999</c:v>
                </c:pt>
                <c:pt idx="886">
                  <c:v>3.1680000000000001</c:v>
                </c:pt>
                <c:pt idx="887">
                  <c:v>3.1459999999999999</c:v>
                </c:pt>
                <c:pt idx="888">
                  <c:v>3.1390000000000002</c:v>
                </c:pt>
                <c:pt idx="889">
                  <c:v>3.1429999999999998</c:v>
                </c:pt>
                <c:pt idx="890">
                  <c:v>3.1379999999999999</c:v>
                </c:pt>
                <c:pt idx="891">
                  <c:v>3.1040000000000001</c:v>
                </c:pt>
                <c:pt idx="892">
                  <c:v>3.097</c:v>
                </c:pt>
                <c:pt idx="893">
                  <c:v>3.1070000000000002</c:v>
                </c:pt>
                <c:pt idx="894">
                  <c:v>3.0990000000000002</c:v>
                </c:pt>
                <c:pt idx="895">
                  <c:v>3.069</c:v>
                </c:pt>
                <c:pt idx="896">
                  <c:v>3.0640000000000001</c:v>
                </c:pt>
                <c:pt idx="897">
                  <c:v>3.1339999999999999</c:v>
                </c:pt>
                <c:pt idx="898">
                  <c:v>3.0750000000000002</c:v>
                </c:pt>
                <c:pt idx="899">
                  <c:v>3.085</c:v>
                </c:pt>
                <c:pt idx="900">
                  <c:v>3.04</c:v>
                </c:pt>
                <c:pt idx="901">
                  <c:v>2.9849999999999999</c:v>
                </c:pt>
                <c:pt idx="902">
                  <c:v>2.9420000000000002</c:v>
                </c:pt>
                <c:pt idx="903">
                  <c:v>2.9379999999999997</c:v>
                </c:pt>
                <c:pt idx="904">
                  <c:v>2.9290000000000003</c:v>
                </c:pt>
                <c:pt idx="905">
                  <c:v>2.911</c:v>
                </c:pt>
                <c:pt idx="906">
                  <c:v>2.8730000000000002</c:v>
                </c:pt>
                <c:pt idx="907">
                  <c:v>2.8580000000000001</c:v>
                </c:pt>
                <c:pt idx="908">
                  <c:v>2.8069999999999999</c:v>
                </c:pt>
                <c:pt idx="909">
                  <c:v>2.7810000000000001</c:v>
                </c:pt>
                <c:pt idx="910">
                  <c:v>2.8159999999999998</c:v>
                </c:pt>
                <c:pt idx="911">
                  <c:v>2.82</c:v>
                </c:pt>
                <c:pt idx="912">
                  <c:v>2.83</c:v>
                </c:pt>
                <c:pt idx="913">
                  <c:v>2.8369999999999997</c:v>
                </c:pt>
                <c:pt idx="914">
                  <c:v>2.8849999999999998</c:v>
                </c:pt>
                <c:pt idx="915">
                  <c:v>2.8759999999999999</c:v>
                </c:pt>
                <c:pt idx="916">
                  <c:v>2.85</c:v>
                </c:pt>
                <c:pt idx="917">
                  <c:v>2.8380000000000001</c:v>
                </c:pt>
                <c:pt idx="918">
                  <c:v>2.8559999999999999</c:v>
                </c:pt>
                <c:pt idx="919">
                  <c:v>2.8980000000000001</c:v>
                </c:pt>
                <c:pt idx="920">
                  <c:v>2.9260000000000002</c:v>
                </c:pt>
                <c:pt idx="921">
                  <c:v>2.871</c:v>
                </c:pt>
                <c:pt idx="922">
                  <c:v>2.88</c:v>
                </c:pt>
                <c:pt idx="923">
                  <c:v>2.8980000000000001</c:v>
                </c:pt>
                <c:pt idx="924">
                  <c:v>2.9020000000000001</c:v>
                </c:pt>
                <c:pt idx="925">
                  <c:v>2.93</c:v>
                </c:pt>
                <c:pt idx="926">
                  <c:v>2.9050000000000002</c:v>
                </c:pt>
                <c:pt idx="927">
                  <c:v>2.9729999999999999</c:v>
                </c:pt>
                <c:pt idx="928">
                  <c:v>2.9910000000000001</c:v>
                </c:pt>
                <c:pt idx="929">
                  <c:v>2.952</c:v>
                </c:pt>
                <c:pt idx="930">
                  <c:v>2.9820000000000002</c:v>
                </c:pt>
                <c:pt idx="931">
                  <c:v>2.9649999999999999</c:v>
                </c:pt>
                <c:pt idx="932">
                  <c:v>3.02</c:v>
                </c:pt>
                <c:pt idx="933">
                  <c:v>3.0739999999999998</c:v>
                </c:pt>
                <c:pt idx="934">
                  <c:v>3.0030000000000001</c:v>
                </c:pt>
                <c:pt idx="935">
                  <c:v>3.0550000000000002</c:v>
                </c:pt>
                <c:pt idx="936">
                  <c:v>3.1189999999999998</c:v>
                </c:pt>
                <c:pt idx="937">
                  <c:v>3.173</c:v>
                </c:pt>
                <c:pt idx="938">
                  <c:v>3.093</c:v>
                </c:pt>
                <c:pt idx="939">
                  <c:v>3.0169999999999999</c:v>
                </c:pt>
                <c:pt idx="940">
                  <c:v>2.8040000000000003</c:v>
                </c:pt>
                <c:pt idx="941">
                  <c:v>2.8220000000000001</c:v>
                </c:pt>
                <c:pt idx="942">
                  <c:v>2.7709999999999999</c:v>
                </c:pt>
                <c:pt idx="943">
                  <c:v>2.7290000000000001</c:v>
                </c:pt>
                <c:pt idx="944">
                  <c:v>2.7589999999999999</c:v>
                </c:pt>
                <c:pt idx="945">
                  <c:v>2.8170000000000002</c:v>
                </c:pt>
                <c:pt idx="946">
                  <c:v>2.9379999999999997</c:v>
                </c:pt>
                <c:pt idx="947">
                  <c:v>2.9130000000000003</c:v>
                </c:pt>
                <c:pt idx="948">
                  <c:v>2.871</c:v>
                </c:pt>
                <c:pt idx="949">
                  <c:v>2.8980000000000001</c:v>
                </c:pt>
                <c:pt idx="950">
                  <c:v>2.7199999999999998</c:v>
                </c:pt>
                <c:pt idx="951">
                  <c:v>2.6680000000000001</c:v>
                </c:pt>
                <c:pt idx="952">
                  <c:v>2.665</c:v>
                </c:pt>
                <c:pt idx="953">
                  <c:v>2.7170000000000001</c:v>
                </c:pt>
                <c:pt idx="954">
                  <c:v>2.617</c:v>
                </c:pt>
                <c:pt idx="955">
                  <c:v>2.6019999999999999</c:v>
                </c:pt>
                <c:pt idx="956">
                  <c:v>2.577</c:v>
                </c:pt>
                <c:pt idx="957">
                  <c:v>2.58</c:v>
                </c:pt>
                <c:pt idx="958">
                  <c:v>2.5649999999999999</c:v>
                </c:pt>
                <c:pt idx="959">
                  <c:v>2.6640000000000001</c:v>
                </c:pt>
                <c:pt idx="960">
                  <c:v>2.5760000000000001</c:v>
                </c:pt>
                <c:pt idx="961">
                  <c:v>2.6080000000000001</c:v>
                </c:pt>
                <c:pt idx="962">
                  <c:v>2.5670000000000002</c:v>
                </c:pt>
                <c:pt idx="963">
                  <c:v>2.5019999999999998</c:v>
                </c:pt>
                <c:pt idx="964">
                  <c:v>2.5310000000000001</c:v>
                </c:pt>
                <c:pt idx="965">
                  <c:v>2.5289999999999999</c:v>
                </c:pt>
                <c:pt idx="966">
                  <c:v>2.4980000000000002</c:v>
                </c:pt>
                <c:pt idx="967">
                  <c:v>2.5640000000000001</c:v>
                </c:pt>
                <c:pt idx="968">
                  <c:v>2.532</c:v>
                </c:pt>
                <c:pt idx="969">
                  <c:v>2.5329999999999999</c:v>
                </c:pt>
                <c:pt idx="970">
                  <c:v>2.573</c:v>
                </c:pt>
                <c:pt idx="971">
                  <c:v>2.6280000000000001</c:v>
                </c:pt>
                <c:pt idx="972">
                  <c:v>2.63</c:v>
                </c:pt>
                <c:pt idx="973">
                  <c:v>2.585</c:v>
                </c:pt>
                <c:pt idx="974">
                  <c:v>2.59</c:v>
                </c:pt>
                <c:pt idx="975">
                  <c:v>2.6310000000000002</c:v>
                </c:pt>
                <c:pt idx="976">
                  <c:v>2.6360000000000001</c:v>
                </c:pt>
                <c:pt idx="977">
                  <c:v>2.6669999999999998</c:v>
                </c:pt>
                <c:pt idx="978">
                  <c:v>2.7090000000000001</c:v>
                </c:pt>
                <c:pt idx="979">
                  <c:v>2.7570000000000001</c:v>
                </c:pt>
                <c:pt idx="980">
                  <c:v>2.7490000000000001</c:v>
                </c:pt>
                <c:pt idx="981">
                  <c:v>2.794</c:v>
                </c:pt>
                <c:pt idx="982">
                  <c:v>2.8439999999999999</c:v>
                </c:pt>
                <c:pt idx="983">
                  <c:v>2.887</c:v>
                </c:pt>
                <c:pt idx="984">
                  <c:v>2.8980000000000001</c:v>
                </c:pt>
                <c:pt idx="985">
                  <c:v>2.9210000000000003</c:v>
                </c:pt>
                <c:pt idx="986">
                  <c:v>2.9660000000000002</c:v>
                </c:pt>
                <c:pt idx="987">
                  <c:v>3.0030000000000001</c:v>
                </c:pt>
                <c:pt idx="988">
                  <c:v>3.0550000000000002</c:v>
                </c:pt>
                <c:pt idx="989">
                  <c:v>3.093</c:v>
                </c:pt>
                <c:pt idx="990">
                  <c:v>3.0430000000000001</c:v>
                </c:pt>
                <c:pt idx="991">
                  <c:v>3.08</c:v>
                </c:pt>
                <c:pt idx="992">
                  <c:v>2.99</c:v>
                </c:pt>
                <c:pt idx="993">
                  <c:v>3.0369999999999999</c:v>
                </c:pt>
                <c:pt idx="994">
                  <c:v>3.12</c:v>
                </c:pt>
                <c:pt idx="995">
                  <c:v>3.1589999999999998</c:v>
                </c:pt>
                <c:pt idx="996">
                  <c:v>3.1480000000000001</c:v>
                </c:pt>
                <c:pt idx="997">
                  <c:v>3.1880000000000002</c:v>
                </c:pt>
                <c:pt idx="998">
                  <c:v>3.1749999999999998</c:v>
                </c:pt>
                <c:pt idx="999">
                  <c:v>3.169</c:v>
                </c:pt>
                <c:pt idx="1000">
                  <c:v>3.165</c:v>
                </c:pt>
                <c:pt idx="1001">
                  <c:v>3.2090000000000001</c:v>
                </c:pt>
                <c:pt idx="1002">
                  <c:v>3.1960000000000002</c:v>
                </c:pt>
                <c:pt idx="1003">
                  <c:v>3.2370000000000001</c:v>
                </c:pt>
                <c:pt idx="1004">
                  <c:v>3.2210000000000001</c:v>
                </c:pt>
                <c:pt idx="1005">
                  <c:v>3.1909999999999998</c:v>
                </c:pt>
                <c:pt idx="1006">
                  <c:v>3.2250000000000001</c:v>
                </c:pt>
                <c:pt idx="1007">
                  <c:v>3.2730000000000001</c:v>
                </c:pt>
                <c:pt idx="1008">
                  <c:v>3.3279999999999998</c:v>
                </c:pt>
                <c:pt idx="1009">
                  <c:v>3.3519999999999999</c:v>
                </c:pt>
                <c:pt idx="1010">
                  <c:v>3.3959999999999999</c:v>
                </c:pt>
                <c:pt idx="1011">
                  <c:v>3.387</c:v>
                </c:pt>
                <c:pt idx="1012">
                  <c:v>3.4060000000000001</c:v>
                </c:pt>
                <c:pt idx="1013">
                  <c:v>3.4699999999999998</c:v>
                </c:pt>
                <c:pt idx="1014">
                  <c:v>3.56</c:v>
                </c:pt>
                <c:pt idx="1015">
                  <c:v>3.556</c:v>
                </c:pt>
                <c:pt idx="1016">
                  <c:v>3.5540000000000003</c:v>
                </c:pt>
                <c:pt idx="1017">
                  <c:v>3.4699999999999998</c:v>
                </c:pt>
                <c:pt idx="1018">
                  <c:v>3.4980000000000002</c:v>
                </c:pt>
                <c:pt idx="1019">
                  <c:v>3.4870000000000001</c:v>
                </c:pt>
                <c:pt idx="1020">
                  <c:v>3.49</c:v>
                </c:pt>
                <c:pt idx="1021">
                  <c:v>3.43</c:v>
                </c:pt>
                <c:pt idx="1022">
                  <c:v>3.4279999999999999</c:v>
                </c:pt>
                <c:pt idx="1023">
                  <c:v>3.46</c:v>
                </c:pt>
                <c:pt idx="1024">
                  <c:v>3.419</c:v>
                </c:pt>
                <c:pt idx="1025">
                  <c:v>3.3180000000000001</c:v>
                </c:pt>
                <c:pt idx="1026">
                  <c:v>3.3540000000000001</c:v>
                </c:pt>
                <c:pt idx="1027">
                  <c:v>3.4159999999999999</c:v>
                </c:pt>
                <c:pt idx="1028">
                  <c:v>3.407</c:v>
                </c:pt>
                <c:pt idx="1029">
                  <c:v>3.3820000000000001</c:v>
                </c:pt>
                <c:pt idx="1030">
                  <c:v>3.4660000000000002</c:v>
                </c:pt>
                <c:pt idx="1031">
                  <c:v>3.3689999999999998</c:v>
                </c:pt>
                <c:pt idx="1032">
                  <c:v>3.4</c:v>
                </c:pt>
                <c:pt idx="1033">
                  <c:v>3.3580000000000001</c:v>
                </c:pt>
                <c:pt idx="1034">
                  <c:v>3.2480000000000002</c:v>
                </c:pt>
                <c:pt idx="1035">
                  <c:v>3.2709999999999999</c:v>
                </c:pt>
                <c:pt idx="1036">
                  <c:v>3.2650000000000001</c:v>
                </c:pt>
                <c:pt idx="1037">
                  <c:v>3.218</c:v>
                </c:pt>
                <c:pt idx="1038">
                  <c:v>3.2290000000000001</c:v>
                </c:pt>
                <c:pt idx="1039">
                  <c:v>3.198</c:v>
                </c:pt>
                <c:pt idx="1040">
                  <c:v>3.1920000000000002</c:v>
                </c:pt>
                <c:pt idx="1041">
                  <c:v>3.2800000000000002</c:v>
                </c:pt>
                <c:pt idx="1042">
                  <c:v>3.26</c:v>
                </c:pt>
                <c:pt idx="1043">
                  <c:v>3.2709999999999999</c:v>
                </c:pt>
                <c:pt idx="1044">
                  <c:v>3.3439999999999999</c:v>
                </c:pt>
                <c:pt idx="1045">
                  <c:v>3.3380000000000001</c:v>
                </c:pt>
                <c:pt idx="1046">
                  <c:v>3.3279999999999998</c:v>
                </c:pt>
                <c:pt idx="1047">
                  <c:v>3.3439999999999999</c:v>
                </c:pt>
                <c:pt idx="1048">
                  <c:v>3.4180000000000001</c:v>
                </c:pt>
                <c:pt idx="1049">
                  <c:v>3.4369999999999998</c:v>
                </c:pt>
                <c:pt idx="1050">
                  <c:v>3.4089999999999998</c:v>
                </c:pt>
                <c:pt idx="1051">
                  <c:v>3.4529999999999998</c:v>
                </c:pt>
                <c:pt idx="1052">
                  <c:v>3.3540000000000001</c:v>
                </c:pt>
                <c:pt idx="1053">
                  <c:v>3.3109999999999999</c:v>
                </c:pt>
                <c:pt idx="1054">
                  <c:v>3.1920000000000002</c:v>
                </c:pt>
                <c:pt idx="1055">
                  <c:v>3.2530000000000001</c:v>
                </c:pt>
                <c:pt idx="1056">
                  <c:v>3.3109999999999999</c:v>
                </c:pt>
                <c:pt idx="1057">
                  <c:v>3.2589999999999999</c:v>
                </c:pt>
                <c:pt idx="1058">
                  <c:v>3.1469999999999998</c:v>
                </c:pt>
                <c:pt idx="1059">
                  <c:v>3.1419999999999999</c:v>
                </c:pt>
                <c:pt idx="1060">
                  <c:v>3.1419999999999999</c:v>
                </c:pt>
                <c:pt idx="1061">
                  <c:v>3.1360000000000001</c:v>
                </c:pt>
                <c:pt idx="1062">
                  <c:v>3.1390000000000002</c:v>
                </c:pt>
                <c:pt idx="1063">
                  <c:v>3.113</c:v>
                </c:pt>
                <c:pt idx="1064">
                  <c:v>3.1310000000000002</c:v>
                </c:pt>
                <c:pt idx="1065">
                  <c:v>3.2069999999999999</c:v>
                </c:pt>
                <c:pt idx="1066">
                  <c:v>3.3</c:v>
                </c:pt>
                <c:pt idx="1067">
                  <c:v>3.2970000000000002</c:v>
                </c:pt>
                <c:pt idx="1068">
                  <c:v>3.278</c:v>
                </c:pt>
                <c:pt idx="1069">
                  <c:v>3.2789999999999999</c:v>
                </c:pt>
                <c:pt idx="1070">
                  <c:v>3.2490000000000001</c:v>
                </c:pt>
                <c:pt idx="1071">
                  <c:v>3.2469999999999999</c:v>
                </c:pt>
                <c:pt idx="1072">
                  <c:v>3.2010000000000001</c:v>
                </c:pt>
                <c:pt idx="1073">
                  <c:v>3.3029999999999999</c:v>
                </c:pt>
                <c:pt idx="1074">
                  <c:v>3.3740000000000001</c:v>
                </c:pt>
                <c:pt idx="1075">
                  <c:v>3.3639999999999999</c:v>
                </c:pt>
                <c:pt idx="1076">
                  <c:v>3.3540000000000001</c:v>
                </c:pt>
                <c:pt idx="1077">
                  <c:v>3.4119999999999999</c:v>
                </c:pt>
                <c:pt idx="1078">
                  <c:v>3.3730000000000002</c:v>
                </c:pt>
                <c:pt idx="1079">
                  <c:v>3.4769999999999999</c:v>
                </c:pt>
                <c:pt idx="1080">
                  <c:v>3.4990000000000001</c:v>
                </c:pt>
                <c:pt idx="1081">
                  <c:v>3.56</c:v>
                </c:pt>
                <c:pt idx="1082">
                  <c:v>3.62</c:v>
                </c:pt>
                <c:pt idx="1083">
                  <c:v>3.68</c:v>
                </c:pt>
                <c:pt idx="1084">
                  <c:v>3.714</c:v>
                </c:pt>
                <c:pt idx="1085">
                  <c:v>3.6989999999999998</c:v>
                </c:pt>
                <c:pt idx="1086">
                  <c:v>3.7119999999999997</c:v>
                </c:pt>
                <c:pt idx="1087">
                  <c:v>3.6630000000000003</c:v>
                </c:pt>
                <c:pt idx="1088">
                  <c:v>3.6539999999999999</c:v>
                </c:pt>
                <c:pt idx="1089">
                  <c:v>3.6640000000000001</c:v>
                </c:pt>
                <c:pt idx="1090">
                  <c:v>3.669</c:v>
                </c:pt>
                <c:pt idx="1091">
                  <c:v>3.722</c:v>
                </c:pt>
                <c:pt idx="1092">
                  <c:v>3.7160000000000002</c:v>
                </c:pt>
                <c:pt idx="1093">
                  <c:v>3.7029999999999998</c:v>
                </c:pt>
                <c:pt idx="1094">
                  <c:v>3.7810000000000001</c:v>
                </c:pt>
                <c:pt idx="1095">
                  <c:v>3.7850000000000001</c:v>
                </c:pt>
                <c:pt idx="1096">
                  <c:v>3.8209999999999997</c:v>
                </c:pt>
                <c:pt idx="1097">
                  <c:v>3.8220000000000001</c:v>
                </c:pt>
                <c:pt idx="1098">
                  <c:v>3.8250000000000002</c:v>
                </c:pt>
                <c:pt idx="1099">
                  <c:v>3.8580000000000001</c:v>
                </c:pt>
                <c:pt idx="1100">
                  <c:v>3.867</c:v>
                </c:pt>
                <c:pt idx="1101">
                  <c:v>3.8810000000000002</c:v>
                </c:pt>
                <c:pt idx="1102">
                  <c:v>3.8679999999999999</c:v>
                </c:pt>
                <c:pt idx="1103">
                  <c:v>3.871</c:v>
                </c:pt>
                <c:pt idx="1104">
                  <c:v>3.8839999999999999</c:v>
                </c:pt>
                <c:pt idx="1105">
                  <c:v>3.891</c:v>
                </c:pt>
                <c:pt idx="1106">
                  <c:v>3.8980000000000001</c:v>
                </c:pt>
                <c:pt idx="1107">
                  <c:v>3.8759999999999999</c:v>
                </c:pt>
                <c:pt idx="1108">
                  <c:v>3.9039999999999999</c:v>
                </c:pt>
                <c:pt idx="1109">
                  <c:v>3.923</c:v>
                </c:pt>
                <c:pt idx="1110">
                  <c:v>3.9169999999999998</c:v>
                </c:pt>
                <c:pt idx="1111">
                  <c:v>3.968</c:v>
                </c:pt>
                <c:pt idx="1112">
                  <c:v>3.984</c:v>
                </c:pt>
                <c:pt idx="1113">
                  <c:v>4.0149999999999997</c:v>
                </c:pt>
                <c:pt idx="1114">
                  <c:v>4.024</c:v>
                </c:pt>
                <c:pt idx="1115">
                  <c:v>3.996</c:v>
                </c:pt>
                <c:pt idx="1116">
                  <c:v>4.0339999999999998</c:v>
                </c:pt>
                <c:pt idx="1117">
                  <c:v>4.03</c:v>
                </c:pt>
                <c:pt idx="1118">
                  <c:v>4.0179999999999998</c:v>
                </c:pt>
                <c:pt idx="1119">
                  <c:v>4.0369999999999999</c:v>
                </c:pt>
                <c:pt idx="1120">
                  <c:v>4.0549999999999997</c:v>
                </c:pt>
                <c:pt idx="1121">
                  <c:v>3.99</c:v>
                </c:pt>
                <c:pt idx="1122">
                  <c:v>4.0179999999999998</c:v>
                </c:pt>
                <c:pt idx="1123">
                  <c:v>4.0519999999999996</c:v>
                </c:pt>
                <c:pt idx="1124">
                  <c:v>4.0449999999999999</c:v>
                </c:pt>
                <c:pt idx="1125">
                  <c:v>4.1189999999999998</c:v>
                </c:pt>
                <c:pt idx="1126">
                  <c:v>4.1559999999999997</c:v>
                </c:pt>
                <c:pt idx="1127">
                  <c:v>4.1520000000000001</c:v>
                </c:pt>
                <c:pt idx="1128">
                  <c:v>4.1550000000000002</c:v>
                </c:pt>
                <c:pt idx="1129">
                  <c:v>4.1370000000000005</c:v>
                </c:pt>
                <c:pt idx="1130">
                  <c:v>4.1150000000000002</c:v>
                </c:pt>
                <c:pt idx="1131">
                  <c:v>4.1479999999999997</c:v>
                </c:pt>
                <c:pt idx="1132">
                  <c:v>4.1079999999999997</c:v>
                </c:pt>
                <c:pt idx="1133">
                  <c:v>4.1779999999999999</c:v>
                </c:pt>
                <c:pt idx="1134">
                  <c:v>4.1109999999999998</c:v>
                </c:pt>
                <c:pt idx="1135">
                  <c:v>4.1349999999999998</c:v>
                </c:pt>
                <c:pt idx="1136">
                  <c:v>3.9420000000000002</c:v>
                </c:pt>
                <c:pt idx="1137">
                  <c:v>4.101</c:v>
                </c:pt>
                <c:pt idx="1138">
                  <c:v>4.056</c:v>
                </c:pt>
                <c:pt idx="1139">
                  <c:v>4.05</c:v>
                </c:pt>
                <c:pt idx="1140">
                  <c:v>4.0739999999999998</c:v>
                </c:pt>
                <c:pt idx="1141">
                  <c:v>4.032</c:v>
                </c:pt>
                <c:pt idx="1142">
                  <c:v>4.056</c:v>
                </c:pt>
                <c:pt idx="1143">
                  <c:v>4.0620000000000003</c:v>
                </c:pt>
                <c:pt idx="1144">
                  <c:v>4.085</c:v>
                </c:pt>
                <c:pt idx="1145">
                  <c:v>4.1500000000000004</c:v>
                </c:pt>
                <c:pt idx="1146">
                  <c:v>4.2</c:v>
                </c:pt>
                <c:pt idx="1147">
                  <c:v>4.194</c:v>
                </c:pt>
                <c:pt idx="1148">
                  <c:v>4.2089999999999996</c:v>
                </c:pt>
                <c:pt idx="1149">
                  <c:v>4.1849999999999996</c:v>
                </c:pt>
                <c:pt idx="1150">
                  <c:v>4.202</c:v>
                </c:pt>
                <c:pt idx="1151">
                  <c:v>4.1459999999999999</c:v>
                </c:pt>
                <c:pt idx="1152">
                  <c:v>4.16</c:v>
                </c:pt>
                <c:pt idx="1153">
                  <c:v>4.1310000000000002</c:v>
                </c:pt>
                <c:pt idx="1154">
                  <c:v>4.16</c:v>
                </c:pt>
                <c:pt idx="1155">
                  <c:v>4.1420000000000003</c:v>
                </c:pt>
                <c:pt idx="1156">
                  <c:v>4.1130000000000004</c:v>
                </c:pt>
                <c:pt idx="1157">
                  <c:v>4.1360000000000001</c:v>
                </c:pt>
                <c:pt idx="1158">
                  <c:v>4.0570000000000004</c:v>
                </c:pt>
                <c:pt idx="1159">
                  <c:v>4.0720000000000001</c:v>
                </c:pt>
                <c:pt idx="1160">
                  <c:v>4.0540000000000003</c:v>
                </c:pt>
                <c:pt idx="1161">
                  <c:v>4.008</c:v>
                </c:pt>
                <c:pt idx="1162">
                  <c:v>4.0739999999999998</c:v>
                </c:pt>
                <c:pt idx="1163">
                  <c:v>4.0830000000000002</c:v>
                </c:pt>
                <c:pt idx="1164">
                  <c:v>4.1370000000000005</c:v>
                </c:pt>
                <c:pt idx="1165">
                  <c:v>4.1280000000000001</c:v>
                </c:pt>
                <c:pt idx="1166">
                  <c:v>4.202</c:v>
                </c:pt>
                <c:pt idx="1167">
                  <c:v>4.2279999999999998</c:v>
                </c:pt>
                <c:pt idx="1168">
                  <c:v>4.2640000000000002</c:v>
                </c:pt>
                <c:pt idx="1169">
                  <c:v>4.2839999999999998</c:v>
                </c:pt>
                <c:pt idx="1170">
                  <c:v>4.3339999999999996</c:v>
                </c:pt>
                <c:pt idx="1171">
                  <c:v>4.367</c:v>
                </c:pt>
                <c:pt idx="1172">
                  <c:v>4.359</c:v>
                </c:pt>
                <c:pt idx="1173">
                  <c:v>4.343</c:v>
                </c:pt>
                <c:pt idx="1174">
                  <c:v>4.391</c:v>
                </c:pt>
                <c:pt idx="1175">
                  <c:v>4.4619999999999997</c:v>
                </c:pt>
                <c:pt idx="1176">
                  <c:v>4.5570000000000004</c:v>
                </c:pt>
                <c:pt idx="1177">
                  <c:v>4.5369999999999999</c:v>
                </c:pt>
                <c:pt idx="1178">
                  <c:v>4.5620000000000003</c:v>
                </c:pt>
                <c:pt idx="1179">
                  <c:v>4.5789999999999997</c:v>
                </c:pt>
                <c:pt idx="1180">
                  <c:v>4.5979999999999999</c:v>
                </c:pt>
                <c:pt idx="1181">
                  <c:v>4.6040000000000001</c:v>
                </c:pt>
                <c:pt idx="1182">
                  <c:v>4.5999999999999996</c:v>
                </c:pt>
                <c:pt idx="1183">
                  <c:v>4.609</c:v>
                </c:pt>
                <c:pt idx="1184">
                  <c:v>4.6230000000000002</c:v>
                </c:pt>
                <c:pt idx="1185">
                  <c:v>4.5910000000000002</c:v>
                </c:pt>
                <c:pt idx="1186">
                  <c:v>4.593</c:v>
                </c:pt>
                <c:pt idx="1187">
                  <c:v>4.6100000000000003</c:v>
                </c:pt>
                <c:pt idx="1188">
                  <c:v>4.6020000000000003</c:v>
                </c:pt>
                <c:pt idx="1189">
                  <c:v>4.6760000000000002</c:v>
                </c:pt>
                <c:pt idx="1190">
                  <c:v>4.673</c:v>
                </c:pt>
                <c:pt idx="1191">
                  <c:v>4.6719999999999997</c:v>
                </c:pt>
                <c:pt idx="1192">
                  <c:v>4.6879999999999997</c:v>
                </c:pt>
                <c:pt idx="1193">
                  <c:v>4.694</c:v>
                </c:pt>
                <c:pt idx="1194">
                  <c:v>4.7039999999999997</c:v>
                </c:pt>
                <c:pt idx="1195">
                  <c:v>4.7249999999999996</c:v>
                </c:pt>
                <c:pt idx="1196">
                  <c:v>4.7169999999999996</c:v>
                </c:pt>
                <c:pt idx="1197">
                  <c:v>4.7510000000000003</c:v>
                </c:pt>
                <c:pt idx="1198">
                  <c:v>4.742</c:v>
                </c:pt>
                <c:pt idx="1199">
                  <c:v>4.734</c:v>
                </c:pt>
                <c:pt idx="1200">
                  <c:v>4.7379999999999995</c:v>
                </c:pt>
                <c:pt idx="1201">
                  <c:v>4.7850000000000001</c:v>
                </c:pt>
                <c:pt idx="1202">
                  <c:v>4.78</c:v>
                </c:pt>
                <c:pt idx="1203">
                  <c:v>4.7830000000000004</c:v>
                </c:pt>
                <c:pt idx="1204">
                  <c:v>4.7709999999999999</c:v>
                </c:pt>
                <c:pt idx="1205">
                  <c:v>4.7709999999999999</c:v>
                </c:pt>
                <c:pt idx="1206">
                  <c:v>4.7780000000000005</c:v>
                </c:pt>
                <c:pt idx="1207">
                  <c:v>4.7750000000000004</c:v>
                </c:pt>
                <c:pt idx="1208">
                  <c:v>4.7809999999999997</c:v>
                </c:pt>
                <c:pt idx="1209">
                  <c:v>4.7930000000000001</c:v>
                </c:pt>
                <c:pt idx="1210">
                  <c:v>4.7889999999999997</c:v>
                </c:pt>
                <c:pt idx="1211">
                  <c:v>4.7809999999999997</c:v>
                </c:pt>
                <c:pt idx="1212">
                  <c:v>4.7969999999999997</c:v>
                </c:pt>
                <c:pt idx="1213">
                  <c:v>4.8129999999999997</c:v>
                </c:pt>
                <c:pt idx="1214">
                  <c:v>4.8390000000000004</c:v>
                </c:pt>
                <c:pt idx="1215">
                  <c:v>4.8490000000000002</c:v>
                </c:pt>
                <c:pt idx="1216">
                  <c:v>4.827</c:v>
                </c:pt>
                <c:pt idx="1217">
                  <c:v>4.8070000000000004</c:v>
                </c:pt>
                <c:pt idx="1218">
                  <c:v>4.8360000000000003</c:v>
                </c:pt>
                <c:pt idx="1219">
                  <c:v>4.8449999999999998</c:v>
                </c:pt>
                <c:pt idx="1220">
                  <c:v>4.7919999999999998</c:v>
                </c:pt>
                <c:pt idx="1221">
                  <c:v>4.8179999999999996</c:v>
                </c:pt>
                <c:pt idx="1222">
                  <c:v>4.819</c:v>
                </c:pt>
                <c:pt idx="1223">
                  <c:v>4.75</c:v>
                </c:pt>
                <c:pt idx="1224">
                  <c:v>4.7409999999999997</c:v>
                </c:pt>
                <c:pt idx="1225">
                  <c:v>4.7270000000000003</c:v>
                </c:pt>
                <c:pt idx="1226">
                  <c:v>4.6959999999999997</c:v>
                </c:pt>
                <c:pt idx="1227">
                  <c:v>4.6059999999999999</c:v>
                </c:pt>
                <c:pt idx="1228">
                  <c:v>4.5839999999999996</c:v>
                </c:pt>
                <c:pt idx="1229">
                  <c:v>4.5910000000000002</c:v>
                </c:pt>
                <c:pt idx="1230">
                  <c:v>4.5910000000000002</c:v>
                </c:pt>
                <c:pt idx="1231">
                  <c:v>4.6379999999999999</c:v>
                </c:pt>
                <c:pt idx="1232">
                  <c:v>4.657</c:v>
                </c:pt>
                <c:pt idx="1233">
                  <c:v>4.6210000000000004</c:v>
                </c:pt>
                <c:pt idx="1234">
                  <c:v>4.5940000000000003</c:v>
                </c:pt>
                <c:pt idx="1235">
                  <c:v>4.6120000000000001</c:v>
                </c:pt>
                <c:pt idx="1236">
                  <c:v>4.6459999999999999</c:v>
                </c:pt>
                <c:pt idx="1237">
                  <c:v>4.6710000000000003</c:v>
                </c:pt>
                <c:pt idx="1238">
                  <c:v>4.7039999999999997</c:v>
                </c:pt>
                <c:pt idx="1239">
                  <c:v>4.7130000000000001</c:v>
                </c:pt>
                <c:pt idx="1240">
                  <c:v>4.7610000000000001</c:v>
                </c:pt>
                <c:pt idx="1241">
                  <c:v>4.7329999999999997</c:v>
                </c:pt>
                <c:pt idx="1242">
                  <c:v>4.7530000000000001</c:v>
                </c:pt>
                <c:pt idx="1243">
                  <c:v>4.7379999999999995</c:v>
                </c:pt>
                <c:pt idx="1244">
                  <c:v>4.7</c:v>
                </c:pt>
                <c:pt idx="1245">
                  <c:v>4.7069999999999999</c:v>
                </c:pt>
                <c:pt idx="1246">
                  <c:v>4.7379999999999995</c:v>
                </c:pt>
                <c:pt idx="1247">
                  <c:v>4.7089999999999996</c:v>
                </c:pt>
                <c:pt idx="1248">
                  <c:v>4.71</c:v>
                </c:pt>
                <c:pt idx="1249">
                  <c:v>4.6989999999999998</c:v>
                </c:pt>
                <c:pt idx="1250">
                  <c:v>4.641</c:v>
                </c:pt>
                <c:pt idx="1251">
                  <c:v>4.6370000000000005</c:v>
                </c:pt>
                <c:pt idx="1252">
                  <c:v>4.6230000000000002</c:v>
                </c:pt>
                <c:pt idx="1253">
                  <c:v>4.6319999999999997</c:v>
                </c:pt>
                <c:pt idx="1254">
                  <c:v>4.633</c:v>
                </c:pt>
                <c:pt idx="1255">
                  <c:v>4.5960000000000001</c:v>
                </c:pt>
                <c:pt idx="1256">
                  <c:v>4.5869999999999997</c:v>
                </c:pt>
                <c:pt idx="1257">
                  <c:v>4.5839999999999996</c:v>
                </c:pt>
                <c:pt idx="1258">
                  <c:v>4.577</c:v>
                </c:pt>
                <c:pt idx="1259">
                  <c:v>4.5979999999999999</c:v>
                </c:pt>
                <c:pt idx="1260">
                  <c:v>4.5600000000000005</c:v>
                </c:pt>
                <c:pt idx="1261">
                  <c:v>4.5590000000000002</c:v>
                </c:pt>
                <c:pt idx="1262">
                  <c:v>4.6150000000000002</c:v>
                </c:pt>
                <c:pt idx="1263">
                  <c:v>4.5910000000000002</c:v>
                </c:pt>
                <c:pt idx="1264">
                  <c:v>4.5830000000000002</c:v>
                </c:pt>
                <c:pt idx="1265">
                  <c:v>4.5339999999999998</c:v>
                </c:pt>
                <c:pt idx="1266">
                  <c:v>4.5510000000000002</c:v>
                </c:pt>
                <c:pt idx="1267">
                  <c:v>4.5960000000000001</c:v>
                </c:pt>
                <c:pt idx="1268">
                  <c:v>4.6109999999999998</c:v>
                </c:pt>
                <c:pt idx="1269">
                  <c:v>4.6479999999999997</c:v>
                </c:pt>
                <c:pt idx="1270">
                  <c:v>4.6769999999999996</c:v>
                </c:pt>
                <c:pt idx="1271">
                  <c:v>4.6550000000000002</c:v>
                </c:pt>
                <c:pt idx="1272">
                  <c:v>4.6630000000000003</c:v>
                </c:pt>
                <c:pt idx="1273">
                  <c:v>4.6500000000000004</c:v>
                </c:pt>
                <c:pt idx="1274">
                  <c:v>4.6690000000000005</c:v>
                </c:pt>
                <c:pt idx="1275">
                  <c:v>4.6740000000000004</c:v>
                </c:pt>
                <c:pt idx="1276">
                  <c:v>4.6820000000000004</c:v>
                </c:pt>
                <c:pt idx="1277">
                  <c:v>4.66</c:v>
                </c:pt>
                <c:pt idx="1278">
                  <c:v>4.6619999999999999</c:v>
                </c:pt>
                <c:pt idx="1279">
                  <c:v>4.6630000000000003</c:v>
                </c:pt>
                <c:pt idx="1280">
                  <c:v>4.6500000000000004</c:v>
                </c:pt>
                <c:pt idx="1281">
                  <c:v>4.6280000000000001</c:v>
                </c:pt>
                <c:pt idx="1282">
                  <c:v>4.6280000000000001</c:v>
                </c:pt>
                <c:pt idx="1283">
                  <c:v>4.7009999999999996</c:v>
                </c:pt>
                <c:pt idx="1284">
                  <c:v>4.6749999999999998</c:v>
                </c:pt>
                <c:pt idx="1285">
                  <c:v>4.7089999999999996</c:v>
                </c:pt>
                <c:pt idx="1286">
                  <c:v>4.7110000000000003</c:v>
                </c:pt>
                <c:pt idx="1287">
                  <c:v>4.7249999999999996</c:v>
                </c:pt>
                <c:pt idx="1288">
                  <c:v>4.7119999999999997</c:v>
                </c:pt>
                <c:pt idx="1289">
                  <c:v>4.6690000000000005</c:v>
                </c:pt>
                <c:pt idx="1290">
                  <c:v>4.6589999999999998</c:v>
                </c:pt>
                <c:pt idx="1291">
                  <c:v>4.6909999999999998</c:v>
                </c:pt>
                <c:pt idx="1292">
                  <c:v>4.6779999999999999</c:v>
                </c:pt>
                <c:pt idx="1293">
                  <c:v>4.6890000000000001</c:v>
                </c:pt>
                <c:pt idx="1294">
                  <c:v>4.6980000000000004</c:v>
                </c:pt>
                <c:pt idx="1295">
                  <c:v>4.7169999999999996</c:v>
                </c:pt>
                <c:pt idx="1296">
                  <c:v>4.7370000000000001</c:v>
                </c:pt>
                <c:pt idx="1297">
                  <c:v>4.7190000000000003</c:v>
                </c:pt>
                <c:pt idx="1298">
                  <c:v>4.6980000000000004</c:v>
                </c:pt>
                <c:pt idx="1299">
                  <c:v>4.6980000000000004</c:v>
                </c:pt>
                <c:pt idx="1300">
                  <c:v>4.6859999999999999</c:v>
                </c:pt>
                <c:pt idx="1301">
                  <c:v>4.6589999999999998</c:v>
                </c:pt>
                <c:pt idx="1302">
                  <c:v>4.6929999999999996</c:v>
                </c:pt>
                <c:pt idx="1303">
                  <c:v>4.7489999999999997</c:v>
                </c:pt>
                <c:pt idx="1304">
                  <c:v>4.7750000000000004</c:v>
                </c:pt>
                <c:pt idx="1305">
                  <c:v>4.82</c:v>
                </c:pt>
                <c:pt idx="1306">
                  <c:v>4.8440000000000003</c:v>
                </c:pt>
                <c:pt idx="1307">
                  <c:v>4.8629999999999995</c:v>
                </c:pt>
                <c:pt idx="1308">
                  <c:v>4.8570000000000002</c:v>
                </c:pt>
                <c:pt idx="1309">
                  <c:v>4.8109999999999999</c:v>
                </c:pt>
                <c:pt idx="1310">
                  <c:v>4.7839999999999998</c:v>
                </c:pt>
                <c:pt idx="1311">
                  <c:v>4.8</c:v>
                </c:pt>
                <c:pt idx="1312">
                  <c:v>4.8419999999999996</c:v>
                </c:pt>
                <c:pt idx="1313">
                  <c:v>4.8499999999999996</c:v>
                </c:pt>
                <c:pt idx="1314">
                  <c:v>4.8440000000000003</c:v>
                </c:pt>
                <c:pt idx="1315">
                  <c:v>4.8170000000000002</c:v>
                </c:pt>
                <c:pt idx="1316">
                  <c:v>4.83</c:v>
                </c:pt>
                <c:pt idx="1317">
                  <c:v>4.8520000000000003</c:v>
                </c:pt>
                <c:pt idx="1318">
                  <c:v>4.8730000000000002</c:v>
                </c:pt>
                <c:pt idx="1319">
                  <c:v>4.8540000000000001</c:v>
                </c:pt>
                <c:pt idx="1320">
                  <c:v>4.8659999999999997</c:v>
                </c:pt>
                <c:pt idx="1321">
                  <c:v>4.8680000000000003</c:v>
                </c:pt>
                <c:pt idx="1322">
                  <c:v>4.8680000000000003</c:v>
                </c:pt>
                <c:pt idx="1323">
                  <c:v>4.8899999999999997</c:v>
                </c:pt>
                <c:pt idx="1324">
                  <c:v>4.891</c:v>
                </c:pt>
                <c:pt idx="1325">
                  <c:v>4.8819999999999997</c:v>
                </c:pt>
                <c:pt idx="1326">
                  <c:v>4.9030000000000005</c:v>
                </c:pt>
                <c:pt idx="1327">
                  <c:v>4.8710000000000004</c:v>
                </c:pt>
                <c:pt idx="1328">
                  <c:v>4.8979999999999997</c:v>
                </c:pt>
                <c:pt idx="1329">
                  <c:v>4.95</c:v>
                </c:pt>
                <c:pt idx="1330">
                  <c:v>4.9429999999999996</c:v>
                </c:pt>
                <c:pt idx="1331">
                  <c:v>4.9370000000000003</c:v>
                </c:pt>
                <c:pt idx="1332">
                  <c:v>4.875</c:v>
                </c:pt>
                <c:pt idx="1333">
                  <c:v>4.8689999999999998</c:v>
                </c:pt>
                <c:pt idx="1334">
                  <c:v>4.8739999999999997</c:v>
                </c:pt>
                <c:pt idx="1335">
                  <c:v>4.835</c:v>
                </c:pt>
                <c:pt idx="1336">
                  <c:v>4.8369999999999997</c:v>
                </c:pt>
                <c:pt idx="1337">
                  <c:v>4.8849999999999998</c:v>
                </c:pt>
                <c:pt idx="1338">
                  <c:v>4.93</c:v>
                </c:pt>
                <c:pt idx="1339">
                  <c:v>4.8840000000000003</c:v>
                </c:pt>
                <c:pt idx="1340">
                  <c:v>4.9879999999999995</c:v>
                </c:pt>
                <c:pt idx="1341">
                  <c:v>4.952</c:v>
                </c:pt>
                <c:pt idx="1342">
                  <c:v>4.9809999999999999</c:v>
                </c:pt>
                <c:pt idx="1343">
                  <c:v>4.9260000000000002</c:v>
                </c:pt>
                <c:pt idx="1344">
                  <c:v>4.8689999999999998</c:v>
                </c:pt>
                <c:pt idx="1345">
                  <c:v>4.766</c:v>
                </c:pt>
                <c:pt idx="1346">
                  <c:v>4.7869999999999999</c:v>
                </c:pt>
                <c:pt idx="1347">
                  <c:v>4.7460000000000004</c:v>
                </c:pt>
                <c:pt idx="1348">
                  <c:v>4.7290000000000001</c:v>
                </c:pt>
                <c:pt idx="1349">
                  <c:v>4.7219999999999995</c:v>
                </c:pt>
                <c:pt idx="1350">
                  <c:v>4.7240000000000002</c:v>
                </c:pt>
                <c:pt idx="1351">
                  <c:v>4.657</c:v>
                </c:pt>
                <c:pt idx="1352">
                  <c:v>4.6749999999999998</c:v>
                </c:pt>
                <c:pt idx="1353">
                  <c:v>4.6559999999999997</c:v>
                </c:pt>
                <c:pt idx="1354">
                  <c:v>4.6289999999999996</c:v>
                </c:pt>
                <c:pt idx="1355">
                  <c:v>4.58</c:v>
                </c:pt>
                <c:pt idx="1356">
                  <c:v>4.5919999999999996</c:v>
                </c:pt>
                <c:pt idx="1357">
                  <c:v>4.5969999999999995</c:v>
                </c:pt>
                <c:pt idx="1358">
                  <c:v>4.5910000000000002</c:v>
                </c:pt>
                <c:pt idx="1359">
                  <c:v>4.6260000000000003</c:v>
                </c:pt>
                <c:pt idx="1360">
                  <c:v>4.6459999999999999</c:v>
                </c:pt>
                <c:pt idx="1361">
                  <c:v>4.6459999999999999</c:v>
                </c:pt>
                <c:pt idx="1362">
                  <c:v>4.6420000000000003</c:v>
                </c:pt>
                <c:pt idx="1363">
                  <c:v>4.6280000000000001</c:v>
                </c:pt>
                <c:pt idx="1364">
                  <c:v>4.67</c:v>
                </c:pt>
                <c:pt idx="1365">
                  <c:v>4.68</c:v>
                </c:pt>
                <c:pt idx="1366">
                  <c:v>4.5309999999999997</c:v>
                </c:pt>
                <c:pt idx="1367">
                  <c:v>4.508</c:v>
                </c:pt>
                <c:pt idx="1368">
                  <c:v>4.5229999999999997</c:v>
                </c:pt>
                <c:pt idx="1369">
                  <c:v>4.4690000000000003</c:v>
                </c:pt>
                <c:pt idx="1370">
                  <c:v>4.4589999999999996</c:v>
                </c:pt>
                <c:pt idx="1371">
                  <c:v>4.4489999999999998</c:v>
                </c:pt>
                <c:pt idx="1372">
                  <c:v>4.42</c:v>
                </c:pt>
                <c:pt idx="1373">
                  <c:v>4.4189999999999996</c:v>
                </c:pt>
                <c:pt idx="1374">
                  <c:v>4.3849999999999998</c:v>
                </c:pt>
                <c:pt idx="1375">
                  <c:v>4.4130000000000003</c:v>
                </c:pt>
                <c:pt idx="1376">
                  <c:v>4.4249999999999998</c:v>
                </c:pt>
                <c:pt idx="1377">
                  <c:v>4.3959999999999999</c:v>
                </c:pt>
                <c:pt idx="1378">
                  <c:v>4.3899999999999997</c:v>
                </c:pt>
                <c:pt idx="1379">
                  <c:v>4.4039999999999999</c:v>
                </c:pt>
                <c:pt idx="1380">
                  <c:v>4.4749999999999996</c:v>
                </c:pt>
                <c:pt idx="1381">
                  <c:v>4.4240000000000004</c:v>
                </c:pt>
                <c:pt idx="1382">
                  <c:v>4.4459999999999997</c:v>
                </c:pt>
                <c:pt idx="1383">
                  <c:v>4.4610000000000003</c:v>
                </c:pt>
                <c:pt idx="1384">
                  <c:v>4.4429999999999996</c:v>
                </c:pt>
                <c:pt idx="1385">
                  <c:v>4.4359999999999999</c:v>
                </c:pt>
                <c:pt idx="1386">
                  <c:v>4.4580000000000002</c:v>
                </c:pt>
                <c:pt idx="1387">
                  <c:v>4.4349999999999996</c:v>
                </c:pt>
                <c:pt idx="1388">
                  <c:v>4.4870000000000001</c:v>
                </c:pt>
                <c:pt idx="1389">
                  <c:v>4.4180000000000001</c:v>
                </c:pt>
                <c:pt idx="1390">
                  <c:v>4.423</c:v>
                </c:pt>
                <c:pt idx="1391">
                  <c:v>4.4930000000000003</c:v>
                </c:pt>
                <c:pt idx="1392">
                  <c:v>4.4219999999999997</c:v>
                </c:pt>
                <c:pt idx="1393">
                  <c:v>4.4340000000000002</c:v>
                </c:pt>
                <c:pt idx="1394">
                  <c:v>4.4169999999999998</c:v>
                </c:pt>
                <c:pt idx="1395">
                  <c:v>4.4530000000000003</c:v>
                </c:pt>
                <c:pt idx="1396">
                  <c:v>4.4669999999999996</c:v>
                </c:pt>
                <c:pt idx="1397">
                  <c:v>4.4969999999999999</c:v>
                </c:pt>
                <c:pt idx="1398">
                  <c:v>4.415</c:v>
                </c:pt>
                <c:pt idx="1399">
                  <c:v>4.4340000000000002</c:v>
                </c:pt>
                <c:pt idx="1400">
                  <c:v>4.3550000000000004</c:v>
                </c:pt>
                <c:pt idx="1401">
                  <c:v>4.3639999999999999</c:v>
                </c:pt>
                <c:pt idx="1402">
                  <c:v>4.3840000000000003</c:v>
                </c:pt>
                <c:pt idx="1403">
                  <c:v>4.4260000000000002</c:v>
                </c:pt>
                <c:pt idx="1404">
                  <c:v>4.4059999999999997</c:v>
                </c:pt>
                <c:pt idx="1405">
                  <c:v>4.4000000000000004</c:v>
                </c:pt>
                <c:pt idx="1406">
                  <c:v>4.3959999999999999</c:v>
                </c:pt>
                <c:pt idx="1407">
                  <c:v>4.3870000000000005</c:v>
                </c:pt>
                <c:pt idx="1408">
                  <c:v>4.38</c:v>
                </c:pt>
                <c:pt idx="1409">
                  <c:v>4.3609999999999998</c:v>
                </c:pt>
                <c:pt idx="1410">
                  <c:v>4.3550000000000004</c:v>
                </c:pt>
                <c:pt idx="1411">
                  <c:v>4.3659999999999997</c:v>
                </c:pt>
                <c:pt idx="1412">
                  <c:v>4.375</c:v>
                </c:pt>
                <c:pt idx="1413">
                  <c:v>4.3680000000000003</c:v>
                </c:pt>
                <c:pt idx="1414">
                  <c:v>4.3760000000000003</c:v>
                </c:pt>
                <c:pt idx="1415">
                  <c:v>4.4279999999999999</c:v>
                </c:pt>
                <c:pt idx="1416">
                  <c:v>4.4569999999999999</c:v>
                </c:pt>
                <c:pt idx="1417">
                  <c:v>4.4569999999999999</c:v>
                </c:pt>
                <c:pt idx="1418">
                  <c:v>4.4619999999999997</c:v>
                </c:pt>
                <c:pt idx="1419">
                  <c:v>4.431</c:v>
                </c:pt>
                <c:pt idx="1420">
                  <c:v>4.5030000000000001</c:v>
                </c:pt>
                <c:pt idx="1421">
                  <c:v>4.5199999999999996</c:v>
                </c:pt>
                <c:pt idx="1422">
                  <c:v>4.4930000000000003</c:v>
                </c:pt>
                <c:pt idx="1423">
                  <c:v>4.5270000000000001</c:v>
                </c:pt>
                <c:pt idx="1424">
                  <c:v>4.508</c:v>
                </c:pt>
                <c:pt idx="1425">
                  <c:v>4.508</c:v>
                </c:pt>
                <c:pt idx="1426">
                  <c:v>4.6399999999999997</c:v>
                </c:pt>
                <c:pt idx="1427">
                  <c:v>4.633</c:v>
                </c:pt>
                <c:pt idx="1428">
                  <c:v>4.6269999999999998</c:v>
                </c:pt>
                <c:pt idx="1429">
                  <c:v>4.6479999999999997</c:v>
                </c:pt>
                <c:pt idx="1430">
                  <c:v>4.6210000000000004</c:v>
                </c:pt>
                <c:pt idx="1431">
                  <c:v>4.649</c:v>
                </c:pt>
                <c:pt idx="1432">
                  <c:v>4.6769999999999996</c:v>
                </c:pt>
                <c:pt idx="1433">
                  <c:v>4.67</c:v>
                </c:pt>
                <c:pt idx="1434">
                  <c:v>4.6790000000000003</c:v>
                </c:pt>
                <c:pt idx="1435">
                  <c:v>4.7069999999999999</c:v>
                </c:pt>
                <c:pt idx="1436">
                  <c:v>4.7379999999999995</c:v>
                </c:pt>
                <c:pt idx="1437">
                  <c:v>4.694</c:v>
                </c:pt>
                <c:pt idx="1438">
                  <c:v>4.7270000000000003</c:v>
                </c:pt>
                <c:pt idx="1439">
                  <c:v>4.7300000000000004</c:v>
                </c:pt>
                <c:pt idx="1440">
                  <c:v>4.84</c:v>
                </c:pt>
                <c:pt idx="1441">
                  <c:v>4.8109999999999999</c:v>
                </c:pt>
                <c:pt idx="1442">
                  <c:v>4.782</c:v>
                </c:pt>
                <c:pt idx="1443">
                  <c:v>4.7750000000000004</c:v>
                </c:pt>
                <c:pt idx="1444">
                  <c:v>4.8</c:v>
                </c:pt>
                <c:pt idx="1445">
                  <c:v>4.7940000000000005</c:v>
                </c:pt>
                <c:pt idx="1446">
                  <c:v>4.7869999999999999</c:v>
                </c:pt>
                <c:pt idx="1447">
                  <c:v>4.8369999999999997</c:v>
                </c:pt>
                <c:pt idx="1448">
                  <c:v>4.83</c:v>
                </c:pt>
                <c:pt idx="1449">
                  <c:v>4.8390000000000004</c:v>
                </c:pt>
                <c:pt idx="1450">
                  <c:v>4.8520000000000003</c:v>
                </c:pt>
                <c:pt idx="1451">
                  <c:v>4.8449999999999998</c:v>
                </c:pt>
                <c:pt idx="1452">
                  <c:v>4.827</c:v>
                </c:pt>
                <c:pt idx="1453">
                  <c:v>4.8209999999999997</c:v>
                </c:pt>
                <c:pt idx="1454">
                  <c:v>4.8209999999999997</c:v>
                </c:pt>
                <c:pt idx="1455">
                  <c:v>4.843</c:v>
                </c:pt>
                <c:pt idx="1456">
                  <c:v>4.827</c:v>
                </c:pt>
                <c:pt idx="1457">
                  <c:v>4.843</c:v>
                </c:pt>
                <c:pt idx="1458">
                  <c:v>4.9219999999999997</c:v>
                </c:pt>
                <c:pt idx="1459">
                  <c:v>4.867</c:v>
                </c:pt>
                <c:pt idx="1460">
                  <c:v>4.8380000000000001</c:v>
                </c:pt>
                <c:pt idx="1461">
                  <c:v>4.774</c:v>
                </c:pt>
                <c:pt idx="1462">
                  <c:v>4.7679999999999998</c:v>
                </c:pt>
                <c:pt idx="1463">
                  <c:v>4.8490000000000002</c:v>
                </c:pt>
                <c:pt idx="1464">
                  <c:v>4.8220000000000001</c:v>
                </c:pt>
                <c:pt idx="1465">
                  <c:v>4.8970000000000002</c:v>
                </c:pt>
                <c:pt idx="1466">
                  <c:v>4.9020000000000001</c:v>
                </c:pt>
                <c:pt idx="1467">
                  <c:v>4.9630000000000001</c:v>
                </c:pt>
                <c:pt idx="1468">
                  <c:v>5</c:v>
                </c:pt>
                <c:pt idx="1469">
                  <c:v>4.992</c:v>
                </c:pt>
                <c:pt idx="1470">
                  <c:v>5.0039999999999996</c:v>
                </c:pt>
                <c:pt idx="1471">
                  <c:v>5.0110000000000001</c:v>
                </c:pt>
                <c:pt idx="1472">
                  <c:v>5.0259999999999998</c:v>
                </c:pt>
                <c:pt idx="1473">
                  <c:v>5.0090000000000003</c:v>
                </c:pt>
                <c:pt idx="1474">
                  <c:v>5.0350000000000001</c:v>
                </c:pt>
                <c:pt idx="1475">
                  <c:v>5.0339999999999998</c:v>
                </c:pt>
                <c:pt idx="1476">
                  <c:v>5.0140000000000002</c:v>
                </c:pt>
                <c:pt idx="1477">
                  <c:v>5.048</c:v>
                </c:pt>
                <c:pt idx="1478">
                  <c:v>5.0419999999999998</c:v>
                </c:pt>
                <c:pt idx="1479">
                  <c:v>5.0060000000000002</c:v>
                </c:pt>
                <c:pt idx="1480">
                  <c:v>5.0369999999999999</c:v>
                </c:pt>
                <c:pt idx="1481">
                  <c:v>5.0570000000000004</c:v>
                </c:pt>
                <c:pt idx="1482">
                  <c:v>5.0940000000000003</c:v>
                </c:pt>
                <c:pt idx="1483">
                  <c:v>5.0869999999999997</c:v>
                </c:pt>
                <c:pt idx="1484">
                  <c:v>5.0679999999999996</c:v>
                </c:pt>
                <c:pt idx="1485">
                  <c:v>5.032</c:v>
                </c:pt>
                <c:pt idx="1486">
                  <c:v>4.8520000000000003</c:v>
                </c:pt>
                <c:pt idx="1487">
                  <c:v>4.8739999999999997</c:v>
                </c:pt>
                <c:pt idx="1488">
                  <c:v>4.915</c:v>
                </c:pt>
                <c:pt idx="1489">
                  <c:v>4.9539999999999997</c:v>
                </c:pt>
                <c:pt idx="1490">
                  <c:v>5.0090000000000003</c:v>
                </c:pt>
                <c:pt idx="1491">
                  <c:v>4.9960000000000004</c:v>
                </c:pt>
                <c:pt idx="1492">
                  <c:v>4.9939999999999998</c:v>
                </c:pt>
                <c:pt idx="1493">
                  <c:v>4.968</c:v>
                </c:pt>
                <c:pt idx="1494">
                  <c:v>4.9569999999999999</c:v>
                </c:pt>
                <c:pt idx="1495">
                  <c:v>4.9169999999999998</c:v>
                </c:pt>
                <c:pt idx="1496">
                  <c:v>4.9960000000000004</c:v>
                </c:pt>
                <c:pt idx="1497">
                  <c:v>4.9960000000000004</c:v>
                </c:pt>
                <c:pt idx="1498">
                  <c:v>4.9889999999999999</c:v>
                </c:pt>
                <c:pt idx="1499">
                  <c:v>4.9989999999999997</c:v>
                </c:pt>
                <c:pt idx="1500">
                  <c:v>5.0590000000000002</c:v>
                </c:pt>
                <c:pt idx="1501">
                  <c:v>5.0549999999999997</c:v>
                </c:pt>
                <c:pt idx="1502">
                  <c:v>5.0599999999999996</c:v>
                </c:pt>
                <c:pt idx="1503">
                  <c:v>5.1159999999999997</c:v>
                </c:pt>
                <c:pt idx="1504">
                  <c:v>5.1239999999999997</c:v>
                </c:pt>
                <c:pt idx="1505">
                  <c:v>5.0549999999999997</c:v>
                </c:pt>
                <c:pt idx="1506">
                  <c:v>5.05</c:v>
                </c:pt>
                <c:pt idx="1507">
                  <c:v>5.0359999999999996</c:v>
                </c:pt>
                <c:pt idx="1508">
                  <c:v>5.0250000000000004</c:v>
                </c:pt>
                <c:pt idx="1509">
                  <c:v>5.0270000000000001</c:v>
                </c:pt>
                <c:pt idx="1510">
                  <c:v>5.0350000000000001</c:v>
                </c:pt>
                <c:pt idx="1511">
                  <c:v>5.0490000000000004</c:v>
                </c:pt>
                <c:pt idx="1512">
                  <c:v>5.0579999999999998</c:v>
                </c:pt>
                <c:pt idx="1513">
                  <c:v>5.0339999999999998</c:v>
                </c:pt>
                <c:pt idx="1514">
                  <c:v>5.0359999999999996</c:v>
                </c:pt>
                <c:pt idx="1515">
                  <c:v>5.0309999999999997</c:v>
                </c:pt>
                <c:pt idx="1516">
                  <c:v>5.0270000000000001</c:v>
                </c:pt>
                <c:pt idx="1517">
                  <c:v>5.016</c:v>
                </c:pt>
                <c:pt idx="1518">
                  <c:v>5.0270000000000001</c:v>
                </c:pt>
                <c:pt idx="1519">
                  <c:v>5.0190000000000001</c:v>
                </c:pt>
                <c:pt idx="1520">
                  <c:v>5.0119999999999996</c:v>
                </c:pt>
                <c:pt idx="1521">
                  <c:v>5.032</c:v>
                </c:pt>
                <c:pt idx="1522">
                  <c:v>5.0309999999999997</c:v>
                </c:pt>
                <c:pt idx="1523">
                  <c:v>5.0229999999999997</c:v>
                </c:pt>
                <c:pt idx="1524">
                  <c:v>5.0220000000000002</c:v>
                </c:pt>
                <c:pt idx="1525">
                  <c:v>5.0519999999999996</c:v>
                </c:pt>
                <c:pt idx="1526">
                  <c:v>5.093</c:v>
                </c:pt>
                <c:pt idx="1527">
                  <c:v>5.1349999999999998</c:v>
                </c:pt>
                <c:pt idx="1528">
                  <c:v>5.1310000000000002</c:v>
                </c:pt>
                <c:pt idx="1529">
                  <c:v>5.1319999999999997</c:v>
                </c:pt>
                <c:pt idx="1530">
                  <c:v>5.1520000000000001</c:v>
                </c:pt>
                <c:pt idx="1531">
                  <c:v>5.0890000000000004</c:v>
                </c:pt>
                <c:pt idx="1532">
                  <c:v>5.0970000000000004</c:v>
                </c:pt>
                <c:pt idx="1533">
                  <c:v>5.0739999999999998</c:v>
                </c:pt>
                <c:pt idx="1534">
                  <c:v>5.0579999999999998</c:v>
                </c:pt>
                <c:pt idx="1535">
                  <c:v>5.0990000000000002</c:v>
                </c:pt>
                <c:pt idx="1536">
                  <c:v>5.0999999999999996</c:v>
                </c:pt>
                <c:pt idx="1537">
                  <c:v>5.1319999999999997</c:v>
                </c:pt>
                <c:pt idx="1538">
                  <c:v>5.1340000000000003</c:v>
                </c:pt>
                <c:pt idx="1539">
                  <c:v>5.1109999999999998</c:v>
                </c:pt>
                <c:pt idx="1540">
                  <c:v>5.1159999999999997</c:v>
                </c:pt>
                <c:pt idx="1541">
                  <c:v>5.1079999999999997</c:v>
                </c:pt>
                <c:pt idx="1542">
                  <c:v>5.1609999999999996</c:v>
                </c:pt>
                <c:pt idx="1543">
                  <c:v>5.1479999999999997</c:v>
                </c:pt>
                <c:pt idx="1544">
                  <c:v>5.1429999999999998</c:v>
                </c:pt>
                <c:pt idx="1545">
                  <c:v>5.1539999999999999</c:v>
                </c:pt>
                <c:pt idx="1546">
                  <c:v>5.0359999999999996</c:v>
                </c:pt>
                <c:pt idx="1547">
                  <c:v>5.0430000000000001</c:v>
                </c:pt>
                <c:pt idx="1548">
                  <c:v>5.069</c:v>
                </c:pt>
                <c:pt idx="1549">
                  <c:v>5.085</c:v>
                </c:pt>
                <c:pt idx="1550">
                  <c:v>5.0490000000000004</c:v>
                </c:pt>
                <c:pt idx="1551">
                  <c:v>5.056</c:v>
                </c:pt>
                <c:pt idx="1552">
                  <c:v>5.0519999999999996</c:v>
                </c:pt>
                <c:pt idx="1553">
                  <c:v>5.0270000000000001</c:v>
                </c:pt>
                <c:pt idx="1554">
                  <c:v>5.0170000000000003</c:v>
                </c:pt>
                <c:pt idx="1555">
                  <c:v>5.0010000000000003</c:v>
                </c:pt>
                <c:pt idx="1556">
                  <c:v>5.0350000000000001</c:v>
                </c:pt>
                <c:pt idx="1557">
                  <c:v>5.0570000000000004</c:v>
                </c:pt>
                <c:pt idx="1558">
                  <c:v>4.9980000000000002</c:v>
                </c:pt>
                <c:pt idx="1559">
                  <c:v>4.976</c:v>
                </c:pt>
                <c:pt idx="1560">
                  <c:v>4.9399999999999995</c:v>
                </c:pt>
                <c:pt idx="1561">
                  <c:v>4.968</c:v>
                </c:pt>
                <c:pt idx="1562">
                  <c:v>5.0190000000000001</c:v>
                </c:pt>
                <c:pt idx="1563">
                  <c:v>5.0179999999999998</c:v>
                </c:pt>
                <c:pt idx="1564">
                  <c:v>4.9710000000000001</c:v>
                </c:pt>
                <c:pt idx="1565">
                  <c:v>4.9809999999999999</c:v>
                </c:pt>
                <c:pt idx="1566">
                  <c:v>4.9509999999999996</c:v>
                </c:pt>
                <c:pt idx="1567">
                  <c:v>4.9859999999999998</c:v>
                </c:pt>
                <c:pt idx="1568">
                  <c:v>4.9930000000000003</c:v>
                </c:pt>
                <c:pt idx="1569">
                  <c:v>4.9729999999999999</c:v>
                </c:pt>
                <c:pt idx="1570">
                  <c:v>4.9260000000000002</c:v>
                </c:pt>
                <c:pt idx="1571">
                  <c:v>4.9930000000000003</c:v>
                </c:pt>
                <c:pt idx="1572">
                  <c:v>4.9989999999999997</c:v>
                </c:pt>
                <c:pt idx="1573">
                  <c:v>5.04</c:v>
                </c:pt>
                <c:pt idx="1574">
                  <c:v>5.0460000000000003</c:v>
                </c:pt>
                <c:pt idx="1575">
                  <c:v>4.9610000000000003</c:v>
                </c:pt>
                <c:pt idx="1576">
                  <c:v>4.9050000000000002</c:v>
                </c:pt>
                <c:pt idx="1577">
                  <c:v>4.774</c:v>
                </c:pt>
                <c:pt idx="1578">
                  <c:v>4.8079999999999998</c:v>
                </c:pt>
                <c:pt idx="1579">
                  <c:v>4.7759999999999998</c:v>
                </c:pt>
                <c:pt idx="1580">
                  <c:v>4.7809999999999997</c:v>
                </c:pt>
                <c:pt idx="1581">
                  <c:v>4.7789999999999999</c:v>
                </c:pt>
                <c:pt idx="1582">
                  <c:v>4.7539999999999996</c:v>
                </c:pt>
                <c:pt idx="1583">
                  <c:v>4.7480000000000002</c:v>
                </c:pt>
                <c:pt idx="1584">
                  <c:v>4.7450000000000001</c:v>
                </c:pt>
                <c:pt idx="1585">
                  <c:v>4.7469999999999999</c:v>
                </c:pt>
                <c:pt idx="1586">
                  <c:v>4.7300000000000004</c:v>
                </c:pt>
                <c:pt idx="1587">
                  <c:v>4.7140000000000004</c:v>
                </c:pt>
                <c:pt idx="1588">
                  <c:v>4.7149999999999999</c:v>
                </c:pt>
                <c:pt idx="1589">
                  <c:v>4.6840000000000002</c:v>
                </c:pt>
                <c:pt idx="1590">
                  <c:v>4.7039999999999997</c:v>
                </c:pt>
                <c:pt idx="1591">
                  <c:v>4.7270000000000003</c:v>
                </c:pt>
                <c:pt idx="1592">
                  <c:v>4.7329999999999997</c:v>
                </c:pt>
                <c:pt idx="1593">
                  <c:v>4.7350000000000003</c:v>
                </c:pt>
                <c:pt idx="1594">
                  <c:v>4.7110000000000003</c:v>
                </c:pt>
                <c:pt idx="1595">
                  <c:v>4.7480000000000002</c:v>
                </c:pt>
                <c:pt idx="1596">
                  <c:v>4.7910000000000004</c:v>
                </c:pt>
                <c:pt idx="1597">
                  <c:v>4.8010000000000002</c:v>
                </c:pt>
                <c:pt idx="1598">
                  <c:v>4.8529999999999998</c:v>
                </c:pt>
                <c:pt idx="1599">
                  <c:v>4.8620000000000001</c:v>
                </c:pt>
                <c:pt idx="1600">
                  <c:v>4.8940000000000001</c:v>
                </c:pt>
                <c:pt idx="1601">
                  <c:v>4.8840000000000003</c:v>
                </c:pt>
                <c:pt idx="1602">
                  <c:v>4.8680000000000003</c:v>
                </c:pt>
                <c:pt idx="1603">
                  <c:v>4.8250000000000002</c:v>
                </c:pt>
                <c:pt idx="1604">
                  <c:v>4.8100000000000005</c:v>
                </c:pt>
                <c:pt idx="1605">
                  <c:v>4.7789999999999999</c:v>
                </c:pt>
                <c:pt idx="1606">
                  <c:v>4.8029999999999999</c:v>
                </c:pt>
                <c:pt idx="1607">
                  <c:v>4.7990000000000004</c:v>
                </c:pt>
                <c:pt idx="1608">
                  <c:v>4.8559999999999999</c:v>
                </c:pt>
                <c:pt idx="1609">
                  <c:v>4.8309999999999995</c:v>
                </c:pt>
                <c:pt idx="1610">
                  <c:v>4.835</c:v>
                </c:pt>
                <c:pt idx="1611">
                  <c:v>4.9249999999999998</c:v>
                </c:pt>
                <c:pt idx="1612">
                  <c:v>4.9240000000000004</c:v>
                </c:pt>
                <c:pt idx="1613">
                  <c:v>4.9160000000000004</c:v>
                </c:pt>
                <c:pt idx="1614">
                  <c:v>4.9139999999999997</c:v>
                </c:pt>
                <c:pt idx="1615">
                  <c:v>4.899</c:v>
                </c:pt>
                <c:pt idx="1616">
                  <c:v>4.915</c:v>
                </c:pt>
                <c:pt idx="1617">
                  <c:v>4.851</c:v>
                </c:pt>
                <c:pt idx="1618">
                  <c:v>4.84</c:v>
                </c:pt>
                <c:pt idx="1619">
                  <c:v>4.806</c:v>
                </c:pt>
                <c:pt idx="1620">
                  <c:v>4.8129999999999997</c:v>
                </c:pt>
                <c:pt idx="1621">
                  <c:v>4.7759999999999998</c:v>
                </c:pt>
                <c:pt idx="1622">
                  <c:v>4.7780000000000005</c:v>
                </c:pt>
                <c:pt idx="1623">
                  <c:v>4.7759999999999998</c:v>
                </c:pt>
                <c:pt idx="1624">
                  <c:v>4.7880000000000003</c:v>
                </c:pt>
                <c:pt idx="1625">
                  <c:v>4.8070000000000004</c:v>
                </c:pt>
                <c:pt idx="1626">
                  <c:v>4.774</c:v>
                </c:pt>
                <c:pt idx="1627">
                  <c:v>4.7640000000000002</c:v>
                </c:pt>
                <c:pt idx="1628">
                  <c:v>4.7670000000000003</c:v>
                </c:pt>
                <c:pt idx="1629">
                  <c:v>4.7620000000000005</c:v>
                </c:pt>
                <c:pt idx="1630">
                  <c:v>4.7919999999999998</c:v>
                </c:pt>
                <c:pt idx="1631">
                  <c:v>4.8</c:v>
                </c:pt>
                <c:pt idx="1632">
                  <c:v>4.7880000000000003</c:v>
                </c:pt>
                <c:pt idx="1633">
                  <c:v>4.7569999999999997</c:v>
                </c:pt>
                <c:pt idx="1634">
                  <c:v>4.72</c:v>
                </c:pt>
                <c:pt idx="1635">
                  <c:v>4.6399999999999997</c:v>
                </c:pt>
                <c:pt idx="1636">
                  <c:v>4.6639999999999997</c:v>
                </c:pt>
                <c:pt idx="1637">
                  <c:v>4.625</c:v>
                </c:pt>
                <c:pt idx="1638">
                  <c:v>4.6310000000000002</c:v>
                </c:pt>
                <c:pt idx="1639">
                  <c:v>4.6660000000000004</c:v>
                </c:pt>
                <c:pt idx="1640">
                  <c:v>4.694</c:v>
                </c:pt>
                <c:pt idx="1641">
                  <c:v>4.6970000000000001</c:v>
                </c:pt>
                <c:pt idx="1642">
                  <c:v>4.7169999999999996</c:v>
                </c:pt>
                <c:pt idx="1643">
                  <c:v>4.7460000000000004</c:v>
                </c:pt>
                <c:pt idx="1644">
                  <c:v>4.7469999999999999</c:v>
                </c:pt>
                <c:pt idx="1645">
                  <c:v>4.7720000000000002</c:v>
                </c:pt>
                <c:pt idx="1646">
                  <c:v>4.7699999999999996</c:v>
                </c:pt>
                <c:pt idx="1647">
                  <c:v>4.7610000000000001</c:v>
                </c:pt>
                <c:pt idx="1648">
                  <c:v>4.74</c:v>
                </c:pt>
                <c:pt idx="1649">
                  <c:v>4.7110000000000003</c:v>
                </c:pt>
                <c:pt idx="1650">
                  <c:v>4.7210000000000001</c:v>
                </c:pt>
                <c:pt idx="1651">
                  <c:v>4.6950000000000003</c:v>
                </c:pt>
                <c:pt idx="1652">
                  <c:v>4.6909999999999998</c:v>
                </c:pt>
                <c:pt idx="1653">
                  <c:v>4.6829999999999998</c:v>
                </c:pt>
                <c:pt idx="1654">
                  <c:v>4.6719999999999997</c:v>
                </c:pt>
                <c:pt idx="1655">
                  <c:v>4.6870000000000003</c:v>
                </c:pt>
                <c:pt idx="1656">
                  <c:v>4.7270000000000003</c:v>
                </c:pt>
                <c:pt idx="1657">
                  <c:v>4.7329999999999997</c:v>
                </c:pt>
                <c:pt idx="1658">
                  <c:v>4.75</c:v>
                </c:pt>
                <c:pt idx="1659">
                  <c:v>4.7350000000000003</c:v>
                </c:pt>
                <c:pt idx="1660">
                  <c:v>4.7160000000000002</c:v>
                </c:pt>
                <c:pt idx="1661">
                  <c:v>4.7889999999999997</c:v>
                </c:pt>
                <c:pt idx="1662">
                  <c:v>4.7869999999999999</c:v>
                </c:pt>
                <c:pt idx="1663">
                  <c:v>4.7510000000000003</c:v>
                </c:pt>
                <c:pt idx="1664">
                  <c:v>4.7270000000000003</c:v>
                </c:pt>
                <c:pt idx="1665">
                  <c:v>4.7290000000000001</c:v>
                </c:pt>
                <c:pt idx="1666">
                  <c:v>4.66</c:v>
                </c:pt>
                <c:pt idx="1667">
                  <c:v>4.657</c:v>
                </c:pt>
                <c:pt idx="1668">
                  <c:v>4.625</c:v>
                </c:pt>
                <c:pt idx="1669">
                  <c:v>4.5739999999999998</c:v>
                </c:pt>
                <c:pt idx="1670">
                  <c:v>4.6379999999999999</c:v>
                </c:pt>
                <c:pt idx="1671">
                  <c:v>4.6420000000000003</c:v>
                </c:pt>
                <c:pt idx="1672">
                  <c:v>4.5919999999999996</c:v>
                </c:pt>
                <c:pt idx="1673">
                  <c:v>4.6980000000000004</c:v>
                </c:pt>
                <c:pt idx="1674">
                  <c:v>4.7350000000000003</c:v>
                </c:pt>
                <c:pt idx="1675">
                  <c:v>4.7270000000000003</c:v>
                </c:pt>
                <c:pt idx="1676">
                  <c:v>4.7620000000000005</c:v>
                </c:pt>
                <c:pt idx="1677">
                  <c:v>4.7750000000000004</c:v>
                </c:pt>
                <c:pt idx="1678">
                  <c:v>4.8</c:v>
                </c:pt>
                <c:pt idx="1679">
                  <c:v>4.8129999999999997</c:v>
                </c:pt>
                <c:pt idx="1680">
                  <c:v>4.8129999999999997</c:v>
                </c:pt>
                <c:pt idx="1681">
                  <c:v>4.8140000000000001</c:v>
                </c:pt>
                <c:pt idx="1682">
                  <c:v>4.8140000000000001</c:v>
                </c:pt>
                <c:pt idx="1683">
                  <c:v>4.7919999999999998</c:v>
                </c:pt>
                <c:pt idx="1684">
                  <c:v>4.7940000000000005</c:v>
                </c:pt>
                <c:pt idx="1685">
                  <c:v>4.8090000000000002</c:v>
                </c:pt>
                <c:pt idx="1686">
                  <c:v>4.7699999999999996</c:v>
                </c:pt>
                <c:pt idx="1687">
                  <c:v>4.7519999999999998</c:v>
                </c:pt>
                <c:pt idx="1688">
                  <c:v>4.7130000000000001</c:v>
                </c:pt>
                <c:pt idx="1689">
                  <c:v>4.734</c:v>
                </c:pt>
                <c:pt idx="1690">
                  <c:v>4.7309999999999999</c:v>
                </c:pt>
                <c:pt idx="1691">
                  <c:v>4.75</c:v>
                </c:pt>
                <c:pt idx="1692">
                  <c:v>4.7549999999999999</c:v>
                </c:pt>
                <c:pt idx="1693">
                  <c:v>4.7569999999999997</c:v>
                </c:pt>
                <c:pt idx="1694">
                  <c:v>4.76</c:v>
                </c:pt>
                <c:pt idx="1695">
                  <c:v>4.798</c:v>
                </c:pt>
                <c:pt idx="1696">
                  <c:v>4.8220000000000001</c:v>
                </c:pt>
                <c:pt idx="1697">
                  <c:v>4.7830000000000004</c:v>
                </c:pt>
                <c:pt idx="1698">
                  <c:v>4.8309999999999995</c:v>
                </c:pt>
                <c:pt idx="1699">
                  <c:v>4.8179999999999996</c:v>
                </c:pt>
                <c:pt idx="1700">
                  <c:v>4.7780000000000005</c:v>
                </c:pt>
                <c:pt idx="1701">
                  <c:v>4.734</c:v>
                </c:pt>
                <c:pt idx="1702">
                  <c:v>4.7569999999999997</c:v>
                </c:pt>
                <c:pt idx="1703">
                  <c:v>4.7569999999999997</c:v>
                </c:pt>
                <c:pt idx="1704">
                  <c:v>4.7569999999999997</c:v>
                </c:pt>
                <c:pt idx="1705">
                  <c:v>4.8010000000000002</c:v>
                </c:pt>
                <c:pt idx="1706">
                  <c:v>4.8079999999999998</c:v>
                </c:pt>
                <c:pt idx="1707">
                  <c:v>4.8129999999999997</c:v>
                </c:pt>
                <c:pt idx="1708">
                  <c:v>4.843</c:v>
                </c:pt>
                <c:pt idx="1709">
                  <c:v>4.8540000000000001</c:v>
                </c:pt>
                <c:pt idx="1710">
                  <c:v>4.899</c:v>
                </c:pt>
                <c:pt idx="1711">
                  <c:v>4.92</c:v>
                </c:pt>
                <c:pt idx="1712">
                  <c:v>4.9119999999999999</c:v>
                </c:pt>
                <c:pt idx="1713">
                  <c:v>4.9180000000000001</c:v>
                </c:pt>
                <c:pt idx="1714">
                  <c:v>4.8629999999999995</c:v>
                </c:pt>
                <c:pt idx="1715">
                  <c:v>4.835</c:v>
                </c:pt>
                <c:pt idx="1716">
                  <c:v>4.8029999999999999</c:v>
                </c:pt>
                <c:pt idx="1717">
                  <c:v>4.742</c:v>
                </c:pt>
                <c:pt idx="1718">
                  <c:v>4.6909999999999998</c:v>
                </c:pt>
                <c:pt idx="1719">
                  <c:v>4.6740000000000004</c:v>
                </c:pt>
                <c:pt idx="1720">
                  <c:v>4.6550000000000002</c:v>
                </c:pt>
                <c:pt idx="1721">
                  <c:v>4.6559999999999997</c:v>
                </c:pt>
                <c:pt idx="1722">
                  <c:v>4.6890000000000001</c:v>
                </c:pt>
                <c:pt idx="1723">
                  <c:v>4.702</c:v>
                </c:pt>
                <c:pt idx="1724">
                  <c:v>4.6980000000000004</c:v>
                </c:pt>
                <c:pt idx="1725">
                  <c:v>4.7190000000000003</c:v>
                </c:pt>
                <c:pt idx="1726">
                  <c:v>4.7320000000000002</c:v>
                </c:pt>
                <c:pt idx="1727">
                  <c:v>4.7329999999999997</c:v>
                </c:pt>
                <c:pt idx="1728">
                  <c:v>4.6840000000000002</c:v>
                </c:pt>
                <c:pt idx="1729">
                  <c:v>4.7009999999999996</c:v>
                </c:pt>
                <c:pt idx="1730">
                  <c:v>4.6920000000000002</c:v>
                </c:pt>
                <c:pt idx="1731">
                  <c:v>4.6550000000000002</c:v>
                </c:pt>
                <c:pt idx="1732">
                  <c:v>4.6360000000000001</c:v>
                </c:pt>
                <c:pt idx="1733">
                  <c:v>4.6440000000000001</c:v>
                </c:pt>
                <c:pt idx="1734">
                  <c:v>4.67</c:v>
                </c:pt>
                <c:pt idx="1735">
                  <c:v>4.7059999999999995</c:v>
                </c:pt>
                <c:pt idx="1736">
                  <c:v>4.6280000000000001</c:v>
                </c:pt>
                <c:pt idx="1737">
                  <c:v>4.6379999999999999</c:v>
                </c:pt>
                <c:pt idx="1738">
                  <c:v>4.6029999999999998</c:v>
                </c:pt>
                <c:pt idx="1739">
                  <c:v>4.5600000000000005</c:v>
                </c:pt>
                <c:pt idx="1740">
                  <c:v>4.5579999999999998</c:v>
                </c:pt>
                <c:pt idx="1741">
                  <c:v>4.5780000000000003</c:v>
                </c:pt>
                <c:pt idx="1742">
                  <c:v>4.57</c:v>
                </c:pt>
                <c:pt idx="1743">
                  <c:v>4.577</c:v>
                </c:pt>
                <c:pt idx="1744">
                  <c:v>4.5789999999999997</c:v>
                </c:pt>
                <c:pt idx="1745">
                  <c:v>4.657</c:v>
                </c:pt>
                <c:pt idx="1746">
                  <c:v>4.742</c:v>
                </c:pt>
                <c:pt idx="1747">
                  <c:v>4.8579999999999997</c:v>
                </c:pt>
                <c:pt idx="1748">
                  <c:v>4.8490000000000002</c:v>
                </c:pt>
                <c:pt idx="1749">
                  <c:v>4.8570000000000002</c:v>
                </c:pt>
                <c:pt idx="1750">
                  <c:v>4.7080000000000002</c:v>
                </c:pt>
                <c:pt idx="1751">
                  <c:v>4.5830000000000002</c:v>
                </c:pt>
                <c:pt idx="1752">
                  <c:v>4.5830000000000002</c:v>
                </c:pt>
                <c:pt idx="1753">
                  <c:v>4.6109999999999998</c:v>
                </c:pt>
                <c:pt idx="1754">
                  <c:v>4.6390000000000002</c:v>
                </c:pt>
                <c:pt idx="1755">
                  <c:v>4.5460000000000003</c:v>
                </c:pt>
                <c:pt idx="1756">
                  <c:v>4.4400000000000004</c:v>
                </c:pt>
                <c:pt idx="1757">
                  <c:v>4.4509999999999996</c:v>
                </c:pt>
                <c:pt idx="1758">
                  <c:v>4.4340000000000002</c:v>
                </c:pt>
                <c:pt idx="1759">
                  <c:v>4.3940000000000001</c:v>
                </c:pt>
                <c:pt idx="1760">
                  <c:v>4.4269999999999996</c:v>
                </c:pt>
                <c:pt idx="1761">
                  <c:v>4.4480000000000004</c:v>
                </c:pt>
                <c:pt idx="1762">
                  <c:v>4.4409999999999998</c:v>
                </c:pt>
                <c:pt idx="1763">
                  <c:v>4.4240000000000004</c:v>
                </c:pt>
                <c:pt idx="1764">
                  <c:v>4.4160000000000004</c:v>
                </c:pt>
                <c:pt idx="1765">
                  <c:v>4.4470000000000001</c:v>
                </c:pt>
                <c:pt idx="1766">
                  <c:v>4.484</c:v>
                </c:pt>
                <c:pt idx="1767">
                  <c:v>4.5330000000000004</c:v>
                </c:pt>
                <c:pt idx="1768">
                  <c:v>4.6239999999999997</c:v>
                </c:pt>
                <c:pt idx="1769">
                  <c:v>4.5659999999999998</c:v>
                </c:pt>
                <c:pt idx="1770">
                  <c:v>4.5449999999999999</c:v>
                </c:pt>
                <c:pt idx="1771">
                  <c:v>4.5140000000000002</c:v>
                </c:pt>
                <c:pt idx="1772">
                  <c:v>4.5140000000000002</c:v>
                </c:pt>
                <c:pt idx="1773">
                  <c:v>4.5010000000000003</c:v>
                </c:pt>
                <c:pt idx="1774">
                  <c:v>4.569</c:v>
                </c:pt>
                <c:pt idx="1775">
                  <c:v>4.6449999999999996</c:v>
                </c:pt>
                <c:pt idx="1776">
                  <c:v>4.6719999999999997</c:v>
                </c:pt>
                <c:pt idx="1777">
                  <c:v>4.7009999999999996</c:v>
                </c:pt>
                <c:pt idx="1778">
                  <c:v>4.7119999999999997</c:v>
                </c:pt>
                <c:pt idx="1779">
                  <c:v>4.7229999999999999</c:v>
                </c:pt>
                <c:pt idx="1780">
                  <c:v>4.7519999999999998</c:v>
                </c:pt>
                <c:pt idx="1781">
                  <c:v>4.7699999999999996</c:v>
                </c:pt>
                <c:pt idx="1782">
                  <c:v>4.7640000000000002</c:v>
                </c:pt>
                <c:pt idx="1783">
                  <c:v>4.742</c:v>
                </c:pt>
                <c:pt idx="1784">
                  <c:v>4.7050000000000001</c:v>
                </c:pt>
                <c:pt idx="1785">
                  <c:v>4.7729999999999997</c:v>
                </c:pt>
                <c:pt idx="1786">
                  <c:v>4.7759999999999998</c:v>
                </c:pt>
                <c:pt idx="1787">
                  <c:v>4.8380000000000001</c:v>
                </c:pt>
                <c:pt idx="1788">
                  <c:v>4.8730000000000002</c:v>
                </c:pt>
                <c:pt idx="1789">
                  <c:v>4.8890000000000002</c:v>
                </c:pt>
                <c:pt idx="1790">
                  <c:v>4.9610000000000003</c:v>
                </c:pt>
                <c:pt idx="1791">
                  <c:v>4.9770000000000003</c:v>
                </c:pt>
                <c:pt idx="1792">
                  <c:v>4.9829999999999997</c:v>
                </c:pt>
                <c:pt idx="1793">
                  <c:v>4.9770000000000003</c:v>
                </c:pt>
                <c:pt idx="1794">
                  <c:v>4.9249999999999998</c:v>
                </c:pt>
                <c:pt idx="1795">
                  <c:v>4.8780000000000001</c:v>
                </c:pt>
                <c:pt idx="1796">
                  <c:v>4.8959999999999999</c:v>
                </c:pt>
                <c:pt idx="1797">
                  <c:v>4.9109999999999996</c:v>
                </c:pt>
                <c:pt idx="1798">
                  <c:v>4.9260000000000002</c:v>
                </c:pt>
                <c:pt idx="1799">
                  <c:v>4.915</c:v>
                </c:pt>
                <c:pt idx="1800">
                  <c:v>4.9130000000000003</c:v>
                </c:pt>
                <c:pt idx="1801">
                  <c:v>4.92</c:v>
                </c:pt>
                <c:pt idx="1802">
                  <c:v>4.9409999999999998</c:v>
                </c:pt>
                <c:pt idx="1803">
                  <c:v>4.9190000000000005</c:v>
                </c:pt>
                <c:pt idx="1804">
                  <c:v>4.907</c:v>
                </c:pt>
                <c:pt idx="1805">
                  <c:v>4.9180000000000001</c:v>
                </c:pt>
                <c:pt idx="1806">
                  <c:v>4.9190000000000005</c:v>
                </c:pt>
                <c:pt idx="1807">
                  <c:v>4.9399999999999995</c:v>
                </c:pt>
                <c:pt idx="1808">
                  <c:v>4.9640000000000004</c:v>
                </c:pt>
                <c:pt idx="1809">
                  <c:v>5.0030000000000001</c:v>
                </c:pt>
                <c:pt idx="1810">
                  <c:v>5.0090000000000003</c:v>
                </c:pt>
                <c:pt idx="1811">
                  <c:v>5.0179999999999998</c:v>
                </c:pt>
                <c:pt idx="1812">
                  <c:v>5.0119999999999996</c:v>
                </c:pt>
                <c:pt idx="1813">
                  <c:v>4.9879999999999995</c:v>
                </c:pt>
                <c:pt idx="1814">
                  <c:v>4.9509999999999996</c:v>
                </c:pt>
                <c:pt idx="1815">
                  <c:v>4.9180000000000001</c:v>
                </c:pt>
                <c:pt idx="1816">
                  <c:v>4.9109999999999996</c:v>
                </c:pt>
                <c:pt idx="1817">
                  <c:v>4.9859999999999998</c:v>
                </c:pt>
                <c:pt idx="1818">
                  <c:v>5.008</c:v>
                </c:pt>
                <c:pt idx="1819">
                  <c:v>4.9909999999999997</c:v>
                </c:pt>
                <c:pt idx="1820">
                  <c:v>5.0060000000000002</c:v>
                </c:pt>
                <c:pt idx="1821">
                  <c:v>5.0250000000000004</c:v>
                </c:pt>
                <c:pt idx="1822">
                  <c:v>5.0350000000000001</c:v>
                </c:pt>
                <c:pt idx="1823">
                  <c:v>5.0339999999999998</c:v>
                </c:pt>
                <c:pt idx="1824">
                  <c:v>5.0730000000000004</c:v>
                </c:pt>
                <c:pt idx="1825">
                  <c:v>5.0060000000000002</c:v>
                </c:pt>
                <c:pt idx="1826">
                  <c:v>5</c:v>
                </c:pt>
                <c:pt idx="1827">
                  <c:v>5.0529999999999999</c:v>
                </c:pt>
                <c:pt idx="1828">
                  <c:v>5.0579999999999998</c:v>
                </c:pt>
                <c:pt idx="1829">
                  <c:v>5.0629999999999997</c:v>
                </c:pt>
                <c:pt idx="1830">
                  <c:v>5.1189999999999998</c:v>
                </c:pt>
                <c:pt idx="1831">
                  <c:v>5.1139999999999999</c:v>
                </c:pt>
                <c:pt idx="1832">
                  <c:v>5.1820000000000004</c:v>
                </c:pt>
                <c:pt idx="1833">
                  <c:v>5.1980000000000004</c:v>
                </c:pt>
                <c:pt idx="1834">
                  <c:v>5.181</c:v>
                </c:pt>
                <c:pt idx="1835">
                  <c:v>5.18</c:v>
                </c:pt>
                <c:pt idx="1836">
                  <c:v>5.218</c:v>
                </c:pt>
                <c:pt idx="1837">
                  <c:v>5.1920000000000002</c:v>
                </c:pt>
                <c:pt idx="1838">
                  <c:v>5.2190000000000003</c:v>
                </c:pt>
                <c:pt idx="1839">
                  <c:v>5.1879999999999997</c:v>
                </c:pt>
                <c:pt idx="1840">
                  <c:v>5.1790000000000003</c:v>
                </c:pt>
              </c:numCache>
            </c:numRef>
          </c:val>
          <c:smooth val="0"/>
        </c:ser>
        <c:dLbls>
          <c:showLegendKey val="0"/>
          <c:showVal val="0"/>
          <c:showCatName val="0"/>
          <c:showSerName val="0"/>
          <c:showPercent val="0"/>
          <c:showBubbleSize val="0"/>
        </c:dLbls>
        <c:smooth val="0"/>
        <c:axId val="228863400"/>
        <c:axId val="128077272"/>
      </c:lineChart>
      <c:dateAx>
        <c:axId val="228863400"/>
        <c:scaling>
          <c:orientation val="minMax"/>
        </c:scaling>
        <c:delete val="0"/>
        <c:axPos val="b"/>
        <c:numFmt formatCode="mm\.yyyy" sourceLinked="0"/>
        <c:majorTickMark val="out"/>
        <c:minorTickMark val="none"/>
        <c:tickLblPos val="nextTo"/>
        <c:txPr>
          <a:bodyPr rot="-5400000" vert="horz"/>
          <a:lstStyle/>
          <a:p>
            <a:pPr>
              <a:defRPr lang="en-US" sz="800" b="0" i="0" u="none" baseline="0">
                <a:latin typeface="+mn-lt"/>
                <a:ea typeface="+mn-lt"/>
                <a:cs typeface="+mn-lt"/>
              </a:defRPr>
            </a:pPr>
            <a:endParaRPr lang="pl-PL"/>
          </a:p>
        </c:txPr>
        <c:crossAx val="128077272"/>
        <c:crosses val="autoZero"/>
        <c:auto val="1"/>
        <c:lblOffset val="100"/>
        <c:baseTimeUnit val="days"/>
      </c:dateAx>
      <c:valAx>
        <c:axId val="128077272"/>
        <c:scaling>
          <c:orientation val="minMax"/>
          <c:max val="7"/>
          <c:min val="1"/>
        </c:scaling>
        <c:delete val="0"/>
        <c:axPos val="l"/>
        <c:numFmt formatCode="#,##0.0" sourceLinked="0"/>
        <c:majorTickMark val="out"/>
        <c:minorTickMark val="none"/>
        <c:tickLblPos val="nextTo"/>
        <c:spPr>
          <a:ln>
            <a:solidFill>
              <a:schemeClr val="bg1">
                <a:lumMod val="50000"/>
              </a:schemeClr>
            </a:solidFill>
          </a:ln>
        </c:spPr>
        <c:crossAx val="228863400"/>
        <c:crosses val="autoZero"/>
        <c:crossBetween val="between"/>
      </c:valAx>
    </c:plotArea>
    <c:legend>
      <c:legendPos val="b"/>
      <c:layout>
        <c:manualLayout>
          <c:xMode val="edge"/>
          <c:yMode val="edge"/>
          <c:x val="0"/>
          <c:y val="0.872"/>
          <c:w val="1"/>
          <c:h val="0.10199999999999999"/>
        </c:manualLayout>
      </c:layout>
      <c:overlay val="0"/>
    </c:legend>
    <c:plotVisOnly val="1"/>
    <c:dispBlanksAs val="gap"/>
    <c:showDLblsOverMax val="1"/>
  </c:chart>
  <c:spPr>
    <a:ln>
      <a:noFill/>
    </a:ln>
  </c:spPr>
  <c:txPr>
    <a:bodyPr rot="0" vert="horz"/>
    <a:lstStyle/>
    <a:p>
      <a:pPr>
        <a:defRPr lang="en-US" sz="700" b="0" i="0" u="none" baseline="0">
          <a:solidFill>
            <a:schemeClr val="tx1">
              <a:lumMod val="75000"/>
              <a:lumOff val="25000"/>
            </a:schemeClr>
          </a:solidFill>
          <a:latin typeface="Arial"/>
          <a:ea typeface="Arial"/>
          <a:cs typeface="Arial"/>
        </a:defRPr>
      </a:pPr>
      <a:endParaRPr lang="pl-PL"/>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000" b="0" i="0" u="none" baseline="0">
                <a:solidFill>
                  <a:schemeClr val="tx1">
                    <a:lumMod val="65000"/>
                    <a:lumOff val="35000"/>
                  </a:schemeClr>
                </a:solidFill>
                <a:latin typeface="+mn-lt"/>
                <a:ea typeface="+mn-lt"/>
                <a:cs typeface="+mn-lt"/>
              </a:rPr>
              <a:t>Notowania złotego</a:t>
            </a:r>
          </a:p>
        </c:rich>
      </c:tx>
      <c:layout>
        <c:manualLayout>
          <c:xMode val="edge"/>
          <c:yMode val="edge"/>
          <c:x val="0.374"/>
          <c:y val="1.7250000000000001E-2"/>
        </c:manualLayout>
      </c:layout>
      <c:overlay val="1"/>
      <c:spPr>
        <a:noFill/>
        <a:ln>
          <a:noFill/>
        </a:ln>
      </c:spPr>
    </c:title>
    <c:autoTitleDeleted val="0"/>
    <c:plotArea>
      <c:layout>
        <c:manualLayout>
          <c:layoutTarget val="inner"/>
          <c:xMode val="edge"/>
          <c:yMode val="edge"/>
          <c:x val="0.12125"/>
          <c:y val="5.3499999999999999E-2"/>
          <c:w val="0.82525000000000004"/>
          <c:h val="0.65100000000000002"/>
        </c:manualLayout>
      </c:layout>
      <c:lineChart>
        <c:grouping val="standard"/>
        <c:varyColors val="0"/>
        <c:ser>
          <c:idx val="1"/>
          <c:order val="0"/>
          <c:tx>
            <c:v>EUR-PLN</c:v>
          </c:tx>
          <c:spPr>
            <a:ln w="25400">
              <a:solidFill>
                <a:srgbClr val="C00000"/>
              </a:solidFill>
            </a:ln>
          </c:spPr>
          <c:marker>
            <c:symbol val="none"/>
          </c:marker>
          <c:cat>
            <c:numRef>
              <c:f>'1.1 Notowania złotego'!$G$333:$G$1913</c:f>
              <c:numCache>
                <c:formatCode>m/d/yyyy</c:formatCode>
                <c:ptCount val="1581"/>
                <c:pt idx="0">
                  <c:v>42310</c:v>
                </c:pt>
                <c:pt idx="1">
                  <c:v>42307</c:v>
                </c:pt>
                <c:pt idx="2">
                  <c:v>42306</c:v>
                </c:pt>
                <c:pt idx="3">
                  <c:v>42305</c:v>
                </c:pt>
                <c:pt idx="4">
                  <c:v>42304</c:v>
                </c:pt>
                <c:pt idx="5">
                  <c:v>42303</c:v>
                </c:pt>
                <c:pt idx="6">
                  <c:v>42300</c:v>
                </c:pt>
                <c:pt idx="7">
                  <c:v>42299</c:v>
                </c:pt>
                <c:pt idx="8">
                  <c:v>42298</c:v>
                </c:pt>
                <c:pt idx="9">
                  <c:v>42297</c:v>
                </c:pt>
                <c:pt idx="10">
                  <c:v>42296</c:v>
                </c:pt>
                <c:pt idx="11">
                  <c:v>42293</c:v>
                </c:pt>
                <c:pt idx="12">
                  <c:v>42292</c:v>
                </c:pt>
                <c:pt idx="13">
                  <c:v>42291</c:v>
                </c:pt>
                <c:pt idx="14">
                  <c:v>42290</c:v>
                </c:pt>
                <c:pt idx="15">
                  <c:v>42289</c:v>
                </c:pt>
                <c:pt idx="16">
                  <c:v>42286</c:v>
                </c:pt>
                <c:pt idx="17">
                  <c:v>42285</c:v>
                </c:pt>
                <c:pt idx="18">
                  <c:v>42284</c:v>
                </c:pt>
                <c:pt idx="19">
                  <c:v>42283</c:v>
                </c:pt>
                <c:pt idx="20">
                  <c:v>42282</c:v>
                </c:pt>
                <c:pt idx="21">
                  <c:v>42279</c:v>
                </c:pt>
                <c:pt idx="22">
                  <c:v>42278</c:v>
                </c:pt>
                <c:pt idx="23">
                  <c:v>42277</c:v>
                </c:pt>
                <c:pt idx="24">
                  <c:v>42276</c:v>
                </c:pt>
                <c:pt idx="25">
                  <c:v>42275</c:v>
                </c:pt>
                <c:pt idx="26">
                  <c:v>42272</c:v>
                </c:pt>
                <c:pt idx="27">
                  <c:v>42271</c:v>
                </c:pt>
                <c:pt idx="28">
                  <c:v>42270</c:v>
                </c:pt>
                <c:pt idx="29">
                  <c:v>42269</c:v>
                </c:pt>
                <c:pt idx="30">
                  <c:v>42268</c:v>
                </c:pt>
                <c:pt idx="31">
                  <c:v>42265</c:v>
                </c:pt>
                <c:pt idx="32">
                  <c:v>42264</c:v>
                </c:pt>
                <c:pt idx="33">
                  <c:v>42263</c:v>
                </c:pt>
                <c:pt idx="34">
                  <c:v>42262</c:v>
                </c:pt>
                <c:pt idx="35">
                  <c:v>42261</c:v>
                </c:pt>
                <c:pt idx="36">
                  <c:v>42258</c:v>
                </c:pt>
                <c:pt idx="37">
                  <c:v>42257</c:v>
                </c:pt>
                <c:pt idx="38">
                  <c:v>42256</c:v>
                </c:pt>
                <c:pt idx="39">
                  <c:v>42255</c:v>
                </c:pt>
                <c:pt idx="40">
                  <c:v>42254</c:v>
                </c:pt>
                <c:pt idx="41">
                  <c:v>42251</c:v>
                </c:pt>
                <c:pt idx="42">
                  <c:v>42250</c:v>
                </c:pt>
                <c:pt idx="43">
                  <c:v>42249</c:v>
                </c:pt>
                <c:pt idx="44">
                  <c:v>42248</c:v>
                </c:pt>
                <c:pt idx="45">
                  <c:v>42247</c:v>
                </c:pt>
                <c:pt idx="46">
                  <c:v>42244</c:v>
                </c:pt>
                <c:pt idx="47">
                  <c:v>42243</c:v>
                </c:pt>
                <c:pt idx="48">
                  <c:v>42242</c:v>
                </c:pt>
                <c:pt idx="49">
                  <c:v>42241</c:v>
                </c:pt>
                <c:pt idx="50">
                  <c:v>42240</c:v>
                </c:pt>
                <c:pt idx="51">
                  <c:v>42237</c:v>
                </c:pt>
                <c:pt idx="52">
                  <c:v>42236</c:v>
                </c:pt>
                <c:pt idx="53">
                  <c:v>42235</c:v>
                </c:pt>
                <c:pt idx="54">
                  <c:v>42234</c:v>
                </c:pt>
                <c:pt idx="55">
                  <c:v>42233</c:v>
                </c:pt>
                <c:pt idx="56">
                  <c:v>42230</c:v>
                </c:pt>
                <c:pt idx="57">
                  <c:v>42229</c:v>
                </c:pt>
                <c:pt idx="58">
                  <c:v>42228</c:v>
                </c:pt>
                <c:pt idx="59">
                  <c:v>42227</c:v>
                </c:pt>
                <c:pt idx="60">
                  <c:v>42226</c:v>
                </c:pt>
                <c:pt idx="61">
                  <c:v>42223</c:v>
                </c:pt>
                <c:pt idx="62">
                  <c:v>42222</c:v>
                </c:pt>
                <c:pt idx="63">
                  <c:v>42221</c:v>
                </c:pt>
                <c:pt idx="64">
                  <c:v>42220</c:v>
                </c:pt>
                <c:pt idx="65">
                  <c:v>42219</c:v>
                </c:pt>
                <c:pt idx="66">
                  <c:v>42216</c:v>
                </c:pt>
                <c:pt idx="67">
                  <c:v>42215</c:v>
                </c:pt>
                <c:pt idx="68">
                  <c:v>42214</c:v>
                </c:pt>
                <c:pt idx="69">
                  <c:v>42213</c:v>
                </c:pt>
                <c:pt idx="70">
                  <c:v>42212</c:v>
                </c:pt>
                <c:pt idx="71">
                  <c:v>42209</c:v>
                </c:pt>
                <c:pt idx="72">
                  <c:v>42208</c:v>
                </c:pt>
                <c:pt idx="73">
                  <c:v>42207</c:v>
                </c:pt>
                <c:pt idx="74">
                  <c:v>42206</c:v>
                </c:pt>
                <c:pt idx="75">
                  <c:v>42205</c:v>
                </c:pt>
                <c:pt idx="76">
                  <c:v>42202</c:v>
                </c:pt>
                <c:pt idx="77">
                  <c:v>42201</c:v>
                </c:pt>
                <c:pt idx="78">
                  <c:v>42200</c:v>
                </c:pt>
                <c:pt idx="79">
                  <c:v>42199</c:v>
                </c:pt>
                <c:pt idx="80">
                  <c:v>42198</c:v>
                </c:pt>
                <c:pt idx="81">
                  <c:v>42195</c:v>
                </c:pt>
                <c:pt idx="82">
                  <c:v>42194</c:v>
                </c:pt>
                <c:pt idx="83">
                  <c:v>42193</c:v>
                </c:pt>
                <c:pt idx="84">
                  <c:v>42192</c:v>
                </c:pt>
                <c:pt idx="85">
                  <c:v>42191</c:v>
                </c:pt>
                <c:pt idx="86">
                  <c:v>42188</c:v>
                </c:pt>
                <c:pt idx="87">
                  <c:v>42187</c:v>
                </c:pt>
                <c:pt idx="88">
                  <c:v>42186</c:v>
                </c:pt>
                <c:pt idx="89">
                  <c:v>42185</c:v>
                </c:pt>
                <c:pt idx="90">
                  <c:v>42184</c:v>
                </c:pt>
                <c:pt idx="91">
                  <c:v>42181</c:v>
                </c:pt>
                <c:pt idx="92">
                  <c:v>42180</c:v>
                </c:pt>
                <c:pt idx="93">
                  <c:v>42179</c:v>
                </c:pt>
                <c:pt idx="94">
                  <c:v>42178</c:v>
                </c:pt>
                <c:pt idx="95">
                  <c:v>42177</c:v>
                </c:pt>
                <c:pt idx="96">
                  <c:v>42174</c:v>
                </c:pt>
                <c:pt idx="97">
                  <c:v>42173</c:v>
                </c:pt>
                <c:pt idx="98">
                  <c:v>42172</c:v>
                </c:pt>
                <c:pt idx="99">
                  <c:v>42171</c:v>
                </c:pt>
                <c:pt idx="100">
                  <c:v>42170</c:v>
                </c:pt>
                <c:pt idx="101">
                  <c:v>42167</c:v>
                </c:pt>
                <c:pt idx="102">
                  <c:v>42166</c:v>
                </c:pt>
                <c:pt idx="103">
                  <c:v>42165</c:v>
                </c:pt>
                <c:pt idx="104">
                  <c:v>42164</c:v>
                </c:pt>
                <c:pt idx="105">
                  <c:v>42163</c:v>
                </c:pt>
                <c:pt idx="106">
                  <c:v>42160</c:v>
                </c:pt>
                <c:pt idx="107">
                  <c:v>42159</c:v>
                </c:pt>
                <c:pt idx="108">
                  <c:v>42158</c:v>
                </c:pt>
                <c:pt idx="109">
                  <c:v>42157</c:v>
                </c:pt>
                <c:pt idx="110">
                  <c:v>42156</c:v>
                </c:pt>
                <c:pt idx="111">
                  <c:v>42153</c:v>
                </c:pt>
                <c:pt idx="112">
                  <c:v>42152</c:v>
                </c:pt>
                <c:pt idx="113">
                  <c:v>42151</c:v>
                </c:pt>
                <c:pt idx="114">
                  <c:v>42150</c:v>
                </c:pt>
                <c:pt idx="115">
                  <c:v>42149</c:v>
                </c:pt>
                <c:pt idx="116">
                  <c:v>42146</c:v>
                </c:pt>
                <c:pt idx="117">
                  <c:v>42145</c:v>
                </c:pt>
                <c:pt idx="118">
                  <c:v>42144</c:v>
                </c:pt>
                <c:pt idx="119">
                  <c:v>42143</c:v>
                </c:pt>
                <c:pt idx="120">
                  <c:v>42142</c:v>
                </c:pt>
                <c:pt idx="121">
                  <c:v>42139</c:v>
                </c:pt>
                <c:pt idx="122">
                  <c:v>42138</c:v>
                </c:pt>
                <c:pt idx="123">
                  <c:v>42137</c:v>
                </c:pt>
                <c:pt idx="124">
                  <c:v>42136</c:v>
                </c:pt>
                <c:pt idx="125">
                  <c:v>42135</c:v>
                </c:pt>
                <c:pt idx="126">
                  <c:v>42132</c:v>
                </c:pt>
                <c:pt idx="127">
                  <c:v>42131</c:v>
                </c:pt>
                <c:pt idx="128">
                  <c:v>42130</c:v>
                </c:pt>
                <c:pt idx="129">
                  <c:v>42129</c:v>
                </c:pt>
                <c:pt idx="130">
                  <c:v>42128</c:v>
                </c:pt>
                <c:pt idx="131">
                  <c:v>42125</c:v>
                </c:pt>
                <c:pt idx="132">
                  <c:v>42124</c:v>
                </c:pt>
                <c:pt idx="133">
                  <c:v>42123</c:v>
                </c:pt>
                <c:pt idx="134">
                  <c:v>42122</c:v>
                </c:pt>
                <c:pt idx="135">
                  <c:v>42121</c:v>
                </c:pt>
                <c:pt idx="136">
                  <c:v>42118</c:v>
                </c:pt>
                <c:pt idx="137">
                  <c:v>42117</c:v>
                </c:pt>
                <c:pt idx="138">
                  <c:v>42116</c:v>
                </c:pt>
                <c:pt idx="139">
                  <c:v>42115</c:v>
                </c:pt>
                <c:pt idx="140">
                  <c:v>42114</c:v>
                </c:pt>
                <c:pt idx="141">
                  <c:v>42111</c:v>
                </c:pt>
                <c:pt idx="142">
                  <c:v>42110</c:v>
                </c:pt>
                <c:pt idx="143">
                  <c:v>42109</c:v>
                </c:pt>
                <c:pt idx="144">
                  <c:v>42108</c:v>
                </c:pt>
                <c:pt idx="145">
                  <c:v>42107</c:v>
                </c:pt>
                <c:pt idx="146">
                  <c:v>42104</c:v>
                </c:pt>
                <c:pt idx="147">
                  <c:v>42103</c:v>
                </c:pt>
                <c:pt idx="148">
                  <c:v>42102</c:v>
                </c:pt>
                <c:pt idx="149">
                  <c:v>42101</c:v>
                </c:pt>
                <c:pt idx="150">
                  <c:v>42100</c:v>
                </c:pt>
                <c:pt idx="151">
                  <c:v>42097</c:v>
                </c:pt>
                <c:pt idx="152">
                  <c:v>42096</c:v>
                </c:pt>
                <c:pt idx="153">
                  <c:v>42095</c:v>
                </c:pt>
                <c:pt idx="154">
                  <c:v>42094</c:v>
                </c:pt>
                <c:pt idx="155">
                  <c:v>42093</c:v>
                </c:pt>
                <c:pt idx="156">
                  <c:v>42090</c:v>
                </c:pt>
                <c:pt idx="157">
                  <c:v>42089</c:v>
                </c:pt>
                <c:pt idx="158">
                  <c:v>42088</c:v>
                </c:pt>
                <c:pt idx="159">
                  <c:v>42087</c:v>
                </c:pt>
                <c:pt idx="160">
                  <c:v>42086</c:v>
                </c:pt>
                <c:pt idx="161">
                  <c:v>42083</c:v>
                </c:pt>
                <c:pt idx="162">
                  <c:v>42082</c:v>
                </c:pt>
                <c:pt idx="163">
                  <c:v>42081</c:v>
                </c:pt>
                <c:pt idx="164">
                  <c:v>42080</c:v>
                </c:pt>
                <c:pt idx="165">
                  <c:v>42079</c:v>
                </c:pt>
                <c:pt idx="166">
                  <c:v>42076</c:v>
                </c:pt>
                <c:pt idx="167">
                  <c:v>42075</c:v>
                </c:pt>
                <c:pt idx="168">
                  <c:v>42074</c:v>
                </c:pt>
                <c:pt idx="169">
                  <c:v>42073</c:v>
                </c:pt>
                <c:pt idx="170">
                  <c:v>42072</c:v>
                </c:pt>
                <c:pt idx="171">
                  <c:v>42069</c:v>
                </c:pt>
                <c:pt idx="172">
                  <c:v>42068</c:v>
                </c:pt>
                <c:pt idx="173">
                  <c:v>42067</c:v>
                </c:pt>
                <c:pt idx="174">
                  <c:v>42066</c:v>
                </c:pt>
                <c:pt idx="175">
                  <c:v>42065</c:v>
                </c:pt>
                <c:pt idx="176">
                  <c:v>42062</c:v>
                </c:pt>
                <c:pt idx="177">
                  <c:v>42061</c:v>
                </c:pt>
                <c:pt idx="178">
                  <c:v>42060</c:v>
                </c:pt>
                <c:pt idx="179">
                  <c:v>42059</c:v>
                </c:pt>
                <c:pt idx="180">
                  <c:v>42058</c:v>
                </c:pt>
                <c:pt idx="181">
                  <c:v>42055</c:v>
                </c:pt>
                <c:pt idx="182">
                  <c:v>42054</c:v>
                </c:pt>
                <c:pt idx="183">
                  <c:v>42053</c:v>
                </c:pt>
                <c:pt idx="184">
                  <c:v>42052</c:v>
                </c:pt>
                <c:pt idx="185">
                  <c:v>42051</c:v>
                </c:pt>
                <c:pt idx="186">
                  <c:v>42048</c:v>
                </c:pt>
                <c:pt idx="187">
                  <c:v>42047</c:v>
                </c:pt>
                <c:pt idx="188">
                  <c:v>42046</c:v>
                </c:pt>
                <c:pt idx="189">
                  <c:v>42045</c:v>
                </c:pt>
                <c:pt idx="190">
                  <c:v>42044</c:v>
                </c:pt>
                <c:pt idx="191">
                  <c:v>42041</c:v>
                </c:pt>
                <c:pt idx="192">
                  <c:v>42040</c:v>
                </c:pt>
                <c:pt idx="193">
                  <c:v>42039</c:v>
                </c:pt>
                <c:pt idx="194">
                  <c:v>42038</c:v>
                </c:pt>
                <c:pt idx="195">
                  <c:v>42037</c:v>
                </c:pt>
                <c:pt idx="196">
                  <c:v>42034</c:v>
                </c:pt>
                <c:pt idx="197">
                  <c:v>42033</c:v>
                </c:pt>
                <c:pt idx="198">
                  <c:v>42032</c:v>
                </c:pt>
                <c:pt idx="199">
                  <c:v>42031</c:v>
                </c:pt>
                <c:pt idx="200">
                  <c:v>42030</c:v>
                </c:pt>
                <c:pt idx="201">
                  <c:v>42027</c:v>
                </c:pt>
                <c:pt idx="202">
                  <c:v>42026</c:v>
                </c:pt>
                <c:pt idx="203">
                  <c:v>42025</c:v>
                </c:pt>
                <c:pt idx="204">
                  <c:v>42024</c:v>
                </c:pt>
                <c:pt idx="205">
                  <c:v>42023</c:v>
                </c:pt>
                <c:pt idx="206">
                  <c:v>42020</c:v>
                </c:pt>
                <c:pt idx="207">
                  <c:v>42019</c:v>
                </c:pt>
                <c:pt idx="208">
                  <c:v>42018</c:v>
                </c:pt>
                <c:pt idx="209">
                  <c:v>42017</c:v>
                </c:pt>
                <c:pt idx="210">
                  <c:v>42016</c:v>
                </c:pt>
                <c:pt idx="211">
                  <c:v>42013</c:v>
                </c:pt>
                <c:pt idx="212">
                  <c:v>42012</c:v>
                </c:pt>
                <c:pt idx="213">
                  <c:v>42011</c:v>
                </c:pt>
                <c:pt idx="214">
                  <c:v>42010</c:v>
                </c:pt>
                <c:pt idx="215">
                  <c:v>42009</c:v>
                </c:pt>
                <c:pt idx="216">
                  <c:v>42006</c:v>
                </c:pt>
                <c:pt idx="217">
                  <c:v>42005</c:v>
                </c:pt>
                <c:pt idx="218">
                  <c:v>42004</c:v>
                </c:pt>
                <c:pt idx="219">
                  <c:v>42003</c:v>
                </c:pt>
                <c:pt idx="220">
                  <c:v>42002</c:v>
                </c:pt>
                <c:pt idx="221">
                  <c:v>41999</c:v>
                </c:pt>
                <c:pt idx="222">
                  <c:v>41998</c:v>
                </c:pt>
                <c:pt idx="223">
                  <c:v>41997</c:v>
                </c:pt>
                <c:pt idx="224">
                  <c:v>41996</c:v>
                </c:pt>
                <c:pt idx="225">
                  <c:v>41995</c:v>
                </c:pt>
                <c:pt idx="226">
                  <c:v>41992</c:v>
                </c:pt>
                <c:pt idx="227">
                  <c:v>41991</c:v>
                </c:pt>
                <c:pt idx="228">
                  <c:v>41990</c:v>
                </c:pt>
                <c:pt idx="229">
                  <c:v>41989</c:v>
                </c:pt>
                <c:pt idx="230">
                  <c:v>41988</c:v>
                </c:pt>
                <c:pt idx="231">
                  <c:v>41985</c:v>
                </c:pt>
                <c:pt idx="232">
                  <c:v>41984</c:v>
                </c:pt>
                <c:pt idx="233">
                  <c:v>41983</c:v>
                </c:pt>
                <c:pt idx="234">
                  <c:v>41982</c:v>
                </c:pt>
                <c:pt idx="235">
                  <c:v>41981</c:v>
                </c:pt>
                <c:pt idx="236">
                  <c:v>41978</c:v>
                </c:pt>
                <c:pt idx="237">
                  <c:v>41977</c:v>
                </c:pt>
                <c:pt idx="238">
                  <c:v>41976</c:v>
                </c:pt>
                <c:pt idx="239">
                  <c:v>41975</c:v>
                </c:pt>
                <c:pt idx="240">
                  <c:v>41974</c:v>
                </c:pt>
                <c:pt idx="241">
                  <c:v>41971</c:v>
                </c:pt>
                <c:pt idx="242">
                  <c:v>41970</c:v>
                </c:pt>
                <c:pt idx="243">
                  <c:v>41969</c:v>
                </c:pt>
                <c:pt idx="244">
                  <c:v>41968</c:v>
                </c:pt>
                <c:pt idx="245">
                  <c:v>41967</c:v>
                </c:pt>
                <c:pt idx="246">
                  <c:v>41964</c:v>
                </c:pt>
                <c:pt idx="247">
                  <c:v>41963</c:v>
                </c:pt>
                <c:pt idx="248">
                  <c:v>41962</c:v>
                </c:pt>
                <c:pt idx="249">
                  <c:v>41961</c:v>
                </c:pt>
                <c:pt idx="250">
                  <c:v>41960</c:v>
                </c:pt>
                <c:pt idx="251">
                  <c:v>41957</c:v>
                </c:pt>
                <c:pt idx="252">
                  <c:v>41956</c:v>
                </c:pt>
                <c:pt idx="253">
                  <c:v>41955</c:v>
                </c:pt>
                <c:pt idx="254">
                  <c:v>41954</c:v>
                </c:pt>
                <c:pt idx="255">
                  <c:v>41953</c:v>
                </c:pt>
                <c:pt idx="256">
                  <c:v>41950</c:v>
                </c:pt>
                <c:pt idx="257">
                  <c:v>41949</c:v>
                </c:pt>
                <c:pt idx="258">
                  <c:v>41948</c:v>
                </c:pt>
                <c:pt idx="259">
                  <c:v>41947</c:v>
                </c:pt>
                <c:pt idx="260">
                  <c:v>41946</c:v>
                </c:pt>
                <c:pt idx="261">
                  <c:v>41943</c:v>
                </c:pt>
                <c:pt idx="262">
                  <c:v>41942</c:v>
                </c:pt>
                <c:pt idx="263">
                  <c:v>41941</c:v>
                </c:pt>
                <c:pt idx="264">
                  <c:v>41940</c:v>
                </c:pt>
                <c:pt idx="265">
                  <c:v>41939</c:v>
                </c:pt>
                <c:pt idx="266">
                  <c:v>41936</c:v>
                </c:pt>
                <c:pt idx="267">
                  <c:v>41935</c:v>
                </c:pt>
                <c:pt idx="268">
                  <c:v>41934</c:v>
                </c:pt>
                <c:pt idx="269">
                  <c:v>41933</c:v>
                </c:pt>
                <c:pt idx="270">
                  <c:v>41932</c:v>
                </c:pt>
                <c:pt idx="271">
                  <c:v>41929</c:v>
                </c:pt>
                <c:pt idx="272">
                  <c:v>41928</c:v>
                </c:pt>
                <c:pt idx="273">
                  <c:v>41927</c:v>
                </c:pt>
                <c:pt idx="274">
                  <c:v>41926</c:v>
                </c:pt>
                <c:pt idx="275">
                  <c:v>41925</c:v>
                </c:pt>
                <c:pt idx="276">
                  <c:v>41922</c:v>
                </c:pt>
                <c:pt idx="277">
                  <c:v>41921</c:v>
                </c:pt>
                <c:pt idx="278">
                  <c:v>41920</c:v>
                </c:pt>
                <c:pt idx="279">
                  <c:v>41919</c:v>
                </c:pt>
                <c:pt idx="280">
                  <c:v>41918</c:v>
                </c:pt>
                <c:pt idx="281">
                  <c:v>41915</c:v>
                </c:pt>
                <c:pt idx="282">
                  <c:v>41914</c:v>
                </c:pt>
                <c:pt idx="283">
                  <c:v>41913</c:v>
                </c:pt>
                <c:pt idx="284">
                  <c:v>41912</c:v>
                </c:pt>
                <c:pt idx="285">
                  <c:v>41911</c:v>
                </c:pt>
                <c:pt idx="286">
                  <c:v>41908</c:v>
                </c:pt>
                <c:pt idx="287">
                  <c:v>41907</c:v>
                </c:pt>
                <c:pt idx="288">
                  <c:v>41906</c:v>
                </c:pt>
                <c:pt idx="289">
                  <c:v>41905</c:v>
                </c:pt>
                <c:pt idx="290">
                  <c:v>41904</c:v>
                </c:pt>
                <c:pt idx="291">
                  <c:v>41901</c:v>
                </c:pt>
                <c:pt idx="292">
                  <c:v>41900</c:v>
                </c:pt>
                <c:pt idx="293">
                  <c:v>41899</c:v>
                </c:pt>
                <c:pt idx="294">
                  <c:v>41898</c:v>
                </c:pt>
                <c:pt idx="295">
                  <c:v>41897</c:v>
                </c:pt>
                <c:pt idx="296">
                  <c:v>41894</c:v>
                </c:pt>
                <c:pt idx="297">
                  <c:v>41893</c:v>
                </c:pt>
                <c:pt idx="298">
                  <c:v>41892</c:v>
                </c:pt>
                <c:pt idx="299">
                  <c:v>41891</c:v>
                </c:pt>
                <c:pt idx="300">
                  <c:v>41890</c:v>
                </c:pt>
                <c:pt idx="301">
                  <c:v>41887</c:v>
                </c:pt>
                <c:pt idx="302">
                  <c:v>41886</c:v>
                </c:pt>
                <c:pt idx="303">
                  <c:v>41885</c:v>
                </c:pt>
                <c:pt idx="304">
                  <c:v>41884</c:v>
                </c:pt>
                <c:pt idx="305">
                  <c:v>41883</c:v>
                </c:pt>
                <c:pt idx="306">
                  <c:v>41880</c:v>
                </c:pt>
                <c:pt idx="307">
                  <c:v>41879</c:v>
                </c:pt>
                <c:pt idx="308">
                  <c:v>41878</c:v>
                </c:pt>
                <c:pt idx="309">
                  <c:v>41877</c:v>
                </c:pt>
                <c:pt idx="310">
                  <c:v>41876</c:v>
                </c:pt>
                <c:pt idx="311">
                  <c:v>41873</c:v>
                </c:pt>
                <c:pt idx="312">
                  <c:v>41872</c:v>
                </c:pt>
                <c:pt idx="313">
                  <c:v>41871</c:v>
                </c:pt>
                <c:pt idx="314">
                  <c:v>41870</c:v>
                </c:pt>
                <c:pt idx="315">
                  <c:v>41869</c:v>
                </c:pt>
                <c:pt idx="316">
                  <c:v>41866</c:v>
                </c:pt>
                <c:pt idx="317">
                  <c:v>41865</c:v>
                </c:pt>
                <c:pt idx="318">
                  <c:v>41864</c:v>
                </c:pt>
                <c:pt idx="319">
                  <c:v>41863</c:v>
                </c:pt>
                <c:pt idx="320">
                  <c:v>41862</c:v>
                </c:pt>
                <c:pt idx="321">
                  <c:v>41859</c:v>
                </c:pt>
                <c:pt idx="322">
                  <c:v>41858</c:v>
                </c:pt>
                <c:pt idx="323">
                  <c:v>41857</c:v>
                </c:pt>
                <c:pt idx="324">
                  <c:v>41856</c:v>
                </c:pt>
                <c:pt idx="325">
                  <c:v>41855</c:v>
                </c:pt>
                <c:pt idx="326">
                  <c:v>41852</c:v>
                </c:pt>
                <c:pt idx="327">
                  <c:v>41851</c:v>
                </c:pt>
                <c:pt idx="328">
                  <c:v>41850</c:v>
                </c:pt>
                <c:pt idx="329">
                  <c:v>41849</c:v>
                </c:pt>
                <c:pt idx="330">
                  <c:v>41848</c:v>
                </c:pt>
                <c:pt idx="331">
                  <c:v>41845</c:v>
                </c:pt>
                <c:pt idx="332">
                  <c:v>41844</c:v>
                </c:pt>
                <c:pt idx="333">
                  <c:v>41843</c:v>
                </c:pt>
                <c:pt idx="334">
                  <c:v>41842</c:v>
                </c:pt>
                <c:pt idx="335">
                  <c:v>41841</c:v>
                </c:pt>
                <c:pt idx="336">
                  <c:v>41838</c:v>
                </c:pt>
                <c:pt idx="337">
                  <c:v>41837</c:v>
                </c:pt>
                <c:pt idx="338">
                  <c:v>41836</c:v>
                </c:pt>
                <c:pt idx="339">
                  <c:v>41835</c:v>
                </c:pt>
                <c:pt idx="340">
                  <c:v>41834</c:v>
                </c:pt>
                <c:pt idx="341">
                  <c:v>41831</c:v>
                </c:pt>
                <c:pt idx="342">
                  <c:v>41830</c:v>
                </c:pt>
                <c:pt idx="343">
                  <c:v>41829</c:v>
                </c:pt>
                <c:pt idx="344">
                  <c:v>41828</c:v>
                </c:pt>
                <c:pt idx="345">
                  <c:v>41827</c:v>
                </c:pt>
                <c:pt idx="346">
                  <c:v>41824</c:v>
                </c:pt>
                <c:pt idx="347">
                  <c:v>41823</c:v>
                </c:pt>
                <c:pt idx="348">
                  <c:v>41822</c:v>
                </c:pt>
                <c:pt idx="349">
                  <c:v>41821</c:v>
                </c:pt>
                <c:pt idx="350">
                  <c:v>41820</c:v>
                </c:pt>
                <c:pt idx="351">
                  <c:v>41817</c:v>
                </c:pt>
                <c:pt idx="352">
                  <c:v>41816</c:v>
                </c:pt>
                <c:pt idx="353">
                  <c:v>41815</c:v>
                </c:pt>
                <c:pt idx="354">
                  <c:v>41814</c:v>
                </c:pt>
                <c:pt idx="355">
                  <c:v>41813</c:v>
                </c:pt>
                <c:pt idx="356">
                  <c:v>41810</c:v>
                </c:pt>
                <c:pt idx="357">
                  <c:v>41809</c:v>
                </c:pt>
                <c:pt idx="358">
                  <c:v>41808</c:v>
                </c:pt>
                <c:pt idx="359">
                  <c:v>41807</c:v>
                </c:pt>
                <c:pt idx="360">
                  <c:v>41806</c:v>
                </c:pt>
                <c:pt idx="361">
                  <c:v>41803</c:v>
                </c:pt>
                <c:pt idx="362">
                  <c:v>41802</c:v>
                </c:pt>
                <c:pt idx="363">
                  <c:v>41801</c:v>
                </c:pt>
                <c:pt idx="364">
                  <c:v>41800</c:v>
                </c:pt>
                <c:pt idx="365">
                  <c:v>41799</c:v>
                </c:pt>
                <c:pt idx="366">
                  <c:v>41796</c:v>
                </c:pt>
                <c:pt idx="367">
                  <c:v>41795</c:v>
                </c:pt>
                <c:pt idx="368">
                  <c:v>41794</c:v>
                </c:pt>
                <c:pt idx="369">
                  <c:v>41793</c:v>
                </c:pt>
                <c:pt idx="370">
                  <c:v>41792</c:v>
                </c:pt>
                <c:pt idx="371">
                  <c:v>41789</c:v>
                </c:pt>
                <c:pt idx="372">
                  <c:v>41788</c:v>
                </c:pt>
                <c:pt idx="373">
                  <c:v>41787</c:v>
                </c:pt>
                <c:pt idx="374">
                  <c:v>41786</c:v>
                </c:pt>
                <c:pt idx="375">
                  <c:v>41785</c:v>
                </c:pt>
                <c:pt idx="376">
                  <c:v>41782</c:v>
                </c:pt>
                <c:pt idx="377">
                  <c:v>41781</c:v>
                </c:pt>
                <c:pt idx="378">
                  <c:v>41780</c:v>
                </c:pt>
                <c:pt idx="379">
                  <c:v>41779</c:v>
                </c:pt>
                <c:pt idx="380">
                  <c:v>41778</c:v>
                </c:pt>
                <c:pt idx="381">
                  <c:v>41775</c:v>
                </c:pt>
                <c:pt idx="382">
                  <c:v>41774</c:v>
                </c:pt>
                <c:pt idx="383">
                  <c:v>41773</c:v>
                </c:pt>
                <c:pt idx="384">
                  <c:v>41772</c:v>
                </c:pt>
                <c:pt idx="385">
                  <c:v>41771</c:v>
                </c:pt>
                <c:pt idx="386">
                  <c:v>41768</c:v>
                </c:pt>
                <c:pt idx="387">
                  <c:v>41767</c:v>
                </c:pt>
                <c:pt idx="388">
                  <c:v>41766</c:v>
                </c:pt>
                <c:pt idx="389">
                  <c:v>41765</c:v>
                </c:pt>
                <c:pt idx="390">
                  <c:v>41764</c:v>
                </c:pt>
                <c:pt idx="391">
                  <c:v>41761</c:v>
                </c:pt>
                <c:pt idx="392">
                  <c:v>41760</c:v>
                </c:pt>
                <c:pt idx="393">
                  <c:v>41759</c:v>
                </c:pt>
                <c:pt idx="394">
                  <c:v>41758</c:v>
                </c:pt>
                <c:pt idx="395">
                  <c:v>41757</c:v>
                </c:pt>
                <c:pt idx="396">
                  <c:v>41754</c:v>
                </c:pt>
                <c:pt idx="397">
                  <c:v>41753</c:v>
                </c:pt>
                <c:pt idx="398">
                  <c:v>41752</c:v>
                </c:pt>
                <c:pt idx="399">
                  <c:v>41751</c:v>
                </c:pt>
                <c:pt idx="400">
                  <c:v>41750</c:v>
                </c:pt>
                <c:pt idx="401">
                  <c:v>41747</c:v>
                </c:pt>
                <c:pt idx="402">
                  <c:v>41746</c:v>
                </c:pt>
                <c:pt idx="403">
                  <c:v>41745</c:v>
                </c:pt>
                <c:pt idx="404">
                  <c:v>41744</c:v>
                </c:pt>
                <c:pt idx="405">
                  <c:v>41743</c:v>
                </c:pt>
                <c:pt idx="406">
                  <c:v>41740</c:v>
                </c:pt>
                <c:pt idx="407">
                  <c:v>41739</c:v>
                </c:pt>
                <c:pt idx="408">
                  <c:v>41738</c:v>
                </c:pt>
                <c:pt idx="409">
                  <c:v>41737</c:v>
                </c:pt>
                <c:pt idx="410">
                  <c:v>41736</c:v>
                </c:pt>
                <c:pt idx="411">
                  <c:v>41733</c:v>
                </c:pt>
                <c:pt idx="412">
                  <c:v>41732</c:v>
                </c:pt>
                <c:pt idx="413">
                  <c:v>41731</c:v>
                </c:pt>
                <c:pt idx="414">
                  <c:v>41730</c:v>
                </c:pt>
                <c:pt idx="415">
                  <c:v>41729</c:v>
                </c:pt>
                <c:pt idx="416">
                  <c:v>41726</c:v>
                </c:pt>
                <c:pt idx="417">
                  <c:v>41725</c:v>
                </c:pt>
                <c:pt idx="418">
                  <c:v>41724</c:v>
                </c:pt>
                <c:pt idx="419">
                  <c:v>41723</c:v>
                </c:pt>
                <c:pt idx="420">
                  <c:v>41722</c:v>
                </c:pt>
                <c:pt idx="421">
                  <c:v>41719</c:v>
                </c:pt>
                <c:pt idx="422">
                  <c:v>41718</c:v>
                </c:pt>
                <c:pt idx="423">
                  <c:v>41717</c:v>
                </c:pt>
                <c:pt idx="424">
                  <c:v>41716</c:v>
                </c:pt>
                <c:pt idx="425">
                  <c:v>41715</c:v>
                </c:pt>
                <c:pt idx="426">
                  <c:v>41712</c:v>
                </c:pt>
                <c:pt idx="427">
                  <c:v>41711</c:v>
                </c:pt>
                <c:pt idx="428">
                  <c:v>41710</c:v>
                </c:pt>
                <c:pt idx="429">
                  <c:v>41709</c:v>
                </c:pt>
                <c:pt idx="430">
                  <c:v>41708</c:v>
                </c:pt>
                <c:pt idx="431">
                  <c:v>41705</c:v>
                </c:pt>
                <c:pt idx="432">
                  <c:v>41704</c:v>
                </c:pt>
                <c:pt idx="433">
                  <c:v>41703</c:v>
                </c:pt>
                <c:pt idx="434">
                  <c:v>41702</c:v>
                </c:pt>
                <c:pt idx="435">
                  <c:v>41701</c:v>
                </c:pt>
                <c:pt idx="436">
                  <c:v>41698</c:v>
                </c:pt>
                <c:pt idx="437">
                  <c:v>41697</c:v>
                </c:pt>
                <c:pt idx="438">
                  <c:v>41696</c:v>
                </c:pt>
                <c:pt idx="439">
                  <c:v>41695</c:v>
                </c:pt>
                <c:pt idx="440">
                  <c:v>41694</c:v>
                </c:pt>
                <c:pt idx="441">
                  <c:v>41691</c:v>
                </c:pt>
                <c:pt idx="442">
                  <c:v>41690</c:v>
                </c:pt>
                <c:pt idx="443">
                  <c:v>41689</c:v>
                </c:pt>
                <c:pt idx="444">
                  <c:v>41688</c:v>
                </c:pt>
                <c:pt idx="445">
                  <c:v>41687</c:v>
                </c:pt>
                <c:pt idx="446">
                  <c:v>41684</c:v>
                </c:pt>
                <c:pt idx="447">
                  <c:v>41683</c:v>
                </c:pt>
                <c:pt idx="448">
                  <c:v>41682</c:v>
                </c:pt>
                <c:pt idx="449">
                  <c:v>41681</c:v>
                </c:pt>
                <c:pt idx="450">
                  <c:v>41680</c:v>
                </c:pt>
                <c:pt idx="451">
                  <c:v>41677</c:v>
                </c:pt>
                <c:pt idx="452">
                  <c:v>41676</c:v>
                </c:pt>
                <c:pt idx="453">
                  <c:v>41675</c:v>
                </c:pt>
                <c:pt idx="454">
                  <c:v>41674</c:v>
                </c:pt>
                <c:pt idx="455">
                  <c:v>41673</c:v>
                </c:pt>
                <c:pt idx="456">
                  <c:v>41670</c:v>
                </c:pt>
                <c:pt idx="457">
                  <c:v>41669</c:v>
                </c:pt>
                <c:pt idx="458">
                  <c:v>41668</c:v>
                </c:pt>
                <c:pt idx="459">
                  <c:v>41667</c:v>
                </c:pt>
                <c:pt idx="460">
                  <c:v>41666</c:v>
                </c:pt>
                <c:pt idx="461">
                  <c:v>41663</c:v>
                </c:pt>
                <c:pt idx="462">
                  <c:v>41662</c:v>
                </c:pt>
                <c:pt idx="463">
                  <c:v>41661</c:v>
                </c:pt>
                <c:pt idx="464">
                  <c:v>41660</c:v>
                </c:pt>
                <c:pt idx="465">
                  <c:v>41659</c:v>
                </c:pt>
                <c:pt idx="466">
                  <c:v>41656</c:v>
                </c:pt>
                <c:pt idx="467">
                  <c:v>41655</c:v>
                </c:pt>
                <c:pt idx="468">
                  <c:v>41654</c:v>
                </c:pt>
                <c:pt idx="469">
                  <c:v>41653</c:v>
                </c:pt>
                <c:pt idx="470">
                  <c:v>41652</c:v>
                </c:pt>
                <c:pt idx="471">
                  <c:v>41649</c:v>
                </c:pt>
                <c:pt idx="472">
                  <c:v>41648</c:v>
                </c:pt>
                <c:pt idx="473">
                  <c:v>41647</c:v>
                </c:pt>
                <c:pt idx="474">
                  <c:v>41646</c:v>
                </c:pt>
                <c:pt idx="475">
                  <c:v>41645</c:v>
                </c:pt>
                <c:pt idx="476">
                  <c:v>41642</c:v>
                </c:pt>
                <c:pt idx="477">
                  <c:v>41641</c:v>
                </c:pt>
                <c:pt idx="478">
                  <c:v>41640</c:v>
                </c:pt>
                <c:pt idx="479">
                  <c:v>41639</c:v>
                </c:pt>
                <c:pt idx="480">
                  <c:v>41638</c:v>
                </c:pt>
                <c:pt idx="481">
                  <c:v>41635</c:v>
                </c:pt>
                <c:pt idx="482">
                  <c:v>41634</c:v>
                </c:pt>
                <c:pt idx="483">
                  <c:v>41633</c:v>
                </c:pt>
                <c:pt idx="484">
                  <c:v>41632</c:v>
                </c:pt>
                <c:pt idx="485">
                  <c:v>41631</c:v>
                </c:pt>
                <c:pt idx="486">
                  <c:v>41628</c:v>
                </c:pt>
                <c:pt idx="487">
                  <c:v>41627</c:v>
                </c:pt>
                <c:pt idx="488">
                  <c:v>41626</c:v>
                </c:pt>
                <c:pt idx="489">
                  <c:v>41625</c:v>
                </c:pt>
                <c:pt idx="490">
                  <c:v>41624</c:v>
                </c:pt>
                <c:pt idx="491">
                  <c:v>41621</c:v>
                </c:pt>
                <c:pt idx="492">
                  <c:v>41620</c:v>
                </c:pt>
                <c:pt idx="493">
                  <c:v>41619</c:v>
                </c:pt>
                <c:pt idx="494">
                  <c:v>41618</c:v>
                </c:pt>
                <c:pt idx="495">
                  <c:v>41617</c:v>
                </c:pt>
                <c:pt idx="496">
                  <c:v>41614</c:v>
                </c:pt>
                <c:pt idx="497">
                  <c:v>41613</c:v>
                </c:pt>
                <c:pt idx="498">
                  <c:v>41612</c:v>
                </c:pt>
                <c:pt idx="499">
                  <c:v>41611</c:v>
                </c:pt>
                <c:pt idx="500">
                  <c:v>41610</c:v>
                </c:pt>
                <c:pt idx="501">
                  <c:v>41607</c:v>
                </c:pt>
                <c:pt idx="502">
                  <c:v>41606</c:v>
                </c:pt>
                <c:pt idx="503">
                  <c:v>41605</c:v>
                </c:pt>
                <c:pt idx="504">
                  <c:v>41604</c:v>
                </c:pt>
                <c:pt idx="505">
                  <c:v>41603</c:v>
                </c:pt>
                <c:pt idx="506">
                  <c:v>41600</c:v>
                </c:pt>
                <c:pt idx="507">
                  <c:v>41599</c:v>
                </c:pt>
                <c:pt idx="508">
                  <c:v>41598</c:v>
                </c:pt>
                <c:pt idx="509">
                  <c:v>41597</c:v>
                </c:pt>
                <c:pt idx="510">
                  <c:v>41596</c:v>
                </c:pt>
                <c:pt idx="511">
                  <c:v>41593</c:v>
                </c:pt>
                <c:pt idx="512">
                  <c:v>41592</c:v>
                </c:pt>
                <c:pt idx="513">
                  <c:v>41591</c:v>
                </c:pt>
                <c:pt idx="514">
                  <c:v>41590</c:v>
                </c:pt>
                <c:pt idx="515">
                  <c:v>41589</c:v>
                </c:pt>
                <c:pt idx="516">
                  <c:v>41586</c:v>
                </c:pt>
                <c:pt idx="517">
                  <c:v>41585</c:v>
                </c:pt>
                <c:pt idx="518">
                  <c:v>41584</c:v>
                </c:pt>
                <c:pt idx="519">
                  <c:v>41583</c:v>
                </c:pt>
                <c:pt idx="520">
                  <c:v>41582</c:v>
                </c:pt>
                <c:pt idx="521">
                  <c:v>41579</c:v>
                </c:pt>
                <c:pt idx="522">
                  <c:v>41578</c:v>
                </c:pt>
                <c:pt idx="523">
                  <c:v>41577</c:v>
                </c:pt>
                <c:pt idx="524">
                  <c:v>41576</c:v>
                </c:pt>
                <c:pt idx="525">
                  <c:v>41575</c:v>
                </c:pt>
                <c:pt idx="526">
                  <c:v>41572</c:v>
                </c:pt>
                <c:pt idx="527">
                  <c:v>41571</c:v>
                </c:pt>
                <c:pt idx="528">
                  <c:v>41570</c:v>
                </c:pt>
                <c:pt idx="529">
                  <c:v>41569</c:v>
                </c:pt>
                <c:pt idx="530">
                  <c:v>41568</c:v>
                </c:pt>
                <c:pt idx="531">
                  <c:v>41565</c:v>
                </c:pt>
                <c:pt idx="532">
                  <c:v>41564</c:v>
                </c:pt>
                <c:pt idx="533">
                  <c:v>41563</c:v>
                </c:pt>
                <c:pt idx="534">
                  <c:v>41562</c:v>
                </c:pt>
                <c:pt idx="535">
                  <c:v>41561</c:v>
                </c:pt>
                <c:pt idx="536">
                  <c:v>41558</c:v>
                </c:pt>
                <c:pt idx="537">
                  <c:v>41557</c:v>
                </c:pt>
                <c:pt idx="538">
                  <c:v>41556</c:v>
                </c:pt>
                <c:pt idx="539">
                  <c:v>41555</c:v>
                </c:pt>
                <c:pt idx="540">
                  <c:v>41554</c:v>
                </c:pt>
                <c:pt idx="541">
                  <c:v>41551</c:v>
                </c:pt>
                <c:pt idx="542">
                  <c:v>41550</c:v>
                </c:pt>
                <c:pt idx="543">
                  <c:v>41549</c:v>
                </c:pt>
                <c:pt idx="544">
                  <c:v>41548</c:v>
                </c:pt>
                <c:pt idx="545">
                  <c:v>41547</c:v>
                </c:pt>
                <c:pt idx="546">
                  <c:v>41544</c:v>
                </c:pt>
                <c:pt idx="547">
                  <c:v>41543</c:v>
                </c:pt>
                <c:pt idx="548">
                  <c:v>41542</c:v>
                </c:pt>
                <c:pt idx="549">
                  <c:v>41541</c:v>
                </c:pt>
                <c:pt idx="550">
                  <c:v>41540</c:v>
                </c:pt>
                <c:pt idx="551">
                  <c:v>41537</c:v>
                </c:pt>
                <c:pt idx="552">
                  <c:v>41536</c:v>
                </c:pt>
                <c:pt idx="553">
                  <c:v>41535</c:v>
                </c:pt>
                <c:pt idx="554">
                  <c:v>41534</c:v>
                </c:pt>
                <c:pt idx="555">
                  <c:v>41533</c:v>
                </c:pt>
                <c:pt idx="556">
                  <c:v>41530</c:v>
                </c:pt>
                <c:pt idx="557">
                  <c:v>41529</c:v>
                </c:pt>
                <c:pt idx="558">
                  <c:v>41528</c:v>
                </c:pt>
                <c:pt idx="559">
                  <c:v>41527</c:v>
                </c:pt>
                <c:pt idx="560">
                  <c:v>41526</c:v>
                </c:pt>
                <c:pt idx="561">
                  <c:v>41523</c:v>
                </c:pt>
                <c:pt idx="562">
                  <c:v>41522</c:v>
                </c:pt>
                <c:pt idx="563">
                  <c:v>41521</c:v>
                </c:pt>
                <c:pt idx="564">
                  <c:v>41520</c:v>
                </c:pt>
                <c:pt idx="565">
                  <c:v>41519</c:v>
                </c:pt>
                <c:pt idx="566">
                  <c:v>41516</c:v>
                </c:pt>
                <c:pt idx="567">
                  <c:v>41515</c:v>
                </c:pt>
                <c:pt idx="568">
                  <c:v>41514</c:v>
                </c:pt>
                <c:pt idx="569">
                  <c:v>41513</c:v>
                </c:pt>
                <c:pt idx="570">
                  <c:v>41512</c:v>
                </c:pt>
                <c:pt idx="571">
                  <c:v>41509</c:v>
                </c:pt>
                <c:pt idx="572">
                  <c:v>41508</c:v>
                </c:pt>
                <c:pt idx="573">
                  <c:v>41507</c:v>
                </c:pt>
                <c:pt idx="574">
                  <c:v>41506</c:v>
                </c:pt>
                <c:pt idx="575">
                  <c:v>41505</c:v>
                </c:pt>
                <c:pt idx="576">
                  <c:v>41502</c:v>
                </c:pt>
                <c:pt idx="577">
                  <c:v>41501</c:v>
                </c:pt>
                <c:pt idx="578">
                  <c:v>41500</c:v>
                </c:pt>
                <c:pt idx="579">
                  <c:v>41499</c:v>
                </c:pt>
                <c:pt idx="580">
                  <c:v>41498</c:v>
                </c:pt>
                <c:pt idx="581">
                  <c:v>41495</c:v>
                </c:pt>
                <c:pt idx="582">
                  <c:v>41494</c:v>
                </c:pt>
                <c:pt idx="583">
                  <c:v>41493</c:v>
                </c:pt>
                <c:pt idx="584">
                  <c:v>41492</c:v>
                </c:pt>
                <c:pt idx="585">
                  <c:v>41491</c:v>
                </c:pt>
                <c:pt idx="586">
                  <c:v>41488</c:v>
                </c:pt>
                <c:pt idx="587">
                  <c:v>41487</c:v>
                </c:pt>
                <c:pt idx="588">
                  <c:v>41486</c:v>
                </c:pt>
                <c:pt idx="589">
                  <c:v>41485</c:v>
                </c:pt>
                <c:pt idx="590">
                  <c:v>41484</c:v>
                </c:pt>
                <c:pt idx="591">
                  <c:v>41481</c:v>
                </c:pt>
                <c:pt idx="592">
                  <c:v>41480</c:v>
                </c:pt>
                <c:pt idx="593">
                  <c:v>41479</c:v>
                </c:pt>
                <c:pt idx="594">
                  <c:v>41478</c:v>
                </c:pt>
                <c:pt idx="595">
                  <c:v>41477</c:v>
                </c:pt>
                <c:pt idx="596">
                  <c:v>41474</c:v>
                </c:pt>
                <c:pt idx="597">
                  <c:v>41473</c:v>
                </c:pt>
                <c:pt idx="598">
                  <c:v>41472</c:v>
                </c:pt>
                <c:pt idx="599">
                  <c:v>41471</c:v>
                </c:pt>
                <c:pt idx="600">
                  <c:v>41470</c:v>
                </c:pt>
                <c:pt idx="601">
                  <c:v>41467</c:v>
                </c:pt>
                <c:pt idx="602">
                  <c:v>41466</c:v>
                </c:pt>
                <c:pt idx="603">
                  <c:v>41465</c:v>
                </c:pt>
                <c:pt idx="604">
                  <c:v>41464</c:v>
                </c:pt>
                <c:pt idx="605">
                  <c:v>41463</c:v>
                </c:pt>
                <c:pt idx="606">
                  <c:v>41460</c:v>
                </c:pt>
                <c:pt idx="607">
                  <c:v>41459</c:v>
                </c:pt>
                <c:pt idx="608">
                  <c:v>41458</c:v>
                </c:pt>
                <c:pt idx="609">
                  <c:v>41457</c:v>
                </c:pt>
                <c:pt idx="610">
                  <c:v>41456</c:v>
                </c:pt>
                <c:pt idx="611">
                  <c:v>41453</c:v>
                </c:pt>
                <c:pt idx="612">
                  <c:v>41452</c:v>
                </c:pt>
                <c:pt idx="613">
                  <c:v>41451</c:v>
                </c:pt>
                <c:pt idx="614">
                  <c:v>41450</c:v>
                </c:pt>
                <c:pt idx="615">
                  <c:v>41449</c:v>
                </c:pt>
                <c:pt idx="616">
                  <c:v>41446</c:v>
                </c:pt>
                <c:pt idx="617">
                  <c:v>41445</c:v>
                </c:pt>
                <c:pt idx="618">
                  <c:v>41444</c:v>
                </c:pt>
                <c:pt idx="619">
                  <c:v>41443</c:v>
                </c:pt>
                <c:pt idx="620">
                  <c:v>41442</c:v>
                </c:pt>
                <c:pt idx="621">
                  <c:v>41439</c:v>
                </c:pt>
                <c:pt idx="622">
                  <c:v>41438</c:v>
                </c:pt>
                <c:pt idx="623">
                  <c:v>41437</c:v>
                </c:pt>
                <c:pt idx="624">
                  <c:v>41436</c:v>
                </c:pt>
                <c:pt idx="625">
                  <c:v>41435</c:v>
                </c:pt>
                <c:pt idx="626">
                  <c:v>41432</c:v>
                </c:pt>
                <c:pt idx="627">
                  <c:v>41431</c:v>
                </c:pt>
                <c:pt idx="628">
                  <c:v>41430</c:v>
                </c:pt>
                <c:pt idx="629">
                  <c:v>41429</c:v>
                </c:pt>
                <c:pt idx="630">
                  <c:v>41428</c:v>
                </c:pt>
                <c:pt idx="631">
                  <c:v>41425</c:v>
                </c:pt>
                <c:pt idx="632">
                  <c:v>41424</c:v>
                </c:pt>
                <c:pt idx="633">
                  <c:v>41423</c:v>
                </c:pt>
                <c:pt idx="634">
                  <c:v>41422</c:v>
                </c:pt>
                <c:pt idx="635">
                  <c:v>41421</c:v>
                </c:pt>
                <c:pt idx="636">
                  <c:v>41418</c:v>
                </c:pt>
                <c:pt idx="637">
                  <c:v>41417</c:v>
                </c:pt>
                <c:pt idx="638">
                  <c:v>41416</c:v>
                </c:pt>
                <c:pt idx="639">
                  <c:v>41415</c:v>
                </c:pt>
                <c:pt idx="640">
                  <c:v>41414</c:v>
                </c:pt>
                <c:pt idx="641">
                  <c:v>41411</c:v>
                </c:pt>
                <c:pt idx="642">
                  <c:v>41410</c:v>
                </c:pt>
                <c:pt idx="643">
                  <c:v>41409</c:v>
                </c:pt>
                <c:pt idx="644">
                  <c:v>41408</c:v>
                </c:pt>
                <c:pt idx="645">
                  <c:v>41407</c:v>
                </c:pt>
                <c:pt idx="646">
                  <c:v>41404</c:v>
                </c:pt>
                <c:pt idx="647">
                  <c:v>41403</c:v>
                </c:pt>
                <c:pt idx="648">
                  <c:v>41402</c:v>
                </c:pt>
                <c:pt idx="649">
                  <c:v>41401</c:v>
                </c:pt>
                <c:pt idx="650">
                  <c:v>41400</c:v>
                </c:pt>
                <c:pt idx="651">
                  <c:v>41397</c:v>
                </c:pt>
                <c:pt idx="652">
                  <c:v>41396</c:v>
                </c:pt>
                <c:pt idx="653">
                  <c:v>41395</c:v>
                </c:pt>
                <c:pt idx="654">
                  <c:v>41394</c:v>
                </c:pt>
                <c:pt idx="655">
                  <c:v>41393</c:v>
                </c:pt>
                <c:pt idx="656">
                  <c:v>41390</c:v>
                </c:pt>
                <c:pt idx="657">
                  <c:v>41389</c:v>
                </c:pt>
                <c:pt idx="658">
                  <c:v>41388</c:v>
                </c:pt>
                <c:pt idx="659">
                  <c:v>41387</c:v>
                </c:pt>
                <c:pt idx="660">
                  <c:v>41386</c:v>
                </c:pt>
                <c:pt idx="661">
                  <c:v>41383</c:v>
                </c:pt>
                <c:pt idx="662">
                  <c:v>41382</c:v>
                </c:pt>
                <c:pt idx="663">
                  <c:v>41381</c:v>
                </c:pt>
                <c:pt idx="664">
                  <c:v>41380</c:v>
                </c:pt>
                <c:pt idx="665">
                  <c:v>41379</c:v>
                </c:pt>
                <c:pt idx="666">
                  <c:v>41376</c:v>
                </c:pt>
                <c:pt idx="667">
                  <c:v>41375</c:v>
                </c:pt>
                <c:pt idx="668">
                  <c:v>41374</c:v>
                </c:pt>
                <c:pt idx="669">
                  <c:v>41373</c:v>
                </c:pt>
                <c:pt idx="670">
                  <c:v>41372</c:v>
                </c:pt>
                <c:pt idx="671">
                  <c:v>41369</c:v>
                </c:pt>
                <c:pt idx="672">
                  <c:v>41368</c:v>
                </c:pt>
                <c:pt idx="673">
                  <c:v>41367</c:v>
                </c:pt>
                <c:pt idx="674">
                  <c:v>41366</c:v>
                </c:pt>
                <c:pt idx="675">
                  <c:v>41365</c:v>
                </c:pt>
                <c:pt idx="676">
                  <c:v>41362</c:v>
                </c:pt>
                <c:pt idx="677">
                  <c:v>41361</c:v>
                </c:pt>
                <c:pt idx="678">
                  <c:v>41360</c:v>
                </c:pt>
                <c:pt idx="679">
                  <c:v>41359</c:v>
                </c:pt>
                <c:pt idx="680">
                  <c:v>41358</c:v>
                </c:pt>
                <c:pt idx="681">
                  <c:v>41355</c:v>
                </c:pt>
                <c:pt idx="682">
                  <c:v>41354</c:v>
                </c:pt>
                <c:pt idx="683">
                  <c:v>41353</c:v>
                </c:pt>
                <c:pt idx="684">
                  <c:v>41352</c:v>
                </c:pt>
                <c:pt idx="685">
                  <c:v>41351</c:v>
                </c:pt>
                <c:pt idx="686">
                  <c:v>41348</c:v>
                </c:pt>
                <c:pt idx="687">
                  <c:v>41347</c:v>
                </c:pt>
                <c:pt idx="688">
                  <c:v>41346</c:v>
                </c:pt>
                <c:pt idx="689">
                  <c:v>41345</c:v>
                </c:pt>
                <c:pt idx="690">
                  <c:v>41344</c:v>
                </c:pt>
                <c:pt idx="691">
                  <c:v>41341</c:v>
                </c:pt>
                <c:pt idx="692">
                  <c:v>41340</c:v>
                </c:pt>
                <c:pt idx="693">
                  <c:v>41339</c:v>
                </c:pt>
                <c:pt idx="694">
                  <c:v>41338</c:v>
                </c:pt>
                <c:pt idx="695">
                  <c:v>41337</c:v>
                </c:pt>
                <c:pt idx="696">
                  <c:v>41334</c:v>
                </c:pt>
                <c:pt idx="697">
                  <c:v>41333</c:v>
                </c:pt>
                <c:pt idx="698">
                  <c:v>41332</c:v>
                </c:pt>
                <c:pt idx="699">
                  <c:v>41331</c:v>
                </c:pt>
                <c:pt idx="700">
                  <c:v>41330</c:v>
                </c:pt>
                <c:pt idx="701">
                  <c:v>41327</c:v>
                </c:pt>
                <c:pt idx="702">
                  <c:v>41326</c:v>
                </c:pt>
                <c:pt idx="703">
                  <c:v>41325</c:v>
                </c:pt>
                <c:pt idx="704">
                  <c:v>41324</c:v>
                </c:pt>
                <c:pt idx="705">
                  <c:v>41323</c:v>
                </c:pt>
                <c:pt idx="706">
                  <c:v>41320</c:v>
                </c:pt>
                <c:pt idx="707">
                  <c:v>41319</c:v>
                </c:pt>
                <c:pt idx="708">
                  <c:v>41318</c:v>
                </c:pt>
                <c:pt idx="709">
                  <c:v>41317</c:v>
                </c:pt>
                <c:pt idx="710">
                  <c:v>41316</c:v>
                </c:pt>
                <c:pt idx="711">
                  <c:v>41313</c:v>
                </c:pt>
                <c:pt idx="712">
                  <c:v>41312</c:v>
                </c:pt>
                <c:pt idx="713">
                  <c:v>41311</c:v>
                </c:pt>
                <c:pt idx="714">
                  <c:v>41310</c:v>
                </c:pt>
                <c:pt idx="715">
                  <c:v>41309</c:v>
                </c:pt>
                <c:pt idx="716">
                  <c:v>41306</c:v>
                </c:pt>
                <c:pt idx="717">
                  <c:v>41305</c:v>
                </c:pt>
                <c:pt idx="718">
                  <c:v>41304</c:v>
                </c:pt>
                <c:pt idx="719">
                  <c:v>41303</c:v>
                </c:pt>
                <c:pt idx="720">
                  <c:v>41302</c:v>
                </c:pt>
                <c:pt idx="721">
                  <c:v>41299</c:v>
                </c:pt>
                <c:pt idx="722">
                  <c:v>41298</c:v>
                </c:pt>
                <c:pt idx="723">
                  <c:v>41297</c:v>
                </c:pt>
                <c:pt idx="724">
                  <c:v>41296</c:v>
                </c:pt>
                <c:pt idx="725">
                  <c:v>41295</c:v>
                </c:pt>
                <c:pt idx="726">
                  <c:v>41292</c:v>
                </c:pt>
                <c:pt idx="727">
                  <c:v>41291</c:v>
                </c:pt>
                <c:pt idx="728">
                  <c:v>41290</c:v>
                </c:pt>
                <c:pt idx="729">
                  <c:v>41289</c:v>
                </c:pt>
                <c:pt idx="730">
                  <c:v>41288</c:v>
                </c:pt>
                <c:pt idx="731">
                  <c:v>41285</c:v>
                </c:pt>
                <c:pt idx="732">
                  <c:v>41284</c:v>
                </c:pt>
                <c:pt idx="733">
                  <c:v>41283</c:v>
                </c:pt>
                <c:pt idx="734">
                  <c:v>41282</c:v>
                </c:pt>
                <c:pt idx="735">
                  <c:v>41281</c:v>
                </c:pt>
                <c:pt idx="736">
                  <c:v>41278</c:v>
                </c:pt>
                <c:pt idx="737">
                  <c:v>41277</c:v>
                </c:pt>
                <c:pt idx="738">
                  <c:v>41276</c:v>
                </c:pt>
                <c:pt idx="739">
                  <c:v>41275</c:v>
                </c:pt>
                <c:pt idx="740">
                  <c:v>41274</c:v>
                </c:pt>
                <c:pt idx="741">
                  <c:v>41271</c:v>
                </c:pt>
                <c:pt idx="742">
                  <c:v>41270</c:v>
                </c:pt>
                <c:pt idx="743">
                  <c:v>41269</c:v>
                </c:pt>
                <c:pt idx="744">
                  <c:v>41268</c:v>
                </c:pt>
                <c:pt idx="745">
                  <c:v>41267</c:v>
                </c:pt>
                <c:pt idx="746">
                  <c:v>41264</c:v>
                </c:pt>
                <c:pt idx="747">
                  <c:v>41263</c:v>
                </c:pt>
                <c:pt idx="748">
                  <c:v>41262</c:v>
                </c:pt>
                <c:pt idx="749">
                  <c:v>41261</c:v>
                </c:pt>
                <c:pt idx="750">
                  <c:v>41260</c:v>
                </c:pt>
                <c:pt idx="751">
                  <c:v>41257</c:v>
                </c:pt>
                <c:pt idx="752">
                  <c:v>41256</c:v>
                </c:pt>
                <c:pt idx="753">
                  <c:v>41255</c:v>
                </c:pt>
                <c:pt idx="754">
                  <c:v>41254</c:v>
                </c:pt>
                <c:pt idx="755">
                  <c:v>41253</c:v>
                </c:pt>
                <c:pt idx="756">
                  <c:v>41250</c:v>
                </c:pt>
                <c:pt idx="757">
                  <c:v>41249</c:v>
                </c:pt>
                <c:pt idx="758">
                  <c:v>41248</c:v>
                </c:pt>
                <c:pt idx="759">
                  <c:v>41247</c:v>
                </c:pt>
                <c:pt idx="760">
                  <c:v>41246</c:v>
                </c:pt>
                <c:pt idx="761">
                  <c:v>41243</c:v>
                </c:pt>
                <c:pt idx="762">
                  <c:v>41242</c:v>
                </c:pt>
                <c:pt idx="763">
                  <c:v>41241</c:v>
                </c:pt>
                <c:pt idx="764">
                  <c:v>41240</c:v>
                </c:pt>
                <c:pt idx="765">
                  <c:v>41239</c:v>
                </c:pt>
                <c:pt idx="766">
                  <c:v>41236</c:v>
                </c:pt>
                <c:pt idx="767">
                  <c:v>41235</c:v>
                </c:pt>
                <c:pt idx="768">
                  <c:v>41234</c:v>
                </c:pt>
                <c:pt idx="769">
                  <c:v>41233</c:v>
                </c:pt>
                <c:pt idx="770">
                  <c:v>41232</c:v>
                </c:pt>
                <c:pt idx="771">
                  <c:v>41229</c:v>
                </c:pt>
                <c:pt idx="772">
                  <c:v>41228</c:v>
                </c:pt>
                <c:pt idx="773">
                  <c:v>41227</c:v>
                </c:pt>
                <c:pt idx="774">
                  <c:v>41226</c:v>
                </c:pt>
                <c:pt idx="775">
                  <c:v>41225</c:v>
                </c:pt>
                <c:pt idx="776">
                  <c:v>41222</c:v>
                </c:pt>
                <c:pt idx="777">
                  <c:v>41221</c:v>
                </c:pt>
                <c:pt idx="778">
                  <c:v>41220</c:v>
                </c:pt>
                <c:pt idx="779">
                  <c:v>41219</c:v>
                </c:pt>
                <c:pt idx="780">
                  <c:v>41218</c:v>
                </c:pt>
                <c:pt idx="781">
                  <c:v>41215</c:v>
                </c:pt>
                <c:pt idx="782">
                  <c:v>41214</c:v>
                </c:pt>
                <c:pt idx="783">
                  <c:v>41213</c:v>
                </c:pt>
                <c:pt idx="784">
                  <c:v>41212</c:v>
                </c:pt>
                <c:pt idx="785">
                  <c:v>41211</c:v>
                </c:pt>
                <c:pt idx="786">
                  <c:v>41208</c:v>
                </c:pt>
                <c:pt idx="787">
                  <c:v>41207</c:v>
                </c:pt>
                <c:pt idx="788">
                  <c:v>41206</c:v>
                </c:pt>
                <c:pt idx="789">
                  <c:v>41205</c:v>
                </c:pt>
                <c:pt idx="790">
                  <c:v>41204</c:v>
                </c:pt>
                <c:pt idx="791">
                  <c:v>41201</c:v>
                </c:pt>
                <c:pt idx="792">
                  <c:v>41200</c:v>
                </c:pt>
                <c:pt idx="793">
                  <c:v>41199</c:v>
                </c:pt>
                <c:pt idx="794">
                  <c:v>41198</c:v>
                </c:pt>
                <c:pt idx="795">
                  <c:v>41197</c:v>
                </c:pt>
                <c:pt idx="796">
                  <c:v>41194</c:v>
                </c:pt>
                <c:pt idx="797">
                  <c:v>41193</c:v>
                </c:pt>
                <c:pt idx="798">
                  <c:v>41192</c:v>
                </c:pt>
                <c:pt idx="799">
                  <c:v>41191</c:v>
                </c:pt>
                <c:pt idx="800">
                  <c:v>41190</c:v>
                </c:pt>
                <c:pt idx="801">
                  <c:v>41187</c:v>
                </c:pt>
                <c:pt idx="802">
                  <c:v>41186</c:v>
                </c:pt>
                <c:pt idx="803">
                  <c:v>41185</c:v>
                </c:pt>
                <c:pt idx="804">
                  <c:v>41184</c:v>
                </c:pt>
                <c:pt idx="805">
                  <c:v>41183</c:v>
                </c:pt>
                <c:pt idx="806">
                  <c:v>41180</c:v>
                </c:pt>
                <c:pt idx="807">
                  <c:v>41179</c:v>
                </c:pt>
                <c:pt idx="808">
                  <c:v>41178</c:v>
                </c:pt>
                <c:pt idx="809">
                  <c:v>41177</c:v>
                </c:pt>
                <c:pt idx="810">
                  <c:v>41176</c:v>
                </c:pt>
                <c:pt idx="811">
                  <c:v>41173</c:v>
                </c:pt>
                <c:pt idx="812">
                  <c:v>41172</c:v>
                </c:pt>
                <c:pt idx="813">
                  <c:v>41171</c:v>
                </c:pt>
                <c:pt idx="814">
                  <c:v>41170</c:v>
                </c:pt>
                <c:pt idx="815">
                  <c:v>41169</c:v>
                </c:pt>
                <c:pt idx="816">
                  <c:v>41166</c:v>
                </c:pt>
                <c:pt idx="817">
                  <c:v>41165</c:v>
                </c:pt>
                <c:pt idx="818">
                  <c:v>41164</c:v>
                </c:pt>
                <c:pt idx="819">
                  <c:v>41163</c:v>
                </c:pt>
                <c:pt idx="820">
                  <c:v>41162</c:v>
                </c:pt>
                <c:pt idx="821">
                  <c:v>41159</c:v>
                </c:pt>
                <c:pt idx="822">
                  <c:v>41158</c:v>
                </c:pt>
                <c:pt idx="823">
                  <c:v>41157</c:v>
                </c:pt>
                <c:pt idx="824">
                  <c:v>41156</c:v>
                </c:pt>
                <c:pt idx="825">
                  <c:v>41155</c:v>
                </c:pt>
                <c:pt idx="826">
                  <c:v>41152</c:v>
                </c:pt>
                <c:pt idx="827">
                  <c:v>41151</c:v>
                </c:pt>
                <c:pt idx="828">
                  <c:v>41150</c:v>
                </c:pt>
                <c:pt idx="829">
                  <c:v>41149</c:v>
                </c:pt>
                <c:pt idx="830">
                  <c:v>41148</c:v>
                </c:pt>
                <c:pt idx="831">
                  <c:v>41145</c:v>
                </c:pt>
                <c:pt idx="832">
                  <c:v>41144</c:v>
                </c:pt>
                <c:pt idx="833">
                  <c:v>41143</c:v>
                </c:pt>
                <c:pt idx="834">
                  <c:v>41142</c:v>
                </c:pt>
                <c:pt idx="835">
                  <c:v>41141</c:v>
                </c:pt>
                <c:pt idx="836">
                  <c:v>41138</c:v>
                </c:pt>
                <c:pt idx="837">
                  <c:v>41137</c:v>
                </c:pt>
                <c:pt idx="838">
                  <c:v>41136</c:v>
                </c:pt>
                <c:pt idx="839">
                  <c:v>41135</c:v>
                </c:pt>
                <c:pt idx="840">
                  <c:v>41134</c:v>
                </c:pt>
                <c:pt idx="841">
                  <c:v>41131</c:v>
                </c:pt>
                <c:pt idx="842">
                  <c:v>41130</c:v>
                </c:pt>
                <c:pt idx="843">
                  <c:v>41129</c:v>
                </c:pt>
                <c:pt idx="844">
                  <c:v>41128</c:v>
                </c:pt>
                <c:pt idx="845">
                  <c:v>41127</c:v>
                </c:pt>
                <c:pt idx="846">
                  <c:v>41124</c:v>
                </c:pt>
                <c:pt idx="847">
                  <c:v>41123</c:v>
                </c:pt>
                <c:pt idx="848">
                  <c:v>41122</c:v>
                </c:pt>
                <c:pt idx="849">
                  <c:v>41121</c:v>
                </c:pt>
                <c:pt idx="850">
                  <c:v>41120</c:v>
                </c:pt>
                <c:pt idx="851">
                  <c:v>41117</c:v>
                </c:pt>
                <c:pt idx="852">
                  <c:v>41116</c:v>
                </c:pt>
                <c:pt idx="853">
                  <c:v>41115</c:v>
                </c:pt>
                <c:pt idx="854">
                  <c:v>41114</c:v>
                </c:pt>
                <c:pt idx="855">
                  <c:v>41113</c:v>
                </c:pt>
                <c:pt idx="856">
                  <c:v>41110</c:v>
                </c:pt>
                <c:pt idx="857">
                  <c:v>41109</c:v>
                </c:pt>
                <c:pt idx="858">
                  <c:v>41108</c:v>
                </c:pt>
                <c:pt idx="859">
                  <c:v>41107</c:v>
                </c:pt>
                <c:pt idx="860">
                  <c:v>41106</c:v>
                </c:pt>
                <c:pt idx="861">
                  <c:v>41103</c:v>
                </c:pt>
                <c:pt idx="862">
                  <c:v>41102</c:v>
                </c:pt>
                <c:pt idx="863">
                  <c:v>41101</c:v>
                </c:pt>
                <c:pt idx="864">
                  <c:v>41100</c:v>
                </c:pt>
                <c:pt idx="865">
                  <c:v>41099</c:v>
                </c:pt>
                <c:pt idx="866">
                  <c:v>41096</c:v>
                </c:pt>
                <c:pt idx="867">
                  <c:v>41095</c:v>
                </c:pt>
                <c:pt idx="868">
                  <c:v>41094</c:v>
                </c:pt>
                <c:pt idx="869">
                  <c:v>41093</c:v>
                </c:pt>
                <c:pt idx="870">
                  <c:v>41092</c:v>
                </c:pt>
                <c:pt idx="871">
                  <c:v>41089</c:v>
                </c:pt>
                <c:pt idx="872">
                  <c:v>41088</c:v>
                </c:pt>
                <c:pt idx="873">
                  <c:v>41087</c:v>
                </c:pt>
                <c:pt idx="874">
                  <c:v>41086</c:v>
                </c:pt>
                <c:pt idx="875">
                  <c:v>41085</c:v>
                </c:pt>
                <c:pt idx="876">
                  <c:v>41082</c:v>
                </c:pt>
                <c:pt idx="877">
                  <c:v>41081</c:v>
                </c:pt>
                <c:pt idx="878">
                  <c:v>41080</c:v>
                </c:pt>
                <c:pt idx="879">
                  <c:v>41079</c:v>
                </c:pt>
                <c:pt idx="880">
                  <c:v>41078</c:v>
                </c:pt>
                <c:pt idx="881">
                  <c:v>41075</c:v>
                </c:pt>
                <c:pt idx="882">
                  <c:v>41074</c:v>
                </c:pt>
                <c:pt idx="883">
                  <c:v>41073</c:v>
                </c:pt>
                <c:pt idx="884">
                  <c:v>41072</c:v>
                </c:pt>
                <c:pt idx="885">
                  <c:v>41071</c:v>
                </c:pt>
                <c:pt idx="886">
                  <c:v>41068</c:v>
                </c:pt>
                <c:pt idx="887">
                  <c:v>41067</c:v>
                </c:pt>
                <c:pt idx="888">
                  <c:v>41066</c:v>
                </c:pt>
                <c:pt idx="889">
                  <c:v>41065</c:v>
                </c:pt>
                <c:pt idx="890">
                  <c:v>41064</c:v>
                </c:pt>
                <c:pt idx="891">
                  <c:v>41061</c:v>
                </c:pt>
                <c:pt idx="892">
                  <c:v>41060</c:v>
                </c:pt>
                <c:pt idx="893">
                  <c:v>41059</c:v>
                </c:pt>
                <c:pt idx="894">
                  <c:v>41058</c:v>
                </c:pt>
                <c:pt idx="895">
                  <c:v>41057</c:v>
                </c:pt>
                <c:pt idx="896">
                  <c:v>41054</c:v>
                </c:pt>
                <c:pt idx="897">
                  <c:v>41053</c:v>
                </c:pt>
                <c:pt idx="898">
                  <c:v>41052</c:v>
                </c:pt>
                <c:pt idx="899">
                  <c:v>41051</c:v>
                </c:pt>
                <c:pt idx="900">
                  <c:v>41050</c:v>
                </c:pt>
                <c:pt idx="901">
                  <c:v>41047</c:v>
                </c:pt>
                <c:pt idx="902">
                  <c:v>41046</c:v>
                </c:pt>
                <c:pt idx="903">
                  <c:v>41045</c:v>
                </c:pt>
                <c:pt idx="904">
                  <c:v>41044</c:v>
                </c:pt>
                <c:pt idx="905">
                  <c:v>41043</c:v>
                </c:pt>
                <c:pt idx="906">
                  <c:v>41040</c:v>
                </c:pt>
                <c:pt idx="907">
                  <c:v>41039</c:v>
                </c:pt>
                <c:pt idx="908">
                  <c:v>41038</c:v>
                </c:pt>
                <c:pt idx="909">
                  <c:v>41037</c:v>
                </c:pt>
                <c:pt idx="910">
                  <c:v>41036</c:v>
                </c:pt>
                <c:pt idx="911">
                  <c:v>41033</c:v>
                </c:pt>
                <c:pt idx="912">
                  <c:v>41032</c:v>
                </c:pt>
                <c:pt idx="913">
                  <c:v>41031</c:v>
                </c:pt>
                <c:pt idx="914">
                  <c:v>41030</c:v>
                </c:pt>
                <c:pt idx="915">
                  <c:v>41029</c:v>
                </c:pt>
                <c:pt idx="916">
                  <c:v>41026</c:v>
                </c:pt>
                <c:pt idx="917">
                  <c:v>41025</c:v>
                </c:pt>
                <c:pt idx="918">
                  <c:v>41024</c:v>
                </c:pt>
                <c:pt idx="919">
                  <c:v>41023</c:v>
                </c:pt>
                <c:pt idx="920">
                  <c:v>41022</c:v>
                </c:pt>
                <c:pt idx="921">
                  <c:v>41019</c:v>
                </c:pt>
                <c:pt idx="922">
                  <c:v>41018</c:v>
                </c:pt>
                <c:pt idx="923">
                  <c:v>41017</c:v>
                </c:pt>
                <c:pt idx="924">
                  <c:v>41016</c:v>
                </c:pt>
                <c:pt idx="925">
                  <c:v>41015</c:v>
                </c:pt>
                <c:pt idx="926">
                  <c:v>41012</c:v>
                </c:pt>
                <c:pt idx="927">
                  <c:v>41011</c:v>
                </c:pt>
                <c:pt idx="928">
                  <c:v>41010</c:v>
                </c:pt>
                <c:pt idx="929">
                  <c:v>41009</c:v>
                </c:pt>
                <c:pt idx="930">
                  <c:v>41008</c:v>
                </c:pt>
                <c:pt idx="931">
                  <c:v>41005</c:v>
                </c:pt>
                <c:pt idx="932">
                  <c:v>41004</c:v>
                </c:pt>
                <c:pt idx="933">
                  <c:v>41003</c:v>
                </c:pt>
                <c:pt idx="934">
                  <c:v>41002</c:v>
                </c:pt>
                <c:pt idx="935">
                  <c:v>41001</c:v>
                </c:pt>
                <c:pt idx="936">
                  <c:v>40998</c:v>
                </c:pt>
                <c:pt idx="937">
                  <c:v>40997</c:v>
                </c:pt>
                <c:pt idx="938">
                  <c:v>40996</c:v>
                </c:pt>
                <c:pt idx="939">
                  <c:v>40995</c:v>
                </c:pt>
                <c:pt idx="940">
                  <c:v>40994</c:v>
                </c:pt>
                <c:pt idx="941">
                  <c:v>40991</c:v>
                </c:pt>
                <c:pt idx="942">
                  <c:v>40990</c:v>
                </c:pt>
                <c:pt idx="943">
                  <c:v>40989</c:v>
                </c:pt>
                <c:pt idx="944">
                  <c:v>40988</c:v>
                </c:pt>
                <c:pt idx="945">
                  <c:v>40987</c:v>
                </c:pt>
                <c:pt idx="946">
                  <c:v>40984</c:v>
                </c:pt>
                <c:pt idx="947">
                  <c:v>40983</c:v>
                </c:pt>
                <c:pt idx="948">
                  <c:v>40982</c:v>
                </c:pt>
                <c:pt idx="949">
                  <c:v>40981</c:v>
                </c:pt>
                <c:pt idx="950">
                  <c:v>40980</c:v>
                </c:pt>
                <c:pt idx="951">
                  <c:v>40977</c:v>
                </c:pt>
                <c:pt idx="952">
                  <c:v>40976</c:v>
                </c:pt>
                <c:pt idx="953">
                  <c:v>40975</c:v>
                </c:pt>
                <c:pt idx="954">
                  <c:v>40974</c:v>
                </c:pt>
                <c:pt idx="955">
                  <c:v>40973</c:v>
                </c:pt>
                <c:pt idx="956">
                  <c:v>40970</c:v>
                </c:pt>
                <c:pt idx="957">
                  <c:v>40969</c:v>
                </c:pt>
                <c:pt idx="958">
                  <c:v>40968</c:v>
                </c:pt>
                <c:pt idx="959">
                  <c:v>40967</c:v>
                </c:pt>
                <c:pt idx="960">
                  <c:v>40966</c:v>
                </c:pt>
                <c:pt idx="961">
                  <c:v>40963</c:v>
                </c:pt>
                <c:pt idx="962">
                  <c:v>40962</c:v>
                </c:pt>
                <c:pt idx="963">
                  <c:v>40961</c:v>
                </c:pt>
                <c:pt idx="964">
                  <c:v>40960</c:v>
                </c:pt>
                <c:pt idx="965">
                  <c:v>40959</c:v>
                </c:pt>
                <c:pt idx="966">
                  <c:v>40956</c:v>
                </c:pt>
                <c:pt idx="967">
                  <c:v>40955</c:v>
                </c:pt>
                <c:pt idx="968">
                  <c:v>40954</c:v>
                </c:pt>
                <c:pt idx="969">
                  <c:v>40953</c:v>
                </c:pt>
                <c:pt idx="970">
                  <c:v>40952</c:v>
                </c:pt>
                <c:pt idx="971">
                  <c:v>40949</c:v>
                </c:pt>
                <c:pt idx="972">
                  <c:v>40948</c:v>
                </c:pt>
                <c:pt idx="973">
                  <c:v>40947</c:v>
                </c:pt>
                <c:pt idx="974">
                  <c:v>40946</c:v>
                </c:pt>
                <c:pt idx="975">
                  <c:v>40945</c:v>
                </c:pt>
                <c:pt idx="976">
                  <c:v>40942</c:v>
                </c:pt>
                <c:pt idx="977">
                  <c:v>40941</c:v>
                </c:pt>
                <c:pt idx="978">
                  <c:v>40940</c:v>
                </c:pt>
                <c:pt idx="979">
                  <c:v>40939</c:v>
                </c:pt>
                <c:pt idx="980">
                  <c:v>40938</c:v>
                </c:pt>
                <c:pt idx="981">
                  <c:v>40935</c:v>
                </c:pt>
                <c:pt idx="982">
                  <c:v>40934</c:v>
                </c:pt>
                <c:pt idx="983">
                  <c:v>40933</c:v>
                </c:pt>
                <c:pt idx="984">
                  <c:v>40932</c:v>
                </c:pt>
                <c:pt idx="985">
                  <c:v>40931</c:v>
                </c:pt>
                <c:pt idx="986">
                  <c:v>40928</c:v>
                </c:pt>
                <c:pt idx="987">
                  <c:v>40927</c:v>
                </c:pt>
                <c:pt idx="988">
                  <c:v>40926</c:v>
                </c:pt>
                <c:pt idx="989">
                  <c:v>40925</c:v>
                </c:pt>
                <c:pt idx="990">
                  <c:v>40924</c:v>
                </c:pt>
                <c:pt idx="991">
                  <c:v>40921</c:v>
                </c:pt>
                <c:pt idx="992">
                  <c:v>40920</c:v>
                </c:pt>
                <c:pt idx="993">
                  <c:v>40919</c:v>
                </c:pt>
                <c:pt idx="994">
                  <c:v>40918</c:v>
                </c:pt>
                <c:pt idx="995">
                  <c:v>40917</c:v>
                </c:pt>
                <c:pt idx="996">
                  <c:v>40914</c:v>
                </c:pt>
                <c:pt idx="997">
                  <c:v>40913</c:v>
                </c:pt>
                <c:pt idx="998">
                  <c:v>40912</c:v>
                </c:pt>
                <c:pt idx="999">
                  <c:v>40911</c:v>
                </c:pt>
                <c:pt idx="1000">
                  <c:v>40910</c:v>
                </c:pt>
                <c:pt idx="1001">
                  <c:v>40907</c:v>
                </c:pt>
                <c:pt idx="1002">
                  <c:v>40906</c:v>
                </c:pt>
                <c:pt idx="1003">
                  <c:v>40905</c:v>
                </c:pt>
                <c:pt idx="1004">
                  <c:v>40904</c:v>
                </c:pt>
                <c:pt idx="1005">
                  <c:v>40903</c:v>
                </c:pt>
                <c:pt idx="1006">
                  <c:v>40900</c:v>
                </c:pt>
                <c:pt idx="1007">
                  <c:v>40899</c:v>
                </c:pt>
                <c:pt idx="1008">
                  <c:v>40898</c:v>
                </c:pt>
                <c:pt idx="1009">
                  <c:v>40897</c:v>
                </c:pt>
                <c:pt idx="1010">
                  <c:v>40896</c:v>
                </c:pt>
                <c:pt idx="1011">
                  <c:v>40893</c:v>
                </c:pt>
                <c:pt idx="1012">
                  <c:v>40892</c:v>
                </c:pt>
                <c:pt idx="1013">
                  <c:v>40891</c:v>
                </c:pt>
                <c:pt idx="1014">
                  <c:v>40890</c:v>
                </c:pt>
                <c:pt idx="1015">
                  <c:v>40889</c:v>
                </c:pt>
                <c:pt idx="1016">
                  <c:v>40886</c:v>
                </c:pt>
                <c:pt idx="1017">
                  <c:v>40885</c:v>
                </c:pt>
                <c:pt idx="1018">
                  <c:v>40884</c:v>
                </c:pt>
                <c:pt idx="1019">
                  <c:v>40883</c:v>
                </c:pt>
                <c:pt idx="1020">
                  <c:v>40882</c:v>
                </c:pt>
                <c:pt idx="1021">
                  <c:v>40879</c:v>
                </c:pt>
                <c:pt idx="1022">
                  <c:v>40878</c:v>
                </c:pt>
                <c:pt idx="1023">
                  <c:v>40877</c:v>
                </c:pt>
                <c:pt idx="1024">
                  <c:v>40876</c:v>
                </c:pt>
                <c:pt idx="1025">
                  <c:v>40875</c:v>
                </c:pt>
                <c:pt idx="1026">
                  <c:v>40872</c:v>
                </c:pt>
                <c:pt idx="1027">
                  <c:v>40871</c:v>
                </c:pt>
                <c:pt idx="1028">
                  <c:v>40870</c:v>
                </c:pt>
                <c:pt idx="1029">
                  <c:v>40869</c:v>
                </c:pt>
                <c:pt idx="1030">
                  <c:v>40868</c:v>
                </c:pt>
                <c:pt idx="1031">
                  <c:v>40865</c:v>
                </c:pt>
                <c:pt idx="1032">
                  <c:v>40864</c:v>
                </c:pt>
                <c:pt idx="1033">
                  <c:v>40863</c:v>
                </c:pt>
                <c:pt idx="1034">
                  <c:v>40862</c:v>
                </c:pt>
                <c:pt idx="1035">
                  <c:v>40861</c:v>
                </c:pt>
                <c:pt idx="1036">
                  <c:v>40858</c:v>
                </c:pt>
                <c:pt idx="1037">
                  <c:v>40857</c:v>
                </c:pt>
                <c:pt idx="1038">
                  <c:v>40856</c:v>
                </c:pt>
                <c:pt idx="1039">
                  <c:v>40855</c:v>
                </c:pt>
                <c:pt idx="1040">
                  <c:v>40854</c:v>
                </c:pt>
                <c:pt idx="1041">
                  <c:v>40851</c:v>
                </c:pt>
                <c:pt idx="1042">
                  <c:v>40850</c:v>
                </c:pt>
                <c:pt idx="1043">
                  <c:v>40849</c:v>
                </c:pt>
                <c:pt idx="1044">
                  <c:v>40848</c:v>
                </c:pt>
                <c:pt idx="1045">
                  <c:v>40847</c:v>
                </c:pt>
                <c:pt idx="1046">
                  <c:v>40844</c:v>
                </c:pt>
                <c:pt idx="1047">
                  <c:v>40843</c:v>
                </c:pt>
                <c:pt idx="1048">
                  <c:v>40842</c:v>
                </c:pt>
                <c:pt idx="1049">
                  <c:v>40841</c:v>
                </c:pt>
                <c:pt idx="1050">
                  <c:v>40840</c:v>
                </c:pt>
                <c:pt idx="1051">
                  <c:v>40837</c:v>
                </c:pt>
                <c:pt idx="1052">
                  <c:v>40836</c:v>
                </c:pt>
                <c:pt idx="1053">
                  <c:v>40835</c:v>
                </c:pt>
                <c:pt idx="1054">
                  <c:v>40834</c:v>
                </c:pt>
                <c:pt idx="1055">
                  <c:v>40833</c:v>
                </c:pt>
                <c:pt idx="1056">
                  <c:v>40830</c:v>
                </c:pt>
                <c:pt idx="1057">
                  <c:v>40829</c:v>
                </c:pt>
                <c:pt idx="1058">
                  <c:v>40828</c:v>
                </c:pt>
                <c:pt idx="1059">
                  <c:v>40827</c:v>
                </c:pt>
                <c:pt idx="1060">
                  <c:v>40826</c:v>
                </c:pt>
                <c:pt idx="1061">
                  <c:v>40823</c:v>
                </c:pt>
                <c:pt idx="1062">
                  <c:v>40822</c:v>
                </c:pt>
                <c:pt idx="1063">
                  <c:v>40821</c:v>
                </c:pt>
                <c:pt idx="1064">
                  <c:v>40820</c:v>
                </c:pt>
                <c:pt idx="1065">
                  <c:v>40819</c:v>
                </c:pt>
                <c:pt idx="1066">
                  <c:v>40816</c:v>
                </c:pt>
                <c:pt idx="1067">
                  <c:v>40815</c:v>
                </c:pt>
                <c:pt idx="1068">
                  <c:v>40814</c:v>
                </c:pt>
                <c:pt idx="1069">
                  <c:v>40813</c:v>
                </c:pt>
                <c:pt idx="1070">
                  <c:v>40812</c:v>
                </c:pt>
                <c:pt idx="1071">
                  <c:v>40809</c:v>
                </c:pt>
                <c:pt idx="1072">
                  <c:v>40808</c:v>
                </c:pt>
                <c:pt idx="1073">
                  <c:v>40807</c:v>
                </c:pt>
                <c:pt idx="1074">
                  <c:v>40806</c:v>
                </c:pt>
                <c:pt idx="1075">
                  <c:v>40805</c:v>
                </c:pt>
                <c:pt idx="1076">
                  <c:v>40802</c:v>
                </c:pt>
                <c:pt idx="1077">
                  <c:v>40801</c:v>
                </c:pt>
                <c:pt idx="1078">
                  <c:v>40800</c:v>
                </c:pt>
                <c:pt idx="1079">
                  <c:v>40799</c:v>
                </c:pt>
                <c:pt idx="1080">
                  <c:v>40798</c:v>
                </c:pt>
                <c:pt idx="1081">
                  <c:v>40795</c:v>
                </c:pt>
                <c:pt idx="1082">
                  <c:v>40794</c:v>
                </c:pt>
                <c:pt idx="1083">
                  <c:v>40793</c:v>
                </c:pt>
                <c:pt idx="1084">
                  <c:v>40792</c:v>
                </c:pt>
                <c:pt idx="1085">
                  <c:v>40791</c:v>
                </c:pt>
                <c:pt idx="1086">
                  <c:v>40788</c:v>
                </c:pt>
                <c:pt idx="1087">
                  <c:v>40787</c:v>
                </c:pt>
                <c:pt idx="1088">
                  <c:v>40786</c:v>
                </c:pt>
                <c:pt idx="1089">
                  <c:v>40785</c:v>
                </c:pt>
                <c:pt idx="1090">
                  <c:v>40784</c:v>
                </c:pt>
                <c:pt idx="1091">
                  <c:v>40781</c:v>
                </c:pt>
                <c:pt idx="1092">
                  <c:v>40780</c:v>
                </c:pt>
                <c:pt idx="1093">
                  <c:v>40779</c:v>
                </c:pt>
                <c:pt idx="1094">
                  <c:v>40778</c:v>
                </c:pt>
                <c:pt idx="1095">
                  <c:v>40777</c:v>
                </c:pt>
                <c:pt idx="1096">
                  <c:v>40774</c:v>
                </c:pt>
                <c:pt idx="1097">
                  <c:v>40773</c:v>
                </c:pt>
                <c:pt idx="1098">
                  <c:v>40772</c:v>
                </c:pt>
                <c:pt idx="1099">
                  <c:v>40771</c:v>
                </c:pt>
                <c:pt idx="1100">
                  <c:v>40770</c:v>
                </c:pt>
                <c:pt idx="1101">
                  <c:v>40767</c:v>
                </c:pt>
                <c:pt idx="1102">
                  <c:v>40766</c:v>
                </c:pt>
                <c:pt idx="1103">
                  <c:v>40765</c:v>
                </c:pt>
                <c:pt idx="1104">
                  <c:v>40764</c:v>
                </c:pt>
                <c:pt idx="1105">
                  <c:v>40763</c:v>
                </c:pt>
                <c:pt idx="1106">
                  <c:v>40760</c:v>
                </c:pt>
                <c:pt idx="1107">
                  <c:v>40759</c:v>
                </c:pt>
                <c:pt idx="1108">
                  <c:v>40758</c:v>
                </c:pt>
                <c:pt idx="1109">
                  <c:v>40757</c:v>
                </c:pt>
                <c:pt idx="1110">
                  <c:v>40756</c:v>
                </c:pt>
                <c:pt idx="1111">
                  <c:v>40753</c:v>
                </c:pt>
                <c:pt idx="1112">
                  <c:v>40752</c:v>
                </c:pt>
                <c:pt idx="1113">
                  <c:v>40751</c:v>
                </c:pt>
                <c:pt idx="1114">
                  <c:v>40750</c:v>
                </c:pt>
                <c:pt idx="1115">
                  <c:v>40749</c:v>
                </c:pt>
                <c:pt idx="1116">
                  <c:v>40746</c:v>
                </c:pt>
                <c:pt idx="1117">
                  <c:v>40745</c:v>
                </c:pt>
                <c:pt idx="1118">
                  <c:v>40744</c:v>
                </c:pt>
                <c:pt idx="1119">
                  <c:v>40743</c:v>
                </c:pt>
                <c:pt idx="1120">
                  <c:v>40742</c:v>
                </c:pt>
                <c:pt idx="1121">
                  <c:v>40739</c:v>
                </c:pt>
                <c:pt idx="1122">
                  <c:v>40738</c:v>
                </c:pt>
                <c:pt idx="1123">
                  <c:v>40737</c:v>
                </c:pt>
                <c:pt idx="1124">
                  <c:v>40736</c:v>
                </c:pt>
                <c:pt idx="1125">
                  <c:v>40735</c:v>
                </c:pt>
                <c:pt idx="1126">
                  <c:v>40732</c:v>
                </c:pt>
                <c:pt idx="1127">
                  <c:v>40731</c:v>
                </c:pt>
                <c:pt idx="1128">
                  <c:v>40730</c:v>
                </c:pt>
                <c:pt idx="1129">
                  <c:v>40729</c:v>
                </c:pt>
                <c:pt idx="1130">
                  <c:v>40728</c:v>
                </c:pt>
                <c:pt idx="1131">
                  <c:v>40725</c:v>
                </c:pt>
                <c:pt idx="1132">
                  <c:v>40724</c:v>
                </c:pt>
                <c:pt idx="1133">
                  <c:v>40723</c:v>
                </c:pt>
                <c:pt idx="1134">
                  <c:v>40722</c:v>
                </c:pt>
                <c:pt idx="1135">
                  <c:v>40721</c:v>
                </c:pt>
                <c:pt idx="1136">
                  <c:v>40718</c:v>
                </c:pt>
                <c:pt idx="1137">
                  <c:v>40717</c:v>
                </c:pt>
                <c:pt idx="1138">
                  <c:v>40716</c:v>
                </c:pt>
                <c:pt idx="1139">
                  <c:v>40715</c:v>
                </c:pt>
                <c:pt idx="1140">
                  <c:v>40714</c:v>
                </c:pt>
                <c:pt idx="1141">
                  <c:v>40711</c:v>
                </c:pt>
                <c:pt idx="1142">
                  <c:v>40710</c:v>
                </c:pt>
                <c:pt idx="1143">
                  <c:v>40709</c:v>
                </c:pt>
                <c:pt idx="1144">
                  <c:v>40708</c:v>
                </c:pt>
                <c:pt idx="1145">
                  <c:v>40707</c:v>
                </c:pt>
                <c:pt idx="1146">
                  <c:v>40704</c:v>
                </c:pt>
                <c:pt idx="1147">
                  <c:v>40703</c:v>
                </c:pt>
                <c:pt idx="1148">
                  <c:v>40702</c:v>
                </c:pt>
                <c:pt idx="1149">
                  <c:v>40701</c:v>
                </c:pt>
                <c:pt idx="1150">
                  <c:v>40700</c:v>
                </c:pt>
                <c:pt idx="1151">
                  <c:v>40697</c:v>
                </c:pt>
                <c:pt idx="1152">
                  <c:v>40696</c:v>
                </c:pt>
                <c:pt idx="1153">
                  <c:v>40695</c:v>
                </c:pt>
                <c:pt idx="1154">
                  <c:v>40694</c:v>
                </c:pt>
                <c:pt idx="1155">
                  <c:v>40693</c:v>
                </c:pt>
                <c:pt idx="1156">
                  <c:v>40690</c:v>
                </c:pt>
                <c:pt idx="1157">
                  <c:v>40689</c:v>
                </c:pt>
                <c:pt idx="1158">
                  <c:v>40688</c:v>
                </c:pt>
                <c:pt idx="1159">
                  <c:v>40687</c:v>
                </c:pt>
                <c:pt idx="1160">
                  <c:v>40686</c:v>
                </c:pt>
                <c:pt idx="1161">
                  <c:v>40683</c:v>
                </c:pt>
                <c:pt idx="1162">
                  <c:v>40682</c:v>
                </c:pt>
                <c:pt idx="1163">
                  <c:v>40681</c:v>
                </c:pt>
                <c:pt idx="1164">
                  <c:v>40680</c:v>
                </c:pt>
                <c:pt idx="1165">
                  <c:v>40679</c:v>
                </c:pt>
                <c:pt idx="1166">
                  <c:v>40676</c:v>
                </c:pt>
                <c:pt idx="1167">
                  <c:v>40675</c:v>
                </c:pt>
                <c:pt idx="1168">
                  <c:v>40674</c:v>
                </c:pt>
                <c:pt idx="1169">
                  <c:v>40673</c:v>
                </c:pt>
                <c:pt idx="1170">
                  <c:v>40672</c:v>
                </c:pt>
                <c:pt idx="1171">
                  <c:v>40669</c:v>
                </c:pt>
                <c:pt idx="1172">
                  <c:v>40668</c:v>
                </c:pt>
                <c:pt idx="1173">
                  <c:v>40667</c:v>
                </c:pt>
                <c:pt idx="1174">
                  <c:v>40666</c:v>
                </c:pt>
                <c:pt idx="1175">
                  <c:v>40665</c:v>
                </c:pt>
                <c:pt idx="1176">
                  <c:v>40662</c:v>
                </c:pt>
                <c:pt idx="1177">
                  <c:v>40661</c:v>
                </c:pt>
                <c:pt idx="1178">
                  <c:v>40660</c:v>
                </c:pt>
                <c:pt idx="1179">
                  <c:v>40659</c:v>
                </c:pt>
                <c:pt idx="1180">
                  <c:v>40658</c:v>
                </c:pt>
                <c:pt idx="1181">
                  <c:v>40655</c:v>
                </c:pt>
                <c:pt idx="1182">
                  <c:v>40654</c:v>
                </c:pt>
                <c:pt idx="1183">
                  <c:v>40653</c:v>
                </c:pt>
                <c:pt idx="1184">
                  <c:v>40652</c:v>
                </c:pt>
                <c:pt idx="1185">
                  <c:v>40651</c:v>
                </c:pt>
                <c:pt idx="1186">
                  <c:v>40648</c:v>
                </c:pt>
                <c:pt idx="1187">
                  <c:v>40647</c:v>
                </c:pt>
                <c:pt idx="1188">
                  <c:v>40646</c:v>
                </c:pt>
                <c:pt idx="1189">
                  <c:v>40645</c:v>
                </c:pt>
                <c:pt idx="1190">
                  <c:v>40644</c:v>
                </c:pt>
                <c:pt idx="1191">
                  <c:v>40641</c:v>
                </c:pt>
                <c:pt idx="1192">
                  <c:v>40640</c:v>
                </c:pt>
                <c:pt idx="1193">
                  <c:v>40639</c:v>
                </c:pt>
                <c:pt idx="1194">
                  <c:v>40638</c:v>
                </c:pt>
                <c:pt idx="1195">
                  <c:v>40637</c:v>
                </c:pt>
                <c:pt idx="1196">
                  <c:v>40634</c:v>
                </c:pt>
                <c:pt idx="1197">
                  <c:v>40633</c:v>
                </c:pt>
                <c:pt idx="1198">
                  <c:v>40632</c:v>
                </c:pt>
                <c:pt idx="1199">
                  <c:v>40631</c:v>
                </c:pt>
                <c:pt idx="1200">
                  <c:v>40630</c:v>
                </c:pt>
                <c:pt idx="1201">
                  <c:v>40627</c:v>
                </c:pt>
                <c:pt idx="1202">
                  <c:v>40626</c:v>
                </c:pt>
                <c:pt idx="1203">
                  <c:v>40625</c:v>
                </c:pt>
                <c:pt idx="1204">
                  <c:v>40624</c:v>
                </c:pt>
                <c:pt idx="1205">
                  <c:v>40623</c:v>
                </c:pt>
                <c:pt idx="1206">
                  <c:v>40620</c:v>
                </c:pt>
                <c:pt idx="1207">
                  <c:v>40619</c:v>
                </c:pt>
                <c:pt idx="1208">
                  <c:v>40618</c:v>
                </c:pt>
                <c:pt idx="1209">
                  <c:v>40617</c:v>
                </c:pt>
                <c:pt idx="1210">
                  <c:v>40616</c:v>
                </c:pt>
                <c:pt idx="1211">
                  <c:v>40613</c:v>
                </c:pt>
                <c:pt idx="1212">
                  <c:v>40612</c:v>
                </c:pt>
                <c:pt idx="1213">
                  <c:v>40611</c:v>
                </c:pt>
                <c:pt idx="1214">
                  <c:v>40610</c:v>
                </c:pt>
                <c:pt idx="1215">
                  <c:v>40609</c:v>
                </c:pt>
                <c:pt idx="1216">
                  <c:v>40606</c:v>
                </c:pt>
                <c:pt idx="1217">
                  <c:v>40605</c:v>
                </c:pt>
                <c:pt idx="1218">
                  <c:v>40604</c:v>
                </c:pt>
                <c:pt idx="1219">
                  <c:v>40603</c:v>
                </c:pt>
                <c:pt idx="1220">
                  <c:v>40602</c:v>
                </c:pt>
                <c:pt idx="1221">
                  <c:v>40599</c:v>
                </c:pt>
                <c:pt idx="1222">
                  <c:v>40598</c:v>
                </c:pt>
                <c:pt idx="1223">
                  <c:v>40597</c:v>
                </c:pt>
                <c:pt idx="1224">
                  <c:v>40596</c:v>
                </c:pt>
                <c:pt idx="1225">
                  <c:v>40595</c:v>
                </c:pt>
                <c:pt idx="1226">
                  <c:v>40592</c:v>
                </c:pt>
                <c:pt idx="1227">
                  <c:v>40591</c:v>
                </c:pt>
                <c:pt idx="1228">
                  <c:v>40590</c:v>
                </c:pt>
                <c:pt idx="1229">
                  <c:v>40589</c:v>
                </c:pt>
                <c:pt idx="1230">
                  <c:v>40588</c:v>
                </c:pt>
                <c:pt idx="1231">
                  <c:v>40585</c:v>
                </c:pt>
                <c:pt idx="1232">
                  <c:v>40584</c:v>
                </c:pt>
                <c:pt idx="1233">
                  <c:v>40583</c:v>
                </c:pt>
                <c:pt idx="1234">
                  <c:v>40582</c:v>
                </c:pt>
                <c:pt idx="1235">
                  <c:v>40581</c:v>
                </c:pt>
                <c:pt idx="1236">
                  <c:v>40578</c:v>
                </c:pt>
                <c:pt idx="1237">
                  <c:v>40577</c:v>
                </c:pt>
                <c:pt idx="1238">
                  <c:v>40576</c:v>
                </c:pt>
                <c:pt idx="1239">
                  <c:v>40575</c:v>
                </c:pt>
                <c:pt idx="1240">
                  <c:v>40574</c:v>
                </c:pt>
                <c:pt idx="1241">
                  <c:v>40571</c:v>
                </c:pt>
                <c:pt idx="1242">
                  <c:v>40570</c:v>
                </c:pt>
                <c:pt idx="1243">
                  <c:v>40569</c:v>
                </c:pt>
                <c:pt idx="1244">
                  <c:v>40568</c:v>
                </c:pt>
                <c:pt idx="1245">
                  <c:v>40567</c:v>
                </c:pt>
                <c:pt idx="1246">
                  <c:v>40564</c:v>
                </c:pt>
                <c:pt idx="1247">
                  <c:v>40563</c:v>
                </c:pt>
                <c:pt idx="1248">
                  <c:v>40562</c:v>
                </c:pt>
                <c:pt idx="1249">
                  <c:v>40561</c:v>
                </c:pt>
                <c:pt idx="1250">
                  <c:v>40560</c:v>
                </c:pt>
                <c:pt idx="1251">
                  <c:v>40557</c:v>
                </c:pt>
                <c:pt idx="1252">
                  <c:v>40556</c:v>
                </c:pt>
                <c:pt idx="1253">
                  <c:v>40555</c:v>
                </c:pt>
                <c:pt idx="1254">
                  <c:v>40554</c:v>
                </c:pt>
                <c:pt idx="1255">
                  <c:v>40553</c:v>
                </c:pt>
                <c:pt idx="1256">
                  <c:v>40550</c:v>
                </c:pt>
                <c:pt idx="1257">
                  <c:v>40549</c:v>
                </c:pt>
                <c:pt idx="1258">
                  <c:v>40548</c:v>
                </c:pt>
                <c:pt idx="1259">
                  <c:v>40547</c:v>
                </c:pt>
                <c:pt idx="1260">
                  <c:v>40546</c:v>
                </c:pt>
                <c:pt idx="1261">
                  <c:v>40543</c:v>
                </c:pt>
                <c:pt idx="1262">
                  <c:v>40542</c:v>
                </c:pt>
                <c:pt idx="1263">
                  <c:v>40541</c:v>
                </c:pt>
                <c:pt idx="1264">
                  <c:v>40540</c:v>
                </c:pt>
                <c:pt idx="1265">
                  <c:v>40539</c:v>
                </c:pt>
                <c:pt idx="1266">
                  <c:v>40536</c:v>
                </c:pt>
                <c:pt idx="1267">
                  <c:v>40535</c:v>
                </c:pt>
                <c:pt idx="1268">
                  <c:v>40534</c:v>
                </c:pt>
                <c:pt idx="1269">
                  <c:v>40533</c:v>
                </c:pt>
                <c:pt idx="1270">
                  <c:v>40532</c:v>
                </c:pt>
                <c:pt idx="1271">
                  <c:v>40529</c:v>
                </c:pt>
                <c:pt idx="1272">
                  <c:v>40528</c:v>
                </c:pt>
                <c:pt idx="1273">
                  <c:v>40527</c:v>
                </c:pt>
                <c:pt idx="1274">
                  <c:v>40526</c:v>
                </c:pt>
                <c:pt idx="1275">
                  <c:v>40525</c:v>
                </c:pt>
                <c:pt idx="1276">
                  <c:v>40522</c:v>
                </c:pt>
                <c:pt idx="1277">
                  <c:v>40521</c:v>
                </c:pt>
                <c:pt idx="1278">
                  <c:v>40520</c:v>
                </c:pt>
                <c:pt idx="1279">
                  <c:v>40519</c:v>
                </c:pt>
                <c:pt idx="1280">
                  <c:v>40518</c:v>
                </c:pt>
                <c:pt idx="1281">
                  <c:v>40515</c:v>
                </c:pt>
                <c:pt idx="1282">
                  <c:v>40514</c:v>
                </c:pt>
                <c:pt idx="1283">
                  <c:v>40513</c:v>
                </c:pt>
                <c:pt idx="1284">
                  <c:v>40512</c:v>
                </c:pt>
                <c:pt idx="1285">
                  <c:v>40511</c:v>
                </c:pt>
                <c:pt idx="1286">
                  <c:v>40508</c:v>
                </c:pt>
                <c:pt idx="1287">
                  <c:v>40507</c:v>
                </c:pt>
                <c:pt idx="1288">
                  <c:v>40506</c:v>
                </c:pt>
                <c:pt idx="1289">
                  <c:v>40505</c:v>
                </c:pt>
                <c:pt idx="1290">
                  <c:v>40504</c:v>
                </c:pt>
                <c:pt idx="1291">
                  <c:v>40501</c:v>
                </c:pt>
                <c:pt idx="1292">
                  <c:v>40500</c:v>
                </c:pt>
                <c:pt idx="1293">
                  <c:v>40499</c:v>
                </c:pt>
                <c:pt idx="1294">
                  <c:v>40498</c:v>
                </c:pt>
                <c:pt idx="1295">
                  <c:v>40497</c:v>
                </c:pt>
                <c:pt idx="1296">
                  <c:v>40494</c:v>
                </c:pt>
                <c:pt idx="1297">
                  <c:v>40493</c:v>
                </c:pt>
                <c:pt idx="1298">
                  <c:v>40492</c:v>
                </c:pt>
                <c:pt idx="1299">
                  <c:v>40491</c:v>
                </c:pt>
                <c:pt idx="1300">
                  <c:v>40490</c:v>
                </c:pt>
                <c:pt idx="1301">
                  <c:v>40487</c:v>
                </c:pt>
                <c:pt idx="1302">
                  <c:v>40486</c:v>
                </c:pt>
                <c:pt idx="1303">
                  <c:v>40485</c:v>
                </c:pt>
                <c:pt idx="1304">
                  <c:v>40484</c:v>
                </c:pt>
                <c:pt idx="1305">
                  <c:v>40483</c:v>
                </c:pt>
                <c:pt idx="1306">
                  <c:v>40480</c:v>
                </c:pt>
                <c:pt idx="1307">
                  <c:v>40479</c:v>
                </c:pt>
                <c:pt idx="1308">
                  <c:v>40478</c:v>
                </c:pt>
                <c:pt idx="1309">
                  <c:v>40477</c:v>
                </c:pt>
                <c:pt idx="1310">
                  <c:v>40476</c:v>
                </c:pt>
                <c:pt idx="1311">
                  <c:v>40473</c:v>
                </c:pt>
                <c:pt idx="1312">
                  <c:v>40472</c:v>
                </c:pt>
                <c:pt idx="1313">
                  <c:v>40471</c:v>
                </c:pt>
                <c:pt idx="1314">
                  <c:v>40470</c:v>
                </c:pt>
                <c:pt idx="1315">
                  <c:v>40469</c:v>
                </c:pt>
                <c:pt idx="1316">
                  <c:v>40466</c:v>
                </c:pt>
                <c:pt idx="1317">
                  <c:v>40465</c:v>
                </c:pt>
                <c:pt idx="1318">
                  <c:v>40464</c:v>
                </c:pt>
                <c:pt idx="1319">
                  <c:v>40463</c:v>
                </c:pt>
                <c:pt idx="1320">
                  <c:v>40462</c:v>
                </c:pt>
                <c:pt idx="1321">
                  <c:v>40459</c:v>
                </c:pt>
                <c:pt idx="1322">
                  <c:v>40458</c:v>
                </c:pt>
                <c:pt idx="1323">
                  <c:v>40457</c:v>
                </c:pt>
                <c:pt idx="1324">
                  <c:v>40456</c:v>
                </c:pt>
                <c:pt idx="1325">
                  <c:v>40455</c:v>
                </c:pt>
                <c:pt idx="1326">
                  <c:v>40452</c:v>
                </c:pt>
                <c:pt idx="1327">
                  <c:v>40451</c:v>
                </c:pt>
                <c:pt idx="1328">
                  <c:v>40450</c:v>
                </c:pt>
                <c:pt idx="1329">
                  <c:v>40449</c:v>
                </c:pt>
                <c:pt idx="1330">
                  <c:v>40448</c:v>
                </c:pt>
                <c:pt idx="1331">
                  <c:v>40445</c:v>
                </c:pt>
                <c:pt idx="1332">
                  <c:v>40444</c:v>
                </c:pt>
                <c:pt idx="1333">
                  <c:v>40443</c:v>
                </c:pt>
                <c:pt idx="1334">
                  <c:v>40442</c:v>
                </c:pt>
                <c:pt idx="1335">
                  <c:v>40441</c:v>
                </c:pt>
                <c:pt idx="1336">
                  <c:v>40438</c:v>
                </c:pt>
                <c:pt idx="1337">
                  <c:v>40437</c:v>
                </c:pt>
                <c:pt idx="1338">
                  <c:v>40436</c:v>
                </c:pt>
                <c:pt idx="1339">
                  <c:v>40435</c:v>
                </c:pt>
                <c:pt idx="1340">
                  <c:v>40434</c:v>
                </c:pt>
                <c:pt idx="1341">
                  <c:v>40431</c:v>
                </c:pt>
                <c:pt idx="1342">
                  <c:v>40430</c:v>
                </c:pt>
                <c:pt idx="1343">
                  <c:v>40429</c:v>
                </c:pt>
                <c:pt idx="1344">
                  <c:v>40428</c:v>
                </c:pt>
                <c:pt idx="1345">
                  <c:v>40427</c:v>
                </c:pt>
                <c:pt idx="1346">
                  <c:v>40424</c:v>
                </c:pt>
                <c:pt idx="1347">
                  <c:v>40423</c:v>
                </c:pt>
                <c:pt idx="1348">
                  <c:v>40422</c:v>
                </c:pt>
                <c:pt idx="1349">
                  <c:v>40421</c:v>
                </c:pt>
                <c:pt idx="1350">
                  <c:v>40420</c:v>
                </c:pt>
                <c:pt idx="1351">
                  <c:v>40417</c:v>
                </c:pt>
                <c:pt idx="1352">
                  <c:v>40416</c:v>
                </c:pt>
                <c:pt idx="1353">
                  <c:v>40415</c:v>
                </c:pt>
                <c:pt idx="1354">
                  <c:v>40414</c:v>
                </c:pt>
                <c:pt idx="1355">
                  <c:v>40413</c:v>
                </c:pt>
                <c:pt idx="1356">
                  <c:v>40410</c:v>
                </c:pt>
                <c:pt idx="1357">
                  <c:v>40409</c:v>
                </c:pt>
                <c:pt idx="1358">
                  <c:v>40408</c:v>
                </c:pt>
                <c:pt idx="1359">
                  <c:v>40407</c:v>
                </c:pt>
                <c:pt idx="1360">
                  <c:v>40406</c:v>
                </c:pt>
                <c:pt idx="1361">
                  <c:v>40403</c:v>
                </c:pt>
                <c:pt idx="1362">
                  <c:v>40402</c:v>
                </c:pt>
                <c:pt idx="1363">
                  <c:v>40401</c:v>
                </c:pt>
                <c:pt idx="1364">
                  <c:v>40400</c:v>
                </c:pt>
                <c:pt idx="1365">
                  <c:v>40399</c:v>
                </c:pt>
                <c:pt idx="1366">
                  <c:v>40396</c:v>
                </c:pt>
                <c:pt idx="1367">
                  <c:v>40395</c:v>
                </c:pt>
                <c:pt idx="1368">
                  <c:v>40394</c:v>
                </c:pt>
                <c:pt idx="1369">
                  <c:v>40393</c:v>
                </c:pt>
                <c:pt idx="1370">
                  <c:v>40392</c:v>
                </c:pt>
                <c:pt idx="1371">
                  <c:v>40389</c:v>
                </c:pt>
                <c:pt idx="1372">
                  <c:v>40388</c:v>
                </c:pt>
                <c:pt idx="1373">
                  <c:v>40387</c:v>
                </c:pt>
                <c:pt idx="1374">
                  <c:v>40386</c:v>
                </c:pt>
                <c:pt idx="1375">
                  <c:v>40385</c:v>
                </c:pt>
                <c:pt idx="1376">
                  <c:v>40382</c:v>
                </c:pt>
                <c:pt idx="1377">
                  <c:v>40381</c:v>
                </c:pt>
                <c:pt idx="1378">
                  <c:v>40380</c:v>
                </c:pt>
                <c:pt idx="1379">
                  <c:v>40379</c:v>
                </c:pt>
                <c:pt idx="1380">
                  <c:v>40378</c:v>
                </c:pt>
                <c:pt idx="1381">
                  <c:v>40375</c:v>
                </c:pt>
                <c:pt idx="1382">
                  <c:v>40374</c:v>
                </c:pt>
                <c:pt idx="1383">
                  <c:v>40373</c:v>
                </c:pt>
                <c:pt idx="1384">
                  <c:v>40372</c:v>
                </c:pt>
                <c:pt idx="1385">
                  <c:v>40371</c:v>
                </c:pt>
                <c:pt idx="1386">
                  <c:v>40368</c:v>
                </c:pt>
                <c:pt idx="1387">
                  <c:v>40367</c:v>
                </c:pt>
                <c:pt idx="1388">
                  <c:v>40366</c:v>
                </c:pt>
                <c:pt idx="1389">
                  <c:v>40365</c:v>
                </c:pt>
                <c:pt idx="1390">
                  <c:v>40364</c:v>
                </c:pt>
                <c:pt idx="1391">
                  <c:v>40361</c:v>
                </c:pt>
                <c:pt idx="1392">
                  <c:v>40360</c:v>
                </c:pt>
                <c:pt idx="1393">
                  <c:v>40359</c:v>
                </c:pt>
                <c:pt idx="1394">
                  <c:v>40358</c:v>
                </c:pt>
                <c:pt idx="1395">
                  <c:v>40357</c:v>
                </c:pt>
                <c:pt idx="1396">
                  <c:v>40354</c:v>
                </c:pt>
                <c:pt idx="1397">
                  <c:v>40353</c:v>
                </c:pt>
                <c:pt idx="1398">
                  <c:v>40352</c:v>
                </c:pt>
                <c:pt idx="1399">
                  <c:v>40351</c:v>
                </c:pt>
                <c:pt idx="1400">
                  <c:v>40350</c:v>
                </c:pt>
                <c:pt idx="1401">
                  <c:v>40347</c:v>
                </c:pt>
                <c:pt idx="1402">
                  <c:v>40346</c:v>
                </c:pt>
                <c:pt idx="1403">
                  <c:v>40345</c:v>
                </c:pt>
                <c:pt idx="1404">
                  <c:v>40344</c:v>
                </c:pt>
                <c:pt idx="1405">
                  <c:v>40343</c:v>
                </c:pt>
                <c:pt idx="1406">
                  <c:v>40340</c:v>
                </c:pt>
                <c:pt idx="1407">
                  <c:v>40339</c:v>
                </c:pt>
                <c:pt idx="1408">
                  <c:v>40338</c:v>
                </c:pt>
                <c:pt idx="1409">
                  <c:v>40337</c:v>
                </c:pt>
                <c:pt idx="1410">
                  <c:v>40336</c:v>
                </c:pt>
                <c:pt idx="1411">
                  <c:v>40333</c:v>
                </c:pt>
                <c:pt idx="1412">
                  <c:v>40332</c:v>
                </c:pt>
                <c:pt idx="1413">
                  <c:v>40331</c:v>
                </c:pt>
                <c:pt idx="1414">
                  <c:v>40330</c:v>
                </c:pt>
                <c:pt idx="1415">
                  <c:v>40329</c:v>
                </c:pt>
                <c:pt idx="1416">
                  <c:v>40326</c:v>
                </c:pt>
                <c:pt idx="1417">
                  <c:v>40325</c:v>
                </c:pt>
                <c:pt idx="1418">
                  <c:v>40324</c:v>
                </c:pt>
                <c:pt idx="1419">
                  <c:v>40323</c:v>
                </c:pt>
                <c:pt idx="1420">
                  <c:v>40322</c:v>
                </c:pt>
                <c:pt idx="1421">
                  <c:v>40319</c:v>
                </c:pt>
                <c:pt idx="1422">
                  <c:v>40318</c:v>
                </c:pt>
                <c:pt idx="1423">
                  <c:v>40317</c:v>
                </c:pt>
                <c:pt idx="1424">
                  <c:v>40316</c:v>
                </c:pt>
                <c:pt idx="1425">
                  <c:v>40315</c:v>
                </c:pt>
                <c:pt idx="1426">
                  <c:v>40312</c:v>
                </c:pt>
                <c:pt idx="1427">
                  <c:v>40311</c:v>
                </c:pt>
                <c:pt idx="1428">
                  <c:v>40310</c:v>
                </c:pt>
                <c:pt idx="1429">
                  <c:v>40309</c:v>
                </c:pt>
                <c:pt idx="1430">
                  <c:v>40308</c:v>
                </c:pt>
                <c:pt idx="1431">
                  <c:v>40305</c:v>
                </c:pt>
                <c:pt idx="1432">
                  <c:v>40304</c:v>
                </c:pt>
                <c:pt idx="1433">
                  <c:v>40303</c:v>
                </c:pt>
                <c:pt idx="1434">
                  <c:v>40302</c:v>
                </c:pt>
                <c:pt idx="1435">
                  <c:v>40301</c:v>
                </c:pt>
                <c:pt idx="1436">
                  <c:v>40298</c:v>
                </c:pt>
                <c:pt idx="1437">
                  <c:v>40297</c:v>
                </c:pt>
                <c:pt idx="1438">
                  <c:v>40296</c:v>
                </c:pt>
                <c:pt idx="1439">
                  <c:v>40295</c:v>
                </c:pt>
                <c:pt idx="1440">
                  <c:v>40294</c:v>
                </c:pt>
                <c:pt idx="1441">
                  <c:v>40291</c:v>
                </c:pt>
                <c:pt idx="1442">
                  <c:v>40290</c:v>
                </c:pt>
                <c:pt idx="1443">
                  <c:v>40289</c:v>
                </c:pt>
                <c:pt idx="1444">
                  <c:v>40288</c:v>
                </c:pt>
                <c:pt idx="1445">
                  <c:v>40287</c:v>
                </c:pt>
                <c:pt idx="1446">
                  <c:v>40284</c:v>
                </c:pt>
                <c:pt idx="1447">
                  <c:v>40283</c:v>
                </c:pt>
                <c:pt idx="1448">
                  <c:v>40282</c:v>
                </c:pt>
                <c:pt idx="1449">
                  <c:v>40281</c:v>
                </c:pt>
                <c:pt idx="1450">
                  <c:v>40280</c:v>
                </c:pt>
                <c:pt idx="1451">
                  <c:v>40277</c:v>
                </c:pt>
                <c:pt idx="1452">
                  <c:v>40276</c:v>
                </c:pt>
                <c:pt idx="1453">
                  <c:v>40275</c:v>
                </c:pt>
                <c:pt idx="1454">
                  <c:v>40274</c:v>
                </c:pt>
                <c:pt idx="1455">
                  <c:v>40273</c:v>
                </c:pt>
                <c:pt idx="1456">
                  <c:v>40270</c:v>
                </c:pt>
                <c:pt idx="1457">
                  <c:v>40269</c:v>
                </c:pt>
                <c:pt idx="1458">
                  <c:v>40268</c:v>
                </c:pt>
                <c:pt idx="1459">
                  <c:v>40267</c:v>
                </c:pt>
                <c:pt idx="1460">
                  <c:v>40266</c:v>
                </c:pt>
                <c:pt idx="1461">
                  <c:v>40263</c:v>
                </c:pt>
                <c:pt idx="1462">
                  <c:v>40262</c:v>
                </c:pt>
                <c:pt idx="1463">
                  <c:v>40261</c:v>
                </c:pt>
                <c:pt idx="1464">
                  <c:v>40260</c:v>
                </c:pt>
                <c:pt idx="1465">
                  <c:v>40259</c:v>
                </c:pt>
                <c:pt idx="1466">
                  <c:v>40256</c:v>
                </c:pt>
                <c:pt idx="1467">
                  <c:v>40255</c:v>
                </c:pt>
                <c:pt idx="1468">
                  <c:v>40254</c:v>
                </c:pt>
                <c:pt idx="1469">
                  <c:v>40253</c:v>
                </c:pt>
                <c:pt idx="1470">
                  <c:v>40252</c:v>
                </c:pt>
                <c:pt idx="1471">
                  <c:v>40249</c:v>
                </c:pt>
                <c:pt idx="1472">
                  <c:v>40248</c:v>
                </c:pt>
                <c:pt idx="1473">
                  <c:v>40247</c:v>
                </c:pt>
                <c:pt idx="1474">
                  <c:v>40246</c:v>
                </c:pt>
                <c:pt idx="1475">
                  <c:v>40245</c:v>
                </c:pt>
                <c:pt idx="1476">
                  <c:v>40242</c:v>
                </c:pt>
                <c:pt idx="1477">
                  <c:v>40241</c:v>
                </c:pt>
                <c:pt idx="1478">
                  <c:v>40240</c:v>
                </c:pt>
                <c:pt idx="1479">
                  <c:v>40239</c:v>
                </c:pt>
                <c:pt idx="1480">
                  <c:v>40238</c:v>
                </c:pt>
                <c:pt idx="1481">
                  <c:v>40235</c:v>
                </c:pt>
                <c:pt idx="1482">
                  <c:v>40234</c:v>
                </c:pt>
                <c:pt idx="1483">
                  <c:v>40233</c:v>
                </c:pt>
                <c:pt idx="1484">
                  <c:v>40232</c:v>
                </c:pt>
                <c:pt idx="1485">
                  <c:v>40231</c:v>
                </c:pt>
                <c:pt idx="1486">
                  <c:v>40228</c:v>
                </c:pt>
                <c:pt idx="1487">
                  <c:v>40227</c:v>
                </c:pt>
                <c:pt idx="1488">
                  <c:v>40226</c:v>
                </c:pt>
                <c:pt idx="1489">
                  <c:v>40225</c:v>
                </c:pt>
                <c:pt idx="1490">
                  <c:v>40224</c:v>
                </c:pt>
                <c:pt idx="1491">
                  <c:v>40221</c:v>
                </c:pt>
                <c:pt idx="1492">
                  <c:v>40220</c:v>
                </c:pt>
                <c:pt idx="1493">
                  <c:v>40219</c:v>
                </c:pt>
                <c:pt idx="1494">
                  <c:v>40218</c:v>
                </c:pt>
                <c:pt idx="1495">
                  <c:v>40217</c:v>
                </c:pt>
                <c:pt idx="1496">
                  <c:v>40214</c:v>
                </c:pt>
                <c:pt idx="1497">
                  <c:v>40213</c:v>
                </c:pt>
                <c:pt idx="1498">
                  <c:v>40212</c:v>
                </c:pt>
                <c:pt idx="1499">
                  <c:v>40211</c:v>
                </c:pt>
                <c:pt idx="1500">
                  <c:v>40210</c:v>
                </c:pt>
                <c:pt idx="1501">
                  <c:v>40207</c:v>
                </c:pt>
                <c:pt idx="1502">
                  <c:v>40206</c:v>
                </c:pt>
                <c:pt idx="1503">
                  <c:v>40205</c:v>
                </c:pt>
                <c:pt idx="1504">
                  <c:v>40204</c:v>
                </c:pt>
                <c:pt idx="1505">
                  <c:v>40203</c:v>
                </c:pt>
                <c:pt idx="1506">
                  <c:v>40200</c:v>
                </c:pt>
                <c:pt idx="1507">
                  <c:v>40199</c:v>
                </c:pt>
                <c:pt idx="1508">
                  <c:v>40198</c:v>
                </c:pt>
                <c:pt idx="1509">
                  <c:v>40197</c:v>
                </c:pt>
                <c:pt idx="1510">
                  <c:v>40196</c:v>
                </c:pt>
                <c:pt idx="1511">
                  <c:v>40193</c:v>
                </c:pt>
                <c:pt idx="1512">
                  <c:v>40192</c:v>
                </c:pt>
                <c:pt idx="1513">
                  <c:v>40191</c:v>
                </c:pt>
                <c:pt idx="1514">
                  <c:v>40190</c:v>
                </c:pt>
                <c:pt idx="1515">
                  <c:v>40189</c:v>
                </c:pt>
                <c:pt idx="1516">
                  <c:v>40186</c:v>
                </c:pt>
                <c:pt idx="1517">
                  <c:v>40185</c:v>
                </c:pt>
                <c:pt idx="1518">
                  <c:v>40184</c:v>
                </c:pt>
                <c:pt idx="1519">
                  <c:v>40183</c:v>
                </c:pt>
                <c:pt idx="1520">
                  <c:v>40182</c:v>
                </c:pt>
                <c:pt idx="1521">
                  <c:v>40179</c:v>
                </c:pt>
                <c:pt idx="1522">
                  <c:v>40178</c:v>
                </c:pt>
                <c:pt idx="1523">
                  <c:v>40177</c:v>
                </c:pt>
                <c:pt idx="1524">
                  <c:v>40176</c:v>
                </c:pt>
                <c:pt idx="1525">
                  <c:v>40175</c:v>
                </c:pt>
                <c:pt idx="1526">
                  <c:v>40172</c:v>
                </c:pt>
                <c:pt idx="1527">
                  <c:v>40171</c:v>
                </c:pt>
                <c:pt idx="1528">
                  <c:v>40170</c:v>
                </c:pt>
                <c:pt idx="1529">
                  <c:v>40169</c:v>
                </c:pt>
                <c:pt idx="1530">
                  <c:v>40168</c:v>
                </c:pt>
                <c:pt idx="1531">
                  <c:v>40165</c:v>
                </c:pt>
                <c:pt idx="1532">
                  <c:v>40164</c:v>
                </c:pt>
                <c:pt idx="1533">
                  <c:v>40163</c:v>
                </c:pt>
                <c:pt idx="1534">
                  <c:v>40162</c:v>
                </c:pt>
                <c:pt idx="1535">
                  <c:v>40161</c:v>
                </c:pt>
                <c:pt idx="1536">
                  <c:v>40158</c:v>
                </c:pt>
                <c:pt idx="1537">
                  <c:v>40157</c:v>
                </c:pt>
                <c:pt idx="1538">
                  <c:v>40156</c:v>
                </c:pt>
                <c:pt idx="1539">
                  <c:v>40155</c:v>
                </c:pt>
                <c:pt idx="1540">
                  <c:v>40154</c:v>
                </c:pt>
                <c:pt idx="1541">
                  <c:v>40151</c:v>
                </c:pt>
                <c:pt idx="1542">
                  <c:v>40150</c:v>
                </c:pt>
                <c:pt idx="1543">
                  <c:v>40149</c:v>
                </c:pt>
                <c:pt idx="1544">
                  <c:v>40148</c:v>
                </c:pt>
                <c:pt idx="1545">
                  <c:v>40147</c:v>
                </c:pt>
                <c:pt idx="1546">
                  <c:v>40144</c:v>
                </c:pt>
                <c:pt idx="1547">
                  <c:v>40143</c:v>
                </c:pt>
                <c:pt idx="1548">
                  <c:v>40142</c:v>
                </c:pt>
                <c:pt idx="1549">
                  <c:v>40141</c:v>
                </c:pt>
                <c:pt idx="1550">
                  <c:v>40140</c:v>
                </c:pt>
                <c:pt idx="1551">
                  <c:v>40137</c:v>
                </c:pt>
                <c:pt idx="1552">
                  <c:v>40136</c:v>
                </c:pt>
                <c:pt idx="1553">
                  <c:v>40135</c:v>
                </c:pt>
                <c:pt idx="1554">
                  <c:v>40134</c:v>
                </c:pt>
                <c:pt idx="1555">
                  <c:v>40133</c:v>
                </c:pt>
                <c:pt idx="1556">
                  <c:v>40130</c:v>
                </c:pt>
                <c:pt idx="1557">
                  <c:v>40129</c:v>
                </c:pt>
                <c:pt idx="1558">
                  <c:v>40128</c:v>
                </c:pt>
                <c:pt idx="1559">
                  <c:v>40127</c:v>
                </c:pt>
                <c:pt idx="1560">
                  <c:v>40126</c:v>
                </c:pt>
                <c:pt idx="1561">
                  <c:v>40123</c:v>
                </c:pt>
                <c:pt idx="1562">
                  <c:v>40122</c:v>
                </c:pt>
                <c:pt idx="1563">
                  <c:v>40121</c:v>
                </c:pt>
                <c:pt idx="1564">
                  <c:v>40120</c:v>
                </c:pt>
                <c:pt idx="1565">
                  <c:v>40119</c:v>
                </c:pt>
                <c:pt idx="1566">
                  <c:v>40116</c:v>
                </c:pt>
                <c:pt idx="1567">
                  <c:v>40115</c:v>
                </c:pt>
                <c:pt idx="1568">
                  <c:v>40114</c:v>
                </c:pt>
                <c:pt idx="1569">
                  <c:v>40113</c:v>
                </c:pt>
                <c:pt idx="1570">
                  <c:v>40112</c:v>
                </c:pt>
                <c:pt idx="1571">
                  <c:v>40109</c:v>
                </c:pt>
                <c:pt idx="1572">
                  <c:v>40108</c:v>
                </c:pt>
                <c:pt idx="1573">
                  <c:v>40107</c:v>
                </c:pt>
                <c:pt idx="1574">
                  <c:v>40106</c:v>
                </c:pt>
                <c:pt idx="1575">
                  <c:v>40105</c:v>
                </c:pt>
                <c:pt idx="1576">
                  <c:v>40102</c:v>
                </c:pt>
                <c:pt idx="1577">
                  <c:v>40101</c:v>
                </c:pt>
                <c:pt idx="1578">
                  <c:v>40100</c:v>
                </c:pt>
                <c:pt idx="1579">
                  <c:v>40099</c:v>
                </c:pt>
                <c:pt idx="1580">
                  <c:v>40098</c:v>
                </c:pt>
              </c:numCache>
            </c:numRef>
          </c:cat>
          <c:val>
            <c:numRef>
              <c:f>'1.1 Notowania złotego'!$E$333:$E$1913</c:f>
              <c:numCache>
                <c:formatCode>General</c:formatCode>
                <c:ptCount val="1581"/>
                <c:pt idx="0">
                  <c:v>4.2608100000000002</c:v>
                </c:pt>
                <c:pt idx="1">
                  <c:v>4.2501999999999995</c:v>
                </c:pt>
                <c:pt idx="2">
                  <c:v>4.2797000000000001</c:v>
                </c:pt>
                <c:pt idx="3">
                  <c:v>4.2848899999999999</c:v>
                </c:pt>
                <c:pt idx="4">
                  <c:v>4.2842200000000004</c:v>
                </c:pt>
                <c:pt idx="5">
                  <c:v>4.2766999999999999</c:v>
                </c:pt>
                <c:pt idx="6">
                  <c:v>4.2573499999999997</c:v>
                </c:pt>
                <c:pt idx="7">
                  <c:v>4.2508400000000002</c:v>
                </c:pt>
                <c:pt idx="8">
                  <c:v>4.2902199999999997</c:v>
                </c:pt>
                <c:pt idx="9">
                  <c:v>4.2612199999999998</c:v>
                </c:pt>
                <c:pt idx="10">
                  <c:v>4.2460800000000001</c:v>
                </c:pt>
                <c:pt idx="11">
                  <c:v>4.2363</c:v>
                </c:pt>
                <c:pt idx="12">
                  <c:v>4.2330500000000004</c:v>
                </c:pt>
                <c:pt idx="13">
                  <c:v>4.2298999999999998</c:v>
                </c:pt>
                <c:pt idx="14">
                  <c:v>4.2322499999999996</c:v>
                </c:pt>
                <c:pt idx="15">
                  <c:v>4.22492</c:v>
                </c:pt>
                <c:pt idx="16">
                  <c:v>4.2212500000000004</c:v>
                </c:pt>
                <c:pt idx="17">
                  <c:v>4.2229700000000001</c:v>
                </c:pt>
                <c:pt idx="18">
                  <c:v>4.2356400000000001</c:v>
                </c:pt>
                <c:pt idx="19">
                  <c:v>4.2398499999999997</c:v>
                </c:pt>
                <c:pt idx="20">
                  <c:v>4.2445399999999998</c:v>
                </c:pt>
                <c:pt idx="21">
                  <c:v>4.2469299999999999</c:v>
                </c:pt>
                <c:pt idx="22">
                  <c:v>4.2503000000000002</c:v>
                </c:pt>
                <c:pt idx="23">
                  <c:v>4.2464000000000004</c:v>
                </c:pt>
                <c:pt idx="24">
                  <c:v>4.23658</c:v>
                </c:pt>
                <c:pt idx="25">
                  <c:v>4.2430000000000003</c:v>
                </c:pt>
                <c:pt idx="26">
                  <c:v>4.2248299999999999</c:v>
                </c:pt>
                <c:pt idx="27">
                  <c:v>4.2239000000000004</c:v>
                </c:pt>
                <c:pt idx="28">
                  <c:v>4.2221599999999997</c:v>
                </c:pt>
                <c:pt idx="29">
                  <c:v>4.2040300000000004</c:v>
                </c:pt>
                <c:pt idx="30">
                  <c:v>4.1870799999999999</c:v>
                </c:pt>
                <c:pt idx="31">
                  <c:v>4.2054299999999998</c:v>
                </c:pt>
                <c:pt idx="32">
                  <c:v>4.2055699999999998</c:v>
                </c:pt>
                <c:pt idx="33">
                  <c:v>4.2030399999999997</c:v>
                </c:pt>
                <c:pt idx="34">
                  <c:v>4.1987500000000004</c:v>
                </c:pt>
                <c:pt idx="35">
                  <c:v>4.2076399999999996</c:v>
                </c:pt>
                <c:pt idx="36">
                  <c:v>4.2068500000000002</c:v>
                </c:pt>
                <c:pt idx="37">
                  <c:v>4.2111999999999998</c:v>
                </c:pt>
                <c:pt idx="38">
                  <c:v>4.2142499999999998</c:v>
                </c:pt>
                <c:pt idx="39">
                  <c:v>4.2262500000000003</c:v>
                </c:pt>
                <c:pt idx="40">
                  <c:v>4.23515</c:v>
                </c:pt>
                <c:pt idx="41">
                  <c:v>4.2308000000000003</c:v>
                </c:pt>
                <c:pt idx="42">
                  <c:v>4.21427</c:v>
                </c:pt>
                <c:pt idx="43">
                  <c:v>4.2359999999999998</c:v>
                </c:pt>
                <c:pt idx="44">
                  <c:v>4.2515700000000001</c:v>
                </c:pt>
                <c:pt idx="45">
                  <c:v>4.2323500000000003</c:v>
                </c:pt>
                <c:pt idx="46">
                  <c:v>4.2169299999999996</c:v>
                </c:pt>
                <c:pt idx="47">
                  <c:v>4.2332999999999998</c:v>
                </c:pt>
                <c:pt idx="48">
                  <c:v>4.2311500000000004</c:v>
                </c:pt>
                <c:pt idx="49">
                  <c:v>4.2616500000000004</c:v>
                </c:pt>
                <c:pt idx="50">
                  <c:v>4.2478899999999999</c:v>
                </c:pt>
                <c:pt idx="51">
                  <c:v>4.2267900000000003</c:v>
                </c:pt>
                <c:pt idx="52">
                  <c:v>4.1892800000000001</c:v>
                </c:pt>
                <c:pt idx="53">
                  <c:v>4.1779500000000001</c:v>
                </c:pt>
                <c:pt idx="54">
                  <c:v>4.1635</c:v>
                </c:pt>
                <c:pt idx="55">
                  <c:v>4.1655499999999996</c:v>
                </c:pt>
                <c:pt idx="56">
                  <c:v>4.1806000000000001</c:v>
                </c:pt>
                <c:pt idx="57">
                  <c:v>4.1780299999999997</c:v>
                </c:pt>
                <c:pt idx="58">
                  <c:v>4.1855000000000002</c:v>
                </c:pt>
                <c:pt idx="59">
                  <c:v>4.19625</c:v>
                </c:pt>
                <c:pt idx="60">
                  <c:v>4.2000900000000003</c:v>
                </c:pt>
                <c:pt idx="61">
                  <c:v>4.1847500000000002</c:v>
                </c:pt>
                <c:pt idx="62">
                  <c:v>4.1932900000000002</c:v>
                </c:pt>
                <c:pt idx="63">
                  <c:v>4.1751500000000004</c:v>
                </c:pt>
                <c:pt idx="64">
                  <c:v>4.1823100000000002</c:v>
                </c:pt>
                <c:pt idx="65">
                  <c:v>4.1442300000000003</c:v>
                </c:pt>
                <c:pt idx="66">
                  <c:v>4.1413500000000001</c:v>
                </c:pt>
                <c:pt idx="67">
                  <c:v>4.1429099999999996</c:v>
                </c:pt>
                <c:pt idx="68">
                  <c:v>4.1268700000000003</c:v>
                </c:pt>
                <c:pt idx="69">
                  <c:v>4.1180199999999996</c:v>
                </c:pt>
                <c:pt idx="70">
                  <c:v>4.11998</c:v>
                </c:pt>
                <c:pt idx="71">
                  <c:v>4.1440599999999996</c:v>
                </c:pt>
                <c:pt idx="72">
                  <c:v>4.1188500000000001</c:v>
                </c:pt>
                <c:pt idx="73">
                  <c:v>4.1169900000000004</c:v>
                </c:pt>
                <c:pt idx="74">
                  <c:v>4.1354499999999996</c:v>
                </c:pt>
                <c:pt idx="75">
                  <c:v>4.1235499999999998</c:v>
                </c:pt>
                <c:pt idx="76">
                  <c:v>4.1067</c:v>
                </c:pt>
                <c:pt idx="77">
                  <c:v>4.1126500000000004</c:v>
                </c:pt>
                <c:pt idx="78">
                  <c:v>4.1300400000000002</c:v>
                </c:pt>
                <c:pt idx="79">
                  <c:v>4.1300699999999999</c:v>
                </c:pt>
                <c:pt idx="80">
                  <c:v>4.1375700000000002</c:v>
                </c:pt>
                <c:pt idx="81">
                  <c:v>4.1776299999999997</c:v>
                </c:pt>
                <c:pt idx="82">
                  <c:v>4.2164099999999998</c:v>
                </c:pt>
                <c:pt idx="83">
                  <c:v>4.2387499999999996</c:v>
                </c:pt>
                <c:pt idx="84">
                  <c:v>4.2082499999999996</c:v>
                </c:pt>
                <c:pt idx="85">
                  <c:v>4.2025800000000002</c:v>
                </c:pt>
                <c:pt idx="86">
                  <c:v>4.1917</c:v>
                </c:pt>
                <c:pt idx="87">
                  <c:v>4.1917499999999999</c:v>
                </c:pt>
                <c:pt idx="88">
                  <c:v>4.18858</c:v>
                </c:pt>
                <c:pt idx="89">
                  <c:v>4.1917099999999996</c:v>
                </c:pt>
                <c:pt idx="90">
                  <c:v>4.1961700000000004</c:v>
                </c:pt>
                <c:pt idx="91">
                  <c:v>4.1742499999999998</c:v>
                </c:pt>
                <c:pt idx="92">
                  <c:v>4.1720499999999996</c:v>
                </c:pt>
                <c:pt idx="93">
                  <c:v>4.1709500000000004</c:v>
                </c:pt>
                <c:pt idx="94">
                  <c:v>4.16195</c:v>
                </c:pt>
                <c:pt idx="95">
                  <c:v>4.1662299999999997</c:v>
                </c:pt>
                <c:pt idx="96">
                  <c:v>4.1796199999999999</c:v>
                </c:pt>
                <c:pt idx="97">
                  <c:v>4.1740300000000001</c:v>
                </c:pt>
                <c:pt idx="98">
                  <c:v>4.1534500000000003</c:v>
                </c:pt>
                <c:pt idx="99">
                  <c:v>4.1425000000000001</c:v>
                </c:pt>
                <c:pt idx="100">
                  <c:v>4.1539000000000001</c:v>
                </c:pt>
                <c:pt idx="101">
                  <c:v>4.1469800000000001</c:v>
                </c:pt>
                <c:pt idx="102">
                  <c:v>4.13293</c:v>
                </c:pt>
                <c:pt idx="103">
                  <c:v>4.1412700000000005</c:v>
                </c:pt>
                <c:pt idx="104">
                  <c:v>4.17605</c:v>
                </c:pt>
                <c:pt idx="105">
                  <c:v>4.1757999999999997</c:v>
                </c:pt>
                <c:pt idx="106">
                  <c:v>4.1588000000000003</c:v>
                </c:pt>
                <c:pt idx="107">
                  <c:v>4.1717000000000004</c:v>
                </c:pt>
                <c:pt idx="108">
                  <c:v>4.1629500000000004</c:v>
                </c:pt>
                <c:pt idx="109">
                  <c:v>4.1196200000000003</c:v>
                </c:pt>
                <c:pt idx="110">
                  <c:v>4.1158999999999999</c:v>
                </c:pt>
                <c:pt idx="111">
                  <c:v>4.1106699999999998</c:v>
                </c:pt>
                <c:pt idx="112">
                  <c:v>4.1408899999999997</c:v>
                </c:pt>
                <c:pt idx="113">
                  <c:v>4.1286899999999997</c:v>
                </c:pt>
                <c:pt idx="114">
                  <c:v>4.1489000000000003</c:v>
                </c:pt>
                <c:pt idx="115">
                  <c:v>4.1042699999999996</c:v>
                </c:pt>
                <c:pt idx="116">
                  <c:v>4.1086299999999998</c:v>
                </c:pt>
                <c:pt idx="117">
                  <c:v>4.0966699999999996</c:v>
                </c:pt>
                <c:pt idx="118">
                  <c:v>4.0778600000000003</c:v>
                </c:pt>
                <c:pt idx="119">
                  <c:v>4.0509500000000003</c:v>
                </c:pt>
                <c:pt idx="120">
                  <c:v>4.0742900000000004</c:v>
                </c:pt>
                <c:pt idx="121">
                  <c:v>4.0408299999999997</c:v>
                </c:pt>
                <c:pt idx="122">
                  <c:v>4.0675499999999998</c:v>
                </c:pt>
                <c:pt idx="123">
                  <c:v>4.0979099999999997</c:v>
                </c:pt>
                <c:pt idx="124">
                  <c:v>4.0998700000000001</c:v>
                </c:pt>
                <c:pt idx="125">
                  <c:v>4.0804</c:v>
                </c:pt>
                <c:pt idx="126">
                  <c:v>4.0477499999999997</c:v>
                </c:pt>
                <c:pt idx="127">
                  <c:v>4.0450499999999998</c:v>
                </c:pt>
                <c:pt idx="128">
                  <c:v>4.0457799999999997</c:v>
                </c:pt>
                <c:pt idx="129">
                  <c:v>4.02935</c:v>
                </c:pt>
                <c:pt idx="130">
                  <c:v>4.03</c:v>
                </c:pt>
                <c:pt idx="131">
                  <c:v>4.0721499999999997</c:v>
                </c:pt>
                <c:pt idx="132">
                  <c:v>4.0418099999999999</c:v>
                </c:pt>
                <c:pt idx="133">
                  <c:v>4.0107499999999998</c:v>
                </c:pt>
                <c:pt idx="134">
                  <c:v>3.9960499999999999</c:v>
                </c:pt>
                <c:pt idx="135">
                  <c:v>3.9890300000000001</c:v>
                </c:pt>
                <c:pt idx="136">
                  <c:v>4.03728</c:v>
                </c:pt>
                <c:pt idx="137">
                  <c:v>3.9998</c:v>
                </c:pt>
                <c:pt idx="138">
                  <c:v>3.9883500000000001</c:v>
                </c:pt>
                <c:pt idx="139">
                  <c:v>3.9876899999999997</c:v>
                </c:pt>
                <c:pt idx="140">
                  <c:v>3.9896000000000003</c:v>
                </c:pt>
                <c:pt idx="141">
                  <c:v>4.0282499999999999</c:v>
                </c:pt>
                <c:pt idx="142">
                  <c:v>4.0254700000000003</c:v>
                </c:pt>
                <c:pt idx="143">
                  <c:v>4.0228000000000002</c:v>
                </c:pt>
                <c:pt idx="144">
                  <c:v>4.0151300000000001</c:v>
                </c:pt>
                <c:pt idx="145">
                  <c:v>4.0063399999999998</c:v>
                </c:pt>
                <c:pt idx="146">
                  <c:v>4.0217499999999999</c:v>
                </c:pt>
                <c:pt idx="147">
                  <c:v>4.0249499999999996</c:v>
                </c:pt>
                <c:pt idx="148">
                  <c:v>4.0081300000000004</c:v>
                </c:pt>
                <c:pt idx="149">
                  <c:v>4.0427499999999998</c:v>
                </c:pt>
                <c:pt idx="150">
                  <c:v>4.0752899999999999</c:v>
                </c:pt>
                <c:pt idx="151">
                  <c:v>4.0605799999999999</c:v>
                </c:pt>
                <c:pt idx="152">
                  <c:v>4.0716999999999999</c:v>
                </c:pt>
                <c:pt idx="153">
                  <c:v>4.0566800000000001</c:v>
                </c:pt>
                <c:pt idx="154">
                  <c:v>4.07484</c:v>
                </c:pt>
                <c:pt idx="155">
                  <c:v>4.0892799999999996</c:v>
                </c:pt>
                <c:pt idx="156">
                  <c:v>4.0993899999999996</c:v>
                </c:pt>
                <c:pt idx="157">
                  <c:v>4.0831999999999997</c:v>
                </c:pt>
                <c:pt idx="158">
                  <c:v>4.0865900000000002</c:v>
                </c:pt>
                <c:pt idx="159">
                  <c:v>4.0915900000000001</c:v>
                </c:pt>
                <c:pt idx="160">
                  <c:v>4.1090299999999997</c:v>
                </c:pt>
                <c:pt idx="161">
                  <c:v>4.1315499999999998</c:v>
                </c:pt>
                <c:pt idx="162">
                  <c:v>4.1311</c:v>
                </c:pt>
                <c:pt idx="163">
                  <c:v>4.1346800000000004</c:v>
                </c:pt>
                <c:pt idx="164">
                  <c:v>4.13734</c:v>
                </c:pt>
                <c:pt idx="165">
                  <c:v>4.1284200000000002</c:v>
                </c:pt>
                <c:pt idx="166">
                  <c:v>4.1494</c:v>
                </c:pt>
                <c:pt idx="167">
                  <c:v>4.1425200000000002</c:v>
                </c:pt>
                <c:pt idx="168">
                  <c:v>4.1219999999999999</c:v>
                </c:pt>
                <c:pt idx="169">
                  <c:v>4.1600799999999998</c:v>
                </c:pt>
                <c:pt idx="170">
                  <c:v>4.1166499999999999</c:v>
                </c:pt>
                <c:pt idx="171">
                  <c:v>4.13089</c:v>
                </c:pt>
                <c:pt idx="172">
                  <c:v>4.1434100000000003</c:v>
                </c:pt>
                <c:pt idx="173">
                  <c:v>4.1512500000000001</c:v>
                </c:pt>
                <c:pt idx="174">
                  <c:v>4.1666499999999997</c:v>
                </c:pt>
                <c:pt idx="175">
                  <c:v>4.1581099999999998</c:v>
                </c:pt>
                <c:pt idx="176">
                  <c:v>4.1483499999999998</c:v>
                </c:pt>
                <c:pt idx="177">
                  <c:v>4.1502999999999997</c:v>
                </c:pt>
                <c:pt idx="178">
                  <c:v>4.1588000000000003</c:v>
                </c:pt>
                <c:pt idx="179">
                  <c:v>4.1574900000000001</c:v>
                </c:pt>
                <c:pt idx="180">
                  <c:v>4.1802999999999999</c:v>
                </c:pt>
                <c:pt idx="181">
                  <c:v>4.1664500000000002</c:v>
                </c:pt>
                <c:pt idx="182">
                  <c:v>4.1711099999999997</c:v>
                </c:pt>
                <c:pt idx="183">
                  <c:v>4.1838499999999996</c:v>
                </c:pt>
                <c:pt idx="184">
                  <c:v>4.1906999999999996</c:v>
                </c:pt>
                <c:pt idx="185">
                  <c:v>4.1772900000000002</c:v>
                </c:pt>
                <c:pt idx="186">
                  <c:v>4.1849499999999997</c:v>
                </c:pt>
                <c:pt idx="187">
                  <c:v>4.1666999999999996</c:v>
                </c:pt>
                <c:pt idx="188">
                  <c:v>4.2105399999999999</c:v>
                </c:pt>
                <c:pt idx="189">
                  <c:v>4.2011500000000002</c:v>
                </c:pt>
                <c:pt idx="190">
                  <c:v>4.1837999999999997</c:v>
                </c:pt>
                <c:pt idx="191">
                  <c:v>4.1565000000000003</c:v>
                </c:pt>
                <c:pt idx="192">
                  <c:v>4.1693100000000003</c:v>
                </c:pt>
                <c:pt idx="193">
                  <c:v>4.1706199999999995</c:v>
                </c:pt>
                <c:pt idx="194">
                  <c:v>4.1710099999999999</c:v>
                </c:pt>
                <c:pt idx="195">
                  <c:v>4.1870700000000003</c:v>
                </c:pt>
                <c:pt idx="196">
                  <c:v>4.1844999999999999</c:v>
                </c:pt>
                <c:pt idx="197">
                  <c:v>4.2133000000000003</c:v>
                </c:pt>
                <c:pt idx="198">
                  <c:v>4.2444800000000003</c:v>
                </c:pt>
                <c:pt idx="199">
                  <c:v>4.24</c:v>
                </c:pt>
                <c:pt idx="200">
                  <c:v>4.2149799999999997</c:v>
                </c:pt>
                <c:pt idx="201">
                  <c:v>4.2044499999999996</c:v>
                </c:pt>
                <c:pt idx="202">
                  <c:v>4.2547499999999996</c:v>
                </c:pt>
                <c:pt idx="203">
                  <c:v>4.3004800000000003</c:v>
                </c:pt>
                <c:pt idx="204">
                  <c:v>4.3329699999999995</c:v>
                </c:pt>
                <c:pt idx="205">
                  <c:v>4.3298300000000003</c:v>
                </c:pt>
                <c:pt idx="206">
                  <c:v>4.3105000000000002</c:v>
                </c:pt>
                <c:pt idx="207">
                  <c:v>4.3144999999999998</c:v>
                </c:pt>
                <c:pt idx="208">
                  <c:v>4.2565299999999997</c:v>
                </c:pt>
                <c:pt idx="209">
                  <c:v>4.2817499999999997</c:v>
                </c:pt>
                <c:pt idx="210">
                  <c:v>4.2748699999999999</c:v>
                </c:pt>
                <c:pt idx="211">
                  <c:v>4.2673500000000004</c:v>
                </c:pt>
                <c:pt idx="212">
                  <c:v>4.2830899999999996</c:v>
                </c:pt>
                <c:pt idx="213">
                  <c:v>4.2937599999999998</c:v>
                </c:pt>
                <c:pt idx="214">
                  <c:v>4.3180800000000001</c:v>
                </c:pt>
                <c:pt idx="215">
                  <c:v>4.2898300000000003</c:v>
                </c:pt>
                <c:pt idx="216">
                  <c:v>4.3044700000000002</c:v>
                </c:pt>
                <c:pt idx="217">
                  <c:v>4.2886600000000001</c:v>
                </c:pt>
                <c:pt idx="218">
                  <c:v>4.2874999999999996</c:v>
                </c:pt>
                <c:pt idx="219">
                  <c:v>4.2770999999999999</c:v>
                </c:pt>
                <c:pt idx="220">
                  <c:v>4.3033000000000001</c:v>
                </c:pt>
                <c:pt idx="221">
                  <c:v>4.3787500000000001</c:v>
                </c:pt>
                <c:pt idx="222">
                  <c:v>4.3411</c:v>
                </c:pt>
                <c:pt idx="223">
                  <c:v>4.34246</c:v>
                </c:pt>
                <c:pt idx="224">
                  <c:v>4.3002000000000002</c:v>
                </c:pt>
                <c:pt idx="225">
                  <c:v>4.2623300000000004</c:v>
                </c:pt>
                <c:pt idx="226">
                  <c:v>4.2652999999999999</c:v>
                </c:pt>
                <c:pt idx="227">
                  <c:v>4.2509699999999997</c:v>
                </c:pt>
                <c:pt idx="228">
                  <c:v>4.2336299999999998</c:v>
                </c:pt>
                <c:pt idx="229">
                  <c:v>4.2166800000000002</c:v>
                </c:pt>
                <c:pt idx="230">
                  <c:v>4.18588</c:v>
                </c:pt>
                <c:pt idx="231">
                  <c:v>4.1851200000000004</c:v>
                </c:pt>
                <c:pt idx="232">
                  <c:v>4.1730200000000002</c:v>
                </c:pt>
                <c:pt idx="233">
                  <c:v>4.1768900000000002</c:v>
                </c:pt>
                <c:pt idx="234">
                  <c:v>4.1574999999999998</c:v>
                </c:pt>
                <c:pt idx="235">
                  <c:v>4.1610500000000004</c:v>
                </c:pt>
                <c:pt idx="236">
                  <c:v>4.1586999999999996</c:v>
                </c:pt>
                <c:pt idx="237">
                  <c:v>4.1580500000000002</c:v>
                </c:pt>
                <c:pt idx="238">
                  <c:v>4.1528</c:v>
                </c:pt>
                <c:pt idx="239">
                  <c:v>4.1623000000000001</c:v>
                </c:pt>
                <c:pt idx="240">
                  <c:v>4.1761900000000001</c:v>
                </c:pt>
                <c:pt idx="241">
                  <c:v>4.1832000000000003</c:v>
                </c:pt>
                <c:pt idx="242">
                  <c:v>4.1791999999999998</c:v>
                </c:pt>
                <c:pt idx="243">
                  <c:v>4.1791900000000002</c:v>
                </c:pt>
                <c:pt idx="244">
                  <c:v>4.1758300000000004</c:v>
                </c:pt>
                <c:pt idx="245">
                  <c:v>4.1968199999999998</c:v>
                </c:pt>
                <c:pt idx="246">
                  <c:v>4.19977</c:v>
                </c:pt>
                <c:pt idx="247">
                  <c:v>4.2135899999999999</c:v>
                </c:pt>
                <c:pt idx="248">
                  <c:v>4.2197500000000003</c:v>
                </c:pt>
                <c:pt idx="249">
                  <c:v>4.2169999999999996</c:v>
                </c:pt>
                <c:pt idx="250">
                  <c:v>4.2223600000000001</c:v>
                </c:pt>
                <c:pt idx="251">
                  <c:v>4.2292500000000004</c:v>
                </c:pt>
                <c:pt idx="252">
                  <c:v>4.2386999999999997</c:v>
                </c:pt>
                <c:pt idx="253">
                  <c:v>4.2186899999999996</c:v>
                </c:pt>
                <c:pt idx="254">
                  <c:v>4.2167000000000003</c:v>
                </c:pt>
                <c:pt idx="255">
                  <c:v>4.2197199999999997</c:v>
                </c:pt>
                <c:pt idx="256">
                  <c:v>4.2279499999999999</c:v>
                </c:pt>
                <c:pt idx="257">
                  <c:v>4.2201500000000003</c:v>
                </c:pt>
                <c:pt idx="258">
                  <c:v>4.2275999999999998</c:v>
                </c:pt>
                <c:pt idx="259">
                  <c:v>4.2270000000000003</c:v>
                </c:pt>
                <c:pt idx="260">
                  <c:v>4.2239800000000001</c:v>
                </c:pt>
                <c:pt idx="261">
                  <c:v>4.2282500000000001</c:v>
                </c:pt>
                <c:pt idx="262">
                  <c:v>4.21272</c:v>
                </c:pt>
                <c:pt idx="263">
                  <c:v>4.2236500000000001</c:v>
                </c:pt>
                <c:pt idx="264">
                  <c:v>4.2167500000000002</c:v>
                </c:pt>
                <c:pt idx="265">
                  <c:v>4.226</c:v>
                </c:pt>
                <c:pt idx="266">
                  <c:v>4.2134</c:v>
                </c:pt>
                <c:pt idx="267">
                  <c:v>4.2291299999999996</c:v>
                </c:pt>
                <c:pt idx="268">
                  <c:v>4.2325299999999997</c:v>
                </c:pt>
                <c:pt idx="269">
                  <c:v>4.2202400000000004</c:v>
                </c:pt>
                <c:pt idx="270">
                  <c:v>4.2263099999999998</c:v>
                </c:pt>
                <c:pt idx="271">
                  <c:v>4.2184499999999998</c:v>
                </c:pt>
                <c:pt idx="272">
                  <c:v>4.2293399999999997</c:v>
                </c:pt>
                <c:pt idx="273">
                  <c:v>4.2206700000000001</c:v>
                </c:pt>
                <c:pt idx="274">
                  <c:v>4.2026399999999997</c:v>
                </c:pt>
                <c:pt idx="275">
                  <c:v>4.1932499999999999</c:v>
                </c:pt>
                <c:pt idx="276">
                  <c:v>4.1891499999999997</c:v>
                </c:pt>
                <c:pt idx="277">
                  <c:v>4.1799499999999998</c:v>
                </c:pt>
                <c:pt idx="278">
                  <c:v>4.1759700000000004</c:v>
                </c:pt>
                <c:pt idx="279">
                  <c:v>4.1840000000000002</c:v>
                </c:pt>
                <c:pt idx="280">
                  <c:v>4.1792499999999997</c:v>
                </c:pt>
                <c:pt idx="281">
                  <c:v>4.1912700000000003</c:v>
                </c:pt>
                <c:pt idx="282">
                  <c:v>4.1730400000000003</c:v>
                </c:pt>
                <c:pt idx="283">
                  <c:v>4.1745000000000001</c:v>
                </c:pt>
                <c:pt idx="284">
                  <c:v>4.1811499999999997</c:v>
                </c:pt>
                <c:pt idx="285">
                  <c:v>4.1797500000000003</c:v>
                </c:pt>
                <c:pt idx="286">
                  <c:v>4.1838100000000003</c:v>
                </c:pt>
                <c:pt idx="287">
                  <c:v>4.1810900000000002</c:v>
                </c:pt>
                <c:pt idx="288">
                  <c:v>4.1728199999999998</c:v>
                </c:pt>
                <c:pt idx="289">
                  <c:v>4.1741000000000001</c:v>
                </c:pt>
                <c:pt idx="290">
                  <c:v>4.1827100000000002</c:v>
                </c:pt>
                <c:pt idx="291">
                  <c:v>4.1825400000000004</c:v>
                </c:pt>
                <c:pt idx="292">
                  <c:v>4.2008099999999997</c:v>
                </c:pt>
                <c:pt idx="293">
                  <c:v>4.1880899999999999</c:v>
                </c:pt>
                <c:pt idx="294">
                  <c:v>4.1869699999999996</c:v>
                </c:pt>
                <c:pt idx="295">
                  <c:v>4.1950799999999999</c:v>
                </c:pt>
                <c:pt idx="296">
                  <c:v>4.2048500000000004</c:v>
                </c:pt>
                <c:pt idx="297">
                  <c:v>4.1969099999999999</c:v>
                </c:pt>
                <c:pt idx="298">
                  <c:v>4.1973500000000001</c:v>
                </c:pt>
                <c:pt idx="299">
                  <c:v>4.20404</c:v>
                </c:pt>
                <c:pt idx="300">
                  <c:v>4.1801000000000004</c:v>
                </c:pt>
                <c:pt idx="301">
                  <c:v>4.1791</c:v>
                </c:pt>
                <c:pt idx="302">
                  <c:v>4.1902999999999997</c:v>
                </c:pt>
                <c:pt idx="303">
                  <c:v>4.1964500000000005</c:v>
                </c:pt>
                <c:pt idx="304">
                  <c:v>4.2101100000000002</c:v>
                </c:pt>
                <c:pt idx="305">
                  <c:v>4.2032499999999997</c:v>
                </c:pt>
                <c:pt idx="306">
                  <c:v>4.2095200000000004</c:v>
                </c:pt>
                <c:pt idx="307">
                  <c:v>4.2233000000000001</c:v>
                </c:pt>
                <c:pt idx="308">
                  <c:v>4.1994800000000003</c:v>
                </c:pt>
                <c:pt idx="309">
                  <c:v>4.1906499999999998</c:v>
                </c:pt>
                <c:pt idx="310">
                  <c:v>4.1837499999999999</c:v>
                </c:pt>
                <c:pt idx="311">
                  <c:v>4.1922800000000002</c:v>
                </c:pt>
                <c:pt idx="312">
                  <c:v>4.1864100000000004</c:v>
                </c:pt>
                <c:pt idx="313">
                  <c:v>4.1891999999999996</c:v>
                </c:pt>
                <c:pt idx="314">
                  <c:v>4.1806000000000001</c:v>
                </c:pt>
                <c:pt idx="315">
                  <c:v>4.1846699999999997</c:v>
                </c:pt>
                <c:pt idx="316">
                  <c:v>4.2058200000000001</c:v>
                </c:pt>
                <c:pt idx="317">
                  <c:v>4.1782500000000002</c:v>
                </c:pt>
                <c:pt idx="318">
                  <c:v>4.1891600000000002</c:v>
                </c:pt>
                <c:pt idx="319">
                  <c:v>4.2029500000000004</c:v>
                </c:pt>
                <c:pt idx="320">
                  <c:v>4.19597</c:v>
                </c:pt>
                <c:pt idx="321">
                  <c:v>4.2001799999999996</c:v>
                </c:pt>
                <c:pt idx="322">
                  <c:v>4.2157499999999999</c:v>
                </c:pt>
                <c:pt idx="323">
                  <c:v>4.2014199999999997</c:v>
                </c:pt>
                <c:pt idx="324">
                  <c:v>4.1887400000000001</c:v>
                </c:pt>
                <c:pt idx="325">
                  <c:v>4.1745999999999999</c:v>
                </c:pt>
                <c:pt idx="326">
                  <c:v>4.1842100000000002</c:v>
                </c:pt>
                <c:pt idx="327">
                  <c:v>4.1786099999999999</c:v>
                </c:pt>
                <c:pt idx="328">
                  <c:v>4.1568500000000004</c:v>
                </c:pt>
                <c:pt idx="329">
                  <c:v>4.1505299999999998</c:v>
                </c:pt>
                <c:pt idx="330">
                  <c:v>4.1447000000000003</c:v>
                </c:pt>
                <c:pt idx="331">
                  <c:v>4.1457499999999996</c:v>
                </c:pt>
                <c:pt idx="332">
                  <c:v>4.1411600000000002</c:v>
                </c:pt>
                <c:pt idx="333">
                  <c:v>4.1354499999999996</c:v>
                </c:pt>
                <c:pt idx="334">
                  <c:v>4.1382300000000001</c:v>
                </c:pt>
                <c:pt idx="335">
                  <c:v>4.1463000000000001</c:v>
                </c:pt>
                <c:pt idx="336">
                  <c:v>4.1484100000000002</c:v>
                </c:pt>
                <c:pt idx="337">
                  <c:v>4.15693</c:v>
                </c:pt>
                <c:pt idx="338">
                  <c:v>4.1334</c:v>
                </c:pt>
                <c:pt idx="339">
                  <c:v>4.1366699999999996</c:v>
                </c:pt>
                <c:pt idx="340">
                  <c:v>4.13835</c:v>
                </c:pt>
                <c:pt idx="341">
                  <c:v>4.1410799999999997</c:v>
                </c:pt>
                <c:pt idx="342">
                  <c:v>4.1418999999999997</c:v>
                </c:pt>
                <c:pt idx="343">
                  <c:v>4.1252300000000002</c:v>
                </c:pt>
                <c:pt idx="344">
                  <c:v>4.1270499999999997</c:v>
                </c:pt>
                <c:pt idx="345">
                  <c:v>4.1431100000000001</c:v>
                </c:pt>
                <c:pt idx="346">
                  <c:v>4.1472499999999997</c:v>
                </c:pt>
                <c:pt idx="347">
                  <c:v>4.1421200000000002</c:v>
                </c:pt>
                <c:pt idx="348">
                  <c:v>4.1455000000000002</c:v>
                </c:pt>
                <c:pt idx="349">
                  <c:v>4.1602499999999996</c:v>
                </c:pt>
                <c:pt idx="350">
                  <c:v>4.15848</c:v>
                </c:pt>
                <c:pt idx="351">
                  <c:v>4.15306</c:v>
                </c:pt>
                <c:pt idx="352">
                  <c:v>4.1512900000000004</c:v>
                </c:pt>
                <c:pt idx="353">
                  <c:v>4.1371799999999999</c:v>
                </c:pt>
                <c:pt idx="354">
                  <c:v>4.1542500000000002</c:v>
                </c:pt>
                <c:pt idx="355">
                  <c:v>4.1620999999999997</c:v>
                </c:pt>
                <c:pt idx="356">
                  <c:v>4.1688700000000001</c:v>
                </c:pt>
                <c:pt idx="357">
                  <c:v>4.1486499999999999</c:v>
                </c:pt>
                <c:pt idx="358">
                  <c:v>4.1274499999999996</c:v>
                </c:pt>
                <c:pt idx="359">
                  <c:v>4.1435500000000003</c:v>
                </c:pt>
                <c:pt idx="360">
                  <c:v>4.1406000000000001</c:v>
                </c:pt>
                <c:pt idx="361">
                  <c:v>4.1186199999999999</c:v>
                </c:pt>
                <c:pt idx="362">
                  <c:v>4.1158000000000001</c:v>
                </c:pt>
                <c:pt idx="363">
                  <c:v>4.1066900000000004</c:v>
                </c:pt>
                <c:pt idx="364">
                  <c:v>4.1069199999999997</c:v>
                </c:pt>
                <c:pt idx="365">
                  <c:v>4.1028799999999999</c:v>
                </c:pt>
                <c:pt idx="366">
                  <c:v>4.0960000000000001</c:v>
                </c:pt>
                <c:pt idx="367">
                  <c:v>4.1315</c:v>
                </c:pt>
                <c:pt idx="368">
                  <c:v>4.1292600000000004</c:v>
                </c:pt>
                <c:pt idx="369">
                  <c:v>4.1550500000000001</c:v>
                </c:pt>
                <c:pt idx="370">
                  <c:v>4.14323</c:v>
                </c:pt>
                <c:pt idx="371">
                  <c:v>4.1446500000000004</c:v>
                </c:pt>
                <c:pt idx="372">
                  <c:v>4.1401500000000002</c:v>
                </c:pt>
                <c:pt idx="373">
                  <c:v>4.1540699999999999</c:v>
                </c:pt>
                <c:pt idx="374">
                  <c:v>4.1635900000000001</c:v>
                </c:pt>
                <c:pt idx="375">
                  <c:v>4.1634799999999998</c:v>
                </c:pt>
                <c:pt idx="376">
                  <c:v>4.1533499999999997</c:v>
                </c:pt>
                <c:pt idx="377">
                  <c:v>4.1588500000000002</c:v>
                </c:pt>
                <c:pt idx="378">
                  <c:v>4.1783999999999999</c:v>
                </c:pt>
                <c:pt idx="379">
                  <c:v>4.1882099999999998</c:v>
                </c:pt>
                <c:pt idx="380">
                  <c:v>4.1887499999999998</c:v>
                </c:pt>
                <c:pt idx="381">
                  <c:v>4.1912099999999999</c:v>
                </c:pt>
                <c:pt idx="382">
                  <c:v>4.1930199999999997</c:v>
                </c:pt>
                <c:pt idx="383">
                  <c:v>4.1898799999999996</c:v>
                </c:pt>
                <c:pt idx="384">
                  <c:v>4.1834800000000003</c:v>
                </c:pt>
                <c:pt idx="385">
                  <c:v>4.1815899999999999</c:v>
                </c:pt>
                <c:pt idx="386">
                  <c:v>4.1821299999999999</c:v>
                </c:pt>
                <c:pt idx="387">
                  <c:v>4.1791499999999999</c:v>
                </c:pt>
                <c:pt idx="388">
                  <c:v>4.1879900000000001</c:v>
                </c:pt>
                <c:pt idx="389">
                  <c:v>4.1976399999999998</c:v>
                </c:pt>
                <c:pt idx="390">
                  <c:v>4.2047699999999999</c:v>
                </c:pt>
                <c:pt idx="391">
                  <c:v>4.2052199999999997</c:v>
                </c:pt>
                <c:pt idx="392">
                  <c:v>4.1948299999999996</c:v>
                </c:pt>
                <c:pt idx="393">
                  <c:v>4.20397</c:v>
                </c:pt>
                <c:pt idx="394">
                  <c:v>4.1940799999999996</c:v>
                </c:pt>
                <c:pt idx="395">
                  <c:v>4.2068399999999997</c:v>
                </c:pt>
                <c:pt idx="396">
                  <c:v>4.2111499999999999</c:v>
                </c:pt>
                <c:pt idx="397">
                  <c:v>4.1965000000000003</c:v>
                </c:pt>
                <c:pt idx="398">
                  <c:v>4.1882400000000004</c:v>
                </c:pt>
                <c:pt idx="399">
                  <c:v>4.1907899999999998</c:v>
                </c:pt>
                <c:pt idx="400">
                  <c:v>4.17889</c:v>
                </c:pt>
                <c:pt idx="401">
                  <c:v>4.1837099999999996</c:v>
                </c:pt>
                <c:pt idx="402">
                  <c:v>4.1819800000000003</c:v>
                </c:pt>
                <c:pt idx="403">
                  <c:v>4.1893900000000004</c:v>
                </c:pt>
                <c:pt idx="404">
                  <c:v>4.18811</c:v>
                </c:pt>
                <c:pt idx="405">
                  <c:v>4.1794700000000002</c:v>
                </c:pt>
                <c:pt idx="406">
                  <c:v>4.1821299999999999</c:v>
                </c:pt>
                <c:pt idx="407">
                  <c:v>4.1747800000000002</c:v>
                </c:pt>
                <c:pt idx="408">
                  <c:v>4.1635600000000004</c:v>
                </c:pt>
                <c:pt idx="409">
                  <c:v>4.1684599999999996</c:v>
                </c:pt>
                <c:pt idx="410">
                  <c:v>4.1700299999999997</c:v>
                </c:pt>
                <c:pt idx="411">
                  <c:v>4.1625199999999998</c:v>
                </c:pt>
                <c:pt idx="412">
                  <c:v>4.1646799999999997</c:v>
                </c:pt>
                <c:pt idx="413">
                  <c:v>4.1666499999999997</c:v>
                </c:pt>
                <c:pt idx="414">
                  <c:v>4.1723499999999998</c:v>
                </c:pt>
                <c:pt idx="415">
                  <c:v>4.1657000000000002</c:v>
                </c:pt>
                <c:pt idx="416">
                  <c:v>4.1707000000000001</c:v>
                </c:pt>
                <c:pt idx="417">
                  <c:v>4.1647999999999996</c:v>
                </c:pt>
                <c:pt idx="418">
                  <c:v>4.1812199999999997</c:v>
                </c:pt>
                <c:pt idx="419">
                  <c:v>4.1890499999999999</c:v>
                </c:pt>
                <c:pt idx="420">
                  <c:v>4.2006300000000003</c:v>
                </c:pt>
                <c:pt idx="421">
                  <c:v>4.1968699999999997</c:v>
                </c:pt>
                <c:pt idx="422">
                  <c:v>4.1969399999999997</c:v>
                </c:pt>
                <c:pt idx="423">
                  <c:v>4.21265</c:v>
                </c:pt>
                <c:pt idx="424">
                  <c:v>4.2081799999999996</c:v>
                </c:pt>
                <c:pt idx="425">
                  <c:v>4.2286999999999999</c:v>
                </c:pt>
                <c:pt idx="426">
                  <c:v>4.2244900000000003</c:v>
                </c:pt>
                <c:pt idx="427">
                  <c:v>4.2379800000000003</c:v>
                </c:pt>
                <c:pt idx="428">
                  <c:v>4.2242100000000002</c:v>
                </c:pt>
                <c:pt idx="429">
                  <c:v>4.2239300000000002</c:v>
                </c:pt>
                <c:pt idx="430">
                  <c:v>4.2129899999999996</c:v>
                </c:pt>
                <c:pt idx="431">
                  <c:v>4.2040800000000003</c:v>
                </c:pt>
                <c:pt idx="432">
                  <c:v>4.1770100000000001</c:v>
                </c:pt>
                <c:pt idx="433">
                  <c:v>4.1846500000000004</c:v>
                </c:pt>
                <c:pt idx="434">
                  <c:v>4.1833999999999998</c:v>
                </c:pt>
                <c:pt idx="435">
                  <c:v>4.2236799999999999</c:v>
                </c:pt>
                <c:pt idx="436">
                  <c:v>4.1610899999999997</c:v>
                </c:pt>
                <c:pt idx="437">
                  <c:v>4.1595500000000003</c:v>
                </c:pt>
                <c:pt idx="438">
                  <c:v>4.18</c:v>
                </c:pt>
                <c:pt idx="439">
                  <c:v>4.1544299999999996</c:v>
                </c:pt>
                <c:pt idx="440">
                  <c:v>4.1591300000000002</c:v>
                </c:pt>
                <c:pt idx="441">
                  <c:v>4.1519599999999999</c:v>
                </c:pt>
                <c:pt idx="442">
                  <c:v>4.1682800000000002</c:v>
                </c:pt>
                <c:pt idx="443">
                  <c:v>4.1696099999999996</c:v>
                </c:pt>
                <c:pt idx="444">
                  <c:v>4.1479999999999997</c:v>
                </c:pt>
                <c:pt idx="445">
                  <c:v>4.1441999999999997</c:v>
                </c:pt>
                <c:pt idx="446">
                  <c:v>4.1434699999999998</c:v>
                </c:pt>
                <c:pt idx="447">
                  <c:v>4.1601100000000004</c:v>
                </c:pt>
                <c:pt idx="448">
                  <c:v>4.16092</c:v>
                </c:pt>
                <c:pt idx="449">
                  <c:v>4.1723999999999997</c:v>
                </c:pt>
                <c:pt idx="450">
                  <c:v>4.1793500000000003</c:v>
                </c:pt>
                <c:pt idx="451">
                  <c:v>4.1748000000000003</c:v>
                </c:pt>
                <c:pt idx="452">
                  <c:v>4.1769400000000001</c:v>
                </c:pt>
                <c:pt idx="453">
                  <c:v>4.1907800000000002</c:v>
                </c:pt>
                <c:pt idx="454">
                  <c:v>4.2079500000000003</c:v>
                </c:pt>
                <c:pt idx="455">
                  <c:v>4.2453799999999999</c:v>
                </c:pt>
                <c:pt idx="456">
                  <c:v>4.2520199999999999</c:v>
                </c:pt>
                <c:pt idx="457">
                  <c:v>4.23203</c:v>
                </c:pt>
                <c:pt idx="458">
                  <c:v>4.2257400000000001</c:v>
                </c:pt>
                <c:pt idx="459">
                  <c:v>4.1997</c:v>
                </c:pt>
                <c:pt idx="460">
                  <c:v>4.20451</c:v>
                </c:pt>
                <c:pt idx="461">
                  <c:v>4.1952499999999997</c:v>
                </c:pt>
                <c:pt idx="462">
                  <c:v>4.1808300000000003</c:v>
                </c:pt>
                <c:pt idx="463">
                  <c:v>4.1622199999999996</c:v>
                </c:pt>
                <c:pt idx="464">
                  <c:v>4.1643299999999996</c:v>
                </c:pt>
                <c:pt idx="465">
                  <c:v>4.1563400000000001</c:v>
                </c:pt>
                <c:pt idx="466">
                  <c:v>4.1645300000000001</c:v>
                </c:pt>
                <c:pt idx="467">
                  <c:v>4.1678800000000003</c:v>
                </c:pt>
                <c:pt idx="468">
                  <c:v>4.1568399999999999</c:v>
                </c:pt>
                <c:pt idx="469">
                  <c:v>4.1420000000000003</c:v>
                </c:pt>
                <c:pt idx="470">
                  <c:v>4.1540100000000004</c:v>
                </c:pt>
                <c:pt idx="471">
                  <c:v>4.1489099999999999</c:v>
                </c:pt>
                <c:pt idx="472">
                  <c:v>4.1760700000000002</c:v>
                </c:pt>
                <c:pt idx="473">
                  <c:v>4.1764700000000001</c:v>
                </c:pt>
                <c:pt idx="474">
                  <c:v>4.1767500000000002</c:v>
                </c:pt>
                <c:pt idx="475">
                  <c:v>4.1754999999999995</c:v>
                </c:pt>
                <c:pt idx="476">
                  <c:v>4.1687799999999999</c:v>
                </c:pt>
                <c:pt idx="477">
                  <c:v>4.1687799999999999</c:v>
                </c:pt>
                <c:pt idx="478">
                  <c:v>4.1551</c:v>
                </c:pt>
                <c:pt idx="479">
                  <c:v>4.1543999999999999</c:v>
                </c:pt>
                <c:pt idx="480">
                  <c:v>4.1469899999999997</c:v>
                </c:pt>
                <c:pt idx="481">
                  <c:v>4.1441600000000003</c:v>
                </c:pt>
                <c:pt idx="482">
                  <c:v>4.1372999999999998</c:v>
                </c:pt>
                <c:pt idx="483">
                  <c:v>4.1437499999999998</c:v>
                </c:pt>
                <c:pt idx="484">
                  <c:v>4.1415499999999996</c:v>
                </c:pt>
                <c:pt idx="485">
                  <c:v>4.1586400000000001</c:v>
                </c:pt>
                <c:pt idx="486">
                  <c:v>4.1574299999999997</c:v>
                </c:pt>
                <c:pt idx="487">
                  <c:v>4.1588000000000003</c:v>
                </c:pt>
                <c:pt idx="488">
                  <c:v>4.1696</c:v>
                </c:pt>
                <c:pt idx="489">
                  <c:v>4.18072</c:v>
                </c:pt>
                <c:pt idx="490">
                  <c:v>4.1751500000000004</c:v>
                </c:pt>
                <c:pt idx="491">
                  <c:v>4.1794000000000002</c:v>
                </c:pt>
                <c:pt idx="492">
                  <c:v>4.1797000000000004</c:v>
                </c:pt>
                <c:pt idx="493">
                  <c:v>4.1822299999999997</c:v>
                </c:pt>
                <c:pt idx="494">
                  <c:v>4.1798000000000002</c:v>
                </c:pt>
                <c:pt idx="495">
                  <c:v>4.1872299999999996</c:v>
                </c:pt>
                <c:pt idx="496">
                  <c:v>4.1863299999999999</c:v>
                </c:pt>
                <c:pt idx="497">
                  <c:v>4.1891999999999996</c:v>
                </c:pt>
                <c:pt idx="498">
                  <c:v>4.2010800000000001</c:v>
                </c:pt>
                <c:pt idx="499">
                  <c:v>4.2031200000000002</c:v>
                </c:pt>
                <c:pt idx="500">
                  <c:v>4.20106</c:v>
                </c:pt>
                <c:pt idx="501">
                  <c:v>4.2048500000000004</c:v>
                </c:pt>
                <c:pt idx="502">
                  <c:v>4.1974999999999998</c:v>
                </c:pt>
                <c:pt idx="503">
                  <c:v>4.2058</c:v>
                </c:pt>
                <c:pt idx="504">
                  <c:v>4.2035</c:v>
                </c:pt>
                <c:pt idx="505">
                  <c:v>4.1972500000000004</c:v>
                </c:pt>
                <c:pt idx="506">
                  <c:v>4.1947299999999998</c:v>
                </c:pt>
                <c:pt idx="507">
                  <c:v>4.1951599999999996</c:v>
                </c:pt>
                <c:pt idx="508">
                  <c:v>4.1918100000000003</c:v>
                </c:pt>
                <c:pt idx="509">
                  <c:v>4.1821200000000003</c:v>
                </c:pt>
                <c:pt idx="510">
                  <c:v>4.17441</c:v>
                </c:pt>
                <c:pt idx="511">
                  <c:v>4.1883499999999998</c:v>
                </c:pt>
                <c:pt idx="512">
                  <c:v>4.1920000000000002</c:v>
                </c:pt>
                <c:pt idx="513">
                  <c:v>4.1972800000000001</c:v>
                </c:pt>
                <c:pt idx="514">
                  <c:v>4.2058600000000004</c:v>
                </c:pt>
                <c:pt idx="515">
                  <c:v>4.2137500000000001</c:v>
                </c:pt>
                <c:pt idx="516">
                  <c:v>4.18147</c:v>
                </c:pt>
                <c:pt idx="517">
                  <c:v>4.1948299999999996</c:v>
                </c:pt>
                <c:pt idx="518">
                  <c:v>4.1720499999999996</c:v>
                </c:pt>
                <c:pt idx="519">
                  <c:v>4.1849299999999996</c:v>
                </c:pt>
                <c:pt idx="520">
                  <c:v>4.1807600000000003</c:v>
                </c:pt>
                <c:pt idx="521">
                  <c:v>4.1988000000000003</c:v>
                </c:pt>
                <c:pt idx="522">
                  <c:v>4.1848900000000002</c:v>
                </c:pt>
                <c:pt idx="523">
                  <c:v>4.18241</c:v>
                </c:pt>
                <c:pt idx="524">
                  <c:v>4.1869800000000001</c:v>
                </c:pt>
                <c:pt idx="525">
                  <c:v>4.1824899999999996</c:v>
                </c:pt>
                <c:pt idx="526">
                  <c:v>4.1827500000000004</c:v>
                </c:pt>
                <c:pt idx="527">
                  <c:v>4.1814</c:v>
                </c:pt>
                <c:pt idx="528">
                  <c:v>4.1839500000000003</c:v>
                </c:pt>
                <c:pt idx="529">
                  <c:v>4.165</c:v>
                </c:pt>
                <c:pt idx="530">
                  <c:v>4.17347</c:v>
                </c:pt>
                <c:pt idx="531">
                  <c:v>4.1704299999999996</c:v>
                </c:pt>
                <c:pt idx="532">
                  <c:v>4.1675300000000002</c:v>
                </c:pt>
                <c:pt idx="533">
                  <c:v>4.1645500000000002</c:v>
                </c:pt>
                <c:pt idx="534">
                  <c:v>4.1742400000000002</c:v>
                </c:pt>
                <c:pt idx="535">
                  <c:v>4.1825000000000001</c:v>
                </c:pt>
                <c:pt idx="536">
                  <c:v>4.1929800000000004</c:v>
                </c:pt>
                <c:pt idx="537">
                  <c:v>4.18424</c:v>
                </c:pt>
                <c:pt idx="538">
                  <c:v>4.1972800000000001</c:v>
                </c:pt>
                <c:pt idx="539">
                  <c:v>4.1965000000000003</c:v>
                </c:pt>
                <c:pt idx="540">
                  <c:v>4.20031</c:v>
                </c:pt>
                <c:pt idx="541">
                  <c:v>4.2005100000000004</c:v>
                </c:pt>
                <c:pt idx="542">
                  <c:v>4.1976500000000003</c:v>
                </c:pt>
                <c:pt idx="543">
                  <c:v>4.2148399999999997</c:v>
                </c:pt>
                <c:pt idx="544">
                  <c:v>4.2192999999999996</c:v>
                </c:pt>
                <c:pt idx="545">
                  <c:v>4.2219300000000004</c:v>
                </c:pt>
                <c:pt idx="546">
                  <c:v>4.2227300000000003</c:v>
                </c:pt>
                <c:pt idx="547">
                  <c:v>4.2293099999999999</c:v>
                </c:pt>
                <c:pt idx="548">
                  <c:v>4.2188999999999997</c:v>
                </c:pt>
                <c:pt idx="549">
                  <c:v>4.2117300000000002</c:v>
                </c:pt>
                <c:pt idx="550">
                  <c:v>4.2274900000000004</c:v>
                </c:pt>
                <c:pt idx="551">
                  <c:v>4.2136199999999997</c:v>
                </c:pt>
                <c:pt idx="552">
                  <c:v>4.2025699999999997</c:v>
                </c:pt>
                <c:pt idx="553">
                  <c:v>4.1683500000000002</c:v>
                </c:pt>
                <c:pt idx="554">
                  <c:v>4.2173499999999997</c:v>
                </c:pt>
                <c:pt idx="555">
                  <c:v>4.2018800000000001</c:v>
                </c:pt>
                <c:pt idx="556">
                  <c:v>4.2046299999999999</c:v>
                </c:pt>
                <c:pt idx="557">
                  <c:v>4.2194099999999999</c:v>
                </c:pt>
                <c:pt idx="558">
                  <c:v>4.2146499999999998</c:v>
                </c:pt>
                <c:pt idx="559">
                  <c:v>4.2448300000000003</c:v>
                </c:pt>
                <c:pt idx="560">
                  <c:v>4.2707100000000002</c:v>
                </c:pt>
                <c:pt idx="561">
                  <c:v>4.27963</c:v>
                </c:pt>
                <c:pt idx="562">
                  <c:v>4.3007</c:v>
                </c:pt>
                <c:pt idx="563">
                  <c:v>4.2762500000000001</c:v>
                </c:pt>
                <c:pt idx="564">
                  <c:v>4.2738300000000002</c:v>
                </c:pt>
                <c:pt idx="565">
                  <c:v>4.2592999999999996</c:v>
                </c:pt>
                <c:pt idx="566">
                  <c:v>4.2717000000000001</c:v>
                </c:pt>
                <c:pt idx="567">
                  <c:v>4.2821800000000003</c:v>
                </c:pt>
                <c:pt idx="568">
                  <c:v>4.2859999999999996</c:v>
                </c:pt>
                <c:pt idx="569">
                  <c:v>4.2496</c:v>
                </c:pt>
                <c:pt idx="570">
                  <c:v>4.2340200000000001</c:v>
                </c:pt>
                <c:pt idx="571">
                  <c:v>4.2272299999999996</c:v>
                </c:pt>
                <c:pt idx="572">
                  <c:v>4.2482499999999996</c:v>
                </c:pt>
                <c:pt idx="573">
                  <c:v>4.25075</c:v>
                </c:pt>
                <c:pt idx="574">
                  <c:v>4.2317999999999998</c:v>
                </c:pt>
                <c:pt idx="575">
                  <c:v>4.2519600000000004</c:v>
                </c:pt>
                <c:pt idx="576">
                  <c:v>4.2328900000000003</c:v>
                </c:pt>
                <c:pt idx="577">
                  <c:v>4.2252799999999997</c:v>
                </c:pt>
                <c:pt idx="578">
                  <c:v>4.2063600000000001</c:v>
                </c:pt>
                <c:pt idx="579">
                  <c:v>4.1962799999999998</c:v>
                </c:pt>
                <c:pt idx="580">
                  <c:v>4.1942700000000004</c:v>
                </c:pt>
                <c:pt idx="581">
                  <c:v>4.1861600000000001</c:v>
                </c:pt>
                <c:pt idx="582">
                  <c:v>4.1937899999999999</c:v>
                </c:pt>
                <c:pt idx="583">
                  <c:v>4.2108499999999998</c:v>
                </c:pt>
                <c:pt idx="584">
                  <c:v>4.2065299999999999</c:v>
                </c:pt>
                <c:pt idx="585">
                  <c:v>4.21265</c:v>
                </c:pt>
                <c:pt idx="586">
                  <c:v>4.2348299999999997</c:v>
                </c:pt>
                <c:pt idx="587">
                  <c:v>4.2635199999999998</c:v>
                </c:pt>
                <c:pt idx="588">
                  <c:v>4.2517500000000004</c:v>
                </c:pt>
                <c:pt idx="589">
                  <c:v>4.2305799999999998</c:v>
                </c:pt>
                <c:pt idx="590">
                  <c:v>4.20655</c:v>
                </c:pt>
                <c:pt idx="591">
                  <c:v>4.2338399999999998</c:v>
                </c:pt>
                <c:pt idx="592">
                  <c:v>4.2317900000000002</c:v>
                </c:pt>
                <c:pt idx="593">
                  <c:v>4.2303800000000003</c:v>
                </c:pt>
                <c:pt idx="594">
                  <c:v>4.2066999999999997</c:v>
                </c:pt>
                <c:pt idx="595">
                  <c:v>4.2128500000000004</c:v>
                </c:pt>
                <c:pt idx="596">
                  <c:v>4.2358500000000001</c:v>
                </c:pt>
                <c:pt idx="597">
                  <c:v>4.2421800000000003</c:v>
                </c:pt>
                <c:pt idx="598">
                  <c:v>4.2472099999999999</c:v>
                </c:pt>
                <c:pt idx="599">
                  <c:v>4.2521000000000004</c:v>
                </c:pt>
                <c:pt idx="600">
                  <c:v>4.2855400000000001</c:v>
                </c:pt>
                <c:pt idx="601">
                  <c:v>4.2969499999999998</c:v>
                </c:pt>
                <c:pt idx="602">
                  <c:v>4.3164699999999998</c:v>
                </c:pt>
                <c:pt idx="603">
                  <c:v>4.3382699999999996</c:v>
                </c:pt>
                <c:pt idx="604">
                  <c:v>4.3227500000000001</c:v>
                </c:pt>
                <c:pt idx="605">
                  <c:v>4.3166000000000002</c:v>
                </c:pt>
                <c:pt idx="606">
                  <c:v>4.3037599999999996</c:v>
                </c:pt>
                <c:pt idx="607">
                  <c:v>4.2732000000000001</c:v>
                </c:pt>
                <c:pt idx="608">
                  <c:v>4.3043800000000001</c:v>
                </c:pt>
                <c:pt idx="609">
                  <c:v>4.3395799999999998</c:v>
                </c:pt>
                <c:pt idx="610">
                  <c:v>4.3298699999999997</c:v>
                </c:pt>
                <c:pt idx="611">
                  <c:v>4.3244899999999999</c:v>
                </c:pt>
                <c:pt idx="612">
                  <c:v>4.3213799999999996</c:v>
                </c:pt>
                <c:pt idx="613">
                  <c:v>4.3437799999999998</c:v>
                </c:pt>
                <c:pt idx="614">
                  <c:v>4.3327999999999998</c:v>
                </c:pt>
                <c:pt idx="615">
                  <c:v>4.3330000000000002</c:v>
                </c:pt>
                <c:pt idx="616">
                  <c:v>4.3464</c:v>
                </c:pt>
                <c:pt idx="617">
                  <c:v>4.3458500000000004</c:v>
                </c:pt>
                <c:pt idx="618">
                  <c:v>4.2879699999999996</c:v>
                </c:pt>
                <c:pt idx="619">
                  <c:v>4.2663500000000001</c:v>
                </c:pt>
                <c:pt idx="620">
                  <c:v>4.2338300000000002</c:v>
                </c:pt>
                <c:pt idx="621">
                  <c:v>4.24064</c:v>
                </c:pt>
                <c:pt idx="622">
                  <c:v>4.2263000000000002</c:v>
                </c:pt>
                <c:pt idx="623">
                  <c:v>4.2600199999999999</c:v>
                </c:pt>
                <c:pt idx="624">
                  <c:v>4.2745499999999996</c:v>
                </c:pt>
                <c:pt idx="625">
                  <c:v>4.2699100000000003</c:v>
                </c:pt>
                <c:pt idx="626">
                  <c:v>4.2404799999999998</c:v>
                </c:pt>
                <c:pt idx="627">
                  <c:v>4.2975599999999998</c:v>
                </c:pt>
                <c:pt idx="628">
                  <c:v>4.28451</c:v>
                </c:pt>
                <c:pt idx="629">
                  <c:v>4.2379100000000003</c:v>
                </c:pt>
                <c:pt idx="630">
                  <c:v>4.25223</c:v>
                </c:pt>
                <c:pt idx="631">
                  <c:v>4.27759</c:v>
                </c:pt>
                <c:pt idx="632">
                  <c:v>4.2774999999999999</c:v>
                </c:pt>
                <c:pt idx="633">
                  <c:v>4.2459600000000002</c:v>
                </c:pt>
                <c:pt idx="634">
                  <c:v>4.2072599999999998</c:v>
                </c:pt>
                <c:pt idx="635">
                  <c:v>4.1991699999999996</c:v>
                </c:pt>
                <c:pt idx="636">
                  <c:v>4.1963299999999997</c:v>
                </c:pt>
                <c:pt idx="637">
                  <c:v>4.2004900000000003</c:v>
                </c:pt>
                <c:pt idx="638">
                  <c:v>4.1855399999999996</c:v>
                </c:pt>
                <c:pt idx="639">
                  <c:v>4.1815499999999997</c:v>
                </c:pt>
                <c:pt idx="640">
                  <c:v>4.1856299999999997</c:v>
                </c:pt>
                <c:pt idx="641">
                  <c:v>4.1734400000000003</c:v>
                </c:pt>
                <c:pt idx="642">
                  <c:v>4.1872699999999998</c:v>
                </c:pt>
                <c:pt idx="643">
                  <c:v>4.1779500000000001</c:v>
                </c:pt>
                <c:pt idx="644">
                  <c:v>4.1637000000000004</c:v>
                </c:pt>
                <c:pt idx="645">
                  <c:v>4.1605699999999999</c:v>
                </c:pt>
                <c:pt idx="646">
                  <c:v>4.1426699999999999</c:v>
                </c:pt>
                <c:pt idx="647">
                  <c:v>4.1295999999999999</c:v>
                </c:pt>
                <c:pt idx="648">
                  <c:v>4.1299000000000001</c:v>
                </c:pt>
                <c:pt idx="649">
                  <c:v>4.1405399999999997</c:v>
                </c:pt>
                <c:pt idx="650">
                  <c:v>4.1502999999999997</c:v>
                </c:pt>
                <c:pt idx="651">
                  <c:v>4.1448</c:v>
                </c:pt>
                <c:pt idx="652">
                  <c:v>4.1395</c:v>
                </c:pt>
                <c:pt idx="653">
                  <c:v>4.1667500000000004</c:v>
                </c:pt>
                <c:pt idx="654">
                  <c:v>4.1631499999999999</c:v>
                </c:pt>
                <c:pt idx="655">
                  <c:v>4.1386500000000002</c:v>
                </c:pt>
                <c:pt idx="656">
                  <c:v>4.1597900000000001</c:v>
                </c:pt>
                <c:pt idx="657">
                  <c:v>4.1565599999999998</c:v>
                </c:pt>
                <c:pt idx="658">
                  <c:v>4.1509499999999999</c:v>
                </c:pt>
                <c:pt idx="659">
                  <c:v>4.1398299999999999</c:v>
                </c:pt>
                <c:pt idx="660">
                  <c:v>4.1056600000000003</c:v>
                </c:pt>
                <c:pt idx="661">
                  <c:v>4.1049300000000004</c:v>
                </c:pt>
                <c:pt idx="662">
                  <c:v>4.1161000000000003</c:v>
                </c:pt>
                <c:pt idx="663">
                  <c:v>4.1206699999999996</c:v>
                </c:pt>
                <c:pt idx="664">
                  <c:v>4.1072800000000003</c:v>
                </c:pt>
                <c:pt idx="665">
                  <c:v>4.1063999999999998</c:v>
                </c:pt>
                <c:pt idx="666">
                  <c:v>4.1015100000000002</c:v>
                </c:pt>
                <c:pt idx="667">
                  <c:v>4.11212</c:v>
                </c:pt>
                <c:pt idx="668">
                  <c:v>4.0981300000000003</c:v>
                </c:pt>
                <c:pt idx="669">
                  <c:v>4.1139999999999999</c:v>
                </c:pt>
                <c:pt idx="670">
                  <c:v>4.1222000000000003</c:v>
                </c:pt>
                <c:pt idx="671">
                  <c:v>4.1565500000000002</c:v>
                </c:pt>
                <c:pt idx="672">
                  <c:v>4.1783799999999998</c:v>
                </c:pt>
                <c:pt idx="673">
                  <c:v>4.1977200000000003</c:v>
                </c:pt>
                <c:pt idx="674">
                  <c:v>4.1875999999999998</c:v>
                </c:pt>
                <c:pt idx="675">
                  <c:v>4.1715499999999999</c:v>
                </c:pt>
                <c:pt idx="676">
                  <c:v>4.1787000000000001</c:v>
                </c:pt>
                <c:pt idx="677">
                  <c:v>4.1753299999999998</c:v>
                </c:pt>
                <c:pt idx="678">
                  <c:v>4.1830400000000001</c:v>
                </c:pt>
                <c:pt idx="679">
                  <c:v>4.1794799999999999</c:v>
                </c:pt>
                <c:pt idx="680">
                  <c:v>4.1657500000000001</c:v>
                </c:pt>
                <c:pt idx="681">
                  <c:v>4.1737900000000003</c:v>
                </c:pt>
                <c:pt idx="682">
                  <c:v>4.1944800000000004</c:v>
                </c:pt>
                <c:pt idx="683">
                  <c:v>4.1742499999999998</c:v>
                </c:pt>
                <c:pt idx="684">
                  <c:v>4.1640100000000002</c:v>
                </c:pt>
                <c:pt idx="685">
                  <c:v>4.1501299999999999</c:v>
                </c:pt>
                <c:pt idx="686">
                  <c:v>4.1458000000000004</c:v>
                </c:pt>
                <c:pt idx="687">
                  <c:v>4.1557000000000004</c:v>
                </c:pt>
                <c:pt idx="688">
                  <c:v>4.1387499999999999</c:v>
                </c:pt>
                <c:pt idx="689">
                  <c:v>4.1392499999999997</c:v>
                </c:pt>
                <c:pt idx="690">
                  <c:v>4.1422499999999998</c:v>
                </c:pt>
                <c:pt idx="691">
                  <c:v>4.13103</c:v>
                </c:pt>
                <c:pt idx="692">
                  <c:v>4.1505000000000001</c:v>
                </c:pt>
                <c:pt idx="693">
                  <c:v>4.1483999999999996</c:v>
                </c:pt>
                <c:pt idx="694">
                  <c:v>4.1267100000000001</c:v>
                </c:pt>
                <c:pt idx="695">
                  <c:v>4.1353999999999997</c:v>
                </c:pt>
                <c:pt idx="696">
                  <c:v>4.1377600000000001</c:v>
                </c:pt>
                <c:pt idx="697">
                  <c:v>4.1494999999999997</c:v>
                </c:pt>
                <c:pt idx="698">
                  <c:v>4.1580000000000004</c:v>
                </c:pt>
                <c:pt idx="699">
                  <c:v>4.1607500000000002</c:v>
                </c:pt>
                <c:pt idx="700">
                  <c:v>4.1586699999999999</c:v>
                </c:pt>
                <c:pt idx="701">
                  <c:v>4.16066</c:v>
                </c:pt>
                <c:pt idx="702">
                  <c:v>4.1680999999999999</c:v>
                </c:pt>
                <c:pt idx="703">
                  <c:v>4.1627000000000001</c:v>
                </c:pt>
                <c:pt idx="704">
                  <c:v>4.1695500000000001</c:v>
                </c:pt>
                <c:pt idx="705">
                  <c:v>4.1855599999999997</c:v>
                </c:pt>
                <c:pt idx="706">
                  <c:v>4.1900000000000004</c:v>
                </c:pt>
                <c:pt idx="707">
                  <c:v>4.1774199999999997</c:v>
                </c:pt>
                <c:pt idx="708">
                  <c:v>4.1556499999999996</c:v>
                </c:pt>
                <c:pt idx="709">
                  <c:v>4.1768099999999997</c:v>
                </c:pt>
                <c:pt idx="710">
                  <c:v>4.1522600000000001</c:v>
                </c:pt>
                <c:pt idx="711">
                  <c:v>4.1489000000000003</c:v>
                </c:pt>
                <c:pt idx="712">
                  <c:v>4.17197</c:v>
                </c:pt>
                <c:pt idx="713">
                  <c:v>4.1793800000000001</c:v>
                </c:pt>
                <c:pt idx="714">
                  <c:v>4.1773100000000003</c:v>
                </c:pt>
                <c:pt idx="715">
                  <c:v>4.1789699999999996</c:v>
                </c:pt>
                <c:pt idx="716">
                  <c:v>4.1672900000000004</c:v>
                </c:pt>
                <c:pt idx="717">
                  <c:v>4.1957199999999997</c:v>
                </c:pt>
                <c:pt idx="718">
                  <c:v>4.19475</c:v>
                </c:pt>
                <c:pt idx="719">
                  <c:v>4.18635</c:v>
                </c:pt>
                <c:pt idx="720">
                  <c:v>4.1988700000000003</c:v>
                </c:pt>
                <c:pt idx="721">
                  <c:v>4.16974</c:v>
                </c:pt>
                <c:pt idx="722">
                  <c:v>4.1879299999999997</c:v>
                </c:pt>
                <c:pt idx="723">
                  <c:v>4.1710500000000001</c:v>
                </c:pt>
                <c:pt idx="724">
                  <c:v>4.1737500000000001</c:v>
                </c:pt>
                <c:pt idx="725">
                  <c:v>4.1711999999999998</c:v>
                </c:pt>
                <c:pt idx="726">
                  <c:v>4.15266</c:v>
                </c:pt>
                <c:pt idx="727">
                  <c:v>4.1077000000000004</c:v>
                </c:pt>
                <c:pt idx="728">
                  <c:v>4.1191399999999998</c:v>
                </c:pt>
                <c:pt idx="729">
                  <c:v>4.1127000000000002</c:v>
                </c:pt>
                <c:pt idx="730">
                  <c:v>4.1035599999999999</c:v>
                </c:pt>
                <c:pt idx="731">
                  <c:v>4.1093799999999998</c:v>
                </c:pt>
                <c:pt idx="732">
                  <c:v>4.0918200000000002</c:v>
                </c:pt>
                <c:pt idx="733">
                  <c:v>4.0774100000000004</c:v>
                </c:pt>
                <c:pt idx="734">
                  <c:v>4.1086299999999998</c:v>
                </c:pt>
                <c:pt idx="735">
                  <c:v>4.1232600000000001</c:v>
                </c:pt>
                <c:pt idx="736">
                  <c:v>4.1108000000000002</c:v>
                </c:pt>
                <c:pt idx="737">
                  <c:v>4.0941400000000003</c:v>
                </c:pt>
                <c:pt idx="738">
                  <c:v>4.0661100000000001</c:v>
                </c:pt>
                <c:pt idx="739">
                  <c:v>4.0805100000000003</c:v>
                </c:pt>
                <c:pt idx="740">
                  <c:v>4.0792200000000003</c:v>
                </c:pt>
                <c:pt idx="741">
                  <c:v>4.0761700000000003</c:v>
                </c:pt>
                <c:pt idx="742">
                  <c:v>4.0724999999999998</c:v>
                </c:pt>
                <c:pt idx="743">
                  <c:v>4.1135000000000002</c:v>
                </c:pt>
                <c:pt idx="744">
                  <c:v>4.0896600000000003</c:v>
                </c:pt>
                <c:pt idx="745">
                  <c:v>4.0857299999999999</c:v>
                </c:pt>
                <c:pt idx="746">
                  <c:v>4.0840899999999998</c:v>
                </c:pt>
                <c:pt idx="747">
                  <c:v>4.0563000000000002</c:v>
                </c:pt>
                <c:pt idx="748">
                  <c:v>4.0730899999999997</c:v>
                </c:pt>
                <c:pt idx="749">
                  <c:v>4.0744999999999996</c:v>
                </c:pt>
                <c:pt idx="750">
                  <c:v>4.0904600000000002</c:v>
                </c:pt>
                <c:pt idx="751">
                  <c:v>4.0783100000000001</c:v>
                </c:pt>
                <c:pt idx="752">
                  <c:v>4.0983000000000001</c:v>
                </c:pt>
                <c:pt idx="753">
                  <c:v>4.0911900000000001</c:v>
                </c:pt>
                <c:pt idx="754">
                  <c:v>4.0853900000000003</c:v>
                </c:pt>
                <c:pt idx="755">
                  <c:v>4.1084899999999998</c:v>
                </c:pt>
                <c:pt idx="756">
                  <c:v>4.1212099999999996</c:v>
                </c:pt>
                <c:pt idx="757">
                  <c:v>4.1303400000000003</c:v>
                </c:pt>
                <c:pt idx="758">
                  <c:v>4.1219999999999999</c:v>
                </c:pt>
                <c:pt idx="759">
                  <c:v>4.1330900000000002</c:v>
                </c:pt>
                <c:pt idx="760">
                  <c:v>4.1332500000000003</c:v>
                </c:pt>
                <c:pt idx="761">
                  <c:v>4.1044400000000003</c:v>
                </c:pt>
                <c:pt idx="762">
                  <c:v>4.0867300000000002</c:v>
                </c:pt>
                <c:pt idx="763">
                  <c:v>4.1052999999999997</c:v>
                </c:pt>
                <c:pt idx="764">
                  <c:v>4.1009799999999998</c:v>
                </c:pt>
                <c:pt idx="765">
                  <c:v>4.1021400000000003</c:v>
                </c:pt>
                <c:pt idx="766">
                  <c:v>4.1114100000000002</c:v>
                </c:pt>
                <c:pt idx="767">
                  <c:v>4.1077000000000004</c:v>
                </c:pt>
                <c:pt idx="768">
                  <c:v>4.1175800000000002</c:v>
                </c:pt>
                <c:pt idx="769">
                  <c:v>4.1163699999999999</c:v>
                </c:pt>
                <c:pt idx="770">
                  <c:v>4.1283599999999998</c:v>
                </c:pt>
                <c:pt idx="771">
                  <c:v>4.1613499999999997</c:v>
                </c:pt>
                <c:pt idx="772">
                  <c:v>4.1564399999999999</c:v>
                </c:pt>
                <c:pt idx="773">
                  <c:v>4.1732199999999997</c:v>
                </c:pt>
                <c:pt idx="774">
                  <c:v>4.1846300000000003</c:v>
                </c:pt>
                <c:pt idx="775">
                  <c:v>4.1654</c:v>
                </c:pt>
                <c:pt idx="776">
                  <c:v>4.1616999999999997</c:v>
                </c:pt>
                <c:pt idx="777">
                  <c:v>4.1712499999999997</c:v>
                </c:pt>
                <c:pt idx="778">
                  <c:v>4.1412399999999998</c:v>
                </c:pt>
                <c:pt idx="779">
                  <c:v>4.1180099999999999</c:v>
                </c:pt>
                <c:pt idx="780">
                  <c:v>4.1119000000000003</c:v>
                </c:pt>
                <c:pt idx="781">
                  <c:v>4.1063900000000002</c:v>
                </c:pt>
                <c:pt idx="782">
                  <c:v>4.1195000000000004</c:v>
                </c:pt>
                <c:pt idx="783">
                  <c:v>4.1383299999999998</c:v>
                </c:pt>
                <c:pt idx="784">
                  <c:v>4.1292</c:v>
                </c:pt>
                <c:pt idx="785">
                  <c:v>4.14764</c:v>
                </c:pt>
                <c:pt idx="786">
                  <c:v>4.1359599999999999</c:v>
                </c:pt>
                <c:pt idx="787">
                  <c:v>4.1551799999999997</c:v>
                </c:pt>
                <c:pt idx="788">
                  <c:v>4.1592500000000001</c:v>
                </c:pt>
                <c:pt idx="789">
                  <c:v>4.1269499999999999</c:v>
                </c:pt>
                <c:pt idx="790">
                  <c:v>4.10825</c:v>
                </c:pt>
                <c:pt idx="791">
                  <c:v>4.1050699999999996</c:v>
                </c:pt>
                <c:pt idx="792">
                  <c:v>4.0972499999999998</c:v>
                </c:pt>
                <c:pt idx="793">
                  <c:v>4.0990000000000002</c:v>
                </c:pt>
                <c:pt idx="794">
                  <c:v>4.0837500000000002</c:v>
                </c:pt>
                <c:pt idx="795">
                  <c:v>4.0916899999999998</c:v>
                </c:pt>
                <c:pt idx="796">
                  <c:v>4.0982500000000002</c:v>
                </c:pt>
                <c:pt idx="797">
                  <c:v>4.0943800000000001</c:v>
                </c:pt>
                <c:pt idx="798">
                  <c:v>4.0971799999999998</c:v>
                </c:pt>
                <c:pt idx="799">
                  <c:v>4.0749500000000003</c:v>
                </c:pt>
                <c:pt idx="800">
                  <c:v>4.0695300000000003</c:v>
                </c:pt>
                <c:pt idx="801">
                  <c:v>4.0786699999999998</c:v>
                </c:pt>
                <c:pt idx="802">
                  <c:v>4.0860700000000003</c:v>
                </c:pt>
                <c:pt idx="803">
                  <c:v>4.0853999999999999</c:v>
                </c:pt>
                <c:pt idx="804">
                  <c:v>4.1142700000000003</c:v>
                </c:pt>
                <c:pt idx="805">
                  <c:v>4.1070000000000002</c:v>
                </c:pt>
                <c:pt idx="806">
                  <c:v>4.1174499999999998</c:v>
                </c:pt>
                <c:pt idx="807">
                  <c:v>4.1241700000000003</c:v>
                </c:pt>
                <c:pt idx="808">
                  <c:v>4.1552600000000002</c:v>
                </c:pt>
                <c:pt idx="809">
                  <c:v>4.1422999999999996</c:v>
                </c:pt>
                <c:pt idx="810">
                  <c:v>4.1515700000000004</c:v>
                </c:pt>
                <c:pt idx="811">
                  <c:v>4.1357499999999998</c:v>
                </c:pt>
                <c:pt idx="812">
                  <c:v>4.1481500000000002</c:v>
                </c:pt>
                <c:pt idx="813">
                  <c:v>4.1435000000000004</c:v>
                </c:pt>
                <c:pt idx="814">
                  <c:v>4.1127500000000001</c:v>
                </c:pt>
                <c:pt idx="815">
                  <c:v>4.1002299999999998</c:v>
                </c:pt>
                <c:pt idx="816">
                  <c:v>4.0622299999999996</c:v>
                </c:pt>
                <c:pt idx="817">
                  <c:v>4.0766299999999998</c:v>
                </c:pt>
                <c:pt idx="818">
                  <c:v>4.0966500000000003</c:v>
                </c:pt>
                <c:pt idx="819">
                  <c:v>4.0751799999999996</c:v>
                </c:pt>
                <c:pt idx="820">
                  <c:v>4.1152499999999996</c:v>
                </c:pt>
                <c:pt idx="821">
                  <c:v>4.0956299999999999</c:v>
                </c:pt>
                <c:pt idx="822">
                  <c:v>4.1276900000000003</c:v>
                </c:pt>
                <c:pt idx="823">
                  <c:v>4.1823800000000002</c:v>
                </c:pt>
                <c:pt idx="824">
                  <c:v>4.1942500000000003</c:v>
                </c:pt>
                <c:pt idx="825">
                  <c:v>4.1874000000000002</c:v>
                </c:pt>
                <c:pt idx="826">
                  <c:v>4.17225</c:v>
                </c:pt>
                <c:pt idx="827">
                  <c:v>4.1974400000000003</c:v>
                </c:pt>
                <c:pt idx="828">
                  <c:v>4.1762300000000003</c:v>
                </c:pt>
                <c:pt idx="829">
                  <c:v>4.1075999999999997</c:v>
                </c:pt>
                <c:pt idx="830">
                  <c:v>4.0832300000000004</c:v>
                </c:pt>
                <c:pt idx="831">
                  <c:v>4.0922499999999999</c:v>
                </c:pt>
                <c:pt idx="832">
                  <c:v>4.0971900000000003</c:v>
                </c:pt>
                <c:pt idx="833">
                  <c:v>4.0759999999999996</c:v>
                </c:pt>
                <c:pt idx="834">
                  <c:v>4.07782</c:v>
                </c:pt>
                <c:pt idx="835">
                  <c:v>4.0680399999999999</c:v>
                </c:pt>
                <c:pt idx="836">
                  <c:v>4.0678999999999998</c:v>
                </c:pt>
                <c:pt idx="837">
                  <c:v>4.0562500000000004</c:v>
                </c:pt>
                <c:pt idx="838">
                  <c:v>4.0795000000000003</c:v>
                </c:pt>
                <c:pt idx="839">
                  <c:v>4.0859500000000004</c:v>
                </c:pt>
                <c:pt idx="840">
                  <c:v>4.0855499999999996</c:v>
                </c:pt>
                <c:pt idx="841">
                  <c:v>4.0721499999999997</c:v>
                </c:pt>
                <c:pt idx="842">
                  <c:v>4.0556700000000001</c:v>
                </c:pt>
                <c:pt idx="843">
                  <c:v>4.0655999999999999</c:v>
                </c:pt>
                <c:pt idx="844">
                  <c:v>4.0750000000000002</c:v>
                </c:pt>
                <c:pt idx="845">
                  <c:v>4.0397499999999997</c:v>
                </c:pt>
                <c:pt idx="846">
                  <c:v>4.0663400000000003</c:v>
                </c:pt>
                <c:pt idx="847">
                  <c:v>4.1172000000000004</c:v>
                </c:pt>
                <c:pt idx="848">
                  <c:v>4.1050500000000003</c:v>
                </c:pt>
                <c:pt idx="849">
                  <c:v>4.1154900000000003</c:v>
                </c:pt>
                <c:pt idx="850">
                  <c:v>4.1181400000000004</c:v>
                </c:pt>
                <c:pt idx="851">
                  <c:v>4.13063</c:v>
                </c:pt>
                <c:pt idx="852">
                  <c:v>4.1382500000000002</c:v>
                </c:pt>
                <c:pt idx="853">
                  <c:v>4.1800300000000004</c:v>
                </c:pt>
                <c:pt idx="854">
                  <c:v>4.2176499999999999</c:v>
                </c:pt>
                <c:pt idx="855">
                  <c:v>4.2061999999999999</c:v>
                </c:pt>
                <c:pt idx="856">
                  <c:v>4.16493</c:v>
                </c:pt>
                <c:pt idx="857">
                  <c:v>4.1482700000000001</c:v>
                </c:pt>
                <c:pt idx="858">
                  <c:v>4.1684999999999999</c:v>
                </c:pt>
                <c:pt idx="859">
                  <c:v>4.1634200000000003</c:v>
                </c:pt>
                <c:pt idx="860">
                  <c:v>4.1900000000000004</c:v>
                </c:pt>
                <c:pt idx="861">
                  <c:v>4.1897799999999998</c:v>
                </c:pt>
                <c:pt idx="862">
                  <c:v>4.2062499999999998</c:v>
                </c:pt>
                <c:pt idx="863">
                  <c:v>4.1844999999999999</c:v>
                </c:pt>
                <c:pt idx="864">
                  <c:v>4.1872400000000001</c:v>
                </c:pt>
                <c:pt idx="865">
                  <c:v>4.2156000000000002</c:v>
                </c:pt>
                <c:pt idx="866">
                  <c:v>4.2460000000000004</c:v>
                </c:pt>
                <c:pt idx="867">
                  <c:v>4.21225</c:v>
                </c:pt>
                <c:pt idx="868">
                  <c:v>4.2160500000000001</c:v>
                </c:pt>
                <c:pt idx="869">
                  <c:v>4.1938899999999997</c:v>
                </c:pt>
                <c:pt idx="870">
                  <c:v>4.2153499999999999</c:v>
                </c:pt>
                <c:pt idx="871">
                  <c:v>4.22241</c:v>
                </c:pt>
                <c:pt idx="872">
                  <c:v>4.29</c:v>
                </c:pt>
                <c:pt idx="873">
                  <c:v>4.2575000000000003</c:v>
                </c:pt>
                <c:pt idx="874">
                  <c:v>4.25312</c:v>
                </c:pt>
                <c:pt idx="875">
                  <c:v>4.2607200000000001</c:v>
                </c:pt>
                <c:pt idx="876">
                  <c:v>4.2725499999999998</c:v>
                </c:pt>
                <c:pt idx="877">
                  <c:v>4.2935800000000004</c:v>
                </c:pt>
                <c:pt idx="878">
                  <c:v>4.2355</c:v>
                </c:pt>
                <c:pt idx="879">
                  <c:v>4.2512499999999998</c:v>
                </c:pt>
                <c:pt idx="880">
                  <c:v>4.2677500000000004</c:v>
                </c:pt>
                <c:pt idx="881">
                  <c:v>4.2474699999999999</c:v>
                </c:pt>
                <c:pt idx="882">
                  <c:v>4.2865500000000001</c:v>
                </c:pt>
                <c:pt idx="883">
                  <c:v>4.3135599999999998</c:v>
                </c:pt>
                <c:pt idx="884">
                  <c:v>4.3222800000000001</c:v>
                </c:pt>
                <c:pt idx="885">
                  <c:v>4.3499999999999996</c:v>
                </c:pt>
                <c:pt idx="886">
                  <c:v>4.2948500000000003</c:v>
                </c:pt>
                <c:pt idx="887">
                  <c:v>4.2669300000000003</c:v>
                </c:pt>
                <c:pt idx="888">
                  <c:v>4.31454</c:v>
                </c:pt>
                <c:pt idx="889">
                  <c:v>4.3732499999999996</c:v>
                </c:pt>
                <c:pt idx="890">
                  <c:v>4.3875500000000001</c:v>
                </c:pt>
                <c:pt idx="891">
                  <c:v>4.4076500000000003</c:v>
                </c:pt>
                <c:pt idx="892">
                  <c:v>4.3912300000000002</c:v>
                </c:pt>
                <c:pt idx="893">
                  <c:v>4.3919499999999996</c:v>
                </c:pt>
                <c:pt idx="894">
                  <c:v>4.3530499999999996</c:v>
                </c:pt>
                <c:pt idx="895">
                  <c:v>4.3445099999999996</c:v>
                </c:pt>
                <c:pt idx="896">
                  <c:v>4.36503</c:v>
                </c:pt>
                <c:pt idx="897">
                  <c:v>4.3649199999999997</c:v>
                </c:pt>
                <c:pt idx="898">
                  <c:v>4.3742999999999999</c:v>
                </c:pt>
                <c:pt idx="899">
                  <c:v>4.3520799999999999</c:v>
                </c:pt>
                <c:pt idx="900">
                  <c:v>4.3150000000000004</c:v>
                </c:pt>
                <c:pt idx="901">
                  <c:v>4.3475000000000001</c:v>
                </c:pt>
                <c:pt idx="902">
                  <c:v>4.3608500000000001</c:v>
                </c:pt>
                <c:pt idx="903">
                  <c:v>4.3559999999999999</c:v>
                </c:pt>
                <c:pt idx="904">
                  <c:v>4.3679300000000003</c:v>
                </c:pt>
                <c:pt idx="905">
                  <c:v>4.3271499999999996</c:v>
                </c:pt>
                <c:pt idx="906">
                  <c:v>4.2620199999999997</c:v>
                </c:pt>
                <c:pt idx="907">
                  <c:v>4.23231</c:v>
                </c:pt>
                <c:pt idx="908">
                  <c:v>4.2386999999999997</c:v>
                </c:pt>
                <c:pt idx="909">
                  <c:v>4.2030500000000002</c:v>
                </c:pt>
                <c:pt idx="910">
                  <c:v>4.1795499999999999</c:v>
                </c:pt>
                <c:pt idx="911">
                  <c:v>4.1903199999999998</c:v>
                </c:pt>
                <c:pt idx="912">
                  <c:v>4.1837999999999997</c:v>
                </c:pt>
                <c:pt idx="913">
                  <c:v>4.1606800000000002</c:v>
                </c:pt>
                <c:pt idx="914">
                  <c:v>4.1545500000000004</c:v>
                </c:pt>
                <c:pt idx="915">
                  <c:v>4.1735100000000003</c:v>
                </c:pt>
                <c:pt idx="916">
                  <c:v>4.1689499999999997</c:v>
                </c:pt>
                <c:pt idx="917">
                  <c:v>4.1753099999999996</c:v>
                </c:pt>
                <c:pt idx="918">
                  <c:v>4.1761200000000001</c:v>
                </c:pt>
                <c:pt idx="919">
                  <c:v>4.1954099999999999</c:v>
                </c:pt>
                <c:pt idx="920">
                  <c:v>4.2067499999999995</c:v>
                </c:pt>
                <c:pt idx="921">
                  <c:v>4.1897399999999996</c:v>
                </c:pt>
                <c:pt idx="922">
                  <c:v>4.1891499999999997</c:v>
                </c:pt>
                <c:pt idx="923">
                  <c:v>4.1861600000000001</c:v>
                </c:pt>
                <c:pt idx="924">
                  <c:v>4.1696999999999997</c:v>
                </c:pt>
                <c:pt idx="925">
                  <c:v>4.1862300000000001</c:v>
                </c:pt>
                <c:pt idx="926">
                  <c:v>4.18567</c:v>
                </c:pt>
                <c:pt idx="927">
                  <c:v>4.1745000000000001</c:v>
                </c:pt>
                <c:pt idx="928">
                  <c:v>4.1956499999999997</c:v>
                </c:pt>
                <c:pt idx="929">
                  <c:v>4.1995399999999998</c:v>
                </c:pt>
                <c:pt idx="930">
                  <c:v>4.1729500000000002</c:v>
                </c:pt>
                <c:pt idx="931">
                  <c:v>4.1637500000000003</c:v>
                </c:pt>
                <c:pt idx="932">
                  <c:v>4.1573000000000002</c:v>
                </c:pt>
                <c:pt idx="933">
                  <c:v>4.1548600000000002</c:v>
                </c:pt>
                <c:pt idx="934">
                  <c:v>4.1438300000000003</c:v>
                </c:pt>
                <c:pt idx="935">
                  <c:v>4.1383999999999999</c:v>
                </c:pt>
                <c:pt idx="936">
                  <c:v>4.1490900000000002</c:v>
                </c:pt>
                <c:pt idx="937">
                  <c:v>4.1574</c:v>
                </c:pt>
                <c:pt idx="938">
                  <c:v>4.1647999999999996</c:v>
                </c:pt>
                <c:pt idx="939">
                  <c:v>4.1423500000000004</c:v>
                </c:pt>
                <c:pt idx="940">
                  <c:v>4.1297499999999996</c:v>
                </c:pt>
                <c:pt idx="941">
                  <c:v>4.1519500000000003</c:v>
                </c:pt>
                <c:pt idx="942">
                  <c:v>4.1642700000000001</c:v>
                </c:pt>
                <c:pt idx="943">
                  <c:v>4.1469100000000001</c:v>
                </c:pt>
                <c:pt idx="944">
                  <c:v>4.1225100000000001</c:v>
                </c:pt>
                <c:pt idx="945">
                  <c:v>4.1078999999999999</c:v>
                </c:pt>
                <c:pt idx="946">
                  <c:v>4.1191000000000004</c:v>
                </c:pt>
                <c:pt idx="947">
                  <c:v>4.1224999999999996</c:v>
                </c:pt>
                <c:pt idx="948">
                  <c:v>4.1585000000000001</c:v>
                </c:pt>
                <c:pt idx="949">
                  <c:v>4.1177000000000001</c:v>
                </c:pt>
                <c:pt idx="950">
                  <c:v>4.1069699999999996</c:v>
                </c:pt>
                <c:pt idx="951">
                  <c:v>4.0893300000000004</c:v>
                </c:pt>
                <c:pt idx="952">
                  <c:v>4.0994000000000002</c:v>
                </c:pt>
                <c:pt idx="953">
                  <c:v>4.1539599999999997</c:v>
                </c:pt>
                <c:pt idx="954">
                  <c:v>4.1717500000000003</c:v>
                </c:pt>
                <c:pt idx="955">
                  <c:v>4.1349</c:v>
                </c:pt>
                <c:pt idx="956">
                  <c:v>4.1113299999999997</c:v>
                </c:pt>
                <c:pt idx="957">
                  <c:v>4.1020000000000003</c:v>
                </c:pt>
                <c:pt idx="958">
                  <c:v>4.1303999999999998</c:v>
                </c:pt>
                <c:pt idx="959">
                  <c:v>4.1264000000000003</c:v>
                </c:pt>
                <c:pt idx="960">
                  <c:v>4.1665999999999999</c:v>
                </c:pt>
                <c:pt idx="961">
                  <c:v>4.1654499999999999</c:v>
                </c:pt>
                <c:pt idx="962">
                  <c:v>4.1741000000000001</c:v>
                </c:pt>
                <c:pt idx="963">
                  <c:v>4.20146</c:v>
                </c:pt>
                <c:pt idx="964">
                  <c:v>4.1779999999999999</c:v>
                </c:pt>
                <c:pt idx="965">
                  <c:v>4.1723999999999997</c:v>
                </c:pt>
                <c:pt idx="966">
                  <c:v>4.1840000000000002</c:v>
                </c:pt>
                <c:pt idx="967">
                  <c:v>4.1970299999999998</c:v>
                </c:pt>
                <c:pt idx="968">
                  <c:v>4.2096499999999999</c:v>
                </c:pt>
                <c:pt idx="969">
                  <c:v>4.1776799999999996</c:v>
                </c:pt>
                <c:pt idx="970">
                  <c:v>4.1785899999999998</c:v>
                </c:pt>
                <c:pt idx="971">
                  <c:v>4.2153799999999997</c:v>
                </c:pt>
                <c:pt idx="972">
                  <c:v>4.1961000000000004</c:v>
                </c:pt>
                <c:pt idx="973">
                  <c:v>4.1854500000000003</c:v>
                </c:pt>
                <c:pt idx="974">
                  <c:v>4.1586800000000004</c:v>
                </c:pt>
                <c:pt idx="975">
                  <c:v>4.1739499999999996</c:v>
                </c:pt>
                <c:pt idx="976">
                  <c:v>4.1732500000000003</c:v>
                </c:pt>
                <c:pt idx="977">
                  <c:v>4.1888500000000004</c:v>
                </c:pt>
                <c:pt idx="978">
                  <c:v>4.1891299999999996</c:v>
                </c:pt>
                <c:pt idx="979">
                  <c:v>4.2200699999999998</c:v>
                </c:pt>
                <c:pt idx="980">
                  <c:v>4.2557200000000002</c:v>
                </c:pt>
                <c:pt idx="981">
                  <c:v>4.22675</c:v>
                </c:pt>
                <c:pt idx="982">
                  <c:v>4.2388000000000003</c:v>
                </c:pt>
                <c:pt idx="983">
                  <c:v>4.2570499999999996</c:v>
                </c:pt>
                <c:pt idx="984">
                  <c:v>4.2736499999999999</c:v>
                </c:pt>
                <c:pt idx="985">
                  <c:v>4.2781500000000001</c:v>
                </c:pt>
                <c:pt idx="986">
                  <c:v>4.3144</c:v>
                </c:pt>
                <c:pt idx="987">
                  <c:v>4.3071000000000002</c:v>
                </c:pt>
                <c:pt idx="988">
                  <c:v>4.3395999999999999</c:v>
                </c:pt>
                <c:pt idx="989">
                  <c:v>4.3574999999999999</c:v>
                </c:pt>
                <c:pt idx="990">
                  <c:v>4.4013999999999998</c:v>
                </c:pt>
                <c:pt idx="991">
                  <c:v>4.4094699999999998</c:v>
                </c:pt>
                <c:pt idx="992">
                  <c:v>4.4009200000000002</c:v>
                </c:pt>
                <c:pt idx="993">
                  <c:v>4.4647500000000004</c:v>
                </c:pt>
                <c:pt idx="994">
                  <c:v>4.4542000000000002</c:v>
                </c:pt>
                <c:pt idx="995">
                  <c:v>4.4904399999999995</c:v>
                </c:pt>
                <c:pt idx="996">
                  <c:v>4.4989999999999997</c:v>
                </c:pt>
                <c:pt idx="997">
                  <c:v>4.5052900000000005</c:v>
                </c:pt>
                <c:pt idx="998">
                  <c:v>4.4966999999999997</c:v>
                </c:pt>
                <c:pt idx="999">
                  <c:v>4.4709000000000003</c:v>
                </c:pt>
                <c:pt idx="1000">
                  <c:v>4.4685500000000005</c:v>
                </c:pt>
                <c:pt idx="1001">
                  <c:v>4.4662499999999996</c:v>
                </c:pt>
                <c:pt idx="1002">
                  <c:v>4.4061000000000003</c:v>
                </c:pt>
                <c:pt idx="1003">
                  <c:v>4.4022800000000002</c:v>
                </c:pt>
                <c:pt idx="1004">
                  <c:v>4.3980100000000002</c:v>
                </c:pt>
                <c:pt idx="1005">
                  <c:v>4.4394999999999998</c:v>
                </c:pt>
                <c:pt idx="1006">
                  <c:v>4.4412500000000001</c:v>
                </c:pt>
                <c:pt idx="1007">
                  <c:v>4.4395699999999998</c:v>
                </c:pt>
                <c:pt idx="1008">
                  <c:v>4.4523000000000001</c:v>
                </c:pt>
                <c:pt idx="1009">
                  <c:v>4.4523400000000004</c:v>
                </c:pt>
                <c:pt idx="1010">
                  <c:v>4.4884000000000004</c:v>
                </c:pt>
                <c:pt idx="1011">
                  <c:v>4.4975500000000004</c:v>
                </c:pt>
                <c:pt idx="1012">
                  <c:v>4.5264499999999996</c:v>
                </c:pt>
                <c:pt idx="1013">
                  <c:v>4.5556000000000001</c:v>
                </c:pt>
                <c:pt idx="1014">
                  <c:v>4.57355</c:v>
                </c:pt>
                <c:pt idx="1015">
                  <c:v>4.5587499999999999</c:v>
                </c:pt>
                <c:pt idx="1016">
                  <c:v>4.5125000000000002</c:v>
                </c:pt>
                <c:pt idx="1017">
                  <c:v>4.5137499999999999</c:v>
                </c:pt>
                <c:pt idx="1018">
                  <c:v>4.4628499999999995</c:v>
                </c:pt>
                <c:pt idx="1019">
                  <c:v>4.4692800000000004</c:v>
                </c:pt>
                <c:pt idx="1020">
                  <c:v>4.4683999999999999</c:v>
                </c:pt>
                <c:pt idx="1021">
                  <c:v>4.4927599999999996</c:v>
                </c:pt>
                <c:pt idx="1022">
                  <c:v>4.4843000000000002</c:v>
                </c:pt>
                <c:pt idx="1023">
                  <c:v>4.5038799999999997</c:v>
                </c:pt>
                <c:pt idx="1024">
                  <c:v>4.5331299999999999</c:v>
                </c:pt>
                <c:pt idx="1025">
                  <c:v>4.5331999999999999</c:v>
                </c:pt>
                <c:pt idx="1026">
                  <c:v>4.5431699999999999</c:v>
                </c:pt>
                <c:pt idx="1027">
                  <c:v>4.4921800000000003</c:v>
                </c:pt>
                <c:pt idx="1028">
                  <c:v>4.4942500000000001</c:v>
                </c:pt>
                <c:pt idx="1029">
                  <c:v>4.4595500000000001</c:v>
                </c:pt>
                <c:pt idx="1030">
                  <c:v>4.4645999999999999</c:v>
                </c:pt>
                <c:pt idx="1031">
                  <c:v>4.4259000000000004</c:v>
                </c:pt>
                <c:pt idx="1032">
                  <c:v>4.4473000000000003</c:v>
                </c:pt>
                <c:pt idx="1033">
                  <c:v>4.4509999999999996</c:v>
                </c:pt>
                <c:pt idx="1034">
                  <c:v>4.4369399999999999</c:v>
                </c:pt>
                <c:pt idx="1035">
                  <c:v>4.4087500000000004</c:v>
                </c:pt>
                <c:pt idx="1036">
                  <c:v>4.3829000000000002</c:v>
                </c:pt>
                <c:pt idx="1037">
                  <c:v>4.4193199999999999</c:v>
                </c:pt>
                <c:pt idx="1038">
                  <c:v>4.3963299999999998</c:v>
                </c:pt>
                <c:pt idx="1039">
                  <c:v>4.3508500000000003</c:v>
                </c:pt>
                <c:pt idx="1040">
                  <c:v>4.3684700000000003</c:v>
                </c:pt>
                <c:pt idx="1041">
                  <c:v>4.3669900000000004</c:v>
                </c:pt>
                <c:pt idx="1042">
                  <c:v>4.3330000000000002</c:v>
                </c:pt>
                <c:pt idx="1043">
                  <c:v>4.3683399999999999</c:v>
                </c:pt>
                <c:pt idx="1044">
                  <c:v>4.4325000000000001</c:v>
                </c:pt>
                <c:pt idx="1045">
                  <c:v>4.399</c:v>
                </c:pt>
                <c:pt idx="1046">
                  <c:v>4.3324499999999997</c:v>
                </c:pt>
                <c:pt idx="1047">
                  <c:v>4.2964500000000001</c:v>
                </c:pt>
                <c:pt idx="1048">
                  <c:v>4.3803999999999998</c:v>
                </c:pt>
                <c:pt idx="1049">
                  <c:v>4.3658999999999999</c:v>
                </c:pt>
                <c:pt idx="1050">
                  <c:v>4.3583100000000004</c:v>
                </c:pt>
                <c:pt idx="1051">
                  <c:v>4.3922999999999996</c:v>
                </c:pt>
                <c:pt idx="1052">
                  <c:v>4.4021299999999997</c:v>
                </c:pt>
                <c:pt idx="1053">
                  <c:v>4.3433000000000002</c:v>
                </c:pt>
                <c:pt idx="1054">
                  <c:v>4.3528000000000002</c:v>
                </c:pt>
                <c:pt idx="1055">
                  <c:v>4.3556799999999996</c:v>
                </c:pt>
                <c:pt idx="1056">
                  <c:v>4.3041900000000002</c:v>
                </c:pt>
                <c:pt idx="1057">
                  <c:v>4.2975000000000003</c:v>
                </c:pt>
                <c:pt idx="1058">
                  <c:v>4.29</c:v>
                </c:pt>
                <c:pt idx="1059">
                  <c:v>4.3149100000000002</c:v>
                </c:pt>
                <c:pt idx="1060">
                  <c:v>4.3074000000000003</c:v>
                </c:pt>
                <c:pt idx="1061">
                  <c:v>4.3782899999999998</c:v>
                </c:pt>
                <c:pt idx="1062">
                  <c:v>4.37399</c:v>
                </c:pt>
                <c:pt idx="1063">
                  <c:v>4.3819999999999997</c:v>
                </c:pt>
                <c:pt idx="1064">
                  <c:v>4.3979999999999997</c:v>
                </c:pt>
                <c:pt idx="1065">
                  <c:v>4.4176000000000002</c:v>
                </c:pt>
                <c:pt idx="1066">
                  <c:v>4.4204999999999997</c:v>
                </c:pt>
                <c:pt idx="1067">
                  <c:v>4.4297599999999999</c:v>
                </c:pt>
                <c:pt idx="1068">
                  <c:v>4.4432499999999999</c:v>
                </c:pt>
                <c:pt idx="1069">
                  <c:v>4.3895</c:v>
                </c:pt>
                <c:pt idx="1070">
                  <c:v>4.41744</c:v>
                </c:pt>
                <c:pt idx="1071">
                  <c:v>4.4199900000000003</c:v>
                </c:pt>
                <c:pt idx="1072">
                  <c:v>4.51708</c:v>
                </c:pt>
                <c:pt idx="1073">
                  <c:v>4.4737799999999996</c:v>
                </c:pt>
                <c:pt idx="1074">
                  <c:v>4.3787000000000003</c:v>
                </c:pt>
                <c:pt idx="1075">
                  <c:v>4.3690999999999995</c:v>
                </c:pt>
                <c:pt idx="1076">
                  <c:v>4.2741899999999999</c:v>
                </c:pt>
                <c:pt idx="1077">
                  <c:v>4.3205499999999999</c:v>
                </c:pt>
                <c:pt idx="1078">
                  <c:v>4.3853799999999996</c:v>
                </c:pt>
                <c:pt idx="1079">
                  <c:v>4.3304999999999998</c:v>
                </c:pt>
                <c:pt idx="1080">
                  <c:v>4.3290100000000002</c:v>
                </c:pt>
                <c:pt idx="1081">
                  <c:v>4.2971700000000004</c:v>
                </c:pt>
                <c:pt idx="1082">
                  <c:v>4.26173</c:v>
                </c:pt>
                <c:pt idx="1083">
                  <c:v>4.20106</c:v>
                </c:pt>
                <c:pt idx="1084">
                  <c:v>4.2365500000000003</c:v>
                </c:pt>
                <c:pt idx="1085">
                  <c:v>4.2197199999999997</c:v>
                </c:pt>
                <c:pt idx="1086">
                  <c:v>4.1895899999999999</c:v>
                </c:pt>
                <c:pt idx="1087">
                  <c:v>4.1472499999999997</c:v>
                </c:pt>
                <c:pt idx="1088">
                  <c:v>4.1393000000000004</c:v>
                </c:pt>
                <c:pt idx="1089">
                  <c:v>4.1544999999999996</c:v>
                </c:pt>
                <c:pt idx="1090">
                  <c:v>4.1429999999999998</c:v>
                </c:pt>
                <c:pt idx="1091">
                  <c:v>4.1520799999999998</c:v>
                </c:pt>
                <c:pt idx="1092">
                  <c:v>4.1705800000000002</c:v>
                </c:pt>
                <c:pt idx="1093">
                  <c:v>4.1670999999999996</c:v>
                </c:pt>
                <c:pt idx="1094">
                  <c:v>4.1430499999999997</c:v>
                </c:pt>
                <c:pt idx="1095">
                  <c:v>4.1702000000000004</c:v>
                </c:pt>
                <c:pt idx="1096">
                  <c:v>4.1780499999999998</c:v>
                </c:pt>
                <c:pt idx="1097">
                  <c:v>4.1837499999999999</c:v>
                </c:pt>
                <c:pt idx="1098">
                  <c:v>4.1378500000000003</c:v>
                </c:pt>
                <c:pt idx="1099">
                  <c:v>4.1449999999999996</c:v>
                </c:pt>
                <c:pt idx="1100">
                  <c:v>4.1384999999999996</c:v>
                </c:pt>
                <c:pt idx="1101">
                  <c:v>4.1625500000000004</c:v>
                </c:pt>
                <c:pt idx="1102">
                  <c:v>4.1455500000000001</c:v>
                </c:pt>
                <c:pt idx="1103">
                  <c:v>4.2201399999999998</c:v>
                </c:pt>
                <c:pt idx="1104">
                  <c:v>4.0812600000000003</c:v>
                </c:pt>
                <c:pt idx="1105">
                  <c:v>4.0779699999999997</c:v>
                </c:pt>
                <c:pt idx="1106">
                  <c:v>4.0345000000000004</c:v>
                </c:pt>
                <c:pt idx="1107">
                  <c:v>4.0434999999999999</c:v>
                </c:pt>
                <c:pt idx="1108">
                  <c:v>4.0259200000000002</c:v>
                </c:pt>
                <c:pt idx="1109">
                  <c:v>4.0266700000000002</c:v>
                </c:pt>
                <c:pt idx="1110">
                  <c:v>3.9971299999999998</c:v>
                </c:pt>
                <c:pt idx="1111">
                  <c:v>3.99654</c:v>
                </c:pt>
                <c:pt idx="1112">
                  <c:v>4.0101000000000004</c:v>
                </c:pt>
                <c:pt idx="1113">
                  <c:v>4.0282</c:v>
                </c:pt>
                <c:pt idx="1114">
                  <c:v>3.9993499999999997</c:v>
                </c:pt>
                <c:pt idx="1115">
                  <c:v>4.0114200000000002</c:v>
                </c:pt>
                <c:pt idx="1116">
                  <c:v>3.9861</c:v>
                </c:pt>
                <c:pt idx="1117">
                  <c:v>3.9794499999999999</c:v>
                </c:pt>
                <c:pt idx="1118">
                  <c:v>3.99377</c:v>
                </c:pt>
                <c:pt idx="1119">
                  <c:v>4.0144200000000003</c:v>
                </c:pt>
                <c:pt idx="1120">
                  <c:v>4.03355</c:v>
                </c:pt>
                <c:pt idx="1121">
                  <c:v>4.0124899999999997</c:v>
                </c:pt>
                <c:pt idx="1122">
                  <c:v>4.0271499999999998</c:v>
                </c:pt>
                <c:pt idx="1123">
                  <c:v>4.0127199999999998</c:v>
                </c:pt>
                <c:pt idx="1124">
                  <c:v>4.0364399999999998</c:v>
                </c:pt>
                <c:pt idx="1125">
                  <c:v>4.0009499999999996</c:v>
                </c:pt>
                <c:pt idx="1126">
                  <c:v>3.9493200000000002</c:v>
                </c:pt>
                <c:pt idx="1127">
                  <c:v>3.9314</c:v>
                </c:pt>
                <c:pt idx="1128">
                  <c:v>3.9523000000000001</c:v>
                </c:pt>
                <c:pt idx="1129">
                  <c:v>3.9518499999999999</c:v>
                </c:pt>
                <c:pt idx="1130">
                  <c:v>3.9380999999999999</c:v>
                </c:pt>
                <c:pt idx="1131">
                  <c:v>3.9413999999999998</c:v>
                </c:pt>
                <c:pt idx="1132">
                  <c:v>3.97715</c:v>
                </c:pt>
                <c:pt idx="1133">
                  <c:v>3.9866299999999999</c:v>
                </c:pt>
                <c:pt idx="1134">
                  <c:v>4.0101899999999997</c:v>
                </c:pt>
                <c:pt idx="1135">
                  <c:v>3.9989400000000002</c:v>
                </c:pt>
                <c:pt idx="1136">
                  <c:v>3.9870000000000001</c:v>
                </c:pt>
                <c:pt idx="1137">
                  <c:v>3.9927999999999999</c:v>
                </c:pt>
                <c:pt idx="1138">
                  <c:v>3.9835000000000003</c:v>
                </c:pt>
                <c:pt idx="1139">
                  <c:v>3.9807000000000001</c:v>
                </c:pt>
                <c:pt idx="1140">
                  <c:v>3.9872199999999998</c:v>
                </c:pt>
                <c:pt idx="1141">
                  <c:v>3.97052</c:v>
                </c:pt>
                <c:pt idx="1142">
                  <c:v>3.9834700000000001</c:v>
                </c:pt>
                <c:pt idx="1143">
                  <c:v>3.9457399999999998</c:v>
                </c:pt>
                <c:pt idx="1144">
                  <c:v>3.9326300000000001</c:v>
                </c:pt>
                <c:pt idx="1145">
                  <c:v>3.9318</c:v>
                </c:pt>
                <c:pt idx="1146">
                  <c:v>3.9393500000000001</c:v>
                </c:pt>
                <c:pt idx="1147">
                  <c:v>3.9434499999999999</c:v>
                </c:pt>
                <c:pt idx="1148">
                  <c:v>3.9512</c:v>
                </c:pt>
                <c:pt idx="1149">
                  <c:v>3.9393799999999999</c:v>
                </c:pt>
                <c:pt idx="1150">
                  <c:v>3.9604300000000001</c:v>
                </c:pt>
                <c:pt idx="1151">
                  <c:v>3.9567199999999998</c:v>
                </c:pt>
                <c:pt idx="1152">
                  <c:v>3.9477000000000002</c:v>
                </c:pt>
                <c:pt idx="1153">
                  <c:v>3.9694799999999999</c:v>
                </c:pt>
                <c:pt idx="1154">
                  <c:v>3.94889</c:v>
                </c:pt>
                <c:pt idx="1155">
                  <c:v>3.9772400000000001</c:v>
                </c:pt>
                <c:pt idx="1156">
                  <c:v>3.9677600000000002</c:v>
                </c:pt>
                <c:pt idx="1157">
                  <c:v>3.9850500000000002</c:v>
                </c:pt>
                <c:pt idx="1158">
                  <c:v>3.9649000000000001</c:v>
                </c:pt>
                <c:pt idx="1159">
                  <c:v>3.9484300000000001</c:v>
                </c:pt>
                <c:pt idx="1160">
                  <c:v>3.9483000000000001</c:v>
                </c:pt>
                <c:pt idx="1161">
                  <c:v>3.9219499999999998</c:v>
                </c:pt>
                <c:pt idx="1162">
                  <c:v>3.9199799999999998</c:v>
                </c:pt>
                <c:pt idx="1163">
                  <c:v>3.9145500000000002</c:v>
                </c:pt>
                <c:pt idx="1164">
                  <c:v>3.927</c:v>
                </c:pt>
                <c:pt idx="1165">
                  <c:v>3.93296</c:v>
                </c:pt>
                <c:pt idx="1166">
                  <c:v>3.9390999999999998</c:v>
                </c:pt>
                <c:pt idx="1167">
                  <c:v>3.9104999999999999</c:v>
                </c:pt>
                <c:pt idx="1168">
                  <c:v>3.9128099999999999</c:v>
                </c:pt>
                <c:pt idx="1169">
                  <c:v>3.9251</c:v>
                </c:pt>
                <c:pt idx="1170">
                  <c:v>3.9295499999999999</c:v>
                </c:pt>
                <c:pt idx="1171">
                  <c:v>3.9445700000000001</c:v>
                </c:pt>
                <c:pt idx="1172">
                  <c:v>3.9680999999999997</c:v>
                </c:pt>
                <c:pt idx="1173">
                  <c:v>3.9518300000000002</c:v>
                </c:pt>
                <c:pt idx="1174">
                  <c:v>3.9409200000000002</c:v>
                </c:pt>
                <c:pt idx="1175">
                  <c:v>3.9258600000000001</c:v>
                </c:pt>
                <c:pt idx="1176">
                  <c:v>3.9289899999999998</c:v>
                </c:pt>
                <c:pt idx="1177">
                  <c:v>3.9377499999999999</c:v>
                </c:pt>
                <c:pt idx="1178">
                  <c:v>3.9249100000000001</c:v>
                </c:pt>
                <c:pt idx="1179">
                  <c:v>3.9421499999999998</c:v>
                </c:pt>
                <c:pt idx="1180">
                  <c:v>3.9466999999999999</c:v>
                </c:pt>
                <c:pt idx="1181">
                  <c:v>3.95025</c:v>
                </c:pt>
                <c:pt idx="1182">
                  <c:v>3.94387</c:v>
                </c:pt>
                <c:pt idx="1183">
                  <c:v>3.9706999999999999</c:v>
                </c:pt>
                <c:pt idx="1184">
                  <c:v>3.9670999999999998</c:v>
                </c:pt>
                <c:pt idx="1185">
                  <c:v>3.9923500000000001</c:v>
                </c:pt>
                <c:pt idx="1186">
                  <c:v>3.9504099999999998</c:v>
                </c:pt>
                <c:pt idx="1187">
                  <c:v>3.9462799999999998</c:v>
                </c:pt>
                <c:pt idx="1188">
                  <c:v>3.9623300000000001</c:v>
                </c:pt>
                <c:pt idx="1189">
                  <c:v>3.9895199999999997</c:v>
                </c:pt>
                <c:pt idx="1190">
                  <c:v>3.96827</c:v>
                </c:pt>
                <c:pt idx="1191">
                  <c:v>3.9611399999999999</c:v>
                </c:pt>
                <c:pt idx="1192">
                  <c:v>3.9670000000000001</c:v>
                </c:pt>
                <c:pt idx="1193">
                  <c:v>3.972</c:v>
                </c:pt>
                <c:pt idx="1194">
                  <c:v>3.9937499999999999</c:v>
                </c:pt>
                <c:pt idx="1195">
                  <c:v>4.0261899999999997</c:v>
                </c:pt>
                <c:pt idx="1196">
                  <c:v>4.0175799999999997</c:v>
                </c:pt>
                <c:pt idx="1197">
                  <c:v>4.0246000000000004</c:v>
                </c:pt>
                <c:pt idx="1198">
                  <c:v>4.0157999999999996</c:v>
                </c:pt>
                <c:pt idx="1199">
                  <c:v>3.9954000000000001</c:v>
                </c:pt>
                <c:pt idx="1200">
                  <c:v>3.9996999999999998</c:v>
                </c:pt>
                <c:pt idx="1201">
                  <c:v>4.0169300000000003</c:v>
                </c:pt>
                <c:pt idx="1202">
                  <c:v>4.0145</c:v>
                </c:pt>
                <c:pt idx="1203">
                  <c:v>4.0317999999999996</c:v>
                </c:pt>
                <c:pt idx="1204">
                  <c:v>4.0324400000000002</c:v>
                </c:pt>
                <c:pt idx="1205">
                  <c:v>4.0279199999999999</c:v>
                </c:pt>
                <c:pt idx="1206">
                  <c:v>4.0674799999999998</c:v>
                </c:pt>
                <c:pt idx="1207">
                  <c:v>4.0671600000000003</c:v>
                </c:pt>
                <c:pt idx="1208">
                  <c:v>4.0995799999999996</c:v>
                </c:pt>
                <c:pt idx="1209">
                  <c:v>4.0423200000000001</c:v>
                </c:pt>
                <c:pt idx="1210">
                  <c:v>4.02705</c:v>
                </c:pt>
                <c:pt idx="1211">
                  <c:v>4.0030000000000001</c:v>
                </c:pt>
                <c:pt idx="1212">
                  <c:v>4.0164499999999999</c:v>
                </c:pt>
                <c:pt idx="1213">
                  <c:v>3.98163</c:v>
                </c:pt>
                <c:pt idx="1214">
                  <c:v>3.9703499999999998</c:v>
                </c:pt>
                <c:pt idx="1215">
                  <c:v>3.9696699999999998</c:v>
                </c:pt>
                <c:pt idx="1216">
                  <c:v>3.97905</c:v>
                </c:pt>
                <c:pt idx="1217">
                  <c:v>3.9865200000000001</c:v>
                </c:pt>
                <c:pt idx="1218">
                  <c:v>3.9747300000000001</c:v>
                </c:pt>
                <c:pt idx="1219">
                  <c:v>3.9904099999999998</c:v>
                </c:pt>
                <c:pt idx="1220">
                  <c:v>3.9561500000000001</c:v>
                </c:pt>
                <c:pt idx="1221">
                  <c:v>3.9798499999999999</c:v>
                </c:pt>
                <c:pt idx="1222">
                  <c:v>3.9798200000000001</c:v>
                </c:pt>
                <c:pt idx="1223">
                  <c:v>3.9775200000000002</c:v>
                </c:pt>
                <c:pt idx="1224">
                  <c:v>3.97445</c:v>
                </c:pt>
                <c:pt idx="1225">
                  <c:v>3.9426000000000001</c:v>
                </c:pt>
                <c:pt idx="1226">
                  <c:v>3.9167000000000001</c:v>
                </c:pt>
                <c:pt idx="1227">
                  <c:v>3.9024000000000001</c:v>
                </c:pt>
                <c:pt idx="1228">
                  <c:v>3.90543</c:v>
                </c:pt>
                <c:pt idx="1229">
                  <c:v>3.9292500000000001</c:v>
                </c:pt>
                <c:pt idx="1230">
                  <c:v>3.9474800000000001</c:v>
                </c:pt>
                <c:pt idx="1231">
                  <c:v>3.9171</c:v>
                </c:pt>
                <c:pt idx="1232">
                  <c:v>3.9207399999999999</c:v>
                </c:pt>
                <c:pt idx="1233">
                  <c:v>3.9066800000000002</c:v>
                </c:pt>
                <c:pt idx="1234">
                  <c:v>3.8903600000000003</c:v>
                </c:pt>
                <c:pt idx="1235">
                  <c:v>3.8777699999999999</c:v>
                </c:pt>
                <c:pt idx="1236">
                  <c:v>3.8903699999999999</c:v>
                </c:pt>
                <c:pt idx="1237">
                  <c:v>3.9032800000000001</c:v>
                </c:pt>
                <c:pt idx="1238">
                  <c:v>3.9041999999999999</c:v>
                </c:pt>
                <c:pt idx="1239">
                  <c:v>3.8984800000000002</c:v>
                </c:pt>
                <c:pt idx="1240">
                  <c:v>3.9312200000000002</c:v>
                </c:pt>
                <c:pt idx="1241">
                  <c:v>3.9485000000000001</c:v>
                </c:pt>
                <c:pt idx="1242">
                  <c:v>3.9064299999999998</c:v>
                </c:pt>
                <c:pt idx="1243">
                  <c:v>3.8837999999999999</c:v>
                </c:pt>
                <c:pt idx="1244">
                  <c:v>3.8801299999999999</c:v>
                </c:pt>
                <c:pt idx="1245">
                  <c:v>3.8761999999999999</c:v>
                </c:pt>
                <c:pt idx="1246">
                  <c:v>3.8779500000000002</c:v>
                </c:pt>
                <c:pt idx="1247">
                  <c:v>3.8934600000000001</c:v>
                </c:pt>
                <c:pt idx="1248">
                  <c:v>3.8717800000000002</c:v>
                </c:pt>
                <c:pt idx="1249">
                  <c:v>3.8712499999999999</c:v>
                </c:pt>
                <c:pt idx="1250">
                  <c:v>3.8696199999999998</c:v>
                </c:pt>
                <c:pt idx="1251">
                  <c:v>3.8759999999999999</c:v>
                </c:pt>
                <c:pt idx="1252">
                  <c:v>3.8715299999999999</c:v>
                </c:pt>
                <c:pt idx="1253">
                  <c:v>3.84124</c:v>
                </c:pt>
                <c:pt idx="1254">
                  <c:v>3.85764</c:v>
                </c:pt>
                <c:pt idx="1255">
                  <c:v>3.9060299999999999</c:v>
                </c:pt>
                <c:pt idx="1256">
                  <c:v>3.8868299999999998</c:v>
                </c:pt>
                <c:pt idx="1257">
                  <c:v>3.87384</c:v>
                </c:pt>
                <c:pt idx="1258">
                  <c:v>3.8700799999999997</c:v>
                </c:pt>
                <c:pt idx="1259">
                  <c:v>3.8875500000000001</c:v>
                </c:pt>
                <c:pt idx="1260">
                  <c:v>3.95044</c:v>
                </c:pt>
                <c:pt idx="1261">
                  <c:v>3.9639799999999998</c:v>
                </c:pt>
                <c:pt idx="1262">
                  <c:v>3.9608400000000001</c:v>
                </c:pt>
                <c:pt idx="1263">
                  <c:v>3.9674300000000002</c:v>
                </c:pt>
                <c:pt idx="1264">
                  <c:v>3.9921699999999998</c:v>
                </c:pt>
                <c:pt idx="1265">
                  <c:v>3.9810499999999998</c:v>
                </c:pt>
                <c:pt idx="1266">
                  <c:v>3.9671099999999999</c:v>
                </c:pt>
                <c:pt idx="1267">
                  <c:v>3.964</c:v>
                </c:pt>
                <c:pt idx="1268">
                  <c:v>3.9892500000000002</c:v>
                </c:pt>
                <c:pt idx="1269">
                  <c:v>4.0041000000000002</c:v>
                </c:pt>
                <c:pt idx="1270">
                  <c:v>4.0034999999999998</c:v>
                </c:pt>
                <c:pt idx="1271">
                  <c:v>3.9835000000000003</c:v>
                </c:pt>
                <c:pt idx="1272">
                  <c:v>3.9864999999999999</c:v>
                </c:pt>
                <c:pt idx="1273">
                  <c:v>3.9927999999999999</c:v>
                </c:pt>
                <c:pt idx="1274">
                  <c:v>3.9890300000000001</c:v>
                </c:pt>
                <c:pt idx="1275">
                  <c:v>3.9947499999999998</c:v>
                </c:pt>
                <c:pt idx="1276">
                  <c:v>4.0282499999999999</c:v>
                </c:pt>
                <c:pt idx="1277">
                  <c:v>4.0342000000000002</c:v>
                </c:pt>
                <c:pt idx="1278">
                  <c:v>4.0289000000000001</c:v>
                </c:pt>
                <c:pt idx="1279">
                  <c:v>4.0241800000000003</c:v>
                </c:pt>
                <c:pt idx="1280">
                  <c:v>4.0077499999999997</c:v>
                </c:pt>
                <c:pt idx="1281">
                  <c:v>3.9773399999999999</c:v>
                </c:pt>
                <c:pt idx="1282">
                  <c:v>3.9847700000000001</c:v>
                </c:pt>
                <c:pt idx="1283">
                  <c:v>3.9986000000000002</c:v>
                </c:pt>
                <c:pt idx="1284">
                  <c:v>4.0231399999999997</c:v>
                </c:pt>
                <c:pt idx="1285">
                  <c:v>4.0877999999999997</c:v>
                </c:pt>
                <c:pt idx="1286">
                  <c:v>4.0362499999999999</c:v>
                </c:pt>
                <c:pt idx="1287">
                  <c:v>3.97994</c:v>
                </c:pt>
                <c:pt idx="1288">
                  <c:v>3.9604300000000001</c:v>
                </c:pt>
                <c:pt idx="1289">
                  <c:v>3.9794999999999998</c:v>
                </c:pt>
                <c:pt idx="1290">
                  <c:v>3.9457499999999999</c:v>
                </c:pt>
                <c:pt idx="1291">
                  <c:v>3.9350499999999999</c:v>
                </c:pt>
                <c:pt idx="1292">
                  <c:v>3.9327999999999999</c:v>
                </c:pt>
                <c:pt idx="1293">
                  <c:v>3.95323</c:v>
                </c:pt>
                <c:pt idx="1294">
                  <c:v>3.9669400000000001</c:v>
                </c:pt>
                <c:pt idx="1295">
                  <c:v>3.927</c:v>
                </c:pt>
                <c:pt idx="1296">
                  <c:v>3.9440499999999998</c:v>
                </c:pt>
                <c:pt idx="1297">
                  <c:v>3.9304999999999999</c:v>
                </c:pt>
                <c:pt idx="1298">
                  <c:v>3.8932500000000001</c:v>
                </c:pt>
                <c:pt idx="1299">
                  <c:v>3.9039000000000001</c:v>
                </c:pt>
                <c:pt idx="1300">
                  <c:v>3.93275</c:v>
                </c:pt>
                <c:pt idx="1301">
                  <c:v>3.9121700000000001</c:v>
                </c:pt>
                <c:pt idx="1302">
                  <c:v>3.9002499999999998</c:v>
                </c:pt>
                <c:pt idx="1303">
                  <c:v>3.9117500000000001</c:v>
                </c:pt>
                <c:pt idx="1304">
                  <c:v>3.9459499999999998</c:v>
                </c:pt>
                <c:pt idx="1305">
                  <c:v>3.9675500000000001</c:v>
                </c:pt>
                <c:pt idx="1306">
                  <c:v>3.9676800000000001</c:v>
                </c:pt>
                <c:pt idx="1307">
                  <c:v>3.9742100000000002</c:v>
                </c:pt>
                <c:pt idx="1308">
                  <c:v>3.9611299999999998</c:v>
                </c:pt>
                <c:pt idx="1309">
                  <c:v>3.9319500000000001</c:v>
                </c:pt>
                <c:pt idx="1310">
                  <c:v>3.9278399999999998</c:v>
                </c:pt>
                <c:pt idx="1311">
                  <c:v>3.9624700000000002</c:v>
                </c:pt>
                <c:pt idx="1312">
                  <c:v>3.9801500000000001</c:v>
                </c:pt>
                <c:pt idx="1313">
                  <c:v>3.9515199999999999</c:v>
                </c:pt>
                <c:pt idx="1314">
                  <c:v>3.97085</c:v>
                </c:pt>
                <c:pt idx="1315">
                  <c:v>3.9249800000000001</c:v>
                </c:pt>
                <c:pt idx="1316">
                  <c:v>3.8978999999999999</c:v>
                </c:pt>
                <c:pt idx="1317">
                  <c:v>3.9028499999999999</c:v>
                </c:pt>
                <c:pt idx="1318">
                  <c:v>3.9069599999999998</c:v>
                </c:pt>
                <c:pt idx="1319">
                  <c:v>3.9561500000000001</c:v>
                </c:pt>
                <c:pt idx="1320">
                  <c:v>3.9558499999999999</c:v>
                </c:pt>
                <c:pt idx="1321">
                  <c:v>3.9626799999999998</c:v>
                </c:pt>
                <c:pt idx="1322">
                  <c:v>3.9728400000000001</c:v>
                </c:pt>
                <c:pt idx="1323">
                  <c:v>3.9645999999999999</c:v>
                </c:pt>
                <c:pt idx="1324">
                  <c:v>3.9462700000000002</c:v>
                </c:pt>
                <c:pt idx="1325">
                  <c:v>3.9637000000000002</c:v>
                </c:pt>
                <c:pt idx="1326">
                  <c:v>3.9419200000000001</c:v>
                </c:pt>
                <c:pt idx="1327">
                  <c:v>3.9641299999999999</c:v>
                </c:pt>
                <c:pt idx="1328">
                  <c:v>3.9770400000000001</c:v>
                </c:pt>
                <c:pt idx="1329">
                  <c:v>3.9669400000000001</c:v>
                </c:pt>
                <c:pt idx="1330">
                  <c:v>3.9575</c:v>
                </c:pt>
                <c:pt idx="1331">
                  <c:v>3.9530799999999999</c:v>
                </c:pt>
                <c:pt idx="1332">
                  <c:v>3.9716499999999999</c:v>
                </c:pt>
                <c:pt idx="1333">
                  <c:v>3.952</c:v>
                </c:pt>
                <c:pt idx="1334">
                  <c:v>3.9413399999999998</c:v>
                </c:pt>
                <c:pt idx="1335">
                  <c:v>3.9400500000000003</c:v>
                </c:pt>
                <c:pt idx="1336">
                  <c:v>3.9577499999999999</c:v>
                </c:pt>
                <c:pt idx="1337">
                  <c:v>3.9534700000000003</c:v>
                </c:pt>
                <c:pt idx="1338">
                  <c:v>3.9417999999999997</c:v>
                </c:pt>
                <c:pt idx="1339">
                  <c:v>3.92388</c:v>
                </c:pt>
                <c:pt idx="1340">
                  <c:v>3.93255</c:v>
                </c:pt>
                <c:pt idx="1341">
                  <c:v>3.9408099999999999</c:v>
                </c:pt>
                <c:pt idx="1342">
                  <c:v>3.9406300000000001</c:v>
                </c:pt>
                <c:pt idx="1343">
                  <c:v>3.9413900000000002</c:v>
                </c:pt>
                <c:pt idx="1344">
                  <c:v>3.9464000000000001</c:v>
                </c:pt>
                <c:pt idx="1345">
                  <c:v>3.92841</c:v>
                </c:pt>
                <c:pt idx="1346">
                  <c:v>3.9404500000000002</c:v>
                </c:pt>
                <c:pt idx="1347">
                  <c:v>3.9548899999999998</c:v>
                </c:pt>
                <c:pt idx="1348">
                  <c:v>3.9701599999999999</c:v>
                </c:pt>
                <c:pt idx="1349">
                  <c:v>4.0044000000000004</c:v>
                </c:pt>
                <c:pt idx="1350">
                  <c:v>3.9973200000000002</c:v>
                </c:pt>
                <c:pt idx="1351">
                  <c:v>3.9672700000000001</c:v>
                </c:pt>
                <c:pt idx="1352">
                  <c:v>3.99987</c:v>
                </c:pt>
                <c:pt idx="1353">
                  <c:v>3.9978099999999999</c:v>
                </c:pt>
                <c:pt idx="1354">
                  <c:v>4.0080999999999998</c:v>
                </c:pt>
                <c:pt idx="1355">
                  <c:v>4.0181500000000003</c:v>
                </c:pt>
                <c:pt idx="1356">
                  <c:v>3.9773399999999999</c:v>
                </c:pt>
                <c:pt idx="1357">
                  <c:v>3.9699200000000001</c:v>
                </c:pt>
                <c:pt idx="1358">
                  <c:v>3.93859</c:v>
                </c:pt>
                <c:pt idx="1359">
                  <c:v>3.9434800000000001</c:v>
                </c:pt>
                <c:pt idx="1360">
                  <c:v>3.9830299999999998</c:v>
                </c:pt>
                <c:pt idx="1361">
                  <c:v>4.0031299999999996</c:v>
                </c:pt>
                <c:pt idx="1362">
                  <c:v>4.0021800000000001</c:v>
                </c:pt>
                <c:pt idx="1363">
                  <c:v>4.0076900000000002</c:v>
                </c:pt>
                <c:pt idx="1364">
                  <c:v>3.9710999999999999</c:v>
                </c:pt>
                <c:pt idx="1365">
                  <c:v>3.9647299999999999</c:v>
                </c:pt>
                <c:pt idx="1366">
                  <c:v>3.9877000000000002</c:v>
                </c:pt>
                <c:pt idx="1367">
                  <c:v>3.9914000000000001</c:v>
                </c:pt>
                <c:pt idx="1368">
                  <c:v>3.9854500000000002</c:v>
                </c:pt>
                <c:pt idx="1369">
                  <c:v>4.0048700000000004</c:v>
                </c:pt>
                <c:pt idx="1370">
                  <c:v>3.9811700000000001</c:v>
                </c:pt>
                <c:pt idx="1371">
                  <c:v>4.0087900000000003</c:v>
                </c:pt>
                <c:pt idx="1372">
                  <c:v>4.01</c:v>
                </c:pt>
                <c:pt idx="1373">
                  <c:v>4.0039300000000004</c:v>
                </c:pt>
                <c:pt idx="1374">
                  <c:v>4.0055899999999998</c:v>
                </c:pt>
                <c:pt idx="1375">
                  <c:v>4.0233699999999999</c:v>
                </c:pt>
                <c:pt idx="1376">
                  <c:v>4.0599699999999999</c:v>
                </c:pt>
                <c:pt idx="1377">
                  <c:v>4.0818000000000003</c:v>
                </c:pt>
                <c:pt idx="1378">
                  <c:v>4.1072499999999996</c:v>
                </c:pt>
                <c:pt idx="1379">
                  <c:v>4.1109999999999998</c:v>
                </c:pt>
                <c:pt idx="1380">
                  <c:v>4.1255300000000004</c:v>
                </c:pt>
                <c:pt idx="1381">
                  <c:v>4.10656</c:v>
                </c:pt>
                <c:pt idx="1382">
                  <c:v>4.0729199999999999</c:v>
                </c:pt>
                <c:pt idx="1383">
                  <c:v>4.0549099999999996</c:v>
                </c:pt>
                <c:pt idx="1384">
                  <c:v>4.0672499999999996</c:v>
                </c:pt>
                <c:pt idx="1385">
                  <c:v>4.0696000000000003</c:v>
                </c:pt>
                <c:pt idx="1386">
                  <c:v>4.0711000000000004</c:v>
                </c:pt>
                <c:pt idx="1387">
                  <c:v>4.0784500000000001</c:v>
                </c:pt>
                <c:pt idx="1388">
                  <c:v>4.09</c:v>
                </c:pt>
                <c:pt idx="1389">
                  <c:v>4.1088899999999997</c:v>
                </c:pt>
                <c:pt idx="1390">
                  <c:v>4.1155799999999996</c:v>
                </c:pt>
                <c:pt idx="1391">
                  <c:v>4.1529299999999996</c:v>
                </c:pt>
                <c:pt idx="1392">
                  <c:v>4.1649399999999996</c:v>
                </c:pt>
                <c:pt idx="1393">
                  <c:v>4.1470000000000002</c:v>
                </c:pt>
                <c:pt idx="1394">
                  <c:v>4.1540699999999999</c:v>
                </c:pt>
                <c:pt idx="1395">
                  <c:v>4.15435</c:v>
                </c:pt>
                <c:pt idx="1396">
                  <c:v>4.1169500000000001</c:v>
                </c:pt>
                <c:pt idx="1397">
                  <c:v>4.11761</c:v>
                </c:pt>
                <c:pt idx="1398">
                  <c:v>4.0643799999999999</c:v>
                </c:pt>
                <c:pt idx="1399">
                  <c:v>4.0668300000000004</c:v>
                </c:pt>
                <c:pt idx="1400">
                  <c:v>4.0602099999999997</c:v>
                </c:pt>
                <c:pt idx="1401">
                  <c:v>4.0452899999999996</c:v>
                </c:pt>
                <c:pt idx="1402">
                  <c:v>4.0750399999999996</c:v>
                </c:pt>
                <c:pt idx="1403">
                  <c:v>4.0658000000000003</c:v>
                </c:pt>
                <c:pt idx="1404">
                  <c:v>4.0609999999999999</c:v>
                </c:pt>
                <c:pt idx="1405">
                  <c:v>4.0732600000000003</c:v>
                </c:pt>
                <c:pt idx="1406">
                  <c:v>4.1030899999999999</c:v>
                </c:pt>
                <c:pt idx="1407">
                  <c:v>4.0869</c:v>
                </c:pt>
                <c:pt idx="1408">
                  <c:v>4.1465399999999999</c:v>
                </c:pt>
                <c:pt idx="1409">
                  <c:v>4.1285800000000004</c:v>
                </c:pt>
                <c:pt idx="1410">
                  <c:v>4.1608900000000002</c:v>
                </c:pt>
                <c:pt idx="1411">
                  <c:v>4.1796499999999996</c:v>
                </c:pt>
                <c:pt idx="1412">
                  <c:v>4.1212200000000001</c:v>
                </c:pt>
                <c:pt idx="1413">
                  <c:v>4.0893199999999998</c:v>
                </c:pt>
                <c:pt idx="1414">
                  <c:v>4.1141300000000003</c:v>
                </c:pt>
                <c:pt idx="1415">
                  <c:v>4.0756600000000001</c:v>
                </c:pt>
                <c:pt idx="1416">
                  <c:v>4.0747900000000001</c:v>
                </c:pt>
                <c:pt idx="1417">
                  <c:v>4.0547700000000004</c:v>
                </c:pt>
                <c:pt idx="1418">
                  <c:v>4.1283000000000003</c:v>
                </c:pt>
                <c:pt idx="1419">
                  <c:v>4.1351899999999997</c:v>
                </c:pt>
                <c:pt idx="1420">
                  <c:v>4.1064999999999996</c:v>
                </c:pt>
                <c:pt idx="1421">
                  <c:v>4.1167600000000002</c:v>
                </c:pt>
                <c:pt idx="1422">
                  <c:v>4.1661700000000002</c:v>
                </c:pt>
                <c:pt idx="1423">
                  <c:v>4.0901800000000001</c:v>
                </c:pt>
                <c:pt idx="1424">
                  <c:v>4.0580999999999996</c:v>
                </c:pt>
                <c:pt idx="1425">
                  <c:v>4.0196300000000003</c:v>
                </c:pt>
                <c:pt idx="1426">
                  <c:v>4.0152299999999999</c:v>
                </c:pt>
                <c:pt idx="1427">
                  <c:v>3.9516100000000001</c:v>
                </c:pt>
                <c:pt idx="1428">
                  <c:v>3.95221</c:v>
                </c:pt>
                <c:pt idx="1429">
                  <c:v>4.02644</c:v>
                </c:pt>
                <c:pt idx="1430">
                  <c:v>4.0176800000000004</c:v>
                </c:pt>
                <c:pt idx="1431">
                  <c:v>4.1171499999999996</c:v>
                </c:pt>
                <c:pt idx="1432">
                  <c:v>4.1954700000000003</c:v>
                </c:pt>
                <c:pt idx="1433">
                  <c:v>4.08209</c:v>
                </c:pt>
                <c:pt idx="1434">
                  <c:v>4.0220599999999997</c:v>
                </c:pt>
                <c:pt idx="1435">
                  <c:v>3.9191400000000001</c:v>
                </c:pt>
                <c:pt idx="1436">
                  <c:v>3.9268000000000001</c:v>
                </c:pt>
                <c:pt idx="1437">
                  <c:v>3.9060000000000001</c:v>
                </c:pt>
                <c:pt idx="1438">
                  <c:v>3.9085000000000001</c:v>
                </c:pt>
                <c:pt idx="1439">
                  <c:v>3.9323100000000002</c:v>
                </c:pt>
                <c:pt idx="1440">
                  <c:v>3.8823099999999999</c:v>
                </c:pt>
                <c:pt idx="1441">
                  <c:v>3.88043</c:v>
                </c:pt>
                <c:pt idx="1442">
                  <c:v>3.8865499999999997</c:v>
                </c:pt>
                <c:pt idx="1443">
                  <c:v>3.8611</c:v>
                </c:pt>
                <c:pt idx="1444">
                  <c:v>3.8806000000000003</c:v>
                </c:pt>
                <c:pt idx="1445">
                  <c:v>3.8921600000000001</c:v>
                </c:pt>
                <c:pt idx="1446">
                  <c:v>3.8793500000000001</c:v>
                </c:pt>
                <c:pt idx="1447">
                  <c:v>3.85731</c:v>
                </c:pt>
                <c:pt idx="1448">
                  <c:v>3.8600500000000002</c:v>
                </c:pt>
                <c:pt idx="1449">
                  <c:v>3.8752300000000002</c:v>
                </c:pt>
                <c:pt idx="1450">
                  <c:v>3.86361</c:v>
                </c:pt>
                <c:pt idx="1451">
                  <c:v>3.8709899999999999</c:v>
                </c:pt>
                <c:pt idx="1452">
                  <c:v>3.8456999999999999</c:v>
                </c:pt>
                <c:pt idx="1453">
                  <c:v>3.8330000000000002</c:v>
                </c:pt>
                <c:pt idx="1454">
                  <c:v>3.83325</c:v>
                </c:pt>
                <c:pt idx="1455">
                  <c:v>3.8434200000000001</c:v>
                </c:pt>
                <c:pt idx="1456">
                  <c:v>3.8471000000000002</c:v>
                </c:pt>
                <c:pt idx="1457">
                  <c:v>3.85243</c:v>
                </c:pt>
                <c:pt idx="1458">
                  <c:v>3.86056</c:v>
                </c:pt>
                <c:pt idx="1459">
                  <c:v>3.8725000000000001</c:v>
                </c:pt>
                <c:pt idx="1460">
                  <c:v>3.8796200000000001</c:v>
                </c:pt>
                <c:pt idx="1461">
                  <c:v>3.8986499999999999</c:v>
                </c:pt>
                <c:pt idx="1462">
                  <c:v>3.90387</c:v>
                </c:pt>
                <c:pt idx="1463">
                  <c:v>3.89</c:v>
                </c:pt>
                <c:pt idx="1464">
                  <c:v>3.8840300000000001</c:v>
                </c:pt>
                <c:pt idx="1465">
                  <c:v>3.8881899999999998</c:v>
                </c:pt>
                <c:pt idx="1466">
                  <c:v>3.8940099999999997</c:v>
                </c:pt>
                <c:pt idx="1467">
                  <c:v>3.8792499999999999</c:v>
                </c:pt>
                <c:pt idx="1468">
                  <c:v>3.8656000000000001</c:v>
                </c:pt>
                <c:pt idx="1469">
                  <c:v>3.867</c:v>
                </c:pt>
                <c:pt idx="1470">
                  <c:v>3.8935</c:v>
                </c:pt>
                <c:pt idx="1471">
                  <c:v>3.8840500000000002</c:v>
                </c:pt>
                <c:pt idx="1472">
                  <c:v>3.9</c:v>
                </c:pt>
                <c:pt idx="1473">
                  <c:v>3.8833000000000002</c:v>
                </c:pt>
                <c:pt idx="1474">
                  <c:v>3.8673000000000002</c:v>
                </c:pt>
                <c:pt idx="1475">
                  <c:v>3.867</c:v>
                </c:pt>
                <c:pt idx="1476">
                  <c:v>3.8731499999999999</c:v>
                </c:pt>
                <c:pt idx="1477">
                  <c:v>3.8970500000000001</c:v>
                </c:pt>
                <c:pt idx="1478">
                  <c:v>3.9060600000000001</c:v>
                </c:pt>
                <c:pt idx="1479">
                  <c:v>3.9146000000000001</c:v>
                </c:pt>
                <c:pt idx="1480">
                  <c:v>3.9241000000000001</c:v>
                </c:pt>
                <c:pt idx="1481">
                  <c:v>3.9422800000000002</c:v>
                </c:pt>
                <c:pt idx="1482">
                  <c:v>3.9732500000000002</c:v>
                </c:pt>
                <c:pt idx="1483">
                  <c:v>3.97865</c:v>
                </c:pt>
                <c:pt idx="1484">
                  <c:v>3.9954000000000001</c:v>
                </c:pt>
                <c:pt idx="1485">
                  <c:v>3.9630000000000001</c:v>
                </c:pt>
                <c:pt idx="1486">
                  <c:v>3.98264</c:v>
                </c:pt>
                <c:pt idx="1487">
                  <c:v>4.0052199999999996</c:v>
                </c:pt>
                <c:pt idx="1488">
                  <c:v>3.9796800000000001</c:v>
                </c:pt>
                <c:pt idx="1489">
                  <c:v>3.9795799999999999</c:v>
                </c:pt>
                <c:pt idx="1490">
                  <c:v>4.0315000000000003</c:v>
                </c:pt>
                <c:pt idx="1491">
                  <c:v>4.01966</c:v>
                </c:pt>
                <c:pt idx="1492">
                  <c:v>4.0114000000000001</c:v>
                </c:pt>
                <c:pt idx="1493">
                  <c:v>4.0639900000000004</c:v>
                </c:pt>
                <c:pt idx="1494">
                  <c:v>4.0616000000000003</c:v>
                </c:pt>
                <c:pt idx="1495">
                  <c:v>4.1157599999999999</c:v>
                </c:pt>
                <c:pt idx="1496">
                  <c:v>4.0975700000000002</c:v>
                </c:pt>
                <c:pt idx="1497">
                  <c:v>4.0766999999999998</c:v>
                </c:pt>
                <c:pt idx="1498">
                  <c:v>4.0041200000000003</c:v>
                </c:pt>
                <c:pt idx="1499">
                  <c:v>3.9736500000000001</c:v>
                </c:pt>
                <c:pt idx="1500">
                  <c:v>3.9792100000000001</c:v>
                </c:pt>
                <c:pt idx="1501">
                  <c:v>4.0492400000000002</c:v>
                </c:pt>
                <c:pt idx="1502">
                  <c:v>4.0794899999999998</c:v>
                </c:pt>
                <c:pt idx="1503">
                  <c:v>4.0925000000000002</c:v>
                </c:pt>
                <c:pt idx="1504">
                  <c:v>4.0762099999999997</c:v>
                </c:pt>
                <c:pt idx="1505">
                  <c:v>4.07057</c:v>
                </c:pt>
                <c:pt idx="1506">
                  <c:v>4.09063</c:v>
                </c:pt>
                <c:pt idx="1507">
                  <c:v>4.0928100000000001</c:v>
                </c:pt>
                <c:pt idx="1508">
                  <c:v>4.05044</c:v>
                </c:pt>
                <c:pt idx="1509">
                  <c:v>4.0033799999999999</c:v>
                </c:pt>
                <c:pt idx="1510">
                  <c:v>4.0199600000000002</c:v>
                </c:pt>
                <c:pt idx="1511">
                  <c:v>4.0487700000000002</c:v>
                </c:pt>
                <c:pt idx="1512">
                  <c:v>4.0452500000000002</c:v>
                </c:pt>
                <c:pt idx="1513">
                  <c:v>4.0509300000000001</c:v>
                </c:pt>
                <c:pt idx="1514">
                  <c:v>4.0743799999999997</c:v>
                </c:pt>
                <c:pt idx="1515">
                  <c:v>4.0666700000000002</c:v>
                </c:pt>
                <c:pt idx="1516">
                  <c:v>4.0647500000000001</c:v>
                </c:pt>
                <c:pt idx="1517">
                  <c:v>4.1091600000000001</c:v>
                </c:pt>
                <c:pt idx="1518">
                  <c:v>4.09063</c:v>
                </c:pt>
                <c:pt idx="1519">
                  <c:v>4.0923100000000003</c:v>
                </c:pt>
                <c:pt idx="1520">
                  <c:v>4.08012</c:v>
                </c:pt>
                <c:pt idx="1521">
                  <c:v>4.1035199999999996</c:v>
                </c:pt>
                <c:pt idx="1522">
                  <c:v>4.1005500000000001</c:v>
                </c:pt>
                <c:pt idx="1523">
                  <c:v>4.1314000000000002</c:v>
                </c:pt>
                <c:pt idx="1524">
                  <c:v>4.1371900000000004</c:v>
                </c:pt>
                <c:pt idx="1525">
                  <c:v>4.1624100000000004</c:v>
                </c:pt>
                <c:pt idx="1526">
                  <c:v>4.1510499999999997</c:v>
                </c:pt>
                <c:pt idx="1527">
                  <c:v>4.1427699999999996</c:v>
                </c:pt>
                <c:pt idx="1528">
                  <c:v>4.1601999999999997</c:v>
                </c:pt>
                <c:pt idx="1529">
                  <c:v>4.1668000000000003</c:v>
                </c:pt>
                <c:pt idx="1530">
                  <c:v>4.1966700000000001</c:v>
                </c:pt>
                <c:pt idx="1531">
                  <c:v>4.2012299999999998</c:v>
                </c:pt>
                <c:pt idx="1532">
                  <c:v>4.1957699999999996</c:v>
                </c:pt>
                <c:pt idx="1533">
                  <c:v>4.1826400000000001</c:v>
                </c:pt>
                <c:pt idx="1534">
                  <c:v>4.2076599999999997</c:v>
                </c:pt>
                <c:pt idx="1535">
                  <c:v>4.1537600000000001</c:v>
                </c:pt>
                <c:pt idx="1536">
                  <c:v>4.1545199999999998</c:v>
                </c:pt>
                <c:pt idx="1537">
                  <c:v>4.1532200000000001</c:v>
                </c:pt>
                <c:pt idx="1538">
                  <c:v>4.1584700000000003</c:v>
                </c:pt>
                <c:pt idx="1539">
                  <c:v>4.1252399999999998</c:v>
                </c:pt>
                <c:pt idx="1540">
                  <c:v>4.06907</c:v>
                </c:pt>
                <c:pt idx="1541">
                  <c:v>4.0615500000000004</c:v>
                </c:pt>
                <c:pt idx="1542">
                  <c:v>4.0960599999999996</c:v>
                </c:pt>
                <c:pt idx="1543">
                  <c:v>4.1036900000000003</c:v>
                </c:pt>
                <c:pt idx="1544">
                  <c:v>4.1143000000000001</c:v>
                </c:pt>
                <c:pt idx="1545">
                  <c:v>4.16045</c:v>
                </c:pt>
                <c:pt idx="1546">
                  <c:v>4.1531200000000004</c:v>
                </c:pt>
                <c:pt idx="1547">
                  <c:v>4.1573500000000001</c:v>
                </c:pt>
                <c:pt idx="1548">
                  <c:v>4.0992499999999996</c:v>
                </c:pt>
                <c:pt idx="1549">
                  <c:v>4.1204400000000003</c:v>
                </c:pt>
                <c:pt idx="1550">
                  <c:v>4.1234400000000004</c:v>
                </c:pt>
                <c:pt idx="1551">
                  <c:v>4.1513499999999999</c:v>
                </c:pt>
                <c:pt idx="1552">
                  <c:v>4.1334200000000001</c:v>
                </c:pt>
                <c:pt idx="1553">
                  <c:v>4.1020599999999998</c:v>
                </c:pt>
                <c:pt idx="1554">
                  <c:v>4.0895000000000001</c:v>
                </c:pt>
                <c:pt idx="1555">
                  <c:v>4.0815000000000001</c:v>
                </c:pt>
                <c:pt idx="1556">
                  <c:v>4.1019699999999997</c:v>
                </c:pt>
                <c:pt idx="1557">
                  <c:v>4.1287500000000001</c:v>
                </c:pt>
                <c:pt idx="1558">
                  <c:v>4.1322299999999998</c:v>
                </c:pt>
                <c:pt idx="1559">
                  <c:v>4.1780499999999998</c:v>
                </c:pt>
                <c:pt idx="1560">
                  <c:v>4.2018000000000004</c:v>
                </c:pt>
                <c:pt idx="1561">
                  <c:v>4.2394699999999998</c:v>
                </c:pt>
                <c:pt idx="1562">
                  <c:v>4.2594899999999996</c:v>
                </c:pt>
                <c:pt idx="1563">
                  <c:v>4.2519999999999998</c:v>
                </c:pt>
                <c:pt idx="1564">
                  <c:v>4.2637599999999996</c:v>
                </c:pt>
                <c:pt idx="1565">
                  <c:v>4.2979000000000003</c:v>
                </c:pt>
                <c:pt idx="1566">
                  <c:v>4.2511599999999996</c:v>
                </c:pt>
                <c:pt idx="1567">
                  <c:v>4.2210799999999997</c:v>
                </c:pt>
                <c:pt idx="1568">
                  <c:v>4.2843499999999999</c:v>
                </c:pt>
                <c:pt idx="1569">
                  <c:v>4.21197</c:v>
                </c:pt>
                <c:pt idx="1570">
                  <c:v>4.2031000000000001</c:v>
                </c:pt>
                <c:pt idx="1571">
                  <c:v>4.1775000000000002</c:v>
                </c:pt>
                <c:pt idx="1572">
                  <c:v>4.1661700000000002</c:v>
                </c:pt>
                <c:pt idx="1573">
                  <c:v>4.1608499999999999</c:v>
                </c:pt>
                <c:pt idx="1574">
                  <c:v>4.16479</c:v>
                </c:pt>
                <c:pt idx="1575">
                  <c:v>4.1655499999999996</c:v>
                </c:pt>
                <c:pt idx="1576">
                  <c:v>4.2091000000000003</c:v>
                </c:pt>
                <c:pt idx="1577">
                  <c:v>4.1842499999999996</c:v>
                </c:pt>
                <c:pt idx="1578">
                  <c:v>4.2137900000000004</c:v>
                </c:pt>
                <c:pt idx="1579">
                  <c:v>4.2244999999999999</c:v>
                </c:pt>
                <c:pt idx="1580">
                  <c:v>4.2228700000000003</c:v>
                </c:pt>
              </c:numCache>
            </c:numRef>
          </c:val>
          <c:smooth val="0"/>
        </c:ser>
        <c:ser>
          <c:idx val="2"/>
          <c:order val="1"/>
          <c:tx>
            <c:v>USD-PLN</c:v>
          </c:tx>
          <c:spPr>
            <a:ln w="25400">
              <a:solidFill>
                <a:schemeClr val="bg1">
                  <a:lumMod val="75000"/>
                </a:schemeClr>
              </a:solidFill>
            </a:ln>
          </c:spPr>
          <c:marker>
            <c:symbol val="none"/>
          </c:marker>
          <c:cat>
            <c:numRef>
              <c:f>'1.1 Notowania złotego'!$G$333:$G$1913</c:f>
              <c:numCache>
                <c:formatCode>m/d/yyyy</c:formatCode>
                <c:ptCount val="1581"/>
                <c:pt idx="0">
                  <c:v>42310</c:v>
                </c:pt>
                <c:pt idx="1">
                  <c:v>42307</c:v>
                </c:pt>
                <c:pt idx="2">
                  <c:v>42306</c:v>
                </c:pt>
                <c:pt idx="3">
                  <c:v>42305</c:v>
                </c:pt>
                <c:pt idx="4">
                  <c:v>42304</c:v>
                </c:pt>
                <c:pt idx="5">
                  <c:v>42303</c:v>
                </c:pt>
                <c:pt idx="6">
                  <c:v>42300</c:v>
                </c:pt>
                <c:pt idx="7">
                  <c:v>42299</c:v>
                </c:pt>
                <c:pt idx="8">
                  <c:v>42298</c:v>
                </c:pt>
                <c:pt idx="9">
                  <c:v>42297</c:v>
                </c:pt>
                <c:pt idx="10">
                  <c:v>42296</c:v>
                </c:pt>
                <c:pt idx="11">
                  <c:v>42293</c:v>
                </c:pt>
                <c:pt idx="12">
                  <c:v>42292</c:v>
                </c:pt>
                <c:pt idx="13">
                  <c:v>42291</c:v>
                </c:pt>
                <c:pt idx="14">
                  <c:v>42290</c:v>
                </c:pt>
                <c:pt idx="15">
                  <c:v>42289</c:v>
                </c:pt>
                <c:pt idx="16">
                  <c:v>42286</c:v>
                </c:pt>
                <c:pt idx="17">
                  <c:v>42285</c:v>
                </c:pt>
                <c:pt idx="18">
                  <c:v>42284</c:v>
                </c:pt>
                <c:pt idx="19">
                  <c:v>42283</c:v>
                </c:pt>
                <c:pt idx="20">
                  <c:v>42282</c:v>
                </c:pt>
                <c:pt idx="21">
                  <c:v>42279</c:v>
                </c:pt>
                <c:pt idx="22">
                  <c:v>42278</c:v>
                </c:pt>
                <c:pt idx="23">
                  <c:v>42277</c:v>
                </c:pt>
                <c:pt idx="24">
                  <c:v>42276</c:v>
                </c:pt>
                <c:pt idx="25">
                  <c:v>42275</c:v>
                </c:pt>
                <c:pt idx="26">
                  <c:v>42272</c:v>
                </c:pt>
                <c:pt idx="27">
                  <c:v>42271</c:v>
                </c:pt>
                <c:pt idx="28">
                  <c:v>42270</c:v>
                </c:pt>
                <c:pt idx="29">
                  <c:v>42269</c:v>
                </c:pt>
                <c:pt idx="30">
                  <c:v>42268</c:v>
                </c:pt>
                <c:pt idx="31">
                  <c:v>42265</c:v>
                </c:pt>
                <c:pt idx="32">
                  <c:v>42264</c:v>
                </c:pt>
                <c:pt idx="33">
                  <c:v>42263</c:v>
                </c:pt>
                <c:pt idx="34">
                  <c:v>42262</c:v>
                </c:pt>
                <c:pt idx="35">
                  <c:v>42261</c:v>
                </c:pt>
                <c:pt idx="36">
                  <c:v>42258</c:v>
                </c:pt>
                <c:pt idx="37">
                  <c:v>42257</c:v>
                </c:pt>
                <c:pt idx="38">
                  <c:v>42256</c:v>
                </c:pt>
                <c:pt idx="39">
                  <c:v>42255</c:v>
                </c:pt>
                <c:pt idx="40">
                  <c:v>42254</c:v>
                </c:pt>
                <c:pt idx="41">
                  <c:v>42251</c:v>
                </c:pt>
                <c:pt idx="42">
                  <c:v>42250</c:v>
                </c:pt>
                <c:pt idx="43">
                  <c:v>42249</c:v>
                </c:pt>
                <c:pt idx="44">
                  <c:v>42248</c:v>
                </c:pt>
                <c:pt idx="45">
                  <c:v>42247</c:v>
                </c:pt>
                <c:pt idx="46">
                  <c:v>42244</c:v>
                </c:pt>
                <c:pt idx="47">
                  <c:v>42243</c:v>
                </c:pt>
                <c:pt idx="48">
                  <c:v>42242</c:v>
                </c:pt>
                <c:pt idx="49">
                  <c:v>42241</c:v>
                </c:pt>
                <c:pt idx="50">
                  <c:v>42240</c:v>
                </c:pt>
                <c:pt idx="51">
                  <c:v>42237</c:v>
                </c:pt>
                <c:pt idx="52">
                  <c:v>42236</c:v>
                </c:pt>
                <c:pt idx="53">
                  <c:v>42235</c:v>
                </c:pt>
                <c:pt idx="54">
                  <c:v>42234</c:v>
                </c:pt>
                <c:pt idx="55">
                  <c:v>42233</c:v>
                </c:pt>
                <c:pt idx="56">
                  <c:v>42230</c:v>
                </c:pt>
                <c:pt idx="57">
                  <c:v>42229</c:v>
                </c:pt>
                <c:pt idx="58">
                  <c:v>42228</c:v>
                </c:pt>
                <c:pt idx="59">
                  <c:v>42227</c:v>
                </c:pt>
                <c:pt idx="60">
                  <c:v>42226</c:v>
                </c:pt>
                <c:pt idx="61">
                  <c:v>42223</c:v>
                </c:pt>
                <c:pt idx="62">
                  <c:v>42222</c:v>
                </c:pt>
                <c:pt idx="63">
                  <c:v>42221</c:v>
                </c:pt>
                <c:pt idx="64">
                  <c:v>42220</c:v>
                </c:pt>
                <c:pt idx="65">
                  <c:v>42219</c:v>
                </c:pt>
                <c:pt idx="66">
                  <c:v>42216</c:v>
                </c:pt>
                <c:pt idx="67">
                  <c:v>42215</c:v>
                </c:pt>
                <c:pt idx="68">
                  <c:v>42214</c:v>
                </c:pt>
                <c:pt idx="69">
                  <c:v>42213</c:v>
                </c:pt>
                <c:pt idx="70">
                  <c:v>42212</c:v>
                </c:pt>
                <c:pt idx="71">
                  <c:v>42209</c:v>
                </c:pt>
                <c:pt idx="72">
                  <c:v>42208</c:v>
                </c:pt>
                <c:pt idx="73">
                  <c:v>42207</c:v>
                </c:pt>
                <c:pt idx="74">
                  <c:v>42206</c:v>
                </c:pt>
                <c:pt idx="75">
                  <c:v>42205</c:v>
                </c:pt>
                <c:pt idx="76">
                  <c:v>42202</c:v>
                </c:pt>
                <c:pt idx="77">
                  <c:v>42201</c:v>
                </c:pt>
                <c:pt idx="78">
                  <c:v>42200</c:v>
                </c:pt>
                <c:pt idx="79">
                  <c:v>42199</c:v>
                </c:pt>
                <c:pt idx="80">
                  <c:v>42198</c:v>
                </c:pt>
                <c:pt idx="81">
                  <c:v>42195</c:v>
                </c:pt>
                <c:pt idx="82">
                  <c:v>42194</c:v>
                </c:pt>
                <c:pt idx="83">
                  <c:v>42193</c:v>
                </c:pt>
                <c:pt idx="84">
                  <c:v>42192</c:v>
                </c:pt>
                <c:pt idx="85">
                  <c:v>42191</c:v>
                </c:pt>
                <c:pt idx="86">
                  <c:v>42188</c:v>
                </c:pt>
                <c:pt idx="87">
                  <c:v>42187</c:v>
                </c:pt>
                <c:pt idx="88">
                  <c:v>42186</c:v>
                </c:pt>
                <c:pt idx="89">
                  <c:v>42185</c:v>
                </c:pt>
                <c:pt idx="90">
                  <c:v>42184</c:v>
                </c:pt>
                <c:pt idx="91">
                  <c:v>42181</c:v>
                </c:pt>
                <c:pt idx="92">
                  <c:v>42180</c:v>
                </c:pt>
                <c:pt idx="93">
                  <c:v>42179</c:v>
                </c:pt>
                <c:pt idx="94">
                  <c:v>42178</c:v>
                </c:pt>
                <c:pt idx="95">
                  <c:v>42177</c:v>
                </c:pt>
                <c:pt idx="96">
                  <c:v>42174</c:v>
                </c:pt>
                <c:pt idx="97">
                  <c:v>42173</c:v>
                </c:pt>
                <c:pt idx="98">
                  <c:v>42172</c:v>
                </c:pt>
                <c:pt idx="99">
                  <c:v>42171</c:v>
                </c:pt>
                <c:pt idx="100">
                  <c:v>42170</c:v>
                </c:pt>
                <c:pt idx="101">
                  <c:v>42167</c:v>
                </c:pt>
                <c:pt idx="102">
                  <c:v>42166</c:v>
                </c:pt>
                <c:pt idx="103">
                  <c:v>42165</c:v>
                </c:pt>
                <c:pt idx="104">
                  <c:v>42164</c:v>
                </c:pt>
                <c:pt idx="105">
                  <c:v>42163</c:v>
                </c:pt>
                <c:pt idx="106">
                  <c:v>42160</c:v>
                </c:pt>
                <c:pt idx="107">
                  <c:v>42159</c:v>
                </c:pt>
                <c:pt idx="108">
                  <c:v>42158</c:v>
                </c:pt>
                <c:pt idx="109">
                  <c:v>42157</c:v>
                </c:pt>
                <c:pt idx="110">
                  <c:v>42156</c:v>
                </c:pt>
                <c:pt idx="111">
                  <c:v>42153</c:v>
                </c:pt>
                <c:pt idx="112">
                  <c:v>42152</c:v>
                </c:pt>
                <c:pt idx="113">
                  <c:v>42151</c:v>
                </c:pt>
                <c:pt idx="114">
                  <c:v>42150</c:v>
                </c:pt>
                <c:pt idx="115">
                  <c:v>42149</c:v>
                </c:pt>
                <c:pt idx="116">
                  <c:v>42146</c:v>
                </c:pt>
                <c:pt idx="117">
                  <c:v>42145</c:v>
                </c:pt>
                <c:pt idx="118">
                  <c:v>42144</c:v>
                </c:pt>
                <c:pt idx="119">
                  <c:v>42143</c:v>
                </c:pt>
                <c:pt idx="120">
                  <c:v>42142</c:v>
                </c:pt>
                <c:pt idx="121">
                  <c:v>42139</c:v>
                </c:pt>
                <c:pt idx="122">
                  <c:v>42138</c:v>
                </c:pt>
                <c:pt idx="123">
                  <c:v>42137</c:v>
                </c:pt>
                <c:pt idx="124">
                  <c:v>42136</c:v>
                </c:pt>
                <c:pt idx="125">
                  <c:v>42135</c:v>
                </c:pt>
                <c:pt idx="126">
                  <c:v>42132</c:v>
                </c:pt>
                <c:pt idx="127">
                  <c:v>42131</c:v>
                </c:pt>
                <c:pt idx="128">
                  <c:v>42130</c:v>
                </c:pt>
                <c:pt idx="129">
                  <c:v>42129</c:v>
                </c:pt>
                <c:pt idx="130">
                  <c:v>42128</c:v>
                </c:pt>
                <c:pt idx="131">
                  <c:v>42125</c:v>
                </c:pt>
                <c:pt idx="132">
                  <c:v>42124</c:v>
                </c:pt>
                <c:pt idx="133">
                  <c:v>42123</c:v>
                </c:pt>
                <c:pt idx="134">
                  <c:v>42122</c:v>
                </c:pt>
                <c:pt idx="135">
                  <c:v>42121</c:v>
                </c:pt>
                <c:pt idx="136">
                  <c:v>42118</c:v>
                </c:pt>
                <c:pt idx="137">
                  <c:v>42117</c:v>
                </c:pt>
                <c:pt idx="138">
                  <c:v>42116</c:v>
                </c:pt>
                <c:pt idx="139">
                  <c:v>42115</c:v>
                </c:pt>
                <c:pt idx="140">
                  <c:v>42114</c:v>
                </c:pt>
                <c:pt idx="141">
                  <c:v>42111</c:v>
                </c:pt>
                <c:pt idx="142">
                  <c:v>42110</c:v>
                </c:pt>
                <c:pt idx="143">
                  <c:v>42109</c:v>
                </c:pt>
                <c:pt idx="144">
                  <c:v>42108</c:v>
                </c:pt>
                <c:pt idx="145">
                  <c:v>42107</c:v>
                </c:pt>
                <c:pt idx="146">
                  <c:v>42104</c:v>
                </c:pt>
                <c:pt idx="147">
                  <c:v>42103</c:v>
                </c:pt>
                <c:pt idx="148">
                  <c:v>42102</c:v>
                </c:pt>
                <c:pt idx="149">
                  <c:v>42101</c:v>
                </c:pt>
                <c:pt idx="150">
                  <c:v>42100</c:v>
                </c:pt>
                <c:pt idx="151">
                  <c:v>42097</c:v>
                </c:pt>
                <c:pt idx="152">
                  <c:v>42096</c:v>
                </c:pt>
                <c:pt idx="153">
                  <c:v>42095</c:v>
                </c:pt>
                <c:pt idx="154">
                  <c:v>42094</c:v>
                </c:pt>
                <c:pt idx="155">
                  <c:v>42093</c:v>
                </c:pt>
                <c:pt idx="156">
                  <c:v>42090</c:v>
                </c:pt>
                <c:pt idx="157">
                  <c:v>42089</c:v>
                </c:pt>
                <c:pt idx="158">
                  <c:v>42088</c:v>
                </c:pt>
                <c:pt idx="159">
                  <c:v>42087</c:v>
                </c:pt>
                <c:pt idx="160">
                  <c:v>42086</c:v>
                </c:pt>
                <c:pt idx="161">
                  <c:v>42083</c:v>
                </c:pt>
                <c:pt idx="162">
                  <c:v>42082</c:v>
                </c:pt>
                <c:pt idx="163">
                  <c:v>42081</c:v>
                </c:pt>
                <c:pt idx="164">
                  <c:v>42080</c:v>
                </c:pt>
                <c:pt idx="165">
                  <c:v>42079</c:v>
                </c:pt>
                <c:pt idx="166">
                  <c:v>42076</c:v>
                </c:pt>
                <c:pt idx="167">
                  <c:v>42075</c:v>
                </c:pt>
                <c:pt idx="168">
                  <c:v>42074</c:v>
                </c:pt>
                <c:pt idx="169">
                  <c:v>42073</c:v>
                </c:pt>
                <c:pt idx="170">
                  <c:v>42072</c:v>
                </c:pt>
                <c:pt idx="171">
                  <c:v>42069</c:v>
                </c:pt>
                <c:pt idx="172">
                  <c:v>42068</c:v>
                </c:pt>
                <c:pt idx="173">
                  <c:v>42067</c:v>
                </c:pt>
                <c:pt idx="174">
                  <c:v>42066</c:v>
                </c:pt>
                <c:pt idx="175">
                  <c:v>42065</c:v>
                </c:pt>
                <c:pt idx="176">
                  <c:v>42062</c:v>
                </c:pt>
                <c:pt idx="177">
                  <c:v>42061</c:v>
                </c:pt>
                <c:pt idx="178">
                  <c:v>42060</c:v>
                </c:pt>
                <c:pt idx="179">
                  <c:v>42059</c:v>
                </c:pt>
                <c:pt idx="180">
                  <c:v>42058</c:v>
                </c:pt>
                <c:pt idx="181">
                  <c:v>42055</c:v>
                </c:pt>
                <c:pt idx="182">
                  <c:v>42054</c:v>
                </c:pt>
                <c:pt idx="183">
                  <c:v>42053</c:v>
                </c:pt>
                <c:pt idx="184">
                  <c:v>42052</c:v>
                </c:pt>
                <c:pt idx="185">
                  <c:v>42051</c:v>
                </c:pt>
                <c:pt idx="186">
                  <c:v>42048</c:v>
                </c:pt>
                <c:pt idx="187">
                  <c:v>42047</c:v>
                </c:pt>
                <c:pt idx="188">
                  <c:v>42046</c:v>
                </c:pt>
                <c:pt idx="189">
                  <c:v>42045</c:v>
                </c:pt>
                <c:pt idx="190">
                  <c:v>42044</c:v>
                </c:pt>
                <c:pt idx="191">
                  <c:v>42041</c:v>
                </c:pt>
                <c:pt idx="192">
                  <c:v>42040</c:v>
                </c:pt>
                <c:pt idx="193">
                  <c:v>42039</c:v>
                </c:pt>
                <c:pt idx="194">
                  <c:v>42038</c:v>
                </c:pt>
                <c:pt idx="195">
                  <c:v>42037</c:v>
                </c:pt>
                <c:pt idx="196">
                  <c:v>42034</c:v>
                </c:pt>
                <c:pt idx="197">
                  <c:v>42033</c:v>
                </c:pt>
                <c:pt idx="198">
                  <c:v>42032</c:v>
                </c:pt>
                <c:pt idx="199">
                  <c:v>42031</c:v>
                </c:pt>
                <c:pt idx="200">
                  <c:v>42030</c:v>
                </c:pt>
                <c:pt idx="201">
                  <c:v>42027</c:v>
                </c:pt>
                <c:pt idx="202">
                  <c:v>42026</c:v>
                </c:pt>
                <c:pt idx="203">
                  <c:v>42025</c:v>
                </c:pt>
                <c:pt idx="204">
                  <c:v>42024</c:v>
                </c:pt>
                <c:pt idx="205">
                  <c:v>42023</c:v>
                </c:pt>
                <c:pt idx="206">
                  <c:v>42020</c:v>
                </c:pt>
                <c:pt idx="207">
                  <c:v>42019</c:v>
                </c:pt>
                <c:pt idx="208">
                  <c:v>42018</c:v>
                </c:pt>
                <c:pt idx="209">
                  <c:v>42017</c:v>
                </c:pt>
                <c:pt idx="210">
                  <c:v>42016</c:v>
                </c:pt>
                <c:pt idx="211">
                  <c:v>42013</c:v>
                </c:pt>
                <c:pt idx="212">
                  <c:v>42012</c:v>
                </c:pt>
                <c:pt idx="213">
                  <c:v>42011</c:v>
                </c:pt>
                <c:pt idx="214">
                  <c:v>42010</c:v>
                </c:pt>
                <c:pt idx="215">
                  <c:v>42009</c:v>
                </c:pt>
                <c:pt idx="216">
                  <c:v>42006</c:v>
                </c:pt>
                <c:pt idx="217">
                  <c:v>42005</c:v>
                </c:pt>
                <c:pt idx="218">
                  <c:v>42004</c:v>
                </c:pt>
                <c:pt idx="219">
                  <c:v>42003</c:v>
                </c:pt>
                <c:pt idx="220">
                  <c:v>42002</c:v>
                </c:pt>
                <c:pt idx="221">
                  <c:v>41999</c:v>
                </c:pt>
                <c:pt idx="222">
                  <c:v>41998</c:v>
                </c:pt>
                <c:pt idx="223">
                  <c:v>41997</c:v>
                </c:pt>
                <c:pt idx="224">
                  <c:v>41996</c:v>
                </c:pt>
                <c:pt idx="225">
                  <c:v>41995</c:v>
                </c:pt>
                <c:pt idx="226">
                  <c:v>41992</c:v>
                </c:pt>
                <c:pt idx="227">
                  <c:v>41991</c:v>
                </c:pt>
                <c:pt idx="228">
                  <c:v>41990</c:v>
                </c:pt>
                <c:pt idx="229">
                  <c:v>41989</c:v>
                </c:pt>
                <c:pt idx="230">
                  <c:v>41988</c:v>
                </c:pt>
                <c:pt idx="231">
                  <c:v>41985</c:v>
                </c:pt>
                <c:pt idx="232">
                  <c:v>41984</c:v>
                </c:pt>
                <c:pt idx="233">
                  <c:v>41983</c:v>
                </c:pt>
                <c:pt idx="234">
                  <c:v>41982</c:v>
                </c:pt>
                <c:pt idx="235">
                  <c:v>41981</c:v>
                </c:pt>
                <c:pt idx="236">
                  <c:v>41978</c:v>
                </c:pt>
                <c:pt idx="237">
                  <c:v>41977</c:v>
                </c:pt>
                <c:pt idx="238">
                  <c:v>41976</c:v>
                </c:pt>
                <c:pt idx="239">
                  <c:v>41975</c:v>
                </c:pt>
                <c:pt idx="240">
                  <c:v>41974</c:v>
                </c:pt>
                <c:pt idx="241">
                  <c:v>41971</c:v>
                </c:pt>
                <c:pt idx="242">
                  <c:v>41970</c:v>
                </c:pt>
                <c:pt idx="243">
                  <c:v>41969</c:v>
                </c:pt>
                <c:pt idx="244">
                  <c:v>41968</c:v>
                </c:pt>
                <c:pt idx="245">
                  <c:v>41967</c:v>
                </c:pt>
                <c:pt idx="246">
                  <c:v>41964</c:v>
                </c:pt>
                <c:pt idx="247">
                  <c:v>41963</c:v>
                </c:pt>
                <c:pt idx="248">
                  <c:v>41962</c:v>
                </c:pt>
                <c:pt idx="249">
                  <c:v>41961</c:v>
                </c:pt>
                <c:pt idx="250">
                  <c:v>41960</c:v>
                </c:pt>
                <c:pt idx="251">
                  <c:v>41957</c:v>
                </c:pt>
                <c:pt idx="252">
                  <c:v>41956</c:v>
                </c:pt>
                <c:pt idx="253">
                  <c:v>41955</c:v>
                </c:pt>
                <c:pt idx="254">
                  <c:v>41954</c:v>
                </c:pt>
                <c:pt idx="255">
                  <c:v>41953</c:v>
                </c:pt>
                <c:pt idx="256">
                  <c:v>41950</c:v>
                </c:pt>
                <c:pt idx="257">
                  <c:v>41949</c:v>
                </c:pt>
                <c:pt idx="258">
                  <c:v>41948</c:v>
                </c:pt>
                <c:pt idx="259">
                  <c:v>41947</c:v>
                </c:pt>
                <c:pt idx="260">
                  <c:v>41946</c:v>
                </c:pt>
                <c:pt idx="261">
                  <c:v>41943</c:v>
                </c:pt>
                <c:pt idx="262">
                  <c:v>41942</c:v>
                </c:pt>
                <c:pt idx="263">
                  <c:v>41941</c:v>
                </c:pt>
                <c:pt idx="264">
                  <c:v>41940</c:v>
                </c:pt>
                <c:pt idx="265">
                  <c:v>41939</c:v>
                </c:pt>
                <c:pt idx="266">
                  <c:v>41936</c:v>
                </c:pt>
                <c:pt idx="267">
                  <c:v>41935</c:v>
                </c:pt>
                <c:pt idx="268">
                  <c:v>41934</c:v>
                </c:pt>
                <c:pt idx="269">
                  <c:v>41933</c:v>
                </c:pt>
                <c:pt idx="270">
                  <c:v>41932</c:v>
                </c:pt>
                <c:pt idx="271">
                  <c:v>41929</c:v>
                </c:pt>
                <c:pt idx="272">
                  <c:v>41928</c:v>
                </c:pt>
                <c:pt idx="273">
                  <c:v>41927</c:v>
                </c:pt>
                <c:pt idx="274">
                  <c:v>41926</c:v>
                </c:pt>
                <c:pt idx="275">
                  <c:v>41925</c:v>
                </c:pt>
                <c:pt idx="276">
                  <c:v>41922</c:v>
                </c:pt>
                <c:pt idx="277">
                  <c:v>41921</c:v>
                </c:pt>
                <c:pt idx="278">
                  <c:v>41920</c:v>
                </c:pt>
                <c:pt idx="279">
                  <c:v>41919</c:v>
                </c:pt>
                <c:pt idx="280">
                  <c:v>41918</c:v>
                </c:pt>
                <c:pt idx="281">
                  <c:v>41915</c:v>
                </c:pt>
                <c:pt idx="282">
                  <c:v>41914</c:v>
                </c:pt>
                <c:pt idx="283">
                  <c:v>41913</c:v>
                </c:pt>
                <c:pt idx="284">
                  <c:v>41912</c:v>
                </c:pt>
                <c:pt idx="285">
                  <c:v>41911</c:v>
                </c:pt>
                <c:pt idx="286">
                  <c:v>41908</c:v>
                </c:pt>
                <c:pt idx="287">
                  <c:v>41907</c:v>
                </c:pt>
                <c:pt idx="288">
                  <c:v>41906</c:v>
                </c:pt>
                <c:pt idx="289">
                  <c:v>41905</c:v>
                </c:pt>
                <c:pt idx="290">
                  <c:v>41904</c:v>
                </c:pt>
                <c:pt idx="291">
                  <c:v>41901</c:v>
                </c:pt>
                <c:pt idx="292">
                  <c:v>41900</c:v>
                </c:pt>
                <c:pt idx="293">
                  <c:v>41899</c:v>
                </c:pt>
                <c:pt idx="294">
                  <c:v>41898</c:v>
                </c:pt>
                <c:pt idx="295">
                  <c:v>41897</c:v>
                </c:pt>
                <c:pt idx="296">
                  <c:v>41894</c:v>
                </c:pt>
                <c:pt idx="297">
                  <c:v>41893</c:v>
                </c:pt>
                <c:pt idx="298">
                  <c:v>41892</c:v>
                </c:pt>
                <c:pt idx="299">
                  <c:v>41891</c:v>
                </c:pt>
                <c:pt idx="300">
                  <c:v>41890</c:v>
                </c:pt>
                <c:pt idx="301">
                  <c:v>41887</c:v>
                </c:pt>
                <c:pt idx="302">
                  <c:v>41886</c:v>
                </c:pt>
                <c:pt idx="303">
                  <c:v>41885</c:v>
                </c:pt>
                <c:pt idx="304">
                  <c:v>41884</c:v>
                </c:pt>
                <c:pt idx="305">
                  <c:v>41883</c:v>
                </c:pt>
                <c:pt idx="306">
                  <c:v>41880</c:v>
                </c:pt>
                <c:pt idx="307">
                  <c:v>41879</c:v>
                </c:pt>
                <c:pt idx="308">
                  <c:v>41878</c:v>
                </c:pt>
                <c:pt idx="309">
                  <c:v>41877</c:v>
                </c:pt>
                <c:pt idx="310">
                  <c:v>41876</c:v>
                </c:pt>
                <c:pt idx="311">
                  <c:v>41873</c:v>
                </c:pt>
                <c:pt idx="312">
                  <c:v>41872</c:v>
                </c:pt>
                <c:pt idx="313">
                  <c:v>41871</c:v>
                </c:pt>
                <c:pt idx="314">
                  <c:v>41870</c:v>
                </c:pt>
                <c:pt idx="315">
                  <c:v>41869</c:v>
                </c:pt>
                <c:pt idx="316">
                  <c:v>41866</c:v>
                </c:pt>
                <c:pt idx="317">
                  <c:v>41865</c:v>
                </c:pt>
                <c:pt idx="318">
                  <c:v>41864</c:v>
                </c:pt>
                <c:pt idx="319">
                  <c:v>41863</c:v>
                </c:pt>
                <c:pt idx="320">
                  <c:v>41862</c:v>
                </c:pt>
                <c:pt idx="321">
                  <c:v>41859</c:v>
                </c:pt>
                <c:pt idx="322">
                  <c:v>41858</c:v>
                </c:pt>
                <c:pt idx="323">
                  <c:v>41857</c:v>
                </c:pt>
                <c:pt idx="324">
                  <c:v>41856</c:v>
                </c:pt>
                <c:pt idx="325">
                  <c:v>41855</c:v>
                </c:pt>
                <c:pt idx="326">
                  <c:v>41852</c:v>
                </c:pt>
                <c:pt idx="327">
                  <c:v>41851</c:v>
                </c:pt>
                <c:pt idx="328">
                  <c:v>41850</c:v>
                </c:pt>
                <c:pt idx="329">
                  <c:v>41849</c:v>
                </c:pt>
                <c:pt idx="330">
                  <c:v>41848</c:v>
                </c:pt>
                <c:pt idx="331">
                  <c:v>41845</c:v>
                </c:pt>
                <c:pt idx="332">
                  <c:v>41844</c:v>
                </c:pt>
                <c:pt idx="333">
                  <c:v>41843</c:v>
                </c:pt>
                <c:pt idx="334">
                  <c:v>41842</c:v>
                </c:pt>
                <c:pt idx="335">
                  <c:v>41841</c:v>
                </c:pt>
                <c:pt idx="336">
                  <c:v>41838</c:v>
                </c:pt>
                <c:pt idx="337">
                  <c:v>41837</c:v>
                </c:pt>
                <c:pt idx="338">
                  <c:v>41836</c:v>
                </c:pt>
                <c:pt idx="339">
                  <c:v>41835</c:v>
                </c:pt>
                <c:pt idx="340">
                  <c:v>41834</c:v>
                </c:pt>
                <c:pt idx="341">
                  <c:v>41831</c:v>
                </c:pt>
                <c:pt idx="342">
                  <c:v>41830</c:v>
                </c:pt>
                <c:pt idx="343">
                  <c:v>41829</c:v>
                </c:pt>
                <c:pt idx="344">
                  <c:v>41828</c:v>
                </c:pt>
                <c:pt idx="345">
                  <c:v>41827</c:v>
                </c:pt>
                <c:pt idx="346">
                  <c:v>41824</c:v>
                </c:pt>
                <c:pt idx="347">
                  <c:v>41823</c:v>
                </c:pt>
                <c:pt idx="348">
                  <c:v>41822</c:v>
                </c:pt>
                <c:pt idx="349">
                  <c:v>41821</c:v>
                </c:pt>
                <c:pt idx="350">
                  <c:v>41820</c:v>
                </c:pt>
                <c:pt idx="351">
                  <c:v>41817</c:v>
                </c:pt>
                <c:pt idx="352">
                  <c:v>41816</c:v>
                </c:pt>
                <c:pt idx="353">
                  <c:v>41815</c:v>
                </c:pt>
                <c:pt idx="354">
                  <c:v>41814</c:v>
                </c:pt>
                <c:pt idx="355">
                  <c:v>41813</c:v>
                </c:pt>
                <c:pt idx="356">
                  <c:v>41810</c:v>
                </c:pt>
                <c:pt idx="357">
                  <c:v>41809</c:v>
                </c:pt>
                <c:pt idx="358">
                  <c:v>41808</c:v>
                </c:pt>
                <c:pt idx="359">
                  <c:v>41807</c:v>
                </c:pt>
                <c:pt idx="360">
                  <c:v>41806</c:v>
                </c:pt>
                <c:pt idx="361">
                  <c:v>41803</c:v>
                </c:pt>
                <c:pt idx="362">
                  <c:v>41802</c:v>
                </c:pt>
                <c:pt idx="363">
                  <c:v>41801</c:v>
                </c:pt>
                <c:pt idx="364">
                  <c:v>41800</c:v>
                </c:pt>
                <c:pt idx="365">
                  <c:v>41799</c:v>
                </c:pt>
                <c:pt idx="366">
                  <c:v>41796</c:v>
                </c:pt>
                <c:pt idx="367">
                  <c:v>41795</c:v>
                </c:pt>
                <c:pt idx="368">
                  <c:v>41794</c:v>
                </c:pt>
                <c:pt idx="369">
                  <c:v>41793</c:v>
                </c:pt>
                <c:pt idx="370">
                  <c:v>41792</c:v>
                </c:pt>
                <c:pt idx="371">
                  <c:v>41789</c:v>
                </c:pt>
                <c:pt idx="372">
                  <c:v>41788</c:v>
                </c:pt>
                <c:pt idx="373">
                  <c:v>41787</c:v>
                </c:pt>
                <c:pt idx="374">
                  <c:v>41786</c:v>
                </c:pt>
                <c:pt idx="375">
                  <c:v>41785</c:v>
                </c:pt>
                <c:pt idx="376">
                  <c:v>41782</c:v>
                </c:pt>
                <c:pt idx="377">
                  <c:v>41781</c:v>
                </c:pt>
                <c:pt idx="378">
                  <c:v>41780</c:v>
                </c:pt>
                <c:pt idx="379">
                  <c:v>41779</c:v>
                </c:pt>
                <c:pt idx="380">
                  <c:v>41778</c:v>
                </c:pt>
                <c:pt idx="381">
                  <c:v>41775</c:v>
                </c:pt>
                <c:pt idx="382">
                  <c:v>41774</c:v>
                </c:pt>
                <c:pt idx="383">
                  <c:v>41773</c:v>
                </c:pt>
                <c:pt idx="384">
                  <c:v>41772</c:v>
                </c:pt>
                <c:pt idx="385">
                  <c:v>41771</c:v>
                </c:pt>
                <c:pt idx="386">
                  <c:v>41768</c:v>
                </c:pt>
                <c:pt idx="387">
                  <c:v>41767</c:v>
                </c:pt>
                <c:pt idx="388">
                  <c:v>41766</c:v>
                </c:pt>
                <c:pt idx="389">
                  <c:v>41765</c:v>
                </c:pt>
                <c:pt idx="390">
                  <c:v>41764</c:v>
                </c:pt>
                <c:pt idx="391">
                  <c:v>41761</c:v>
                </c:pt>
                <c:pt idx="392">
                  <c:v>41760</c:v>
                </c:pt>
                <c:pt idx="393">
                  <c:v>41759</c:v>
                </c:pt>
                <c:pt idx="394">
                  <c:v>41758</c:v>
                </c:pt>
                <c:pt idx="395">
                  <c:v>41757</c:v>
                </c:pt>
                <c:pt idx="396">
                  <c:v>41754</c:v>
                </c:pt>
                <c:pt idx="397">
                  <c:v>41753</c:v>
                </c:pt>
                <c:pt idx="398">
                  <c:v>41752</c:v>
                </c:pt>
                <c:pt idx="399">
                  <c:v>41751</c:v>
                </c:pt>
                <c:pt idx="400">
                  <c:v>41750</c:v>
                </c:pt>
                <c:pt idx="401">
                  <c:v>41747</c:v>
                </c:pt>
                <c:pt idx="402">
                  <c:v>41746</c:v>
                </c:pt>
                <c:pt idx="403">
                  <c:v>41745</c:v>
                </c:pt>
                <c:pt idx="404">
                  <c:v>41744</c:v>
                </c:pt>
                <c:pt idx="405">
                  <c:v>41743</c:v>
                </c:pt>
                <c:pt idx="406">
                  <c:v>41740</c:v>
                </c:pt>
                <c:pt idx="407">
                  <c:v>41739</c:v>
                </c:pt>
                <c:pt idx="408">
                  <c:v>41738</c:v>
                </c:pt>
                <c:pt idx="409">
                  <c:v>41737</c:v>
                </c:pt>
                <c:pt idx="410">
                  <c:v>41736</c:v>
                </c:pt>
                <c:pt idx="411">
                  <c:v>41733</c:v>
                </c:pt>
                <c:pt idx="412">
                  <c:v>41732</c:v>
                </c:pt>
                <c:pt idx="413">
                  <c:v>41731</c:v>
                </c:pt>
                <c:pt idx="414">
                  <c:v>41730</c:v>
                </c:pt>
                <c:pt idx="415">
                  <c:v>41729</c:v>
                </c:pt>
                <c:pt idx="416">
                  <c:v>41726</c:v>
                </c:pt>
                <c:pt idx="417">
                  <c:v>41725</c:v>
                </c:pt>
                <c:pt idx="418">
                  <c:v>41724</c:v>
                </c:pt>
                <c:pt idx="419">
                  <c:v>41723</c:v>
                </c:pt>
                <c:pt idx="420">
                  <c:v>41722</c:v>
                </c:pt>
                <c:pt idx="421">
                  <c:v>41719</c:v>
                </c:pt>
                <c:pt idx="422">
                  <c:v>41718</c:v>
                </c:pt>
                <c:pt idx="423">
                  <c:v>41717</c:v>
                </c:pt>
                <c:pt idx="424">
                  <c:v>41716</c:v>
                </c:pt>
                <c:pt idx="425">
                  <c:v>41715</c:v>
                </c:pt>
                <c:pt idx="426">
                  <c:v>41712</c:v>
                </c:pt>
                <c:pt idx="427">
                  <c:v>41711</c:v>
                </c:pt>
                <c:pt idx="428">
                  <c:v>41710</c:v>
                </c:pt>
                <c:pt idx="429">
                  <c:v>41709</c:v>
                </c:pt>
                <c:pt idx="430">
                  <c:v>41708</c:v>
                </c:pt>
                <c:pt idx="431">
                  <c:v>41705</c:v>
                </c:pt>
                <c:pt idx="432">
                  <c:v>41704</c:v>
                </c:pt>
                <c:pt idx="433">
                  <c:v>41703</c:v>
                </c:pt>
                <c:pt idx="434">
                  <c:v>41702</c:v>
                </c:pt>
                <c:pt idx="435">
                  <c:v>41701</c:v>
                </c:pt>
                <c:pt idx="436">
                  <c:v>41698</c:v>
                </c:pt>
                <c:pt idx="437">
                  <c:v>41697</c:v>
                </c:pt>
                <c:pt idx="438">
                  <c:v>41696</c:v>
                </c:pt>
                <c:pt idx="439">
                  <c:v>41695</c:v>
                </c:pt>
                <c:pt idx="440">
                  <c:v>41694</c:v>
                </c:pt>
                <c:pt idx="441">
                  <c:v>41691</c:v>
                </c:pt>
                <c:pt idx="442">
                  <c:v>41690</c:v>
                </c:pt>
                <c:pt idx="443">
                  <c:v>41689</c:v>
                </c:pt>
                <c:pt idx="444">
                  <c:v>41688</c:v>
                </c:pt>
                <c:pt idx="445">
                  <c:v>41687</c:v>
                </c:pt>
                <c:pt idx="446">
                  <c:v>41684</c:v>
                </c:pt>
                <c:pt idx="447">
                  <c:v>41683</c:v>
                </c:pt>
                <c:pt idx="448">
                  <c:v>41682</c:v>
                </c:pt>
                <c:pt idx="449">
                  <c:v>41681</c:v>
                </c:pt>
                <c:pt idx="450">
                  <c:v>41680</c:v>
                </c:pt>
                <c:pt idx="451">
                  <c:v>41677</c:v>
                </c:pt>
                <c:pt idx="452">
                  <c:v>41676</c:v>
                </c:pt>
                <c:pt idx="453">
                  <c:v>41675</c:v>
                </c:pt>
                <c:pt idx="454">
                  <c:v>41674</c:v>
                </c:pt>
                <c:pt idx="455">
                  <c:v>41673</c:v>
                </c:pt>
                <c:pt idx="456">
                  <c:v>41670</c:v>
                </c:pt>
                <c:pt idx="457">
                  <c:v>41669</c:v>
                </c:pt>
                <c:pt idx="458">
                  <c:v>41668</c:v>
                </c:pt>
                <c:pt idx="459">
                  <c:v>41667</c:v>
                </c:pt>
                <c:pt idx="460">
                  <c:v>41666</c:v>
                </c:pt>
                <c:pt idx="461">
                  <c:v>41663</c:v>
                </c:pt>
                <c:pt idx="462">
                  <c:v>41662</c:v>
                </c:pt>
                <c:pt idx="463">
                  <c:v>41661</c:v>
                </c:pt>
                <c:pt idx="464">
                  <c:v>41660</c:v>
                </c:pt>
                <c:pt idx="465">
                  <c:v>41659</c:v>
                </c:pt>
                <c:pt idx="466">
                  <c:v>41656</c:v>
                </c:pt>
                <c:pt idx="467">
                  <c:v>41655</c:v>
                </c:pt>
                <c:pt idx="468">
                  <c:v>41654</c:v>
                </c:pt>
                <c:pt idx="469">
                  <c:v>41653</c:v>
                </c:pt>
                <c:pt idx="470">
                  <c:v>41652</c:v>
                </c:pt>
                <c:pt idx="471">
                  <c:v>41649</c:v>
                </c:pt>
                <c:pt idx="472">
                  <c:v>41648</c:v>
                </c:pt>
                <c:pt idx="473">
                  <c:v>41647</c:v>
                </c:pt>
                <c:pt idx="474">
                  <c:v>41646</c:v>
                </c:pt>
                <c:pt idx="475">
                  <c:v>41645</c:v>
                </c:pt>
                <c:pt idx="476">
                  <c:v>41642</c:v>
                </c:pt>
                <c:pt idx="477">
                  <c:v>41641</c:v>
                </c:pt>
                <c:pt idx="478">
                  <c:v>41640</c:v>
                </c:pt>
                <c:pt idx="479">
                  <c:v>41639</c:v>
                </c:pt>
                <c:pt idx="480">
                  <c:v>41638</c:v>
                </c:pt>
                <c:pt idx="481">
                  <c:v>41635</c:v>
                </c:pt>
                <c:pt idx="482">
                  <c:v>41634</c:v>
                </c:pt>
                <c:pt idx="483">
                  <c:v>41633</c:v>
                </c:pt>
                <c:pt idx="484">
                  <c:v>41632</c:v>
                </c:pt>
                <c:pt idx="485">
                  <c:v>41631</c:v>
                </c:pt>
                <c:pt idx="486">
                  <c:v>41628</c:v>
                </c:pt>
                <c:pt idx="487">
                  <c:v>41627</c:v>
                </c:pt>
                <c:pt idx="488">
                  <c:v>41626</c:v>
                </c:pt>
                <c:pt idx="489">
                  <c:v>41625</c:v>
                </c:pt>
                <c:pt idx="490">
                  <c:v>41624</c:v>
                </c:pt>
                <c:pt idx="491">
                  <c:v>41621</c:v>
                </c:pt>
                <c:pt idx="492">
                  <c:v>41620</c:v>
                </c:pt>
                <c:pt idx="493">
                  <c:v>41619</c:v>
                </c:pt>
                <c:pt idx="494">
                  <c:v>41618</c:v>
                </c:pt>
                <c:pt idx="495">
                  <c:v>41617</c:v>
                </c:pt>
                <c:pt idx="496">
                  <c:v>41614</c:v>
                </c:pt>
                <c:pt idx="497">
                  <c:v>41613</c:v>
                </c:pt>
                <c:pt idx="498">
                  <c:v>41612</c:v>
                </c:pt>
                <c:pt idx="499">
                  <c:v>41611</c:v>
                </c:pt>
                <c:pt idx="500">
                  <c:v>41610</c:v>
                </c:pt>
                <c:pt idx="501">
                  <c:v>41607</c:v>
                </c:pt>
                <c:pt idx="502">
                  <c:v>41606</c:v>
                </c:pt>
                <c:pt idx="503">
                  <c:v>41605</c:v>
                </c:pt>
                <c:pt idx="504">
                  <c:v>41604</c:v>
                </c:pt>
                <c:pt idx="505">
                  <c:v>41603</c:v>
                </c:pt>
                <c:pt idx="506">
                  <c:v>41600</c:v>
                </c:pt>
                <c:pt idx="507">
                  <c:v>41599</c:v>
                </c:pt>
                <c:pt idx="508">
                  <c:v>41598</c:v>
                </c:pt>
                <c:pt idx="509">
                  <c:v>41597</c:v>
                </c:pt>
                <c:pt idx="510">
                  <c:v>41596</c:v>
                </c:pt>
                <c:pt idx="511">
                  <c:v>41593</c:v>
                </c:pt>
                <c:pt idx="512">
                  <c:v>41592</c:v>
                </c:pt>
                <c:pt idx="513">
                  <c:v>41591</c:v>
                </c:pt>
                <c:pt idx="514">
                  <c:v>41590</c:v>
                </c:pt>
                <c:pt idx="515">
                  <c:v>41589</c:v>
                </c:pt>
                <c:pt idx="516">
                  <c:v>41586</c:v>
                </c:pt>
                <c:pt idx="517">
                  <c:v>41585</c:v>
                </c:pt>
                <c:pt idx="518">
                  <c:v>41584</c:v>
                </c:pt>
                <c:pt idx="519">
                  <c:v>41583</c:v>
                </c:pt>
                <c:pt idx="520">
                  <c:v>41582</c:v>
                </c:pt>
                <c:pt idx="521">
                  <c:v>41579</c:v>
                </c:pt>
                <c:pt idx="522">
                  <c:v>41578</c:v>
                </c:pt>
                <c:pt idx="523">
                  <c:v>41577</c:v>
                </c:pt>
                <c:pt idx="524">
                  <c:v>41576</c:v>
                </c:pt>
                <c:pt idx="525">
                  <c:v>41575</c:v>
                </c:pt>
                <c:pt idx="526">
                  <c:v>41572</c:v>
                </c:pt>
                <c:pt idx="527">
                  <c:v>41571</c:v>
                </c:pt>
                <c:pt idx="528">
                  <c:v>41570</c:v>
                </c:pt>
                <c:pt idx="529">
                  <c:v>41569</c:v>
                </c:pt>
                <c:pt idx="530">
                  <c:v>41568</c:v>
                </c:pt>
                <c:pt idx="531">
                  <c:v>41565</c:v>
                </c:pt>
                <c:pt idx="532">
                  <c:v>41564</c:v>
                </c:pt>
                <c:pt idx="533">
                  <c:v>41563</c:v>
                </c:pt>
                <c:pt idx="534">
                  <c:v>41562</c:v>
                </c:pt>
                <c:pt idx="535">
                  <c:v>41561</c:v>
                </c:pt>
                <c:pt idx="536">
                  <c:v>41558</c:v>
                </c:pt>
                <c:pt idx="537">
                  <c:v>41557</c:v>
                </c:pt>
                <c:pt idx="538">
                  <c:v>41556</c:v>
                </c:pt>
                <c:pt idx="539">
                  <c:v>41555</c:v>
                </c:pt>
                <c:pt idx="540">
                  <c:v>41554</c:v>
                </c:pt>
                <c:pt idx="541">
                  <c:v>41551</c:v>
                </c:pt>
                <c:pt idx="542">
                  <c:v>41550</c:v>
                </c:pt>
                <c:pt idx="543">
                  <c:v>41549</c:v>
                </c:pt>
                <c:pt idx="544">
                  <c:v>41548</c:v>
                </c:pt>
                <c:pt idx="545">
                  <c:v>41547</c:v>
                </c:pt>
                <c:pt idx="546">
                  <c:v>41544</c:v>
                </c:pt>
                <c:pt idx="547">
                  <c:v>41543</c:v>
                </c:pt>
                <c:pt idx="548">
                  <c:v>41542</c:v>
                </c:pt>
                <c:pt idx="549">
                  <c:v>41541</c:v>
                </c:pt>
                <c:pt idx="550">
                  <c:v>41540</c:v>
                </c:pt>
                <c:pt idx="551">
                  <c:v>41537</c:v>
                </c:pt>
                <c:pt idx="552">
                  <c:v>41536</c:v>
                </c:pt>
                <c:pt idx="553">
                  <c:v>41535</c:v>
                </c:pt>
                <c:pt idx="554">
                  <c:v>41534</c:v>
                </c:pt>
                <c:pt idx="555">
                  <c:v>41533</c:v>
                </c:pt>
                <c:pt idx="556">
                  <c:v>41530</c:v>
                </c:pt>
                <c:pt idx="557">
                  <c:v>41529</c:v>
                </c:pt>
                <c:pt idx="558">
                  <c:v>41528</c:v>
                </c:pt>
                <c:pt idx="559">
                  <c:v>41527</c:v>
                </c:pt>
                <c:pt idx="560">
                  <c:v>41526</c:v>
                </c:pt>
                <c:pt idx="561">
                  <c:v>41523</c:v>
                </c:pt>
                <c:pt idx="562">
                  <c:v>41522</c:v>
                </c:pt>
                <c:pt idx="563">
                  <c:v>41521</c:v>
                </c:pt>
                <c:pt idx="564">
                  <c:v>41520</c:v>
                </c:pt>
                <c:pt idx="565">
                  <c:v>41519</c:v>
                </c:pt>
                <c:pt idx="566">
                  <c:v>41516</c:v>
                </c:pt>
                <c:pt idx="567">
                  <c:v>41515</c:v>
                </c:pt>
                <c:pt idx="568">
                  <c:v>41514</c:v>
                </c:pt>
                <c:pt idx="569">
                  <c:v>41513</c:v>
                </c:pt>
                <c:pt idx="570">
                  <c:v>41512</c:v>
                </c:pt>
                <c:pt idx="571">
                  <c:v>41509</c:v>
                </c:pt>
                <c:pt idx="572">
                  <c:v>41508</c:v>
                </c:pt>
                <c:pt idx="573">
                  <c:v>41507</c:v>
                </c:pt>
                <c:pt idx="574">
                  <c:v>41506</c:v>
                </c:pt>
                <c:pt idx="575">
                  <c:v>41505</c:v>
                </c:pt>
                <c:pt idx="576">
                  <c:v>41502</c:v>
                </c:pt>
                <c:pt idx="577">
                  <c:v>41501</c:v>
                </c:pt>
                <c:pt idx="578">
                  <c:v>41500</c:v>
                </c:pt>
                <c:pt idx="579">
                  <c:v>41499</c:v>
                </c:pt>
                <c:pt idx="580">
                  <c:v>41498</c:v>
                </c:pt>
                <c:pt idx="581">
                  <c:v>41495</c:v>
                </c:pt>
                <c:pt idx="582">
                  <c:v>41494</c:v>
                </c:pt>
                <c:pt idx="583">
                  <c:v>41493</c:v>
                </c:pt>
                <c:pt idx="584">
                  <c:v>41492</c:v>
                </c:pt>
                <c:pt idx="585">
                  <c:v>41491</c:v>
                </c:pt>
                <c:pt idx="586">
                  <c:v>41488</c:v>
                </c:pt>
                <c:pt idx="587">
                  <c:v>41487</c:v>
                </c:pt>
                <c:pt idx="588">
                  <c:v>41486</c:v>
                </c:pt>
                <c:pt idx="589">
                  <c:v>41485</c:v>
                </c:pt>
                <c:pt idx="590">
                  <c:v>41484</c:v>
                </c:pt>
                <c:pt idx="591">
                  <c:v>41481</c:v>
                </c:pt>
                <c:pt idx="592">
                  <c:v>41480</c:v>
                </c:pt>
                <c:pt idx="593">
                  <c:v>41479</c:v>
                </c:pt>
                <c:pt idx="594">
                  <c:v>41478</c:v>
                </c:pt>
                <c:pt idx="595">
                  <c:v>41477</c:v>
                </c:pt>
                <c:pt idx="596">
                  <c:v>41474</c:v>
                </c:pt>
                <c:pt idx="597">
                  <c:v>41473</c:v>
                </c:pt>
                <c:pt idx="598">
                  <c:v>41472</c:v>
                </c:pt>
                <c:pt idx="599">
                  <c:v>41471</c:v>
                </c:pt>
                <c:pt idx="600">
                  <c:v>41470</c:v>
                </c:pt>
                <c:pt idx="601">
                  <c:v>41467</c:v>
                </c:pt>
                <c:pt idx="602">
                  <c:v>41466</c:v>
                </c:pt>
                <c:pt idx="603">
                  <c:v>41465</c:v>
                </c:pt>
                <c:pt idx="604">
                  <c:v>41464</c:v>
                </c:pt>
                <c:pt idx="605">
                  <c:v>41463</c:v>
                </c:pt>
                <c:pt idx="606">
                  <c:v>41460</c:v>
                </c:pt>
                <c:pt idx="607">
                  <c:v>41459</c:v>
                </c:pt>
                <c:pt idx="608">
                  <c:v>41458</c:v>
                </c:pt>
                <c:pt idx="609">
                  <c:v>41457</c:v>
                </c:pt>
                <c:pt idx="610">
                  <c:v>41456</c:v>
                </c:pt>
                <c:pt idx="611">
                  <c:v>41453</c:v>
                </c:pt>
                <c:pt idx="612">
                  <c:v>41452</c:v>
                </c:pt>
                <c:pt idx="613">
                  <c:v>41451</c:v>
                </c:pt>
                <c:pt idx="614">
                  <c:v>41450</c:v>
                </c:pt>
                <c:pt idx="615">
                  <c:v>41449</c:v>
                </c:pt>
                <c:pt idx="616">
                  <c:v>41446</c:v>
                </c:pt>
                <c:pt idx="617">
                  <c:v>41445</c:v>
                </c:pt>
                <c:pt idx="618">
                  <c:v>41444</c:v>
                </c:pt>
                <c:pt idx="619">
                  <c:v>41443</c:v>
                </c:pt>
                <c:pt idx="620">
                  <c:v>41442</c:v>
                </c:pt>
                <c:pt idx="621">
                  <c:v>41439</c:v>
                </c:pt>
                <c:pt idx="622">
                  <c:v>41438</c:v>
                </c:pt>
                <c:pt idx="623">
                  <c:v>41437</c:v>
                </c:pt>
                <c:pt idx="624">
                  <c:v>41436</c:v>
                </c:pt>
                <c:pt idx="625">
                  <c:v>41435</c:v>
                </c:pt>
                <c:pt idx="626">
                  <c:v>41432</c:v>
                </c:pt>
                <c:pt idx="627">
                  <c:v>41431</c:v>
                </c:pt>
                <c:pt idx="628">
                  <c:v>41430</c:v>
                </c:pt>
                <c:pt idx="629">
                  <c:v>41429</c:v>
                </c:pt>
                <c:pt idx="630">
                  <c:v>41428</c:v>
                </c:pt>
                <c:pt idx="631">
                  <c:v>41425</c:v>
                </c:pt>
                <c:pt idx="632">
                  <c:v>41424</c:v>
                </c:pt>
                <c:pt idx="633">
                  <c:v>41423</c:v>
                </c:pt>
                <c:pt idx="634">
                  <c:v>41422</c:v>
                </c:pt>
                <c:pt idx="635">
                  <c:v>41421</c:v>
                </c:pt>
                <c:pt idx="636">
                  <c:v>41418</c:v>
                </c:pt>
                <c:pt idx="637">
                  <c:v>41417</c:v>
                </c:pt>
                <c:pt idx="638">
                  <c:v>41416</c:v>
                </c:pt>
                <c:pt idx="639">
                  <c:v>41415</c:v>
                </c:pt>
                <c:pt idx="640">
                  <c:v>41414</c:v>
                </c:pt>
                <c:pt idx="641">
                  <c:v>41411</c:v>
                </c:pt>
                <c:pt idx="642">
                  <c:v>41410</c:v>
                </c:pt>
                <c:pt idx="643">
                  <c:v>41409</c:v>
                </c:pt>
                <c:pt idx="644">
                  <c:v>41408</c:v>
                </c:pt>
                <c:pt idx="645">
                  <c:v>41407</c:v>
                </c:pt>
                <c:pt idx="646">
                  <c:v>41404</c:v>
                </c:pt>
                <c:pt idx="647">
                  <c:v>41403</c:v>
                </c:pt>
                <c:pt idx="648">
                  <c:v>41402</c:v>
                </c:pt>
                <c:pt idx="649">
                  <c:v>41401</c:v>
                </c:pt>
                <c:pt idx="650">
                  <c:v>41400</c:v>
                </c:pt>
                <c:pt idx="651">
                  <c:v>41397</c:v>
                </c:pt>
                <c:pt idx="652">
                  <c:v>41396</c:v>
                </c:pt>
                <c:pt idx="653">
                  <c:v>41395</c:v>
                </c:pt>
                <c:pt idx="654">
                  <c:v>41394</c:v>
                </c:pt>
                <c:pt idx="655">
                  <c:v>41393</c:v>
                </c:pt>
                <c:pt idx="656">
                  <c:v>41390</c:v>
                </c:pt>
                <c:pt idx="657">
                  <c:v>41389</c:v>
                </c:pt>
                <c:pt idx="658">
                  <c:v>41388</c:v>
                </c:pt>
                <c:pt idx="659">
                  <c:v>41387</c:v>
                </c:pt>
                <c:pt idx="660">
                  <c:v>41386</c:v>
                </c:pt>
                <c:pt idx="661">
                  <c:v>41383</c:v>
                </c:pt>
                <c:pt idx="662">
                  <c:v>41382</c:v>
                </c:pt>
                <c:pt idx="663">
                  <c:v>41381</c:v>
                </c:pt>
                <c:pt idx="664">
                  <c:v>41380</c:v>
                </c:pt>
                <c:pt idx="665">
                  <c:v>41379</c:v>
                </c:pt>
                <c:pt idx="666">
                  <c:v>41376</c:v>
                </c:pt>
                <c:pt idx="667">
                  <c:v>41375</c:v>
                </c:pt>
                <c:pt idx="668">
                  <c:v>41374</c:v>
                </c:pt>
                <c:pt idx="669">
                  <c:v>41373</c:v>
                </c:pt>
                <c:pt idx="670">
                  <c:v>41372</c:v>
                </c:pt>
                <c:pt idx="671">
                  <c:v>41369</c:v>
                </c:pt>
                <c:pt idx="672">
                  <c:v>41368</c:v>
                </c:pt>
                <c:pt idx="673">
                  <c:v>41367</c:v>
                </c:pt>
                <c:pt idx="674">
                  <c:v>41366</c:v>
                </c:pt>
                <c:pt idx="675">
                  <c:v>41365</c:v>
                </c:pt>
                <c:pt idx="676">
                  <c:v>41362</c:v>
                </c:pt>
                <c:pt idx="677">
                  <c:v>41361</c:v>
                </c:pt>
                <c:pt idx="678">
                  <c:v>41360</c:v>
                </c:pt>
                <c:pt idx="679">
                  <c:v>41359</c:v>
                </c:pt>
                <c:pt idx="680">
                  <c:v>41358</c:v>
                </c:pt>
                <c:pt idx="681">
                  <c:v>41355</c:v>
                </c:pt>
                <c:pt idx="682">
                  <c:v>41354</c:v>
                </c:pt>
                <c:pt idx="683">
                  <c:v>41353</c:v>
                </c:pt>
                <c:pt idx="684">
                  <c:v>41352</c:v>
                </c:pt>
                <c:pt idx="685">
                  <c:v>41351</c:v>
                </c:pt>
                <c:pt idx="686">
                  <c:v>41348</c:v>
                </c:pt>
                <c:pt idx="687">
                  <c:v>41347</c:v>
                </c:pt>
                <c:pt idx="688">
                  <c:v>41346</c:v>
                </c:pt>
                <c:pt idx="689">
                  <c:v>41345</c:v>
                </c:pt>
                <c:pt idx="690">
                  <c:v>41344</c:v>
                </c:pt>
                <c:pt idx="691">
                  <c:v>41341</c:v>
                </c:pt>
                <c:pt idx="692">
                  <c:v>41340</c:v>
                </c:pt>
                <c:pt idx="693">
                  <c:v>41339</c:v>
                </c:pt>
                <c:pt idx="694">
                  <c:v>41338</c:v>
                </c:pt>
                <c:pt idx="695">
                  <c:v>41337</c:v>
                </c:pt>
                <c:pt idx="696">
                  <c:v>41334</c:v>
                </c:pt>
                <c:pt idx="697">
                  <c:v>41333</c:v>
                </c:pt>
                <c:pt idx="698">
                  <c:v>41332</c:v>
                </c:pt>
                <c:pt idx="699">
                  <c:v>41331</c:v>
                </c:pt>
                <c:pt idx="700">
                  <c:v>41330</c:v>
                </c:pt>
                <c:pt idx="701">
                  <c:v>41327</c:v>
                </c:pt>
                <c:pt idx="702">
                  <c:v>41326</c:v>
                </c:pt>
                <c:pt idx="703">
                  <c:v>41325</c:v>
                </c:pt>
                <c:pt idx="704">
                  <c:v>41324</c:v>
                </c:pt>
                <c:pt idx="705">
                  <c:v>41323</c:v>
                </c:pt>
                <c:pt idx="706">
                  <c:v>41320</c:v>
                </c:pt>
                <c:pt idx="707">
                  <c:v>41319</c:v>
                </c:pt>
                <c:pt idx="708">
                  <c:v>41318</c:v>
                </c:pt>
                <c:pt idx="709">
                  <c:v>41317</c:v>
                </c:pt>
                <c:pt idx="710">
                  <c:v>41316</c:v>
                </c:pt>
                <c:pt idx="711">
                  <c:v>41313</c:v>
                </c:pt>
                <c:pt idx="712">
                  <c:v>41312</c:v>
                </c:pt>
                <c:pt idx="713">
                  <c:v>41311</c:v>
                </c:pt>
                <c:pt idx="714">
                  <c:v>41310</c:v>
                </c:pt>
                <c:pt idx="715">
                  <c:v>41309</c:v>
                </c:pt>
                <c:pt idx="716">
                  <c:v>41306</c:v>
                </c:pt>
                <c:pt idx="717">
                  <c:v>41305</c:v>
                </c:pt>
                <c:pt idx="718">
                  <c:v>41304</c:v>
                </c:pt>
                <c:pt idx="719">
                  <c:v>41303</c:v>
                </c:pt>
                <c:pt idx="720">
                  <c:v>41302</c:v>
                </c:pt>
                <c:pt idx="721">
                  <c:v>41299</c:v>
                </c:pt>
                <c:pt idx="722">
                  <c:v>41298</c:v>
                </c:pt>
                <c:pt idx="723">
                  <c:v>41297</c:v>
                </c:pt>
                <c:pt idx="724">
                  <c:v>41296</c:v>
                </c:pt>
                <c:pt idx="725">
                  <c:v>41295</c:v>
                </c:pt>
                <c:pt idx="726">
                  <c:v>41292</c:v>
                </c:pt>
                <c:pt idx="727">
                  <c:v>41291</c:v>
                </c:pt>
                <c:pt idx="728">
                  <c:v>41290</c:v>
                </c:pt>
                <c:pt idx="729">
                  <c:v>41289</c:v>
                </c:pt>
                <c:pt idx="730">
                  <c:v>41288</c:v>
                </c:pt>
                <c:pt idx="731">
                  <c:v>41285</c:v>
                </c:pt>
                <c:pt idx="732">
                  <c:v>41284</c:v>
                </c:pt>
                <c:pt idx="733">
                  <c:v>41283</c:v>
                </c:pt>
                <c:pt idx="734">
                  <c:v>41282</c:v>
                </c:pt>
                <c:pt idx="735">
                  <c:v>41281</c:v>
                </c:pt>
                <c:pt idx="736">
                  <c:v>41278</c:v>
                </c:pt>
                <c:pt idx="737">
                  <c:v>41277</c:v>
                </c:pt>
                <c:pt idx="738">
                  <c:v>41276</c:v>
                </c:pt>
                <c:pt idx="739">
                  <c:v>41275</c:v>
                </c:pt>
                <c:pt idx="740">
                  <c:v>41274</c:v>
                </c:pt>
                <c:pt idx="741">
                  <c:v>41271</c:v>
                </c:pt>
                <c:pt idx="742">
                  <c:v>41270</c:v>
                </c:pt>
                <c:pt idx="743">
                  <c:v>41269</c:v>
                </c:pt>
                <c:pt idx="744">
                  <c:v>41268</c:v>
                </c:pt>
                <c:pt idx="745">
                  <c:v>41267</c:v>
                </c:pt>
                <c:pt idx="746">
                  <c:v>41264</c:v>
                </c:pt>
                <c:pt idx="747">
                  <c:v>41263</c:v>
                </c:pt>
                <c:pt idx="748">
                  <c:v>41262</c:v>
                </c:pt>
                <c:pt idx="749">
                  <c:v>41261</c:v>
                </c:pt>
                <c:pt idx="750">
                  <c:v>41260</c:v>
                </c:pt>
                <c:pt idx="751">
                  <c:v>41257</c:v>
                </c:pt>
                <c:pt idx="752">
                  <c:v>41256</c:v>
                </c:pt>
                <c:pt idx="753">
                  <c:v>41255</c:v>
                </c:pt>
                <c:pt idx="754">
                  <c:v>41254</c:v>
                </c:pt>
                <c:pt idx="755">
                  <c:v>41253</c:v>
                </c:pt>
                <c:pt idx="756">
                  <c:v>41250</c:v>
                </c:pt>
                <c:pt idx="757">
                  <c:v>41249</c:v>
                </c:pt>
                <c:pt idx="758">
                  <c:v>41248</c:v>
                </c:pt>
                <c:pt idx="759">
                  <c:v>41247</c:v>
                </c:pt>
                <c:pt idx="760">
                  <c:v>41246</c:v>
                </c:pt>
                <c:pt idx="761">
                  <c:v>41243</c:v>
                </c:pt>
                <c:pt idx="762">
                  <c:v>41242</c:v>
                </c:pt>
                <c:pt idx="763">
                  <c:v>41241</c:v>
                </c:pt>
                <c:pt idx="764">
                  <c:v>41240</c:v>
                </c:pt>
                <c:pt idx="765">
                  <c:v>41239</c:v>
                </c:pt>
                <c:pt idx="766">
                  <c:v>41236</c:v>
                </c:pt>
                <c:pt idx="767">
                  <c:v>41235</c:v>
                </c:pt>
                <c:pt idx="768">
                  <c:v>41234</c:v>
                </c:pt>
                <c:pt idx="769">
                  <c:v>41233</c:v>
                </c:pt>
                <c:pt idx="770">
                  <c:v>41232</c:v>
                </c:pt>
                <c:pt idx="771">
                  <c:v>41229</c:v>
                </c:pt>
                <c:pt idx="772">
                  <c:v>41228</c:v>
                </c:pt>
                <c:pt idx="773">
                  <c:v>41227</c:v>
                </c:pt>
                <c:pt idx="774">
                  <c:v>41226</c:v>
                </c:pt>
                <c:pt idx="775">
                  <c:v>41225</c:v>
                </c:pt>
                <c:pt idx="776">
                  <c:v>41222</c:v>
                </c:pt>
                <c:pt idx="777">
                  <c:v>41221</c:v>
                </c:pt>
                <c:pt idx="778">
                  <c:v>41220</c:v>
                </c:pt>
                <c:pt idx="779">
                  <c:v>41219</c:v>
                </c:pt>
                <c:pt idx="780">
                  <c:v>41218</c:v>
                </c:pt>
                <c:pt idx="781">
                  <c:v>41215</c:v>
                </c:pt>
                <c:pt idx="782">
                  <c:v>41214</c:v>
                </c:pt>
                <c:pt idx="783">
                  <c:v>41213</c:v>
                </c:pt>
                <c:pt idx="784">
                  <c:v>41212</c:v>
                </c:pt>
                <c:pt idx="785">
                  <c:v>41211</c:v>
                </c:pt>
                <c:pt idx="786">
                  <c:v>41208</c:v>
                </c:pt>
                <c:pt idx="787">
                  <c:v>41207</c:v>
                </c:pt>
                <c:pt idx="788">
                  <c:v>41206</c:v>
                </c:pt>
                <c:pt idx="789">
                  <c:v>41205</c:v>
                </c:pt>
                <c:pt idx="790">
                  <c:v>41204</c:v>
                </c:pt>
                <c:pt idx="791">
                  <c:v>41201</c:v>
                </c:pt>
                <c:pt idx="792">
                  <c:v>41200</c:v>
                </c:pt>
                <c:pt idx="793">
                  <c:v>41199</c:v>
                </c:pt>
                <c:pt idx="794">
                  <c:v>41198</c:v>
                </c:pt>
                <c:pt idx="795">
                  <c:v>41197</c:v>
                </c:pt>
                <c:pt idx="796">
                  <c:v>41194</c:v>
                </c:pt>
                <c:pt idx="797">
                  <c:v>41193</c:v>
                </c:pt>
                <c:pt idx="798">
                  <c:v>41192</c:v>
                </c:pt>
                <c:pt idx="799">
                  <c:v>41191</c:v>
                </c:pt>
                <c:pt idx="800">
                  <c:v>41190</c:v>
                </c:pt>
                <c:pt idx="801">
                  <c:v>41187</c:v>
                </c:pt>
                <c:pt idx="802">
                  <c:v>41186</c:v>
                </c:pt>
                <c:pt idx="803">
                  <c:v>41185</c:v>
                </c:pt>
                <c:pt idx="804">
                  <c:v>41184</c:v>
                </c:pt>
                <c:pt idx="805">
                  <c:v>41183</c:v>
                </c:pt>
                <c:pt idx="806">
                  <c:v>41180</c:v>
                </c:pt>
                <c:pt idx="807">
                  <c:v>41179</c:v>
                </c:pt>
                <c:pt idx="808">
                  <c:v>41178</c:v>
                </c:pt>
                <c:pt idx="809">
                  <c:v>41177</c:v>
                </c:pt>
                <c:pt idx="810">
                  <c:v>41176</c:v>
                </c:pt>
                <c:pt idx="811">
                  <c:v>41173</c:v>
                </c:pt>
                <c:pt idx="812">
                  <c:v>41172</c:v>
                </c:pt>
                <c:pt idx="813">
                  <c:v>41171</c:v>
                </c:pt>
                <c:pt idx="814">
                  <c:v>41170</c:v>
                </c:pt>
                <c:pt idx="815">
                  <c:v>41169</c:v>
                </c:pt>
                <c:pt idx="816">
                  <c:v>41166</c:v>
                </c:pt>
                <c:pt idx="817">
                  <c:v>41165</c:v>
                </c:pt>
                <c:pt idx="818">
                  <c:v>41164</c:v>
                </c:pt>
                <c:pt idx="819">
                  <c:v>41163</c:v>
                </c:pt>
                <c:pt idx="820">
                  <c:v>41162</c:v>
                </c:pt>
                <c:pt idx="821">
                  <c:v>41159</c:v>
                </c:pt>
                <c:pt idx="822">
                  <c:v>41158</c:v>
                </c:pt>
                <c:pt idx="823">
                  <c:v>41157</c:v>
                </c:pt>
                <c:pt idx="824">
                  <c:v>41156</c:v>
                </c:pt>
                <c:pt idx="825">
                  <c:v>41155</c:v>
                </c:pt>
                <c:pt idx="826">
                  <c:v>41152</c:v>
                </c:pt>
                <c:pt idx="827">
                  <c:v>41151</c:v>
                </c:pt>
                <c:pt idx="828">
                  <c:v>41150</c:v>
                </c:pt>
                <c:pt idx="829">
                  <c:v>41149</c:v>
                </c:pt>
                <c:pt idx="830">
                  <c:v>41148</c:v>
                </c:pt>
                <c:pt idx="831">
                  <c:v>41145</c:v>
                </c:pt>
                <c:pt idx="832">
                  <c:v>41144</c:v>
                </c:pt>
                <c:pt idx="833">
                  <c:v>41143</c:v>
                </c:pt>
                <c:pt idx="834">
                  <c:v>41142</c:v>
                </c:pt>
                <c:pt idx="835">
                  <c:v>41141</c:v>
                </c:pt>
                <c:pt idx="836">
                  <c:v>41138</c:v>
                </c:pt>
                <c:pt idx="837">
                  <c:v>41137</c:v>
                </c:pt>
                <c:pt idx="838">
                  <c:v>41136</c:v>
                </c:pt>
                <c:pt idx="839">
                  <c:v>41135</c:v>
                </c:pt>
                <c:pt idx="840">
                  <c:v>41134</c:v>
                </c:pt>
                <c:pt idx="841">
                  <c:v>41131</c:v>
                </c:pt>
                <c:pt idx="842">
                  <c:v>41130</c:v>
                </c:pt>
                <c:pt idx="843">
                  <c:v>41129</c:v>
                </c:pt>
                <c:pt idx="844">
                  <c:v>41128</c:v>
                </c:pt>
                <c:pt idx="845">
                  <c:v>41127</c:v>
                </c:pt>
                <c:pt idx="846">
                  <c:v>41124</c:v>
                </c:pt>
                <c:pt idx="847">
                  <c:v>41123</c:v>
                </c:pt>
                <c:pt idx="848">
                  <c:v>41122</c:v>
                </c:pt>
                <c:pt idx="849">
                  <c:v>41121</c:v>
                </c:pt>
                <c:pt idx="850">
                  <c:v>41120</c:v>
                </c:pt>
                <c:pt idx="851">
                  <c:v>41117</c:v>
                </c:pt>
                <c:pt idx="852">
                  <c:v>41116</c:v>
                </c:pt>
                <c:pt idx="853">
                  <c:v>41115</c:v>
                </c:pt>
                <c:pt idx="854">
                  <c:v>41114</c:v>
                </c:pt>
                <c:pt idx="855">
                  <c:v>41113</c:v>
                </c:pt>
                <c:pt idx="856">
                  <c:v>41110</c:v>
                </c:pt>
                <c:pt idx="857">
                  <c:v>41109</c:v>
                </c:pt>
                <c:pt idx="858">
                  <c:v>41108</c:v>
                </c:pt>
                <c:pt idx="859">
                  <c:v>41107</c:v>
                </c:pt>
                <c:pt idx="860">
                  <c:v>41106</c:v>
                </c:pt>
                <c:pt idx="861">
                  <c:v>41103</c:v>
                </c:pt>
                <c:pt idx="862">
                  <c:v>41102</c:v>
                </c:pt>
                <c:pt idx="863">
                  <c:v>41101</c:v>
                </c:pt>
                <c:pt idx="864">
                  <c:v>41100</c:v>
                </c:pt>
                <c:pt idx="865">
                  <c:v>41099</c:v>
                </c:pt>
                <c:pt idx="866">
                  <c:v>41096</c:v>
                </c:pt>
                <c:pt idx="867">
                  <c:v>41095</c:v>
                </c:pt>
                <c:pt idx="868">
                  <c:v>41094</c:v>
                </c:pt>
                <c:pt idx="869">
                  <c:v>41093</c:v>
                </c:pt>
                <c:pt idx="870">
                  <c:v>41092</c:v>
                </c:pt>
                <c:pt idx="871">
                  <c:v>41089</c:v>
                </c:pt>
                <c:pt idx="872">
                  <c:v>41088</c:v>
                </c:pt>
                <c:pt idx="873">
                  <c:v>41087</c:v>
                </c:pt>
                <c:pt idx="874">
                  <c:v>41086</c:v>
                </c:pt>
                <c:pt idx="875">
                  <c:v>41085</c:v>
                </c:pt>
                <c:pt idx="876">
                  <c:v>41082</c:v>
                </c:pt>
                <c:pt idx="877">
                  <c:v>41081</c:v>
                </c:pt>
                <c:pt idx="878">
                  <c:v>41080</c:v>
                </c:pt>
                <c:pt idx="879">
                  <c:v>41079</c:v>
                </c:pt>
                <c:pt idx="880">
                  <c:v>41078</c:v>
                </c:pt>
                <c:pt idx="881">
                  <c:v>41075</c:v>
                </c:pt>
                <c:pt idx="882">
                  <c:v>41074</c:v>
                </c:pt>
                <c:pt idx="883">
                  <c:v>41073</c:v>
                </c:pt>
                <c:pt idx="884">
                  <c:v>41072</c:v>
                </c:pt>
                <c:pt idx="885">
                  <c:v>41071</c:v>
                </c:pt>
                <c:pt idx="886">
                  <c:v>41068</c:v>
                </c:pt>
                <c:pt idx="887">
                  <c:v>41067</c:v>
                </c:pt>
                <c:pt idx="888">
                  <c:v>41066</c:v>
                </c:pt>
                <c:pt idx="889">
                  <c:v>41065</c:v>
                </c:pt>
                <c:pt idx="890">
                  <c:v>41064</c:v>
                </c:pt>
                <c:pt idx="891">
                  <c:v>41061</c:v>
                </c:pt>
                <c:pt idx="892">
                  <c:v>41060</c:v>
                </c:pt>
                <c:pt idx="893">
                  <c:v>41059</c:v>
                </c:pt>
                <c:pt idx="894">
                  <c:v>41058</c:v>
                </c:pt>
                <c:pt idx="895">
                  <c:v>41057</c:v>
                </c:pt>
                <c:pt idx="896">
                  <c:v>41054</c:v>
                </c:pt>
                <c:pt idx="897">
                  <c:v>41053</c:v>
                </c:pt>
                <c:pt idx="898">
                  <c:v>41052</c:v>
                </c:pt>
                <c:pt idx="899">
                  <c:v>41051</c:v>
                </c:pt>
                <c:pt idx="900">
                  <c:v>41050</c:v>
                </c:pt>
                <c:pt idx="901">
                  <c:v>41047</c:v>
                </c:pt>
                <c:pt idx="902">
                  <c:v>41046</c:v>
                </c:pt>
                <c:pt idx="903">
                  <c:v>41045</c:v>
                </c:pt>
                <c:pt idx="904">
                  <c:v>41044</c:v>
                </c:pt>
                <c:pt idx="905">
                  <c:v>41043</c:v>
                </c:pt>
                <c:pt idx="906">
                  <c:v>41040</c:v>
                </c:pt>
                <c:pt idx="907">
                  <c:v>41039</c:v>
                </c:pt>
                <c:pt idx="908">
                  <c:v>41038</c:v>
                </c:pt>
                <c:pt idx="909">
                  <c:v>41037</c:v>
                </c:pt>
                <c:pt idx="910">
                  <c:v>41036</c:v>
                </c:pt>
                <c:pt idx="911">
                  <c:v>41033</c:v>
                </c:pt>
                <c:pt idx="912">
                  <c:v>41032</c:v>
                </c:pt>
                <c:pt idx="913">
                  <c:v>41031</c:v>
                </c:pt>
                <c:pt idx="914">
                  <c:v>41030</c:v>
                </c:pt>
                <c:pt idx="915">
                  <c:v>41029</c:v>
                </c:pt>
                <c:pt idx="916">
                  <c:v>41026</c:v>
                </c:pt>
                <c:pt idx="917">
                  <c:v>41025</c:v>
                </c:pt>
                <c:pt idx="918">
                  <c:v>41024</c:v>
                </c:pt>
                <c:pt idx="919">
                  <c:v>41023</c:v>
                </c:pt>
                <c:pt idx="920">
                  <c:v>41022</c:v>
                </c:pt>
                <c:pt idx="921">
                  <c:v>41019</c:v>
                </c:pt>
                <c:pt idx="922">
                  <c:v>41018</c:v>
                </c:pt>
                <c:pt idx="923">
                  <c:v>41017</c:v>
                </c:pt>
                <c:pt idx="924">
                  <c:v>41016</c:v>
                </c:pt>
                <c:pt idx="925">
                  <c:v>41015</c:v>
                </c:pt>
                <c:pt idx="926">
                  <c:v>41012</c:v>
                </c:pt>
                <c:pt idx="927">
                  <c:v>41011</c:v>
                </c:pt>
                <c:pt idx="928">
                  <c:v>41010</c:v>
                </c:pt>
                <c:pt idx="929">
                  <c:v>41009</c:v>
                </c:pt>
                <c:pt idx="930">
                  <c:v>41008</c:v>
                </c:pt>
                <c:pt idx="931">
                  <c:v>41005</c:v>
                </c:pt>
                <c:pt idx="932">
                  <c:v>41004</c:v>
                </c:pt>
                <c:pt idx="933">
                  <c:v>41003</c:v>
                </c:pt>
                <c:pt idx="934">
                  <c:v>41002</c:v>
                </c:pt>
                <c:pt idx="935">
                  <c:v>41001</c:v>
                </c:pt>
                <c:pt idx="936">
                  <c:v>40998</c:v>
                </c:pt>
                <c:pt idx="937">
                  <c:v>40997</c:v>
                </c:pt>
                <c:pt idx="938">
                  <c:v>40996</c:v>
                </c:pt>
                <c:pt idx="939">
                  <c:v>40995</c:v>
                </c:pt>
                <c:pt idx="940">
                  <c:v>40994</c:v>
                </c:pt>
                <c:pt idx="941">
                  <c:v>40991</c:v>
                </c:pt>
                <c:pt idx="942">
                  <c:v>40990</c:v>
                </c:pt>
                <c:pt idx="943">
                  <c:v>40989</c:v>
                </c:pt>
                <c:pt idx="944">
                  <c:v>40988</c:v>
                </c:pt>
                <c:pt idx="945">
                  <c:v>40987</c:v>
                </c:pt>
                <c:pt idx="946">
                  <c:v>40984</c:v>
                </c:pt>
                <c:pt idx="947">
                  <c:v>40983</c:v>
                </c:pt>
                <c:pt idx="948">
                  <c:v>40982</c:v>
                </c:pt>
                <c:pt idx="949">
                  <c:v>40981</c:v>
                </c:pt>
                <c:pt idx="950">
                  <c:v>40980</c:v>
                </c:pt>
                <c:pt idx="951">
                  <c:v>40977</c:v>
                </c:pt>
                <c:pt idx="952">
                  <c:v>40976</c:v>
                </c:pt>
                <c:pt idx="953">
                  <c:v>40975</c:v>
                </c:pt>
                <c:pt idx="954">
                  <c:v>40974</c:v>
                </c:pt>
                <c:pt idx="955">
                  <c:v>40973</c:v>
                </c:pt>
                <c:pt idx="956">
                  <c:v>40970</c:v>
                </c:pt>
                <c:pt idx="957">
                  <c:v>40969</c:v>
                </c:pt>
                <c:pt idx="958">
                  <c:v>40968</c:v>
                </c:pt>
                <c:pt idx="959">
                  <c:v>40967</c:v>
                </c:pt>
                <c:pt idx="960">
                  <c:v>40966</c:v>
                </c:pt>
                <c:pt idx="961">
                  <c:v>40963</c:v>
                </c:pt>
                <c:pt idx="962">
                  <c:v>40962</c:v>
                </c:pt>
                <c:pt idx="963">
                  <c:v>40961</c:v>
                </c:pt>
                <c:pt idx="964">
                  <c:v>40960</c:v>
                </c:pt>
                <c:pt idx="965">
                  <c:v>40959</c:v>
                </c:pt>
                <c:pt idx="966">
                  <c:v>40956</c:v>
                </c:pt>
                <c:pt idx="967">
                  <c:v>40955</c:v>
                </c:pt>
                <c:pt idx="968">
                  <c:v>40954</c:v>
                </c:pt>
                <c:pt idx="969">
                  <c:v>40953</c:v>
                </c:pt>
                <c:pt idx="970">
                  <c:v>40952</c:v>
                </c:pt>
                <c:pt idx="971">
                  <c:v>40949</c:v>
                </c:pt>
                <c:pt idx="972">
                  <c:v>40948</c:v>
                </c:pt>
                <c:pt idx="973">
                  <c:v>40947</c:v>
                </c:pt>
                <c:pt idx="974">
                  <c:v>40946</c:v>
                </c:pt>
                <c:pt idx="975">
                  <c:v>40945</c:v>
                </c:pt>
                <c:pt idx="976">
                  <c:v>40942</c:v>
                </c:pt>
                <c:pt idx="977">
                  <c:v>40941</c:v>
                </c:pt>
                <c:pt idx="978">
                  <c:v>40940</c:v>
                </c:pt>
                <c:pt idx="979">
                  <c:v>40939</c:v>
                </c:pt>
                <c:pt idx="980">
                  <c:v>40938</c:v>
                </c:pt>
                <c:pt idx="981">
                  <c:v>40935</c:v>
                </c:pt>
                <c:pt idx="982">
                  <c:v>40934</c:v>
                </c:pt>
                <c:pt idx="983">
                  <c:v>40933</c:v>
                </c:pt>
                <c:pt idx="984">
                  <c:v>40932</c:v>
                </c:pt>
                <c:pt idx="985">
                  <c:v>40931</c:v>
                </c:pt>
                <c:pt idx="986">
                  <c:v>40928</c:v>
                </c:pt>
                <c:pt idx="987">
                  <c:v>40927</c:v>
                </c:pt>
                <c:pt idx="988">
                  <c:v>40926</c:v>
                </c:pt>
                <c:pt idx="989">
                  <c:v>40925</c:v>
                </c:pt>
                <c:pt idx="990">
                  <c:v>40924</c:v>
                </c:pt>
                <c:pt idx="991">
                  <c:v>40921</c:v>
                </c:pt>
                <c:pt idx="992">
                  <c:v>40920</c:v>
                </c:pt>
                <c:pt idx="993">
                  <c:v>40919</c:v>
                </c:pt>
                <c:pt idx="994">
                  <c:v>40918</c:v>
                </c:pt>
                <c:pt idx="995">
                  <c:v>40917</c:v>
                </c:pt>
                <c:pt idx="996">
                  <c:v>40914</c:v>
                </c:pt>
                <c:pt idx="997">
                  <c:v>40913</c:v>
                </c:pt>
                <c:pt idx="998">
                  <c:v>40912</c:v>
                </c:pt>
                <c:pt idx="999">
                  <c:v>40911</c:v>
                </c:pt>
                <c:pt idx="1000">
                  <c:v>40910</c:v>
                </c:pt>
                <c:pt idx="1001">
                  <c:v>40907</c:v>
                </c:pt>
                <c:pt idx="1002">
                  <c:v>40906</c:v>
                </c:pt>
                <c:pt idx="1003">
                  <c:v>40905</c:v>
                </c:pt>
                <c:pt idx="1004">
                  <c:v>40904</c:v>
                </c:pt>
                <c:pt idx="1005">
                  <c:v>40903</c:v>
                </c:pt>
                <c:pt idx="1006">
                  <c:v>40900</c:v>
                </c:pt>
                <c:pt idx="1007">
                  <c:v>40899</c:v>
                </c:pt>
                <c:pt idx="1008">
                  <c:v>40898</c:v>
                </c:pt>
                <c:pt idx="1009">
                  <c:v>40897</c:v>
                </c:pt>
                <c:pt idx="1010">
                  <c:v>40896</c:v>
                </c:pt>
                <c:pt idx="1011">
                  <c:v>40893</c:v>
                </c:pt>
                <c:pt idx="1012">
                  <c:v>40892</c:v>
                </c:pt>
                <c:pt idx="1013">
                  <c:v>40891</c:v>
                </c:pt>
                <c:pt idx="1014">
                  <c:v>40890</c:v>
                </c:pt>
                <c:pt idx="1015">
                  <c:v>40889</c:v>
                </c:pt>
                <c:pt idx="1016">
                  <c:v>40886</c:v>
                </c:pt>
                <c:pt idx="1017">
                  <c:v>40885</c:v>
                </c:pt>
                <c:pt idx="1018">
                  <c:v>40884</c:v>
                </c:pt>
                <c:pt idx="1019">
                  <c:v>40883</c:v>
                </c:pt>
                <c:pt idx="1020">
                  <c:v>40882</c:v>
                </c:pt>
                <c:pt idx="1021">
                  <c:v>40879</c:v>
                </c:pt>
                <c:pt idx="1022">
                  <c:v>40878</c:v>
                </c:pt>
                <c:pt idx="1023">
                  <c:v>40877</c:v>
                </c:pt>
                <c:pt idx="1024">
                  <c:v>40876</c:v>
                </c:pt>
                <c:pt idx="1025">
                  <c:v>40875</c:v>
                </c:pt>
                <c:pt idx="1026">
                  <c:v>40872</c:v>
                </c:pt>
                <c:pt idx="1027">
                  <c:v>40871</c:v>
                </c:pt>
                <c:pt idx="1028">
                  <c:v>40870</c:v>
                </c:pt>
                <c:pt idx="1029">
                  <c:v>40869</c:v>
                </c:pt>
                <c:pt idx="1030">
                  <c:v>40868</c:v>
                </c:pt>
                <c:pt idx="1031">
                  <c:v>40865</c:v>
                </c:pt>
                <c:pt idx="1032">
                  <c:v>40864</c:v>
                </c:pt>
                <c:pt idx="1033">
                  <c:v>40863</c:v>
                </c:pt>
                <c:pt idx="1034">
                  <c:v>40862</c:v>
                </c:pt>
                <c:pt idx="1035">
                  <c:v>40861</c:v>
                </c:pt>
                <c:pt idx="1036">
                  <c:v>40858</c:v>
                </c:pt>
                <c:pt idx="1037">
                  <c:v>40857</c:v>
                </c:pt>
                <c:pt idx="1038">
                  <c:v>40856</c:v>
                </c:pt>
                <c:pt idx="1039">
                  <c:v>40855</c:v>
                </c:pt>
                <c:pt idx="1040">
                  <c:v>40854</c:v>
                </c:pt>
                <c:pt idx="1041">
                  <c:v>40851</c:v>
                </c:pt>
                <c:pt idx="1042">
                  <c:v>40850</c:v>
                </c:pt>
                <c:pt idx="1043">
                  <c:v>40849</c:v>
                </c:pt>
                <c:pt idx="1044">
                  <c:v>40848</c:v>
                </c:pt>
                <c:pt idx="1045">
                  <c:v>40847</c:v>
                </c:pt>
                <c:pt idx="1046">
                  <c:v>40844</c:v>
                </c:pt>
                <c:pt idx="1047">
                  <c:v>40843</c:v>
                </c:pt>
                <c:pt idx="1048">
                  <c:v>40842</c:v>
                </c:pt>
                <c:pt idx="1049">
                  <c:v>40841</c:v>
                </c:pt>
                <c:pt idx="1050">
                  <c:v>40840</c:v>
                </c:pt>
                <c:pt idx="1051">
                  <c:v>40837</c:v>
                </c:pt>
                <c:pt idx="1052">
                  <c:v>40836</c:v>
                </c:pt>
                <c:pt idx="1053">
                  <c:v>40835</c:v>
                </c:pt>
                <c:pt idx="1054">
                  <c:v>40834</c:v>
                </c:pt>
                <c:pt idx="1055">
                  <c:v>40833</c:v>
                </c:pt>
                <c:pt idx="1056">
                  <c:v>40830</c:v>
                </c:pt>
                <c:pt idx="1057">
                  <c:v>40829</c:v>
                </c:pt>
                <c:pt idx="1058">
                  <c:v>40828</c:v>
                </c:pt>
                <c:pt idx="1059">
                  <c:v>40827</c:v>
                </c:pt>
                <c:pt idx="1060">
                  <c:v>40826</c:v>
                </c:pt>
                <c:pt idx="1061">
                  <c:v>40823</c:v>
                </c:pt>
                <c:pt idx="1062">
                  <c:v>40822</c:v>
                </c:pt>
                <c:pt idx="1063">
                  <c:v>40821</c:v>
                </c:pt>
                <c:pt idx="1064">
                  <c:v>40820</c:v>
                </c:pt>
                <c:pt idx="1065">
                  <c:v>40819</c:v>
                </c:pt>
                <c:pt idx="1066">
                  <c:v>40816</c:v>
                </c:pt>
                <c:pt idx="1067">
                  <c:v>40815</c:v>
                </c:pt>
                <c:pt idx="1068">
                  <c:v>40814</c:v>
                </c:pt>
                <c:pt idx="1069">
                  <c:v>40813</c:v>
                </c:pt>
                <c:pt idx="1070">
                  <c:v>40812</c:v>
                </c:pt>
                <c:pt idx="1071">
                  <c:v>40809</c:v>
                </c:pt>
                <c:pt idx="1072">
                  <c:v>40808</c:v>
                </c:pt>
                <c:pt idx="1073">
                  <c:v>40807</c:v>
                </c:pt>
                <c:pt idx="1074">
                  <c:v>40806</c:v>
                </c:pt>
                <c:pt idx="1075">
                  <c:v>40805</c:v>
                </c:pt>
                <c:pt idx="1076">
                  <c:v>40802</c:v>
                </c:pt>
                <c:pt idx="1077">
                  <c:v>40801</c:v>
                </c:pt>
                <c:pt idx="1078">
                  <c:v>40800</c:v>
                </c:pt>
                <c:pt idx="1079">
                  <c:v>40799</c:v>
                </c:pt>
                <c:pt idx="1080">
                  <c:v>40798</c:v>
                </c:pt>
                <c:pt idx="1081">
                  <c:v>40795</c:v>
                </c:pt>
                <c:pt idx="1082">
                  <c:v>40794</c:v>
                </c:pt>
                <c:pt idx="1083">
                  <c:v>40793</c:v>
                </c:pt>
                <c:pt idx="1084">
                  <c:v>40792</c:v>
                </c:pt>
                <c:pt idx="1085">
                  <c:v>40791</c:v>
                </c:pt>
                <c:pt idx="1086">
                  <c:v>40788</c:v>
                </c:pt>
                <c:pt idx="1087">
                  <c:v>40787</c:v>
                </c:pt>
                <c:pt idx="1088">
                  <c:v>40786</c:v>
                </c:pt>
                <c:pt idx="1089">
                  <c:v>40785</c:v>
                </c:pt>
                <c:pt idx="1090">
                  <c:v>40784</c:v>
                </c:pt>
                <c:pt idx="1091">
                  <c:v>40781</c:v>
                </c:pt>
                <c:pt idx="1092">
                  <c:v>40780</c:v>
                </c:pt>
                <c:pt idx="1093">
                  <c:v>40779</c:v>
                </c:pt>
                <c:pt idx="1094">
                  <c:v>40778</c:v>
                </c:pt>
                <c:pt idx="1095">
                  <c:v>40777</c:v>
                </c:pt>
                <c:pt idx="1096">
                  <c:v>40774</c:v>
                </c:pt>
                <c:pt idx="1097">
                  <c:v>40773</c:v>
                </c:pt>
                <c:pt idx="1098">
                  <c:v>40772</c:v>
                </c:pt>
                <c:pt idx="1099">
                  <c:v>40771</c:v>
                </c:pt>
                <c:pt idx="1100">
                  <c:v>40770</c:v>
                </c:pt>
                <c:pt idx="1101">
                  <c:v>40767</c:v>
                </c:pt>
                <c:pt idx="1102">
                  <c:v>40766</c:v>
                </c:pt>
                <c:pt idx="1103">
                  <c:v>40765</c:v>
                </c:pt>
                <c:pt idx="1104">
                  <c:v>40764</c:v>
                </c:pt>
                <c:pt idx="1105">
                  <c:v>40763</c:v>
                </c:pt>
                <c:pt idx="1106">
                  <c:v>40760</c:v>
                </c:pt>
                <c:pt idx="1107">
                  <c:v>40759</c:v>
                </c:pt>
                <c:pt idx="1108">
                  <c:v>40758</c:v>
                </c:pt>
                <c:pt idx="1109">
                  <c:v>40757</c:v>
                </c:pt>
                <c:pt idx="1110">
                  <c:v>40756</c:v>
                </c:pt>
                <c:pt idx="1111">
                  <c:v>40753</c:v>
                </c:pt>
                <c:pt idx="1112">
                  <c:v>40752</c:v>
                </c:pt>
                <c:pt idx="1113">
                  <c:v>40751</c:v>
                </c:pt>
                <c:pt idx="1114">
                  <c:v>40750</c:v>
                </c:pt>
                <c:pt idx="1115">
                  <c:v>40749</c:v>
                </c:pt>
                <c:pt idx="1116">
                  <c:v>40746</c:v>
                </c:pt>
                <c:pt idx="1117">
                  <c:v>40745</c:v>
                </c:pt>
                <c:pt idx="1118">
                  <c:v>40744</c:v>
                </c:pt>
                <c:pt idx="1119">
                  <c:v>40743</c:v>
                </c:pt>
                <c:pt idx="1120">
                  <c:v>40742</c:v>
                </c:pt>
                <c:pt idx="1121">
                  <c:v>40739</c:v>
                </c:pt>
                <c:pt idx="1122">
                  <c:v>40738</c:v>
                </c:pt>
                <c:pt idx="1123">
                  <c:v>40737</c:v>
                </c:pt>
                <c:pt idx="1124">
                  <c:v>40736</c:v>
                </c:pt>
                <c:pt idx="1125">
                  <c:v>40735</c:v>
                </c:pt>
                <c:pt idx="1126">
                  <c:v>40732</c:v>
                </c:pt>
                <c:pt idx="1127">
                  <c:v>40731</c:v>
                </c:pt>
                <c:pt idx="1128">
                  <c:v>40730</c:v>
                </c:pt>
                <c:pt idx="1129">
                  <c:v>40729</c:v>
                </c:pt>
                <c:pt idx="1130">
                  <c:v>40728</c:v>
                </c:pt>
                <c:pt idx="1131">
                  <c:v>40725</c:v>
                </c:pt>
                <c:pt idx="1132">
                  <c:v>40724</c:v>
                </c:pt>
                <c:pt idx="1133">
                  <c:v>40723</c:v>
                </c:pt>
                <c:pt idx="1134">
                  <c:v>40722</c:v>
                </c:pt>
                <c:pt idx="1135">
                  <c:v>40721</c:v>
                </c:pt>
                <c:pt idx="1136">
                  <c:v>40718</c:v>
                </c:pt>
                <c:pt idx="1137">
                  <c:v>40717</c:v>
                </c:pt>
                <c:pt idx="1138">
                  <c:v>40716</c:v>
                </c:pt>
                <c:pt idx="1139">
                  <c:v>40715</c:v>
                </c:pt>
                <c:pt idx="1140">
                  <c:v>40714</c:v>
                </c:pt>
                <c:pt idx="1141">
                  <c:v>40711</c:v>
                </c:pt>
                <c:pt idx="1142">
                  <c:v>40710</c:v>
                </c:pt>
                <c:pt idx="1143">
                  <c:v>40709</c:v>
                </c:pt>
                <c:pt idx="1144">
                  <c:v>40708</c:v>
                </c:pt>
                <c:pt idx="1145">
                  <c:v>40707</c:v>
                </c:pt>
                <c:pt idx="1146">
                  <c:v>40704</c:v>
                </c:pt>
                <c:pt idx="1147">
                  <c:v>40703</c:v>
                </c:pt>
                <c:pt idx="1148">
                  <c:v>40702</c:v>
                </c:pt>
                <c:pt idx="1149">
                  <c:v>40701</c:v>
                </c:pt>
                <c:pt idx="1150">
                  <c:v>40700</c:v>
                </c:pt>
                <c:pt idx="1151">
                  <c:v>40697</c:v>
                </c:pt>
                <c:pt idx="1152">
                  <c:v>40696</c:v>
                </c:pt>
                <c:pt idx="1153">
                  <c:v>40695</c:v>
                </c:pt>
                <c:pt idx="1154">
                  <c:v>40694</c:v>
                </c:pt>
                <c:pt idx="1155">
                  <c:v>40693</c:v>
                </c:pt>
                <c:pt idx="1156">
                  <c:v>40690</c:v>
                </c:pt>
                <c:pt idx="1157">
                  <c:v>40689</c:v>
                </c:pt>
                <c:pt idx="1158">
                  <c:v>40688</c:v>
                </c:pt>
                <c:pt idx="1159">
                  <c:v>40687</c:v>
                </c:pt>
                <c:pt idx="1160">
                  <c:v>40686</c:v>
                </c:pt>
                <c:pt idx="1161">
                  <c:v>40683</c:v>
                </c:pt>
                <c:pt idx="1162">
                  <c:v>40682</c:v>
                </c:pt>
                <c:pt idx="1163">
                  <c:v>40681</c:v>
                </c:pt>
                <c:pt idx="1164">
                  <c:v>40680</c:v>
                </c:pt>
                <c:pt idx="1165">
                  <c:v>40679</c:v>
                </c:pt>
                <c:pt idx="1166">
                  <c:v>40676</c:v>
                </c:pt>
                <c:pt idx="1167">
                  <c:v>40675</c:v>
                </c:pt>
                <c:pt idx="1168">
                  <c:v>40674</c:v>
                </c:pt>
                <c:pt idx="1169">
                  <c:v>40673</c:v>
                </c:pt>
                <c:pt idx="1170">
                  <c:v>40672</c:v>
                </c:pt>
                <c:pt idx="1171">
                  <c:v>40669</c:v>
                </c:pt>
                <c:pt idx="1172">
                  <c:v>40668</c:v>
                </c:pt>
                <c:pt idx="1173">
                  <c:v>40667</c:v>
                </c:pt>
                <c:pt idx="1174">
                  <c:v>40666</c:v>
                </c:pt>
                <c:pt idx="1175">
                  <c:v>40665</c:v>
                </c:pt>
                <c:pt idx="1176">
                  <c:v>40662</c:v>
                </c:pt>
                <c:pt idx="1177">
                  <c:v>40661</c:v>
                </c:pt>
                <c:pt idx="1178">
                  <c:v>40660</c:v>
                </c:pt>
                <c:pt idx="1179">
                  <c:v>40659</c:v>
                </c:pt>
                <c:pt idx="1180">
                  <c:v>40658</c:v>
                </c:pt>
                <c:pt idx="1181">
                  <c:v>40655</c:v>
                </c:pt>
                <c:pt idx="1182">
                  <c:v>40654</c:v>
                </c:pt>
                <c:pt idx="1183">
                  <c:v>40653</c:v>
                </c:pt>
                <c:pt idx="1184">
                  <c:v>40652</c:v>
                </c:pt>
                <c:pt idx="1185">
                  <c:v>40651</c:v>
                </c:pt>
                <c:pt idx="1186">
                  <c:v>40648</c:v>
                </c:pt>
                <c:pt idx="1187">
                  <c:v>40647</c:v>
                </c:pt>
                <c:pt idx="1188">
                  <c:v>40646</c:v>
                </c:pt>
                <c:pt idx="1189">
                  <c:v>40645</c:v>
                </c:pt>
                <c:pt idx="1190">
                  <c:v>40644</c:v>
                </c:pt>
                <c:pt idx="1191">
                  <c:v>40641</c:v>
                </c:pt>
                <c:pt idx="1192">
                  <c:v>40640</c:v>
                </c:pt>
                <c:pt idx="1193">
                  <c:v>40639</c:v>
                </c:pt>
                <c:pt idx="1194">
                  <c:v>40638</c:v>
                </c:pt>
                <c:pt idx="1195">
                  <c:v>40637</c:v>
                </c:pt>
                <c:pt idx="1196">
                  <c:v>40634</c:v>
                </c:pt>
                <c:pt idx="1197">
                  <c:v>40633</c:v>
                </c:pt>
                <c:pt idx="1198">
                  <c:v>40632</c:v>
                </c:pt>
                <c:pt idx="1199">
                  <c:v>40631</c:v>
                </c:pt>
                <c:pt idx="1200">
                  <c:v>40630</c:v>
                </c:pt>
                <c:pt idx="1201">
                  <c:v>40627</c:v>
                </c:pt>
                <c:pt idx="1202">
                  <c:v>40626</c:v>
                </c:pt>
                <c:pt idx="1203">
                  <c:v>40625</c:v>
                </c:pt>
                <c:pt idx="1204">
                  <c:v>40624</c:v>
                </c:pt>
                <c:pt idx="1205">
                  <c:v>40623</c:v>
                </c:pt>
                <c:pt idx="1206">
                  <c:v>40620</c:v>
                </c:pt>
                <c:pt idx="1207">
                  <c:v>40619</c:v>
                </c:pt>
                <c:pt idx="1208">
                  <c:v>40618</c:v>
                </c:pt>
                <c:pt idx="1209">
                  <c:v>40617</c:v>
                </c:pt>
                <c:pt idx="1210">
                  <c:v>40616</c:v>
                </c:pt>
                <c:pt idx="1211">
                  <c:v>40613</c:v>
                </c:pt>
                <c:pt idx="1212">
                  <c:v>40612</c:v>
                </c:pt>
                <c:pt idx="1213">
                  <c:v>40611</c:v>
                </c:pt>
                <c:pt idx="1214">
                  <c:v>40610</c:v>
                </c:pt>
                <c:pt idx="1215">
                  <c:v>40609</c:v>
                </c:pt>
                <c:pt idx="1216">
                  <c:v>40606</c:v>
                </c:pt>
                <c:pt idx="1217">
                  <c:v>40605</c:v>
                </c:pt>
                <c:pt idx="1218">
                  <c:v>40604</c:v>
                </c:pt>
                <c:pt idx="1219">
                  <c:v>40603</c:v>
                </c:pt>
                <c:pt idx="1220">
                  <c:v>40602</c:v>
                </c:pt>
                <c:pt idx="1221">
                  <c:v>40599</c:v>
                </c:pt>
                <c:pt idx="1222">
                  <c:v>40598</c:v>
                </c:pt>
                <c:pt idx="1223">
                  <c:v>40597</c:v>
                </c:pt>
                <c:pt idx="1224">
                  <c:v>40596</c:v>
                </c:pt>
                <c:pt idx="1225">
                  <c:v>40595</c:v>
                </c:pt>
                <c:pt idx="1226">
                  <c:v>40592</c:v>
                </c:pt>
                <c:pt idx="1227">
                  <c:v>40591</c:v>
                </c:pt>
                <c:pt idx="1228">
                  <c:v>40590</c:v>
                </c:pt>
                <c:pt idx="1229">
                  <c:v>40589</c:v>
                </c:pt>
                <c:pt idx="1230">
                  <c:v>40588</c:v>
                </c:pt>
                <c:pt idx="1231">
                  <c:v>40585</c:v>
                </c:pt>
                <c:pt idx="1232">
                  <c:v>40584</c:v>
                </c:pt>
                <c:pt idx="1233">
                  <c:v>40583</c:v>
                </c:pt>
                <c:pt idx="1234">
                  <c:v>40582</c:v>
                </c:pt>
                <c:pt idx="1235">
                  <c:v>40581</c:v>
                </c:pt>
                <c:pt idx="1236">
                  <c:v>40578</c:v>
                </c:pt>
                <c:pt idx="1237">
                  <c:v>40577</c:v>
                </c:pt>
                <c:pt idx="1238">
                  <c:v>40576</c:v>
                </c:pt>
                <c:pt idx="1239">
                  <c:v>40575</c:v>
                </c:pt>
                <c:pt idx="1240">
                  <c:v>40574</c:v>
                </c:pt>
                <c:pt idx="1241">
                  <c:v>40571</c:v>
                </c:pt>
                <c:pt idx="1242">
                  <c:v>40570</c:v>
                </c:pt>
                <c:pt idx="1243">
                  <c:v>40569</c:v>
                </c:pt>
                <c:pt idx="1244">
                  <c:v>40568</c:v>
                </c:pt>
                <c:pt idx="1245">
                  <c:v>40567</c:v>
                </c:pt>
                <c:pt idx="1246">
                  <c:v>40564</c:v>
                </c:pt>
                <c:pt idx="1247">
                  <c:v>40563</c:v>
                </c:pt>
                <c:pt idx="1248">
                  <c:v>40562</c:v>
                </c:pt>
                <c:pt idx="1249">
                  <c:v>40561</c:v>
                </c:pt>
                <c:pt idx="1250">
                  <c:v>40560</c:v>
                </c:pt>
                <c:pt idx="1251">
                  <c:v>40557</c:v>
                </c:pt>
                <c:pt idx="1252">
                  <c:v>40556</c:v>
                </c:pt>
                <c:pt idx="1253">
                  <c:v>40555</c:v>
                </c:pt>
                <c:pt idx="1254">
                  <c:v>40554</c:v>
                </c:pt>
                <c:pt idx="1255">
                  <c:v>40553</c:v>
                </c:pt>
                <c:pt idx="1256">
                  <c:v>40550</c:v>
                </c:pt>
                <c:pt idx="1257">
                  <c:v>40549</c:v>
                </c:pt>
                <c:pt idx="1258">
                  <c:v>40548</c:v>
                </c:pt>
                <c:pt idx="1259">
                  <c:v>40547</c:v>
                </c:pt>
                <c:pt idx="1260">
                  <c:v>40546</c:v>
                </c:pt>
                <c:pt idx="1261">
                  <c:v>40543</c:v>
                </c:pt>
                <c:pt idx="1262">
                  <c:v>40542</c:v>
                </c:pt>
                <c:pt idx="1263">
                  <c:v>40541</c:v>
                </c:pt>
                <c:pt idx="1264">
                  <c:v>40540</c:v>
                </c:pt>
                <c:pt idx="1265">
                  <c:v>40539</c:v>
                </c:pt>
                <c:pt idx="1266">
                  <c:v>40536</c:v>
                </c:pt>
                <c:pt idx="1267">
                  <c:v>40535</c:v>
                </c:pt>
                <c:pt idx="1268">
                  <c:v>40534</c:v>
                </c:pt>
                <c:pt idx="1269">
                  <c:v>40533</c:v>
                </c:pt>
                <c:pt idx="1270">
                  <c:v>40532</c:v>
                </c:pt>
                <c:pt idx="1271">
                  <c:v>40529</c:v>
                </c:pt>
                <c:pt idx="1272">
                  <c:v>40528</c:v>
                </c:pt>
                <c:pt idx="1273">
                  <c:v>40527</c:v>
                </c:pt>
                <c:pt idx="1274">
                  <c:v>40526</c:v>
                </c:pt>
                <c:pt idx="1275">
                  <c:v>40525</c:v>
                </c:pt>
                <c:pt idx="1276">
                  <c:v>40522</c:v>
                </c:pt>
                <c:pt idx="1277">
                  <c:v>40521</c:v>
                </c:pt>
                <c:pt idx="1278">
                  <c:v>40520</c:v>
                </c:pt>
                <c:pt idx="1279">
                  <c:v>40519</c:v>
                </c:pt>
                <c:pt idx="1280">
                  <c:v>40518</c:v>
                </c:pt>
                <c:pt idx="1281">
                  <c:v>40515</c:v>
                </c:pt>
                <c:pt idx="1282">
                  <c:v>40514</c:v>
                </c:pt>
                <c:pt idx="1283">
                  <c:v>40513</c:v>
                </c:pt>
                <c:pt idx="1284">
                  <c:v>40512</c:v>
                </c:pt>
                <c:pt idx="1285">
                  <c:v>40511</c:v>
                </c:pt>
                <c:pt idx="1286">
                  <c:v>40508</c:v>
                </c:pt>
                <c:pt idx="1287">
                  <c:v>40507</c:v>
                </c:pt>
                <c:pt idx="1288">
                  <c:v>40506</c:v>
                </c:pt>
                <c:pt idx="1289">
                  <c:v>40505</c:v>
                </c:pt>
                <c:pt idx="1290">
                  <c:v>40504</c:v>
                </c:pt>
                <c:pt idx="1291">
                  <c:v>40501</c:v>
                </c:pt>
                <c:pt idx="1292">
                  <c:v>40500</c:v>
                </c:pt>
                <c:pt idx="1293">
                  <c:v>40499</c:v>
                </c:pt>
                <c:pt idx="1294">
                  <c:v>40498</c:v>
                </c:pt>
                <c:pt idx="1295">
                  <c:v>40497</c:v>
                </c:pt>
                <c:pt idx="1296">
                  <c:v>40494</c:v>
                </c:pt>
                <c:pt idx="1297">
                  <c:v>40493</c:v>
                </c:pt>
                <c:pt idx="1298">
                  <c:v>40492</c:v>
                </c:pt>
                <c:pt idx="1299">
                  <c:v>40491</c:v>
                </c:pt>
                <c:pt idx="1300">
                  <c:v>40490</c:v>
                </c:pt>
                <c:pt idx="1301">
                  <c:v>40487</c:v>
                </c:pt>
                <c:pt idx="1302">
                  <c:v>40486</c:v>
                </c:pt>
                <c:pt idx="1303">
                  <c:v>40485</c:v>
                </c:pt>
                <c:pt idx="1304">
                  <c:v>40484</c:v>
                </c:pt>
                <c:pt idx="1305">
                  <c:v>40483</c:v>
                </c:pt>
                <c:pt idx="1306">
                  <c:v>40480</c:v>
                </c:pt>
                <c:pt idx="1307">
                  <c:v>40479</c:v>
                </c:pt>
                <c:pt idx="1308">
                  <c:v>40478</c:v>
                </c:pt>
                <c:pt idx="1309">
                  <c:v>40477</c:v>
                </c:pt>
                <c:pt idx="1310">
                  <c:v>40476</c:v>
                </c:pt>
                <c:pt idx="1311">
                  <c:v>40473</c:v>
                </c:pt>
                <c:pt idx="1312">
                  <c:v>40472</c:v>
                </c:pt>
                <c:pt idx="1313">
                  <c:v>40471</c:v>
                </c:pt>
                <c:pt idx="1314">
                  <c:v>40470</c:v>
                </c:pt>
                <c:pt idx="1315">
                  <c:v>40469</c:v>
                </c:pt>
                <c:pt idx="1316">
                  <c:v>40466</c:v>
                </c:pt>
                <c:pt idx="1317">
                  <c:v>40465</c:v>
                </c:pt>
                <c:pt idx="1318">
                  <c:v>40464</c:v>
                </c:pt>
                <c:pt idx="1319">
                  <c:v>40463</c:v>
                </c:pt>
                <c:pt idx="1320">
                  <c:v>40462</c:v>
                </c:pt>
                <c:pt idx="1321">
                  <c:v>40459</c:v>
                </c:pt>
                <c:pt idx="1322">
                  <c:v>40458</c:v>
                </c:pt>
                <c:pt idx="1323">
                  <c:v>40457</c:v>
                </c:pt>
                <c:pt idx="1324">
                  <c:v>40456</c:v>
                </c:pt>
                <c:pt idx="1325">
                  <c:v>40455</c:v>
                </c:pt>
                <c:pt idx="1326">
                  <c:v>40452</c:v>
                </c:pt>
                <c:pt idx="1327">
                  <c:v>40451</c:v>
                </c:pt>
                <c:pt idx="1328">
                  <c:v>40450</c:v>
                </c:pt>
                <c:pt idx="1329">
                  <c:v>40449</c:v>
                </c:pt>
                <c:pt idx="1330">
                  <c:v>40448</c:v>
                </c:pt>
                <c:pt idx="1331">
                  <c:v>40445</c:v>
                </c:pt>
                <c:pt idx="1332">
                  <c:v>40444</c:v>
                </c:pt>
                <c:pt idx="1333">
                  <c:v>40443</c:v>
                </c:pt>
                <c:pt idx="1334">
                  <c:v>40442</c:v>
                </c:pt>
                <c:pt idx="1335">
                  <c:v>40441</c:v>
                </c:pt>
                <c:pt idx="1336">
                  <c:v>40438</c:v>
                </c:pt>
                <c:pt idx="1337">
                  <c:v>40437</c:v>
                </c:pt>
                <c:pt idx="1338">
                  <c:v>40436</c:v>
                </c:pt>
                <c:pt idx="1339">
                  <c:v>40435</c:v>
                </c:pt>
                <c:pt idx="1340">
                  <c:v>40434</c:v>
                </c:pt>
                <c:pt idx="1341">
                  <c:v>40431</c:v>
                </c:pt>
                <c:pt idx="1342">
                  <c:v>40430</c:v>
                </c:pt>
                <c:pt idx="1343">
                  <c:v>40429</c:v>
                </c:pt>
                <c:pt idx="1344">
                  <c:v>40428</c:v>
                </c:pt>
                <c:pt idx="1345">
                  <c:v>40427</c:v>
                </c:pt>
                <c:pt idx="1346">
                  <c:v>40424</c:v>
                </c:pt>
                <c:pt idx="1347">
                  <c:v>40423</c:v>
                </c:pt>
                <c:pt idx="1348">
                  <c:v>40422</c:v>
                </c:pt>
                <c:pt idx="1349">
                  <c:v>40421</c:v>
                </c:pt>
                <c:pt idx="1350">
                  <c:v>40420</c:v>
                </c:pt>
                <c:pt idx="1351">
                  <c:v>40417</c:v>
                </c:pt>
                <c:pt idx="1352">
                  <c:v>40416</c:v>
                </c:pt>
                <c:pt idx="1353">
                  <c:v>40415</c:v>
                </c:pt>
                <c:pt idx="1354">
                  <c:v>40414</c:v>
                </c:pt>
                <c:pt idx="1355">
                  <c:v>40413</c:v>
                </c:pt>
                <c:pt idx="1356">
                  <c:v>40410</c:v>
                </c:pt>
                <c:pt idx="1357">
                  <c:v>40409</c:v>
                </c:pt>
                <c:pt idx="1358">
                  <c:v>40408</c:v>
                </c:pt>
                <c:pt idx="1359">
                  <c:v>40407</c:v>
                </c:pt>
                <c:pt idx="1360">
                  <c:v>40406</c:v>
                </c:pt>
                <c:pt idx="1361">
                  <c:v>40403</c:v>
                </c:pt>
                <c:pt idx="1362">
                  <c:v>40402</c:v>
                </c:pt>
                <c:pt idx="1363">
                  <c:v>40401</c:v>
                </c:pt>
                <c:pt idx="1364">
                  <c:v>40400</c:v>
                </c:pt>
                <c:pt idx="1365">
                  <c:v>40399</c:v>
                </c:pt>
                <c:pt idx="1366">
                  <c:v>40396</c:v>
                </c:pt>
                <c:pt idx="1367">
                  <c:v>40395</c:v>
                </c:pt>
                <c:pt idx="1368">
                  <c:v>40394</c:v>
                </c:pt>
                <c:pt idx="1369">
                  <c:v>40393</c:v>
                </c:pt>
                <c:pt idx="1370">
                  <c:v>40392</c:v>
                </c:pt>
                <c:pt idx="1371">
                  <c:v>40389</c:v>
                </c:pt>
                <c:pt idx="1372">
                  <c:v>40388</c:v>
                </c:pt>
                <c:pt idx="1373">
                  <c:v>40387</c:v>
                </c:pt>
                <c:pt idx="1374">
                  <c:v>40386</c:v>
                </c:pt>
                <c:pt idx="1375">
                  <c:v>40385</c:v>
                </c:pt>
                <c:pt idx="1376">
                  <c:v>40382</c:v>
                </c:pt>
                <c:pt idx="1377">
                  <c:v>40381</c:v>
                </c:pt>
                <c:pt idx="1378">
                  <c:v>40380</c:v>
                </c:pt>
                <c:pt idx="1379">
                  <c:v>40379</c:v>
                </c:pt>
                <c:pt idx="1380">
                  <c:v>40378</c:v>
                </c:pt>
                <c:pt idx="1381">
                  <c:v>40375</c:v>
                </c:pt>
                <c:pt idx="1382">
                  <c:v>40374</c:v>
                </c:pt>
                <c:pt idx="1383">
                  <c:v>40373</c:v>
                </c:pt>
                <c:pt idx="1384">
                  <c:v>40372</c:v>
                </c:pt>
                <c:pt idx="1385">
                  <c:v>40371</c:v>
                </c:pt>
                <c:pt idx="1386">
                  <c:v>40368</c:v>
                </c:pt>
                <c:pt idx="1387">
                  <c:v>40367</c:v>
                </c:pt>
                <c:pt idx="1388">
                  <c:v>40366</c:v>
                </c:pt>
                <c:pt idx="1389">
                  <c:v>40365</c:v>
                </c:pt>
                <c:pt idx="1390">
                  <c:v>40364</c:v>
                </c:pt>
                <c:pt idx="1391">
                  <c:v>40361</c:v>
                </c:pt>
                <c:pt idx="1392">
                  <c:v>40360</c:v>
                </c:pt>
                <c:pt idx="1393">
                  <c:v>40359</c:v>
                </c:pt>
                <c:pt idx="1394">
                  <c:v>40358</c:v>
                </c:pt>
                <c:pt idx="1395">
                  <c:v>40357</c:v>
                </c:pt>
                <c:pt idx="1396">
                  <c:v>40354</c:v>
                </c:pt>
                <c:pt idx="1397">
                  <c:v>40353</c:v>
                </c:pt>
                <c:pt idx="1398">
                  <c:v>40352</c:v>
                </c:pt>
                <c:pt idx="1399">
                  <c:v>40351</c:v>
                </c:pt>
                <c:pt idx="1400">
                  <c:v>40350</c:v>
                </c:pt>
                <c:pt idx="1401">
                  <c:v>40347</c:v>
                </c:pt>
                <c:pt idx="1402">
                  <c:v>40346</c:v>
                </c:pt>
                <c:pt idx="1403">
                  <c:v>40345</c:v>
                </c:pt>
                <c:pt idx="1404">
                  <c:v>40344</c:v>
                </c:pt>
                <c:pt idx="1405">
                  <c:v>40343</c:v>
                </c:pt>
                <c:pt idx="1406">
                  <c:v>40340</c:v>
                </c:pt>
                <c:pt idx="1407">
                  <c:v>40339</c:v>
                </c:pt>
                <c:pt idx="1408">
                  <c:v>40338</c:v>
                </c:pt>
                <c:pt idx="1409">
                  <c:v>40337</c:v>
                </c:pt>
                <c:pt idx="1410">
                  <c:v>40336</c:v>
                </c:pt>
                <c:pt idx="1411">
                  <c:v>40333</c:v>
                </c:pt>
                <c:pt idx="1412">
                  <c:v>40332</c:v>
                </c:pt>
                <c:pt idx="1413">
                  <c:v>40331</c:v>
                </c:pt>
                <c:pt idx="1414">
                  <c:v>40330</c:v>
                </c:pt>
                <c:pt idx="1415">
                  <c:v>40329</c:v>
                </c:pt>
                <c:pt idx="1416">
                  <c:v>40326</c:v>
                </c:pt>
                <c:pt idx="1417">
                  <c:v>40325</c:v>
                </c:pt>
                <c:pt idx="1418">
                  <c:v>40324</c:v>
                </c:pt>
                <c:pt idx="1419">
                  <c:v>40323</c:v>
                </c:pt>
                <c:pt idx="1420">
                  <c:v>40322</c:v>
                </c:pt>
                <c:pt idx="1421">
                  <c:v>40319</c:v>
                </c:pt>
                <c:pt idx="1422">
                  <c:v>40318</c:v>
                </c:pt>
                <c:pt idx="1423">
                  <c:v>40317</c:v>
                </c:pt>
                <c:pt idx="1424">
                  <c:v>40316</c:v>
                </c:pt>
                <c:pt idx="1425">
                  <c:v>40315</c:v>
                </c:pt>
                <c:pt idx="1426">
                  <c:v>40312</c:v>
                </c:pt>
                <c:pt idx="1427">
                  <c:v>40311</c:v>
                </c:pt>
                <c:pt idx="1428">
                  <c:v>40310</c:v>
                </c:pt>
                <c:pt idx="1429">
                  <c:v>40309</c:v>
                </c:pt>
                <c:pt idx="1430">
                  <c:v>40308</c:v>
                </c:pt>
                <c:pt idx="1431">
                  <c:v>40305</c:v>
                </c:pt>
                <c:pt idx="1432">
                  <c:v>40304</c:v>
                </c:pt>
                <c:pt idx="1433">
                  <c:v>40303</c:v>
                </c:pt>
                <c:pt idx="1434">
                  <c:v>40302</c:v>
                </c:pt>
                <c:pt idx="1435">
                  <c:v>40301</c:v>
                </c:pt>
                <c:pt idx="1436">
                  <c:v>40298</c:v>
                </c:pt>
                <c:pt idx="1437">
                  <c:v>40297</c:v>
                </c:pt>
                <c:pt idx="1438">
                  <c:v>40296</c:v>
                </c:pt>
                <c:pt idx="1439">
                  <c:v>40295</c:v>
                </c:pt>
                <c:pt idx="1440">
                  <c:v>40294</c:v>
                </c:pt>
                <c:pt idx="1441">
                  <c:v>40291</c:v>
                </c:pt>
                <c:pt idx="1442">
                  <c:v>40290</c:v>
                </c:pt>
                <c:pt idx="1443">
                  <c:v>40289</c:v>
                </c:pt>
                <c:pt idx="1444">
                  <c:v>40288</c:v>
                </c:pt>
                <c:pt idx="1445">
                  <c:v>40287</c:v>
                </c:pt>
                <c:pt idx="1446">
                  <c:v>40284</c:v>
                </c:pt>
                <c:pt idx="1447">
                  <c:v>40283</c:v>
                </c:pt>
                <c:pt idx="1448">
                  <c:v>40282</c:v>
                </c:pt>
                <c:pt idx="1449">
                  <c:v>40281</c:v>
                </c:pt>
                <c:pt idx="1450">
                  <c:v>40280</c:v>
                </c:pt>
                <c:pt idx="1451">
                  <c:v>40277</c:v>
                </c:pt>
                <c:pt idx="1452">
                  <c:v>40276</c:v>
                </c:pt>
                <c:pt idx="1453">
                  <c:v>40275</c:v>
                </c:pt>
                <c:pt idx="1454">
                  <c:v>40274</c:v>
                </c:pt>
                <c:pt idx="1455">
                  <c:v>40273</c:v>
                </c:pt>
                <c:pt idx="1456">
                  <c:v>40270</c:v>
                </c:pt>
                <c:pt idx="1457">
                  <c:v>40269</c:v>
                </c:pt>
                <c:pt idx="1458">
                  <c:v>40268</c:v>
                </c:pt>
                <c:pt idx="1459">
                  <c:v>40267</c:v>
                </c:pt>
                <c:pt idx="1460">
                  <c:v>40266</c:v>
                </c:pt>
                <c:pt idx="1461">
                  <c:v>40263</c:v>
                </c:pt>
                <c:pt idx="1462">
                  <c:v>40262</c:v>
                </c:pt>
                <c:pt idx="1463">
                  <c:v>40261</c:v>
                </c:pt>
                <c:pt idx="1464">
                  <c:v>40260</c:v>
                </c:pt>
                <c:pt idx="1465">
                  <c:v>40259</c:v>
                </c:pt>
                <c:pt idx="1466">
                  <c:v>40256</c:v>
                </c:pt>
                <c:pt idx="1467">
                  <c:v>40255</c:v>
                </c:pt>
                <c:pt idx="1468">
                  <c:v>40254</c:v>
                </c:pt>
                <c:pt idx="1469">
                  <c:v>40253</c:v>
                </c:pt>
                <c:pt idx="1470">
                  <c:v>40252</c:v>
                </c:pt>
                <c:pt idx="1471">
                  <c:v>40249</c:v>
                </c:pt>
                <c:pt idx="1472">
                  <c:v>40248</c:v>
                </c:pt>
                <c:pt idx="1473">
                  <c:v>40247</c:v>
                </c:pt>
                <c:pt idx="1474">
                  <c:v>40246</c:v>
                </c:pt>
                <c:pt idx="1475">
                  <c:v>40245</c:v>
                </c:pt>
                <c:pt idx="1476">
                  <c:v>40242</c:v>
                </c:pt>
                <c:pt idx="1477">
                  <c:v>40241</c:v>
                </c:pt>
                <c:pt idx="1478">
                  <c:v>40240</c:v>
                </c:pt>
                <c:pt idx="1479">
                  <c:v>40239</c:v>
                </c:pt>
                <c:pt idx="1480">
                  <c:v>40238</c:v>
                </c:pt>
                <c:pt idx="1481">
                  <c:v>40235</c:v>
                </c:pt>
                <c:pt idx="1482">
                  <c:v>40234</c:v>
                </c:pt>
                <c:pt idx="1483">
                  <c:v>40233</c:v>
                </c:pt>
                <c:pt idx="1484">
                  <c:v>40232</c:v>
                </c:pt>
                <c:pt idx="1485">
                  <c:v>40231</c:v>
                </c:pt>
                <c:pt idx="1486">
                  <c:v>40228</c:v>
                </c:pt>
                <c:pt idx="1487">
                  <c:v>40227</c:v>
                </c:pt>
                <c:pt idx="1488">
                  <c:v>40226</c:v>
                </c:pt>
                <c:pt idx="1489">
                  <c:v>40225</c:v>
                </c:pt>
                <c:pt idx="1490">
                  <c:v>40224</c:v>
                </c:pt>
                <c:pt idx="1491">
                  <c:v>40221</c:v>
                </c:pt>
                <c:pt idx="1492">
                  <c:v>40220</c:v>
                </c:pt>
                <c:pt idx="1493">
                  <c:v>40219</c:v>
                </c:pt>
                <c:pt idx="1494">
                  <c:v>40218</c:v>
                </c:pt>
                <c:pt idx="1495">
                  <c:v>40217</c:v>
                </c:pt>
                <c:pt idx="1496">
                  <c:v>40214</c:v>
                </c:pt>
                <c:pt idx="1497">
                  <c:v>40213</c:v>
                </c:pt>
                <c:pt idx="1498">
                  <c:v>40212</c:v>
                </c:pt>
                <c:pt idx="1499">
                  <c:v>40211</c:v>
                </c:pt>
                <c:pt idx="1500">
                  <c:v>40210</c:v>
                </c:pt>
                <c:pt idx="1501">
                  <c:v>40207</c:v>
                </c:pt>
                <c:pt idx="1502">
                  <c:v>40206</c:v>
                </c:pt>
                <c:pt idx="1503">
                  <c:v>40205</c:v>
                </c:pt>
                <c:pt idx="1504">
                  <c:v>40204</c:v>
                </c:pt>
                <c:pt idx="1505">
                  <c:v>40203</c:v>
                </c:pt>
                <c:pt idx="1506">
                  <c:v>40200</c:v>
                </c:pt>
                <c:pt idx="1507">
                  <c:v>40199</c:v>
                </c:pt>
                <c:pt idx="1508">
                  <c:v>40198</c:v>
                </c:pt>
                <c:pt idx="1509">
                  <c:v>40197</c:v>
                </c:pt>
                <c:pt idx="1510">
                  <c:v>40196</c:v>
                </c:pt>
                <c:pt idx="1511">
                  <c:v>40193</c:v>
                </c:pt>
                <c:pt idx="1512">
                  <c:v>40192</c:v>
                </c:pt>
                <c:pt idx="1513">
                  <c:v>40191</c:v>
                </c:pt>
                <c:pt idx="1514">
                  <c:v>40190</c:v>
                </c:pt>
                <c:pt idx="1515">
                  <c:v>40189</c:v>
                </c:pt>
                <c:pt idx="1516">
                  <c:v>40186</c:v>
                </c:pt>
                <c:pt idx="1517">
                  <c:v>40185</c:v>
                </c:pt>
                <c:pt idx="1518">
                  <c:v>40184</c:v>
                </c:pt>
                <c:pt idx="1519">
                  <c:v>40183</c:v>
                </c:pt>
                <c:pt idx="1520">
                  <c:v>40182</c:v>
                </c:pt>
                <c:pt idx="1521">
                  <c:v>40179</c:v>
                </c:pt>
                <c:pt idx="1522">
                  <c:v>40178</c:v>
                </c:pt>
                <c:pt idx="1523">
                  <c:v>40177</c:v>
                </c:pt>
                <c:pt idx="1524">
                  <c:v>40176</c:v>
                </c:pt>
                <c:pt idx="1525">
                  <c:v>40175</c:v>
                </c:pt>
                <c:pt idx="1526">
                  <c:v>40172</c:v>
                </c:pt>
                <c:pt idx="1527">
                  <c:v>40171</c:v>
                </c:pt>
                <c:pt idx="1528">
                  <c:v>40170</c:v>
                </c:pt>
                <c:pt idx="1529">
                  <c:v>40169</c:v>
                </c:pt>
                <c:pt idx="1530">
                  <c:v>40168</c:v>
                </c:pt>
                <c:pt idx="1531">
                  <c:v>40165</c:v>
                </c:pt>
                <c:pt idx="1532">
                  <c:v>40164</c:v>
                </c:pt>
                <c:pt idx="1533">
                  <c:v>40163</c:v>
                </c:pt>
                <c:pt idx="1534">
                  <c:v>40162</c:v>
                </c:pt>
                <c:pt idx="1535">
                  <c:v>40161</c:v>
                </c:pt>
                <c:pt idx="1536">
                  <c:v>40158</c:v>
                </c:pt>
                <c:pt idx="1537">
                  <c:v>40157</c:v>
                </c:pt>
                <c:pt idx="1538">
                  <c:v>40156</c:v>
                </c:pt>
                <c:pt idx="1539">
                  <c:v>40155</c:v>
                </c:pt>
                <c:pt idx="1540">
                  <c:v>40154</c:v>
                </c:pt>
                <c:pt idx="1541">
                  <c:v>40151</c:v>
                </c:pt>
                <c:pt idx="1542">
                  <c:v>40150</c:v>
                </c:pt>
                <c:pt idx="1543">
                  <c:v>40149</c:v>
                </c:pt>
                <c:pt idx="1544">
                  <c:v>40148</c:v>
                </c:pt>
                <c:pt idx="1545">
                  <c:v>40147</c:v>
                </c:pt>
                <c:pt idx="1546">
                  <c:v>40144</c:v>
                </c:pt>
                <c:pt idx="1547">
                  <c:v>40143</c:v>
                </c:pt>
                <c:pt idx="1548">
                  <c:v>40142</c:v>
                </c:pt>
                <c:pt idx="1549">
                  <c:v>40141</c:v>
                </c:pt>
                <c:pt idx="1550">
                  <c:v>40140</c:v>
                </c:pt>
                <c:pt idx="1551">
                  <c:v>40137</c:v>
                </c:pt>
                <c:pt idx="1552">
                  <c:v>40136</c:v>
                </c:pt>
                <c:pt idx="1553">
                  <c:v>40135</c:v>
                </c:pt>
                <c:pt idx="1554">
                  <c:v>40134</c:v>
                </c:pt>
                <c:pt idx="1555">
                  <c:v>40133</c:v>
                </c:pt>
                <c:pt idx="1556">
                  <c:v>40130</c:v>
                </c:pt>
                <c:pt idx="1557">
                  <c:v>40129</c:v>
                </c:pt>
                <c:pt idx="1558">
                  <c:v>40128</c:v>
                </c:pt>
                <c:pt idx="1559">
                  <c:v>40127</c:v>
                </c:pt>
                <c:pt idx="1560">
                  <c:v>40126</c:v>
                </c:pt>
                <c:pt idx="1561">
                  <c:v>40123</c:v>
                </c:pt>
                <c:pt idx="1562">
                  <c:v>40122</c:v>
                </c:pt>
                <c:pt idx="1563">
                  <c:v>40121</c:v>
                </c:pt>
                <c:pt idx="1564">
                  <c:v>40120</c:v>
                </c:pt>
                <c:pt idx="1565">
                  <c:v>40119</c:v>
                </c:pt>
                <c:pt idx="1566">
                  <c:v>40116</c:v>
                </c:pt>
                <c:pt idx="1567">
                  <c:v>40115</c:v>
                </c:pt>
                <c:pt idx="1568">
                  <c:v>40114</c:v>
                </c:pt>
                <c:pt idx="1569">
                  <c:v>40113</c:v>
                </c:pt>
                <c:pt idx="1570">
                  <c:v>40112</c:v>
                </c:pt>
                <c:pt idx="1571">
                  <c:v>40109</c:v>
                </c:pt>
                <c:pt idx="1572">
                  <c:v>40108</c:v>
                </c:pt>
                <c:pt idx="1573">
                  <c:v>40107</c:v>
                </c:pt>
                <c:pt idx="1574">
                  <c:v>40106</c:v>
                </c:pt>
                <c:pt idx="1575">
                  <c:v>40105</c:v>
                </c:pt>
                <c:pt idx="1576">
                  <c:v>40102</c:v>
                </c:pt>
                <c:pt idx="1577">
                  <c:v>40101</c:v>
                </c:pt>
                <c:pt idx="1578">
                  <c:v>40100</c:v>
                </c:pt>
                <c:pt idx="1579">
                  <c:v>40099</c:v>
                </c:pt>
                <c:pt idx="1580">
                  <c:v>40098</c:v>
                </c:pt>
              </c:numCache>
            </c:numRef>
          </c:cat>
          <c:val>
            <c:numRef>
              <c:f>'1.1 Notowania złotego'!$B$333:$B$1911</c:f>
              <c:numCache>
                <c:formatCode>General</c:formatCode>
                <c:ptCount val="1579"/>
                <c:pt idx="0">
                  <c:v>3.8673799999999998</c:v>
                </c:pt>
                <c:pt idx="1">
                  <c:v>3.8616999999999999</c:v>
                </c:pt>
                <c:pt idx="2">
                  <c:v>3.8985400000000001</c:v>
                </c:pt>
                <c:pt idx="3">
                  <c:v>3.92293</c:v>
                </c:pt>
                <c:pt idx="4">
                  <c:v>3.8770500000000001</c:v>
                </c:pt>
                <c:pt idx="5">
                  <c:v>3.8673500000000001</c:v>
                </c:pt>
                <c:pt idx="6">
                  <c:v>3.8605499999999999</c:v>
                </c:pt>
                <c:pt idx="7">
                  <c:v>3.8264499999999999</c:v>
                </c:pt>
                <c:pt idx="8">
                  <c:v>3.7836499999999997</c:v>
                </c:pt>
                <c:pt idx="9">
                  <c:v>3.7557999999999998</c:v>
                </c:pt>
                <c:pt idx="10">
                  <c:v>3.7492299999999998</c:v>
                </c:pt>
                <c:pt idx="11">
                  <c:v>3.7319100000000001</c:v>
                </c:pt>
                <c:pt idx="12">
                  <c:v>3.718</c:v>
                </c:pt>
                <c:pt idx="13">
                  <c:v>3.6866099999999999</c:v>
                </c:pt>
                <c:pt idx="14">
                  <c:v>3.7191000000000001</c:v>
                </c:pt>
                <c:pt idx="15">
                  <c:v>3.7205900000000001</c:v>
                </c:pt>
                <c:pt idx="16">
                  <c:v>3.7163399999999998</c:v>
                </c:pt>
                <c:pt idx="17">
                  <c:v>3.7446700000000002</c:v>
                </c:pt>
                <c:pt idx="18">
                  <c:v>3.7682099999999998</c:v>
                </c:pt>
                <c:pt idx="19">
                  <c:v>3.7615400000000001</c:v>
                </c:pt>
                <c:pt idx="20">
                  <c:v>3.79501</c:v>
                </c:pt>
                <c:pt idx="21">
                  <c:v>3.7885900000000001</c:v>
                </c:pt>
                <c:pt idx="22">
                  <c:v>3.7957999999999998</c:v>
                </c:pt>
                <c:pt idx="23">
                  <c:v>3.7990500000000003</c:v>
                </c:pt>
                <c:pt idx="24">
                  <c:v>3.7667299999999999</c:v>
                </c:pt>
                <c:pt idx="25">
                  <c:v>3.7730000000000001</c:v>
                </c:pt>
                <c:pt idx="26">
                  <c:v>3.7737500000000002</c:v>
                </c:pt>
                <c:pt idx="27">
                  <c:v>3.7610799999999998</c:v>
                </c:pt>
                <c:pt idx="28">
                  <c:v>3.77467</c:v>
                </c:pt>
                <c:pt idx="29">
                  <c:v>3.78078</c:v>
                </c:pt>
                <c:pt idx="30">
                  <c:v>3.74227</c:v>
                </c:pt>
                <c:pt idx="31">
                  <c:v>3.7218</c:v>
                </c:pt>
                <c:pt idx="32">
                  <c:v>3.6781999999999999</c:v>
                </c:pt>
                <c:pt idx="33">
                  <c:v>3.72261</c:v>
                </c:pt>
                <c:pt idx="34">
                  <c:v>3.7280699999999998</c:v>
                </c:pt>
                <c:pt idx="35">
                  <c:v>3.7184300000000001</c:v>
                </c:pt>
                <c:pt idx="36">
                  <c:v>3.7108499999999998</c:v>
                </c:pt>
                <c:pt idx="37">
                  <c:v>3.7339500000000001</c:v>
                </c:pt>
                <c:pt idx="38">
                  <c:v>3.7602500000000001</c:v>
                </c:pt>
                <c:pt idx="39">
                  <c:v>3.7742599999999999</c:v>
                </c:pt>
                <c:pt idx="40">
                  <c:v>3.7911200000000003</c:v>
                </c:pt>
                <c:pt idx="41">
                  <c:v>3.7934200000000002</c:v>
                </c:pt>
                <c:pt idx="42">
                  <c:v>3.7887499999999998</c:v>
                </c:pt>
                <c:pt idx="43">
                  <c:v>3.77285</c:v>
                </c:pt>
                <c:pt idx="44">
                  <c:v>3.7604899999999999</c:v>
                </c:pt>
                <c:pt idx="45">
                  <c:v>3.7755700000000001</c:v>
                </c:pt>
                <c:pt idx="46">
                  <c:v>3.7675700000000001</c:v>
                </c:pt>
                <c:pt idx="47">
                  <c:v>3.7639499999999999</c:v>
                </c:pt>
                <c:pt idx="48">
                  <c:v>3.7397999999999998</c:v>
                </c:pt>
                <c:pt idx="49">
                  <c:v>3.6991000000000001</c:v>
                </c:pt>
                <c:pt idx="50">
                  <c:v>3.6643499999999998</c:v>
                </c:pt>
                <c:pt idx="51">
                  <c:v>3.7143000000000002</c:v>
                </c:pt>
                <c:pt idx="52">
                  <c:v>3.7267299999999999</c:v>
                </c:pt>
                <c:pt idx="53">
                  <c:v>3.75684</c:v>
                </c:pt>
                <c:pt idx="54">
                  <c:v>3.7778200000000002</c:v>
                </c:pt>
                <c:pt idx="55">
                  <c:v>3.7606000000000002</c:v>
                </c:pt>
                <c:pt idx="56">
                  <c:v>3.7637</c:v>
                </c:pt>
                <c:pt idx="57">
                  <c:v>3.7479</c:v>
                </c:pt>
                <c:pt idx="58">
                  <c:v>3.7515499999999999</c:v>
                </c:pt>
                <c:pt idx="59">
                  <c:v>3.79922</c:v>
                </c:pt>
                <c:pt idx="60">
                  <c:v>3.8115199999999998</c:v>
                </c:pt>
                <c:pt idx="61">
                  <c:v>3.8157999999999999</c:v>
                </c:pt>
                <c:pt idx="62">
                  <c:v>3.8366500000000001</c:v>
                </c:pt>
                <c:pt idx="63">
                  <c:v>3.8283499999999999</c:v>
                </c:pt>
                <c:pt idx="64">
                  <c:v>3.8424499999999999</c:v>
                </c:pt>
                <c:pt idx="65">
                  <c:v>3.7847</c:v>
                </c:pt>
                <c:pt idx="66">
                  <c:v>3.7709999999999999</c:v>
                </c:pt>
                <c:pt idx="67">
                  <c:v>3.7898800000000001</c:v>
                </c:pt>
                <c:pt idx="68">
                  <c:v>3.7566800000000002</c:v>
                </c:pt>
                <c:pt idx="69">
                  <c:v>3.7236000000000002</c:v>
                </c:pt>
                <c:pt idx="70">
                  <c:v>3.7152500000000002</c:v>
                </c:pt>
                <c:pt idx="71">
                  <c:v>3.7724500000000001</c:v>
                </c:pt>
                <c:pt idx="72">
                  <c:v>3.7506500000000003</c:v>
                </c:pt>
                <c:pt idx="73">
                  <c:v>3.76735</c:v>
                </c:pt>
                <c:pt idx="74">
                  <c:v>3.7816999999999998</c:v>
                </c:pt>
                <c:pt idx="75">
                  <c:v>3.80931</c:v>
                </c:pt>
                <c:pt idx="76">
                  <c:v>3.7920600000000002</c:v>
                </c:pt>
                <c:pt idx="77">
                  <c:v>3.7820499999999999</c:v>
                </c:pt>
                <c:pt idx="78">
                  <c:v>3.7723</c:v>
                </c:pt>
                <c:pt idx="79">
                  <c:v>3.7507999999999999</c:v>
                </c:pt>
                <c:pt idx="80">
                  <c:v>3.76003</c:v>
                </c:pt>
                <c:pt idx="81">
                  <c:v>3.7437499999999999</c:v>
                </c:pt>
                <c:pt idx="82">
                  <c:v>3.82037</c:v>
                </c:pt>
                <c:pt idx="83">
                  <c:v>3.82687</c:v>
                </c:pt>
                <c:pt idx="84">
                  <c:v>3.8216999999999999</c:v>
                </c:pt>
                <c:pt idx="85">
                  <c:v>3.8016000000000001</c:v>
                </c:pt>
                <c:pt idx="86">
                  <c:v>3.7698800000000001</c:v>
                </c:pt>
                <c:pt idx="87">
                  <c:v>3.7818499999999999</c:v>
                </c:pt>
                <c:pt idx="88">
                  <c:v>3.78945</c:v>
                </c:pt>
                <c:pt idx="89">
                  <c:v>3.7602500000000001</c:v>
                </c:pt>
                <c:pt idx="90">
                  <c:v>3.7349999999999999</c:v>
                </c:pt>
                <c:pt idx="91">
                  <c:v>3.73752</c:v>
                </c:pt>
                <c:pt idx="92">
                  <c:v>3.7232500000000002</c:v>
                </c:pt>
                <c:pt idx="93">
                  <c:v>3.72235</c:v>
                </c:pt>
                <c:pt idx="94">
                  <c:v>3.7265299999999999</c:v>
                </c:pt>
                <c:pt idx="95">
                  <c:v>3.67415</c:v>
                </c:pt>
                <c:pt idx="96">
                  <c:v>3.68215</c:v>
                </c:pt>
                <c:pt idx="97">
                  <c:v>3.67428</c:v>
                </c:pt>
                <c:pt idx="98">
                  <c:v>3.6637499999999998</c:v>
                </c:pt>
                <c:pt idx="99">
                  <c:v>3.68418</c:v>
                </c:pt>
                <c:pt idx="100">
                  <c:v>3.6812800000000001</c:v>
                </c:pt>
                <c:pt idx="101">
                  <c:v>3.68038</c:v>
                </c:pt>
                <c:pt idx="102">
                  <c:v>3.6711100000000001</c:v>
                </c:pt>
                <c:pt idx="103">
                  <c:v>3.6571899999999999</c:v>
                </c:pt>
                <c:pt idx="104">
                  <c:v>3.7011500000000002</c:v>
                </c:pt>
                <c:pt idx="105">
                  <c:v>3.6983999999999999</c:v>
                </c:pt>
                <c:pt idx="106">
                  <c:v>3.7423500000000001</c:v>
                </c:pt>
                <c:pt idx="107">
                  <c:v>3.71217</c:v>
                </c:pt>
                <c:pt idx="108">
                  <c:v>3.6927400000000001</c:v>
                </c:pt>
                <c:pt idx="109">
                  <c:v>3.6943299999999999</c:v>
                </c:pt>
                <c:pt idx="110">
                  <c:v>3.7665800000000003</c:v>
                </c:pt>
                <c:pt idx="111">
                  <c:v>3.7415500000000002</c:v>
                </c:pt>
                <c:pt idx="112">
                  <c:v>3.7821600000000002</c:v>
                </c:pt>
                <c:pt idx="113">
                  <c:v>3.7861500000000001</c:v>
                </c:pt>
                <c:pt idx="114">
                  <c:v>3.81663</c:v>
                </c:pt>
                <c:pt idx="115">
                  <c:v>3.7384500000000003</c:v>
                </c:pt>
                <c:pt idx="116">
                  <c:v>3.7307199999999998</c:v>
                </c:pt>
                <c:pt idx="117">
                  <c:v>3.6870000000000003</c:v>
                </c:pt>
                <c:pt idx="118">
                  <c:v>3.67509</c:v>
                </c:pt>
                <c:pt idx="119">
                  <c:v>3.6333700000000002</c:v>
                </c:pt>
                <c:pt idx="120">
                  <c:v>3.6006499999999999</c:v>
                </c:pt>
                <c:pt idx="121">
                  <c:v>3.5297800000000001</c:v>
                </c:pt>
                <c:pt idx="122">
                  <c:v>3.5651000000000002</c:v>
                </c:pt>
                <c:pt idx="123">
                  <c:v>3.60955</c:v>
                </c:pt>
                <c:pt idx="124">
                  <c:v>3.6563699999999999</c:v>
                </c:pt>
                <c:pt idx="125">
                  <c:v>3.65835</c:v>
                </c:pt>
                <c:pt idx="126">
                  <c:v>3.6134300000000001</c:v>
                </c:pt>
                <c:pt idx="127">
                  <c:v>3.5906000000000002</c:v>
                </c:pt>
                <c:pt idx="128">
                  <c:v>3.5657399999999999</c:v>
                </c:pt>
                <c:pt idx="129">
                  <c:v>3.6019999999999999</c:v>
                </c:pt>
                <c:pt idx="130">
                  <c:v>3.6154999999999999</c:v>
                </c:pt>
                <c:pt idx="131">
                  <c:v>3.6365699999999999</c:v>
                </c:pt>
                <c:pt idx="132">
                  <c:v>3.6011500000000001</c:v>
                </c:pt>
                <c:pt idx="133">
                  <c:v>3.6036799999999998</c:v>
                </c:pt>
                <c:pt idx="134">
                  <c:v>3.6388500000000001</c:v>
                </c:pt>
                <c:pt idx="135">
                  <c:v>3.6627999999999998</c:v>
                </c:pt>
                <c:pt idx="136">
                  <c:v>3.7145200000000003</c:v>
                </c:pt>
                <c:pt idx="137">
                  <c:v>3.6952799999999999</c:v>
                </c:pt>
                <c:pt idx="138">
                  <c:v>3.7187000000000001</c:v>
                </c:pt>
                <c:pt idx="139">
                  <c:v>3.7143699999999997</c:v>
                </c:pt>
                <c:pt idx="140">
                  <c:v>3.7162100000000002</c:v>
                </c:pt>
                <c:pt idx="141">
                  <c:v>3.72736</c:v>
                </c:pt>
                <c:pt idx="142">
                  <c:v>3.7406000000000001</c:v>
                </c:pt>
                <c:pt idx="143">
                  <c:v>3.7654999999999998</c:v>
                </c:pt>
                <c:pt idx="144">
                  <c:v>3.76816</c:v>
                </c:pt>
                <c:pt idx="145">
                  <c:v>3.7913800000000002</c:v>
                </c:pt>
                <c:pt idx="146">
                  <c:v>3.7932000000000001</c:v>
                </c:pt>
                <c:pt idx="147">
                  <c:v>3.7760500000000001</c:v>
                </c:pt>
                <c:pt idx="148">
                  <c:v>3.7175500000000001</c:v>
                </c:pt>
                <c:pt idx="149">
                  <c:v>3.7383500000000001</c:v>
                </c:pt>
                <c:pt idx="150">
                  <c:v>3.7312099999999999</c:v>
                </c:pt>
                <c:pt idx="151">
                  <c:v>3.7007699999999999</c:v>
                </c:pt>
                <c:pt idx="152">
                  <c:v>3.7419799999999999</c:v>
                </c:pt>
                <c:pt idx="153">
                  <c:v>3.7692000000000001</c:v>
                </c:pt>
                <c:pt idx="154">
                  <c:v>3.79704</c:v>
                </c:pt>
                <c:pt idx="155">
                  <c:v>3.77427</c:v>
                </c:pt>
                <c:pt idx="156">
                  <c:v>3.7646500000000001</c:v>
                </c:pt>
                <c:pt idx="157">
                  <c:v>3.7521399999999998</c:v>
                </c:pt>
                <c:pt idx="158">
                  <c:v>3.7258499999999999</c:v>
                </c:pt>
                <c:pt idx="159">
                  <c:v>3.7457799999999999</c:v>
                </c:pt>
                <c:pt idx="160">
                  <c:v>3.75434</c:v>
                </c:pt>
                <c:pt idx="161">
                  <c:v>3.8184399999999998</c:v>
                </c:pt>
                <c:pt idx="162">
                  <c:v>3.8754</c:v>
                </c:pt>
                <c:pt idx="163">
                  <c:v>3.8067000000000002</c:v>
                </c:pt>
                <c:pt idx="164">
                  <c:v>3.9042599999999998</c:v>
                </c:pt>
                <c:pt idx="165">
                  <c:v>3.90639</c:v>
                </c:pt>
                <c:pt idx="166">
                  <c:v>3.9528300000000001</c:v>
                </c:pt>
                <c:pt idx="167">
                  <c:v>3.8948299999999998</c:v>
                </c:pt>
                <c:pt idx="168">
                  <c:v>3.90815</c:v>
                </c:pt>
                <c:pt idx="169">
                  <c:v>3.8886500000000002</c:v>
                </c:pt>
                <c:pt idx="170">
                  <c:v>3.79352</c:v>
                </c:pt>
                <c:pt idx="171">
                  <c:v>3.8094600000000001</c:v>
                </c:pt>
                <c:pt idx="172">
                  <c:v>3.7567500000000003</c:v>
                </c:pt>
                <c:pt idx="173">
                  <c:v>3.7467999999999999</c:v>
                </c:pt>
                <c:pt idx="174">
                  <c:v>3.7279900000000001</c:v>
                </c:pt>
                <c:pt idx="175">
                  <c:v>3.7179700000000002</c:v>
                </c:pt>
                <c:pt idx="176">
                  <c:v>3.7052</c:v>
                </c:pt>
                <c:pt idx="177">
                  <c:v>3.7061799999999998</c:v>
                </c:pt>
                <c:pt idx="178">
                  <c:v>3.6608700000000001</c:v>
                </c:pt>
                <c:pt idx="179">
                  <c:v>3.6663999999999999</c:v>
                </c:pt>
                <c:pt idx="180">
                  <c:v>3.68825</c:v>
                </c:pt>
                <c:pt idx="181">
                  <c:v>3.6615500000000001</c:v>
                </c:pt>
                <c:pt idx="182">
                  <c:v>3.6688999999999998</c:v>
                </c:pt>
                <c:pt idx="183">
                  <c:v>3.6710000000000003</c:v>
                </c:pt>
                <c:pt idx="184">
                  <c:v>3.6723499999999998</c:v>
                </c:pt>
                <c:pt idx="185">
                  <c:v>3.6795299999999997</c:v>
                </c:pt>
                <c:pt idx="186">
                  <c:v>3.6737500000000001</c:v>
                </c:pt>
                <c:pt idx="187">
                  <c:v>3.6541399999999999</c:v>
                </c:pt>
                <c:pt idx="188">
                  <c:v>3.71408</c:v>
                </c:pt>
                <c:pt idx="189">
                  <c:v>3.7111100000000001</c:v>
                </c:pt>
                <c:pt idx="190">
                  <c:v>3.6945899999999998</c:v>
                </c:pt>
                <c:pt idx="191">
                  <c:v>3.6730700000000001</c:v>
                </c:pt>
                <c:pt idx="192">
                  <c:v>3.63259</c:v>
                </c:pt>
                <c:pt idx="193">
                  <c:v>3.6758199999999999</c:v>
                </c:pt>
                <c:pt idx="194">
                  <c:v>3.6329500000000001</c:v>
                </c:pt>
                <c:pt idx="195">
                  <c:v>3.69171</c:v>
                </c:pt>
                <c:pt idx="196">
                  <c:v>3.7064500000000002</c:v>
                </c:pt>
                <c:pt idx="197">
                  <c:v>3.7222400000000002</c:v>
                </c:pt>
                <c:pt idx="198">
                  <c:v>3.76085</c:v>
                </c:pt>
                <c:pt idx="199">
                  <c:v>3.7254399999999999</c:v>
                </c:pt>
                <c:pt idx="200">
                  <c:v>3.7507000000000001</c:v>
                </c:pt>
                <c:pt idx="201">
                  <c:v>3.7526000000000002</c:v>
                </c:pt>
                <c:pt idx="202">
                  <c:v>3.7439900000000002</c:v>
                </c:pt>
                <c:pt idx="203">
                  <c:v>3.7039999999999997</c:v>
                </c:pt>
                <c:pt idx="204">
                  <c:v>3.75163</c:v>
                </c:pt>
                <c:pt idx="205">
                  <c:v>3.7304500000000003</c:v>
                </c:pt>
                <c:pt idx="206">
                  <c:v>3.7263999999999999</c:v>
                </c:pt>
                <c:pt idx="207">
                  <c:v>3.70878</c:v>
                </c:pt>
                <c:pt idx="208">
                  <c:v>3.6105700000000001</c:v>
                </c:pt>
                <c:pt idx="209">
                  <c:v>3.6371000000000002</c:v>
                </c:pt>
                <c:pt idx="210">
                  <c:v>3.61233</c:v>
                </c:pt>
                <c:pt idx="211">
                  <c:v>3.60364</c:v>
                </c:pt>
                <c:pt idx="212">
                  <c:v>3.6318000000000001</c:v>
                </c:pt>
                <c:pt idx="213">
                  <c:v>3.6266400000000001</c:v>
                </c:pt>
                <c:pt idx="214">
                  <c:v>3.6318799999999998</c:v>
                </c:pt>
                <c:pt idx="215">
                  <c:v>3.5948500000000001</c:v>
                </c:pt>
                <c:pt idx="216">
                  <c:v>3.58623</c:v>
                </c:pt>
                <c:pt idx="217">
                  <c:v>3.5415900000000002</c:v>
                </c:pt>
                <c:pt idx="218">
                  <c:v>3.5435499999999998</c:v>
                </c:pt>
                <c:pt idx="219">
                  <c:v>3.5180500000000001</c:v>
                </c:pt>
                <c:pt idx="220">
                  <c:v>3.5386100000000003</c:v>
                </c:pt>
                <c:pt idx="221">
                  <c:v>3.5909300000000002</c:v>
                </c:pt>
                <c:pt idx="222">
                  <c:v>3.5494500000000002</c:v>
                </c:pt>
                <c:pt idx="223">
                  <c:v>3.56073</c:v>
                </c:pt>
                <c:pt idx="224">
                  <c:v>3.53295</c:v>
                </c:pt>
                <c:pt idx="225">
                  <c:v>3.4850500000000002</c:v>
                </c:pt>
                <c:pt idx="226">
                  <c:v>3.48793</c:v>
                </c:pt>
                <c:pt idx="227">
                  <c:v>3.4597199999999999</c:v>
                </c:pt>
                <c:pt idx="228">
                  <c:v>3.43018</c:v>
                </c:pt>
                <c:pt idx="229">
                  <c:v>3.3704000000000001</c:v>
                </c:pt>
                <c:pt idx="230">
                  <c:v>3.36558</c:v>
                </c:pt>
                <c:pt idx="231">
                  <c:v>3.3581799999999999</c:v>
                </c:pt>
                <c:pt idx="232">
                  <c:v>3.3624499999999999</c:v>
                </c:pt>
                <c:pt idx="233">
                  <c:v>3.3555999999999999</c:v>
                </c:pt>
                <c:pt idx="234">
                  <c:v>3.3597199999999998</c:v>
                </c:pt>
                <c:pt idx="235">
                  <c:v>3.37846</c:v>
                </c:pt>
                <c:pt idx="236">
                  <c:v>3.3853</c:v>
                </c:pt>
                <c:pt idx="237">
                  <c:v>3.3587899999999999</c:v>
                </c:pt>
                <c:pt idx="238">
                  <c:v>3.3732500000000001</c:v>
                </c:pt>
                <c:pt idx="239">
                  <c:v>3.3608000000000002</c:v>
                </c:pt>
                <c:pt idx="240">
                  <c:v>3.3491400000000002</c:v>
                </c:pt>
                <c:pt idx="241">
                  <c:v>3.35927</c:v>
                </c:pt>
                <c:pt idx="242">
                  <c:v>3.35202</c:v>
                </c:pt>
                <c:pt idx="243">
                  <c:v>3.3416000000000001</c:v>
                </c:pt>
                <c:pt idx="244">
                  <c:v>3.3474599999999999</c:v>
                </c:pt>
                <c:pt idx="245">
                  <c:v>3.37303</c:v>
                </c:pt>
                <c:pt idx="246">
                  <c:v>3.3895900000000001</c:v>
                </c:pt>
                <c:pt idx="247">
                  <c:v>3.3604500000000002</c:v>
                </c:pt>
                <c:pt idx="248">
                  <c:v>3.3614700000000002</c:v>
                </c:pt>
                <c:pt idx="249">
                  <c:v>3.3635299999999999</c:v>
                </c:pt>
                <c:pt idx="250">
                  <c:v>3.39167</c:v>
                </c:pt>
                <c:pt idx="251">
                  <c:v>3.37649</c:v>
                </c:pt>
                <c:pt idx="252">
                  <c:v>3.3973</c:v>
                </c:pt>
                <c:pt idx="253">
                  <c:v>3.39194</c:v>
                </c:pt>
                <c:pt idx="254">
                  <c:v>3.37981</c:v>
                </c:pt>
                <c:pt idx="255">
                  <c:v>3.3974000000000002</c:v>
                </c:pt>
                <c:pt idx="256">
                  <c:v>3.3946200000000002</c:v>
                </c:pt>
                <c:pt idx="257">
                  <c:v>3.41059</c:v>
                </c:pt>
                <c:pt idx="258">
                  <c:v>3.3860999999999999</c:v>
                </c:pt>
                <c:pt idx="259">
                  <c:v>3.3690600000000002</c:v>
                </c:pt>
                <c:pt idx="260">
                  <c:v>3.3841000000000001</c:v>
                </c:pt>
                <c:pt idx="261">
                  <c:v>3.3757199999999998</c:v>
                </c:pt>
                <c:pt idx="262">
                  <c:v>3.3398400000000001</c:v>
                </c:pt>
                <c:pt idx="263">
                  <c:v>3.3436699999999999</c:v>
                </c:pt>
                <c:pt idx="264">
                  <c:v>3.3112599999999999</c:v>
                </c:pt>
                <c:pt idx="265">
                  <c:v>3.3278300000000001</c:v>
                </c:pt>
                <c:pt idx="266">
                  <c:v>3.3254999999999999</c:v>
                </c:pt>
                <c:pt idx="267">
                  <c:v>3.3441999999999998</c:v>
                </c:pt>
                <c:pt idx="268">
                  <c:v>3.3462200000000002</c:v>
                </c:pt>
                <c:pt idx="269">
                  <c:v>3.3190499999999998</c:v>
                </c:pt>
                <c:pt idx="270">
                  <c:v>3.30159</c:v>
                </c:pt>
                <c:pt idx="271">
                  <c:v>3.3058999999999998</c:v>
                </c:pt>
                <c:pt idx="272">
                  <c:v>3.3019799999999999</c:v>
                </c:pt>
                <c:pt idx="273">
                  <c:v>3.2877999999999998</c:v>
                </c:pt>
                <c:pt idx="274">
                  <c:v>3.32043</c:v>
                </c:pt>
                <c:pt idx="275">
                  <c:v>3.2879700000000001</c:v>
                </c:pt>
                <c:pt idx="276">
                  <c:v>3.3170999999999999</c:v>
                </c:pt>
                <c:pt idx="277">
                  <c:v>3.29379</c:v>
                </c:pt>
                <c:pt idx="278">
                  <c:v>3.2793999999999999</c:v>
                </c:pt>
                <c:pt idx="279">
                  <c:v>3.3022999999999998</c:v>
                </c:pt>
                <c:pt idx="280">
                  <c:v>3.3024499999999999</c:v>
                </c:pt>
                <c:pt idx="281">
                  <c:v>3.3486000000000002</c:v>
                </c:pt>
                <c:pt idx="282">
                  <c:v>3.2940800000000001</c:v>
                </c:pt>
                <c:pt idx="283">
                  <c:v>3.3071000000000002</c:v>
                </c:pt>
                <c:pt idx="284">
                  <c:v>3.3100499999999999</c:v>
                </c:pt>
                <c:pt idx="285">
                  <c:v>3.2952699999999999</c:v>
                </c:pt>
                <c:pt idx="286">
                  <c:v>3.2986399999999998</c:v>
                </c:pt>
                <c:pt idx="287">
                  <c:v>3.2790300000000001</c:v>
                </c:pt>
                <c:pt idx="288">
                  <c:v>3.2647499999999998</c:v>
                </c:pt>
                <c:pt idx="289">
                  <c:v>3.24912</c:v>
                </c:pt>
                <c:pt idx="290">
                  <c:v>3.25515</c:v>
                </c:pt>
                <c:pt idx="291">
                  <c:v>3.2603499999999999</c:v>
                </c:pt>
                <c:pt idx="292">
                  <c:v>3.2509299999999999</c:v>
                </c:pt>
                <c:pt idx="293">
                  <c:v>3.2555399999999999</c:v>
                </c:pt>
                <c:pt idx="294">
                  <c:v>3.23089</c:v>
                </c:pt>
                <c:pt idx="295">
                  <c:v>3.24186</c:v>
                </c:pt>
                <c:pt idx="296">
                  <c:v>3.2434799999999999</c:v>
                </c:pt>
                <c:pt idx="297">
                  <c:v>3.2471800000000002</c:v>
                </c:pt>
                <c:pt idx="298">
                  <c:v>3.2494999999999998</c:v>
                </c:pt>
                <c:pt idx="299">
                  <c:v>3.2496499999999999</c:v>
                </c:pt>
                <c:pt idx="300">
                  <c:v>3.2416999999999998</c:v>
                </c:pt>
                <c:pt idx="301">
                  <c:v>3.22695</c:v>
                </c:pt>
                <c:pt idx="302">
                  <c:v>3.23725</c:v>
                </c:pt>
                <c:pt idx="303">
                  <c:v>3.1908599999999998</c:v>
                </c:pt>
                <c:pt idx="304">
                  <c:v>3.20581</c:v>
                </c:pt>
                <c:pt idx="305">
                  <c:v>3.2017199999999999</c:v>
                </c:pt>
                <c:pt idx="306">
                  <c:v>3.2056</c:v>
                </c:pt>
                <c:pt idx="307">
                  <c:v>3.2035900000000002</c:v>
                </c:pt>
                <c:pt idx="308">
                  <c:v>3.1831399999999999</c:v>
                </c:pt>
                <c:pt idx="309">
                  <c:v>3.1825199999999998</c:v>
                </c:pt>
                <c:pt idx="310">
                  <c:v>3.1713399999999998</c:v>
                </c:pt>
                <c:pt idx="311">
                  <c:v>3.1658400000000002</c:v>
                </c:pt>
                <c:pt idx="312">
                  <c:v>3.1520999999999999</c:v>
                </c:pt>
                <c:pt idx="313">
                  <c:v>3.1594500000000001</c:v>
                </c:pt>
                <c:pt idx="314">
                  <c:v>3.1387999999999998</c:v>
                </c:pt>
                <c:pt idx="315">
                  <c:v>3.1315</c:v>
                </c:pt>
                <c:pt idx="316">
                  <c:v>3.1385800000000001</c:v>
                </c:pt>
                <c:pt idx="317">
                  <c:v>3.1267900000000002</c:v>
                </c:pt>
                <c:pt idx="318">
                  <c:v>3.13463</c:v>
                </c:pt>
                <c:pt idx="319">
                  <c:v>3.1428599999999998</c:v>
                </c:pt>
                <c:pt idx="320">
                  <c:v>3.1347999999999998</c:v>
                </c:pt>
                <c:pt idx="321">
                  <c:v>3.1322999999999999</c:v>
                </c:pt>
                <c:pt idx="322">
                  <c:v>3.15463</c:v>
                </c:pt>
                <c:pt idx="323">
                  <c:v>3.1396500000000001</c:v>
                </c:pt>
                <c:pt idx="324">
                  <c:v>3.1311599999999999</c:v>
                </c:pt>
                <c:pt idx="325">
                  <c:v>3.1102099999999999</c:v>
                </c:pt>
                <c:pt idx="326">
                  <c:v>3.1158299999999999</c:v>
                </c:pt>
                <c:pt idx="327">
                  <c:v>3.1204499999999999</c:v>
                </c:pt>
                <c:pt idx="328">
                  <c:v>3.1030000000000002</c:v>
                </c:pt>
                <c:pt idx="329">
                  <c:v>3.0954999999999999</c:v>
                </c:pt>
                <c:pt idx="330">
                  <c:v>3.0838100000000002</c:v>
                </c:pt>
                <c:pt idx="331">
                  <c:v>3.0867300000000002</c:v>
                </c:pt>
                <c:pt idx="332">
                  <c:v>3.0755300000000001</c:v>
                </c:pt>
                <c:pt idx="333">
                  <c:v>3.0716000000000001</c:v>
                </c:pt>
                <c:pt idx="334">
                  <c:v>3.0733700000000002</c:v>
                </c:pt>
                <c:pt idx="335">
                  <c:v>3.0661</c:v>
                </c:pt>
                <c:pt idx="336">
                  <c:v>3.0682499999999999</c:v>
                </c:pt>
                <c:pt idx="337">
                  <c:v>3.0731999999999999</c:v>
                </c:pt>
                <c:pt idx="338">
                  <c:v>3.0562399999999998</c:v>
                </c:pt>
                <c:pt idx="339">
                  <c:v>3.0492499999999998</c:v>
                </c:pt>
                <c:pt idx="340">
                  <c:v>3.0387300000000002</c:v>
                </c:pt>
                <c:pt idx="341">
                  <c:v>3.0432800000000002</c:v>
                </c:pt>
                <c:pt idx="342">
                  <c:v>3.04399</c:v>
                </c:pt>
                <c:pt idx="343">
                  <c:v>3.024</c:v>
                </c:pt>
                <c:pt idx="344">
                  <c:v>3.0320499999999999</c:v>
                </c:pt>
                <c:pt idx="345">
                  <c:v>3.0457999999999998</c:v>
                </c:pt>
                <c:pt idx="346">
                  <c:v>3.0518800000000001</c:v>
                </c:pt>
                <c:pt idx="347">
                  <c:v>3.04345</c:v>
                </c:pt>
                <c:pt idx="348">
                  <c:v>3.0348999999999999</c:v>
                </c:pt>
                <c:pt idx="349">
                  <c:v>3.04095</c:v>
                </c:pt>
                <c:pt idx="350">
                  <c:v>3.0374500000000002</c:v>
                </c:pt>
                <c:pt idx="351">
                  <c:v>3.0427499999999998</c:v>
                </c:pt>
                <c:pt idx="352">
                  <c:v>3.05</c:v>
                </c:pt>
                <c:pt idx="353">
                  <c:v>3.0357099999999999</c:v>
                </c:pt>
                <c:pt idx="354">
                  <c:v>3.0531000000000001</c:v>
                </c:pt>
                <c:pt idx="355">
                  <c:v>3.0590000000000002</c:v>
                </c:pt>
                <c:pt idx="356">
                  <c:v>3.0655999999999999</c:v>
                </c:pt>
                <c:pt idx="357">
                  <c:v>3.04895</c:v>
                </c:pt>
                <c:pt idx="358">
                  <c:v>3.0359400000000001</c:v>
                </c:pt>
                <c:pt idx="359">
                  <c:v>3.0587499999999999</c:v>
                </c:pt>
                <c:pt idx="360">
                  <c:v>3.0504199999999999</c:v>
                </c:pt>
                <c:pt idx="361">
                  <c:v>3.0418500000000002</c:v>
                </c:pt>
                <c:pt idx="362">
                  <c:v>3.0368499999999998</c:v>
                </c:pt>
                <c:pt idx="363">
                  <c:v>3.0350600000000001</c:v>
                </c:pt>
                <c:pt idx="364">
                  <c:v>3.03132</c:v>
                </c:pt>
                <c:pt idx="365">
                  <c:v>3.0182099999999998</c:v>
                </c:pt>
                <c:pt idx="366">
                  <c:v>3.0026000000000002</c:v>
                </c:pt>
                <c:pt idx="367">
                  <c:v>3.02433</c:v>
                </c:pt>
                <c:pt idx="368">
                  <c:v>3.0365799999999998</c:v>
                </c:pt>
                <c:pt idx="369">
                  <c:v>3.0489000000000002</c:v>
                </c:pt>
                <c:pt idx="370">
                  <c:v>3.0472000000000001</c:v>
                </c:pt>
                <c:pt idx="371">
                  <c:v>3.0398499999999999</c:v>
                </c:pt>
                <c:pt idx="372">
                  <c:v>3.0438200000000002</c:v>
                </c:pt>
                <c:pt idx="373">
                  <c:v>3.0565899999999999</c:v>
                </c:pt>
                <c:pt idx="374">
                  <c:v>3.05389</c:v>
                </c:pt>
                <c:pt idx="375">
                  <c:v>3.0510000000000002</c:v>
                </c:pt>
                <c:pt idx="376">
                  <c:v>3.0473699999999999</c:v>
                </c:pt>
                <c:pt idx="377">
                  <c:v>3.04555</c:v>
                </c:pt>
                <c:pt idx="378">
                  <c:v>3.0528</c:v>
                </c:pt>
                <c:pt idx="379">
                  <c:v>3.0570499999999998</c:v>
                </c:pt>
                <c:pt idx="380">
                  <c:v>3.05545</c:v>
                </c:pt>
                <c:pt idx="381">
                  <c:v>3.0606499999999999</c:v>
                </c:pt>
                <c:pt idx="382">
                  <c:v>3.0585499999999999</c:v>
                </c:pt>
                <c:pt idx="383">
                  <c:v>3.0549300000000001</c:v>
                </c:pt>
                <c:pt idx="384">
                  <c:v>3.05307</c:v>
                </c:pt>
                <c:pt idx="385">
                  <c:v>3.0394999999999999</c:v>
                </c:pt>
                <c:pt idx="386">
                  <c:v>3.0399500000000002</c:v>
                </c:pt>
                <c:pt idx="387">
                  <c:v>3.0195699999999999</c:v>
                </c:pt>
                <c:pt idx="388">
                  <c:v>3.0106999999999999</c:v>
                </c:pt>
                <c:pt idx="389">
                  <c:v>3.0136799999999999</c:v>
                </c:pt>
                <c:pt idx="390">
                  <c:v>3.0302199999999999</c:v>
                </c:pt>
                <c:pt idx="391">
                  <c:v>3.0318999999999998</c:v>
                </c:pt>
                <c:pt idx="392">
                  <c:v>3.0247099999999998</c:v>
                </c:pt>
                <c:pt idx="393">
                  <c:v>3.0316000000000001</c:v>
                </c:pt>
                <c:pt idx="394">
                  <c:v>3.0366200000000001</c:v>
                </c:pt>
                <c:pt idx="395">
                  <c:v>3.0368499999999998</c:v>
                </c:pt>
                <c:pt idx="396">
                  <c:v>3.0441500000000001</c:v>
                </c:pt>
                <c:pt idx="397">
                  <c:v>3.0339</c:v>
                </c:pt>
                <c:pt idx="398">
                  <c:v>3.0312000000000001</c:v>
                </c:pt>
                <c:pt idx="399">
                  <c:v>3.03539</c:v>
                </c:pt>
                <c:pt idx="400">
                  <c:v>3.0297999999999998</c:v>
                </c:pt>
                <c:pt idx="401">
                  <c:v>3.0276999999999998</c:v>
                </c:pt>
                <c:pt idx="402">
                  <c:v>3.0274100000000002</c:v>
                </c:pt>
                <c:pt idx="403">
                  <c:v>3.0316999999999998</c:v>
                </c:pt>
                <c:pt idx="404">
                  <c:v>3.03165</c:v>
                </c:pt>
                <c:pt idx="405">
                  <c:v>3.0243099999999998</c:v>
                </c:pt>
                <c:pt idx="406">
                  <c:v>3.0105</c:v>
                </c:pt>
                <c:pt idx="407">
                  <c:v>3.0065499999999998</c:v>
                </c:pt>
                <c:pt idx="408">
                  <c:v>3.00515</c:v>
                </c:pt>
                <c:pt idx="409">
                  <c:v>3.0214500000000002</c:v>
                </c:pt>
                <c:pt idx="410">
                  <c:v>3.0345200000000001</c:v>
                </c:pt>
                <c:pt idx="411">
                  <c:v>3.0374500000000002</c:v>
                </c:pt>
                <c:pt idx="412">
                  <c:v>3.0356700000000001</c:v>
                </c:pt>
                <c:pt idx="413">
                  <c:v>3.0262799999999999</c:v>
                </c:pt>
                <c:pt idx="414">
                  <c:v>3.0249999999999999</c:v>
                </c:pt>
                <c:pt idx="415">
                  <c:v>3.0253999999999999</c:v>
                </c:pt>
                <c:pt idx="416">
                  <c:v>3.0328499999999998</c:v>
                </c:pt>
                <c:pt idx="417">
                  <c:v>3.0309200000000001</c:v>
                </c:pt>
                <c:pt idx="418">
                  <c:v>3.0339100000000001</c:v>
                </c:pt>
                <c:pt idx="419">
                  <c:v>3.0297299999999998</c:v>
                </c:pt>
                <c:pt idx="420">
                  <c:v>3.0354299999999999</c:v>
                </c:pt>
                <c:pt idx="421">
                  <c:v>3.0424699999999998</c:v>
                </c:pt>
                <c:pt idx="422">
                  <c:v>3.04617</c:v>
                </c:pt>
                <c:pt idx="423">
                  <c:v>3.04522</c:v>
                </c:pt>
                <c:pt idx="424">
                  <c:v>3.0199500000000001</c:v>
                </c:pt>
                <c:pt idx="425">
                  <c:v>3.0373999999999999</c:v>
                </c:pt>
                <c:pt idx="426">
                  <c:v>3.0373700000000001</c:v>
                </c:pt>
                <c:pt idx="427">
                  <c:v>3.0559500000000002</c:v>
                </c:pt>
                <c:pt idx="428">
                  <c:v>3.0385499999999999</c:v>
                </c:pt>
                <c:pt idx="429">
                  <c:v>3.0476000000000001</c:v>
                </c:pt>
                <c:pt idx="430">
                  <c:v>3.0359500000000001</c:v>
                </c:pt>
                <c:pt idx="431">
                  <c:v>3.0291100000000002</c:v>
                </c:pt>
                <c:pt idx="432">
                  <c:v>3.01376</c:v>
                </c:pt>
                <c:pt idx="433">
                  <c:v>3.0474600000000001</c:v>
                </c:pt>
                <c:pt idx="434">
                  <c:v>3.0443099999999998</c:v>
                </c:pt>
                <c:pt idx="435">
                  <c:v>3.0750000000000002</c:v>
                </c:pt>
                <c:pt idx="436">
                  <c:v>3.0127100000000002</c:v>
                </c:pt>
                <c:pt idx="437">
                  <c:v>3.03403</c:v>
                </c:pt>
                <c:pt idx="438">
                  <c:v>3.0541499999999999</c:v>
                </c:pt>
                <c:pt idx="439">
                  <c:v>3.0226500000000001</c:v>
                </c:pt>
                <c:pt idx="440">
                  <c:v>3.0283699999999998</c:v>
                </c:pt>
                <c:pt idx="441">
                  <c:v>3.02162</c:v>
                </c:pt>
                <c:pt idx="442">
                  <c:v>3.0384199999999999</c:v>
                </c:pt>
                <c:pt idx="443">
                  <c:v>3.03667</c:v>
                </c:pt>
                <c:pt idx="444">
                  <c:v>3.0147300000000001</c:v>
                </c:pt>
                <c:pt idx="445">
                  <c:v>3.0236499999999999</c:v>
                </c:pt>
                <c:pt idx="446">
                  <c:v>3.02623</c:v>
                </c:pt>
                <c:pt idx="447">
                  <c:v>3.04115</c:v>
                </c:pt>
                <c:pt idx="448">
                  <c:v>3.06107</c:v>
                </c:pt>
                <c:pt idx="449">
                  <c:v>3.05945</c:v>
                </c:pt>
                <c:pt idx="450">
                  <c:v>3.0630299999999999</c:v>
                </c:pt>
                <c:pt idx="451">
                  <c:v>3.0623</c:v>
                </c:pt>
                <c:pt idx="452">
                  <c:v>3.0737000000000001</c:v>
                </c:pt>
                <c:pt idx="453">
                  <c:v>3.0965799999999999</c:v>
                </c:pt>
                <c:pt idx="454">
                  <c:v>3.1124499999999999</c:v>
                </c:pt>
                <c:pt idx="455">
                  <c:v>3.1387</c:v>
                </c:pt>
                <c:pt idx="456">
                  <c:v>3.1528</c:v>
                </c:pt>
                <c:pt idx="457">
                  <c:v>3.1222699999999999</c:v>
                </c:pt>
                <c:pt idx="458">
                  <c:v>3.0929000000000002</c:v>
                </c:pt>
                <c:pt idx="459">
                  <c:v>3.0718999999999999</c:v>
                </c:pt>
                <c:pt idx="460">
                  <c:v>3.0753900000000001</c:v>
                </c:pt>
                <c:pt idx="461">
                  <c:v>3.0670899999999999</c:v>
                </c:pt>
                <c:pt idx="462">
                  <c:v>3.0527099999999998</c:v>
                </c:pt>
                <c:pt idx="463">
                  <c:v>3.0725500000000001</c:v>
                </c:pt>
                <c:pt idx="464">
                  <c:v>3.0708600000000001</c:v>
                </c:pt>
                <c:pt idx="465">
                  <c:v>3.0671599999999999</c:v>
                </c:pt>
                <c:pt idx="466">
                  <c:v>3.0753300000000001</c:v>
                </c:pt>
                <c:pt idx="467">
                  <c:v>3.0600499999999999</c:v>
                </c:pt>
                <c:pt idx="468">
                  <c:v>3.0554000000000001</c:v>
                </c:pt>
                <c:pt idx="469">
                  <c:v>3.028</c:v>
                </c:pt>
                <c:pt idx="470">
                  <c:v>3.0385200000000001</c:v>
                </c:pt>
                <c:pt idx="471">
                  <c:v>3.0352000000000001</c:v>
                </c:pt>
                <c:pt idx="472">
                  <c:v>3.0690200000000001</c:v>
                </c:pt>
                <c:pt idx="473">
                  <c:v>3.0766100000000001</c:v>
                </c:pt>
                <c:pt idx="474">
                  <c:v>3.0675499999999998</c:v>
                </c:pt>
                <c:pt idx="475">
                  <c:v>3.0637699999999999</c:v>
                </c:pt>
                <c:pt idx="476">
                  <c:v>3.0680000000000001</c:v>
                </c:pt>
                <c:pt idx="477">
                  <c:v>3.0493100000000002</c:v>
                </c:pt>
                <c:pt idx="478">
                  <c:v>3.0185300000000002</c:v>
                </c:pt>
                <c:pt idx="479">
                  <c:v>3.0229499999999998</c:v>
                </c:pt>
                <c:pt idx="480">
                  <c:v>3.0043799999999998</c:v>
                </c:pt>
                <c:pt idx="481">
                  <c:v>3.0167000000000002</c:v>
                </c:pt>
                <c:pt idx="482">
                  <c:v>3.02223</c:v>
                </c:pt>
                <c:pt idx="483">
                  <c:v>3.0291600000000001</c:v>
                </c:pt>
                <c:pt idx="484">
                  <c:v>3.02684</c:v>
                </c:pt>
                <c:pt idx="485">
                  <c:v>3.0364100000000001</c:v>
                </c:pt>
                <c:pt idx="486">
                  <c:v>3.04189</c:v>
                </c:pt>
                <c:pt idx="487">
                  <c:v>3.0442499999999999</c:v>
                </c:pt>
                <c:pt idx="488">
                  <c:v>3.0472199999999998</c:v>
                </c:pt>
                <c:pt idx="489">
                  <c:v>3.0365199999999999</c:v>
                </c:pt>
                <c:pt idx="490">
                  <c:v>3.0339800000000001</c:v>
                </c:pt>
                <c:pt idx="491">
                  <c:v>3.0416799999999999</c:v>
                </c:pt>
                <c:pt idx="492">
                  <c:v>3.0390199999999998</c:v>
                </c:pt>
                <c:pt idx="493">
                  <c:v>3.0336799999999999</c:v>
                </c:pt>
                <c:pt idx="494">
                  <c:v>3.03742</c:v>
                </c:pt>
                <c:pt idx="495">
                  <c:v>3.0477099999999999</c:v>
                </c:pt>
                <c:pt idx="496">
                  <c:v>3.0546500000000001</c:v>
                </c:pt>
                <c:pt idx="497">
                  <c:v>3.0648</c:v>
                </c:pt>
                <c:pt idx="498">
                  <c:v>3.0908000000000002</c:v>
                </c:pt>
                <c:pt idx="499">
                  <c:v>3.0929000000000002</c:v>
                </c:pt>
                <c:pt idx="500">
                  <c:v>3.1023000000000001</c:v>
                </c:pt>
                <c:pt idx="501">
                  <c:v>3.0939100000000002</c:v>
                </c:pt>
                <c:pt idx="502">
                  <c:v>3.08507</c:v>
                </c:pt>
                <c:pt idx="503">
                  <c:v>3.0973000000000002</c:v>
                </c:pt>
                <c:pt idx="504">
                  <c:v>3.097</c:v>
                </c:pt>
                <c:pt idx="505">
                  <c:v>3.1053000000000002</c:v>
                </c:pt>
                <c:pt idx="506">
                  <c:v>3.0941100000000001</c:v>
                </c:pt>
                <c:pt idx="507">
                  <c:v>3.11185</c:v>
                </c:pt>
                <c:pt idx="508">
                  <c:v>3.1192000000000002</c:v>
                </c:pt>
                <c:pt idx="509">
                  <c:v>3.0889500000000001</c:v>
                </c:pt>
                <c:pt idx="510">
                  <c:v>3.09118</c:v>
                </c:pt>
                <c:pt idx="511">
                  <c:v>3.10283</c:v>
                </c:pt>
                <c:pt idx="512">
                  <c:v>3.1143900000000002</c:v>
                </c:pt>
                <c:pt idx="513">
                  <c:v>3.11225</c:v>
                </c:pt>
                <c:pt idx="514">
                  <c:v>3.1302300000000001</c:v>
                </c:pt>
                <c:pt idx="515">
                  <c:v>3.1431200000000001</c:v>
                </c:pt>
                <c:pt idx="516">
                  <c:v>3.1280100000000002</c:v>
                </c:pt>
                <c:pt idx="517">
                  <c:v>3.1259700000000001</c:v>
                </c:pt>
                <c:pt idx="518">
                  <c:v>3.0871399999999998</c:v>
                </c:pt>
                <c:pt idx="519">
                  <c:v>3.1061999999999999</c:v>
                </c:pt>
                <c:pt idx="520">
                  <c:v>3.0937199999999998</c:v>
                </c:pt>
                <c:pt idx="521">
                  <c:v>3.1133299999999999</c:v>
                </c:pt>
                <c:pt idx="522">
                  <c:v>3.0807099999999998</c:v>
                </c:pt>
                <c:pt idx="523">
                  <c:v>3.0442200000000001</c:v>
                </c:pt>
                <c:pt idx="524">
                  <c:v>3.0461399999999998</c:v>
                </c:pt>
                <c:pt idx="525">
                  <c:v>3.0338799999999999</c:v>
                </c:pt>
                <c:pt idx="526">
                  <c:v>3.0290499999999998</c:v>
                </c:pt>
                <c:pt idx="527">
                  <c:v>3.0297299999999998</c:v>
                </c:pt>
                <c:pt idx="528">
                  <c:v>3.0372400000000002</c:v>
                </c:pt>
                <c:pt idx="529">
                  <c:v>3.0222099999999998</c:v>
                </c:pt>
                <c:pt idx="530">
                  <c:v>3.0509200000000001</c:v>
                </c:pt>
                <c:pt idx="531">
                  <c:v>3.0472100000000002</c:v>
                </c:pt>
                <c:pt idx="532">
                  <c:v>3.0473300000000001</c:v>
                </c:pt>
                <c:pt idx="533">
                  <c:v>3.0773000000000001</c:v>
                </c:pt>
                <c:pt idx="534">
                  <c:v>3.0867300000000002</c:v>
                </c:pt>
                <c:pt idx="535">
                  <c:v>3.08466</c:v>
                </c:pt>
                <c:pt idx="536">
                  <c:v>3.0945499999999999</c:v>
                </c:pt>
                <c:pt idx="537">
                  <c:v>3.0947399999999998</c:v>
                </c:pt>
                <c:pt idx="538">
                  <c:v>3.1035599999999999</c:v>
                </c:pt>
                <c:pt idx="539">
                  <c:v>3.0917500000000002</c:v>
                </c:pt>
                <c:pt idx="540">
                  <c:v>3.0928399999999998</c:v>
                </c:pt>
                <c:pt idx="541">
                  <c:v>3.09762</c:v>
                </c:pt>
                <c:pt idx="542">
                  <c:v>3.0825800000000001</c:v>
                </c:pt>
                <c:pt idx="543">
                  <c:v>3.1038000000000001</c:v>
                </c:pt>
                <c:pt idx="544">
                  <c:v>3.1194199999999999</c:v>
                </c:pt>
                <c:pt idx="545">
                  <c:v>3.1211099999999998</c:v>
                </c:pt>
                <c:pt idx="546">
                  <c:v>3.1226500000000001</c:v>
                </c:pt>
                <c:pt idx="547">
                  <c:v>3.13565</c:v>
                </c:pt>
                <c:pt idx="548">
                  <c:v>3.1189999999999998</c:v>
                </c:pt>
                <c:pt idx="549">
                  <c:v>3.1261000000000001</c:v>
                </c:pt>
                <c:pt idx="550">
                  <c:v>3.1331899999999999</c:v>
                </c:pt>
                <c:pt idx="551">
                  <c:v>3.1254499999999998</c:v>
                </c:pt>
                <c:pt idx="552">
                  <c:v>3.1061899999999998</c:v>
                </c:pt>
                <c:pt idx="553">
                  <c:v>3.08209</c:v>
                </c:pt>
                <c:pt idx="554">
                  <c:v>3.1568499999999999</c:v>
                </c:pt>
                <c:pt idx="555">
                  <c:v>3.1512899999999999</c:v>
                </c:pt>
                <c:pt idx="556">
                  <c:v>3.16255</c:v>
                </c:pt>
                <c:pt idx="557">
                  <c:v>3.17265</c:v>
                </c:pt>
                <c:pt idx="558">
                  <c:v>3.1662400000000002</c:v>
                </c:pt>
                <c:pt idx="559">
                  <c:v>3.19902</c:v>
                </c:pt>
                <c:pt idx="560">
                  <c:v>3.22201</c:v>
                </c:pt>
                <c:pt idx="561">
                  <c:v>3.2473900000000002</c:v>
                </c:pt>
                <c:pt idx="562">
                  <c:v>3.27807</c:v>
                </c:pt>
                <c:pt idx="563">
                  <c:v>3.2377799999999999</c:v>
                </c:pt>
                <c:pt idx="564">
                  <c:v>3.2451699999999999</c:v>
                </c:pt>
                <c:pt idx="565">
                  <c:v>3.2284000000000002</c:v>
                </c:pt>
                <c:pt idx="566">
                  <c:v>3.2297799999999999</c:v>
                </c:pt>
                <c:pt idx="567">
                  <c:v>3.2339000000000002</c:v>
                </c:pt>
                <c:pt idx="568">
                  <c:v>3.21292</c:v>
                </c:pt>
                <c:pt idx="569">
                  <c:v>3.1729500000000002</c:v>
                </c:pt>
                <c:pt idx="570">
                  <c:v>3.1675</c:v>
                </c:pt>
                <c:pt idx="571">
                  <c:v>3.15848</c:v>
                </c:pt>
                <c:pt idx="572">
                  <c:v>3.1805699999999999</c:v>
                </c:pt>
                <c:pt idx="573">
                  <c:v>3.1829499999999999</c:v>
                </c:pt>
                <c:pt idx="574">
                  <c:v>3.15415</c:v>
                </c:pt>
                <c:pt idx="575">
                  <c:v>3.1883499999999998</c:v>
                </c:pt>
                <c:pt idx="576">
                  <c:v>3.1757499999999999</c:v>
                </c:pt>
                <c:pt idx="577">
                  <c:v>3.1656900000000001</c:v>
                </c:pt>
                <c:pt idx="578">
                  <c:v>3.1732900000000002</c:v>
                </c:pt>
                <c:pt idx="579">
                  <c:v>3.1638099999999998</c:v>
                </c:pt>
                <c:pt idx="580">
                  <c:v>3.1533699999999998</c:v>
                </c:pt>
                <c:pt idx="581">
                  <c:v>3.1375000000000002</c:v>
                </c:pt>
                <c:pt idx="582">
                  <c:v>3.1339999999999999</c:v>
                </c:pt>
                <c:pt idx="583">
                  <c:v>3.1575600000000001</c:v>
                </c:pt>
                <c:pt idx="584">
                  <c:v>3.1616300000000002</c:v>
                </c:pt>
                <c:pt idx="585">
                  <c:v>3.1772800000000001</c:v>
                </c:pt>
                <c:pt idx="586">
                  <c:v>3.1889099999999999</c:v>
                </c:pt>
                <c:pt idx="587">
                  <c:v>3.2278699999999998</c:v>
                </c:pt>
                <c:pt idx="588">
                  <c:v>3.1962799999999998</c:v>
                </c:pt>
                <c:pt idx="589">
                  <c:v>3.1899000000000002</c:v>
                </c:pt>
                <c:pt idx="590">
                  <c:v>3.1714000000000002</c:v>
                </c:pt>
                <c:pt idx="591">
                  <c:v>3.1876099999999998</c:v>
                </c:pt>
                <c:pt idx="592">
                  <c:v>3.1871200000000002</c:v>
                </c:pt>
                <c:pt idx="593">
                  <c:v>3.2045500000000002</c:v>
                </c:pt>
                <c:pt idx="594">
                  <c:v>3.1809799999999999</c:v>
                </c:pt>
                <c:pt idx="595">
                  <c:v>3.1949800000000002</c:v>
                </c:pt>
                <c:pt idx="596">
                  <c:v>3.22281</c:v>
                </c:pt>
                <c:pt idx="597">
                  <c:v>3.2363</c:v>
                </c:pt>
                <c:pt idx="598">
                  <c:v>3.23549</c:v>
                </c:pt>
                <c:pt idx="599">
                  <c:v>3.23055</c:v>
                </c:pt>
                <c:pt idx="600">
                  <c:v>3.2808999999999999</c:v>
                </c:pt>
                <c:pt idx="601">
                  <c:v>3.2886500000000001</c:v>
                </c:pt>
                <c:pt idx="602">
                  <c:v>3.2960799999999999</c:v>
                </c:pt>
                <c:pt idx="603">
                  <c:v>3.3433000000000002</c:v>
                </c:pt>
                <c:pt idx="604">
                  <c:v>3.38253</c:v>
                </c:pt>
                <c:pt idx="605">
                  <c:v>3.35371</c:v>
                </c:pt>
                <c:pt idx="606">
                  <c:v>3.3546200000000002</c:v>
                </c:pt>
                <c:pt idx="607">
                  <c:v>3.3088000000000002</c:v>
                </c:pt>
                <c:pt idx="608">
                  <c:v>3.3087900000000001</c:v>
                </c:pt>
                <c:pt idx="609">
                  <c:v>3.3434499999999998</c:v>
                </c:pt>
                <c:pt idx="610">
                  <c:v>3.3143500000000001</c:v>
                </c:pt>
                <c:pt idx="611">
                  <c:v>3.32464</c:v>
                </c:pt>
                <c:pt idx="612">
                  <c:v>3.3141699999999998</c:v>
                </c:pt>
                <c:pt idx="613">
                  <c:v>3.3384399999999999</c:v>
                </c:pt>
                <c:pt idx="614">
                  <c:v>3.31358</c:v>
                </c:pt>
                <c:pt idx="615">
                  <c:v>3.3027000000000002</c:v>
                </c:pt>
                <c:pt idx="616">
                  <c:v>3.3125999999999998</c:v>
                </c:pt>
                <c:pt idx="617">
                  <c:v>3.2871600000000001</c:v>
                </c:pt>
                <c:pt idx="618">
                  <c:v>3.2267000000000001</c:v>
                </c:pt>
                <c:pt idx="619">
                  <c:v>3.1855000000000002</c:v>
                </c:pt>
                <c:pt idx="620">
                  <c:v>3.1676199999999999</c:v>
                </c:pt>
                <c:pt idx="621">
                  <c:v>3.1782900000000001</c:v>
                </c:pt>
                <c:pt idx="622">
                  <c:v>3.1592799999999999</c:v>
                </c:pt>
                <c:pt idx="623">
                  <c:v>3.1940499999999998</c:v>
                </c:pt>
                <c:pt idx="624">
                  <c:v>3.2099099999999998</c:v>
                </c:pt>
                <c:pt idx="625">
                  <c:v>3.2208899999999998</c:v>
                </c:pt>
                <c:pt idx="626">
                  <c:v>3.2075499999999999</c:v>
                </c:pt>
                <c:pt idx="627">
                  <c:v>3.2445300000000001</c:v>
                </c:pt>
                <c:pt idx="628">
                  <c:v>3.27223</c:v>
                </c:pt>
                <c:pt idx="629">
                  <c:v>3.2397</c:v>
                </c:pt>
                <c:pt idx="630">
                  <c:v>3.2522700000000002</c:v>
                </c:pt>
                <c:pt idx="631">
                  <c:v>3.2913700000000001</c:v>
                </c:pt>
                <c:pt idx="632">
                  <c:v>3.2779799999999999</c:v>
                </c:pt>
                <c:pt idx="633">
                  <c:v>3.2809400000000002</c:v>
                </c:pt>
                <c:pt idx="634">
                  <c:v>3.2725599999999999</c:v>
                </c:pt>
                <c:pt idx="635">
                  <c:v>3.2468900000000001</c:v>
                </c:pt>
                <c:pt idx="636">
                  <c:v>3.2461500000000001</c:v>
                </c:pt>
                <c:pt idx="637">
                  <c:v>3.2476400000000001</c:v>
                </c:pt>
                <c:pt idx="638">
                  <c:v>3.25501</c:v>
                </c:pt>
                <c:pt idx="639">
                  <c:v>3.23983</c:v>
                </c:pt>
                <c:pt idx="640">
                  <c:v>3.2492999999999999</c:v>
                </c:pt>
                <c:pt idx="641">
                  <c:v>3.2509999999999999</c:v>
                </c:pt>
                <c:pt idx="642">
                  <c:v>3.2494999999999998</c:v>
                </c:pt>
                <c:pt idx="643">
                  <c:v>3.2421500000000001</c:v>
                </c:pt>
                <c:pt idx="644">
                  <c:v>3.22275</c:v>
                </c:pt>
                <c:pt idx="645">
                  <c:v>3.2068400000000001</c:v>
                </c:pt>
                <c:pt idx="646">
                  <c:v>3.1893500000000001</c:v>
                </c:pt>
                <c:pt idx="647">
                  <c:v>3.1656</c:v>
                </c:pt>
                <c:pt idx="648">
                  <c:v>3.1398999999999999</c:v>
                </c:pt>
                <c:pt idx="649">
                  <c:v>3.1657600000000001</c:v>
                </c:pt>
                <c:pt idx="650">
                  <c:v>3.1736900000000001</c:v>
                </c:pt>
                <c:pt idx="651">
                  <c:v>3.1611099999999999</c:v>
                </c:pt>
                <c:pt idx="652">
                  <c:v>3.16655</c:v>
                </c:pt>
                <c:pt idx="653">
                  <c:v>3.1613099999999998</c:v>
                </c:pt>
                <c:pt idx="654">
                  <c:v>3.1612800000000001</c:v>
                </c:pt>
                <c:pt idx="655">
                  <c:v>3.1596799999999998</c:v>
                </c:pt>
                <c:pt idx="656">
                  <c:v>3.1937799999999998</c:v>
                </c:pt>
                <c:pt idx="657">
                  <c:v>3.19448</c:v>
                </c:pt>
                <c:pt idx="658">
                  <c:v>3.1891600000000002</c:v>
                </c:pt>
                <c:pt idx="659">
                  <c:v>3.18465</c:v>
                </c:pt>
                <c:pt idx="660">
                  <c:v>3.1419999999999999</c:v>
                </c:pt>
                <c:pt idx="661">
                  <c:v>3.145</c:v>
                </c:pt>
                <c:pt idx="662">
                  <c:v>3.1539299999999999</c:v>
                </c:pt>
                <c:pt idx="663">
                  <c:v>3.16174</c:v>
                </c:pt>
                <c:pt idx="664">
                  <c:v>3.1170399999999998</c:v>
                </c:pt>
                <c:pt idx="665">
                  <c:v>3.15</c:v>
                </c:pt>
                <c:pt idx="666">
                  <c:v>3.1279500000000002</c:v>
                </c:pt>
                <c:pt idx="667">
                  <c:v>3.1393599999999999</c:v>
                </c:pt>
                <c:pt idx="668">
                  <c:v>3.1361499999999998</c:v>
                </c:pt>
                <c:pt idx="669">
                  <c:v>3.1446200000000002</c:v>
                </c:pt>
                <c:pt idx="670">
                  <c:v>3.1682999999999999</c:v>
                </c:pt>
                <c:pt idx="671">
                  <c:v>3.19814</c:v>
                </c:pt>
                <c:pt idx="672">
                  <c:v>3.2301299999999999</c:v>
                </c:pt>
                <c:pt idx="673">
                  <c:v>3.2667899999999999</c:v>
                </c:pt>
                <c:pt idx="674">
                  <c:v>3.2661500000000001</c:v>
                </c:pt>
                <c:pt idx="675">
                  <c:v>3.2466200000000001</c:v>
                </c:pt>
                <c:pt idx="676">
                  <c:v>3.2597700000000001</c:v>
                </c:pt>
                <c:pt idx="677">
                  <c:v>3.2583299999999999</c:v>
                </c:pt>
                <c:pt idx="678">
                  <c:v>3.2733099999999999</c:v>
                </c:pt>
                <c:pt idx="679">
                  <c:v>3.25041</c:v>
                </c:pt>
                <c:pt idx="680">
                  <c:v>3.2410800000000002</c:v>
                </c:pt>
                <c:pt idx="681">
                  <c:v>3.2117</c:v>
                </c:pt>
                <c:pt idx="682">
                  <c:v>3.2511999999999999</c:v>
                </c:pt>
                <c:pt idx="683">
                  <c:v>3.2278500000000001</c:v>
                </c:pt>
                <c:pt idx="684">
                  <c:v>3.2322799999999998</c:v>
                </c:pt>
                <c:pt idx="685">
                  <c:v>3.2030699999999999</c:v>
                </c:pt>
                <c:pt idx="686">
                  <c:v>3.1705899999999998</c:v>
                </c:pt>
                <c:pt idx="687">
                  <c:v>3.1955999999999998</c:v>
                </c:pt>
                <c:pt idx="688">
                  <c:v>3.1935000000000002</c:v>
                </c:pt>
                <c:pt idx="689">
                  <c:v>3.1758999999999999</c:v>
                </c:pt>
                <c:pt idx="690">
                  <c:v>3.1751200000000002</c:v>
                </c:pt>
                <c:pt idx="691">
                  <c:v>3.17754</c:v>
                </c:pt>
                <c:pt idx="692">
                  <c:v>3.1660599999999999</c:v>
                </c:pt>
                <c:pt idx="693">
                  <c:v>3.1989800000000002</c:v>
                </c:pt>
                <c:pt idx="694">
                  <c:v>3.1614100000000001</c:v>
                </c:pt>
                <c:pt idx="695">
                  <c:v>3.1740599999999999</c:v>
                </c:pt>
                <c:pt idx="696">
                  <c:v>3.1780499999999998</c:v>
                </c:pt>
                <c:pt idx="697">
                  <c:v>3.1788799999999999</c:v>
                </c:pt>
                <c:pt idx="698">
                  <c:v>3.1647500000000002</c:v>
                </c:pt>
                <c:pt idx="699">
                  <c:v>3.1852299999999998</c:v>
                </c:pt>
                <c:pt idx="700">
                  <c:v>3.1838099999999998</c:v>
                </c:pt>
                <c:pt idx="701">
                  <c:v>3.1534</c:v>
                </c:pt>
                <c:pt idx="702">
                  <c:v>3.1593999999999998</c:v>
                </c:pt>
                <c:pt idx="703">
                  <c:v>3.1345499999999999</c:v>
                </c:pt>
                <c:pt idx="704">
                  <c:v>3.1139999999999999</c:v>
                </c:pt>
                <c:pt idx="705">
                  <c:v>3.13565</c:v>
                </c:pt>
                <c:pt idx="706">
                  <c:v>3.1349999999999998</c:v>
                </c:pt>
                <c:pt idx="707">
                  <c:v>3.12622</c:v>
                </c:pt>
                <c:pt idx="708">
                  <c:v>3.0885600000000002</c:v>
                </c:pt>
                <c:pt idx="709">
                  <c:v>3.10365</c:v>
                </c:pt>
                <c:pt idx="710">
                  <c:v>3.0964499999999999</c:v>
                </c:pt>
                <c:pt idx="711">
                  <c:v>3.1048100000000001</c:v>
                </c:pt>
                <c:pt idx="712">
                  <c:v>3.1139299999999999</c:v>
                </c:pt>
                <c:pt idx="713">
                  <c:v>3.0895700000000001</c:v>
                </c:pt>
                <c:pt idx="714">
                  <c:v>3.0752999999999999</c:v>
                </c:pt>
                <c:pt idx="715">
                  <c:v>3.0922900000000002</c:v>
                </c:pt>
                <c:pt idx="716">
                  <c:v>3.0557099999999999</c:v>
                </c:pt>
                <c:pt idx="717">
                  <c:v>3.0898699999999999</c:v>
                </c:pt>
                <c:pt idx="718">
                  <c:v>3.0918299999999999</c:v>
                </c:pt>
                <c:pt idx="719">
                  <c:v>3.1028600000000002</c:v>
                </c:pt>
                <c:pt idx="720">
                  <c:v>3.1204999999999998</c:v>
                </c:pt>
                <c:pt idx="721">
                  <c:v>3.0971000000000002</c:v>
                </c:pt>
                <c:pt idx="722">
                  <c:v>3.1308699999999998</c:v>
                </c:pt>
                <c:pt idx="723">
                  <c:v>3.1316999999999999</c:v>
                </c:pt>
                <c:pt idx="724">
                  <c:v>3.1330999999999998</c:v>
                </c:pt>
                <c:pt idx="725">
                  <c:v>3.1327799999999999</c:v>
                </c:pt>
                <c:pt idx="726">
                  <c:v>3.1173500000000001</c:v>
                </c:pt>
                <c:pt idx="727">
                  <c:v>3.0710600000000001</c:v>
                </c:pt>
                <c:pt idx="728">
                  <c:v>3.09992</c:v>
                </c:pt>
                <c:pt idx="729">
                  <c:v>3.09104</c:v>
                </c:pt>
                <c:pt idx="730">
                  <c:v>3.06663</c:v>
                </c:pt>
                <c:pt idx="731">
                  <c:v>3.0794199999999998</c:v>
                </c:pt>
                <c:pt idx="732">
                  <c:v>3.0829</c:v>
                </c:pt>
                <c:pt idx="733">
                  <c:v>3.1211700000000002</c:v>
                </c:pt>
                <c:pt idx="734">
                  <c:v>3.1409099999999999</c:v>
                </c:pt>
                <c:pt idx="735">
                  <c:v>3.1435</c:v>
                </c:pt>
                <c:pt idx="736">
                  <c:v>3.1455799999999998</c:v>
                </c:pt>
                <c:pt idx="737">
                  <c:v>3.1380300000000001</c:v>
                </c:pt>
                <c:pt idx="738">
                  <c:v>3.0838000000000001</c:v>
                </c:pt>
                <c:pt idx="739">
                  <c:v>3.0857000000000001</c:v>
                </c:pt>
                <c:pt idx="740">
                  <c:v>3.0935800000000002</c:v>
                </c:pt>
                <c:pt idx="741">
                  <c:v>3.0842900000000002</c:v>
                </c:pt>
                <c:pt idx="742">
                  <c:v>3.0771600000000001</c:v>
                </c:pt>
                <c:pt idx="743">
                  <c:v>3.1105999999999998</c:v>
                </c:pt>
                <c:pt idx="744">
                  <c:v>3.0985</c:v>
                </c:pt>
                <c:pt idx="745">
                  <c:v>3.0970300000000002</c:v>
                </c:pt>
                <c:pt idx="746">
                  <c:v>3.0950799999999998</c:v>
                </c:pt>
                <c:pt idx="747">
                  <c:v>3.06284</c:v>
                </c:pt>
                <c:pt idx="748">
                  <c:v>3.0793400000000002</c:v>
                </c:pt>
                <c:pt idx="749">
                  <c:v>3.07931</c:v>
                </c:pt>
                <c:pt idx="750">
                  <c:v>3.1065499999999999</c:v>
                </c:pt>
                <c:pt idx="751">
                  <c:v>3.0983100000000001</c:v>
                </c:pt>
                <c:pt idx="752">
                  <c:v>3.1336499999999998</c:v>
                </c:pt>
                <c:pt idx="753">
                  <c:v>3.1293500000000001</c:v>
                </c:pt>
                <c:pt idx="754">
                  <c:v>3.14114</c:v>
                </c:pt>
                <c:pt idx="755">
                  <c:v>3.1746500000000002</c:v>
                </c:pt>
                <c:pt idx="756">
                  <c:v>3.1873</c:v>
                </c:pt>
                <c:pt idx="757">
                  <c:v>3.1849699999999999</c:v>
                </c:pt>
                <c:pt idx="758">
                  <c:v>3.1521499999999998</c:v>
                </c:pt>
                <c:pt idx="759">
                  <c:v>3.1566000000000001</c:v>
                </c:pt>
                <c:pt idx="760">
                  <c:v>3.1661999999999999</c:v>
                </c:pt>
                <c:pt idx="761">
                  <c:v>3.1601400000000002</c:v>
                </c:pt>
                <c:pt idx="762">
                  <c:v>3.1502499999999998</c:v>
                </c:pt>
                <c:pt idx="763">
                  <c:v>3.1694900000000001</c:v>
                </c:pt>
                <c:pt idx="764">
                  <c:v>3.1680600000000001</c:v>
                </c:pt>
                <c:pt idx="765">
                  <c:v>3.1620499999999998</c:v>
                </c:pt>
                <c:pt idx="766">
                  <c:v>3.1696499999999999</c:v>
                </c:pt>
                <c:pt idx="767">
                  <c:v>3.1882299999999999</c:v>
                </c:pt>
                <c:pt idx="768">
                  <c:v>3.2091500000000002</c:v>
                </c:pt>
                <c:pt idx="769">
                  <c:v>3.2109999999999999</c:v>
                </c:pt>
                <c:pt idx="770">
                  <c:v>3.2222499999999998</c:v>
                </c:pt>
                <c:pt idx="771">
                  <c:v>3.2658499999999999</c:v>
                </c:pt>
                <c:pt idx="772">
                  <c:v>3.2520500000000001</c:v>
                </c:pt>
                <c:pt idx="773">
                  <c:v>3.2772199999999998</c:v>
                </c:pt>
                <c:pt idx="774">
                  <c:v>3.2946800000000001</c:v>
                </c:pt>
                <c:pt idx="775">
                  <c:v>3.2773300000000001</c:v>
                </c:pt>
                <c:pt idx="776">
                  <c:v>3.2730000000000001</c:v>
                </c:pt>
                <c:pt idx="777">
                  <c:v>3.2727499999999998</c:v>
                </c:pt>
                <c:pt idx="778">
                  <c:v>3.2421500000000001</c:v>
                </c:pt>
                <c:pt idx="779">
                  <c:v>3.2132999999999998</c:v>
                </c:pt>
                <c:pt idx="780">
                  <c:v>3.21305</c:v>
                </c:pt>
                <c:pt idx="781">
                  <c:v>3.2016999999999998</c:v>
                </c:pt>
                <c:pt idx="782">
                  <c:v>3.1828799999999999</c:v>
                </c:pt>
                <c:pt idx="783">
                  <c:v>3.1932700000000001</c:v>
                </c:pt>
                <c:pt idx="784">
                  <c:v>3.1858</c:v>
                </c:pt>
                <c:pt idx="785">
                  <c:v>3.2141500000000001</c:v>
                </c:pt>
                <c:pt idx="786">
                  <c:v>3.19645</c:v>
                </c:pt>
                <c:pt idx="787">
                  <c:v>3.2126000000000001</c:v>
                </c:pt>
                <c:pt idx="788">
                  <c:v>3.2059299999999999</c:v>
                </c:pt>
                <c:pt idx="789">
                  <c:v>3.1788799999999999</c:v>
                </c:pt>
                <c:pt idx="790">
                  <c:v>3.1457000000000002</c:v>
                </c:pt>
                <c:pt idx="791">
                  <c:v>3.1527500000000002</c:v>
                </c:pt>
                <c:pt idx="792">
                  <c:v>3.13551</c:v>
                </c:pt>
                <c:pt idx="793">
                  <c:v>3.1244999999999998</c:v>
                </c:pt>
                <c:pt idx="794">
                  <c:v>3.1285600000000002</c:v>
                </c:pt>
                <c:pt idx="795">
                  <c:v>3.1597499999999998</c:v>
                </c:pt>
                <c:pt idx="796">
                  <c:v>3.1638000000000002</c:v>
                </c:pt>
                <c:pt idx="797">
                  <c:v>3.1678500000000001</c:v>
                </c:pt>
                <c:pt idx="798">
                  <c:v>3.1823000000000001</c:v>
                </c:pt>
                <c:pt idx="799">
                  <c:v>3.1621100000000002</c:v>
                </c:pt>
                <c:pt idx="800">
                  <c:v>3.1385999999999998</c:v>
                </c:pt>
                <c:pt idx="801">
                  <c:v>3.1277200000000001</c:v>
                </c:pt>
                <c:pt idx="802">
                  <c:v>3.1387200000000002</c:v>
                </c:pt>
                <c:pt idx="803">
                  <c:v>3.1659000000000002</c:v>
                </c:pt>
                <c:pt idx="804">
                  <c:v>3.1840999999999999</c:v>
                </c:pt>
                <c:pt idx="805">
                  <c:v>3.1870099999999999</c:v>
                </c:pt>
                <c:pt idx="806">
                  <c:v>3.2010999999999998</c:v>
                </c:pt>
                <c:pt idx="807">
                  <c:v>3.1938900000000001</c:v>
                </c:pt>
                <c:pt idx="808">
                  <c:v>3.2254</c:v>
                </c:pt>
                <c:pt idx="809">
                  <c:v>3.2106400000000002</c:v>
                </c:pt>
                <c:pt idx="810">
                  <c:v>3.20973</c:v>
                </c:pt>
                <c:pt idx="811">
                  <c:v>3.18635</c:v>
                </c:pt>
                <c:pt idx="812">
                  <c:v>3.1983899999999998</c:v>
                </c:pt>
                <c:pt idx="813">
                  <c:v>3.1754699999999998</c:v>
                </c:pt>
                <c:pt idx="814">
                  <c:v>3.1512699999999998</c:v>
                </c:pt>
                <c:pt idx="815">
                  <c:v>3.12595</c:v>
                </c:pt>
                <c:pt idx="816">
                  <c:v>3.093</c:v>
                </c:pt>
                <c:pt idx="817">
                  <c:v>3.1382300000000001</c:v>
                </c:pt>
                <c:pt idx="818">
                  <c:v>3.17564</c:v>
                </c:pt>
                <c:pt idx="819">
                  <c:v>3.1699799999999998</c:v>
                </c:pt>
                <c:pt idx="820">
                  <c:v>3.2255500000000001</c:v>
                </c:pt>
                <c:pt idx="821">
                  <c:v>3.1962999999999999</c:v>
                </c:pt>
                <c:pt idx="822">
                  <c:v>3.2679999999999998</c:v>
                </c:pt>
                <c:pt idx="823">
                  <c:v>3.3170199999999999</c:v>
                </c:pt>
                <c:pt idx="824">
                  <c:v>3.3377300000000001</c:v>
                </c:pt>
                <c:pt idx="825">
                  <c:v>3.3265500000000001</c:v>
                </c:pt>
                <c:pt idx="826">
                  <c:v>3.3140299999999998</c:v>
                </c:pt>
                <c:pt idx="827">
                  <c:v>3.35676</c:v>
                </c:pt>
                <c:pt idx="828">
                  <c:v>3.3332800000000002</c:v>
                </c:pt>
                <c:pt idx="829">
                  <c:v>3.2689599999999999</c:v>
                </c:pt>
                <c:pt idx="830">
                  <c:v>3.2671399999999999</c:v>
                </c:pt>
                <c:pt idx="831">
                  <c:v>3.2706900000000001</c:v>
                </c:pt>
                <c:pt idx="832">
                  <c:v>3.2610100000000002</c:v>
                </c:pt>
                <c:pt idx="833">
                  <c:v>3.2530999999999999</c:v>
                </c:pt>
                <c:pt idx="834">
                  <c:v>3.2694000000000001</c:v>
                </c:pt>
                <c:pt idx="835">
                  <c:v>3.2947500000000001</c:v>
                </c:pt>
                <c:pt idx="836">
                  <c:v>3.2980399999999999</c:v>
                </c:pt>
                <c:pt idx="837">
                  <c:v>3.2827899999999999</c:v>
                </c:pt>
                <c:pt idx="838">
                  <c:v>3.3192599999999999</c:v>
                </c:pt>
                <c:pt idx="839">
                  <c:v>3.31602</c:v>
                </c:pt>
                <c:pt idx="840">
                  <c:v>3.3128799999999998</c:v>
                </c:pt>
                <c:pt idx="841">
                  <c:v>3.3133400000000002</c:v>
                </c:pt>
                <c:pt idx="842">
                  <c:v>3.2951899999999998</c:v>
                </c:pt>
                <c:pt idx="843">
                  <c:v>3.2877399999999999</c:v>
                </c:pt>
                <c:pt idx="844">
                  <c:v>3.2865000000000002</c:v>
                </c:pt>
                <c:pt idx="845">
                  <c:v>3.2576399999999999</c:v>
                </c:pt>
                <c:pt idx="846">
                  <c:v>3.2829100000000002</c:v>
                </c:pt>
                <c:pt idx="847">
                  <c:v>3.3804500000000002</c:v>
                </c:pt>
                <c:pt idx="848">
                  <c:v>3.3578299999999999</c:v>
                </c:pt>
                <c:pt idx="849">
                  <c:v>3.3462899999999998</c:v>
                </c:pt>
                <c:pt idx="850">
                  <c:v>3.3593500000000001</c:v>
                </c:pt>
                <c:pt idx="851">
                  <c:v>3.3521700000000001</c:v>
                </c:pt>
                <c:pt idx="852">
                  <c:v>3.3686500000000001</c:v>
                </c:pt>
                <c:pt idx="853">
                  <c:v>3.4380299999999999</c:v>
                </c:pt>
                <c:pt idx="854">
                  <c:v>3.49735</c:v>
                </c:pt>
                <c:pt idx="855">
                  <c:v>3.4706000000000001</c:v>
                </c:pt>
                <c:pt idx="856">
                  <c:v>3.42563</c:v>
                </c:pt>
                <c:pt idx="857">
                  <c:v>3.3774500000000001</c:v>
                </c:pt>
                <c:pt idx="858">
                  <c:v>3.3932099999999998</c:v>
                </c:pt>
                <c:pt idx="859">
                  <c:v>3.3866000000000001</c:v>
                </c:pt>
                <c:pt idx="860">
                  <c:v>3.4139400000000002</c:v>
                </c:pt>
                <c:pt idx="861">
                  <c:v>3.4159999999999999</c:v>
                </c:pt>
                <c:pt idx="862">
                  <c:v>3.44678</c:v>
                </c:pt>
                <c:pt idx="863">
                  <c:v>3.4186999999999999</c:v>
                </c:pt>
                <c:pt idx="864">
                  <c:v>3.4182000000000001</c:v>
                </c:pt>
                <c:pt idx="865">
                  <c:v>3.4222799999999998</c:v>
                </c:pt>
                <c:pt idx="866">
                  <c:v>3.4549699999999999</c:v>
                </c:pt>
                <c:pt idx="867">
                  <c:v>3.3993700000000002</c:v>
                </c:pt>
                <c:pt idx="868">
                  <c:v>3.3651400000000002</c:v>
                </c:pt>
                <c:pt idx="869">
                  <c:v>3.3274499999999998</c:v>
                </c:pt>
                <c:pt idx="870">
                  <c:v>3.35175</c:v>
                </c:pt>
                <c:pt idx="871">
                  <c:v>3.34809</c:v>
                </c:pt>
                <c:pt idx="872">
                  <c:v>3.4469400000000001</c:v>
                </c:pt>
                <c:pt idx="873">
                  <c:v>3.4143599999999998</c:v>
                </c:pt>
                <c:pt idx="874">
                  <c:v>3.4042500000000002</c:v>
                </c:pt>
                <c:pt idx="875">
                  <c:v>3.4085100000000002</c:v>
                </c:pt>
                <c:pt idx="876">
                  <c:v>3.3985699999999999</c:v>
                </c:pt>
                <c:pt idx="877">
                  <c:v>3.4235199999999999</c:v>
                </c:pt>
                <c:pt idx="878">
                  <c:v>3.3326000000000002</c:v>
                </c:pt>
                <c:pt idx="879">
                  <c:v>3.3494700000000002</c:v>
                </c:pt>
                <c:pt idx="880">
                  <c:v>3.3933</c:v>
                </c:pt>
                <c:pt idx="881">
                  <c:v>3.3624800000000001</c:v>
                </c:pt>
                <c:pt idx="882">
                  <c:v>3.3931</c:v>
                </c:pt>
                <c:pt idx="883">
                  <c:v>3.4347500000000002</c:v>
                </c:pt>
                <c:pt idx="884">
                  <c:v>3.45662</c:v>
                </c:pt>
                <c:pt idx="885">
                  <c:v>3.4849700000000001</c:v>
                </c:pt>
                <c:pt idx="886">
                  <c:v>3.4310299999999998</c:v>
                </c:pt>
                <c:pt idx="887">
                  <c:v>3.3975</c:v>
                </c:pt>
                <c:pt idx="888">
                  <c:v>3.4285999999999999</c:v>
                </c:pt>
                <c:pt idx="889">
                  <c:v>3.51206</c:v>
                </c:pt>
                <c:pt idx="890">
                  <c:v>3.5107599999999999</c:v>
                </c:pt>
                <c:pt idx="891">
                  <c:v>3.5447600000000001</c:v>
                </c:pt>
                <c:pt idx="892">
                  <c:v>3.5520199999999997</c:v>
                </c:pt>
                <c:pt idx="893">
                  <c:v>3.55185</c:v>
                </c:pt>
                <c:pt idx="894">
                  <c:v>3.4820799999999998</c:v>
                </c:pt>
                <c:pt idx="895">
                  <c:v>3.4655100000000001</c:v>
                </c:pt>
                <c:pt idx="896">
                  <c:v>3.4875600000000002</c:v>
                </c:pt>
                <c:pt idx="897">
                  <c:v>3.4826999999999999</c:v>
                </c:pt>
                <c:pt idx="898">
                  <c:v>3.47627</c:v>
                </c:pt>
                <c:pt idx="899">
                  <c:v>3.4308000000000001</c:v>
                </c:pt>
                <c:pt idx="900">
                  <c:v>3.3647499999999999</c:v>
                </c:pt>
                <c:pt idx="901">
                  <c:v>3.4021400000000002</c:v>
                </c:pt>
                <c:pt idx="902">
                  <c:v>3.4344000000000001</c:v>
                </c:pt>
                <c:pt idx="903">
                  <c:v>3.4247100000000001</c:v>
                </c:pt>
                <c:pt idx="904">
                  <c:v>3.4314</c:v>
                </c:pt>
                <c:pt idx="905">
                  <c:v>3.3744100000000001</c:v>
                </c:pt>
                <c:pt idx="906">
                  <c:v>3.2984999999999998</c:v>
                </c:pt>
                <c:pt idx="907">
                  <c:v>3.2720199999999999</c:v>
                </c:pt>
                <c:pt idx="908">
                  <c:v>3.2784599999999999</c:v>
                </c:pt>
                <c:pt idx="909">
                  <c:v>3.2323499999999998</c:v>
                </c:pt>
                <c:pt idx="910">
                  <c:v>3.2024400000000002</c:v>
                </c:pt>
                <c:pt idx="911">
                  <c:v>3.2037900000000001</c:v>
                </c:pt>
                <c:pt idx="912">
                  <c:v>3.1817000000000002</c:v>
                </c:pt>
                <c:pt idx="913">
                  <c:v>3.1616</c:v>
                </c:pt>
                <c:pt idx="914">
                  <c:v>3.1390500000000001</c:v>
                </c:pt>
                <c:pt idx="915">
                  <c:v>3.1531400000000001</c:v>
                </c:pt>
                <c:pt idx="916">
                  <c:v>3.14486</c:v>
                </c:pt>
                <c:pt idx="917">
                  <c:v>3.1585000000000001</c:v>
                </c:pt>
                <c:pt idx="918">
                  <c:v>3.1596799999999998</c:v>
                </c:pt>
                <c:pt idx="919">
                  <c:v>3.1786699999999999</c:v>
                </c:pt>
                <c:pt idx="920">
                  <c:v>3.1976599999999999</c:v>
                </c:pt>
                <c:pt idx="921">
                  <c:v>3.16865</c:v>
                </c:pt>
                <c:pt idx="922">
                  <c:v>3.1893899999999999</c:v>
                </c:pt>
                <c:pt idx="923">
                  <c:v>3.1882700000000002</c:v>
                </c:pt>
                <c:pt idx="924">
                  <c:v>3.17631</c:v>
                </c:pt>
                <c:pt idx="925">
                  <c:v>3.18675</c:v>
                </c:pt>
                <c:pt idx="926">
                  <c:v>3.2004700000000001</c:v>
                </c:pt>
                <c:pt idx="927">
                  <c:v>3.1655000000000002</c:v>
                </c:pt>
                <c:pt idx="928">
                  <c:v>3.20044</c:v>
                </c:pt>
                <c:pt idx="929">
                  <c:v>3.2100499999999998</c:v>
                </c:pt>
                <c:pt idx="930">
                  <c:v>3.18452</c:v>
                </c:pt>
                <c:pt idx="931">
                  <c:v>3.1771099999999999</c:v>
                </c:pt>
                <c:pt idx="932">
                  <c:v>3.1818</c:v>
                </c:pt>
                <c:pt idx="933">
                  <c:v>3.1609400000000001</c:v>
                </c:pt>
                <c:pt idx="934">
                  <c:v>3.1315499999999998</c:v>
                </c:pt>
                <c:pt idx="935">
                  <c:v>3.10642</c:v>
                </c:pt>
                <c:pt idx="936">
                  <c:v>3.1121300000000001</c:v>
                </c:pt>
                <c:pt idx="937">
                  <c:v>3.1251799999999998</c:v>
                </c:pt>
                <c:pt idx="938">
                  <c:v>3.1276799999999998</c:v>
                </c:pt>
                <c:pt idx="939">
                  <c:v>3.1113499999999998</c:v>
                </c:pt>
                <c:pt idx="940">
                  <c:v>3.0914000000000001</c:v>
                </c:pt>
                <c:pt idx="941">
                  <c:v>3.1284800000000001</c:v>
                </c:pt>
                <c:pt idx="942">
                  <c:v>3.1553100000000001</c:v>
                </c:pt>
                <c:pt idx="943">
                  <c:v>3.1423000000000001</c:v>
                </c:pt>
                <c:pt idx="944">
                  <c:v>3.11748</c:v>
                </c:pt>
                <c:pt idx="945">
                  <c:v>3.10283</c:v>
                </c:pt>
                <c:pt idx="946">
                  <c:v>3.1272600000000002</c:v>
                </c:pt>
                <c:pt idx="947">
                  <c:v>3.1517200000000001</c:v>
                </c:pt>
                <c:pt idx="948">
                  <c:v>3.19034</c:v>
                </c:pt>
                <c:pt idx="949">
                  <c:v>3.1473499999999999</c:v>
                </c:pt>
                <c:pt idx="950">
                  <c:v>3.12208</c:v>
                </c:pt>
                <c:pt idx="951">
                  <c:v>3.1158800000000002</c:v>
                </c:pt>
                <c:pt idx="952">
                  <c:v>3.0882299999999998</c:v>
                </c:pt>
                <c:pt idx="953">
                  <c:v>3.1592000000000002</c:v>
                </c:pt>
                <c:pt idx="954">
                  <c:v>3.1823800000000002</c:v>
                </c:pt>
                <c:pt idx="955">
                  <c:v>3.1286499999999999</c:v>
                </c:pt>
                <c:pt idx="956">
                  <c:v>3.1158600000000001</c:v>
                </c:pt>
                <c:pt idx="957">
                  <c:v>3.0816499999999998</c:v>
                </c:pt>
                <c:pt idx="958">
                  <c:v>3.0997699999999999</c:v>
                </c:pt>
                <c:pt idx="959">
                  <c:v>3.0658400000000001</c:v>
                </c:pt>
                <c:pt idx="960">
                  <c:v>3.1101399999999999</c:v>
                </c:pt>
                <c:pt idx="961">
                  <c:v>3.0964800000000001</c:v>
                </c:pt>
                <c:pt idx="962">
                  <c:v>3.1215000000000002</c:v>
                </c:pt>
                <c:pt idx="963">
                  <c:v>3.1715499999999999</c:v>
                </c:pt>
                <c:pt idx="964">
                  <c:v>3.1575799999999998</c:v>
                </c:pt>
                <c:pt idx="965">
                  <c:v>3.15035</c:v>
                </c:pt>
                <c:pt idx="966">
                  <c:v>3.1835100000000001</c:v>
                </c:pt>
                <c:pt idx="967">
                  <c:v>3.1963300000000001</c:v>
                </c:pt>
                <c:pt idx="968">
                  <c:v>3.2216800000000001</c:v>
                </c:pt>
                <c:pt idx="969">
                  <c:v>3.18092</c:v>
                </c:pt>
                <c:pt idx="970">
                  <c:v>3.1686000000000001</c:v>
                </c:pt>
                <c:pt idx="971">
                  <c:v>3.1938399999999998</c:v>
                </c:pt>
                <c:pt idx="972">
                  <c:v>3.1585000000000001</c:v>
                </c:pt>
                <c:pt idx="973">
                  <c:v>3.1562700000000001</c:v>
                </c:pt>
                <c:pt idx="974">
                  <c:v>3.1360999999999999</c:v>
                </c:pt>
                <c:pt idx="975">
                  <c:v>3.1791999999999998</c:v>
                </c:pt>
                <c:pt idx="976">
                  <c:v>3.17144</c:v>
                </c:pt>
                <c:pt idx="977">
                  <c:v>3.1871499999999999</c:v>
                </c:pt>
                <c:pt idx="978">
                  <c:v>3.1834500000000001</c:v>
                </c:pt>
                <c:pt idx="979">
                  <c:v>3.22885</c:v>
                </c:pt>
                <c:pt idx="980">
                  <c:v>3.2377500000000001</c:v>
                </c:pt>
                <c:pt idx="981">
                  <c:v>3.1972399999999999</c:v>
                </c:pt>
                <c:pt idx="982">
                  <c:v>3.2336499999999999</c:v>
                </c:pt>
                <c:pt idx="983">
                  <c:v>3.2475499999999999</c:v>
                </c:pt>
                <c:pt idx="984">
                  <c:v>3.2785799999999998</c:v>
                </c:pt>
                <c:pt idx="985">
                  <c:v>3.2867600000000001</c:v>
                </c:pt>
                <c:pt idx="986">
                  <c:v>3.3355299999999999</c:v>
                </c:pt>
                <c:pt idx="987">
                  <c:v>3.3212999999999999</c:v>
                </c:pt>
                <c:pt idx="988">
                  <c:v>3.3738700000000001</c:v>
                </c:pt>
                <c:pt idx="989">
                  <c:v>3.4211100000000001</c:v>
                </c:pt>
                <c:pt idx="990">
                  <c:v>3.4743300000000001</c:v>
                </c:pt>
                <c:pt idx="991">
                  <c:v>3.4778899999999999</c:v>
                </c:pt>
                <c:pt idx="992">
                  <c:v>3.4348800000000002</c:v>
                </c:pt>
                <c:pt idx="993">
                  <c:v>3.5143800000000001</c:v>
                </c:pt>
                <c:pt idx="994">
                  <c:v>3.48624</c:v>
                </c:pt>
                <c:pt idx="995">
                  <c:v>3.5176699999999999</c:v>
                </c:pt>
                <c:pt idx="996">
                  <c:v>3.5376799999999999</c:v>
                </c:pt>
                <c:pt idx="997">
                  <c:v>3.5223499999999999</c:v>
                </c:pt>
                <c:pt idx="998">
                  <c:v>3.4744799999999998</c:v>
                </c:pt>
                <c:pt idx="999">
                  <c:v>3.4259499999999998</c:v>
                </c:pt>
                <c:pt idx="1000">
                  <c:v>3.4541300000000001</c:v>
                </c:pt>
                <c:pt idx="1001">
                  <c:v>3.4453800000000001</c:v>
                </c:pt>
                <c:pt idx="1002">
                  <c:v>3.3994900000000001</c:v>
                </c:pt>
                <c:pt idx="1003">
                  <c:v>3.4013999999999998</c:v>
                </c:pt>
                <c:pt idx="1004">
                  <c:v>3.3645999999999998</c:v>
                </c:pt>
                <c:pt idx="1005">
                  <c:v>3.3984000000000001</c:v>
                </c:pt>
                <c:pt idx="1006">
                  <c:v>3.40293</c:v>
                </c:pt>
                <c:pt idx="1007">
                  <c:v>3.4016700000000002</c:v>
                </c:pt>
                <c:pt idx="1008">
                  <c:v>3.4126500000000002</c:v>
                </c:pt>
                <c:pt idx="1009">
                  <c:v>3.4036</c:v>
                </c:pt>
                <c:pt idx="1010">
                  <c:v>3.4533</c:v>
                </c:pt>
                <c:pt idx="1011">
                  <c:v>3.44848</c:v>
                </c:pt>
                <c:pt idx="1012">
                  <c:v>3.4813499999999999</c:v>
                </c:pt>
                <c:pt idx="1013">
                  <c:v>3.5087099999999998</c:v>
                </c:pt>
                <c:pt idx="1014">
                  <c:v>3.5083500000000001</c:v>
                </c:pt>
                <c:pt idx="1015">
                  <c:v>3.4567199999999998</c:v>
                </c:pt>
                <c:pt idx="1016">
                  <c:v>3.3727499999999999</c:v>
                </c:pt>
                <c:pt idx="1017">
                  <c:v>3.3829899999999999</c:v>
                </c:pt>
                <c:pt idx="1018">
                  <c:v>3.3271000000000002</c:v>
                </c:pt>
                <c:pt idx="1019">
                  <c:v>3.3340000000000001</c:v>
                </c:pt>
                <c:pt idx="1020">
                  <c:v>3.3346399999999998</c:v>
                </c:pt>
                <c:pt idx="1021">
                  <c:v>3.3547500000000001</c:v>
                </c:pt>
                <c:pt idx="1022">
                  <c:v>3.3313000000000001</c:v>
                </c:pt>
                <c:pt idx="1023">
                  <c:v>3.3500999999999999</c:v>
                </c:pt>
                <c:pt idx="1024">
                  <c:v>3.4037100000000002</c:v>
                </c:pt>
                <c:pt idx="1025">
                  <c:v>3.4034800000000001</c:v>
                </c:pt>
                <c:pt idx="1026">
                  <c:v>3.4316300000000002</c:v>
                </c:pt>
                <c:pt idx="1027">
                  <c:v>3.36429</c:v>
                </c:pt>
                <c:pt idx="1028">
                  <c:v>3.36843</c:v>
                </c:pt>
                <c:pt idx="1029">
                  <c:v>3.3027099999999998</c:v>
                </c:pt>
                <c:pt idx="1030">
                  <c:v>3.3097300000000001</c:v>
                </c:pt>
                <c:pt idx="1031">
                  <c:v>3.2726000000000002</c:v>
                </c:pt>
                <c:pt idx="1032">
                  <c:v>3.3046899999999999</c:v>
                </c:pt>
                <c:pt idx="1033">
                  <c:v>3.3060800000000001</c:v>
                </c:pt>
                <c:pt idx="1034">
                  <c:v>3.2774299999999998</c:v>
                </c:pt>
                <c:pt idx="1035">
                  <c:v>3.2337799999999999</c:v>
                </c:pt>
                <c:pt idx="1036">
                  <c:v>3.1869499999999999</c:v>
                </c:pt>
                <c:pt idx="1037">
                  <c:v>3.2480500000000001</c:v>
                </c:pt>
                <c:pt idx="1038">
                  <c:v>3.2461199999999999</c:v>
                </c:pt>
                <c:pt idx="1039">
                  <c:v>3.14514</c:v>
                </c:pt>
                <c:pt idx="1040">
                  <c:v>3.1709999999999998</c:v>
                </c:pt>
                <c:pt idx="1041">
                  <c:v>3.1671</c:v>
                </c:pt>
                <c:pt idx="1042">
                  <c:v>3.1352500000000001</c:v>
                </c:pt>
                <c:pt idx="1043">
                  <c:v>3.1778499999999998</c:v>
                </c:pt>
                <c:pt idx="1044">
                  <c:v>3.2348499999999998</c:v>
                </c:pt>
                <c:pt idx="1045">
                  <c:v>3.1742499999999998</c:v>
                </c:pt>
                <c:pt idx="1046">
                  <c:v>3.0619200000000002</c:v>
                </c:pt>
                <c:pt idx="1047">
                  <c:v>3.02793</c:v>
                </c:pt>
                <c:pt idx="1048">
                  <c:v>3.1499899999999998</c:v>
                </c:pt>
                <c:pt idx="1049">
                  <c:v>3.1393499999999999</c:v>
                </c:pt>
                <c:pt idx="1050">
                  <c:v>3.12873</c:v>
                </c:pt>
                <c:pt idx="1051">
                  <c:v>3.1604899999999998</c:v>
                </c:pt>
                <c:pt idx="1052">
                  <c:v>3.1949800000000002</c:v>
                </c:pt>
                <c:pt idx="1053">
                  <c:v>3.1561300000000001</c:v>
                </c:pt>
                <c:pt idx="1054">
                  <c:v>3.1649799999999999</c:v>
                </c:pt>
                <c:pt idx="1055">
                  <c:v>3.1716199999999999</c:v>
                </c:pt>
                <c:pt idx="1056">
                  <c:v>3.1009099999999998</c:v>
                </c:pt>
                <c:pt idx="1057">
                  <c:v>3.11924</c:v>
                </c:pt>
                <c:pt idx="1058">
                  <c:v>3.1105100000000001</c:v>
                </c:pt>
                <c:pt idx="1059">
                  <c:v>3.1636199999999999</c:v>
                </c:pt>
                <c:pt idx="1060">
                  <c:v>3.1573899999999999</c:v>
                </c:pt>
                <c:pt idx="1061">
                  <c:v>3.2720799999999999</c:v>
                </c:pt>
                <c:pt idx="1062">
                  <c:v>3.2551700000000001</c:v>
                </c:pt>
                <c:pt idx="1063">
                  <c:v>3.2829000000000002</c:v>
                </c:pt>
                <c:pt idx="1064">
                  <c:v>3.2944399999999998</c:v>
                </c:pt>
                <c:pt idx="1065">
                  <c:v>3.3529</c:v>
                </c:pt>
                <c:pt idx="1066">
                  <c:v>3.3016899999999998</c:v>
                </c:pt>
                <c:pt idx="1067">
                  <c:v>3.2575500000000002</c:v>
                </c:pt>
                <c:pt idx="1068">
                  <c:v>3.2808799999999998</c:v>
                </c:pt>
                <c:pt idx="1069">
                  <c:v>3.2315</c:v>
                </c:pt>
                <c:pt idx="1070">
                  <c:v>3.2646199999999999</c:v>
                </c:pt>
                <c:pt idx="1071">
                  <c:v>3.24335</c:v>
                </c:pt>
                <c:pt idx="1072">
                  <c:v>3.3545699999999998</c:v>
                </c:pt>
                <c:pt idx="1073">
                  <c:v>3.2962500000000001</c:v>
                </c:pt>
                <c:pt idx="1074">
                  <c:v>3.1959300000000002</c:v>
                </c:pt>
                <c:pt idx="1075">
                  <c:v>3.1925599999999998</c:v>
                </c:pt>
                <c:pt idx="1076">
                  <c:v>3.1168499999999999</c:v>
                </c:pt>
                <c:pt idx="1077">
                  <c:v>3.1133999999999999</c:v>
                </c:pt>
                <c:pt idx="1078">
                  <c:v>3.1871</c:v>
                </c:pt>
                <c:pt idx="1079">
                  <c:v>3.16588</c:v>
                </c:pt>
                <c:pt idx="1080">
                  <c:v>3.1642299999999999</c:v>
                </c:pt>
                <c:pt idx="1081">
                  <c:v>3.14716</c:v>
                </c:pt>
                <c:pt idx="1082">
                  <c:v>3.0695700000000001</c:v>
                </c:pt>
                <c:pt idx="1083">
                  <c:v>2.9798999999999998</c:v>
                </c:pt>
                <c:pt idx="1084">
                  <c:v>3.02603</c:v>
                </c:pt>
                <c:pt idx="1085">
                  <c:v>2.9931900000000002</c:v>
                </c:pt>
                <c:pt idx="1086">
                  <c:v>2.9494799999999999</c:v>
                </c:pt>
                <c:pt idx="1087">
                  <c:v>2.9094199999999999</c:v>
                </c:pt>
                <c:pt idx="1088">
                  <c:v>2.88015</c:v>
                </c:pt>
                <c:pt idx="1089">
                  <c:v>2.8767499999999999</c:v>
                </c:pt>
                <c:pt idx="1090">
                  <c:v>2.8546499999999999</c:v>
                </c:pt>
                <c:pt idx="1091">
                  <c:v>2.8635999999999999</c:v>
                </c:pt>
                <c:pt idx="1092">
                  <c:v>2.90055</c:v>
                </c:pt>
                <c:pt idx="1093">
                  <c:v>2.8898299999999999</c:v>
                </c:pt>
                <c:pt idx="1094">
                  <c:v>2.8689499999999999</c:v>
                </c:pt>
                <c:pt idx="1095">
                  <c:v>2.9047100000000001</c:v>
                </c:pt>
                <c:pt idx="1096">
                  <c:v>2.9017300000000001</c:v>
                </c:pt>
                <c:pt idx="1097">
                  <c:v>2.9193099999999998</c:v>
                </c:pt>
                <c:pt idx="1098">
                  <c:v>2.86816</c:v>
                </c:pt>
                <c:pt idx="1099">
                  <c:v>2.8771900000000001</c:v>
                </c:pt>
                <c:pt idx="1100">
                  <c:v>2.86517</c:v>
                </c:pt>
                <c:pt idx="1101">
                  <c:v>2.92076</c:v>
                </c:pt>
                <c:pt idx="1102">
                  <c:v>2.9109500000000001</c:v>
                </c:pt>
                <c:pt idx="1103">
                  <c:v>2.9824000000000002</c:v>
                </c:pt>
                <c:pt idx="1104">
                  <c:v>2.839</c:v>
                </c:pt>
                <c:pt idx="1105">
                  <c:v>2.8769499999999999</c:v>
                </c:pt>
                <c:pt idx="1106">
                  <c:v>2.8250799999999998</c:v>
                </c:pt>
                <c:pt idx="1107">
                  <c:v>2.8692700000000002</c:v>
                </c:pt>
                <c:pt idx="1108">
                  <c:v>2.8108300000000002</c:v>
                </c:pt>
                <c:pt idx="1109">
                  <c:v>2.83514</c:v>
                </c:pt>
                <c:pt idx="1110">
                  <c:v>2.8047499999999999</c:v>
                </c:pt>
                <c:pt idx="1111">
                  <c:v>2.7757399999999999</c:v>
                </c:pt>
                <c:pt idx="1112">
                  <c:v>2.7977499999999997</c:v>
                </c:pt>
                <c:pt idx="1113">
                  <c:v>2.80335</c:v>
                </c:pt>
                <c:pt idx="1114">
                  <c:v>2.7560500000000001</c:v>
                </c:pt>
                <c:pt idx="1115">
                  <c:v>2.78952</c:v>
                </c:pt>
                <c:pt idx="1116">
                  <c:v>2.7761300000000002</c:v>
                </c:pt>
                <c:pt idx="1117">
                  <c:v>2.7588499999999998</c:v>
                </c:pt>
                <c:pt idx="1118">
                  <c:v>2.8098200000000002</c:v>
                </c:pt>
                <c:pt idx="1119">
                  <c:v>2.8359299999999998</c:v>
                </c:pt>
                <c:pt idx="1120">
                  <c:v>2.8584399999999999</c:v>
                </c:pt>
                <c:pt idx="1121">
                  <c:v>2.8365499999999999</c:v>
                </c:pt>
                <c:pt idx="1122">
                  <c:v>2.8475999999999999</c:v>
                </c:pt>
                <c:pt idx="1123">
                  <c:v>2.8322799999999999</c:v>
                </c:pt>
                <c:pt idx="1124">
                  <c:v>2.8884799999999999</c:v>
                </c:pt>
                <c:pt idx="1125">
                  <c:v>2.8519299999999999</c:v>
                </c:pt>
                <c:pt idx="1126">
                  <c:v>2.76796</c:v>
                </c:pt>
                <c:pt idx="1127">
                  <c:v>2.7371400000000001</c:v>
                </c:pt>
                <c:pt idx="1128">
                  <c:v>2.7603999999999997</c:v>
                </c:pt>
                <c:pt idx="1129">
                  <c:v>2.7385999999999999</c:v>
                </c:pt>
                <c:pt idx="1130">
                  <c:v>2.7085499999999998</c:v>
                </c:pt>
                <c:pt idx="1131">
                  <c:v>2.7132499999999999</c:v>
                </c:pt>
                <c:pt idx="1132">
                  <c:v>2.7426200000000001</c:v>
                </c:pt>
                <c:pt idx="1133">
                  <c:v>2.7614299999999998</c:v>
                </c:pt>
                <c:pt idx="1134">
                  <c:v>2.79047</c:v>
                </c:pt>
                <c:pt idx="1135">
                  <c:v>2.79908</c:v>
                </c:pt>
                <c:pt idx="1136">
                  <c:v>2.8116300000000001</c:v>
                </c:pt>
                <c:pt idx="1137">
                  <c:v>2.8008500000000001</c:v>
                </c:pt>
                <c:pt idx="1138">
                  <c:v>2.7752499999999998</c:v>
                </c:pt>
                <c:pt idx="1139">
                  <c:v>2.76213</c:v>
                </c:pt>
                <c:pt idx="1140">
                  <c:v>2.7875800000000002</c:v>
                </c:pt>
                <c:pt idx="1141">
                  <c:v>2.7801499999999999</c:v>
                </c:pt>
                <c:pt idx="1142">
                  <c:v>2.8044000000000002</c:v>
                </c:pt>
                <c:pt idx="1143">
                  <c:v>2.78247</c:v>
                </c:pt>
                <c:pt idx="1144">
                  <c:v>2.7234400000000001</c:v>
                </c:pt>
                <c:pt idx="1145">
                  <c:v>2.7281300000000002</c:v>
                </c:pt>
                <c:pt idx="1146">
                  <c:v>2.7456499999999999</c:v>
                </c:pt>
                <c:pt idx="1147">
                  <c:v>2.7178399999999998</c:v>
                </c:pt>
                <c:pt idx="1148">
                  <c:v>2.7094499999999999</c:v>
                </c:pt>
                <c:pt idx="1149">
                  <c:v>2.6809500000000002</c:v>
                </c:pt>
                <c:pt idx="1150">
                  <c:v>2.71678</c:v>
                </c:pt>
                <c:pt idx="1151">
                  <c:v>2.7049500000000002</c:v>
                </c:pt>
                <c:pt idx="1152">
                  <c:v>2.7244099999999998</c:v>
                </c:pt>
                <c:pt idx="1153">
                  <c:v>2.7702499999999999</c:v>
                </c:pt>
                <c:pt idx="1154">
                  <c:v>2.74288</c:v>
                </c:pt>
                <c:pt idx="1155">
                  <c:v>2.7844799999999998</c:v>
                </c:pt>
                <c:pt idx="1156">
                  <c:v>2.7709899999999998</c:v>
                </c:pt>
                <c:pt idx="1157">
                  <c:v>2.8168199999999999</c:v>
                </c:pt>
                <c:pt idx="1158">
                  <c:v>2.8143199999999999</c:v>
                </c:pt>
                <c:pt idx="1159">
                  <c:v>2.80037</c:v>
                </c:pt>
                <c:pt idx="1160">
                  <c:v>2.8105899999999999</c:v>
                </c:pt>
                <c:pt idx="1161">
                  <c:v>2.7694000000000001</c:v>
                </c:pt>
                <c:pt idx="1162">
                  <c:v>2.7393999999999998</c:v>
                </c:pt>
                <c:pt idx="1163">
                  <c:v>2.7469799999999998</c:v>
                </c:pt>
                <c:pt idx="1164">
                  <c:v>2.7582</c:v>
                </c:pt>
                <c:pt idx="1165">
                  <c:v>2.7783500000000001</c:v>
                </c:pt>
                <c:pt idx="1166">
                  <c:v>2.7897499999999997</c:v>
                </c:pt>
                <c:pt idx="1167">
                  <c:v>2.7448999999999999</c:v>
                </c:pt>
                <c:pt idx="1168">
                  <c:v>2.7568999999999999</c:v>
                </c:pt>
                <c:pt idx="1169">
                  <c:v>2.7240000000000002</c:v>
                </c:pt>
                <c:pt idx="1170">
                  <c:v>2.7354599999999998</c:v>
                </c:pt>
                <c:pt idx="1171">
                  <c:v>2.7544900000000001</c:v>
                </c:pt>
                <c:pt idx="1172">
                  <c:v>2.72953</c:v>
                </c:pt>
                <c:pt idx="1173">
                  <c:v>2.66527</c:v>
                </c:pt>
                <c:pt idx="1174">
                  <c:v>2.6578200000000001</c:v>
                </c:pt>
                <c:pt idx="1175">
                  <c:v>2.6473499999999999</c:v>
                </c:pt>
                <c:pt idx="1176">
                  <c:v>2.6556600000000001</c:v>
                </c:pt>
                <c:pt idx="1177">
                  <c:v>2.6567499999999997</c:v>
                </c:pt>
                <c:pt idx="1178">
                  <c:v>2.65401</c:v>
                </c:pt>
                <c:pt idx="1179">
                  <c:v>2.69225</c:v>
                </c:pt>
                <c:pt idx="1180">
                  <c:v>2.70627</c:v>
                </c:pt>
                <c:pt idx="1181">
                  <c:v>2.7130299999999998</c:v>
                </c:pt>
                <c:pt idx="1182">
                  <c:v>2.7095500000000001</c:v>
                </c:pt>
                <c:pt idx="1183">
                  <c:v>2.7342200000000001</c:v>
                </c:pt>
                <c:pt idx="1184">
                  <c:v>2.7674699999999999</c:v>
                </c:pt>
                <c:pt idx="1185">
                  <c:v>2.8045</c:v>
                </c:pt>
                <c:pt idx="1186">
                  <c:v>2.7383899999999999</c:v>
                </c:pt>
                <c:pt idx="1187">
                  <c:v>2.7240500000000001</c:v>
                </c:pt>
                <c:pt idx="1188">
                  <c:v>2.74356</c:v>
                </c:pt>
                <c:pt idx="1189">
                  <c:v>2.7555899999999998</c:v>
                </c:pt>
                <c:pt idx="1190">
                  <c:v>2.7484500000000001</c:v>
                </c:pt>
                <c:pt idx="1191">
                  <c:v>2.7340800000000001</c:v>
                </c:pt>
                <c:pt idx="1192">
                  <c:v>2.7726899999999999</c:v>
                </c:pt>
                <c:pt idx="1193">
                  <c:v>2.7714699999999999</c:v>
                </c:pt>
                <c:pt idx="1194">
                  <c:v>2.8080500000000002</c:v>
                </c:pt>
                <c:pt idx="1195">
                  <c:v>2.83142</c:v>
                </c:pt>
                <c:pt idx="1196">
                  <c:v>2.8225899999999999</c:v>
                </c:pt>
                <c:pt idx="1197">
                  <c:v>2.8428800000000001</c:v>
                </c:pt>
                <c:pt idx="1198">
                  <c:v>2.8426</c:v>
                </c:pt>
                <c:pt idx="1199">
                  <c:v>2.8307500000000001</c:v>
                </c:pt>
                <c:pt idx="1200">
                  <c:v>2.8391000000000002</c:v>
                </c:pt>
                <c:pt idx="1201">
                  <c:v>2.8513700000000002</c:v>
                </c:pt>
                <c:pt idx="1202">
                  <c:v>2.83162</c:v>
                </c:pt>
                <c:pt idx="1203">
                  <c:v>2.8618700000000001</c:v>
                </c:pt>
                <c:pt idx="1204">
                  <c:v>2.8406000000000002</c:v>
                </c:pt>
                <c:pt idx="1205">
                  <c:v>2.8312599999999999</c:v>
                </c:pt>
                <c:pt idx="1206">
                  <c:v>2.8683199999999998</c:v>
                </c:pt>
                <c:pt idx="1207">
                  <c:v>2.9009100000000001</c:v>
                </c:pt>
                <c:pt idx="1208">
                  <c:v>2.9493399999999999</c:v>
                </c:pt>
                <c:pt idx="1209">
                  <c:v>2.88794</c:v>
                </c:pt>
                <c:pt idx="1210">
                  <c:v>2.8780000000000001</c:v>
                </c:pt>
                <c:pt idx="1211">
                  <c:v>2.87921</c:v>
                </c:pt>
                <c:pt idx="1212">
                  <c:v>2.9108000000000001</c:v>
                </c:pt>
                <c:pt idx="1213">
                  <c:v>2.8628999999999998</c:v>
                </c:pt>
                <c:pt idx="1214">
                  <c:v>2.8553500000000001</c:v>
                </c:pt>
                <c:pt idx="1215">
                  <c:v>2.8416999999999999</c:v>
                </c:pt>
                <c:pt idx="1216">
                  <c:v>2.8444599999999998</c:v>
                </c:pt>
                <c:pt idx="1217">
                  <c:v>2.8540000000000001</c:v>
                </c:pt>
                <c:pt idx="1218">
                  <c:v>2.8666499999999999</c:v>
                </c:pt>
                <c:pt idx="1219">
                  <c:v>2.8964699999999999</c:v>
                </c:pt>
                <c:pt idx="1220">
                  <c:v>2.86605</c:v>
                </c:pt>
                <c:pt idx="1221">
                  <c:v>2.8939900000000001</c:v>
                </c:pt>
                <c:pt idx="1222">
                  <c:v>2.8846799999999999</c:v>
                </c:pt>
                <c:pt idx="1223">
                  <c:v>2.8932199999999999</c:v>
                </c:pt>
                <c:pt idx="1224">
                  <c:v>2.9115099999999998</c:v>
                </c:pt>
                <c:pt idx="1225">
                  <c:v>2.8820800000000002</c:v>
                </c:pt>
                <c:pt idx="1226">
                  <c:v>2.8605</c:v>
                </c:pt>
                <c:pt idx="1227">
                  <c:v>2.8675199999999998</c:v>
                </c:pt>
                <c:pt idx="1228">
                  <c:v>2.8782000000000001</c:v>
                </c:pt>
                <c:pt idx="1229">
                  <c:v>2.9132400000000001</c:v>
                </c:pt>
                <c:pt idx="1230">
                  <c:v>2.9265499999999998</c:v>
                </c:pt>
                <c:pt idx="1231">
                  <c:v>2.8897200000000001</c:v>
                </c:pt>
                <c:pt idx="1232">
                  <c:v>2.8830499999999999</c:v>
                </c:pt>
                <c:pt idx="1233">
                  <c:v>2.8447800000000001</c:v>
                </c:pt>
                <c:pt idx="1234">
                  <c:v>2.85534</c:v>
                </c:pt>
                <c:pt idx="1235">
                  <c:v>2.8549799999999999</c:v>
                </c:pt>
                <c:pt idx="1236">
                  <c:v>2.8646500000000001</c:v>
                </c:pt>
                <c:pt idx="1237">
                  <c:v>2.86252</c:v>
                </c:pt>
                <c:pt idx="1238">
                  <c:v>2.8269799999999998</c:v>
                </c:pt>
                <c:pt idx="1239">
                  <c:v>2.8193000000000001</c:v>
                </c:pt>
                <c:pt idx="1240">
                  <c:v>2.8710499999999999</c:v>
                </c:pt>
                <c:pt idx="1241">
                  <c:v>2.9007800000000001</c:v>
                </c:pt>
                <c:pt idx="1242">
                  <c:v>2.8443499999999999</c:v>
                </c:pt>
                <c:pt idx="1243">
                  <c:v>2.8320499999999997</c:v>
                </c:pt>
                <c:pt idx="1244">
                  <c:v>2.8359800000000002</c:v>
                </c:pt>
                <c:pt idx="1245">
                  <c:v>2.8421799999999999</c:v>
                </c:pt>
                <c:pt idx="1246">
                  <c:v>2.8471099999999998</c:v>
                </c:pt>
                <c:pt idx="1247">
                  <c:v>2.8899499999999998</c:v>
                </c:pt>
                <c:pt idx="1248">
                  <c:v>2.8735400000000002</c:v>
                </c:pt>
                <c:pt idx="1249">
                  <c:v>2.8915999999999999</c:v>
                </c:pt>
                <c:pt idx="1250">
                  <c:v>2.9108399999999999</c:v>
                </c:pt>
                <c:pt idx="1251">
                  <c:v>2.8952999999999998</c:v>
                </c:pt>
                <c:pt idx="1252">
                  <c:v>2.8965300000000003</c:v>
                </c:pt>
                <c:pt idx="1253">
                  <c:v>2.9249499999999999</c:v>
                </c:pt>
                <c:pt idx="1254">
                  <c:v>2.9731999999999998</c:v>
                </c:pt>
                <c:pt idx="1255">
                  <c:v>3.0158700000000001</c:v>
                </c:pt>
                <c:pt idx="1256">
                  <c:v>3.0112299999999999</c:v>
                </c:pt>
                <c:pt idx="1257">
                  <c:v>2.9787699999999999</c:v>
                </c:pt>
                <c:pt idx="1258">
                  <c:v>2.9431400000000001</c:v>
                </c:pt>
                <c:pt idx="1259">
                  <c:v>2.9212799999999999</c:v>
                </c:pt>
                <c:pt idx="1260">
                  <c:v>2.9567899999999998</c:v>
                </c:pt>
                <c:pt idx="1261">
                  <c:v>2.96225</c:v>
                </c:pt>
                <c:pt idx="1262">
                  <c:v>2.9806499999999998</c:v>
                </c:pt>
                <c:pt idx="1263">
                  <c:v>2.99925</c:v>
                </c:pt>
                <c:pt idx="1264">
                  <c:v>3.0438399999999999</c:v>
                </c:pt>
                <c:pt idx="1265">
                  <c:v>3.0239699999999998</c:v>
                </c:pt>
                <c:pt idx="1266">
                  <c:v>3.0243000000000002</c:v>
                </c:pt>
                <c:pt idx="1267">
                  <c:v>3.0219399999999998</c:v>
                </c:pt>
                <c:pt idx="1268">
                  <c:v>3.04528</c:v>
                </c:pt>
                <c:pt idx="1269">
                  <c:v>3.0563500000000001</c:v>
                </c:pt>
                <c:pt idx="1270">
                  <c:v>3.0489000000000002</c:v>
                </c:pt>
                <c:pt idx="1271">
                  <c:v>3.0209299999999999</c:v>
                </c:pt>
                <c:pt idx="1272">
                  <c:v>3.0104299999999999</c:v>
                </c:pt>
                <c:pt idx="1273">
                  <c:v>3.0220500000000001</c:v>
                </c:pt>
                <c:pt idx="1274">
                  <c:v>2.9817999999999998</c:v>
                </c:pt>
                <c:pt idx="1275">
                  <c:v>2.98325</c:v>
                </c:pt>
                <c:pt idx="1276">
                  <c:v>3.0455100000000002</c:v>
                </c:pt>
                <c:pt idx="1277">
                  <c:v>3.0470700000000002</c:v>
                </c:pt>
                <c:pt idx="1278">
                  <c:v>3.0379999999999998</c:v>
                </c:pt>
                <c:pt idx="1279">
                  <c:v>3.0351599999999999</c:v>
                </c:pt>
                <c:pt idx="1280">
                  <c:v>3.0116200000000002</c:v>
                </c:pt>
                <c:pt idx="1281">
                  <c:v>2.9648400000000001</c:v>
                </c:pt>
                <c:pt idx="1282">
                  <c:v>3.01695</c:v>
                </c:pt>
                <c:pt idx="1283">
                  <c:v>3.0437099999999999</c:v>
                </c:pt>
                <c:pt idx="1284">
                  <c:v>3.0989499999999999</c:v>
                </c:pt>
                <c:pt idx="1285">
                  <c:v>3.1143700000000001</c:v>
                </c:pt>
                <c:pt idx="1286">
                  <c:v>3.048</c:v>
                </c:pt>
                <c:pt idx="1287">
                  <c:v>2.9786999999999999</c:v>
                </c:pt>
                <c:pt idx="1288">
                  <c:v>2.9697900000000002</c:v>
                </c:pt>
                <c:pt idx="1289">
                  <c:v>2.9773800000000001</c:v>
                </c:pt>
                <c:pt idx="1290">
                  <c:v>2.8955799999999998</c:v>
                </c:pt>
                <c:pt idx="1291">
                  <c:v>2.8787500000000001</c:v>
                </c:pt>
                <c:pt idx="1292">
                  <c:v>2.8828800000000001</c:v>
                </c:pt>
                <c:pt idx="1293">
                  <c:v>2.9218000000000002</c:v>
                </c:pt>
                <c:pt idx="1294">
                  <c:v>2.94095</c:v>
                </c:pt>
                <c:pt idx="1295">
                  <c:v>2.8900899999999998</c:v>
                </c:pt>
                <c:pt idx="1296">
                  <c:v>2.8811400000000003</c:v>
                </c:pt>
                <c:pt idx="1297">
                  <c:v>2.8755500000000001</c:v>
                </c:pt>
                <c:pt idx="1298">
                  <c:v>2.8249499999999999</c:v>
                </c:pt>
                <c:pt idx="1299">
                  <c:v>2.8338799999999997</c:v>
                </c:pt>
                <c:pt idx="1300">
                  <c:v>2.82525</c:v>
                </c:pt>
                <c:pt idx="1301">
                  <c:v>2.7871800000000002</c:v>
                </c:pt>
                <c:pt idx="1302">
                  <c:v>2.74525</c:v>
                </c:pt>
                <c:pt idx="1303">
                  <c:v>2.76675</c:v>
                </c:pt>
                <c:pt idx="1304">
                  <c:v>2.8115700000000001</c:v>
                </c:pt>
                <c:pt idx="1305">
                  <c:v>2.8565199999999997</c:v>
                </c:pt>
                <c:pt idx="1306">
                  <c:v>2.84545</c:v>
                </c:pt>
                <c:pt idx="1307">
                  <c:v>2.8528000000000002</c:v>
                </c:pt>
                <c:pt idx="1308">
                  <c:v>2.87696</c:v>
                </c:pt>
                <c:pt idx="1309">
                  <c:v>2.8378399999999999</c:v>
                </c:pt>
                <c:pt idx="1310">
                  <c:v>2.8127</c:v>
                </c:pt>
                <c:pt idx="1311">
                  <c:v>2.8401999999999998</c:v>
                </c:pt>
                <c:pt idx="1312">
                  <c:v>2.8594499999999998</c:v>
                </c:pt>
                <c:pt idx="1313">
                  <c:v>2.82959</c:v>
                </c:pt>
                <c:pt idx="1314">
                  <c:v>2.8933499999999999</c:v>
                </c:pt>
                <c:pt idx="1315">
                  <c:v>2.8171499999999998</c:v>
                </c:pt>
                <c:pt idx="1316">
                  <c:v>2.7890999999999999</c:v>
                </c:pt>
                <c:pt idx="1317">
                  <c:v>2.7717499999999999</c:v>
                </c:pt>
                <c:pt idx="1318">
                  <c:v>2.7985799999999998</c:v>
                </c:pt>
                <c:pt idx="1319">
                  <c:v>2.8411999999999997</c:v>
                </c:pt>
                <c:pt idx="1320">
                  <c:v>2.8508</c:v>
                </c:pt>
                <c:pt idx="1321">
                  <c:v>2.8430999999999997</c:v>
                </c:pt>
                <c:pt idx="1322">
                  <c:v>2.8530799999999998</c:v>
                </c:pt>
                <c:pt idx="1323">
                  <c:v>2.8465099999999999</c:v>
                </c:pt>
                <c:pt idx="1324">
                  <c:v>2.85215</c:v>
                </c:pt>
                <c:pt idx="1325">
                  <c:v>2.89635</c:v>
                </c:pt>
                <c:pt idx="1326">
                  <c:v>2.8584499999999999</c:v>
                </c:pt>
                <c:pt idx="1327">
                  <c:v>2.9080699999999999</c:v>
                </c:pt>
                <c:pt idx="1328">
                  <c:v>2.919</c:v>
                </c:pt>
                <c:pt idx="1329">
                  <c:v>2.9204499999999998</c:v>
                </c:pt>
                <c:pt idx="1330">
                  <c:v>2.9416500000000001</c:v>
                </c:pt>
                <c:pt idx="1331">
                  <c:v>2.9300999999999999</c:v>
                </c:pt>
                <c:pt idx="1332">
                  <c:v>2.9835500000000001</c:v>
                </c:pt>
                <c:pt idx="1333">
                  <c:v>2.9481199999999999</c:v>
                </c:pt>
                <c:pt idx="1334">
                  <c:v>2.9713000000000003</c:v>
                </c:pt>
                <c:pt idx="1335">
                  <c:v>3.0166499999999998</c:v>
                </c:pt>
                <c:pt idx="1336">
                  <c:v>3.0330300000000001</c:v>
                </c:pt>
                <c:pt idx="1337">
                  <c:v>3.0230000000000001</c:v>
                </c:pt>
                <c:pt idx="1338">
                  <c:v>3.0297999999999998</c:v>
                </c:pt>
                <c:pt idx="1339">
                  <c:v>3.0188000000000001</c:v>
                </c:pt>
                <c:pt idx="1340">
                  <c:v>3.0523199999999999</c:v>
                </c:pt>
                <c:pt idx="1341">
                  <c:v>3.1074600000000001</c:v>
                </c:pt>
                <c:pt idx="1342">
                  <c:v>3.1050499999999999</c:v>
                </c:pt>
                <c:pt idx="1343">
                  <c:v>3.0991599999999999</c:v>
                </c:pt>
                <c:pt idx="1344">
                  <c:v>3.1122000000000001</c:v>
                </c:pt>
                <c:pt idx="1345">
                  <c:v>3.0508999999999999</c:v>
                </c:pt>
                <c:pt idx="1346">
                  <c:v>3.0542500000000001</c:v>
                </c:pt>
                <c:pt idx="1347">
                  <c:v>3.0836999999999999</c:v>
                </c:pt>
                <c:pt idx="1348">
                  <c:v>3.09938</c:v>
                </c:pt>
                <c:pt idx="1349">
                  <c:v>3.1583000000000001</c:v>
                </c:pt>
                <c:pt idx="1350">
                  <c:v>3.1562000000000001</c:v>
                </c:pt>
                <c:pt idx="1351">
                  <c:v>3.1085400000000001</c:v>
                </c:pt>
                <c:pt idx="1352">
                  <c:v>3.14575</c:v>
                </c:pt>
                <c:pt idx="1353">
                  <c:v>3.1583999999999999</c:v>
                </c:pt>
                <c:pt idx="1354">
                  <c:v>3.1715499999999999</c:v>
                </c:pt>
                <c:pt idx="1355">
                  <c:v>3.1741000000000001</c:v>
                </c:pt>
                <c:pt idx="1356">
                  <c:v>3.12852</c:v>
                </c:pt>
                <c:pt idx="1357">
                  <c:v>3.0961799999999999</c:v>
                </c:pt>
                <c:pt idx="1358">
                  <c:v>3.0642999999999998</c:v>
                </c:pt>
                <c:pt idx="1359">
                  <c:v>3.0606</c:v>
                </c:pt>
                <c:pt idx="1360">
                  <c:v>3.10547</c:v>
                </c:pt>
                <c:pt idx="1361">
                  <c:v>3.1383999999999999</c:v>
                </c:pt>
                <c:pt idx="1362">
                  <c:v>3.1200199999999998</c:v>
                </c:pt>
                <c:pt idx="1363">
                  <c:v>3.1162200000000002</c:v>
                </c:pt>
                <c:pt idx="1364">
                  <c:v>3.01355</c:v>
                </c:pt>
                <c:pt idx="1365">
                  <c:v>2.9984500000000001</c:v>
                </c:pt>
                <c:pt idx="1366">
                  <c:v>3.0029300000000001</c:v>
                </c:pt>
                <c:pt idx="1367">
                  <c:v>3.0263800000000001</c:v>
                </c:pt>
                <c:pt idx="1368">
                  <c:v>3.0286</c:v>
                </c:pt>
                <c:pt idx="1369">
                  <c:v>3.0262500000000001</c:v>
                </c:pt>
                <c:pt idx="1370">
                  <c:v>3.0207999999999999</c:v>
                </c:pt>
                <c:pt idx="1371">
                  <c:v>3.0701700000000001</c:v>
                </c:pt>
                <c:pt idx="1372">
                  <c:v>3.0658300000000001</c:v>
                </c:pt>
                <c:pt idx="1373">
                  <c:v>3.0811000000000002</c:v>
                </c:pt>
                <c:pt idx="1374">
                  <c:v>3.0819999999999999</c:v>
                </c:pt>
                <c:pt idx="1375">
                  <c:v>3.0966</c:v>
                </c:pt>
                <c:pt idx="1376">
                  <c:v>3.145</c:v>
                </c:pt>
                <c:pt idx="1377">
                  <c:v>3.1665299999999998</c:v>
                </c:pt>
                <c:pt idx="1378">
                  <c:v>3.22045</c:v>
                </c:pt>
                <c:pt idx="1379">
                  <c:v>3.1923300000000001</c:v>
                </c:pt>
                <c:pt idx="1380">
                  <c:v>3.1878000000000002</c:v>
                </c:pt>
                <c:pt idx="1381">
                  <c:v>3.1939000000000002</c:v>
                </c:pt>
                <c:pt idx="1382">
                  <c:v>3.1448999999999998</c:v>
                </c:pt>
                <c:pt idx="1383">
                  <c:v>3.1818</c:v>
                </c:pt>
                <c:pt idx="1384">
                  <c:v>3.1968100000000002</c:v>
                </c:pt>
                <c:pt idx="1385">
                  <c:v>3.2308500000000002</c:v>
                </c:pt>
                <c:pt idx="1386">
                  <c:v>3.22098</c:v>
                </c:pt>
                <c:pt idx="1387">
                  <c:v>3.2121</c:v>
                </c:pt>
                <c:pt idx="1388">
                  <c:v>3.2349000000000001</c:v>
                </c:pt>
                <c:pt idx="1389">
                  <c:v>3.2571300000000001</c:v>
                </c:pt>
                <c:pt idx="1390">
                  <c:v>3.2829999999999999</c:v>
                </c:pt>
                <c:pt idx="1391">
                  <c:v>3.3058800000000002</c:v>
                </c:pt>
                <c:pt idx="1392">
                  <c:v>3.3242500000000001</c:v>
                </c:pt>
                <c:pt idx="1393">
                  <c:v>3.3885999999999998</c:v>
                </c:pt>
                <c:pt idx="1394">
                  <c:v>3.4084599999999998</c:v>
                </c:pt>
                <c:pt idx="1395">
                  <c:v>3.3859500000000002</c:v>
                </c:pt>
                <c:pt idx="1396">
                  <c:v>3.3291499999999998</c:v>
                </c:pt>
                <c:pt idx="1397">
                  <c:v>3.3386300000000002</c:v>
                </c:pt>
                <c:pt idx="1398">
                  <c:v>3.30165</c:v>
                </c:pt>
                <c:pt idx="1399">
                  <c:v>3.3149000000000002</c:v>
                </c:pt>
                <c:pt idx="1400">
                  <c:v>3.2976000000000001</c:v>
                </c:pt>
                <c:pt idx="1401">
                  <c:v>3.2464</c:v>
                </c:pt>
                <c:pt idx="1402">
                  <c:v>3.2896000000000001</c:v>
                </c:pt>
                <c:pt idx="1403">
                  <c:v>3.3032300000000001</c:v>
                </c:pt>
                <c:pt idx="1404">
                  <c:v>3.2925800000000001</c:v>
                </c:pt>
                <c:pt idx="1405">
                  <c:v>3.3325</c:v>
                </c:pt>
                <c:pt idx="1406">
                  <c:v>3.38815</c:v>
                </c:pt>
                <c:pt idx="1407">
                  <c:v>3.3694299999999999</c:v>
                </c:pt>
                <c:pt idx="1408">
                  <c:v>3.4617</c:v>
                </c:pt>
                <c:pt idx="1409">
                  <c:v>3.4476</c:v>
                </c:pt>
                <c:pt idx="1410">
                  <c:v>3.4897299999999998</c:v>
                </c:pt>
                <c:pt idx="1411">
                  <c:v>3.4930500000000002</c:v>
                </c:pt>
                <c:pt idx="1412">
                  <c:v>3.3884500000000002</c:v>
                </c:pt>
                <c:pt idx="1413">
                  <c:v>3.3390499999999999</c:v>
                </c:pt>
                <c:pt idx="1414">
                  <c:v>3.3650700000000002</c:v>
                </c:pt>
                <c:pt idx="1415">
                  <c:v>3.31345</c:v>
                </c:pt>
                <c:pt idx="1416">
                  <c:v>3.3250299999999999</c:v>
                </c:pt>
                <c:pt idx="1417">
                  <c:v>3.2800500000000001</c:v>
                </c:pt>
                <c:pt idx="1418">
                  <c:v>3.3902200000000002</c:v>
                </c:pt>
                <c:pt idx="1419">
                  <c:v>3.3494299999999999</c:v>
                </c:pt>
                <c:pt idx="1420">
                  <c:v>3.31955</c:v>
                </c:pt>
                <c:pt idx="1421">
                  <c:v>3.2721</c:v>
                </c:pt>
                <c:pt idx="1422">
                  <c:v>3.3370000000000002</c:v>
                </c:pt>
                <c:pt idx="1423">
                  <c:v>3.2938299999999998</c:v>
                </c:pt>
                <c:pt idx="1424">
                  <c:v>3.3262499999999999</c:v>
                </c:pt>
                <c:pt idx="1425">
                  <c:v>3.24288</c:v>
                </c:pt>
                <c:pt idx="1426">
                  <c:v>3.2488199999999998</c:v>
                </c:pt>
                <c:pt idx="1427">
                  <c:v>3.153</c:v>
                </c:pt>
                <c:pt idx="1428">
                  <c:v>3.1337299999999999</c:v>
                </c:pt>
                <c:pt idx="1429">
                  <c:v>3.1800999999999999</c:v>
                </c:pt>
                <c:pt idx="1430">
                  <c:v>3.1423000000000001</c:v>
                </c:pt>
                <c:pt idx="1431">
                  <c:v>3.23095</c:v>
                </c:pt>
                <c:pt idx="1432">
                  <c:v>3.3248500000000001</c:v>
                </c:pt>
                <c:pt idx="1433">
                  <c:v>3.1856399999999998</c:v>
                </c:pt>
                <c:pt idx="1434">
                  <c:v>3.0969000000000002</c:v>
                </c:pt>
                <c:pt idx="1435">
                  <c:v>2.9702700000000002</c:v>
                </c:pt>
                <c:pt idx="1436">
                  <c:v>2.9546000000000001</c:v>
                </c:pt>
                <c:pt idx="1437">
                  <c:v>2.9515500000000001</c:v>
                </c:pt>
                <c:pt idx="1438">
                  <c:v>2.9561500000000001</c:v>
                </c:pt>
                <c:pt idx="1439">
                  <c:v>2.9849700000000001</c:v>
                </c:pt>
                <c:pt idx="1440">
                  <c:v>2.9009499999999999</c:v>
                </c:pt>
                <c:pt idx="1441">
                  <c:v>2.89988</c:v>
                </c:pt>
                <c:pt idx="1442">
                  <c:v>2.9251300000000002</c:v>
                </c:pt>
                <c:pt idx="1443">
                  <c:v>2.8853999999999997</c:v>
                </c:pt>
                <c:pt idx="1444">
                  <c:v>2.8892500000000001</c:v>
                </c:pt>
                <c:pt idx="1445">
                  <c:v>2.88645</c:v>
                </c:pt>
                <c:pt idx="1446">
                  <c:v>2.8729300000000002</c:v>
                </c:pt>
                <c:pt idx="1447">
                  <c:v>2.8421500000000002</c:v>
                </c:pt>
                <c:pt idx="1448">
                  <c:v>2.8267600000000002</c:v>
                </c:pt>
                <c:pt idx="1449">
                  <c:v>2.8462000000000001</c:v>
                </c:pt>
                <c:pt idx="1450">
                  <c:v>2.8424700000000001</c:v>
                </c:pt>
                <c:pt idx="1451">
                  <c:v>2.8667799999999999</c:v>
                </c:pt>
                <c:pt idx="1452">
                  <c:v>2.8783799999999999</c:v>
                </c:pt>
                <c:pt idx="1453">
                  <c:v>2.87208</c:v>
                </c:pt>
                <c:pt idx="1454">
                  <c:v>2.8603000000000001</c:v>
                </c:pt>
                <c:pt idx="1455">
                  <c:v>2.85025</c:v>
                </c:pt>
                <c:pt idx="1456">
                  <c:v>2.8483999999999998</c:v>
                </c:pt>
                <c:pt idx="1457">
                  <c:v>2.8350900000000001</c:v>
                </c:pt>
                <c:pt idx="1458">
                  <c:v>2.8575499999999998</c:v>
                </c:pt>
                <c:pt idx="1459">
                  <c:v>2.8870499999999999</c:v>
                </c:pt>
                <c:pt idx="1460">
                  <c:v>2.8779300000000001</c:v>
                </c:pt>
                <c:pt idx="1461">
                  <c:v>2.9068300000000002</c:v>
                </c:pt>
                <c:pt idx="1462">
                  <c:v>2.9416500000000001</c:v>
                </c:pt>
                <c:pt idx="1463">
                  <c:v>2.9219300000000001</c:v>
                </c:pt>
                <c:pt idx="1464">
                  <c:v>2.8777599999999999</c:v>
                </c:pt>
                <c:pt idx="1465">
                  <c:v>2.8679000000000001</c:v>
                </c:pt>
                <c:pt idx="1466">
                  <c:v>2.8769499999999999</c:v>
                </c:pt>
                <c:pt idx="1467">
                  <c:v>2.8506999999999998</c:v>
                </c:pt>
                <c:pt idx="1468">
                  <c:v>2.8138999999999998</c:v>
                </c:pt>
                <c:pt idx="1469">
                  <c:v>2.8090299999999999</c:v>
                </c:pt>
                <c:pt idx="1470">
                  <c:v>2.84545</c:v>
                </c:pt>
                <c:pt idx="1471">
                  <c:v>2.81962</c:v>
                </c:pt>
                <c:pt idx="1472">
                  <c:v>2.8507400000000001</c:v>
                </c:pt>
                <c:pt idx="1473">
                  <c:v>2.8433000000000002</c:v>
                </c:pt>
                <c:pt idx="1474">
                  <c:v>2.84328</c:v>
                </c:pt>
                <c:pt idx="1475">
                  <c:v>2.8367</c:v>
                </c:pt>
                <c:pt idx="1476">
                  <c:v>2.8445499999999999</c:v>
                </c:pt>
                <c:pt idx="1477">
                  <c:v>2.8689499999999999</c:v>
                </c:pt>
                <c:pt idx="1478">
                  <c:v>2.8519999999999999</c:v>
                </c:pt>
                <c:pt idx="1479">
                  <c:v>2.87574</c:v>
                </c:pt>
                <c:pt idx="1480">
                  <c:v>2.8938299999999999</c:v>
                </c:pt>
                <c:pt idx="1481">
                  <c:v>2.8929999999999998</c:v>
                </c:pt>
                <c:pt idx="1482">
                  <c:v>2.9326499999999998</c:v>
                </c:pt>
                <c:pt idx="1483">
                  <c:v>2.9390200000000002</c:v>
                </c:pt>
                <c:pt idx="1484">
                  <c:v>2.9595700000000003</c:v>
                </c:pt>
                <c:pt idx="1485">
                  <c:v>2.9155699999999998</c:v>
                </c:pt>
                <c:pt idx="1486">
                  <c:v>2.9253</c:v>
                </c:pt>
                <c:pt idx="1487">
                  <c:v>2.9611200000000002</c:v>
                </c:pt>
                <c:pt idx="1488">
                  <c:v>2.9248699999999999</c:v>
                </c:pt>
                <c:pt idx="1489">
                  <c:v>2.8885199999999998</c:v>
                </c:pt>
                <c:pt idx="1490">
                  <c:v>2.96461</c:v>
                </c:pt>
                <c:pt idx="1491">
                  <c:v>2.94991</c:v>
                </c:pt>
                <c:pt idx="1492">
                  <c:v>2.9298999999999999</c:v>
                </c:pt>
                <c:pt idx="1493">
                  <c:v>2.9584999999999999</c:v>
                </c:pt>
                <c:pt idx="1494">
                  <c:v>2.9401000000000002</c:v>
                </c:pt>
                <c:pt idx="1495">
                  <c:v>3.0156200000000002</c:v>
                </c:pt>
                <c:pt idx="1496">
                  <c:v>2.9957500000000001</c:v>
                </c:pt>
                <c:pt idx="1497">
                  <c:v>2.9716200000000002</c:v>
                </c:pt>
                <c:pt idx="1498">
                  <c:v>2.8824000000000001</c:v>
                </c:pt>
                <c:pt idx="1499">
                  <c:v>2.8451200000000001</c:v>
                </c:pt>
                <c:pt idx="1500">
                  <c:v>2.8555700000000002</c:v>
                </c:pt>
                <c:pt idx="1501">
                  <c:v>2.9217</c:v>
                </c:pt>
                <c:pt idx="1502">
                  <c:v>2.92015</c:v>
                </c:pt>
                <c:pt idx="1503">
                  <c:v>2.91845</c:v>
                </c:pt>
                <c:pt idx="1504">
                  <c:v>2.8972500000000001</c:v>
                </c:pt>
                <c:pt idx="1505">
                  <c:v>2.8765000000000001</c:v>
                </c:pt>
                <c:pt idx="1506">
                  <c:v>2.8937499999999998</c:v>
                </c:pt>
                <c:pt idx="1507">
                  <c:v>2.9064199999999998</c:v>
                </c:pt>
                <c:pt idx="1508">
                  <c:v>2.8710499999999999</c:v>
                </c:pt>
                <c:pt idx="1509">
                  <c:v>2.8021199999999999</c:v>
                </c:pt>
                <c:pt idx="1510">
                  <c:v>2.7941000000000003</c:v>
                </c:pt>
                <c:pt idx="1511">
                  <c:v>2.8156699999999999</c:v>
                </c:pt>
                <c:pt idx="1512">
                  <c:v>2.7889499999999998</c:v>
                </c:pt>
                <c:pt idx="1513">
                  <c:v>2.7919999999999998</c:v>
                </c:pt>
                <c:pt idx="1514">
                  <c:v>2.8141500000000002</c:v>
                </c:pt>
                <c:pt idx="1515">
                  <c:v>2.8023600000000002</c:v>
                </c:pt>
                <c:pt idx="1516">
                  <c:v>2.8224</c:v>
                </c:pt>
                <c:pt idx="1517">
                  <c:v>2.8725199999999997</c:v>
                </c:pt>
                <c:pt idx="1518">
                  <c:v>2.8403200000000002</c:v>
                </c:pt>
                <c:pt idx="1519">
                  <c:v>2.8489499999999999</c:v>
                </c:pt>
                <c:pt idx="1520">
                  <c:v>2.8310200000000001</c:v>
                </c:pt>
                <c:pt idx="1521">
                  <c:v>2.8628999999999998</c:v>
                </c:pt>
                <c:pt idx="1522">
                  <c:v>2.8818000000000001</c:v>
                </c:pt>
                <c:pt idx="1523">
                  <c:v>2.8822999999999999</c:v>
                </c:pt>
                <c:pt idx="1524">
                  <c:v>2.89595</c:v>
                </c:pt>
                <c:pt idx="1525">
                  <c:v>2.8664000000000001</c:v>
                </c:pt>
                <c:pt idx="1526">
                  <c:v>2.8792999999999997</c:v>
                </c:pt>
                <c:pt idx="1527">
                  <c:v>2.9021699999999999</c:v>
                </c:pt>
                <c:pt idx="1528">
                  <c:v>2.9244500000000002</c:v>
                </c:pt>
                <c:pt idx="1529">
                  <c:v>2.9410699999999999</c:v>
                </c:pt>
                <c:pt idx="1530">
                  <c:v>2.93052</c:v>
                </c:pt>
                <c:pt idx="1531">
                  <c:v>2.92639</c:v>
                </c:pt>
                <c:pt idx="1532">
                  <c:v>2.8784700000000001</c:v>
                </c:pt>
                <c:pt idx="1533">
                  <c:v>2.8944999999999999</c:v>
                </c:pt>
                <c:pt idx="1534">
                  <c:v>2.8340999999999998</c:v>
                </c:pt>
                <c:pt idx="1535">
                  <c:v>2.8432500000000003</c:v>
                </c:pt>
                <c:pt idx="1536">
                  <c:v>2.8193000000000001</c:v>
                </c:pt>
                <c:pt idx="1537">
                  <c:v>2.8239700000000001</c:v>
                </c:pt>
                <c:pt idx="1538">
                  <c:v>2.8066</c:v>
                </c:pt>
                <c:pt idx="1539">
                  <c:v>2.74505</c:v>
                </c:pt>
                <c:pt idx="1540">
                  <c:v>2.7335500000000001</c:v>
                </c:pt>
                <c:pt idx="1541">
                  <c:v>2.7211499999999997</c:v>
                </c:pt>
                <c:pt idx="1542">
                  <c:v>2.7283499999999998</c:v>
                </c:pt>
                <c:pt idx="1543">
                  <c:v>2.72905</c:v>
                </c:pt>
                <c:pt idx="1544">
                  <c:v>2.7729499999999998</c:v>
                </c:pt>
                <c:pt idx="1545">
                  <c:v>2.7707199999999998</c:v>
                </c:pt>
                <c:pt idx="1546">
                  <c:v>2.7679499999999999</c:v>
                </c:pt>
                <c:pt idx="1547">
                  <c:v>2.7109999999999999</c:v>
                </c:pt>
                <c:pt idx="1548">
                  <c:v>2.7527499999999998</c:v>
                </c:pt>
                <c:pt idx="1549">
                  <c:v>2.7555000000000001</c:v>
                </c:pt>
                <c:pt idx="1550">
                  <c:v>2.7934700000000001</c:v>
                </c:pt>
                <c:pt idx="1551">
                  <c:v>2.7699699999999998</c:v>
                </c:pt>
                <c:pt idx="1552">
                  <c:v>2.7413499999999997</c:v>
                </c:pt>
                <c:pt idx="1553">
                  <c:v>2.7498499999999999</c:v>
                </c:pt>
                <c:pt idx="1554">
                  <c:v>2.7265700000000002</c:v>
                </c:pt>
                <c:pt idx="1555">
                  <c:v>2.7525200000000001</c:v>
                </c:pt>
                <c:pt idx="1556">
                  <c:v>2.7805200000000001</c:v>
                </c:pt>
                <c:pt idx="1557">
                  <c:v>2.7580999999999998</c:v>
                </c:pt>
                <c:pt idx="1558">
                  <c:v>2.7871000000000001</c:v>
                </c:pt>
                <c:pt idx="1559">
                  <c:v>2.8027500000000001</c:v>
                </c:pt>
                <c:pt idx="1560">
                  <c:v>2.8556499999999998</c:v>
                </c:pt>
                <c:pt idx="1561">
                  <c:v>2.8641399999999999</c:v>
                </c:pt>
                <c:pt idx="1562">
                  <c:v>2.86117</c:v>
                </c:pt>
                <c:pt idx="1563">
                  <c:v>2.89595</c:v>
                </c:pt>
                <c:pt idx="1564">
                  <c:v>2.90835</c:v>
                </c:pt>
                <c:pt idx="1565">
                  <c:v>2.8883000000000001</c:v>
                </c:pt>
                <c:pt idx="1566">
                  <c:v>2.8487499999999999</c:v>
                </c:pt>
                <c:pt idx="1567">
                  <c:v>2.9134000000000002</c:v>
                </c:pt>
                <c:pt idx="1568">
                  <c:v>2.8455500000000002</c:v>
                </c:pt>
                <c:pt idx="1569">
                  <c:v>2.82592</c:v>
                </c:pt>
                <c:pt idx="1570">
                  <c:v>2.7839999999999998</c:v>
                </c:pt>
                <c:pt idx="1571">
                  <c:v>2.77135</c:v>
                </c:pt>
                <c:pt idx="1572">
                  <c:v>2.7709999999999999</c:v>
                </c:pt>
                <c:pt idx="1573">
                  <c:v>2.7866999999999997</c:v>
                </c:pt>
                <c:pt idx="1574">
                  <c:v>2.7835000000000001</c:v>
                </c:pt>
                <c:pt idx="1575">
                  <c:v>2.82375</c:v>
                </c:pt>
                <c:pt idx="1576">
                  <c:v>2.7993700000000001</c:v>
                </c:pt>
                <c:pt idx="1577">
                  <c:v>2.823</c:v>
                </c:pt>
                <c:pt idx="1578">
                  <c:v>2.8441000000000001</c:v>
                </c:pt>
              </c:numCache>
            </c:numRef>
          </c:val>
          <c:smooth val="0"/>
        </c:ser>
        <c:ser>
          <c:idx val="0"/>
          <c:order val="2"/>
          <c:tx>
            <c:v>CHF-PLN</c:v>
          </c:tx>
          <c:spPr>
            <a:ln w="25400">
              <a:solidFill>
                <a:schemeClr val="tx1">
                  <a:lumMod val="65000"/>
                  <a:lumOff val="35000"/>
                </a:schemeClr>
              </a:solidFill>
            </a:ln>
          </c:spPr>
          <c:marker>
            <c:symbol val="none"/>
          </c:marker>
          <c:cat>
            <c:numRef>
              <c:f>'1.1 Notowania złotego'!$G$333:$G$1913</c:f>
              <c:numCache>
                <c:formatCode>m/d/yyyy</c:formatCode>
                <c:ptCount val="1581"/>
                <c:pt idx="0">
                  <c:v>42310</c:v>
                </c:pt>
                <c:pt idx="1">
                  <c:v>42307</c:v>
                </c:pt>
                <c:pt idx="2">
                  <c:v>42306</c:v>
                </c:pt>
                <c:pt idx="3">
                  <c:v>42305</c:v>
                </c:pt>
                <c:pt idx="4">
                  <c:v>42304</c:v>
                </c:pt>
                <c:pt idx="5">
                  <c:v>42303</c:v>
                </c:pt>
                <c:pt idx="6">
                  <c:v>42300</c:v>
                </c:pt>
                <c:pt idx="7">
                  <c:v>42299</c:v>
                </c:pt>
                <c:pt idx="8">
                  <c:v>42298</c:v>
                </c:pt>
                <c:pt idx="9">
                  <c:v>42297</c:v>
                </c:pt>
                <c:pt idx="10">
                  <c:v>42296</c:v>
                </c:pt>
                <c:pt idx="11">
                  <c:v>42293</c:v>
                </c:pt>
                <c:pt idx="12">
                  <c:v>42292</c:v>
                </c:pt>
                <c:pt idx="13">
                  <c:v>42291</c:v>
                </c:pt>
                <c:pt idx="14">
                  <c:v>42290</c:v>
                </c:pt>
                <c:pt idx="15">
                  <c:v>42289</c:v>
                </c:pt>
                <c:pt idx="16">
                  <c:v>42286</c:v>
                </c:pt>
                <c:pt idx="17">
                  <c:v>42285</c:v>
                </c:pt>
                <c:pt idx="18">
                  <c:v>42284</c:v>
                </c:pt>
                <c:pt idx="19">
                  <c:v>42283</c:v>
                </c:pt>
                <c:pt idx="20">
                  <c:v>42282</c:v>
                </c:pt>
                <c:pt idx="21">
                  <c:v>42279</c:v>
                </c:pt>
                <c:pt idx="22">
                  <c:v>42278</c:v>
                </c:pt>
                <c:pt idx="23">
                  <c:v>42277</c:v>
                </c:pt>
                <c:pt idx="24">
                  <c:v>42276</c:v>
                </c:pt>
                <c:pt idx="25">
                  <c:v>42275</c:v>
                </c:pt>
                <c:pt idx="26">
                  <c:v>42272</c:v>
                </c:pt>
                <c:pt idx="27">
                  <c:v>42271</c:v>
                </c:pt>
                <c:pt idx="28">
                  <c:v>42270</c:v>
                </c:pt>
                <c:pt idx="29">
                  <c:v>42269</c:v>
                </c:pt>
                <c:pt idx="30">
                  <c:v>42268</c:v>
                </c:pt>
                <c:pt idx="31">
                  <c:v>42265</c:v>
                </c:pt>
                <c:pt idx="32">
                  <c:v>42264</c:v>
                </c:pt>
                <c:pt idx="33">
                  <c:v>42263</c:v>
                </c:pt>
                <c:pt idx="34">
                  <c:v>42262</c:v>
                </c:pt>
                <c:pt idx="35">
                  <c:v>42261</c:v>
                </c:pt>
                <c:pt idx="36">
                  <c:v>42258</c:v>
                </c:pt>
                <c:pt idx="37">
                  <c:v>42257</c:v>
                </c:pt>
                <c:pt idx="38">
                  <c:v>42256</c:v>
                </c:pt>
                <c:pt idx="39">
                  <c:v>42255</c:v>
                </c:pt>
                <c:pt idx="40">
                  <c:v>42254</c:v>
                </c:pt>
                <c:pt idx="41">
                  <c:v>42251</c:v>
                </c:pt>
                <c:pt idx="42">
                  <c:v>42250</c:v>
                </c:pt>
                <c:pt idx="43">
                  <c:v>42249</c:v>
                </c:pt>
                <c:pt idx="44">
                  <c:v>42248</c:v>
                </c:pt>
                <c:pt idx="45">
                  <c:v>42247</c:v>
                </c:pt>
                <c:pt idx="46">
                  <c:v>42244</c:v>
                </c:pt>
                <c:pt idx="47">
                  <c:v>42243</c:v>
                </c:pt>
                <c:pt idx="48">
                  <c:v>42242</c:v>
                </c:pt>
                <c:pt idx="49">
                  <c:v>42241</c:v>
                </c:pt>
                <c:pt idx="50">
                  <c:v>42240</c:v>
                </c:pt>
                <c:pt idx="51">
                  <c:v>42237</c:v>
                </c:pt>
                <c:pt idx="52">
                  <c:v>42236</c:v>
                </c:pt>
                <c:pt idx="53">
                  <c:v>42235</c:v>
                </c:pt>
                <c:pt idx="54">
                  <c:v>42234</c:v>
                </c:pt>
                <c:pt idx="55">
                  <c:v>42233</c:v>
                </c:pt>
                <c:pt idx="56">
                  <c:v>42230</c:v>
                </c:pt>
                <c:pt idx="57">
                  <c:v>42229</c:v>
                </c:pt>
                <c:pt idx="58">
                  <c:v>42228</c:v>
                </c:pt>
                <c:pt idx="59">
                  <c:v>42227</c:v>
                </c:pt>
                <c:pt idx="60">
                  <c:v>42226</c:v>
                </c:pt>
                <c:pt idx="61">
                  <c:v>42223</c:v>
                </c:pt>
                <c:pt idx="62">
                  <c:v>42222</c:v>
                </c:pt>
                <c:pt idx="63">
                  <c:v>42221</c:v>
                </c:pt>
                <c:pt idx="64">
                  <c:v>42220</c:v>
                </c:pt>
                <c:pt idx="65">
                  <c:v>42219</c:v>
                </c:pt>
                <c:pt idx="66">
                  <c:v>42216</c:v>
                </c:pt>
                <c:pt idx="67">
                  <c:v>42215</c:v>
                </c:pt>
                <c:pt idx="68">
                  <c:v>42214</c:v>
                </c:pt>
                <c:pt idx="69">
                  <c:v>42213</c:v>
                </c:pt>
                <c:pt idx="70">
                  <c:v>42212</c:v>
                </c:pt>
                <c:pt idx="71">
                  <c:v>42209</c:v>
                </c:pt>
                <c:pt idx="72">
                  <c:v>42208</c:v>
                </c:pt>
                <c:pt idx="73">
                  <c:v>42207</c:v>
                </c:pt>
                <c:pt idx="74">
                  <c:v>42206</c:v>
                </c:pt>
                <c:pt idx="75">
                  <c:v>42205</c:v>
                </c:pt>
                <c:pt idx="76">
                  <c:v>42202</c:v>
                </c:pt>
                <c:pt idx="77">
                  <c:v>42201</c:v>
                </c:pt>
                <c:pt idx="78">
                  <c:v>42200</c:v>
                </c:pt>
                <c:pt idx="79">
                  <c:v>42199</c:v>
                </c:pt>
                <c:pt idx="80">
                  <c:v>42198</c:v>
                </c:pt>
                <c:pt idx="81">
                  <c:v>42195</c:v>
                </c:pt>
                <c:pt idx="82">
                  <c:v>42194</c:v>
                </c:pt>
                <c:pt idx="83">
                  <c:v>42193</c:v>
                </c:pt>
                <c:pt idx="84">
                  <c:v>42192</c:v>
                </c:pt>
                <c:pt idx="85">
                  <c:v>42191</c:v>
                </c:pt>
                <c:pt idx="86">
                  <c:v>42188</c:v>
                </c:pt>
                <c:pt idx="87">
                  <c:v>42187</c:v>
                </c:pt>
                <c:pt idx="88">
                  <c:v>42186</c:v>
                </c:pt>
                <c:pt idx="89">
                  <c:v>42185</c:v>
                </c:pt>
                <c:pt idx="90">
                  <c:v>42184</c:v>
                </c:pt>
                <c:pt idx="91">
                  <c:v>42181</c:v>
                </c:pt>
                <c:pt idx="92">
                  <c:v>42180</c:v>
                </c:pt>
                <c:pt idx="93">
                  <c:v>42179</c:v>
                </c:pt>
                <c:pt idx="94">
                  <c:v>42178</c:v>
                </c:pt>
                <c:pt idx="95">
                  <c:v>42177</c:v>
                </c:pt>
                <c:pt idx="96">
                  <c:v>42174</c:v>
                </c:pt>
                <c:pt idx="97">
                  <c:v>42173</c:v>
                </c:pt>
                <c:pt idx="98">
                  <c:v>42172</c:v>
                </c:pt>
                <c:pt idx="99">
                  <c:v>42171</c:v>
                </c:pt>
                <c:pt idx="100">
                  <c:v>42170</c:v>
                </c:pt>
                <c:pt idx="101">
                  <c:v>42167</c:v>
                </c:pt>
                <c:pt idx="102">
                  <c:v>42166</c:v>
                </c:pt>
                <c:pt idx="103">
                  <c:v>42165</c:v>
                </c:pt>
                <c:pt idx="104">
                  <c:v>42164</c:v>
                </c:pt>
                <c:pt idx="105">
                  <c:v>42163</c:v>
                </c:pt>
                <c:pt idx="106">
                  <c:v>42160</c:v>
                </c:pt>
                <c:pt idx="107">
                  <c:v>42159</c:v>
                </c:pt>
                <c:pt idx="108">
                  <c:v>42158</c:v>
                </c:pt>
                <c:pt idx="109">
                  <c:v>42157</c:v>
                </c:pt>
                <c:pt idx="110">
                  <c:v>42156</c:v>
                </c:pt>
                <c:pt idx="111">
                  <c:v>42153</c:v>
                </c:pt>
                <c:pt idx="112">
                  <c:v>42152</c:v>
                </c:pt>
                <c:pt idx="113">
                  <c:v>42151</c:v>
                </c:pt>
                <c:pt idx="114">
                  <c:v>42150</c:v>
                </c:pt>
                <c:pt idx="115">
                  <c:v>42149</c:v>
                </c:pt>
                <c:pt idx="116">
                  <c:v>42146</c:v>
                </c:pt>
                <c:pt idx="117">
                  <c:v>42145</c:v>
                </c:pt>
                <c:pt idx="118">
                  <c:v>42144</c:v>
                </c:pt>
                <c:pt idx="119">
                  <c:v>42143</c:v>
                </c:pt>
                <c:pt idx="120">
                  <c:v>42142</c:v>
                </c:pt>
                <c:pt idx="121">
                  <c:v>42139</c:v>
                </c:pt>
                <c:pt idx="122">
                  <c:v>42138</c:v>
                </c:pt>
                <c:pt idx="123">
                  <c:v>42137</c:v>
                </c:pt>
                <c:pt idx="124">
                  <c:v>42136</c:v>
                </c:pt>
                <c:pt idx="125">
                  <c:v>42135</c:v>
                </c:pt>
                <c:pt idx="126">
                  <c:v>42132</c:v>
                </c:pt>
                <c:pt idx="127">
                  <c:v>42131</c:v>
                </c:pt>
                <c:pt idx="128">
                  <c:v>42130</c:v>
                </c:pt>
                <c:pt idx="129">
                  <c:v>42129</c:v>
                </c:pt>
                <c:pt idx="130">
                  <c:v>42128</c:v>
                </c:pt>
                <c:pt idx="131">
                  <c:v>42125</c:v>
                </c:pt>
                <c:pt idx="132">
                  <c:v>42124</c:v>
                </c:pt>
                <c:pt idx="133">
                  <c:v>42123</c:v>
                </c:pt>
                <c:pt idx="134">
                  <c:v>42122</c:v>
                </c:pt>
                <c:pt idx="135">
                  <c:v>42121</c:v>
                </c:pt>
                <c:pt idx="136">
                  <c:v>42118</c:v>
                </c:pt>
                <c:pt idx="137">
                  <c:v>42117</c:v>
                </c:pt>
                <c:pt idx="138">
                  <c:v>42116</c:v>
                </c:pt>
                <c:pt idx="139">
                  <c:v>42115</c:v>
                </c:pt>
                <c:pt idx="140">
                  <c:v>42114</c:v>
                </c:pt>
                <c:pt idx="141">
                  <c:v>42111</c:v>
                </c:pt>
                <c:pt idx="142">
                  <c:v>42110</c:v>
                </c:pt>
                <c:pt idx="143">
                  <c:v>42109</c:v>
                </c:pt>
                <c:pt idx="144">
                  <c:v>42108</c:v>
                </c:pt>
                <c:pt idx="145">
                  <c:v>42107</c:v>
                </c:pt>
                <c:pt idx="146">
                  <c:v>42104</c:v>
                </c:pt>
                <c:pt idx="147">
                  <c:v>42103</c:v>
                </c:pt>
                <c:pt idx="148">
                  <c:v>42102</c:v>
                </c:pt>
                <c:pt idx="149">
                  <c:v>42101</c:v>
                </c:pt>
                <c:pt idx="150">
                  <c:v>42100</c:v>
                </c:pt>
                <c:pt idx="151">
                  <c:v>42097</c:v>
                </c:pt>
                <c:pt idx="152">
                  <c:v>42096</c:v>
                </c:pt>
                <c:pt idx="153">
                  <c:v>42095</c:v>
                </c:pt>
                <c:pt idx="154">
                  <c:v>42094</c:v>
                </c:pt>
                <c:pt idx="155">
                  <c:v>42093</c:v>
                </c:pt>
                <c:pt idx="156">
                  <c:v>42090</c:v>
                </c:pt>
                <c:pt idx="157">
                  <c:v>42089</c:v>
                </c:pt>
                <c:pt idx="158">
                  <c:v>42088</c:v>
                </c:pt>
                <c:pt idx="159">
                  <c:v>42087</c:v>
                </c:pt>
                <c:pt idx="160">
                  <c:v>42086</c:v>
                </c:pt>
                <c:pt idx="161">
                  <c:v>42083</c:v>
                </c:pt>
                <c:pt idx="162">
                  <c:v>42082</c:v>
                </c:pt>
                <c:pt idx="163">
                  <c:v>42081</c:v>
                </c:pt>
                <c:pt idx="164">
                  <c:v>42080</c:v>
                </c:pt>
                <c:pt idx="165">
                  <c:v>42079</c:v>
                </c:pt>
                <c:pt idx="166">
                  <c:v>42076</c:v>
                </c:pt>
                <c:pt idx="167">
                  <c:v>42075</c:v>
                </c:pt>
                <c:pt idx="168">
                  <c:v>42074</c:v>
                </c:pt>
                <c:pt idx="169">
                  <c:v>42073</c:v>
                </c:pt>
                <c:pt idx="170">
                  <c:v>42072</c:v>
                </c:pt>
                <c:pt idx="171">
                  <c:v>42069</c:v>
                </c:pt>
                <c:pt idx="172">
                  <c:v>42068</c:v>
                </c:pt>
                <c:pt idx="173">
                  <c:v>42067</c:v>
                </c:pt>
                <c:pt idx="174">
                  <c:v>42066</c:v>
                </c:pt>
                <c:pt idx="175">
                  <c:v>42065</c:v>
                </c:pt>
                <c:pt idx="176">
                  <c:v>42062</c:v>
                </c:pt>
                <c:pt idx="177">
                  <c:v>42061</c:v>
                </c:pt>
                <c:pt idx="178">
                  <c:v>42060</c:v>
                </c:pt>
                <c:pt idx="179">
                  <c:v>42059</c:v>
                </c:pt>
                <c:pt idx="180">
                  <c:v>42058</c:v>
                </c:pt>
                <c:pt idx="181">
                  <c:v>42055</c:v>
                </c:pt>
                <c:pt idx="182">
                  <c:v>42054</c:v>
                </c:pt>
                <c:pt idx="183">
                  <c:v>42053</c:v>
                </c:pt>
                <c:pt idx="184">
                  <c:v>42052</c:v>
                </c:pt>
                <c:pt idx="185">
                  <c:v>42051</c:v>
                </c:pt>
                <c:pt idx="186">
                  <c:v>42048</c:v>
                </c:pt>
                <c:pt idx="187">
                  <c:v>42047</c:v>
                </c:pt>
                <c:pt idx="188">
                  <c:v>42046</c:v>
                </c:pt>
                <c:pt idx="189">
                  <c:v>42045</c:v>
                </c:pt>
                <c:pt idx="190">
                  <c:v>42044</c:v>
                </c:pt>
                <c:pt idx="191">
                  <c:v>42041</c:v>
                </c:pt>
                <c:pt idx="192">
                  <c:v>42040</c:v>
                </c:pt>
                <c:pt idx="193">
                  <c:v>42039</c:v>
                </c:pt>
                <c:pt idx="194">
                  <c:v>42038</c:v>
                </c:pt>
                <c:pt idx="195">
                  <c:v>42037</c:v>
                </c:pt>
                <c:pt idx="196">
                  <c:v>42034</c:v>
                </c:pt>
                <c:pt idx="197">
                  <c:v>42033</c:v>
                </c:pt>
                <c:pt idx="198">
                  <c:v>42032</c:v>
                </c:pt>
                <c:pt idx="199">
                  <c:v>42031</c:v>
                </c:pt>
                <c:pt idx="200">
                  <c:v>42030</c:v>
                </c:pt>
                <c:pt idx="201">
                  <c:v>42027</c:v>
                </c:pt>
                <c:pt idx="202">
                  <c:v>42026</c:v>
                </c:pt>
                <c:pt idx="203">
                  <c:v>42025</c:v>
                </c:pt>
                <c:pt idx="204">
                  <c:v>42024</c:v>
                </c:pt>
                <c:pt idx="205">
                  <c:v>42023</c:v>
                </c:pt>
                <c:pt idx="206">
                  <c:v>42020</c:v>
                </c:pt>
                <c:pt idx="207">
                  <c:v>42019</c:v>
                </c:pt>
                <c:pt idx="208">
                  <c:v>42018</c:v>
                </c:pt>
                <c:pt idx="209">
                  <c:v>42017</c:v>
                </c:pt>
                <c:pt idx="210">
                  <c:v>42016</c:v>
                </c:pt>
                <c:pt idx="211">
                  <c:v>42013</c:v>
                </c:pt>
                <c:pt idx="212">
                  <c:v>42012</c:v>
                </c:pt>
                <c:pt idx="213">
                  <c:v>42011</c:v>
                </c:pt>
                <c:pt idx="214">
                  <c:v>42010</c:v>
                </c:pt>
                <c:pt idx="215">
                  <c:v>42009</c:v>
                </c:pt>
                <c:pt idx="216">
                  <c:v>42006</c:v>
                </c:pt>
                <c:pt idx="217">
                  <c:v>42005</c:v>
                </c:pt>
                <c:pt idx="218">
                  <c:v>42004</c:v>
                </c:pt>
                <c:pt idx="219">
                  <c:v>42003</c:v>
                </c:pt>
                <c:pt idx="220">
                  <c:v>42002</c:v>
                </c:pt>
                <c:pt idx="221">
                  <c:v>41999</c:v>
                </c:pt>
                <c:pt idx="222">
                  <c:v>41998</c:v>
                </c:pt>
                <c:pt idx="223">
                  <c:v>41997</c:v>
                </c:pt>
                <c:pt idx="224">
                  <c:v>41996</c:v>
                </c:pt>
                <c:pt idx="225">
                  <c:v>41995</c:v>
                </c:pt>
                <c:pt idx="226">
                  <c:v>41992</c:v>
                </c:pt>
                <c:pt idx="227">
                  <c:v>41991</c:v>
                </c:pt>
                <c:pt idx="228">
                  <c:v>41990</c:v>
                </c:pt>
                <c:pt idx="229">
                  <c:v>41989</c:v>
                </c:pt>
                <c:pt idx="230">
                  <c:v>41988</c:v>
                </c:pt>
                <c:pt idx="231">
                  <c:v>41985</c:v>
                </c:pt>
                <c:pt idx="232">
                  <c:v>41984</c:v>
                </c:pt>
                <c:pt idx="233">
                  <c:v>41983</c:v>
                </c:pt>
                <c:pt idx="234">
                  <c:v>41982</c:v>
                </c:pt>
                <c:pt idx="235">
                  <c:v>41981</c:v>
                </c:pt>
                <c:pt idx="236">
                  <c:v>41978</c:v>
                </c:pt>
                <c:pt idx="237">
                  <c:v>41977</c:v>
                </c:pt>
                <c:pt idx="238">
                  <c:v>41976</c:v>
                </c:pt>
                <c:pt idx="239">
                  <c:v>41975</c:v>
                </c:pt>
                <c:pt idx="240">
                  <c:v>41974</c:v>
                </c:pt>
                <c:pt idx="241">
                  <c:v>41971</c:v>
                </c:pt>
                <c:pt idx="242">
                  <c:v>41970</c:v>
                </c:pt>
                <c:pt idx="243">
                  <c:v>41969</c:v>
                </c:pt>
                <c:pt idx="244">
                  <c:v>41968</c:v>
                </c:pt>
                <c:pt idx="245">
                  <c:v>41967</c:v>
                </c:pt>
                <c:pt idx="246">
                  <c:v>41964</c:v>
                </c:pt>
                <c:pt idx="247">
                  <c:v>41963</c:v>
                </c:pt>
                <c:pt idx="248">
                  <c:v>41962</c:v>
                </c:pt>
                <c:pt idx="249">
                  <c:v>41961</c:v>
                </c:pt>
                <c:pt idx="250">
                  <c:v>41960</c:v>
                </c:pt>
                <c:pt idx="251">
                  <c:v>41957</c:v>
                </c:pt>
                <c:pt idx="252">
                  <c:v>41956</c:v>
                </c:pt>
                <c:pt idx="253">
                  <c:v>41955</c:v>
                </c:pt>
                <c:pt idx="254">
                  <c:v>41954</c:v>
                </c:pt>
                <c:pt idx="255">
                  <c:v>41953</c:v>
                </c:pt>
                <c:pt idx="256">
                  <c:v>41950</c:v>
                </c:pt>
                <c:pt idx="257">
                  <c:v>41949</c:v>
                </c:pt>
                <c:pt idx="258">
                  <c:v>41948</c:v>
                </c:pt>
                <c:pt idx="259">
                  <c:v>41947</c:v>
                </c:pt>
                <c:pt idx="260">
                  <c:v>41946</c:v>
                </c:pt>
                <c:pt idx="261">
                  <c:v>41943</c:v>
                </c:pt>
                <c:pt idx="262">
                  <c:v>41942</c:v>
                </c:pt>
                <c:pt idx="263">
                  <c:v>41941</c:v>
                </c:pt>
                <c:pt idx="264">
                  <c:v>41940</c:v>
                </c:pt>
                <c:pt idx="265">
                  <c:v>41939</c:v>
                </c:pt>
                <c:pt idx="266">
                  <c:v>41936</c:v>
                </c:pt>
                <c:pt idx="267">
                  <c:v>41935</c:v>
                </c:pt>
                <c:pt idx="268">
                  <c:v>41934</c:v>
                </c:pt>
                <c:pt idx="269">
                  <c:v>41933</c:v>
                </c:pt>
                <c:pt idx="270">
                  <c:v>41932</c:v>
                </c:pt>
                <c:pt idx="271">
                  <c:v>41929</c:v>
                </c:pt>
                <c:pt idx="272">
                  <c:v>41928</c:v>
                </c:pt>
                <c:pt idx="273">
                  <c:v>41927</c:v>
                </c:pt>
                <c:pt idx="274">
                  <c:v>41926</c:v>
                </c:pt>
                <c:pt idx="275">
                  <c:v>41925</c:v>
                </c:pt>
                <c:pt idx="276">
                  <c:v>41922</c:v>
                </c:pt>
                <c:pt idx="277">
                  <c:v>41921</c:v>
                </c:pt>
                <c:pt idx="278">
                  <c:v>41920</c:v>
                </c:pt>
                <c:pt idx="279">
                  <c:v>41919</c:v>
                </c:pt>
                <c:pt idx="280">
                  <c:v>41918</c:v>
                </c:pt>
                <c:pt idx="281">
                  <c:v>41915</c:v>
                </c:pt>
                <c:pt idx="282">
                  <c:v>41914</c:v>
                </c:pt>
                <c:pt idx="283">
                  <c:v>41913</c:v>
                </c:pt>
                <c:pt idx="284">
                  <c:v>41912</c:v>
                </c:pt>
                <c:pt idx="285">
                  <c:v>41911</c:v>
                </c:pt>
                <c:pt idx="286">
                  <c:v>41908</c:v>
                </c:pt>
                <c:pt idx="287">
                  <c:v>41907</c:v>
                </c:pt>
                <c:pt idx="288">
                  <c:v>41906</c:v>
                </c:pt>
                <c:pt idx="289">
                  <c:v>41905</c:v>
                </c:pt>
                <c:pt idx="290">
                  <c:v>41904</c:v>
                </c:pt>
                <c:pt idx="291">
                  <c:v>41901</c:v>
                </c:pt>
                <c:pt idx="292">
                  <c:v>41900</c:v>
                </c:pt>
                <c:pt idx="293">
                  <c:v>41899</c:v>
                </c:pt>
                <c:pt idx="294">
                  <c:v>41898</c:v>
                </c:pt>
                <c:pt idx="295">
                  <c:v>41897</c:v>
                </c:pt>
                <c:pt idx="296">
                  <c:v>41894</c:v>
                </c:pt>
                <c:pt idx="297">
                  <c:v>41893</c:v>
                </c:pt>
                <c:pt idx="298">
                  <c:v>41892</c:v>
                </c:pt>
                <c:pt idx="299">
                  <c:v>41891</c:v>
                </c:pt>
                <c:pt idx="300">
                  <c:v>41890</c:v>
                </c:pt>
                <c:pt idx="301">
                  <c:v>41887</c:v>
                </c:pt>
                <c:pt idx="302">
                  <c:v>41886</c:v>
                </c:pt>
                <c:pt idx="303">
                  <c:v>41885</c:v>
                </c:pt>
                <c:pt idx="304">
                  <c:v>41884</c:v>
                </c:pt>
                <c:pt idx="305">
                  <c:v>41883</c:v>
                </c:pt>
                <c:pt idx="306">
                  <c:v>41880</c:v>
                </c:pt>
                <c:pt idx="307">
                  <c:v>41879</c:v>
                </c:pt>
                <c:pt idx="308">
                  <c:v>41878</c:v>
                </c:pt>
                <c:pt idx="309">
                  <c:v>41877</c:v>
                </c:pt>
                <c:pt idx="310">
                  <c:v>41876</c:v>
                </c:pt>
                <c:pt idx="311">
                  <c:v>41873</c:v>
                </c:pt>
                <c:pt idx="312">
                  <c:v>41872</c:v>
                </c:pt>
                <c:pt idx="313">
                  <c:v>41871</c:v>
                </c:pt>
                <c:pt idx="314">
                  <c:v>41870</c:v>
                </c:pt>
                <c:pt idx="315">
                  <c:v>41869</c:v>
                </c:pt>
                <c:pt idx="316">
                  <c:v>41866</c:v>
                </c:pt>
                <c:pt idx="317">
                  <c:v>41865</c:v>
                </c:pt>
                <c:pt idx="318">
                  <c:v>41864</c:v>
                </c:pt>
                <c:pt idx="319">
                  <c:v>41863</c:v>
                </c:pt>
                <c:pt idx="320">
                  <c:v>41862</c:v>
                </c:pt>
                <c:pt idx="321">
                  <c:v>41859</c:v>
                </c:pt>
                <c:pt idx="322">
                  <c:v>41858</c:v>
                </c:pt>
                <c:pt idx="323">
                  <c:v>41857</c:v>
                </c:pt>
                <c:pt idx="324">
                  <c:v>41856</c:v>
                </c:pt>
                <c:pt idx="325">
                  <c:v>41855</c:v>
                </c:pt>
                <c:pt idx="326">
                  <c:v>41852</c:v>
                </c:pt>
                <c:pt idx="327">
                  <c:v>41851</c:v>
                </c:pt>
                <c:pt idx="328">
                  <c:v>41850</c:v>
                </c:pt>
                <c:pt idx="329">
                  <c:v>41849</c:v>
                </c:pt>
                <c:pt idx="330">
                  <c:v>41848</c:v>
                </c:pt>
                <c:pt idx="331">
                  <c:v>41845</c:v>
                </c:pt>
                <c:pt idx="332">
                  <c:v>41844</c:v>
                </c:pt>
                <c:pt idx="333">
                  <c:v>41843</c:v>
                </c:pt>
                <c:pt idx="334">
                  <c:v>41842</c:v>
                </c:pt>
                <c:pt idx="335">
                  <c:v>41841</c:v>
                </c:pt>
                <c:pt idx="336">
                  <c:v>41838</c:v>
                </c:pt>
                <c:pt idx="337">
                  <c:v>41837</c:v>
                </c:pt>
                <c:pt idx="338">
                  <c:v>41836</c:v>
                </c:pt>
                <c:pt idx="339">
                  <c:v>41835</c:v>
                </c:pt>
                <c:pt idx="340">
                  <c:v>41834</c:v>
                </c:pt>
                <c:pt idx="341">
                  <c:v>41831</c:v>
                </c:pt>
                <c:pt idx="342">
                  <c:v>41830</c:v>
                </c:pt>
                <c:pt idx="343">
                  <c:v>41829</c:v>
                </c:pt>
                <c:pt idx="344">
                  <c:v>41828</c:v>
                </c:pt>
                <c:pt idx="345">
                  <c:v>41827</c:v>
                </c:pt>
                <c:pt idx="346">
                  <c:v>41824</c:v>
                </c:pt>
                <c:pt idx="347">
                  <c:v>41823</c:v>
                </c:pt>
                <c:pt idx="348">
                  <c:v>41822</c:v>
                </c:pt>
                <c:pt idx="349">
                  <c:v>41821</c:v>
                </c:pt>
                <c:pt idx="350">
                  <c:v>41820</c:v>
                </c:pt>
                <c:pt idx="351">
                  <c:v>41817</c:v>
                </c:pt>
                <c:pt idx="352">
                  <c:v>41816</c:v>
                </c:pt>
                <c:pt idx="353">
                  <c:v>41815</c:v>
                </c:pt>
                <c:pt idx="354">
                  <c:v>41814</c:v>
                </c:pt>
                <c:pt idx="355">
                  <c:v>41813</c:v>
                </c:pt>
                <c:pt idx="356">
                  <c:v>41810</c:v>
                </c:pt>
                <c:pt idx="357">
                  <c:v>41809</c:v>
                </c:pt>
                <c:pt idx="358">
                  <c:v>41808</c:v>
                </c:pt>
                <c:pt idx="359">
                  <c:v>41807</c:v>
                </c:pt>
                <c:pt idx="360">
                  <c:v>41806</c:v>
                </c:pt>
                <c:pt idx="361">
                  <c:v>41803</c:v>
                </c:pt>
                <c:pt idx="362">
                  <c:v>41802</c:v>
                </c:pt>
                <c:pt idx="363">
                  <c:v>41801</c:v>
                </c:pt>
                <c:pt idx="364">
                  <c:v>41800</c:v>
                </c:pt>
                <c:pt idx="365">
                  <c:v>41799</c:v>
                </c:pt>
                <c:pt idx="366">
                  <c:v>41796</c:v>
                </c:pt>
                <c:pt idx="367">
                  <c:v>41795</c:v>
                </c:pt>
                <c:pt idx="368">
                  <c:v>41794</c:v>
                </c:pt>
                <c:pt idx="369">
                  <c:v>41793</c:v>
                </c:pt>
                <c:pt idx="370">
                  <c:v>41792</c:v>
                </c:pt>
                <c:pt idx="371">
                  <c:v>41789</c:v>
                </c:pt>
                <c:pt idx="372">
                  <c:v>41788</c:v>
                </c:pt>
                <c:pt idx="373">
                  <c:v>41787</c:v>
                </c:pt>
                <c:pt idx="374">
                  <c:v>41786</c:v>
                </c:pt>
                <c:pt idx="375">
                  <c:v>41785</c:v>
                </c:pt>
                <c:pt idx="376">
                  <c:v>41782</c:v>
                </c:pt>
                <c:pt idx="377">
                  <c:v>41781</c:v>
                </c:pt>
                <c:pt idx="378">
                  <c:v>41780</c:v>
                </c:pt>
                <c:pt idx="379">
                  <c:v>41779</c:v>
                </c:pt>
                <c:pt idx="380">
                  <c:v>41778</c:v>
                </c:pt>
                <c:pt idx="381">
                  <c:v>41775</c:v>
                </c:pt>
                <c:pt idx="382">
                  <c:v>41774</c:v>
                </c:pt>
                <c:pt idx="383">
                  <c:v>41773</c:v>
                </c:pt>
                <c:pt idx="384">
                  <c:v>41772</c:v>
                </c:pt>
                <c:pt idx="385">
                  <c:v>41771</c:v>
                </c:pt>
                <c:pt idx="386">
                  <c:v>41768</c:v>
                </c:pt>
                <c:pt idx="387">
                  <c:v>41767</c:v>
                </c:pt>
                <c:pt idx="388">
                  <c:v>41766</c:v>
                </c:pt>
                <c:pt idx="389">
                  <c:v>41765</c:v>
                </c:pt>
                <c:pt idx="390">
                  <c:v>41764</c:v>
                </c:pt>
                <c:pt idx="391">
                  <c:v>41761</c:v>
                </c:pt>
                <c:pt idx="392">
                  <c:v>41760</c:v>
                </c:pt>
                <c:pt idx="393">
                  <c:v>41759</c:v>
                </c:pt>
                <c:pt idx="394">
                  <c:v>41758</c:v>
                </c:pt>
                <c:pt idx="395">
                  <c:v>41757</c:v>
                </c:pt>
                <c:pt idx="396">
                  <c:v>41754</c:v>
                </c:pt>
                <c:pt idx="397">
                  <c:v>41753</c:v>
                </c:pt>
                <c:pt idx="398">
                  <c:v>41752</c:v>
                </c:pt>
                <c:pt idx="399">
                  <c:v>41751</c:v>
                </c:pt>
                <c:pt idx="400">
                  <c:v>41750</c:v>
                </c:pt>
                <c:pt idx="401">
                  <c:v>41747</c:v>
                </c:pt>
                <c:pt idx="402">
                  <c:v>41746</c:v>
                </c:pt>
                <c:pt idx="403">
                  <c:v>41745</c:v>
                </c:pt>
                <c:pt idx="404">
                  <c:v>41744</c:v>
                </c:pt>
                <c:pt idx="405">
                  <c:v>41743</c:v>
                </c:pt>
                <c:pt idx="406">
                  <c:v>41740</c:v>
                </c:pt>
                <c:pt idx="407">
                  <c:v>41739</c:v>
                </c:pt>
                <c:pt idx="408">
                  <c:v>41738</c:v>
                </c:pt>
                <c:pt idx="409">
                  <c:v>41737</c:v>
                </c:pt>
                <c:pt idx="410">
                  <c:v>41736</c:v>
                </c:pt>
                <c:pt idx="411">
                  <c:v>41733</c:v>
                </c:pt>
                <c:pt idx="412">
                  <c:v>41732</c:v>
                </c:pt>
                <c:pt idx="413">
                  <c:v>41731</c:v>
                </c:pt>
                <c:pt idx="414">
                  <c:v>41730</c:v>
                </c:pt>
                <c:pt idx="415">
                  <c:v>41729</c:v>
                </c:pt>
                <c:pt idx="416">
                  <c:v>41726</c:v>
                </c:pt>
                <c:pt idx="417">
                  <c:v>41725</c:v>
                </c:pt>
                <c:pt idx="418">
                  <c:v>41724</c:v>
                </c:pt>
                <c:pt idx="419">
                  <c:v>41723</c:v>
                </c:pt>
                <c:pt idx="420">
                  <c:v>41722</c:v>
                </c:pt>
                <c:pt idx="421">
                  <c:v>41719</c:v>
                </c:pt>
                <c:pt idx="422">
                  <c:v>41718</c:v>
                </c:pt>
                <c:pt idx="423">
                  <c:v>41717</c:v>
                </c:pt>
                <c:pt idx="424">
                  <c:v>41716</c:v>
                </c:pt>
                <c:pt idx="425">
                  <c:v>41715</c:v>
                </c:pt>
                <c:pt idx="426">
                  <c:v>41712</c:v>
                </c:pt>
                <c:pt idx="427">
                  <c:v>41711</c:v>
                </c:pt>
                <c:pt idx="428">
                  <c:v>41710</c:v>
                </c:pt>
                <c:pt idx="429">
                  <c:v>41709</c:v>
                </c:pt>
                <c:pt idx="430">
                  <c:v>41708</c:v>
                </c:pt>
                <c:pt idx="431">
                  <c:v>41705</c:v>
                </c:pt>
                <c:pt idx="432">
                  <c:v>41704</c:v>
                </c:pt>
                <c:pt idx="433">
                  <c:v>41703</c:v>
                </c:pt>
                <c:pt idx="434">
                  <c:v>41702</c:v>
                </c:pt>
                <c:pt idx="435">
                  <c:v>41701</c:v>
                </c:pt>
                <c:pt idx="436">
                  <c:v>41698</c:v>
                </c:pt>
                <c:pt idx="437">
                  <c:v>41697</c:v>
                </c:pt>
                <c:pt idx="438">
                  <c:v>41696</c:v>
                </c:pt>
                <c:pt idx="439">
                  <c:v>41695</c:v>
                </c:pt>
                <c:pt idx="440">
                  <c:v>41694</c:v>
                </c:pt>
                <c:pt idx="441">
                  <c:v>41691</c:v>
                </c:pt>
                <c:pt idx="442">
                  <c:v>41690</c:v>
                </c:pt>
                <c:pt idx="443">
                  <c:v>41689</c:v>
                </c:pt>
                <c:pt idx="444">
                  <c:v>41688</c:v>
                </c:pt>
                <c:pt idx="445">
                  <c:v>41687</c:v>
                </c:pt>
                <c:pt idx="446">
                  <c:v>41684</c:v>
                </c:pt>
                <c:pt idx="447">
                  <c:v>41683</c:v>
                </c:pt>
                <c:pt idx="448">
                  <c:v>41682</c:v>
                </c:pt>
                <c:pt idx="449">
                  <c:v>41681</c:v>
                </c:pt>
                <c:pt idx="450">
                  <c:v>41680</c:v>
                </c:pt>
                <c:pt idx="451">
                  <c:v>41677</c:v>
                </c:pt>
                <c:pt idx="452">
                  <c:v>41676</c:v>
                </c:pt>
                <c:pt idx="453">
                  <c:v>41675</c:v>
                </c:pt>
                <c:pt idx="454">
                  <c:v>41674</c:v>
                </c:pt>
                <c:pt idx="455">
                  <c:v>41673</c:v>
                </c:pt>
                <c:pt idx="456">
                  <c:v>41670</c:v>
                </c:pt>
                <c:pt idx="457">
                  <c:v>41669</c:v>
                </c:pt>
                <c:pt idx="458">
                  <c:v>41668</c:v>
                </c:pt>
                <c:pt idx="459">
                  <c:v>41667</c:v>
                </c:pt>
                <c:pt idx="460">
                  <c:v>41666</c:v>
                </c:pt>
                <c:pt idx="461">
                  <c:v>41663</c:v>
                </c:pt>
                <c:pt idx="462">
                  <c:v>41662</c:v>
                </c:pt>
                <c:pt idx="463">
                  <c:v>41661</c:v>
                </c:pt>
                <c:pt idx="464">
                  <c:v>41660</c:v>
                </c:pt>
                <c:pt idx="465">
                  <c:v>41659</c:v>
                </c:pt>
                <c:pt idx="466">
                  <c:v>41656</c:v>
                </c:pt>
                <c:pt idx="467">
                  <c:v>41655</c:v>
                </c:pt>
                <c:pt idx="468">
                  <c:v>41654</c:v>
                </c:pt>
                <c:pt idx="469">
                  <c:v>41653</c:v>
                </c:pt>
                <c:pt idx="470">
                  <c:v>41652</c:v>
                </c:pt>
                <c:pt idx="471">
                  <c:v>41649</c:v>
                </c:pt>
                <c:pt idx="472">
                  <c:v>41648</c:v>
                </c:pt>
                <c:pt idx="473">
                  <c:v>41647</c:v>
                </c:pt>
                <c:pt idx="474">
                  <c:v>41646</c:v>
                </c:pt>
                <c:pt idx="475">
                  <c:v>41645</c:v>
                </c:pt>
                <c:pt idx="476">
                  <c:v>41642</c:v>
                </c:pt>
                <c:pt idx="477">
                  <c:v>41641</c:v>
                </c:pt>
                <c:pt idx="478">
                  <c:v>41640</c:v>
                </c:pt>
                <c:pt idx="479">
                  <c:v>41639</c:v>
                </c:pt>
                <c:pt idx="480">
                  <c:v>41638</c:v>
                </c:pt>
                <c:pt idx="481">
                  <c:v>41635</c:v>
                </c:pt>
                <c:pt idx="482">
                  <c:v>41634</c:v>
                </c:pt>
                <c:pt idx="483">
                  <c:v>41633</c:v>
                </c:pt>
                <c:pt idx="484">
                  <c:v>41632</c:v>
                </c:pt>
                <c:pt idx="485">
                  <c:v>41631</c:v>
                </c:pt>
                <c:pt idx="486">
                  <c:v>41628</c:v>
                </c:pt>
                <c:pt idx="487">
                  <c:v>41627</c:v>
                </c:pt>
                <c:pt idx="488">
                  <c:v>41626</c:v>
                </c:pt>
                <c:pt idx="489">
                  <c:v>41625</c:v>
                </c:pt>
                <c:pt idx="490">
                  <c:v>41624</c:v>
                </c:pt>
                <c:pt idx="491">
                  <c:v>41621</c:v>
                </c:pt>
                <c:pt idx="492">
                  <c:v>41620</c:v>
                </c:pt>
                <c:pt idx="493">
                  <c:v>41619</c:v>
                </c:pt>
                <c:pt idx="494">
                  <c:v>41618</c:v>
                </c:pt>
                <c:pt idx="495">
                  <c:v>41617</c:v>
                </c:pt>
                <c:pt idx="496">
                  <c:v>41614</c:v>
                </c:pt>
                <c:pt idx="497">
                  <c:v>41613</c:v>
                </c:pt>
                <c:pt idx="498">
                  <c:v>41612</c:v>
                </c:pt>
                <c:pt idx="499">
                  <c:v>41611</c:v>
                </c:pt>
                <c:pt idx="500">
                  <c:v>41610</c:v>
                </c:pt>
                <c:pt idx="501">
                  <c:v>41607</c:v>
                </c:pt>
                <c:pt idx="502">
                  <c:v>41606</c:v>
                </c:pt>
                <c:pt idx="503">
                  <c:v>41605</c:v>
                </c:pt>
                <c:pt idx="504">
                  <c:v>41604</c:v>
                </c:pt>
                <c:pt idx="505">
                  <c:v>41603</c:v>
                </c:pt>
                <c:pt idx="506">
                  <c:v>41600</c:v>
                </c:pt>
                <c:pt idx="507">
                  <c:v>41599</c:v>
                </c:pt>
                <c:pt idx="508">
                  <c:v>41598</c:v>
                </c:pt>
                <c:pt idx="509">
                  <c:v>41597</c:v>
                </c:pt>
                <c:pt idx="510">
                  <c:v>41596</c:v>
                </c:pt>
                <c:pt idx="511">
                  <c:v>41593</c:v>
                </c:pt>
                <c:pt idx="512">
                  <c:v>41592</c:v>
                </c:pt>
                <c:pt idx="513">
                  <c:v>41591</c:v>
                </c:pt>
                <c:pt idx="514">
                  <c:v>41590</c:v>
                </c:pt>
                <c:pt idx="515">
                  <c:v>41589</c:v>
                </c:pt>
                <c:pt idx="516">
                  <c:v>41586</c:v>
                </c:pt>
                <c:pt idx="517">
                  <c:v>41585</c:v>
                </c:pt>
                <c:pt idx="518">
                  <c:v>41584</c:v>
                </c:pt>
                <c:pt idx="519">
                  <c:v>41583</c:v>
                </c:pt>
                <c:pt idx="520">
                  <c:v>41582</c:v>
                </c:pt>
                <c:pt idx="521">
                  <c:v>41579</c:v>
                </c:pt>
                <c:pt idx="522">
                  <c:v>41578</c:v>
                </c:pt>
                <c:pt idx="523">
                  <c:v>41577</c:v>
                </c:pt>
                <c:pt idx="524">
                  <c:v>41576</c:v>
                </c:pt>
                <c:pt idx="525">
                  <c:v>41575</c:v>
                </c:pt>
                <c:pt idx="526">
                  <c:v>41572</c:v>
                </c:pt>
                <c:pt idx="527">
                  <c:v>41571</c:v>
                </c:pt>
                <c:pt idx="528">
                  <c:v>41570</c:v>
                </c:pt>
                <c:pt idx="529">
                  <c:v>41569</c:v>
                </c:pt>
                <c:pt idx="530">
                  <c:v>41568</c:v>
                </c:pt>
                <c:pt idx="531">
                  <c:v>41565</c:v>
                </c:pt>
                <c:pt idx="532">
                  <c:v>41564</c:v>
                </c:pt>
                <c:pt idx="533">
                  <c:v>41563</c:v>
                </c:pt>
                <c:pt idx="534">
                  <c:v>41562</c:v>
                </c:pt>
                <c:pt idx="535">
                  <c:v>41561</c:v>
                </c:pt>
                <c:pt idx="536">
                  <c:v>41558</c:v>
                </c:pt>
                <c:pt idx="537">
                  <c:v>41557</c:v>
                </c:pt>
                <c:pt idx="538">
                  <c:v>41556</c:v>
                </c:pt>
                <c:pt idx="539">
                  <c:v>41555</c:v>
                </c:pt>
                <c:pt idx="540">
                  <c:v>41554</c:v>
                </c:pt>
                <c:pt idx="541">
                  <c:v>41551</c:v>
                </c:pt>
                <c:pt idx="542">
                  <c:v>41550</c:v>
                </c:pt>
                <c:pt idx="543">
                  <c:v>41549</c:v>
                </c:pt>
                <c:pt idx="544">
                  <c:v>41548</c:v>
                </c:pt>
                <c:pt idx="545">
                  <c:v>41547</c:v>
                </c:pt>
                <c:pt idx="546">
                  <c:v>41544</c:v>
                </c:pt>
                <c:pt idx="547">
                  <c:v>41543</c:v>
                </c:pt>
                <c:pt idx="548">
                  <c:v>41542</c:v>
                </c:pt>
                <c:pt idx="549">
                  <c:v>41541</c:v>
                </c:pt>
                <c:pt idx="550">
                  <c:v>41540</c:v>
                </c:pt>
                <c:pt idx="551">
                  <c:v>41537</c:v>
                </c:pt>
                <c:pt idx="552">
                  <c:v>41536</c:v>
                </c:pt>
                <c:pt idx="553">
                  <c:v>41535</c:v>
                </c:pt>
                <c:pt idx="554">
                  <c:v>41534</c:v>
                </c:pt>
                <c:pt idx="555">
                  <c:v>41533</c:v>
                </c:pt>
                <c:pt idx="556">
                  <c:v>41530</c:v>
                </c:pt>
                <c:pt idx="557">
                  <c:v>41529</c:v>
                </c:pt>
                <c:pt idx="558">
                  <c:v>41528</c:v>
                </c:pt>
                <c:pt idx="559">
                  <c:v>41527</c:v>
                </c:pt>
                <c:pt idx="560">
                  <c:v>41526</c:v>
                </c:pt>
                <c:pt idx="561">
                  <c:v>41523</c:v>
                </c:pt>
                <c:pt idx="562">
                  <c:v>41522</c:v>
                </c:pt>
                <c:pt idx="563">
                  <c:v>41521</c:v>
                </c:pt>
                <c:pt idx="564">
                  <c:v>41520</c:v>
                </c:pt>
                <c:pt idx="565">
                  <c:v>41519</c:v>
                </c:pt>
                <c:pt idx="566">
                  <c:v>41516</c:v>
                </c:pt>
                <c:pt idx="567">
                  <c:v>41515</c:v>
                </c:pt>
                <c:pt idx="568">
                  <c:v>41514</c:v>
                </c:pt>
                <c:pt idx="569">
                  <c:v>41513</c:v>
                </c:pt>
                <c:pt idx="570">
                  <c:v>41512</c:v>
                </c:pt>
                <c:pt idx="571">
                  <c:v>41509</c:v>
                </c:pt>
                <c:pt idx="572">
                  <c:v>41508</c:v>
                </c:pt>
                <c:pt idx="573">
                  <c:v>41507</c:v>
                </c:pt>
                <c:pt idx="574">
                  <c:v>41506</c:v>
                </c:pt>
                <c:pt idx="575">
                  <c:v>41505</c:v>
                </c:pt>
                <c:pt idx="576">
                  <c:v>41502</c:v>
                </c:pt>
                <c:pt idx="577">
                  <c:v>41501</c:v>
                </c:pt>
                <c:pt idx="578">
                  <c:v>41500</c:v>
                </c:pt>
                <c:pt idx="579">
                  <c:v>41499</c:v>
                </c:pt>
                <c:pt idx="580">
                  <c:v>41498</c:v>
                </c:pt>
                <c:pt idx="581">
                  <c:v>41495</c:v>
                </c:pt>
                <c:pt idx="582">
                  <c:v>41494</c:v>
                </c:pt>
                <c:pt idx="583">
                  <c:v>41493</c:v>
                </c:pt>
                <c:pt idx="584">
                  <c:v>41492</c:v>
                </c:pt>
                <c:pt idx="585">
                  <c:v>41491</c:v>
                </c:pt>
                <c:pt idx="586">
                  <c:v>41488</c:v>
                </c:pt>
                <c:pt idx="587">
                  <c:v>41487</c:v>
                </c:pt>
                <c:pt idx="588">
                  <c:v>41486</c:v>
                </c:pt>
                <c:pt idx="589">
                  <c:v>41485</c:v>
                </c:pt>
                <c:pt idx="590">
                  <c:v>41484</c:v>
                </c:pt>
                <c:pt idx="591">
                  <c:v>41481</c:v>
                </c:pt>
                <c:pt idx="592">
                  <c:v>41480</c:v>
                </c:pt>
                <c:pt idx="593">
                  <c:v>41479</c:v>
                </c:pt>
                <c:pt idx="594">
                  <c:v>41478</c:v>
                </c:pt>
                <c:pt idx="595">
                  <c:v>41477</c:v>
                </c:pt>
                <c:pt idx="596">
                  <c:v>41474</c:v>
                </c:pt>
                <c:pt idx="597">
                  <c:v>41473</c:v>
                </c:pt>
                <c:pt idx="598">
                  <c:v>41472</c:v>
                </c:pt>
                <c:pt idx="599">
                  <c:v>41471</c:v>
                </c:pt>
                <c:pt idx="600">
                  <c:v>41470</c:v>
                </c:pt>
                <c:pt idx="601">
                  <c:v>41467</c:v>
                </c:pt>
                <c:pt idx="602">
                  <c:v>41466</c:v>
                </c:pt>
                <c:pt idx="603">
                  <c:v>41465</c:v>
                </c:pt>
                <c:pt idx="604">
                  <c:v>41464</c:v>
                </c:pt>
                <c:pt idx="605">
                  <c:v>41463</c:v>
                </c:pt>
                <c:pt idx="606">
                  <c:v>41460</c:v>
                </c:pt>
                <c:pt idx="607">
                  <c:v>41459</c:v>
                </c:pt>
                <c:pt idx="608">
                  <c:v>41458</c:v>
                </c:pt>
                <c:pt idx="609">
                  <c:v>41457</c:v>
                </c:pt>
                <c:pt idx="610">
                  <c:v>41456</c:v>
                </c:pt>
                <c:pt idx="611">
                  <c:v>41453</c:v>
                </c:pt>
                <c:pt idx="612">
                  <c:v>41452</c:v>
                </c:pt>
                <c:pt idx="613">
                  <c:v>41451</c:v>
                </c:pt>
                <c:pt idx="614">
                  <c:v>41450</c:v>
                </c:pt>
                <c:pt idx="615">
                  <c:v>41449</c:v>
                </c:pt>
                <c:pt idx="616">
                  <c:v>41446</c:v>
                </c:pt>
                <c:pt idx="617">
                  <c:v>41445</c:v>
                </c:pt>
                <c:pt idx="618">
                  <c:v>41444</c:v>
                </c:pt>
                <c:pt idx="619">
                  <c:v>41443</c:v>
                </c:pt>
                <c:pt idx="620">
                  <c:v>41442</c:v>
                </c:pt>
                <c:pt idx="621">
                  <c:v>41439</c:v>
                </c:pt>
                <c:pt idx="622">
                  <c:v>41438</c:v>
                </c:pt>
                <c:pt idx="623">
                  <c:v>41437</c:v>
                </c:pt>
                <c:pt idx="624">
                  <c:v>41436</c:v>
                </c:pt>
                <c:pt idx="625">
                  <c:v>41435</c:v>
                </c:pt>
                <c:pt idx="626">
                  <c:v>41432</c:v>
                </c:pt>
                <c:pt idx="627">
                  <c:v>41431</c:v>
                </c:pt>
                <c:pt idx="628">
                  <c:v>41430</c:v>
                </c:pt>
                <c:pt idx="629">
                  <c:v>41429</c:v>
                </c:pt>
                <c:pt idx="630">
                  <c:v>41428</c:v>
                </c:pt>
                <c:pt idx="631">
                  <c:v>41425</c:v>
                </c:pt>
                <c:pt idx="632">
                  <c:v>41424</c:v>
                </c:pt>
                <c:pt idx="633">
                  <c:v>41423</c:v>
                </c:pt>
                <c:pt idx="634">
                  <c:v>41422</c:v>
                </c:pt>
                <c:pt idx="635">
                  <c:v>41421</c:v>
                </c:pt>
                <c:pt idx="636">
                  <c:v>41418</c:v>
                </c:pt>
                <c:pt idx="637">
                  <c:v>41417</c:v>
                </c:pt>
                <c:pt idx="638">
                  <c:v>41416</c:v>
                </c:pt>
                <c:pt idx="639">
                  <c:v>41415</c:v>
                </c:pt>
                <c:pt idx="640">
                  <c:v>41414</c:v>
                </c:pt>
                <c:pt idx="641">
                  <c:v>41411</c:v>
                </c:pt>
                <c:pt idx="642">
                  <c:v>41410</c:v>
                </c:pt>
                <c:pt idx="643">
                  <c:v>41409</c:v>
                </c:pt>
                <c:pt idx="644">
                  <c:v>41408</c:v>
                </c:pt>
                <c:pt idx="645">
                  <c:v>41407</c:v>
                </c:pt>
                <c:pt idx="646">
                  <c:v>41404</c:v>
                </c:pt>
                <c:pt idx="647">
                  <c:v>41403</c:v>
                </c:pt>
                <c:pt idx="648">
                  <c:v>41402</c:v>
                </c:pt>
                <c:pt idx="649">
                  <c:v>41401</c:v>
                </c:pt>
                <c:pt idx="650">
                  <c:v>41400</c:v>
                </c:pt>
                <c:pt idx="651">
                  <c:v>41397</c:v>
                </c:pt>
                <c:pt idx="652">
                  <c:v>41396</c:v>
                </c:pt>
                <c:pt idx="653">
                  <c:v>41395</c:v>
                </c:pt>
                <c:pt idx="654">
                  <c:v>41394</c:v>
                </c:pt>
                <c:pt idx="655">
                  <c:v>41393</c:v>
                </c:pt>
                <c:pt idx="656">
                  <c:v>41390</c:v>
                </c:pt>
                <c:pt idx="657">
                  <c:v>41389</c:v>
                </c:pt>
                <c:pt idx="658">
                  <c:v>41388</c:v>
                </c:pt>
                <c:pt idx="659">
                  <c:v>41387</c:v>
                </c:pt>
                <c:pt idx="660">
                  <c:v>41386</c:v>
                </c:pt>
                <c:pt idx="661">
                  <c:v>41383</c:v>
                </c:pt>
                <c:pt idx="662">
                  <c:v>41382</c:v>
                </c:pt>
                <c:pt idx="663">
                  <c:v>41381</c:v>
                </c:pt>
                <c:pt idx="664">
                  <c:v>41380</c:v>
                </c:pt>
                <c:pt idx="665">
                  <c:v>41379</c:v>
                </c:pt>
                <c:pt idx="666">
                  <c:v>41376</c:v>
                </c:pt>
                <c:pt idx="667">
                  <c:v>41375</c:v>
                </c:pt>
                <c:pt idx="668">
                  <c:v>41374</c:v>
                </c:pt>
                <c:pt idx="669">
                  <c:v>41373</c:v>
                </c:pt>
                <c:pt idx="670">
                  <c:v>41372</c:v>
                </c:pt>
                <c:pt idx="671">
                  <c:v>41369</c:v>
                </c:pt>
                <c:pt idx="672">
                  <c:v>41368</c:v>
                </c:pt>
                <c:pt idx="673">
                  <c:v>41367</c:v>
                </c:pt>
                <c:pt idx="674">
                  <c:v>41366</c:v>
                </c:pt>
                <c:pt idx="675">
                  <c:v>41365</c:v>
                </c:pt>
                <c:pt idx="676">
                  <c:v>41362</c:v>
                </c:pt>
                <c:pt idx="677">
                  <c:v>41361</c:v>
                </c:pt>
                <c:pt idx="678">
                  <c:v>41360</c:v>
                </c:pt>
                <c:pt idx="679">
                  <c:v>41359</c:v>
                </c:pt>
                <c:pt idx="680">
                  <c:v>41358</c:v>
                </c:pt>
                <c:pt idx="681">
                  <c:v>41355</c:v>
                </c:pt>
                <c:pt idx="682">
                  <c:v>41354</c:v>
                </c:pt>
                <c:pt idx="683">
                  <c:v>41353</c:v>
                </c:pt>
                <c:pt idx="684">
                  <c:v>41352</c:v>
                </c:pt>
                <c:pt idx="685">
                  <c:v>41351</c:v>
                </c:pt>
                <c:pt idx="686">
                  <c:v>41348</c:v>
                </c:pt>
                <c:pt idx="687">
                  <c:v>41347</c:v>
                </c:pt>
                <c:pt idx="688">
                  <c:v>41346</c:v>
                </c:pt>
                <c:pt idx="689">
                  <c:v>41345</c:v>
                </c:pt>
                <c:pt idx="690">
                  <c:v>41344</c:v>
                </c:pt>
                <c:pt idx="691">
                  <c:v>41341</c:v>
                </c:pt>
                <c:pt idx="692">
                  <c:v>41340</c:v>
                </c:pt>
                <c:pt idx="693">
                  <c:v>41339</c:v>
                </c:pt>
                <c:pt idx="694">
                  <c:v>41338</c:v>
                </c:pt>
                <c:pt idx="695">
                  <c:v>41337</c:v>
                </c:pt>
                <c:pt idx="696">
                  <c:v>41334</c:v>
                </c:pt>
                <c:pt idx="697">
                  <c:v>41333</c:v>
                </c:pt>
                <c:pt idx="698">
                  <c:v>41332</c:v>
                </c:pt>
                <c:pt idx="699">
                  <c:v>41331</c:v>
                </c:pt>
                <c:pt idx="700">
                  <c:v>41330</c:v>
                </c:pt>
                <c:pt idx="701">
                  <c:v>41327</c:v>
                </c:pt>
                <c:pt idx="702">
                  <c:v>41326</c:v>
                </c:pt>
                <c:pt idx="703">
                  <c:v>41325</c:v>
                </c:pt>
                <c:pt idx="704">
                  <c:v>41324</c:v>
                </c:pt>
                <c:pt idx="705">
                  <c:v>41323</c:v>
                </c:pt>
                <c:pt idx="706">
                  <c:v>41320</c:v>
                </c:pt>
                <c:pt idx="707">
                  <c:v>41319</c:v>
                </c:pt>
                <c:pt idx="708">
                  <c:v>41318</c:v>
                </c:pt>
                <c:pt idx="709">
                  <c:v>41317</c:v>
                </c:pt>
                <c:pt idx="710">
                  <c:v>41316</c:v>
                </c:pt>
                <c:pt idx="711">
                  <c:v>41313</c:v>
                </c:pt>
                <c:pt idx="712">
                  <c:v>41312</c:v>
                </c:pt>
                <c:pt idx="713">
                  <c:v>41311</c:v>
                </c:pt>
                <c:pt idx="714">
                  <c:v>41310</c:v>
                </c:pt>
                <c:pt idx="715">
                  <c:v>41309</c:v>
                </c:pt>
                <c:pt idx="716">
                  <c:v>41306</c:v>
                </c:pt>
                <c:pt idx="717">
                  <c:v>41305</c:v>
                </c:pt>
                <c:pt idx="718">
                  <c:v>41304</c:v>
                </c:pt>
                <c:pt idx="719">
                  <c:v>41303</c:v>
                </c:pt>
                <c:pt idx="720">
                  <c:v>41302</c:v>
                </c:pt>
                <c:pt idx="721">
                  <c:v>41299</c:v>
                </c:pt>
                <c:pt idx="722">
                  <c:v>41298</c:v>
                </c:pt>
                <c:pt idx="723">
                  <c:v>41297</c:v>
                </c:pt>
                <c:pt idx="724">
                  <c:v>41296</c:v>
                </c:pt>
                <c:pt idx="725">
                  <c:v>41295</c:v>
                </c:pt>
                <c:pt idx="726">
                  <c:v>41292</c:v>
                </c:pt>
                <c:pt idx="727">
                  <c:v>41291</c:v>
                </c:pt>
                <c:pt idx="728">
                  <c:v>41290</c:v>
                </c:pt>
                <c:pt idx="729">
                  <c:v>41289</c:v>
                </c:pt>
                <c:pt idx="730">
                  <c:v>41288</c:v>
                </c:pt>
                <c:pt idx="731">
                  <c:v>41285</c:v>
                </c:pt>
                <c:pt idx="732">
                  <c:v>41284</c:v>
                </c:pt>
                <c:pt idx="733">
                  <c:v>41283</c:v>
                </c:pt>
                <c:pt idx="734">
                  <c:v>41282</c:v>
                </c:pt>
                <c:pt idx="735">
                  <c:v>41281</c:v>
                </c:pt>
                <c:pt idx="736">
                  <c:v>41278</c:v>
                </c:pt>
                <c:pt idx="737">
                  <c:v>41277</c:v>
                </c:pt>
                <c:pt idx="738">
                  <c:v>41276</c:v>
                </c:pt>
                <c:pt idx="739">
                  <c:v>41275</c:v>
                </c:pt>
                <c:pt idx="740">
                  <c:v>41274</c:v>
                </c:pt>
                <c:pt idx="741">
                  <c:v>41271</c:v>
                </c:pt>
                <c:pt idx="742">
                  <c:v>41270</c:v>
                </c:pt>
                <c:pt idx="743">
                  <c:v>41269</c:v>
                </c:pt>
                <c:pt idx="744">
                  <c:v>41268</c:v>
                </c:pt>
                <c:pt idx="745">
                  <c:v>41267</c:v>
                </c:pt>
                <c:pt idx="746">
                  <c:v>41264</c:v>
                </c:pt>
                <c:pt idx="747">
                  <c:v>41263</c:v>
                </c:pt>
                <c:pt idx="748">
                  <c:v>41262</c:v>
                </c:pt>
                <c:pt idx="749">
                  <c:v>41261</c:v>
                </c:pt>
                <c:pt idx="750">
                  <c:v>41260</c:v>
                </c:pt>
                <c:pt idx="751">
                  <c:v>41257</c:v>
                </c:pt>
                <c:pt idx="752">
                  <c:v>41256</c:v>
                </c:pt>
                <c:pt idx="753">
                  <c:v>41255</c:v>
                </c:pt>
                <c:pt idx="754">
                  <c:v>41254</c:v>
                </c:pt>
                <c:pt idx="755">
                  <c:v>41253</c:v>
                </c:pt>
                <c:pt idx="756">
                  <c:v>41250</c:v>
                </c:pt>
                <c:pt idx="757">
                  <c:v>41249</c:v>
                </c:pt>
                <c:pt idx="758">
                  <c:v>41248</c:v>
                </c:pt>
                <c:pt idx="759">
                  <c:v>41247</c:v>
                </c:pt>
                <c:pt idx="760">
                  <c:v>41246</c:v>
                </c:pt>
                <c:pt idx="761">
                  <c:v>41243</c:v>
                </c:pt>
                <c:pt idx="762">
                  <c:v>41242</c:v>
                </c:pt>
                <c:pt idx="763">
                  <c:v>41241</c:v>
                </c:pt>
                <c:pt idx="764">
                  <c:v>41240</c:v>
                </c:pt>
                <c:pt idx="765">
                  <c:v>41239</c:v>
                </c:pt>
                <c:pt idx="766">
                  <c:v>41236</c:v>
                </c:pt>
                <c:pt idx="767">
                  <c:v>41235</c:v>
                </c:pt>
                <c:pt idx="768">
                  <c:v>41234</c:v>
                </c:pt>
                <c:pt idx="769">
                  <c:v>41233</c:v>
                </c:pt>
                <c:pt idx="770">
                  <c:v>41232</c:v>
                </c:pt>
                <c:pt idx="771">
                  <c:v>41229</c:v>
                </c:pt>
                <c:pt idx="772">
                  <c:v>41228</c:v>
                </c:pt>
                <c:pt idx="773">
                  <c:v>41227</c:v>
                </c:pt>
                <c:pt idx="774">
                  <c:v>41226</c:v>
                </c:pt>
                <c:pt idx="775">
                  <c:v>41225</c:v>
                </c:pt>
                <c:pt idx="776">
                  <c:v>41222</c:v>
                </c:pt>
                <c:pt idx="777">
                  <c:v>41221</c:v>
                </c:pt>
                <c:pt idx="778">
                  <c:v>41220</c:v>
                </c:pt>
                <c:pt idx="779">
                  <c:v>41219</c:v>
                </c:pt>
                <c:pt idx="780">
                  <c:v>41218</c:v>
                </c:pt>
                <c:pt idx="781">
                  <c:v>41215</c:v>
                </c:pt>
                <c:pt idx="782">
                  <c:v>41214</c:v>
                </c:pt>
                <c:pt idx="783">
                  <c:v>41213</c:v>
                </c:pt>
                <c:pt idx="784">
                  <c:v>41212</c:v>
                </c:pt>
                <c:pt idx="785">
                  <c:v>41211</c:v>
                </c:pt>
                <c:pt idx="786">
                  <c:v>41208</c:v>
                </c:pt>
                <c:pt idx="787">
                  <c:v>41207</c:v>
                </c:pt>
                <c:pt idx="788">
                  <c:v>41206</c:v>
                </c:pt>
                <c:pt idx="789">
                  <c:v>41205</c:v>
                </c:pt>
                <c:pt idx="790">
                  <c:v>41204</c:v>
                </c:pt>
                <c:pt idx="791">
                  <c:v>41201</c:v>
                </c:pt>
                <c:pt idx="792">
                  <c:v>41200</c:v>
                </c:pt>
                <c:pt idx="793">
                  <c:v>41199</c:v>
                </c:pt>
                <c:pt idx="794">
                  <c:v>41198</c:v>
                </c:pt>
                <c:pt idx="795">
                  <c:v>41197</c:v>
                </c:pt>
                <c:pt idx="796">
                  <c:v>41194</c:v>
                </c:pt>
                <c:pt idx="797">
                  <c:v>41193</c:v>
                </c:pt>
                <c:pt idx="798">
                  <c:v>41192</c:v>
                </c:pt>
                <c:pt idx="799">
                  <c:v>41191</c:v>
                </c:pt>
                <c:pt idx="800">
                  <c:v>41190</c:v>
                </c:pt>
                <c:pt idx="801">
                  <c:v>41187</c:v>
                </c:pt>
                <c:pt idx="802">
                  <c:v>41186</c:v>
                </c:pt>
                <c:pt idx="803">
                  <c:v>41185</c:v>
                </c:pt>
                <c:pt idx="804">
                  <c:v>41184</c:v>
                </c:pt>
                <c:pt idx="805">
                  <c:v>41183</c:v>
                </c:pt>
                <c:pt idx="806">
                  <c:v>41180</c:v>
                </c:pt>
                <c:pt idx="807">
                  <c:v>41179</c:v>
                </c:pt>
                <c:pt idx="808">
                  <c:v>41178</c:v>
                </c:pt>
                <c:pt idx="809">
                  <c:v>41177</c:v>
                </c:pt>
                <c:pt idx="810">
                  <c:v>41176</c:v>
                </c:pt>
                <c:pt idx="811">
                  <c:v>41173</c:v>
                </c:pt>
                <c:pt idx="812">
                  <c:v>41172</c:v>
                </c:pt>
                <c:pt idx="813">
                  <c:v>41171</c:v>
                </c:pt>
                <c:pt idx="814">
                  <c:v>41170</c:v>
                </c:pt>
                <c:pt idx="815">
                  <c:v>41169</c:v>
                </c:pt>
                <c:pt idx="816">
                  <c:v>41166</c:v>
                </c:pt>
                <c:pt idx="817">
                  <c:v>41165</c:v>
                </c:pt>
                <c:pt idx="818">
                  <c:v>41164</c:v>
                </c:pt>
                <c:pt idx="819">
                  <c:v>41163</c:v>
                </c:pt>
                <c:pt idx="820">
                  <c:v>41162</c:v>
                </c:pt>
                <c:pt idx="821">
                  <c:v>41159</c:v>
                </c:pt>
                <c:pt idx="822">
                  <c:v>41158</c:v>
                </c:pt>
                <c:pt idx="823">
                  <c:v>41157</c:v>
                </c:pt>
                <c:pt idx="824">
                  <c:v>41156</c:v>
                </c:pt>
                <c:pt idx="825">
                  <c:v>41155</c:v>
                </c:pt>
                <c:pt idx="826">
                  <c:v>41152</c:v>
                </c:pt>
                <c:pt idx="827">
                  <c:v>41151</c:v>
                </c:pt>
                <c:pt idx="828">
                  <c:v>41150</c:v>
                </c:pt>
                <c:pt idx="829">
                  <c:v>41149</c:v>
                </c:pt>
                <c:pt idx="830">
                  <c:v>41148</c:v>
                </c:pt>
                <c:pt idx="831">
                  <c:v>41145</c:v>
                </c:pt>
                <c:pt idx="832">
                  <c:v>41144</c:v>
                </c:pt>
                <c:pt idx="833">
                  <c:v>41143</c:v>
                </c:pt>
                <c:pt idx="834">
                  <c:v>41142</c:v>
                </c:pt>
                <c:pt idx="835">
                  <c:v>41141</c:v>
                </c:pt>
                <c:pt idx="836">
                  <c:v>41138</c:v>
                </c:pt>
                <c:pt idx="837">
                  <c:v>41137</c:v>
                </c:pt>
                <c:pt idx="838">
                  <c:v>41136</c:v>
                </c:pt>
                <c:pt idx="839">
                  <c:v>41135</c:v>
                </c:pt>
                <c:pt idx="840">
                  <c:v>41134</c:v>
                </c:pt>
                <c:pt idx="841">
                  <c:v>41131</c:v>
                </c:pt>
                <c:pt idx="842">
                  <c:v>41130</c:v>
                </c:pt>
                <c:pt idx="843">
                  <c:v>41129</c:v>
                </c:pt>
                <c:pt idx="844">
                  <c:v>41128</c:v>
                </c:pt>
                <c:pt idx="845">
                  <c:v>41127</c:v>
                </c:pt>
                <c:pt idx="846">
                  <c:v>41124</c:v>
                </c:pt>
                <c:pt idx="847">
                  <c:v>41123</c:v>
                </c:pt>
                <c:pt idx="848">
                  <c:v>41122</c:v>
                </c:pt>
                <c:pt idx="849">
                  <c:v>41121</c:v>
                </c:pt>
                <c:pt idx="850">
                  <c:v>41120</c:v>
                </c:pt>
                <c:pt idx="851">
                  <c:v>41117</c:v>
                </c:pt>
                <c:pt idx="852">
                  <c:v>41116</c:v>
                </c:pt>
                <c:pt idx="853">
                  <c:v>41115</c:v>
                </c:pt>
                <c:pt idx="854">
                  <c:v>41114</c:v>
                </c:pt>
                <c:pt idx="855">
                  <c:v>41113</c:v>
                </c:pt>
                <c:pt idx="856">
                  <c:v>41110</c:v>
                </c:pt>
                <c:pt idx="857">
                  <c:v>41109</c:v>
                </c:pt>
                <c:pt idx="858">
                  <c:v>41108</c:v>
                </c:pt>
                <c:pt idx="859">
                  <c:v>41107</c:v>
                </c:pt>
                <c:pt idx="860">
                  <c:v>41106</c:v>
                </c:pt>
                <c:pt idx="861">
                  <c:v>41103</c:v>
                </c:pt>
                <c:pt idx="862">
                  <c:v>41102</c:v>
                </c:pt>
                <c:pt idx="863">
                  <c:v>41101</c:v>
                </c:pt>
                <c:pt idx="864">
                  <c:v>41100</c:v>
                </c:pt>
                <c:pt idx="865">
                  <c:v>41099</c:v>
                </c:pt>
                <c:pt idx="866">
                  <c:v>41096</c:v>
                </c:pt>
                <c:pt idx="867">
                  <c:v>41095</c:v>
                </c:pt>
                <c:pt idx="868">
                  <c:v>41094</c:v>
                </c:pt>
                <c:pt idx="869">
                  <c:v>41093</c:v>
                </c:pt>
                <c:pt idx="870">
                  <c:v>41092</c:v>
                </c:pt>
                <c:pt idx="871">
                  <c:v>41089</c:v>
                </c:pt>
                <c:pt idx="872">
                  <c:v>41088</c:v>
                </c:pt>
                <c:pt idx="873">
                  <c:v>41087</c:v>
                </c:pt>
                <c:pt idx="874">
                  <c:v>41086</c:v>
                </c:pt>
                <c:pt idx="875">
                  <c:v>41085</c:v>
                </c:pt>
                <c:pt idx="876">
                  <c:v>41082</c:v>
                </c:pt>
                <c:pt idx="877">
                  <c:v>41081</c:v>
                </c:pt>
                <c:pt idx="878">
                  <c:v>41080</c:v>
                </c:pt>
                <c:pt idx="879">
                  <c:v>41079</c:v>
                </c:pt>
                <c:pt idx="880">
                  <c:v>41078</c:v>
                </c:pt>
                <c:pt idx="881">
                  <c:v>41075</c:v>
                </c:pt>
                <c:pt idx="882">
                  <c:v>41074</c:v>
                </c:pt>
                <c:pt idx="883">
                  <c:v>41073</c:v>
                </c:pt>
                <c:pt idx="884">
                  <c:v>41072</c:v>
                </c:pt>
                <c:pt idx="885">
                  <c:v>41071</c:v>
                </c:pt>
                <c:pt idx="886">
                  <c:v>41068</c:v>
                </c:pt>
                <c:pt idx="887">
                  <c:v>41067</c:v>
                </c:pt>
                <c:pt idx="888">
                  <c:v>41066</c:v>
                </c:pt>
                <c:pt idx="889">
                  <c:v>41065</c:v>
                </c:pt>
                <c:pt idx="890">
                  <c:v>41064</c:v>
                </c:pt>
                <c:pt idx="891">
                  <c:v>41061</c:v>
                </c:pt>
                <c:pt idx="892">
                  <c:v>41060</c:v>
                </c:pt>
                <c:pt idx="893">
                  <c:v>41059</c:v>
                </c:pt>
                <c:pt idx="894">
                  <c:v>41058</c:v>
                </c:pt>
                <c:pt idx="895">
                  <c:v>41057</c:v>
                </c:pt>
                <c:pt idx="896">
                  <c:v>41054</c:v>
                </c:pt>
                <c:pt idx="897">
                  <c:v>41053</c:v>
                </c:pt>
                <c:pt idx="898">
                  <c:v>41052</c:v>
                </c:pt>
                <c:pt idx="899">
                  <c:v>41051</c:v>
                </c:pt>
                <c:pt idx="900">
                  <c:v>41050</c:v>
                </c:pt>
                <c:pt idx="901">
                  <c:v>41047</c:v>
                </c:pt>
                <c:pt idx="902">
                  <c:v>41046</c:v>
                </c:pt>
                <c:pt idx="903">
                  <c:v>41045</c:v>
                </c:pt>
                <c:pt idx="904">
                  <c:v>41044</c:v>
                </c:pt>
                <c:pt idx="905">
                  <c:v>41043</c:v>
                </c:pt>
                <c:pt idx="906">
                  <c:v>41040</c:v>
                </c:pt>
                <c:pt idx="907">
                  <c:v>41039</c:v>
                </c:pt>
                <c:pt idx="908">
                  <c:v>41038</c:v>
                </c:pt>
                <c:pt idx="909">
                  <c:v>41037</c:v>
                </c:pt>
                <c:pt idx="910">
                  <c:v>41036</c:v>
                </c:pt>
                <c:pt idx="911">
                  <c:v>41033</c:v>
                </c:pt>
                <c:pt idx="912">
                  <c:v>41032</c:v>
                </c:pt>
                <c:pt idx="913">
                  <c:v>41031</c:v>
                </c:pt>
                <c:pt idx="914">
                  <c:v>41030</c:v>
                </c:pt>
                <c:pt idx="915">
                  <c:v>41029</c:v>
                </c:pt>
                <c:pt idx="916">
                  <c:v>41026</c:v>
                </c:pt>
                <c:pt idx="917">
                  <c:v>41025</c:v>
                </c:pt>
                <c:pt idx="918">
                  <c:v>41024</c:v>
                </c:pt>
                <c:pt idx="919">
                  <c:v>41023</c:v>
                </c:pt>
                <c:pt idx="920">
                  <c:v>41022</c:v>
                </c:pt>
                <c:pt idx="921">
                  <c:v>41019</c:v>
                </c:pt>
                <c:pt idx="922">
                  <c:v>41018</c:v>
                </c:pt>
                <c:pt idx="923">
                  <c:v>41017</c:v>
                </c:pt>
                <c:pt idx="924">
                  <c:v>41016</c:v>
                </c:pt>
                <c:pt idx="925">
                  <c:v>41015</c:v>
                </c:pt>
                <c:pt idx="926">
                  <c:v>41012</c:v>
                </c:pt>
                <c:pt idx="927">
                  <c:v>41011</c:v>
                </c:pt>
                <c:pt idx="928">
                  <c:v>41010</c:v>
                </c:pt>
                <c:pt idx="929">
                  <c:v>41009</c:v>
                </c:pt>
                <c:pt idx="930">
                  <c:v>41008</c:v>
                </c:pt>
                <c:pt idx="931">
                  <c:v>41005</c:v>
                </c:pt>
                <c:pt idx="932">
                  <c:v>41004</c:v>
                </c:pt>
                <c:pt idx="933">
                  <c:v>41003</c:v>
                </c:pt>
                <c:pt idx="934">
                  <c:v>41002</c:v>
                </c:pt>
                <c:pt idx="935">
                  <c:v>41001</c:v>
                </c:pt>
                <c:pt idx="936">
                  <c:v>40998</c:v>
                </c:pt>
                <c:pt idx="937">
                  <c:v>40997</c:v>
                </c:pt>
                <c:pt idx="938">
                  <c:v>40996</c:v>
                </c:pt>
                <c:pt idx="939">
                  <c:v>40995</c:v>
                </c:pt>
                <c:pt idx="940">
                  <c:v>40994</c:v>
                </c:pt>
                <c:pt idx="941">
                  <c:v>40991</c:v>
                </c:pt>
                <c:pt idx="942">
                  <c:v>40990</c:v>
                </c:pt>
                <c:pt idx="943">
                  <c:v>40989</c:v>
                </c:pt>
                <c:pt idx="944">
                  <c:v>40988</c:v>
                </c:pt>
                <c:pt idx="945">
                  <c:v>40987</c:v>
                </c:pt>
                <c:pt idx="946">
                  <c:v>40984</c:v>
                </c:pt>
                <c:pt idx="947">
                  <c:v>40983</c:v>
                </c:pt>
                <c:pt idx="948">
                  <c:v>40982</c:v>
                </c:pt>
                <c:pt idx="949">
                  <c:v>40981</c:v>
                </c:pt>
                <c:pt idx="950">
                  <c:v>40980</c:v>
                </c:pt>
                <c:pt idx="951">
                  <c:v>40977</c:v>
                </c:pt>
                <c:pt idx="952">
                  <c:v>40976</c:v>
                </c:pt>
                <c:pt idx="953">
                  <c:v>40975</c:v>
                </c:pt>
                <c:pt idx="954">
                  <c:v>40974</c:v>
                </c:pt>
                <c:pt idx="955">
                  <c:v>40973</c:v>
                </c:pt>
                <c:pt idx="956">
                  <c:v>40970</c:v>
                </c:pt>
                <c:pt idx="957">
                  <c:v>40969</c:v>
                </c:pt>
                <c:pt idx="958">
                  <c:v>40968</c:v>
                </c:pt>
                <c:pt idx="959">
                  <c:v>40967</c:v>
                </c:pt>
                <c:pt idx="960">
                  <c:v>40966</c:v>
                </c:pt>
                <c:pt idx="961">
                  <c:v>40963</c:v>
                </c:pt>
                <c:pt idx="962">
                  <c:v>40962</c:v>
                </c:pt>
                <c:pt idx="963">
                  <c:v>40961</c:v>
                </c:pt>
                <c:pt idx="964">
                  <c:v>40960</c:v>
                </c:pt>
                <c:pt idx="965">
                  <c:v>40959</c:v>
                </c:pt>
                <c:pt idx="966">
                  <c:v>40956</c:v>
                </c:pt>
                <c:pt idx="967">
                  <c:v>40955</c:v>
                </c:pt>
                <c:pt idx="968">
                  <c:v>40954</c:v>
                </c:pt>
                <c:pt idx="969">
                  <c:v>40953</c:v>
                </c:pt>
                <c:pt idx="970">
                  <c:v>40952</c:v>
                </c:pt>
                <c:pt idx="971">
                  <c:v>40949</c:v>
                </c:pt>
                <c:pt idx="972">
                  <c:v>40948</c:v>
                </c:pt>
                <c:pt idx="973">
                  <c:v>40947</c:v>
                </c:pt>
                <c:pt idx="974">
                  <c:v>40946</c:v>
                </c:pt>
                <c:pt idx="975">
                  <c:v>40945</c:v>
                </c:pt>
                <c:pt idx="976">
                  <c:v>40942</c:v>
                </c:pt>
                <c:pt idx="977">
                  <c:v>40941</c:v>
                </c:pt>
                <c:pt idx="978">
                  <c:v>40940</c:v>
                </c:pt>
                <c:pt idx="979">
                  <c:v>40939</c:v>
                </c:pt>
                <c:pt idx="980">
                  <c:v>40938</c:v>
                </c:pt>
                <c:pt idx="981">
                  <c:v>40935</c:v>
                </c:pt>
                <c:pt idx="982">
                  <c:v>40934</c:v>
                </c:pt>
                <c:pt idx="983">
                  <c:v>40933</c:v>
                </c:pt>
                <c:pt idx="984">
                  <c:v>40932</c:v>
                </c:pt>
                <c:pt idx="985">
                  <c:v>40931</c:v>
                </c:pt>
                <c:pt idx="986">
                  <c:v>40928</c:v>
                </c:pt>
                <c:pt idx="987">
                  <c:v>40927</c:v>
                </c:pt>
                <c:pt idx="988">
                  <c:v>40926</c:v>
                </c:pt>
                <c:pt idx="989">
                  <c:v>40925</c:v>
                </c:pt>
                <c:pt idx="990">
                  <c:v>40924</c:v>
                </c:pt>
                <c:pt idx="991">
                  <c:v>40921</c:v>
                </c:pt>
                <c:pt idx="992">
                  <c:v>40920</c:v>
                </c:pt>
                <c:pt idx="993">
                  <c:v>40919</c:v>
                </c:pt>
                <c:pt idx="994">
                  <c:v>40918</c:v>
                </c:pt>
                <c:pt idx="995">
                  <c:v>40917</c:v>
                </c:pt>
                <c:pt idx="996">
                  <c:v>40914</c:v>
                </c:pt>
                <c:pt idx="997">
                  <c:v>40913</c:v>
                </c:pt>
                <c:pt idx="998">
                  <c:v>40912</c:v>
                </c:pt>
                <c:pt idx="999">
                  <c:v>40911</c:v>
                </c:pt>
                <c:pt idx="1000">
                  <c:v>40910</c:v>
                </c:pt>
                <c:pt idx="1001">
                  <c:v>40907</c:v>
                </c:pt>
                <c:pt idx="1002">
                  <c:v>40906</c:v>
                </c:pt>
                <c:pt idx="1003">
                  <c:v>40905</c:v>
                </c:pt>
                <c:pt idx="1004">
                  <c:v>40904</c:v>
                </c:pt>
                <c:pt idx="1005">
                  <c:v>40903</c:v>
                </c:pt>
                <c:pt idx="1006">
                  <c:v>40900</c:v>
                </c:pt>
                <c:pt idx="1007">
                  <c:v>40899</c:v>
                </c:pt>
                <c:pt idx="1008">
                  <c:v>40898</c:v>
                </c:pt>
                <c:pt idx="1009">
                  <c:v>40897</c:v>
                </c:pt>
                <c:pt idx="1010">
                  <c:v>40896</c:v>
                </c:pt>
                <c:pt idx="1011">
                  <c:v>40893</c:v>
                </c:pt>
                <c:pt idx="1012">
                  <c:v>40892</c:v>
                </c:pt>
                <c:pt idx="1013">
                  <c:v>40891</c:v>
                </c:pt>
                <c:pt idx="1014">
                  <c:v>40890</c:v>
                </c:pt>
                <c:pt idx="1015">
                  <c:v>40889</c:v>
                </c:pt>
                <c:pt idx="1016">
                  <c:v>40886</c:v>
                </c:pt>
                <c:pt idx="1017">
                  <c:v>40885</c:v>
                </c:pt>
                <c:pt idx="1018">
                  <c:v>40884</c:v>
                </c:pt>
                <c:pt idx="1019">
                  <c:v>40883</c:v>
                </c:pt>
                <c:pt idx="1020">
                  <c:v>40882</c:v>
                </c:pt>
                <c:pt idx="1021">
                  <c:v>40879</c:v>
                </c:pt>
                <c:pt idx="1022">
                  <c:v>40878</c:v>
                </c:pt>
                <c:pt idx="1023">
                  <c:v>40877</c:v>
                </c:pt>
                <c:pt idx="1024">
                  <c:v>40876</c:v>
                </c:pt>
                <c:pt idx="1025">
                  <c:v>40875</c:v>
                </c:pt>
                <c:pt idx="1026">
                  <c:v>40872</c:v>
                </c:pt>
                <c:pt idx="1027">
                  <c:v>40871</c:v>
                </c:pt>
                <c:pt idx="1028">
                  <c:v>40870</c:v>
                </c:pt>
                <c:pt idx="1029">
                  <c:v>40869</c:v>
                </c:pt>
                <c:pt idx="1030">
                  <c:v>40868</c:v>
                </c:pt>
                <c:pt idx="1031">
                  <c:v>40865</c:v>
                </c:pt>
                <c:pt idx="1032">
                  <c:v>40864</c:v>
                </c:pt>
                <c:pt idx="1033">
                  <c:v>40863</c:v>
                </c:pt>
                <c:pt idx="1034">
                  <c:v>40862</c:v>
                </c:pt>
                <c:pt idx="1035">
                  <c:v>40861</c:v>
                </c:pt>
                <c:pt idx="1036">
                  <c:v>40858</c:v>
                </c:pt>
                <c:pt idx="1037">
                  <c:v>40857</c:v>
                </c:pt>
                <c:pt idx="1038">
                  <c:v>40856</c:v>
                </c:pt>
                <c:pt idx="1039">
                  <c:v>40855</c:v>
                </c:pt>
                <c:pt idx="1040">
                  <c:v>40854</c:v>
                </c:pt>
                <c:pt idx="1041">
                  <c:v>40851</c:v>
                </c:pt>
                <c:pt idx="1042">
                  <c:v>40850</c:v>
                </c:pt>
                <c:pt idx="1043">
                  <c:v>40849</c:v>
                </c:pt>
                <c:pt idx="1044">
                  <c:v>40848</c:v>
                </c:pt>
                <c:pt idx="1045">
                  <c:v>40847</c:v>
                </c:pt>
                <c:pt idx="1046">
                  <c:v>40844</c:v>
                </c:pt>
                <c:pt idx="1047">
                  <c:v>40843</c:v>
                </c:pt>
                <c:pt idx="1048">
                  <c:v>40842</c:v>
                </c:pt>
                <c:pt idx="1049">
                  <c:v>40841</c:v>
                </c:pt>
                <c:pt idx="1050">
                  <c:v>40840</c:v>
                </c:pt>
                <c:pt idx="1051">
                  <c:v>40837</c:v>
                </c:pt>
                <c:pt idx="1052">
                  <c:v>40836</c:v>
                </c:pt>
                <c:pt idx="1053">
                  <c:v>40835</c:v>
                </c:pt>
                <c:pt idx="1054">
                  <c:v>40834</c:v>
                </c:pt>
                <c:pt idx="1055">
                  <c:v>40833</c:v>
                </c:pt>
                <c:pt idx="1056">
                  <c:v>40830</c:v>
                </c:pt>
                <c:pt idx="1057">
                  <c:v>40829</c:v>
                </c:pt>
                <c:pt idx="1058">
                  <c:v>40828</c:v>
                </c:pt>
                <c:pt idx="1059">
                  <c:v>40827</c:v>
                </c:pt>
                <c:pt idx="1060">
                  <c:v>40826</c:v>
                </c:pt>
                <c:pt idx="1061">
                  <c:v>40823</c:v>
                </c:pt>
                <c:pt idx="1062">
                  <c:v>40822</c:v>
                </c:pt>
                <c:pt idx="1063">
                  <c:v>40821</c:v>
                </c:pt>
                <c:pt idx="1064">
                  <c:v>40820</c:v>
                </c:pt>
                <c:pt idx="1065">
                  <c:v>40819</c:v>
                </c:pt>
                <c:pt idx="1066">
                  <c:v>40816</c:v>
                </c:pt>
                <c:pt idx="1067">
                  <c:v>40815</c:v>
                </c:pt>
                <c:pt idx="1068">
                  <c:v>40814</c:v>
                </c:pt>
                <c:pt idx="1069">
                  <c:v>40813</c:v>
                </c:pt>
                <c:pt idx="1070">
                  <c:v>40812</c:v>
                </c:pt>
                <c:pt idx="1071">
                  <c:v>40809</c:v>
                </c:pt>
                <c:pt idx="1072">
                  <c:v>40808</c:v>
                </c:pt>
                <c:pt idx="1073">
                  <c:v>40807</c:v>
                </c:pt>
                <c:pt idx="1074">
                  <c:v>40806</c:v>
                </c:pt>
                <c:pt idx="1075">
                  <c:v>40805</c:v>
                </c:pt>
                <c:pt idx="1076">
                  <c:v>40802</c:v>
                </c:pt>
                <c:pt idx="1077">
                  <c:v>40801</c:v>
                </c:pt>
                <c:pt idx="1078">
                  <c:v>40800</c:v>
                </c:pt>
                <c:pt idx="1079">
                  <c:v>40799</c:v>
                </c:pt>
                <c:pt idx="1080">
                  <c:v>40798</c:v>
                </c:pt>
                <c:pt idx="1081">
                  <c:v>40795</c:v>
                </c:pt>
                <c:pt idx="1082">
                  <c:v>40794</c:v>
                </c:pt>
                <c:pt idx="1083">
                  <c:v>40793</c:v>
                </c:pt>
                <c:pt idx="1084">
                  <c:v>40792</c:v>
                </c:pt>
                <c:pt idx="1085">
                  <c:v>40791</c:v>
                </c:pt>
                <c:pt idx="1086">
                  <c:v>40788</c:v>
                </c:pt>
                <c:pt idx="1087">
                  <c:v>40787</c:v>
                </c:pt>
                <c:pt idx="1088">
                  <c:v>40786</c:v>
                </c:pt>
                <c:pt idx="1089">
                  <c:v>40785</c:v>
                </c:pt>
                <c:pt idx="1090">
                  <c:v>40784</c:v>
                </c:pt>
                <c:pt idx="1091">
                  <c:v>40781</c:v>
                </c:pt>
                <c:pt idx="1092">
                  <c:v>40780</c:v>
                </c:pt>
                <c:pt idx="1093">
                  <c:v>40779</c:v>
                </c:pt>
                <c:pt idx="1094">
                  <c:v>40778</c:v>
                </c:pt>
                <c:pt idx="1095">
                  <c:v>40777</c:v>
                </c:pt>
                <c:pt idx="1096">
                  <c:v>40774</c:v>
                </c:pt>
                <c:pt idx="1097">
                  <c:v>40773</c:v>
                </c:pt>
                <c:pt idx="1098">
                  <c:v>40772</c:v>
                </c:pt>
                <c:pt idx="1099">
                  <c:v>40771</c:v>
                </c:pt>
                <c:pt idx="1100">
                  <c:v>40770</c:v>
                </c:pt>
                <c:pt idx="1101">
                  <c:v>40767</c:v>
                </c:pt>
                <c:pt idx="1102">
                  <c:v>40766</c:v>
                </c:pt>
                <c:pt idx="1103">
                  <c:v>40765</c:v>
                </c:pt>
                <c:pt idx="1104">
                  <c:v>40764</c:v>
                </c:pt>
                <c:pt idx="1105">
                  <c:v>40763</c:v>
                </c:pt>
                <c:pt idx="1106">
                  <c:v>40760</c:v>
                </c:pt>
                <c:pt idx="1107">
                  <c:v>40759</c:v>
                </c:pt>
                <c:pt idx="1108">
                  <c:v>40758</c:v>
                </c:pt>
                <c:pt idx="1109">
                  <c:v>40757</c:v>
                </c:pt>
                <c:pt idx="1110">
                  <c:v>40756</c:v>
                </c:pt>
                <c:pt idx="1111">
                  <c:v>40753</c:v>
                </c:pt>
                <c:pt idx="1112">
                  <c:v>40752</c:v>
                </c:pt>
                <c:pt idx="1113">
                  <c:v>40751</c:v>
                </c:pt>
                <c:pt idx="1114">
                  <c:v>40750</c:v>
                </c:pt>
                <c:pt idx="1115">
                  <c:v>40749</c:v>
                </c:pt>
                <c:pt idx="1116">
                  <c:v>40746</c:v>
                </c:pt>
                <c:pt idx="1117">
                  <c:v>40745</c:v>
                </c:pt>
                <c:pt idx="1118">
                  <c:v>40744</c:v>
                </c:pt>
                <c:pt idx="1119">
                  <c:v>40743</c:v>
                </c:pt>
                <c:pt idx="1120">
                  <c:v>40742</c:v>
                </c:pt>
                <c:pt idx="1121">
                  <c:v>40739</c:v>
                </c:pt>
                <c:pt idx="1122">
                  <c:v>40738</c:v>
                </c:pt>
                <c:pt idx="1123">
                  <c:v>40737</c:v>
                </c:pt>
                <c:pt idx="1124">
                  <c:v>40736</c:v>
                </c:pt>
                <c:pt idx="1125">
                  <c:v>40735</c:v>
                </c:pt>
                <c:pt idx="1126">
                  <c:v>40732</c:v>
                </c:pt>
                <c:pt idx="1127">
                  <c:v>40731</c:v>
                </c:pt>
                <c:pt idx="1128">
                  <c:v>40730</c:v>
                </c:pt>
                <c:pt idx="1129">
                  <c:v>40729</c:v>
                </c:pt>
                <c:pt idx="1130">
                  <c:v>40728</c:v>
                </c:pt>
                <c:pt idx="1131">
                  <c:v>40725</c:v>
                </c:pt>
                <c:pt idx="1132">
                  <c:v>40724</c:v>
                </c:pt>
                <c:pt idx="1133">
                  <c:v>40723</c:v>
                </c:pt>
                <c:pt idx="1134">
                  <c:v>40722</c:v>
                </c:pt>
                <c:pt idx="1135">
                  <c:v>40721</c:v>
                </c:pt>
                <c:pt idx="1136">
                  <c:v>40718</c:v>
                </c:pt>
                <c:pt idx="1137">
                  <c:v>40717</c:v>
                </c:pt>
                <c:pt idx="1138">
                  <c:v>40716</c:v>
                </c:pt>
                <c:pt idx="1139">
                  <c:v>40715</c:v>
                </c:pt>
                <c:pt idx="1140">
                  <c:v>40714</c:v>
                </c:pt>
                <c:pt idx="1141">
                  <c:v>40711</c:v>
                </c:pt>
                <c:pt idx="1142">
                  <c:v>40710</c:v>
                </c:pt>
                <c:pt idx="1143">
                  <c:v>40709</c:v>
                </c:pt>
                <c:pt idx="1144">
                  <c:v>40708</c:v>
                </c:pt>
                <c:pt idx="1145">
                  <c:v>40707</c:v>
                </c:pt>
                <c:pt idx="1146">
                  <c:v>40704</c:v>
                </c:pt>
                <c:pt idx="1147">
                  <c:v>40703</c:v>
                </c:pt>
                <c:pt idx="1148">
                  <c:v>40702</c:v>
                </c:pt>
                <c:pt idx="1149">
                  <c:v>40701</c:v>
                </c:pt>
                <c:pt idx="1150">
                  <c:v>40700</c:v>
                </c:pt>
                <c:pt idx="1151">
                  <c:v>40697</c:v>
                </c:pt>
                <c:pt idx="1152">
                  <c:v>40696</c:v>
                </c:pt>
                <c:pt idx="1153">
                  <c:v>40695</c:v>
                </c:pt>
                <c:pt idx="1154">
                  <c:v>40694</c:v>
                </c:pt>
                <c:pt idx="1155">
                  <c:v>40693</c:v>
                </c:pt>
                <c:pt idx="1156">
                  <c:v>40690</c:v>
                </c:pt>
                <c:pt idx="1157">
                  <c:v>40689</c:v>
                </c:pt>
                <c:pt idx="1158">
                  <c:v>40688</c:v>
                </c:pt>
                <c:pt idx="1159">
                  <c:v>40687</c:v>
                </c:pt>
                <c:pt idx="1160">
                  <c:v>40686</c:v>
                </c:pt>
                <c:pt idx="1161">
                  <c:v>40683</c:v>
                </c:pt>
                <c:pt idx="1162">
                  <c:v>40682</c:v>
                </c:pt>
                <c:pt idx="1163">
                  <c:v>40681</c:v>
                </c:pt>
                <c:pt idx="1164">
                  <c:v>40680</c:v>
                </c:pt>
                <c:pt idx="1165">
                  <c:v>40679</c:v>
                </c:pt>
                <c:pt idx="1166">
                  <c:v>40676</c:v>
                </c:pt>
                <c:pt idx="1167">
                  <c:v>40675</c:v>
                </c:pt>
                <c:pt idx="1168">
                  <c:v>40674</c:v>
                </c:pt>
                <c:pt idx="1169">
                  <c:v>40673</c:v>
                </c:pt>
                <c:pt idx="1170">
                  <c:v>40672</c:v>
                </c:pt>
                <c:pt idx="1171">
                  <c:v>40669</c:v>
                </c:pt>
                <c:pt idx="1172">
                  <c:v>40668</c:v>
                </c:pt>
                <c:pt idx="1173">
                  <c:v>40667</c:v>
                </c:pt>
                <c:pt idx="1174">
                  <c:v>40666</c:v>
                </c:pt>
                <c:pt idx="1175">
                  <c:v>40665</c:v>
                </c:pt>
                <c:pt idx="1176">
                  <c:v>40662</c:v>
                </c:pt>
                <c:pt idx="1177">
                  <c:v>40661</c:v>
                </c:pt>
                <c:pt idx="1178">
                  <c:v>40660</c:v>
                </c:pt>
                <c:pt idx="1179">
                  <c:v>40659</c:v>
                </c:pt>
                <c:pt idx="1180">
                  <c:v>40658</c:v>
                </c:pt>
                <c:pt idx="1181">
                  <c:v>40655</c:v>
                </c:pt>
                <c:pt idx="1182">
                  <c:v>40654</c:v>
                </c:pt>
                <c:pt idx="1183">
                  <c:v>40653</c:v>
                </c:pt>
                <c:pt idx="1184">
                  <c:v>40652</c:v>
                </c:pt>
                <c:pt idx="1185">
                  <c:v>40651</c:v>
                </c:pt>
                <c:pt idx="1186">
                  <c:v>40648</c:v>
                </c:pt>
                <c:pt idx="1187">
                  <c:v>40647</c:v>
                </c:pt>
                <c:pt idx="1188">
                  <c:v>40646</c:v>
                </c:pt>
                <c:pt idx="1189">
                  <c:v>40645</c:v>
                </c:pt>
                <c:pt idx="1190">
                  <c:v>40644</c:v>
                </c:pt>
                <c:pt idx="1191">
                  <c:v>40641</c:v>
                </c:pt>
                <c:pt idx="1192">
                  <c:v>40640</c:v>
                </c:pt>
                <c:pt idx="1193">
                  <c:v>40639</c:v>
                </c:pt>
                <c:pt idx="1194">
                  <c:v>40638</c:v>
                </c:pt>
                <c:pt idx="1195">
                  <c:v>40637</c:v>
                </c:pt>
                <c:pt idx="1196">
                  <c:v>40634</c:v>
                </c:pt>
                <c:pt idx="1197">
                  <c:v>40633</c:v>
                </c:pt>
                <c:pt idx="1198">
                  <c:v>40632</c:v>
                </c:pt>
                <c:pt idx="1199">
                  <c:v>40631</c:v>
                </c:pt>
                <c:pt idx="1200">
                  <c:v>40630</c:v>
                </c:pt>
                <c:pt idx="1201">
                  <c:v>40627</c:v>
                </c:pt>
                <c:pt idx="1202">
                  <c:v>40626</c:v>
                </c:pt>
                <c:pt idx="1203">
                  <c:v>40625</c:v>
                </c:pt>
                <c:pt idx="1204">
                  <c:v>40624</c:v>
                </c:pt>
                <c:pt idx="1205">
                  <c:v>40623</c:v>
                </c:pt>
                <c:pt idx="1206">
                  <c:v>40620</c:v>
                </c:pt>
                <c:pt idx="1207">
                  <c:v>40619</c:v>
                </c:pt>
                <c:pt idx="1208">
                  <c:v>40618</c:v>
                </c:pt>
                <c:pt idx="1209">
                  <c:v>40617</c:v>
                </c:pt>
                <c:pt idx="1210">
                  <c:v>40616</c:v>
                </c:pt>
                <c:pt idx="1211">
                  <c:v>40613</c:v>
                </c:pt>
                <c:pt idx="1212">
                  <c:v>40612</c:v>
                </c:pt>
                <c:pt idx="1213">
                  <c:v>40611</c:v>
                </c:pt>
                <c:pt idx="1214">
                  <c:v>40610</c:v>
                </c:pt>
                <c:pt idx="1215">
                  <c:v>40609</c:v>
                </c:pt>
                <c:pt idx="1216">
                  <c:v>40606</c:v>
                </c:pt>
                <c:pt idx="1217">
                  <c:v>40605</c:v>
                </c:pt>
                <c:pt idx="1218">
                  <c:v>40604</c:v>
                </c:pt>
                <c:pt idx="1219">
                  <c:v>40603</c:v>
                </c:pt>
                <c:pt idx="1220">
                  <c:v>40602</c:v>
                </c:pt>
                <c:pt idx="1221">
                  <c:v>40599</c:v>
                </c:pt>
                <c:pt idx="1222">
                  <c:v>40598</c:v>
                </c:pt>
                <c:pt idx="1223">
                  <c:v>40597</c:v>
                </c:pt>
                <c:pt idx="1224">
                  <c:v>40596</c:v>
                </c:pt>
                <c:pt idx="1225">
                  <c:v>40595</c:v>
                </c:pt>
                <c:pt idx="1226">
                  <c:v>40592</c:v>
                </c:pt>
                <c:pt idx="1227">
                  <c:v>40591</c:v>
                </c:pt>
                <c:pt idx="1228">
                  <c:v>40590</c:v>
                </c:pt>
                <c:pt idx="1229">
                  <c:v>40589</c:v>
                </c:pt>
                <c:pt idx="1230">
                  <c:v>40588</c:v>
                </c:pt>
                <c:pt idx="1231">
                  <c:v>40585</c:v>
                </c:pt>
                <c:pt idx="1232">
                  <c:v>40584</c:v>
                </c:pt>
                <c:pt idx="1233">
                  <c:v>40583</c:v>
                </c:pt>
                <c:pt idx="1234">
                  <c:v>40582</c:v>
                </c:pt>
                <c:pt idx="1235">
                  <c:v>40581</c:v>
                </c:pt>
                <c:pt idx="1236">
                  <c:v>40578</c:v>
                </c:pt>
                <c:pt idx="1237">
                  <c:v>40577</c:v>
                </c:pt>
                <c:pt idx="1238">
                  <c:v>40576</c:v>
                </c:pt>
                <c:pt idx="1239">
                  <c:v>40575</c:v>
                </c:pt>
                <c:pt idx="1240">
                  <c:v>40574</c:v>
                </c:pt>
                <c:pt idx="1241">
                  <c:v>40571</c:v>
                </c:pt>
                <c:pt idx="1242">
                  <c:v>40570</c:v>
                </c:pt>
                <c:pt idx="1243">
                  <c:v>40569</c:v>
                </c:pt>
                <c:pt idx="1244">
                  <c:v>40568</c:v>
                </c:pt>
                <c:pt idx="1245">
                  <c:v>40567</c:v>
                </c:pt>
                <c:pt idx="1246">
                  <c:v>40564</c:v>
                </c:pt>
                <c:pt idx="1247">
                  <c:v>40563</c:v>
                </c:pt>
                <c:pt idx="1248">
                  <c:v>40562</c:v>
                </c:pt>
                <c:pt idx="1249">
                  <c:v>40561</c:v>
                </c:pt>
                <c:pt idx="1250">
                  <c:v>40560</c:v>
                </c:pt>
                <c:pt idx="1251">
                  <c:v>40557</c:v>
                </c:pt>
                <c:pt idx="1252">
                  <c:v>40556</c:v>
                </c:pt>
                <c:pt idx="1253">
                  <c:v>40555</c:v>
                </c:pt>
                <c:pt idx="1254">
                  <c:v>40554</c:v>
                </c:pt>
                <c:pt idx="1255">
                  <c:v>40553</c:v>
                </c:pt>
                <c:pt idx="1256">
                  <c:v>40550</c:v>
                </c:pt>
                <c:pt idx="1257">
                  <c:v>40549</c:v>
                </c:pt>
                <c:pt idx="1258">
                  <c:v>40548</c:v>
                </c:pt>
                <c:pt idx="1259">
                  <c:v>40547</c:v>
                </c:pt>
                <c:pt idx="1260">
                  <c:v>40546</c:v>
                </c:pt>
                <c:pt idx="1261">
                  <c:v>40543</c:v>
                </c:pt>
                <c:pt idx="1262">
                  <c:v>40542</c:v>
                </c:pt>
                <c:pt idx="1263">
                  <c:v>40541</c:v>
                </c:pt>
                <c:pt idx="1264">
                  <c:v>40540</c:v>
                </c:pt>
                <c:pt idx="1265">
                  <c:v>40539</c:v>
                </c:pt>
                <c:pt idx="1266">
                  <c:v>40536</c:v>
                </c:pt>
                <c:pt idx="1267">
                  <c:v>40535</c:v>
                </c:pt>
                <c:pt idx="1268">
                  <c:v>40534</c:v>
                </c:pt>
                <c:pt idx="1269">
                  <c:v>40533</c:v>
                </c:pt>
                <c:pt idx="1270">
                  <c:v>40532</c:v>
                </c:pt>
                <c:pt idx="1271">
                  <c:v>40529</c:v>
                </c:pt>
                <c:pt idx="1272">
                  <c:v>40528</c:v>
                </c:pt>
                <c:pt idx="1273">
                  <c:v>40527</c:v>
                </c:pt>
                <c:pt idx="1274">
                  <c:v>40526</c:v>
                </c:pt>
                <c:pt idx="1275">
                  <c:v>40525</c:v>
                </c:pt>
                <c:pt idx="1276">
                  <c:v>40522</c:v>
                </c:pt>
                <c:pt idx="1277">
                  <c:v>40521</c:v>
                </c:pt>
                <c:pt idx="1278">
                  <c:v>40520</c:v>
                </c:pt>
                <c:pt idx="1279">
                  <c:v>40519</c:v>
                </c:pt>
                <c:pt idx="1280">
                  <c:v>40518</c:v>
                </c:pt>
                <c:pt idx="1281">
                  <c:v>40515</c:v>
                </c:pt>
                <c:pt idx="1282">
                  <c:v>40514</c:v>
                </c:pt>
                <c:pt idx="1283">
                  <c:v>40513</c:v>
                </c:pt>
                <c:pt idx="1284">
                  <c:v>40512</c:v>
                </c:pt>
                <c:pt idx="1285">
                  <c:v>40511</c:v>
                </c:pt>
                <c:pt idx="1286">
                  <c:v>40508</c:v>
                </c:pt>
                <c:pt idx="1287">
                  <c:v>40507</c:v>
                </c:pt>
                <c:pt idx="1288">
                  <c:v>40506</c:v>
                </c:pt>
                <c:pt idx="1289">
                  <c:v>40505</c:v>
                </c:pt>
                <c:pt idx="1290">
                  <c:v>40504</c:v>
                </c:pt>
                <c:pt idx="1291">
                  <c:v>40501</c:v>
                </c:pt>
                <c:pt idx="1292">
                  <c:v>40500</c:v>
                </c:pt>
                <c:pt idx="1293">
                  <c:v>40499</c:v>
                </c:pt>
                <c:pt idx="1294">
                  <c:v>40498</c:v>
                </c:pt>
                <c:pt idx="1295">
                  <c:v>40497</c:v>
                </c:pt>
                <c:pt idx="1296">
                  <c:v>40494</c:v>
                </c:pt>
                <c:pt idx="1297">
                  <c:v>40493</c:v>
                </c:pt>
                <c:pt idx="1298">
                  <c:v>40492</c:v>
                </c:pt>
                <c:pt idx="1299">
                  <c:v>40491</c:v>
                </c:pt>
                <c:pt idx="1300">
                  <c:v>40490</c:v>
                </c:pt>
                <c:pt idx="1301">
                  <c:v>40487</c:v>
                </c:pt>
                <c:pt idx="1302">
                  <c:v>40486</c:v>
                </c:pt>
                <c:pt idx="1303">
                  <c:v>40485</c:v>
                </c:pt>
                <c:pt idx="1304">
                  <c:v>40484</c:v>
                </c:pt>
                <c:pt idx="1305">
                  <c:v>40483</c:v>
                </c:pt>
                <c:pt idx="1306">
                  <c:v>40480</c:v>
                </c:pt>
                <c:pt idx="1307">
                  <c:v>40479</c:v>
                </c:pt>
                <c:pt idx="1308">
                  <c:v>40478</c:v>
                </c:pt>
                <c:pt idx="1309">
                  <c:v>40477</c:v>
                </c:pt>
                <c:pt idx="1310">
                  <c:v>40476</c:v>
                </c:pt>
                <c:pt idx="1311">
                  <c:v>40473</c:v>
                </c:pt>
                <c:pt idx="1312">
                  <c:v>40472</c:v>
                </c:pt>
                <c:pt idx="1313">
                  <c:v>40471</c:v>
                </c:pt>
                <c:pt idx="1314">
                  <c:v>40470</c:v>
                </c:pt>
                <c:pt idx="1315">
                  <c:v>40469</c:v>
                </c:pt>
                <c:pt idx="1316">
                  <c:v>40466</c:v>
                </c:pt>
                <c:pt idx="1317">
                  <c:v>40465</c:v>
                </c:pt>
                <c:pt idx="1318">
                  <c:v>40464</c:v>
                </c:pt>
                <c:pt idx="1319">
                  <c:v>40463</c:v>
                </c:pt>
                <c:pt idx="1320">
                  <c:v>40462</c:v>
                </c:pt>
                <c:pt idx="1321">
                  <c:v>40459</c:v>
                </c:pt>
                <c:pt idx="1322">
                  <c:v>40458</c:v>
                </c:pt>
                <c:pt idx="1323">
                  <c:v>40457</c:v>
                </c:pt>
                <c:pt idx="1324">
                  <c:v>40456</c:v>
                </c:pt>
                <c:pt idx="1325">
                  <c:v>40455</c:v>
                </c:pt>
                <c:pt idx="1326">
                  <c:v>40452</c:v>
                </c:pt>
                <c:pt idx="1327">
                  <c:v>40451</c:v>
                </c:pt>
                <c:pt idx="1328">
                  <c:v>40450</c:v>
                </c:pt>
                <c:pt idx="1329">
                  <c:v>40449</c:v>
                </c:pt>
                <c:pt idx="1330">
                  <c:v>40448</c:v>
                </c:pt>
                <c:pt idx="1331">
                  <c:v>40445</c:v>
                </c:pt>
                <c:pt idx="1332">
                  <c:v>40444</c:v>
                </c:pt>
                <c:pt idx="1333">
                  <c:v>40443</c:v>
                </c:pt>
                <c:pt idx="1334">
                  <c:v>40442</c:v>
                </c:pt>
                <c:pt idx="1335">
                  <c:v>40441</c:v>
                </c:pt>
                <c:pt idx="1336">
                  <c:v>40438</c:v>
                </c:pt>
                <c:pt idx="1337">
                  <c:v>40437</c:v>
                </c:pt>
                <c:pt idx="1338">
                  <c:v>40436</c:v>
                </c:pt>
                <c:pt idx="1339">
                  <c:v>40435</c:v>
                </c:pt>
                <c:pt idx="1340">
                  <c:v>40434</c:v>
                </c:pt>
                <c:pt idx="1341">
                  <c:v>40431</c:v>
                </c:pt>
                <c:pt idx="1342">
                  <c:v>40430</c:v>
                </c:pt>
                <c:pt idx="1343">
                  <c:v>40429</c:v>
                </c:pt>
                <c:pt idx="1344">
                  <c:v>40428</c:v>
                </c:pt>
                <c:pt idx="1345">
                  <c:v>40427</c:v>
                </c:pt>
                <c:pt idx="1346">
                  <c:v>40424</c:v>
                </c:pt>
                <c:pt idx="1347">
                  <c:v>40423</c:v>
                </c:pt>
                <c:pt idx="1348">
                  <c:v>40422</c:v>
                </c:pt>
                <c:pt idx="1349">
                  <c:v>40421</c:v>
                </c:pt>
                <c:pt idx="1350">
                  <c:v>40420</c:v>
                </c:pt>
                <c:pt idx="1351">
                  <c:v>40417</c:v>
                </c:pt>
                <c:pt idx="1352">
                  <c:v>40416</c:v>
                </c:pt>
                <c:pt idx="1353">
                  <c:v>40415</c:v>
                </c:pt>
                <c:pt idx="1354">
                  <c:v>40414</c:v>
                </c:pt>
                <c:pt idx="1355">
                  <c:v>40413</c:v>
                </c:pt>
                <c:pt idx="1356">
                  <c:v>40410</c:v>
                </c:pt>
                <c:pt idx="1357">
                  <c:v>40409</c:v>
                </c:pt>
                <c:pt idx="1358">
                  <c:v>40408</c:v>
                </c:pt>
                <c:pt idx="1359">
                  <c:v>40407</c:v>
                </c:pt>
                <c:pt idx="1360">
                  <c:v>40406</c:v>
                </c:pt>
                <c:pt idx="1361">
                  <c:v>40403</c:v>
                </c:pt>
                <c:pt idx="1362">
                  <c:v>40402</c:v>
                </c:pt>
                <c:pt idx="1363">
                  <c:v>40401</c:v>
                </c:pt>
                <c:pt idx="1364">
                  <c:v>40400</c:v>
                </c:pt>
                <c:pt idx="1365">
                  <c:v>40399</c:v>
                </c:pt>
                <c:pt idx="1366">
                  <c:v>40396</c:v>
                </c:pt>
                <c:pt idx="1367">
                  <c:v>40395</c:v>
                </c:pt>
                <c:pt idx="1368">
                  <c:v>40394</c:v>
                </c:pt>
                <c:pt idx="1369">
                  <c:v>40393</c:v>
                </c:pt>
                <c:pt idx="1370">
                  <c:v>40392</c:v>
                </c:pt>
                <c:pt idx="1371">
                  <c:v>40389</c:v>
                </c:pt>
                <c:pt idx="1372">
                  <c:v>40388</c:v>
                </c:pt>
                <c:pt idx="1373">
                  <c:v>40387</c:v>
                </c:pt>
                <c:pt idx="1374">
                  <c:v>40386</c:v>
                </c:pt>
                <c:pt idx="1375">
                  <c:v>40385</c:v>
                </c:pt>
                <c:pt idx="1376">
                  <c:v>40382</c:v>
                </c:pt>
                <c:pt idx="1377">
                  <c:v>40381</c:v>
                </c:pt>
                <c:pt idx="1378">
                  <c:v>40380</c:v>
                </c:pt>
                <c:pt idx="1379">
                  <c:v>40379</c:v>
                </c:pt>
                <c:pt idx="1380">
                  <c:v>40378</c:v>
                </c:pt>
                <c:pt idx="1381">
                  <c:v>40375</c:v>
                </c:pt>
                <c:pt idx="1382">
                  <c:v>40374</c:v>
                </c:pt>
                <c:pt idx="1383">
                  <c:v>40373</c:v>
                </c:pt>
                <c:pt idx="1384">
                  <c:v>40372</c:v>
                </c:pt>
                <c:pt idx="1385">
                  <c:v>40371</c:v>
                </c:pt>
                <c:pt idx="1386">
                  <c:v>40368</c:v>
                </c:pt>
                <c:pt idx="1387">
                  <c:v>40367</c:v>
                </c:pt>
                <c:pt idx="1388">
                  <c:v>40366</c:v>
                </c:pt>
                <c:pt idx="1389">
                  <c:v>40365</c:v>
                </c:pt>
                <c:pt idx="1390">
                  <c:v>40364</c:v>
                </c:pt>
                <c:pt idx="1391">
                  <c:v>40361</c:v>
                </c:pt>
                <c:pt idx="1392">
                  <c:v>40360</c:v>
                </c:pt>
                <c:pt idx="1393">
                  <c:v>40359</c:v>
                </c:pt>
                <c:pt idx="1394">
                  <c:v>40358</c:v>
                </c:pt>
                <c:pt idx="1395">
                  <c:v>40357</c:v>
                </c:pt>
                <c:pt idx="1396">
                  <c:v>40354</c:v>
                </c:pt>
                <c:pt idx="1397">
                  <c:v>40353</c:v>
                </c:pt>
                <c:pt idx="1398">
                  <c:v>40352</c:v>
                </c:pt>
                <c:pt idx="1399">
                  <c:v>40351</c:v>
                </c:pt>
                <c:pt idx="1400">
                  <c:v>40350</c:v>
                </c:pt>
                <c:pt idx="1401">
                  <c:v>40347</c:v>
                </c:pt>
                <c:pt idx="1402">
                  <c:v>40346</c:v>
                </c:pt>
                <c:pt idx="1403">
                  <c:v>40345</c:v>
                </c:pt>
                <c:pt idx="1404">
                  <c:v>40344</c:v>
                </c:pt>
                <c:pt idx="1405">
                  <c:v>40343</c:v>
                </c:pt>
                <c:pt idx="1406">
                  <c:v>40340</c:v>
                </c:pt>
                <c:pt idx="1407">
                  <c:v>40339</c:v>
                </c:pt>
                <c:pt idx="1408">
                  <c:v>40338</c:v>
                </c:pt>
                <c:pt idx="1409">
                  <c:v>40337</c:v>
                </c:pt>
                <c:pt idx="1410">
                  <c:v>40336</c:v>
                </c:pt>
                <c:pt idx="1411">
                  <c:v>40333</c:v>
                </c:pt>
                <c:pt idx="1412">
                  <c:v>40332</c:v>
                </c:pt>
                <c:pt idx="1413">
                  <c:v>40331</c:v>
                </c:pt>
                <c:pt idx="1414">
                  <c:v>40330</c:v>
                </c:pt>
                <c:pt idx="1415">
                  <c:v>40329</c:v>
                </c:pt>
                <c:pt idx="1416">
                  <c:v>40326</c:v>
                </c:pt>
                <c:pt idx="1417">
                  <c:v>40325</c:v>
                </c:pt>
                <c:pt idx="1418">
                  <c:v>40324</c:v>
                </c:pt>
                <c:pt idx="1419">
                  <c:v>40323</c:v>
                </c:pt>
                <c:pt idx="1420">
                  <c:v>40322</c:v>
                </c:pt>
                <c:pt idx="1421">
                  <c:v>40319</c:v>
                </c:pt>
                <c:pt idx="1422">
                  <c:v>40318</c:v>
                </c:pt>
                <c:pt idx="1423">
                  <c:v>40317</c:v>
                </c:pt>
                <c:pt idx="1424">
                  <c:v>40316</c:v>
                </c:pt>
                <c:pt idx="1425">
                  <c:v>40315</c:v>
                </c:pt>
                <c:pt idx="1426">
                  <c:v>40312</c:v>
                </c:pt>
                <c:pt idx="1427">
                  <c:v>40311</c:v>
                </c:pt>
                <c:pt idx="1428">
                  <c:v>40310</c:v>
                </c:pt>
                <c:pt idx="1429">
                  <c:v>40309</c:v>
                </c:pt>
                <c:pt idx="1430">
                  <c:v>40308</c:v>
                </c:pt>
                <c:pt idx="1431">
                  <c:v>40305</c:v>
                </c:pt>
                <c:pt idx="1432">
                  <c:v>40304</c:v>
                </c:pt>
                <c:pt idx="1433">
                  <c:v>40303</c:v>
                </c:pt>
                <c:pt idx="1434">
                  <c:v>40302</c:v>
                </c:pt>
                <c:pt idx="1435">
                  <c:v>40301</c:v>
                </c:pt>
                <c:pt idx="1436">
                  <c:v>40298</c:v>
                </c:pt>
                <c:pt idx="1437">
                  <c:v>40297</c:v>
                </c:pt>
                <c:pt idx="1438">
                  <c:v>40296</c:v>
                </c:pt>
                <c:pt idx="1439">
                  <c:v>40295</c:v>
                </c:pt>
                <c:pt idx="1440">
                  <c:v>40294</c:v>
                </c:pt>
                <c:pt idx="1441">
                  <c:v>40291</c:v>
                </c:pt>
                <c:pt idx="1442">
                  <c:v>40290</c:v>
                </c:pt>
                <c:pt idx="1443">
                  <c:v>40289</c:v>
                </c:pt>
                <c:pt idx="1444">
                  <c:v>40288</c:v>
                </c:pt>
                <c:pt idx="1445">
                  <c:v>40287</c:v>
                </c:pt>
                <c:pt idx="1446">
                  <c:v>40284</c:v>
                </c:pt>
                <c:pt idx="1447">
                  <c:v>40283</c:v>
                </c:pt>
                <c:pt idx="1448">
                  <c:v>40282</c:v>
                </c:pt>
                <c:pt idx="1449">
                  <c:v>40281</c:v>
                </c:pt>
                <c:pt idx="1450">
                  <c:v>40280</c:v>
                </c:pt>
                <c:pt idx="1451">
                  <c:v>40277</c:v>
                </c:pt>
                <c:pt idx="1452">
                  <c:v>40276</c:v>
                </c:pt>
                <c:pt idx="1453">
                  <c:v>40275</c:v>
                </c:pt>
                <c:pt idx="1454">
                  <c:v>40274</c:v>
                </c:pt>
                <c:pt idx="1455">
                  <c:v>40273</c:v>
                </c:pt>
                <c:pt idx="1456">
                  <c:v>40270</c:v>
                </c:pt>
                <c:pt idx="1457">
                  <c:v>40269</c:v>
                </c:pt>
                <c:pt idx="1458">
                  <c:v>40268</c:v>
                </c:pt>
                <c:pt idx="1459">
                  <c:v>40267</c:v>
                </c:pt>
                <c:pt idx="1460">
                  <c:v>40266</c:v>
                </c:pt>
                <c:pt idx="1461">
                  <c:v>40263</c:v>
                </c:pt>
                <c:pt idx="1462">
                  <c:v>40262</c:v>
                </c:pt>
                <c:pt idx="1463">
                  <c:v>40261</c:v>
                </c:pt>
                <c:pt idx="1464">
                  <c:v>40260</c:v>
                </c:pt>
                <c:pt idx="1465">
                  <c:v>40259</c:v>
                </c:pt>
                <c:pt idx="1466">
                  <c:v>40256</c:v>
                </c:pt>
                <c:pt idx="1467">
                  <c:v>40255</c:v>
                </c:pt>
                <c:pt idx="1468">
                  <c:v>40254</c:v>
                </c:pt>
                <c:pt idx="1469">
                  <c:v>40253</c:v>
                </c:pt>
                <c:pt idx="1470">
                  <c:v>40252</c:v>
                </c:pt>
                <c:pt idx="1471">
                  <c:v>40249</c:v>
                </c:pt>
                <c:pt idx="1472">
                  <c:v>40248</c:v>
                </c:pt>
                <c:pt idx="1473">
                  <c:v>40247</c:v>
                </c:pt>
                <c:pt idx="1474">
                  <c:v>40246</c:v>
                </c:pt>
                <c:pt idx="1475">
                  <c:v>40245</c:v>
                </c:pt>
                <c:pt idx="1476">
                  <c:v>40242</c:v>
                </c:pt>
                <c:pt idx="1477">
                  <c:v>40241</c:v>
                </c:pt>
                <c:pt idx="1478">
                  <c:v>40240</c:v>
                </c:pt>
                <c:pt idx="1479">
                  <c:v>40239</c:v>
                </c:pt>
                <c:pt idx="1480">
                  <c:v>40238</c:v>
                </c:pt>
                <c:pt idx="1481">
                  <c:v>40235</c:v>
                </c:pt>
                <c:pt idx="1482">
                  <c:v>40234</c:v>
                </c:pt>
                <c:pt idx="1483">
                  <c:v>40233</c:v>
                </c:pt>
                <c:pt idx="1484">
                  <c:v>40232</c:v>
                </c:pt>
                <c:pt idx="1485">
                  <c:v>40231</c:v>
                </c:pt>
                <c:pt idx="1486">
                  <c:v>40228</c:v>
                </c:pt>
                <c:pt idx="1487">
                  <c:v>40227</c:v>
                </c:pt>
                <c:pt idx="1488">
                  <c:v>40226</c:v>
                </c:pt>
                <c:pt idx="1489">
                  <c:v>40225</c:v>
                </c:pt>
                <c:pt idx="1490">
                  <c:v>40224</c:v>
                </c:pt>
                <c:pt idx="1491">
                  <c:v>40221</c:v>
                </c:pt>
                <c:pt idx="1492">
                  <c:v>40220</c:v>
                </c:pt>
                <c:pt idx="1493">
                  <c:v>40219</c:v>
                </c:pt>
                <c:pt idx="1494">
                  <c:v>40218</c:v>
                </c:pt>
                <c:pt idx="1495">
                  <c:v>40217</c:v>
                </c:pt>
                <c:pt idx="1496">
                  <c:v>40214</c:v>
                </c:pt>
                <c:pt idx="1497">
                  <c:v>40213</c:v>
                </c:pt>
                <c:pt idx="1498">
                  <c:v>40212</c:v>
                </c:pt>
                <c:pt idx="1499">
                  <c:v>40211</c:v>
                </c:pt>
                <c:pt idx="1500">
                  <c:v>40210</c:v>
                </c:pt>
                <c:pt idx="1501">
                  <c:v>40207</c:v>
                </c:pt>
                <c:pt idx="1502">
                  <c:v>40206</c:v>
                </c:pt>
                <c:pt idx="1503">
                  <c:v>40205</c:v>
                </c:pt>
                <c:pt idx="1504">
                  <c:v>40204</c:v>
                </c:pt>
                <c:pt idx="1505">
                  <c:v>40203</c:v>
                </c:pt>
                <c:pt idx="1506">
                  <c:v>40200</c:v>
                </c:pt>
                <c:pt idx="1507">
                  <c:v>40199</c:v>
                </c:pt>
                <c:pt idx="1508">
                  <c:v>40198</c:v>
                </c:pt>
                <c:pt idx="1509">
                  <c:v>40197</c:v>
                </c:pt>
                <c:pt idx="1510">
                  <c:v>40196</c:v>
                </c:pt>
                <c:pt idx="1511">
                  <c:v>40193</c:v>
                </c:pt>
                <c:pt idx="1512">
                  <c:v>40192</c:v>
                </c:pt>
                <c:pt idx="1513">
                  <c:v>40191</c:v>
                </c:pt>
                <c:pt idx="1514">
                  <c:v>40190</c:v>
                </c:pt>
                <c:pt idx="1515">
                  <c:v>40189</c:v>
                </c:pt>
                <c:pt idx="1516">
                  <c:v>40186</c:v>
                </c:pt>
                <c:pt idx="1517">
                  <c:v>40185</c:v>
                </c:pt>
                <c:pt idx="1518">
                  <c:v>40184</c:v>
                </c:pt>
                <c:pt idx="1519">
                  <c:v>40183</c:v>
                </c:pt>
                <c:pt idx="1520">
                  <c:v>40182</c:v>
                </c:pt>
                <c:pt idx="1521">
                  <c:v>40179</c:v>
                </c:pt>
                <c:pt idx="1522">
                  <c:v>40178</c:v>
                </c:pt>
                <c:pt idx="1523">
                  <c:v>40177</c:v>
                </c:pt>
                <c:pt idx="1524">
                  <c:v>40176</c:v>
                </c:pt>
                <c:pt idx="1525">
                  <c:v>40175</c:v>
                </c:pt>
                <c:pt idx="1526">
                  <c:v>40172</c:v>
                </c:pt>
                <c:pt idx="1527">
                  <c:v>40171</c:v>
                </c:pt>
                <c:pt idx="1528">
                  <c:v>40170</c:v>
                </c:pt>
                <c:pt idx="1529">
                  <c:v>40169</c:v>
                </c:pt>
                <c:pt idx="1530">
                  <c:v>40168</c:v>
                </c:pt>
                <c:pt idx="1531">
                  <c:v>40165</c:v>
                </c:pt>
                <c:pt idx="1532">
                  <c:v>40164</c:v>
                </c:pt>
                <c:pt idx="1533">
                  <c:v>40163</c:v>
                </c:pt>
                <c:pt idx="1534">
                  <c:v>40162</c:v>
                </c:pt>
                <c:pt idx="1535">
                  <c:v>40161</c:v>
                </c:pt>
                <c:pt idx="1536">
                  <c:v>40158</c:v>
                </c:pt>
                <c:pt idx="1537">
                  <c:v>40157</c:v>
                </c:pt>
                <c:pt idx="1538">
                  <c:v>40156</c:v>
                </c:pt>
                <c:pt idx="1539">
                  <c:v>40155</c:v>
                </c:pt>
                <c:pt idx="1540">
                  <c:v>40154</c:v>
                </c:pt>
                <c:pt idx="1541">
                  <c:v>40151</c:v>
                </c:pt>
                <c:pt idx="1542">
                  <c:v>40150</c:v>
                </c:pt>
                <c:pt idx="1543">
                  <c:v>40149</c:v>
                </c:pt>
                <c:pt idx="1544">
                  <c:v>40148</c:v>
                </c:pt>
                <c:pt idx="1545">
                  <c:v>40147</c:v>
                </c:pt>
                <c:pt idx="1546">
                  <c:v>40144</c:v>
                </c:pt>
                <c:pt idx="1547">
                  <c:v>40143</c:v>
                </c:pt>
                <c:pt idx="1548">
                  <c:v>40142</c:v>
                </c:pt>
                <c:pt idx="1549">
                  <c:v>40141</c:v>
                </c:pt>
                <c:pt idx="1550">
                  <c:v>40140</c:v>
                </c:pt>
                <c:pt idx="1551">
                  <c:v>40137</c:v>
                </c:pt>
                <c:pt idx="1552">
                  <c:v>40136</c:v>
                </c:pt>
                <c:pt idx="1553">
                  <c:v>40135</c:v>
                </c:pt>
                <c:pt idx="1554">
                  <c:v>40134</c:v>
                </c:pt>
                <c:pt idx="1555">
                  <c:v>40133</c:v>
                </c:pt>
                <c:pt idx="1556">
                  <c:v>40130</c:v>
                </c:pt>
                <c:pt idx="1557">
                  <c:v>40129</c:v>
                </c:pt>
                <c:pt idx="1558">
                  <c:v>40128</c:v>
                </c:pt>
                <c:pt idx="1559">
                  <c:v>40127</c:v>
                </c:pt>
                <c:pt idx="1560">
                  <c:v>40126</c:v>
                </c:pt>
                <c:pt idx="1561">
                  <c:v>40123</c:v>
                </c:pt>
                <c:pt idx="1562">
                  <c:v>40122</c:v>
                </c:pt>
                <c:pt idx="1563">
                  <c:v>40121</c:v>
                </c:pt>
                <c:pt idx="1564">
                  <c:v>40120</c:v>
                </c:pt>
                <c:pt idx="1565">
                  <c:v>40119</c:v>
                </c:pt>
                <c:pt idx="1566">
                  <c:v>40116</c:v>
                </c:pt>
                <c:pt idx="1567">
                  <c:v>40115</c:v>
                </c:pt>
                <c:pt idx="1568">
                  <c:v>40114</c:v>
                </c:pt>
                <c:pt idx="1569">
                  <c:v>40113</c:v>
                </c:pt>
                <c:pt idx="1570">
                  <c:v>40112</c:v>
                </c:pt>
                <c:pt idx="1571">
                  <c:v>40109</c:v>
                </c:pt>
                <c:pt idx="1572">
                  <c:v>40108</c:v>
                </c:pt>
                <c:pt idx="1573">
                  <c:v>40107</c:v>
                </c:pt>
                <c:pt idx="1574">
                  <c:v>40106</c:v>
                </c:pt>
                <c:pt idx="1575">
                  <c:v>40105</c:v>
                </c:pt>
                <c:pt idx="1576">
                  <c:v>40102</c:v>
                </c:pt>
                <c:pt idx="1577">
                  <c:v>40101</c:v>
                </c:pt>
                <c:pt idx="1578">
                  <c:v>40100</c:v>
                </c:pt>
                <c:pt idx="1579">
                  <c:v>40099</c:v>
                </c:pt>
                <c:pt idx="1580">
                  <c:v>40098</c:v>
                </c:pt>
              </c:numCache>
            </c:numRef>
          </c:cat>
          <c:val>
            <c:numRef>
              <c:f>'1.1 Notowania złotego'!$H$333:$H$1911</c:f>
              <c:numCache>
                <c:formatCode>General</c:formatCode>
                <c:ptCount val="1579"/>
                <c:pt idx="0">
                  <c:v>3.9205000000000001</c:v>
                </c:pt>
                <c:pt idx="1">
                  <c:v>3.9098999999999999</c:v>
                </c:pt>
                <c:pt idx="2">
                  <c:v>3.9395500000000001</c:v>
                </c:pt>
                <c:pt idx="3">
                  <c:v>3.9458500000000001</c:v>
                </c:pt>
                <c:pt idx="4">
                  <c:v>3.93154</c:v>
                </c:pt>
                <c:pt idx="5">
                  <c:v>3.9323000000000001</c:v>
                </c:pt>
                <c:pt idx="6">
                  <c:v>3.9455499999999999</c:v>
                </c:pt>
                <c:pt idx="7">
                  <c:v>3.9321999999999999</c:v>
                </c:pt>
                <c:pt idx="8">
                  <c:v>3.9436</c:v>
                </c:pt>
                <c:pt idx="9">
                  <c:v>3.92631</c:v>
                </c:pt>
                <c:pt idx="10">
                  <c:v>3.9203999999999999</c:v>
                </c:pt>
                <c:pt idx="11">
                  <c:v>3.9136500000000001</c:v>
                </c:pt>
                <c:pt idx="12">
                  <c:v>3.9116</c:v>
                </c:pt>
                <c:pt idx="13">
                  <c:v>3.8813599999999999</c:v>
                </c:pt>
                <c:pt idx="14">
                  <c:v>3.8828</c:v>
                </c:pt>
                <c:pt idx="15">
                  <c:v>3.8637000000000001</c:v>
                </c:pt>
                <c:pt idx="16">
                  <c:v>3.8651999999999997</c:v>
                </c:pt>
                <c:pt idx="17">
                  <c:v>3.8760500000000002</c:v>
                </c:pt>
                <c:pt idx="18">
                  <c:v>3.8704000000000001</c:v>
                </c:pt>
                <c:pt idx="19">
                  <c:v>3.8905599999999998</c:v>
                </c:pt>
                <c:pt idx="20">
                  <c:v>3.8902999999999999</c:v>
                </c:pt>
                <c:pt idx="21">
                  <c:v>3.9008500000000002</c:v>
                </c:pt>
                <c:pt idx="22">
                  <c:v>3.8847</c:v>
                </c:pt>
                <c:pt idx="23">
                  <c:v>3.90388</c:v>
                </c:pt>
                <c:pt idx="24">
                  <c:v>3.8754</c:v>
                </c:pt>
                <c:pt idx="25">
                  <c:v>3.8745400000000001</c:v>
                </c:pt>
                <c:pt idx="26">
                  <c:v>3.8521700000000001</c:v>
                </c:pt>
                <c:pt idx="27">
                  <c:v>3.8550499999999999</c:v>
                </c:pt>
                <c:pt idx="28">
                  <c:v>3.85439</c:v>
                </c:pt>
                <c:pt idx="29">
                  <c:v>3.8760500000000002</c:v>
                </c:pt>
                <c:pt idx="30">
                  <c:v>3.8498999999999999</c:v>
                </c:pt>
                <c:pt idx="31">
                  <c:v>3.8403499999999999</c:v>
                </c:pt>
                <c:pt idx="32">
                  <c:v>3.8290999999999999</c:v>
                </c:pt>
                <c:pt idx="33">
                  <c:v>3.8327499999999999</c:v>
                </c:pt>
                <c:pt idx="34">
                  <c:v>3.8260999999999998</c:v>
                </c:pt>
                <c:pt idx="35">
                  <c:v>3.8395000000000001</c:v>
                </c:pt>
                <c:pt idx="36">
                  <c:v>3.8292999999999999</c:v>
                </c:pt>
                <c:pt idx="37">
                  <c:v>3.8368500000000001</c:v>
                </c:pt>
                <c:pt idx="38">
                  <c:v>3.8552</c:v>
                </c:pt>
                <c:pt idx="39">
                  <c:v>3.8525399999999999</c:v>
                </c:pt>
                <c:pt idx="40">
                  <c:v>3.8877600000000001</c:v>
                </c:pt>
                <c:pt idx="41">
                  <c:v>3.8856000000000002</c:v>
                </c:pt>
                <c:pt idx="42">
                  <c:v>3.8914900000000001</c:v>
                </c:pt>
                <c:pt idx="43">
                  <c:v>3.89236</c:v>
                </c:pt>
                <c:pt idx="44">
                  <c:v>3.9188499999999999</c:v>
                </c:pt>
                <c:pt idx="45">
                  <c:v>3.9027500000000002</c:v>
                </c:pt>
                <c:pt idx="46">
                  <c:v>3.9148100000000001</c:v>
                </c:pt>
                <c:pt idx="47">
                  <c:v>3.8955500000000001</c:v>
                </c:pt>
                <c:pt idx="48">
                  <c:v>3.9178800000000003</c:v>
                </c:pt>
                <c:pt idx="49">
                  <c:v>3.9375</c:v>
                </c:pt>
                <c:pt idx="50">
                  <c:v>3.9354499999999999</c:v>
                </c:pt>
                <c:pt idx="51">
                  <c:v>3.9239000000000002</c:v>
                </c:pt>
                <c:pt idx="52">
                  <c:v>3.8881199999999998</c:v>
                </c:pt>
                <c:pt idx="53">
                  <c:v>3.8904999999999998</c:v>
                </c:pt>
                <c:pt idx="54">
                  <c:v>3.8646000000000003</c:v>
                </c:pt>
                <c:pt idx="55">
                  <c:v>3.84335</c:v>
                </c:pt>
                <c:pt idx="56">
                  <c:v>3.8567999999999998</c:v>
                </c:pt>
                <c:pt idx="57">
                  <c:v>3.8372999999999999</c:v>
                </c:pt>
                <c:pt idx="58">
                  <c:v>3.8458999999999999</c:v>
                </c:pt>
                <c:pt idx="59">
                  <c:v>3.8443000000000001</c:v>
                </c:pt>
                <c:pt idx="60">
                  <c:v>3.8746</c:v>
                </c:pt>
                <c:pt idx="61">
                  <c:v>3.8817599999999999</c:v>
                </c:pt>
                <c:pt idx="62">
                  <c:v>3.9133499999999999</c:v>
                </c:pt>
                <c:pt idx="63">
                  <c:v>3.9105699999999999</c:v>
                </c:pt>
                <c:pt idx="64">
                  <c:v>3.9274</c:v>
                </c:pt>
                <c:pt idx="65">
                  <c:v>3.9043000000000001</c:v>
                </c:pt>
                <c:pt idx="66">
                  <c:v>3.8997000000000002</c:v>
                </c:pt>
                <c:pt idx="67">
                  <c:v>3.9103300000000001</c:v>
                </c:pt>
                <c:pt idx="68">
                  <c:v>3.8815</c:v>
                </c:pt>
                <c:pt idx="69">
                  <c:v>3.8690600000000002</c:v>
                </c:pt>
                <c:pt idx="70">
                  <c:v>3.8649499999999999</c:v>
                </c:pt>
                <c:pt idx="71">
                  <c:v>3.92075</c:v>
                </c:pt>
                <c:pt idx="72">
                  <c:v>3.9088000000000003</c:v>
                </c:pt>
                <c:pt idx="73">
                  <c:v>3.9242499999999998</c:v>
                </c:pt>
                <c:pt idx="74">
                  <c:v>3.9445999999999999</c:v>
                </c:pt>
                <c:pt idx="75">
                  <c:v>3.94835</c:v>
                </c:pt>
                <c:pt idx="76">
                  <c:v>3.94272</c:v>
                </c:pt>
                <c:pt idx="77">
                  <c:v>3.9476800000000001</c:v>
                </c:pt>
                <c:pt idx="78">
                  <c:v>3.9626799999999998</c:v>
                </c:pt>
                <c:pt idx="79">
                  <c:v>3.9699999999999998</c:v>
                </c:pt>
                <c:pt idx="80">
                  <c:v>3.9576000000000002</c:v>
                </c:pt>
                <c:pt idx="81">
                  <c:v>3.9863</c:v>
                </c:pt>
                <c:pt idx="82">
                  <c:v>4.0304700000000002</c:v>
                </c:pt>
                <c:pt idx="83">
                  <c:v>4.0486000000000004</c:v>
                </c:pt>
                <c:pt idx="84">
                  <c:v>4.0365500000000001</c:v>
                </c:pt>
                <c:pt idx="85">
                  <c:v>4.0324999999999998</c:v>
                </c:pt>
                <c:pt idx="86">
                  <c:v>4.0158699999999996</c:v>
                </c:pt>
                <c:pt idx="87">
                  <c:v>4.0076499999999999</c:v>
                </c:pt>
                <c:pt idx="88">
                  <c:v>3.99587</c:v>
                </c:pt>
                <c:pt idx="89">
                  <c:v>4.0180999999999996</c:v>
                </c:pt>
                <c:pt idx="90">
                  <c:v>4.0362999999999998</c:v>
                </c:pt>
                <c:pt idx="91">
                  <c:v>4.00535</c:v>
                </c:pt>
                <c:pt idx="92">
                  <c:v>3.97485</c:v>
                </c:pt>
                <c:pt idx="93">
                  <c:v>3.9855299999999998</c:v>
                </c:pt>
                <c:pt idx="94">
                  <c:v>3.9901</c:v>
                </c:pt>
                <c:pt idx="95">
                  <c:v>3.9868399999999999</c:v>
                </c:pt>
                <c:pt idx="96">
                  <c:v>4.0103099999999996</c:v>
                </c:pt>
                <c:pt idx="97">
                  <c:v>3.9839099999999998</c:v>
                </c:pt>
                <c:pt idx="98">
                  <c:v>3.9734799999999999</c:v>
                </c:pt>
                <c:pt idx="99">
                  <c:v>3.9525100000000002</c:v>
                </c:pt>
                <c:pt idx="100">
                  <c:v>3.9611200000000002</c:v>
                </c:pt>
                <c:pt idx="101">
                  <c:v>3.9631600000000002</c:v>
                </c:pt>
                <c:pt idx="102">
                  <c:v>3.9326499999999998</c:v>
                </c:pt>
                <c:pt idx="103">
                  <c:v>3.92578</c:v>
                </c:pt>
                <c:pt idx="104">
                  <c:v>3.9775299999999998</c:v>
                </c:pt>
                <c:pt idx="105">
                  <c:v>3.9865599999999999</c:v>
                </c:pt>
                <c:pt idx="106">
                  <c:v>3.9818500000000001</c:v>
                </c:pt>
                <c:pt idx="107">
                  <c:v>3.9757699999999998</c:v>
                </c:pt>
                <c:pt idx="108">
                  <c:v>3.9539800000000001</c:v>
                </c:pt>
                <c:pt idx="109">
                  <c:v>3.9604599999999999</c:v>
                </c:pt>
                <c:pt idx="110">
                  <c:v>3.9813299999999998</c:v>
                </c:pt>
                <c:pt idx="111">
                  <c:v>3.9774000000000003</c:v>
                </c:pt>
                <c:pt idx="112">
                  <c:v>4.0068000000000001</c:v>
                </c:pt>
                <c:pt idx="113">
                  <c:v>3.98699</c:v>
                </c:pt>
                <c:pt idx="114">
                  <c:v>4.0029000000000003</c:v>
                </c:pt>
                <c:pt idx="115">
                  <c:v>3.9574699999999998</c:v>
                </c:pt>
                <c:pt idx="116">
                  <c:v>3.9512499999999999</c:v>
                </c:pt>
                <c:pt idx="117">
                  <c:v>3.9323199999999998</c:v>
                </c:pt>
                <c:pt idx="118">
                  <c:v>3.9217</c:v>
                </c:pt>
                <c:pt idx="119">
                  <c:v>3.8773300000000002</c:v>
                </c:pt>
                <c:pt idx="120">
                  <c:v>3.8861300000000001</c:v>
                </c:pt>
                <c:pt idx="121">
                  <c:v>3.8535500000000003</c:v>
                </c:pt>
                <c:pt idx="122">
                  <c:v>3.9079600000000001</c:v>
                </c:pt>
                <c:pt idx="123">
                  <c:v>3.9370599999999998</c:v>
                </c:pt>
                <c:pt idx="124">
                  <c:v>3.9353199999999999</c:v>
                </c:pt>
                <c:pt idx="125">
                  <c:v>3.9155699999999998</c:v>
                </c:pt>
                <c:pt idx="126">
                  <c:v>3.87805</c:v>
                </c:pt>
                <c:pt idx="127">
                  <c:v>3.8953799999999998</c:v>
                </c:pt>
                <c:pt idx="128">
                  <c:v>3.8924599999999998</c:v>
                </c:pt>
                <c:pt idx="129">
                  <c:v>3.88802</c:v>
                </c:pt>
                <c:pt idx="130">
                  <c:v>3.86931</c:v>
                </c:pt>
                <c:pt idx="131">
                  <c:v>3.8979200000000001</c:v>
                </c:pt>
                <c:pt idx="132">
                  <c:v>3.8633999999999999</c:v>
                </c:pt>
                <c:pt idx="133">
                  <c:v>3.8362099999999999</c:v>
                </c:pt>
                <c:pt idx="134">
                  <c:v>3.8082599999999998</c:v>
                </c:pt>
                <c:pt idx="135">
                  <c:v>3.835</c:v>
                </c:pt>
                <c:pt idx="136">
                  <c:v>3.8955500000000001</c:v>
                </c:pt>
                <c:pt idx="137">
                  <c:v>3.8711500000000001</c:v>
                </c:pt>
                <c:pt idx="138">
                  <c:v>3.8277399999999999</c:v>
                </c:pt>
                <c:pt idx="139">
                  <c:v>3.8896100000000002</c:v>
                </c:pt>
                <c:pt idx="140">
                  <c:v>3.88625</c:v>
                </c:pt>
                <c:pt idx="141">
                  <c:v>3.9133599999999999</c:v>
                </c:pt>
                <c:pt idx="142">
                  <c:v>3.91255</c:v>
                </c:pt>
                <c:pt idx="143">
                  <c:v>3.9034</c:v>
                </c:pt>
                <c:pt idx="144">
                  <c:v>3.8747400000000001</c:v>
                </c:pt>
                <c:pt idx="145">
                  <c:v>3.8770799999999999</c:v>
                </c:pt>
                <c:pt idx="146">
                  <c:v>3.87371</c:v>
                </c:pt>
                <c:pt idx="147">
                  <c:v>3.8621699999999999</c:v>
                </c:pt>
                <c:pt idx="148">
                  <c:v>3.8470599999999999</c:v>
                </c:pt>
                <c:pt idx="149">
                  <c:v>3.8699400000000002</c:v>
                </c:pt>
                <c:pt idx="150">
                  <c:v>3.8920300000000001</c:v>
                </c:pt>
                <c:pt idx="151">
                  <c:v>3.8925000000000001</c:v>
                </c:pt>
                <c:pt idx="152">
                  <c:v>3.9001200000000003</c:v>
                </c:pt>
                <c:pt idx="153">
                  <c:v>3.8980700000000001</c:v>
                </c:pt>
                <c:pt idx="154">
                  <c:v>3.9042599999999998</c:v>
                </c:pt>
                <c:pt idx="155">
                  <c:v>3.9026700000000001</c:v>
                </c:pt>
                <c:pt idx="156">
                  <c:v>3.9146999999999998</c:v>
                </c:pt>
                <c:pt idx="157">
                  <c:v>3.8951500000000001</c:v>
                </c:pt>
                <c:pt idx="158">
                  <c:v>3.88212</c:v>
                </c:pt>
                <c:pt idx="159">
                  <c:v>3.9095599999999999</c:v>
                </c:pt>
                <c:pt idx="160">
                  <c:v>3.8854500000000001</c:v>
                </c:pt>
                <c:pt idx="161">
                  <c:v>3.9163000000000001</c:v>
                </c:pt>
                <c:pt idx="162">
                  <c:v>3.9156499999999999</c:v>
                </c:pt>
                <c:pt idx="163">
                  <c:v>3.8907099999999999</c:v>
                </c:pt>
                <c:pt idx="164">
                  <c:v>3.8805100000000001</c:v>
                </c:pt>
                <c:pt idx="165">
                  <c:v>3.8773599999999999</c:v>
                </c:pt>
                <c:pt idx="166">
                  <c:v>3.9314299999999998</c:v>
                </c:pt>
                <c:pt idx="167">
                  <c:v>3.8865099999999999</c:v>
                </c:pt>
                <c:pt idx="168">
                  <c:v>3.8727100000000001</c:v>
                </c:pt>
                <c:pt idx="169">
                  <c:v>3.8905799999999999</c:v>
                </c:pt>
                <c:pt idx="170">
                  <c:v>3.8478500000000002</c:v>
                </c:pt>
                <c:pt idx="171">
                  <c:v>3.8620000000000001</c:v>
                </c:pt>
                <c:pt idx="172">
                  <c:v>3.85683</c:v>
                </c:pt>
                <c:pt idx="173">
                  <c:v>3.8888600000000002</c:v>
                </c:pt>
                <c:pt idx="174">
                  <c:v>3.87859</c:v>
                </c:pt>
                <c:pt idx="175">
                  <c:v>3.8787500000000001</c:v>
                </c:pt>
                <c:pt idx="176">
                  <c:v>3.8839999999999999</c:v>
                </c:pt>
                <c:pt idx="177">
                  <c:v>3.89045</c:v>
                </c:pt>
                <c:pt idx="178">
                  <c:v>3.8597600000000001</c:v>
                </c:pt>
                <c:pt idx="179">
                  <c:v>3.8569499999999999</c:v>
                </c:pt>
                <c:pt idx="180">
                  <c:v>3.8835100000000002</c:v>
                </c:pt>
                <c:pt idx="181">
                  <c:v>3.9040499999999998</c:v>
                </c:pt>
                <c:pt idx="182">
                  <c:v>3.8641899999999998</c:v>
                </c:pt>
                <c:pt idx="183">
                  <c:v>3.89635</c:v>
                </c:pt>
                <c:pt idx="184">
                  <c:v>3.9192</c:v>
                </c:pt>
                <c:pt idx="185">
                  <c:v>3.9481600000000001</c:v>
                </c:pt>
                <c:pt idx="186">
                  <c:v>3.93845</c:v>
                </c:pt>
                <c:pt idx="187">
                  <c:v>3.9249999999999998</c:v>
                </c:pt>
                <c:pt idx="188">
                  <c:v>4.0011000000000001</c:v>
                </c:pt>
                <c:pt idx="189">
                  <c:v>4.0068999999999999</c:v>
                </c:pt>
                <c:pt idx="190">
                  <c:v>4.0010599999999998</c:v>
                </c:pt>
                <c:pt idx="191">
                  <c:v>3.9651300000000003</c:v>
                </c:pt>
                <c:pt idx="192">
                  <c:v>3.9445000000000001</c:v>
                </c:pt>
                <c:pt idx="193">
                  <c:v>3.9696500000000001</c:v>
                </c:pt>
                <c:pt idx="194">
                  <c:v>3.93283</c:v>
                </c:pt>
                <c:pt idx="195">
                  <c:v>3.98062</c:v>
                </c:pt>
                <c:pt idx="196">
                  <c:v>4.0299399999999999</c:v>
                </c:pt>
                <c:pt idx="197">
                  <c:v>4.0288399999999998</c:v>
                </c:pt>
                <c:pt idx="198">
                  <c:v>4.1540499999999998</c:v>
                </c:pt>
                <c:pt idx="199">
                  <c:v>4.1259899999999998</c:v>
                </c:pt>
                <c:pt idx="200">
                  <c:v>4.1532400000000003</c:v>
                </c:pt>
                <c:pt idx="201">
                  <c:v>4.2697099999999999</c:v>
                </c:pt>
                <c:pt idx="202">
                  <c:v>4.2989100000000002</c:v>
                </c:pt>
                <c:pt idx="203">
                  <c:v>4.3096300000000003</c:v>
                </c:pt>
                <c:pt idx="204">
                  <c:v>4.2832999999999997</c:v>
                </c:pt>
                <c:pt idx="205">
                  <c:v>4.2411500000000002</c:v>
                </c:pt>
                <c:pt idx="206">
                  <c:v>4.3394199999999996</c:v>
                </c:pt>
                <c:pt idx="207">
                  <c:v>4.4127999999999998</c:v>
                </c:pt>
                <c:pt idx="208">
                  <c:v>3.5444800000000001</c:v>
                </c:pt>
                <c:pt idx="209">
                  <c:v>3.56589</c:v>
                </c:pt>
                <c:pt idx="210">
                  <c:v>3.5594000000000001</c:v>
                </c:pt>
                <c:pt idx="211">
                  <c:v>3.5548500000000001</c:v>
                </c:pt>
                <c:pt idx="212">
                  <c:v>3.5663999999999998</c:v>
                </c:pt>
                <c:pt idx="213">
                  <c:v>3.57545</c:v>
                </c:pt>
                <c:pt idx="214">
                  <c:v>3.5939999999999999</c:v>
                </c:pt>
                <c:pt idx="215">
                  <c:v>3.5707599999999999</c:v>
                </c:pt>
                <c:pt idx="216">
                  <c:v>3.5822000000000003</c:v>
                </c:pt>
                <c:pt idx="217">
                  <c:v>3.5639599999999998</c:v>
                </c:pt>
                <c:pt idx="218">
                  <c:v>3.5667299999999997</c:v>
                </c:pt>
                <c:pt idx="219">
                  <c:v>3.5580600000000002</c:v>
                </c:pt>
                <c:pt idx="220">
                  <c:v>3.5774300000000001</c:v>
                </c:pt>
                <c:pt idx="221">
                  <c:v>3.6413600000000002</c:v>
                </c:pt>
                <c:pt idx="222">
                  <c:v>3.6084700000000001</c:v>
                </c:pt>
                <c:pt idx="223">
                  <c:v>3.6114199999999999</c:v>
                </c:pt>
                <c:pt idx="224">
                  <c:v>3.5760000000000001</c:v>
                </c:pt>
                <c:pt idx="225">
                  <c:v>3.5439699999999998</c:v>
                </c:pt>
                <c:pt idx="226">
                  <c:v>3.5443799999999999</c:v>
                </c:pt>
                <c:pt idx="227">
                  <c:v>3.53085</c:v>
                </c:pt>
                <c:pt idx="228">
                  <c:v>3.5253999999999999</c:v>
                </c:pt>
                <c:pt idx="229">
                  <c:v>3.5116700000000001</c:v>
                </c:pt>
                <c:pt idx="230">
                  <c:v>3.4853000000000001</c:v>
                </c:pt>
                <c:pt idx="231">
                  <c:v>3.4842300000000002</c:v>
                </c:pt>
                <c:pt idx="232">
                  <c:v>3.4742500000000001</c:v>
                </c:pt>
                <c:pt idx="233">
                  <c:v>3.4721500000000001</c:v>
                </c:pt>
                <c:pt idx="234">
                  <c:v>3.4587500000000002</c:v>
                </c:pt>
                <c:pt idx="235">
                  <c:v>3.4610699999999999</c:v>
                </c:pt>
                <c:pt idx="236">
                  <c:v>3.4591500000000002</c:v>
                </c:pt>
                <c:pt idx="237">
                  <c:v>3.4576500000000001</c:v>
                </c:pt>
                <c:pt idx="238">
                  <c:v>3.45072</c:v>
                </c:pt>
                <c:pt idx="239">
                  <c:v>3.4576500000000001</c:v>
                </c:pt>
                <c:pt idx="240">
                  <c:v>3.4716900000000002</c:v>
                </c:pt>
                <c:pt idx="241">
                  <c:v>3.4792899999999998</c:v>
                </c:pt>
                <c:pt idx="242">
                  <c:v>3.4770099999999999</c:v>
                </c:pt>
                <c:pt idx="243">
                  <c:v>3.4761500000000001</c:v>
                </c:pt>
                <c:pt idx="244">
                  <c:v>3.47241</c:v>
                </c:pt>
                <c:pt idx="245">
                  <c:v>3.4902000000000002</c:v>
                </c:pt>
                <c:pt idx="246">
                  <c:v>3.49498</c:v>
                </c:pt>
                <c:pt idx="247">
                  <c:v>3.5060099999999998</c:v>
                </c:pt>
                <c:pt idx="248">
                  <c:v>3.512</c:v>
                </c:pt>
                <c:pt idx="249">
                  <c:v>3.5104500000000001</c:v>
                </c:pt>
                <c:pt idx="250">
                  <c:v>3.5152000000000001</c:v>
                </c:pt>
                <c:pt idx="251">
                  <c:v>3.52094</c:v>
                </c:pt>
                <c:pt idx="252">
                  <c:v>3.5260699999999998</c:v>
                </c:pt>
                <c:pt idx="253">
                  <c:v>3.5097700000000001</c:v>
                </c:pt>
                <c:pt idx="254">
                  <c:v>3.5043800000000003</c:v>
                </c:pt>
                <c:pt idx="255">
                  <c:v>3.5088599999999999</c:v>
                </c:pt>
                <c:pt idx="256">
                  <c:v>3.51294</c:v>
                </c:pt>
                <c:pt idx="257">
                  <c:v>3.50515</c:v>
                </c:pt>
                <c:pt idx="258">
                  <c:v>3.5124499999999999</c:v>
                </c:pt>
                <c:pt idx="259">
                  <c:v>3.5097499999999999</c:v>
                </c:pt>
                <c:pt idx="260">
                  <c:v>3.5037500000000001</c:v>
                </c:pt>
                <c:pt idx="261">
                  <c:v>3.5058600000000002</c:v>
                </c:pt>
                <c:pt idx="262">
                  <c:v>3.4936500000000001</c:v>
                </c:pt>
                <c:pt idx="263">
                  <c:v>3.5012799999999999</c:v>
                </c:pt>
                <c:pt idx="264">
                  <c:v>3.4955500000000002</c:v>
                </c:pt>
                <c:pt idx="265">
                  <c:v>3.5047000000000001</c:v>
                </c:pt>
                <c:pt idx="266">
                  <c:v>3.4886499999999998</c:v>
                </c:pt>
                <c:pt idx="267">
                  <c:v>3.5046499999999998</c:v>
                </c:pt>
                <c:pt idx="268">
                  <c:v>3.50935</c:v>
                </c:pt>
                <c:pt idx="269">
                  <c:v>3.4969000000000001</c:v>
                </c:pt>
                <c:pt idx="270">
                  <c:v>3.5019499999999999</c:v>
                </c:pt>
                <c:pt idx="271">
                  <c:v>3.49342</c:v>
                </c:pt>
                <c:pt idx="272">
                  <c:v>3.50305</c:v>
                </c:pt>
                <c:pt idx="273">
                  <c:v>3.4976500000000001</c:v>
                </c:pt>
                <c:pt idx="274">
                  <c:v>3.4801899999999999</c:v>
                </c:pt>
                <c:pt idx="275">
                  <c:v>3.4682499999999998</c:v>
                </c:pt>
                <c:pt idx="276">
                  <c:v>3.4649800000000002</c:v>
                </c:pt>
                <c:pt idx="277">
                  <c:v>3.4510199999999998</c:v>
                </c:pt>
                <c:pt idx="278">
                  <c:v>3.4447999999999999</c:v>
                </c:pt>
                <c:pt idx="279">
                  <c:v>3.4512499999999999</c:v>
                </c:pt>
                <c:pt idx="280">
                  <c:v>3.4460000000000002</c:v>
                </c:pt>
                <c:pt idx="281">
                  <c:v>3.4610500000000002</c:v>
                </c:pt>
                <c:pt idx="282">
                  <c:v>3.4529999999999998</c:v>
                </c:pt>
                <c:pt idx="283">
                  <c:v>3.4592000000000001</c:v>
                </c:pt>
                <c:pt idx="284">
                  <c:v>3.4662500000000001</c:v>
                </c:pt>
                <c:pt idx="285">
                  <c:v>3.4634</c:v>
                </c:pt>
                <c:pt idx="286">
                  <c:v>3.4672499999999999</c:v>
                </c:pt>
                <c:pt idx="287">
                  <c:v>3.4643999999999999</c:v>
                </c:pt>
                <c:pt idx="288">
                  <c:v>3.45295</c:v>
                </c:pt>
                <c:pt idx="289">
                  <c:v>3.4568500000000002</c:v>
                </c:pt>
                <c:pt idx="290">
                  <c:v>3.4632499999999999</c:v>
                </c:pt>
                <c:pt idx="291">
                  <c:v>3.4645999999999999</c:v>
                </c:pt>
                <c:pt idx="292">
                  <c:v>3.4817</c:v>
                </c:pt>
                <c:pt idx="293">
                  <c:v>3.4588100000000002</c:v>
                </c:pt>
                <c:pt idx="294">
                  <c:v>3.4643899999999999</c:v>
                </c:pt>
                <c:pt idx="295">
                  <c:v>3.4667699999999999</c:v>
                </c:pt>
                <c:pt idx="296">
                  <c:v>3.4743499999999998</c:v>
                </c:pt>
                <c:pt idx="297">
                  <c:v>3.4703499999999998</c:v>
                </c:pt>
                <c:pt idx="298">
                  <c:v>3.4693499999999999</c:v>
                </c:pt>
                <c:pt idx="299">
                  <c:v>3.4834200000000002</c:v>
                </c:pt>
                <c:pt idx="300">
                  <c:v>3.46489</c:v>
                </c:pt>
                <c:pt idx="301">
                  <c:v>3.4647000000000001</c:v>
                </c:pt>
                <c:pt idx="302">
                  <c:v>3.4733399999999999</c:v>
                </c:pt>
                <c:pt idx="303">
                  <c:v>3.4783499999999998</c:v>
                </c:pt>
                <c:pt idx="304">
                  <c:v>3.4883500000000001</c:v>
                </c:pt>
                <c:pt idx="305">
                  <c:v>3.4821400000000002</c:v>
                </c:pt>
                <c:pt idx="306">
                  <c:v>3.4902500000000001</c:v>
                </c:pt>
                <c:pt idx="307">
                  <c:v>3.50115</c:v>
                </c:pt>
                <c:pt idx="308">
                  <c:v>3.4794800000000001</c:v>
                </c:pt>
                <c:pt idx="309">
                  <c:v>3.4680499999999999</c:v>
                </c:pt>
                <c:pt idx="310">
                  <c:v>3.4639500000000001</c:v>
                </c:pt>
                <c:pt idx="311">
                  <c:v>3.4641700000000002</c:v>
                </c:pt>
                <c:pt idx="312">
                  <c:v>3.4607399999999999</c:v>
                </c:pt>
                <c:pt idx="313">
                  <c:v>3.4588000000000001</c:v>
                </c:pt>
                <c:pt idx="314">
                  <c:v>3.4518499999999999</c:v>
                </c:pt>
                <c:pt idx="315">
                  <c:v>3.4545500000000002</c:v>
                </c:pt>
                <c:pt idx="316">
                  <c:v>3.47675</c:v>
                </c:pt>
                <c:pt idx="317">
                  <c:v>3.4487000000000001</c:v>
                </c:pt>
                <c:pt idx="318">
                  <c:v>3.4539499999999999</c:v>
                </c:pt>
                <c:pt idx="319">
                  <c:v>3.4641500000000001</c:v>
                </c:pt>
                <c:pt idx="320">
                  <c:v>3.4574500000000001</c:v>
                </c:pt>
                <c:pt idx="321">
                  <c:v>3.4573999999999998</c:v>
                </c:pt>
                <c:pt idx="322">
                  <c:v>3.4703900000000001</c:v>
                </c:pt>
                <c:pt idx="323">
                  <c:v>3.4586800000000002</c:v>
                </c:pt>
                <c:pt idx="324">
                  <c:v>3.4446500000000002</c:v>
                </c:pt>
                <c:pt idx="325">
                  <c:v>3.4306999999999999</c:v>
                </c:pt>
                <c:pt idx="326">
                  <c:v>3.4364499999999998</c:v>
                </c:pt>
                <c:pt idx="327">
                  <c:v>3.4337200000000001</c:v>
                </c:pt>
                <c:pt idx="328">
                  <c:v>3.4142000000000001</c:v>
                </c:pt>
                <c:pt idx="329">
                  <c:v>3.4129</c:v>
                </c:pt>
                <c:pt idx="330">
                  <c:v>3.4115000000000002</c:v>
                </c:pt>
                <c:pt idx="331">
                  <c:v>3.4116200000000001</c:v>
                </c:pt>
                <c:pt idx="332">
                  <c:v>3.4070499999999999</c:v>
                </c:pt>
                <c:pt idx="333">
                  <c:v>3.4042500000000002</c:v>
                </c:pt>
                <c:pt idx="334">
                  <c:v>3.4056000000000002</c:v>
                </c:pt>
                <c:pt idx="335">
                  <c:v>3.4144000000000001</c:v>
                </c:pt>
                <c:pt idx="336">
                  <c:v>3.4147400000000001</c:v>
                </c:pt>
                <c:pt idx="337">
                  <c:v>3.42415</c:v>
                </c:pt>
                <c:pt idx="338">
                  <c:v>3.4017499999999998</c:v>
                </c:pt>
                <c:pt idx="339">
                  <c:v>3.4035899999999999</c:v>
                </c:pt>
                <c:pt idx="340">
                  <c:v>3.4068499999999999</c:v>
                </c:pt>
                <c:pt idx="341">
                  <c:v>3.4111899999999999</c:v>
                </c:pt>
                <c:pt idx="342">
                  <c:v>3.4118499999999998</c:v>
                </c:pt>
                <c:pt idx="343">
                  <c:v>3.3936999999999999</c:v>
                </c:pt>
                <c:pt idx="344">
                  <c:v>3.3952999999999998</c:v>
                </c:pt>
                <c:pt idx="345">
                  <c:v>3.4082499999999998</c:v>
                </c:pt>
                <c:pt idx="346">
                  <c:v>3.4135</c:v>
                </c:pt>
                <c:pt idx="347">
                  <c:v>3.4069500000000001</c:v>
                </c:pt>
                <c:pt idx="348">
                  <c:v>3.4144000000000001</c:v>
                </c:pt>
                <c:pt idx="349">
                  <c:v>3.42665</c:v>
                </c:pt>
                <c:pt idx="350">
                  <c:v>3.4256500000000001</c:v>
                </c:pt>
                <c:pt idx="351">
                  <c:v>3.4152499999999999</c:v>
                </c:pt>
                <c:pt idx="352">
                  <c:v>3.4129999999999998</c:v>
                </c:pt>
                <c:pt idx="353">
                  <c:v>3.4</c:v>
                </c:pt>
                <c:pt idx="354">
                  <c:v>3.4158499999999998</c:v>
                </c:pt>
                <c:pt idx="355">
                  <c:v>3.4212500000000001</c:v>
                </c:pt>
                <c:pt idx="356">
                  <c:v>3.4251499999999999</c:v>
                </c:pt>
                <c:pt idx="357">
                  <c:v>3.41005</c:v>
                </c:pt>
                <c:pt idx="358">
                  <c:v>3.3894000000000002</c:v>
                </c:pt>
                <c:pt idx="359">
                  <c:v>3.4005000000000001</c:v>
                </c:pt>
                <c:pt idx="360">
                  <c:v>3.4003000000000001</c:v>
                </c:pt>
                <c:pt idx="361">
                  <c:v>3.3792</c:v>
                </c:pt>
                <c:pt idx="362">
                  <c:v>3.3805499999999999</c:v>
                </c:pt>
                <c:pt idx="363">
                  <c:v>3.3730000000000002</c:v>
                </c:pt>
                <c:pt idx="364">
                  <c:v>3.3713000000000002</c:v>
                </c:pt>
                <c:pt idx="365">
                  <c:v>3.3646500000000001</c:v>
                </c:pt>
                <c:pt idx="366">
                  <c:v>3.3601999999999999</c:v>
                </c:pt>
                <c:pt idx="367">
                  <c:v>3.3932500000000001</c:v>
                </c:pt>
                <c:pt idx="368">
                  <c:v>3.3844500000000002</c:v>
                </c:pt>
                <c:pt idx="369">
                  <c:v>3.4016999999999999</c:v>
                </c:pt>
                <c:pt idx="370">
                  <c:v>3.3902000000000001</c:v>
                </c:pt>
                <c:pt idx="371">
                  <c:v>3.39574</c:v>
                </c:pt>
                <c:pt idx="372">
                  <c:v>3.3902000000000001</c:v>
                </c:pt>
                <c:pt idx="373">
                  <c:v>3.4029500000000001</c:v>
                </c:pt>
                <c:pt idx="374">
                  <c:v>3.40585</c:v>
                </c:pt>
                <c:pt idx="375">
                  <c:v>3.4104800000000002</c:v>
                </c:pt>
                <c:pt idx="376">
                  <c:v>3.4016299999999999</c:v>
                </c:pt>
                <c:pt idx="377">
                  <c:v>3.4062000000000001</c:v>
                </c:pt>
                <c:pt idx="378">
                  <c:v>3.4179499999999998</c:v>
                </c:pt>
                <c:pt idx="379">
                  <c:v>3.4271500000000001</c:v>
                </c:pt>
                <c:pt idx="380">
                  <c:v>3.4245100000000002</c:v>
                </c:pt>
                <c:pt idx="381">
                  <c:v>3.4290500000000002</c:v>
                </c:pt>
                <c:pt idx="382">
                  <c:v>3.43283</c:v>
                </c:pt>
                <c:pt idx="383">
                  <c:v>3.43343</c:v>
                </c:pt>
                <c:pt idx="384">
                  <c:v>3.4298199999999999</c:v>
                </c:pt>
                <c:pt idx="385">
                  <c:v>3.4234999999999998</c:v>
                </c:pt>
                <c:pt idx="386">
                  <c:v>3.4289999999999998</c:v>
                </c:pt>
                <c:pt idx="387">
                  <c:v>3.4307500000000002</c:v>
                </c:pt>
                <c:pt idx="388">
                  <c:v>3.4359500000000001</c:v>
                </c:pt>
                <c:pt idx="389">
                  <c:v>3.4470499999999999</c:v>
                </c:pt>
                <c:pt idx="390">
                  <c:v>3.4523000000000001</c:v>
                </c:pt>
                <c:pt idx="391">
                  <c:v>3.45181</c:v>
                </c:pt>
                <c:pt idx="392">
                  <c:v>3.4401700000000002</c:v>
                </c:pt>
                <c:pt idx="393">
                  <c:v>3.4434100000000001</c:v>
                </c:pt>
                <c:pt idx="394">
                  <c:v>3.4372400000000001</c:v>
                </c:pt>
                <c:pt idx="395">
                  <c:v>3.4511799999999999</c:v>
                </c:pt>
                <c:pt idx="396">
                  <c:v>3.4543699999999999</c:v>
                </c:pt>
                <c:pt idx="397">
                  <c:v>3.4407700000000001</c:v>
                </c:pt>
                <c:pt idx="398">
                  <c:v>3.4311600000000002</c:v>
                </c:pt>
                <c:pt idx="399">
                  <c:v>3.4302000000000001</c:v>
                </c:pt>
                <c:pt idx="400">
                  <c:v>3.4235799999999998</c:v>
                </c:pt>
                <c:pt idx="401">
                  <c:v>3.4284499999999998</c:v>
                </c:pt>
                <c:pt idx="402">
                  <c:v>3.4273400000000001</c:v>
                </c:pt>
                <c:pt idx="403">
                  <c:v>3.4390000000000001</c:v>
                </c:pt>
                <c:pt idx="404">
                  <c:v>3.4446300000000001</c:v>
                </c:pt>
                <c:pt idx="405">
                  <c:v>3.4374000000000002</c:v>
                </c:pt>
                <c:pt idx="406">
                  <c:v>3.4365199999999998</c:v>
                </c:pt>
                <c:pt idx="407">
                  <c:v>3.4303599999999999</c:v>
                </c:pt>
                <c:pt idx="408">
                  <c:v>3.41635</c:v>
                </c:pt>
                <c:pt idx="409">
                  <c:v>3.4205700000000001</c:v>
                </c:pt>
                <c:pt idx="410">
                  <c:v>3.4173900000000001</c:v>
                </c:pt>
                <c:pt idx="411">
                  <c:v>3.4022000000000001</c:v>
                </c:pt>
                <c:pt idx="412">
                  <c:v>3.4072300000000002</c:v>
                </c:pt>
                <c:pt idx="413">
                  <c:v>3.4134500000000001</c:v>
                </c:pt>
                <c:pt idx="414">
                  <c:v>3.4261400000000002</c:v>
                </c:pt>
                <c:pt idx="415">
                  <c:v>3.4199199999999998</c:v>
                </c:pt>
                <c:pt idx="416">
                  <c:v>3.4199799999999998</c:v>
                </c:pt>
                <c:pt idx="417">
                  <c:v>3.4186199999999998</c:v>
                </c:pt>
                <c:pt idx="418">
                  <c:v>3.4285000000000001</c:v>
                </c:pt>
                <c:pt idx="419">
                  <c:v>3.4323000000000001</c:v>
                </c:pt>
                <c:pt idx="420">
                  <c:v>3.4461300000000001</c:v>
                </c:pt>
                <c:pt idx="421">
                  <c:v>3.4467300000000001</c:v>
                </c:pt>
                <c:pt idx="422">
                  <c:v>3.4469599999999998</c:v>
                </c:pt>
                <c:pt idx="423">
                  <c:v>3.4579200000000001</c:v>
                </c:pt>
                <c:pt idx="424">
                  <c:v>3.4582999999999999</c:v>
                </c:pt>
                <c:pt idx="425">
                  <c:v>3.4779800000000001</c:v>
                </c:pt>
                <c:pt idx="426">
                  <c:v>3.4822699999999998</c:v>
                </c:pt>
                <c:pt idx="427">
                  <c:v>3.4947599999999999</c:v>
                </c:pt>
                <c:pt idx="428">
                  <c:v>3.47546</c:v>
                </c:pt>
                <c:pt idx="429">
                  <c:v>3.4699800000000001</c:v>
                </c:pt>
                <c:pt idx="430">
                  <c:v>3.4582000000000002</c:v>
                </c:pt>
                <c:pt idx="431">
                  <c:v>3.4503400000000002</c:v>
                </c:pt>
                <c:pt idx="432">
                  <c:v>3.4228299999999998</c:v>
                </c:pt>
                <c:pt idx="433">
                  <c:v>3.4350399999999999</c:v>
                </c:pt>
                <c:pt idx="434">
                  <c:v>3.43127</c:v>
                </c:pt>
                <c:pt idx="435">
                  <c:v>3.4821900000000001</c:v>
                </c:pt>
                <c:pt idx="436">
                  <c:v>3.4231500000000001</c:v>
                </c:pt>
                <c:pt idx="437">
                  <c:v>3.4153799999999999</c:v>
                </c:pt>
                <c:pt idx="438">
                  <c:v>3.4291999999999998</c:v>
                </c:pt>
                <c:pt idx="439">
                  <c:v>3.4081299999999999</c:v>
                </c:pt>
                <c:pt idx="440">
                  <c:v>3.4070999999999998</c:v>
                </c:pt>
                <c:pt idx="441">
                  <c:v>3.4034</c:v>
                </c:pt>
                <c:pt idx="442">
                  <c:v>3.41642</c:v>
                </c:pt>
                <c:pt idx="443">
                  <c:v>3.4175900000000001</c:v>
                </c:pt>
                <c:pt idx="444">
                  <c:v>3.3952800000000001</c:v>
                </c:pt>
                <c:pt idx="445">
                  <c:v>3.3918400000000002</c:v>
                </c:pt>
                <c:pt idx="446">
                  <c:v>3.3902900000000002</c:v>
                </c:pt>
                <c:pt idx="447">
                  <c:v>3.4037600000000001</c:v>
                </c:pt>
                <c:pt idx="448">
                  <c:v>3.399</c:v>
                </c:pt>
                <c:pt idx="449">
                  <c:v>3.4059300000000001</c:v>
                </c:pt>
                <c:pt idx="450">
                  <c:v>3.4152800000000001</c:v>
                </c:pt>
                <c:pt idx="451">
                  <c:v>3.4100899999999998</c:v>
                </c:pt>
                <c:pt idx="452">
                  <c:v>3.411</c:v>
                </c:pt>
                <c:pt idx="453">
                  <c:v>3.4270700000000001</c:v>
                </c:pt>
                <c:pt idx="454">
                  <c:v>3.4443700000000002</c:v>
                </c:pt>
                <c:pt idx="455">
                  <c:v>3.4842300000000002</c:v>
                </c:pt>
                <c:pt idx="456">
                  <c:v>3.4789300000000001</c:v>
                </c:pt>
                <c:pt idx="457">
                  <c:v>3.4580500000000001</c:v>
                </c:pt>
                <c:pt idx="458">
                  <c:v>3.4582000000000002</c:v>
                </c:pt>
                <c:pt idx="459">
                  <c:v>3.4230499999999999</c:v>
                </c:pt>
                <c:pt idx="460">
                  <c:v>3.4313099999999999</c:v>
                </c:pt>
                <c:pt idx="461">
                  <c:v>3.4285999999999999</c:v>
                </c:pt>
                <c:pt idx="462">
                  <c:v>3.4018999999999999</c:v>
                </c:pt>
                <c:pt idx="463">
                  <c:v>3.3704499999999999</c:v>
                </c:pt>
                <c:pt idx="464">
                  <c:v>3.37344</c:v>
                </c:pt>
                <c:pt idx="465">
                  <c:v>3.3689</c:v>
                </c:pt>
                <c:pt idx="466">
                  <c:v>3.3786499999999999</c:v>
                </c:pt>
                <c:pt idx="467">
                  <c:v>3.3822100000000002</c:v>
                </c:pt>
                <c:pt idx="468">
                  <c:v>3.3623500000000002</c:v>
                </c:pt>
                <c:pt idx="469">
                  <c:v>3.3548800000000001</c:v>
                </c:pt>
                <c:pt idx="470">
                  <c:v>3.3802500000000002</c:v>
                </c:pt>
                <c:pt idx="471">
                  <c:v>3.3653300000000002</c:v>
                </c:pt>
                <c:pt idx="472">
                  <c:v>3.38395</c:v>
                </c:pt>
                <c:pt idx="473">
                  <c:v>3.3756900000000001</c:v>
                </c:pt>
                <c:pt idx="474">
                  <c:v>3.3741599999999998</c:v>
                </c:pt>
                <c:pt idx="475">
                  <c:v>3.3889300000000002</c:v>
                </c:pt>
                <c:pt idx="476">
                  <c:v>3.3887399999999999</c:v>
                </c:pt>
                <c:pt idx="477">
                  <c:v>3.3913500000000001</c:v>
                </c:pt>
                <c:pt idx="478">
                  <c:v>3.38611</c:v>
                </c:pt>
                <c:pt idx="479">
                  <c:v>3.3855900000000001</c:v>
                </c:pt>
                <c:pt idx="480">
                  <c:v>3.3837999999999999</c:v>
                </c:pt>
                <c:pt idx="481">
                  <c:v>3.3838400000000002</c:v>
                </c:pt>
                <c:pt idx="482">
                  <c:v>3.3707699999999998</c:v>
                </c:pt>
                <c:pt idx="483">
                  <c:v>3.3826999999999998</c:v>
                </c:pt>
                <c:pt idx="484">
                  <c:v>3.3797100000000002</c:v>
                </c:pt>
                <c:pt idx="485">
                  <c:v>3.3952399999999998</c:v>
                </c:pt>
                <c:pt idx="486">
                  <c:v>3.3959199999999998</c:v>
                </c:pt>
                <c:pt idx="487">
                  <c:v>3.3902000000000001</c:v>
                </c:pt>
                <c:pt idx="488">
                  <c:v>3.4088599999999998</c:v>
                </c:pt>
                <c:pt idx="489">
                  <c:v>3.4318200000000001</c:v>
                </c:pt>
                <c:pt idx="490">
                  <c:v>3.4186000000000001</c:v>
                </c:pt>
                <c:pt idx="491">
                  <c:v>3.4182899999999998</c:v>
                </c:pt>
                <c:pt idx="492">
                  <c:v>3.41709</c:v>
                </c:pt>
                <c:pt idx="493">
                  <c:v>3.4228299999999998</c:v>
                </c:pt>
                <c:pt idx="494">
                  <c:v>3.4230100000000001</c:v>
                </c:pt>
                <c:pt idx="495">
                  <c:v>3.4220800000000002</c:v>
                </c:pt>
                <c:pt idx="496">
                  <c:v>3.4243000000000001</c:v>
                </c:pt>
                <c:pt idx="497">
                  <c:v>3.41797</c:v>
                </c:pt>
                <c:pt idx="498">
                  <c:v>3.4253</c:v>
                </c:pt>
                <c:pt idx="499">
                  <c:v>3.4187599999999998</c:v>
                </c:pt>
                <c:pt idx="500">
                  <c:v>3.4143699999999999</c:v>
                </c:pt>
                <c:pt idx="501">
                  <c:v>3.4140199999999998</c:v>
                </c:pt>
                <c:pt idx="502">
                  <c:v>3.40767</c:v>
                </c:pt>
                <c:pt idx="503">
                  <c:v>3.41276</c:v>
                </c:pt>
                <c:pt idx="504">
                  <c:v>3.4164599999999998</c:v>
                </c:pt>
                <c:pt idx="505">
                  <c:v>3.4056299999999999</c:v>
                </c:pt>
                <c:pt idx="506">
                  <c:v>3.4123700000000001</c:v>
                </c:pt>
                <c:pt idx="507">
                  <c:v>3.4082599999999998</c:v>
                </c:pt>
                <c:pt idx="508">
                  <c:v>3.4046500000000002</c:v>
                </c:pt>
                <c:pt idx="509">
                  <c:v>3.3916900000000001</c:v>
                </c:pt>
                <c:pt idx="510">
                  <c:v>3.38558</c:v>
                </c:pt>
                <c:pt idx="511">
                  <c:v>3.3920699999999999</c:v>
                </c:pt>
                <c:pt idx="512">
                  <c:v>3.3986800000000001</c:v>
                </c:pt>
                <c:pt idx="513">
                  <c:v>3.40706</c:v>
                </c:pt>
                <c:pt idx="514">
                  <c:v>3.4123899999999998</c:v>
                </c:pt>
                <c:pt idx="515">
                  <c:v>3.4184299999999999</c:v>
                </c:pt>
                <c:pt idx="516">
                  <c:v>3.3945500000000002</c:v>
                </c:pt>
                <c:pt idx="517">
                  <c:v>3.4132699999999998</c:v>
                </c:pt>
                <c:pt idx="518">
                  <c:v>3.3835700000000002</c:v>
                </c:pt>
                <c:pt idx="519">
                  <c:v>3.40029</c:v>
                </c:pt>
                <c:pt idx="520">
                  <c:v>3.40036</c:v>
                </c:pt>
                <c:pt idx="521">
                  <c:v>3.4117600000000001</c:v>
                </c:pt>
                <c:pt idx="522">
                  <c:v>3.3971800000000001</c:v>
                </c:pt>
                <c:pt idx="523">
                  <c:v>3.3858299999999999</c:v>
                </c:pt>
                <c:pt idx="524">
                  <c:v>3.3884600000000002</c:v>
                </c:pt>
                <c:pt idx="525">
                  <c:v>3.3866499999999999</c:v>
                </c:pt>
                <c:pt idx="526">
                  <c:v>3.39324</c:v>
                </c:pt>
                <c:pt idx="527">
                  <c:v>3.3952900000000001</c:v>
                </c:pt>
                <c:pt idx="528">
                  <c:v>3.4041299999999999</c:v>
                </c:pt>
                <c:pt idx="529">
                  <c:v>3.37805</c:v>
                </c:pt>
                <c:pt idx="530">
                  <c:v>3.3822299999999998</c:v>
                </c:pt>
                <c:pt idx="531">
                  <c:v>3.3791500000000001</c:v>
                </c:pt>
                <c:pt idx="532">
                  <c:v>3.3764599999999998</c:v>
                </c:pt>
                <c:pt idx="533">
                  <c:v>3.36944</c:v>
                </c:pt>
                <c:pt idx="534">
                  <c:v>3.38191</c:v>
                </c:pt>
                <c:pt idx="535">
                  <c:v>3.38828</c:v>
                </c:pt>
                <c:pt idx="536">
                  <c:v>3.3925000000000001</c:v>
                </c:pt>
                <c:pt idx="537">
                  <c:v>3.3948900000000002</c:v>
                </c:pt>
                <c:pt idx="538">
                  <c:v>3.4106299999999998</c:v>
                </c:pt>
                <c:pt idx="539">
                  <c:v>3.4205100000000002</c:v>
                </c:pt>
                <c:pt idx="540">
                  <c:v>3.4256199999999999</c:v>
                </c:pt>
                <c:pt idx="541">
                  <c:v>3.4149500000000002</c:v>
                </c:pt>
                <c:pt idx="542">
                  <c:v>3.4271400000000001</c:v>
                </c:pt>
                <c:pt idx="543">
                  <c:v>3.4374600000000002</c:v>
                </c:pt>
                <c:pt idx="544">
                  <c:v>3.4447700000000001</c:v>
                </c:pt>
                <c:pt idx="545">
                  <c:v>3.4494600000000002</c:v>
                </c:pt>
                <c:pt idx="546">
                  <c:v>3.44875</c:v>
                </c:pt>
                <c:pt idx="547">
                  <c:v>3.4446500000000002</c:v>
                </c:pt>
                <c:pt idx="548">
                  <c:v>3.43045</c:v>
                </c:pt>
                <c:pt idx="549">
                  <c:v>3.4248400000000001</c:v>
                </c:pt>
                <c:pt idx="550">
                  <c:v>3.43927</c:v>
                </c:pt>
                <c:pt idx="551">
                  <c:v>3.4179300000000001</c:v>
                </c:pt>
                <c:pt idx="552">
                  <c:v>3.4114</c:v>
                </c:pt>
                <c:pt idx="553">
                  <c:v>3.3806699999999998</c:v>
                </c:pt>
                <c:pt idx="554">
                  <c:v>3.4101300000000001</c:v>
                </c:pt>
                <c:pt idx="555">
                  <c:v>3.3979900000000001</c:v>
                </c:pt>
                <c:pt idx="556">
                  <c:v>3.4013800000000001</c:v>
                </c:pt>
                <c:pt idx="557">
                  <c:v>3.4091399999999998</c:v>
                </c:pt>
                <c:pt idx="558">
                  <c:v>3.4028700000000001</c:v>
                </c:pt>
                <c:pt idx="559">
                  <c:v>3.4232200000000002</c:v>
                </c:pt>
                <c:pt idx="560">
                  <c:v>3.45573</c:v>
                </c:pt>
                <c:pt idx="561">
                  <c:v>3.4622000000000002</c:v>
                </c:pt>
                <c:pt idx="562">
                  <c:v>3.4686900000000001</c:v>
                </c:pt>
                <c:pt idx="563">
                  <c:v>3.4615200000000002</c:v>
                </c:pt>
                <c:pt idx="564">
                  <c:v>3.4648400000000001</c:v>
                </c:pt>
                <c:pt idx="565">
                  <c:v>3.4553699999999998</c:v>
                </c:pt>
                <c:pt idx="566">
                  <c:v>3.47336</c:v>
                </c:pt>
                <c:pt idx="567">
                  <c:v>3.4738099999999998</c:v>
                </c:pt>
                <c:pt idx="568">
                  <c:v>3.4847299999999999</c:v>
                </c:pt>
                <c:pt idx="569">
                  <c:v>3.4581</c:v>
                </c:pt>
                <c:pt idx="570">
                  <c:v>3.4310499999999999</c:v>
                </c:pt>
                <c:pt idx="571">
                  <c:v>3.4253999999999998</c:v>
                </c:pt>
                <c:pt idx="572">
                  <c:v>3.4449999999999998</c:v>
                </c:pt>
                <c:pt idx="573">
                  <c:v>3.4508700000000001</c:v>
                </c:pt>
                <c:pt idx="574">
                  <c:v>3.4383300000000001</c:v>
                </c:pt>
                <c:pt idx="575">
                  <c:v>3.4497100000000001</c:v>
                </c:pt>
                <c:pt idx="576">
                  <c:v>3.4277199999999999</c:v>
                </c:pt>
                <c:pt idx="577">
                  <c:v>3.4177499999999998</c:v>
                </c:pt>
                <c:pt idx="578">
                  <c:v>3.3922499999999998</c:v>
                </c:pt>
                <c:pt idx="579">
                  <c:v>3.3917999999999999</c:v>
                </c:pt>
                <c:pt idx="580">
                  <c:v>3.4067699999999999</c:v>
                </c:pt>
                <c:pt idx="581">
                  <c:v>3.4015300000000002</c:v>
                </c:pt>
                <c:pt idx="582">
                  <c:v>3.40605</c:v>
                </c:pt>
                <c:pt idx="583">
                  <c:v>3.42557</c:v>
                </c:pt>
                <c:pt idx="584">
                  <c:v>3.4147500000000002</c:v>
                </c:pt>
                <c:pt idx="585">
                  <c:v>3.42645</c:v>
                </c:pt>
                <c:pt idx="586">
                  <c:v>3.4317799999999998</c:v>
                </c:pt>
                <c:pt idx="587">
                  <c:v>3.4451000000000001</c:v>
                </c:pt>
                <c:pt idx="588">
                  <c:v>3.4513699999999998</c:v>
                </c:pt>
                <c:pt idx="589">
                  <c:v>3.4311099999999999</c:v>
                </c:pt>
                <c:pt idx="590">
                  <c:v>3.4067600000000002</c:v>
                </c:pt>
                <c:pt idx="591">
                  <c:v>3.4329999999999998</c:v>
                </c:pt>
                <c:pt idx="592">
                  <c:v>3.4282400000000002</c:v>
                </c:pt>
                <c:pt idx="593">
                  <c:v>3.4184999999999999</c:v>
                </c:pt>
                <c:pt idx="594">
                  <c:v>3.4031099999999999</c:v>
                </c:pt>
                <c:pt idx="595">
                  <c:v>3.4130400000000001</c:v>
                </c:pt>
                <c:pt idx="596">
                  <c:v>3.42544</c:v>
                </c:pt>
                <c:pt idx="597">
                  <c:v>3.4251200000000002</c:v>
                </c:pt>
                <c:pt idx="598">
                  <c:v>3.43784</c:v>
                </c:pt>
                <c:pt idx="599">
                  <c:v>3.4400300000000001</c:v>
                </c:pt>
                <c:pt idx="600">
                  <c:v>3.45892</c:v>
                </c:pt>
                <c:pt idx="601">
                  <c:v>3.47397</c:v>
                </c:pt>
                <c:pt idx="602">
                  <c:v>3.4805999999999999</c:v>
                </c:pt>
                <c:pt idx="603">
                  <c:v>3.4874499999999999</c:v>
                </c:pt>
                <c:pt idx="604">
                  <c:v>3.4770599999999998</c:v>
                </c:pt>
                <c:pt idx="605">
                  <c:v>3.4799699999999998</c:v>
                </c:pt>
                <c:pt idx="606">
                  <c:v>3.4802</c:v>
                </c:pt>
                <c:pt idx="607">
                  <c:v>3.4596299999999998</c:v>
                </c:pt>
                <c:pt idx="608">
                  <c:v>3.49533</c:v>
                </c:pt>
                <c:pt idx="609">
                  <c:v>3.5170699999999999</c:v>
                </c:pt>
                <c:pt idx="610">
                  <c:v>3.5051199999999998</c:v>
                </c:pt>
                <c:pt idx="611">
                  <c:v>3.5202499999999999</c:v>
                </c:pt>
                <c:pt idx="612">
                  <c:v>3.5063300000000002</c:v>
                </c:pt>
                <c:pt idx="613">
                  <c:v>3.5396900000000002</c:v>
                </c:pt>
                <c:pt idx="614">
                  <c:v>3.5314399999999999</c:v>
                </c:pt>
                <c:pt idx="615">
                  <c:v>3.5385999999999997</c:v>
                </c:pt>
                <c:pt idx="616">
                  <c:v>3.5453799999999998</c:v>
                </c:pt>
                <c:pt idx="617">
                  <c:v>3.5444200000000001</c:v>
                </c:pt>
                <c:pt idx="618">
                  <c:v>3.4763199999999999</c:v>
                </c:pt>
                <c:pt idx="619">
                  <c:v>3.4622700000000002</c:v>
                </c:pt>
                <c:pt idx="620">
                  <c:v>3.4332500000000001</c:v>
                </c:pt>
                <c:pt idx="621">
                  <c:v>3.4504799999999998</c:v>
                </c:pt>
                <c:pt idx="622">
                  <c:v>3.4267599999999998</c:v>
                </c:pt>
                <c:pt idx="623">
                  <c:v>3.4687700000000001</c:v>
                </c:pt>
                <c:pt idx="624">
                  <c:v>3.4711500000000002</c:v>
                </c:pt>
                <c:pt idx="625">
                  <c:v>3.4501300000000001</c:v>
                </c:pt>
                <c:pt idx="626">
                  <c:v>3.4266999999999999</c:v>
                </c:pt>
                <c:pt idx="627">
                  <c:v>3.4915400000000001</c:v>
                </c:pt>
                <c:pt idx="628">
                  <c:v>3.47322</c:v>
                </c:pt>
                <c:pt idx="629">
                  <c:v>3.4214799999999999</c:v>
                </c:pt>
                <c:pt idx="630">
                  <c:v>3.4332400000000001</c:v>
                </c:pt>
                <c:pt idx="631">
                  <c:v>3.4470100000000001</c:v>
                </c:pt>
                <c:pt idx="632">
                  <c:v>3.4395600000000002</c:v>
                </c:pt>
                <c:pt idx="633">
                  <c:v>3.4119899999999999</c:v>
                </c:pt>
                <c:pt idx="634">
                  <c:v>3.3498999999999999</c:v>
                </c:pt>
                <c:pt idx="635">
                  <c:v>3.3708</c:v>
                </c:pt>
                <c:pt idx="636">
                  <c:v>3.3753799999999998</c:v>
                </c:pt>
                <c:pt idx="637">
                  <c:v>3.3523700000000001</c:v>
                </c:pt>
                <c:pt idx="638">
                  <c:v>3.32728</c:v>
                </c:pt>
                <c:pt idx="639">
                  <c:v>3.33954</c:v>
                </c:pt>
                <c:pt idx="640">
                  <c:v>3.3595000000000002</c:v>
                </c:pt>
                <c:pt idx="641">
                  <c:v>3.34253</c:v>
                </c:pt>
                <c:pt idx="642">
                  <c:v>3.3684400000000001</c:v>
                </c:pt>
                <c:pt idx="643">
                  <c:v>3.3603000000000001</c:v>
                </c:pt>
                <c:pt idx="644">
                  <c:v>3.33223</c:v>
                </c:pt>
                <c:pt idx="645">
                  <c:v>3.34876</c:v>
                </c:pt>
                <c:pt idx="646">
                  <c:v>3.3321000000000001</c:v>
                </c:pt>
                <c:pt idx="647">
                  <c:v>3.33874</c:v>
                </c:pt>
                <c:pt idx="648">
                  <c:v>3.3561999999999999</c:v>
                </c:pt>
                <c:pt idx="649">
                  <c:v>3.367</c:v>
                </c:pt>
                <c:pt idx="650">
                  <c:v>3.3820399999999999</c:v>
                </c:pt>
                <c:pt idx="651">
                  <c:v>3.3794300000000002</c:v>
                </c:pt>
                <c:pt idx="652">
                  <c:v>3.38733</c:v>
                </c:pt>
                <c:pt idx="653">
                  <c:v>3.4093900000000001</c:v>
                </c:pt>
                <c:pt idx="654">
                  <c:v>3.40191</c:v>
                </c:pt>
                <c:pt idx="655">
                  <c:v>3.37385</c:v>
                </c:pt>
                <c:pt idx="656">
                  <c:v>3.3883299999999998</c:v>
                </c:pt>
                <c:pt idx="657">
                  <c:v>3.3810700000000002</c:v>
                </c:pt>
                <c:pt idx="658">
                  <c:v>3.3675299999999999</c:v>
                </c:pt>
                <c:pt idx="659">
                  <c:v>3.36653</c:v>
                </c:pt>
                <c:pt idx="660">
                  <c:v>3.36368</c:v>
                </c:pt>
                <c:pt idx="661">
                  <c:v>3.3681800000000002</c:v>
                </c:pt>
                <c:pt idx="662">
                  <c:v>3.3817400000000002</c:v>
                </c:pt>
                <c:pt idx="663">
                  <c:v>3.3894500000000001</c:v>
                </c:pt>
                <c:pt idx="664">
                  <c:v>3.37859</c:v>
                </c:pt>
                <c:pt idx="665">
                  <c:v>3.3823500000000002</c:v>
                </c:pt>
                <c:pt idx="666">
                  <c:v>3.37331</c:v>
                </c:pt>
                <c:pt idx="667">
                  <c:v>3.3719100000000002</c:v>
                </c:pt>
                <c:pt idx="668">
                  <c:v>3.36259</c:v>
                </c:pt>
                <c:pt idx="669">
                  <c:v>3.3721100000000002</c:v>
                </c:pt>
                <c:pt idx="670">
                  <c:v>3.3875500000000001</c:v>
                </c:pt>
                <c:pt idx="671">
                  <c:v>3.4226299999999998</c:v>
                </c:pt>
                <c:pt idx="672">
                  <c:v>3.4369299999999998</c:v>
                </c:pt>
                <c:pt idx="673">
                  <c:v>3.4561299999999999</c:v>
                </c:pt>
                <c:pt idx="674">
                  <c:v>3.4420500000000001</c:v>
                </c:pt>
                <c:pt idx="675">
                  <c:v>3.4298600000000001</c:v>
                </c:pt>
                <c:pt idx="676">
                  <c:v>3.4337800000000001</c:v>
                </c:pt>
                <c:pt idx="677">
                  <c:v>3.43092</c:v>
                </c:pt>
                <c:pt idx="678">
                  <c:v>3.4318900000000001</c:v>
                </c:pt>
                <c:pt idx="679">
                  <c:v>3.4284599999999998</c:v>
                </c:pt>
                <c:pt idx="680">
                  <c:v>3.4162699999999999</c:v>
                </c:pt>
                <c:pt idx="681">
                  <c:v>3.41655</c:v>
                </c:pt>
                <c:pt idx="682">
                  <c:v>3.4397700000000002</c:v>
                </c:pt>
                <c:pt idx="683">
                  <c:v>3.4147099999999999</c:v>
                </c:pt>
                <c:pt idx="684">
                  <c:v>3.4134199999999999</c:v>
                </c:pt>
                <c:pt idx="685">
                  <c:v>3.38578</c:v>
                </c:pt>
                <c:pt idx="686">
                  <c:v>3.3780399999999999</c:v>
                </c:pt>
                <c:pt idx="687">
                  <c:v>3.3739400000000002</c:v>
                </c:pt>
                <c:pt idx="688">
                  <c:v>3.3532999999999999</c:v>
                </c:pt>
                <c:pt idx="689">
                  <c:v>3.3533499999999998</c:v>
                </c:pt>
                <c:pt idx="690">
                  <c:v>3.3522500000000002</c:v>
                </c:pt>
                <c:pt idx="691">
                  <c:v>3.3400599999999998</c:v>
                </c:pt>
                <c:pt idx="692">
                  <c:v>3.3590800000000001</c:v>
                </c:pt>
                <c:pt idx="693">
                  <c:v>3.3719100000000002</c:v>
                </c:pt>
                <c:pt idx="694">
                  <c:v>3.3603499999999999</c:v>
                </c:pt>
                <c:pt idx="695">
                  <c:v>3.3738000000000001</c:v>
                </c:pt>
                <c:pt idx="696">
                  <c:v>3.3708399999999998</c:v>
                </c:pt>
                <c:pt idx="697">
                  <c:v>3.3934500000000001</c:v>
                </c:pt>
                <c:pt idx="698">
                  <c:v>3.4047800000000001</c:v>
                </c:pt>
                <c:pt idx="699">
                  <c:v>3.4177499999999998</c:v>
                </c:pt>
                <c:pt idx="700">
                  <c:v>3.41581</c:v>
                </c:pt>
                <c:pt idx="701">
                  <c:v>3.3925800000000002</c:v>
                </c:pt>
                <c:pt idx="702">
                  <c:v>3.3943300000000001</c:v>
                </c:pt>
                <c:pt idx="703">
                  <c:v>3.3811499999999999</c:v>
                </c:pt>
                <c:pt idx="704">
                  <c:v>3.3747099999999999</c:v>
                </c:pt>
                <c:pt idx="705">
                  <c:v>3.4015</c:v>
                </c:pt>
                <c:pt idx="706">
                  <c:v>3.4011800000000001</c:v>
                </c:pt>
                <c:pt idx="707">
                  <c:v>3.3936500000000001</c:v>
                </c:pt>
                <c:pt idx="708">
                  <c:v>3.36883</c:v>
                </c:pt>
                <c:pt idx="709">
                  <c:v>3.3858600000000001</c:v>
                </c:pt>
                <c:pt idx="710">
                  <c:v>3.3649499999999999</c:v>
                </c:pt>
                <c:pt idx="711">
                  <c:v>3.3848199999999999</c:v>
                </c:pt>
                <c:pt idx="712">
                  <c:v>3.3908300000000002</c:v>
                </c:pt>
                <c:pt idx="713">
                  <c:v>3.3941400000000002</c:v>
                </c:pt>
                <c:pt idx="714">
                  <c:v>3.3853200000000001</c:v>
                </c:pt>
                <c:pt idx="715">
                  <c:v>3.4045999999999998</c:v>
                </c:pt>
                <c:pt idx="716">
                  <c:v>3.36537</c:v>
                </c:pt>
                <c:pt idx="717">
                  <c:v>3.3957199999999998</c:v>
                </c:pt>
                <c:pt idx="718">
                  <c:v>3.3945600000000002</c:v>
                </c:pt>
                <c:pt idx="719">
                  <c:v>3.36822</c:v>
                </c:pt>
                <c:pt idx="720">
                  <c:v>3.3689</c:v>
                </c:pt>
                <c:pt idx="721">
                  <c:v>3.34368</c:v>
                </c:pt>
                <c:pt idx="722">
                  <c:v>3.37019</c:v>
                </c:pt>
                <c:pt idx="723">
                  <c:v>3.36958</c:v>
                </c:pt>
                <c:pt idx="724">
                  <c:v>3.3715899999999999</c:v>
                </c:pt>
                <c:pt idx="725">
                  <c:v>3.3603000000000001</c:v>
                </c:pt>
                <c:pt idx="726">
                  <c:v>3.3374100000000002</c:v>
                </c:pt>
                <c:pt idx="727">
                  <c:v>3.29271</c:v>
                </c:pt>
                <c:pt idx="728">
                  <c:v>3.3299599999999998</c:v>
                </c:pt>
                <c:pt idx="729">
                  <c:v>3.3171499999999998</c:v>
                </c:pt>
                <c:pt idx="730">
                  <c:v>3.3260000000000001</c:v>
                </c:pt>
                <c:pt idx="731">
                  <c:v>3.3716499999999998</c:v>
                </c:pt>
                <c:pt idx="732">
                  <c:v>3.3725399999999999</c:v>
                </c:pt>
                <c:pt idx="733">
                  <c:v>3.3731400000000002</c:v>
                </c:pt>
                <c:pt idx="734">
                  <c:v>3.3988999999999998</c:v>
                </c:pt>
                <c:pt idx="735">
                  <c:v>3.4120699999999999</c:v>
                </c:pt>
                <c:pt idx="736">
                  <c:v>3.4018299999999999</c:v>
                </c:pt>
                <c:pt idx="737">
                  <c:v>3.3859599999999999</c:v>
                </c:pt>
                <c:pt idx="738">
                  <c:v>3.3595700000000002</c:v>
                </c:pt>
                <c:pt idx="739">
                  <c:v>3.3721399999999999</c:v>
                </c:pt>
                <c:pt idx="740">
                  <c:v>3.3788399999999998</c:v>
                </c:pt>
                <c:pt idx="741">
                  <c:v>3.3762699999999999</c:v>
                </c:pt>
                <c:pt idx="742">
                  <c:v>3.3682500000000002</c:v>
                </c:pt>
                <c:pt idx="743">
                  <c:v>3.4057900000000001</c:v>
                </c:pt>
                <c:pt idx="744">
                  <c:v>3.3769100000000001</c:v>
                </c:pt>
                <c:pt idx="745">
                  <c:v>3.38184</c:v>
                </c:pt>
                <c:pt idx="746">
                  <c:v>3.38184</c:v>
                </c:pt>
                <c:pt idx="747">
                  <c:v>3.3597799999999998</c:v>
                </c:pt>
                <c:pt idx="748">
                  <c:v>3.3714399999999998</c:v>
                </c:pt>
                <c:pt idx="749">
                  <c:v>3.3735900000000001</c:v>
                </c:pt>
                <c:pt idx="750">
                  <c:v>3.3865099999999999</c:v>
                </c:pt>
                <c:pt idx="751">
                  <c:v>3.3752499999999999</c:v>
                </c:pt>
                <c:pt idx="752">
                  <c:v>3.39303</c:v>
                </c:pt>
                <c:pt idx="753">
                  <c:v>3.3780800000000002</c:v>
                </c:pt>
                <c:pt idx="754">
                  <c:v>3.3691499999999999</c:v>
                </c:pt>
                <c:pt idx="755">
                  <c:v>3.4005900000000002</c:v>
                </c:pt>
                <c:pt idx="756">
                  <c:v>3.4111500000000001</c:v>
                </c:pt>
                <c:pt idx="757">
                  <c:v>3.4157600000000001</c:v>
                </c:pt>
                <c:pt idx="758">
                  <c:v>3.40239</c:v>
                </c:pt>
                <c:pt idx="759">
                  <c:v>3.4068399999999999</c:v>
                </c:pt>
                <c:pt idx="760">
                  <c:v>3.4208500000000002</c:v>
                </c:pt>
                <c:pt idx="761">
                  <c:v>3.4049</c:v>
                </c:pt>
                <c:pt idx="762">
                  <c:v>3.3970199999999999</c:v>
                </c:pt>
                <c:pt idx="763">
                  <c:v>3.41092</c:v>
                </c:pt>
                <c:pt idx="764">
                  <c:v>3.4048600000000002</c:v>
                </c:pt>
                <c:pt idx="765">
                  <c:v>3.4085200000000002</c:v>
                </c:pt>
                <c:pt idx="766">
                  <c:v>3.4150800000000001</c:v>
                </c:pt>
                <c:pt idx="767">
                  <c:v>3.4093499999999999</c:v>
                </c:pt>
                <c:pt idx="768">
                  <c:v>3.4184000000000001</c:v>
                </c:pt>
                <c:pt idx="769">
                  <c:v>3.41568</c:v>
                </c:pt>
                <c:pt idx="770">
                  <c:v>3.42794</c:v>
                </c:pt>
                <c:pt idx="771">
                  <c:v>3.4540699999999998</c:v>
                </c:pt>
                <c:pt idx="772">
                  <c:v>3.4519099999999998</c:v>
                </c:pt>
                <c:pt idx="773">
                  <c:v>3.4674499999999999</c:v>
                </c:pt>
                <c:pt idx="774">
                  <c:v>3.47715</c:v>
                </c:pt>
                <c:pt idx="775">
                  <c:v>3.4568099999999999</c:v>
                </c:pt>
                <c:pt idx="776">
                  <c:v>3.4494400000000001</c:v>
                </c:pt>
                <c:pt idx="777">
                  <c:v>3.4599799999999998</c:v>
                </c:pt>
                <c:pt idx="778">
                  <c:v>3.4314900000000002</c:v>
                </c:pt>
                <c:pt idx="779">
                  <c:v>3.4080599999999999</c:v>
                </c:pt>
                <c:pt idx="780">
                  <c:v>3.4051499999999999</c:v>
                </c:pt>
                <c:pt idx="781">
                  <c:v>3.4038900000000001</c:v>
                </c:pt>
                <c:pt idx="782">
                  <c:v>3.4153899999999999</c:v>
                </c:pt>
                <c:pt idx="783">
                  <c:v>3.42781</c:v>
                </c:pt>
                <c:pt idx="784">
                  <c:v>3.41676</c:v>
                </c:pt>
                <c:pt idx="785">
                  <c:v>3.43154</c:v>
                </c:pt>
                <c:pt idx="786">
                  <c:v>3.41967</c:v>
                </c:pt>
                <c:pt idx="787">
                  <c:v>3.4348299999999998</c:v>
                </c:pt>
                <c:pt idx="788">
                  <c:v>3.4381300000000001</c:v>
                </c:pt>
                <c:pt idx="789">
                  <c:v>3.4093300000000002</c:v>
                </c:pt>
                <c:pt idx="790">
                  <c:v>3.3938199999999998</c:v>
                </c:pt>
                <c:pt idx="791">
                  <c:v>3.3958900000000001</c:v>
                </c:pt>
                <c:pt idx="792">
                  <c:v>3.3908499999999999</c:v>
                </c:pt>
                <c:pt idx="793">
                  <c:v>3.3875199999999999</c:v>
                </c:pt>
                <c:pt idx="794">
                  <c:v>3.3786300000000002</c:v>
                </c:pt>
                <c:pt idx="795">
                  <c:v>3.3862299999999999</c:v>
                </c:pt>
                <c:pt idx="796">
                  <c:v>3.3894099999999998</c:v>
                </c:pt>
                <c:pt idx="797">
                  <c:v>3.3881199999999998</c:v>
                </c:pt>
                <c:pt idx="798">
                  <c:v>3.38801</c:v>
                </c:pt>
                <c:pt idx="799">
                  <c:v>3.363</c:v>
                </c:pt>
                <c:pt idx="800">
                  <c:v>3.3629500000000001</c:v>
                </c:pt>
                <c:pt idx="801">
                  <c:v>3.3652799999999998</c:v>
                </c:pt>
                <c:pt idx="802">
                  <c:v>3.3731599999999999</c:v>
                </c:pt>
                <c:pt idx="803">
                  <c:v>3.37304</c:v>
                </c:pt>
                <c:pt idx="804">
                  <c:v>3.4006699999999999</c:v>
                </c:pt>
                <c:pt idx="805">
                  <c:v>3.3967499999999999</c:v>
                </c:pt>
                <c:pt idx="806">
                  <c:v>3.4061599999999999</c:v>
                </c:pt>
                <c:pt idx="807">
                  <c:v>3.4074</c:v>
                </c:pt>
                <c:pt idx="808">
                  <c:v>3.4335399999999998</c:v>
                </c:pt>
                <c:pt idx="809">
                  <c:v>3.4248699999999999</c:v>
                </c:pt>
                <c:pt idx="810">
                  <c:v>3.4304800000000002</c:v>
                </c:pt>
                <c:pt idx="811">
                  <c:v>3.41527</c:v>
                </c:pt>
                <c:pt idx="812">
                  <c:v>3.4274200000000001</c:v>
                </c:pt>
                <c:pt idx="813">
                  <c:v>3.4231699999999998</c:v>
                </c:pt>
                <c:pt idx="814">
                  <c:v>3.3936999999999999</c:v>
                </c:pt>
                <c:pt idx="815">
                  <c:v>3.3709500000000001</c:v>
                </c:pt>
                <c:pt idx="816">
                  <c:v>3.3369400000000002</c:v>
                </c:pt>
                <c:pt idx="817">
                  <c:v>3.35561</c:v>
                </c:pt>
                <c:pt idx="818">
                  <c:v>3.3884600000000002</c:v>
                </c:pt>
                <c:pt idx="819">
                  <c:v>3.37615</c:v>
                </c:pt>
                <c:pt idx="820">
                  <c:v>3.4084699999999999</c:v>
                </c:pt>
                <c:pt idx="821">
                  <c:v>3.3843899999999998</c:v>
                </c:pt>
                <c:pt idx="822">
                  <c:v>3.42686</c:v>
                </c:pt>
                <c:pt idx="823">
                  <c:v>3.4712200000000002</c:v>
                </c:pt>
                <c:pt idx="824">
                  <c:v>3.4918399999999998</c:v>
                </c:pt>
                <c:pt idx="825">
                  <c:v>3.4875799999999999</c:v>
                </c:pt>
                <c:pt idx="826">
                  <c:v>3.47119</c:v>
                </c:pt>
                <c:pt idx="827">
                  <c:v>3.4956</c:v>
                </c:pt>
                <c:pt idx="828">
                  <c:v>3.47742</c:v>
                </c:pt>
                <c:pt idx="829">
                  <c:v>3.4201899999999998</c:v>
                </c:pt>
                <c:pt idx="830">
                  <c:v>3.4001299999999999</c:v>
                </c:pt>
                <c:pt idx="831">
                  <c:v>3.4079000000000002</c:v>
                </c:pt>
                <c:pt idx="832">
                  <c:v>3.4114399999999998</c:v>
                </c:pt>
                <c:pt idx="833">
                  <c:v>3.3934699999999998</c:v>
                </c:pt>
                <c:pt idx="834">
                  <c:v>3.3948100000000001</c:v>
                </c:pt>
                <c:pt idx="835">
                  <c:v>3.3863799999999999</c:v>
                </c:pt>
                <c:pt idx="836">
                  <c:v>3.3868399999999999</c:v>
                </c:pt>
                <c:pt idx="837">
                  <c:v>3.3771399999999998</c:v>
                </c:pt>
                <c:pt idx="838">
                  <c:v>3.3965999999999998</c:v>
                </c:pt>
                <c:pt idx="839">
                  <c:v>3.4018899999999999</c:v>
                </c:pt>
                <c:pt idx="840">
                  <c:v>3.40164</c:v>
                </c:pt>
                <c:pt idx="841">
                  <c:v>3.3913500000000001</c:v>
                </c:pt>
                <c:pt idx="842">
                  <c:v>3.3743600000000002</c:v>
                </c:pt>
                <c:pt idx="843">
                  <c:v>3.3843399999999999</c:v>
                </c:pt>
                <c:pt idx="844">
                  <c:v>3.3922300000000001</c:v>
                </c:pt>
                <c:pt idx="845">
                  <c:v>3.3625600000000002</c:v>
                </c:pt>
                <c:pt idx="846">
                  <c:v>3.3836399999999998</c:v>
                </c:pt>
                <c:pt idx="847">
                  <c:v>3.42774</c:v>
                </c:pt>
                <c:pt idx="848">
                  <c:v>3.41622</c:v>
                </c:pt>
                <c:pt idx="849">
                  <c:v>3.4275099999999998</c:v>
                </c:pt>
                <c:pt idx="850">
                  <c:v>3.42923</c:v>
                </c:pt>
                <c:pt idx="851">
                  <c:v>3.4387099999999999</c:v>
                </c:pt>
                <c:pt idx="852">
                  <c:v>3.4449199999999998</c:v>
                </c:pt>
                <c:pt idx="853">
                  <c:v>3.4802599999999999</c:v>
                </c:pt>
                <c:pt idx="854">
                  <c:v>3.5117000000000003</c:v>
                </c:pt>
                <c:pt idx="855">
                  <c:v>3.5017499999999999</c:v>
                </c:pt>
                <c:pt idx="856">
                  <c:v>3.4672399999999999</c:v>
                </c:pt>
                <c:pt idx="857">
                  <c:v>3.4537200000000001</c:v>
                </c:pt>
                <c:pt idx="858">
                  <c:v>3.4702600000000001</c:v>
                </c:pt>
                <c:pt idx="859">
                  <c:v>3.4658500000000001</c:v>
                </c:pt>
                <c:pt idx="860">
                  <c:v>3.48874</c:v>
                </c:pt>
                <c:pt idx="861">
                  <c:v>3.4842399999999998</c:v>
                </c:pt>
                <c:pt idx="862">
                  <c:v>3.50265</c:v>
                </c:pt>
                <c:pt idx="863">
                  <c:v>3.4846900000000001</c:v>
                </c:pt>
                <c:pt idx="864">
                  <c:v>3.48671</c:v>
                </c:pt>
                <c:pt idx="865">
                  <c:v>3.5096099999999999</c:v>
                </c:pt>
                <c:pt idx="866">
                  <c:v>3.53518</c:v>
                </c:pt>
                <c:pt idx="867">
                  <c:v>3.5066899999999999</c:v>
                </c:pt>
                <c:pt idx="868">
                  <c:v>3.50901</c:v>
                </c:pt>
                <c:pt idx="869">
                  <c:v>3.4927000000000001</c:v>
                </c:pt>
                <c:pt idx="870">
                  <c:v>3.5093299999999998</c:v>
                </c:pt>
                <c:pt idx="871">
                  <c:v>3.5220899999999999</c:v>
                </c:pt>
                <c:pt idx="872">
                  <c:v>3.5716000000000001</c:v>
                </c:pt>
                <c:pt idx="873">
                  <c:v>3.5447600000000001</c:v>
                </c:pt>
                <c:pt idx="874">
                  <c:v>3.5409600000000001</c:v>
                </c:pt>
                <c:pt idx="875">
                  <c:v>3.5467300000000002</c:v>
                </c:pt>
                <c:pt idx="876">
                  <c:v>3.5578699999999999</c:v>
                </c:pt>
                <c:pt idx="877">
                  <c:v>3.5748699999999998</c:v>
                </c:pt>
                <c:pt idx="878">
                  <c:v>3.5258699999999998</c:v>
                </c:pt>
                <c:pt idx="879">
                  <c:v>3.53783</c:v>
                </c:pt>
                <c:pt idx="880">
                  <c:v>3.5534699999999999</c:v>
                </c:pt>
                <c:pt idx="881">
                  <c:v>3.5378500000000002</c:v>
                </c:pt>
                <c:pt idx="882">
                  <c:v>3.5690900000000001</c:v>
                </c:pt>
                <c:pt idx="883">
                  <c:v>3.5910700000000002</c:v>
                </c:pt>
                <c:pt idx="884">
                  <c:v>3.5985499999999999</c:v>
                </c:pt>
                <c:pt idx="885">
                  <c:v>3.6219999999999999</c:v>
                </c:pt>
                <c:pt idx="886">
                  <c:v>3.57531</c:v>
                </c:pt>
                <c:pt idx="887">
                  <c:v>3.5532500000000002</c:v>
                </c:pt>
                <c:pt idx="888">
                  <c:v>3.5927600000000002</c:v>
                </c:pt>
                <c:pt idx="889">
                  <c:v>3.6411799999999999</c:v>
                </c:pt>
                <c:pt idx="890">
                  <c:v>3.6538300000000001</c:v>
                </c:pt>
                <c:pt idx="891">
                  <c:v>3.6691700000000003</c:v>
                </c:pt>
                <c:pt idx="892">
                  <c:v>3.6567099999999999</c:v>
                </c:pt>
                <c:pt idx="893">
                  <c:v>3.6573099999999998</c:v>
                </c:pt>
                <c:pt idx="894">
                  <c:v>3.62473</c:v>
                </c:pt>
                <c:pt idx="895">
                  <c:v>3.61585</c:v>
                </c:pt>
                <c:pt idx="896">
                  <c:v>3.6345299999999998</c:v>
                </c:pt>
                <c:pt idx="897">
                  <c:v>3.6334999999999997</c:v>
                </c:pt>
                <c:pt idx="898">
                  <c:v>3.6421399999999999</c:v>
                </c:pt>
                <c:pt idx="899">
                  <c:v>3.6225800000000001</c:v>
                </c:pt>
                <c:pt idx="900">
                  <c:v>3.5902099999999999</c:v>
                </c:pt>
                <c:pt idx="901">
                  <c:v>3.6202399999999999</c:v>
                </c:pt>
                <c:pt idx="902">
                  <c:v>3.6314199999999999</c:v>
                </c:pt>
                <c:pt idx="903">
                  <c:v>3.6270600000000002</c:v>
                </c:pt>
                <c:pt idx="904">
                  <c:v>3.6354199999999999</c:v>
                </c:pt>
                <c:pt idx="905">
                  <c:v>3.6025900000000002</c:v>
                </c:pt>
                <c:pt idx="906">
                  <c:v>3.5480900000000002</c:v>
                </c:pt>
                <c:pt idx="907">
                  <c:v>3.5238300000000002</c:v>
                </c:pt>
                <c:pt idx="908">
                  <c:v>3.5294099999999999</c:v>
                </c:pt>
                <c:pt idx="909">
                  <c:v>3.4993400000000001</c:v>
                </c:pt>
                <c:pt idx="910">
                  <c:v>3.4786999999999999</c:v>
                </c:pt>
                <c:pt idx="911">
                  <c:v>3.4899900000000001</c:v>
                </c:pt>
                <c:pt idx="912">
                  <c:v>3.4820500000000001</c:v>
                </c:pt>
                <c:pt idx="913">
                  <c:v>3.4623499999999998</c:v>
                </c:pt>
                <c:pt idx="914">
                  <c:v>3.4575300000000002</c:v>
                </c:pt>
                <c:pt idx="915">
                  <c:v>3.4747400000000002</c:v>
                </c:pt>
                <c:pt idx="916">
                  <c:v>3.46976</c:v>
                </c:pt>
                <c:pt idx="917">
                  <c:v>3.4743499999999998</c:v>
                </c:pt>
                <c:pt idx="918">
                  <c:v>3.4754800000000001</c:v>
                </c:pt>
                <c:pt idx="919">
                  <c:v>3.49146</c:v>
                </c:pt>
                <c:pt idx="920">
                  <c:v>3.4994100000000001</c:v>
                </c:pt>
                <c:pt idx="921">
                  <c:v>3.4864600000000001</c:v>
                </c:pt>
                <c:pt idx="922">
                  <c:v>3.4848400000000002</c:v>
                </c:pt>
                <c:pt idx="923">
                  <c:v>3.48089</c:v>
                </c:pt>
                <c:pt idx="924">
                  <c:v>3.4704299999999999</c:v>
                </c:pt>
                <c:pt idx="925">
                  <c:v>3.4845000000000002</c:v>
                </c:pt>
                <c:pt idx="926">
                  <c:v>3.48061</c:v>
                </c:pt>
                <c:pt idx="927">
                  <c:v>3.4739900000000001</c:v>
                </c:pt>
                <c:pt idx="928">
                  <c:v>3.4886499999999998</c:v>
                </c:pt>
                <c:pt idx="929">
                  <c:v>3.4948899999999998</c:v>
                </c:pt>
                <c:pt idx="930">
                  <c:v>3.4723100000000002</c:v>
                </c:pt>
                <c:pt idx="931">
                  <c:v>3.46421</c:v>
                </c:pt>
                <c:pt idx="932">
                  <c:v>3.4594300000000002</c:v>
                </c:pt>
                <c:pt idx="933">
                  <c:v>3.4521999999999999</c:v>
                </c:pt>
                <c:pt idx="934">
                  <c:v>3.4416500000000001</c:v>
                </c:pt>
                <c:pt idx="935">
                  <c:v>3.4371399999999999</c:v>
                </c:pt>
                <c:pt idx="936">
                  <c:v>3.44902</c:v>
                </c:pt>
                <c:pt idx="937">
                  <c:v>3.4485999999999999</c:v>
                </c:pt>
                <c:pt idx="938">
                  <c:v>3.4552</c:v>
                </c:pt>
                <c:pt idx="939">
                  <c:v>3.4369800000000001</c:v>
                </c:pt>
                <c:pt idx="940">
                  <c:v>3.4239899999999999</c:v>
                </c:pt>
                <c:pt idx="941">
                  <c:v>3.4453200000000002</c:v>
                </c:pt>
                <c:pt idx="942">
                  <c:v>3.4545400000000002</c:v>
                </c:pt>
                <c:pt idx="943">
                  <c:v>3.4439700000000002</c:v>
                </c:pt>
                <c:pt idx="944">
                  <c:v>3.4194399999999998</c:v>
                </c:pt>
                <c:pt idx="945">
                  <c:v>3.4051800000000001</c:v>
                </c:pt>
                <c:pt idx="946">
                  <c:v>3.4148499999999999</c:v>
                </c:pt>
                <c:pt idx="947">
                  <c:v>3.4147699999999999</c:v>
                </c:pt>
                <c:pt idx="948">
                  <c:v>3.42807</c:v>
                </c:pt>
                <c:pt idx="949">
                  <c:v>3.4095200000000001</c:v>
                </c:pt>
                <c:pt idx="950">
                  <c:v>3.4062700000000001</c:v>
                </c:pt>
                <c:pt idx="951">
                  <c:v>3.3910200000000001</c:v>
                </c:pt>
                <c:pt idx="952">
                  <c:v>3.4001700000000001</c:v>
                </c:pt>
                <c:pt idx="953">
                  <c:v>3.4464399999999999</c:v>
                </c:pt>
                <c:pt idx="954">
                  <c:v>3.4635400000000001</c:v>
                </c:pt>
                <c:pt idx="955">
                  <c:v>3.4287700000000001</c:v>
                </c:pt>
                <c:pt idx="956">
                  <c:v>3.4084099999999999</c:v>
                </c:pt>
                <c:pt idx="957">
                  <c:v>3.4006600000000002</c:v>
                </c:pt>
                <c:pt idx="958">
                  <c:v>3.4271099999999999</c:v>
                </c:pt>
                <c:pt idx="959">
                  <c:v>3.4235600000000002</c:v>
                </c:pt>
                <c:pt idx="960">
                  <c:v>3.4580600000000001</c:v>
                </c:pt>
                <c:pt idx="961">
                  <c:v>3.4553699999999998</c:v>
                </c:pt>
                <c:pt idx="962">
                  <c:v>3.46272</c:v>
                </c:pt>
                <c:pt idx="963">
                  <c:v>3.4842399999999998</c:v>
                </c:pt>
                <c:pt idx="964">
                  <c:v>3.46048</c:v>
                </c:pt>
                <c:pt idx="965">
                  <c:v>3.4558300000000002</c:v>
                </c:pt>
                <c:pt idx="966">
                  <c:v>3.4609399999999999</c:v>
                </c:pt>
                <c:pt idx="967">
                  <c:v>3.4771200000000002</c:v>
                </c:pt>
                <c:pt idx="968">
                  <c:v>3.48834</c:v>
                </c:pt>
                <c:pt idx="969">
                  <c:v>3.4595600000000002</c:v>
                </c:pt>
                <c:pt idx="970">
                  <c:v>3.45709</c:v>
                </c:pt>
                <c:pt idx="971">
                  <c:v>3.4853700000000001</c:v>
                </c:pt>
                <c:pt idx="972">
                  <c:v>3.46394</c:v>
                </c:pt>
                <c:pt idx="973">
                  <c:v>3.4598900000000001</c:v>
                </c:pt>
                <c:pt idx="974">
                  <c:v>3.4394999999999998</c:v>
                </c:pt>
                <c:pt idx="975">
                  <c:v>3.4614400000000001</c:v>
                </c:pt>
                <c:pt idx="976">
                  <c:v>3.45451</c:v>
                </c:pt>
                <c:pt idx="977">
                  <c:v>3.47641</c:v>
                </c:pt>
                <c:pt idx="978">
                  <c:v>3.4780600000000002</c:v>
                </c:pt>
                <c:pt idx="979">
                  <c:v>3.50901</c:v>
                </c:pt>
                <c:pt idx="980">
                  <c:v>3.5303499999999999</c:v>
                </c:pt>
                <c:pt idx="981">
                  <c:v>3.5036399999999999</c:v>
                </c:pt>
                <c:pt idx="982">
                  <c:v>3.5132300000000001</c:v>
                </c:pt>
                <c:pt idx="983">
                  <c:v>3.5242900000000001</c:v>
                </c:pt>
                <c:pt idx="984">
                  <c:v>3.5343599999999999</c:v>
                </c:pt>
                <c:pt idx="985">
                  <c:v>3.5435400000000001</c:v>
                </c:pt>
                <c:pt idx="986">
                  <c:v>3.5698099999999999</c:v>
                </c:pt>
                <c:pt idx="987">
                  <c:v>3.5631500000000003</c:v>
                </c:pt>
                <c:pt idx="988">
                  <c:v>3.5910700000000002</c:v>
                </c:pt>
                <c:pt idx="989">
                  <c:v>3.6034899999999999</c:v>
                </c:pt>
                <c:pt idx="990">
                  <c:v>3.6412200000000001</c:v>
                </c:pt>
                <c:pt idx="991">
                  <c:v>3.6521400000000002</c:v>
                </c:pt>
                <c:pt idx="992">
                  <c:v>3.63639</c:v>
                </c:pt>
                <c:pt idx="993">
                  <c:v>3.6829100000000001</c:v>
                </c:pt>
                <c:pt idx="994">
                  <c:v>3.6729599999999998</c:v>
                </c:pt>
                <c:pt idx="995">
                  <c:v>3.70451</c:v>
                </c:pt>
                <c:pt idx="996">
                  <c:v>3.7028600000000003</c:v>
                </c:pt>
                <c:pt idx="997">
                  <c:v>3.6983000000000001</c:v>
                </c:pt>
                <c:pt idx="998">
                  <c:v>3.69075</c:v>
                </c:pt>
                <c:pt idx="999">
                  <c:v>3.6755200000000001</c:v>
                </c:pt>
                <c:pt idx="1000">
                  <c:v>3.6757200000000001</c:v>
                </c:pt>
                <c:pt idx="1001">
                  <c:v>3.6709899999999998</c:v>
                </c:pt>
                <c:pt idx="1002">
                  <c:v>3.6159300000000001</c:v>
                </c:pt>
                <c:pt idx="1003">
                  <c:v>3.6090900000000001</c:v>
                </c:pt>
                <c:pt idx="1004">
                  <c:v>3.6020799999999999</c:v>
                </c:pt>
                <c:pt idx="1005">
                  <c:v>3.63042</c:v>
                </c:pt>
                <c:pt idx="1006">
                  <c:v>3.63124</c:v>
                </c:pt>
                <c:pt idx="1007">
                  <c:v>3.6331500000000001</c:v>
                </c:pt>
                <c:pt idx="1008">
                  <c:v>3.6473</c:v>
                </c:pt>
                <c:pt idx="1009">
                  <c:v>3.65327</c:v>
                </c:pt>
                <c:pt idx="1010">
                  <c:v>3.6837400000000002</c:v>
                </c:pt>
                <c:pt idx="1011">
                  <c:v>3.6840199999999999</c:v>
                </c:pt>
                <c:pt idx="1012">
                  <c:v>3.7012999999999998</c:v>
                </c:pt>
                <c:pt idx="1013">
                  <c:v>3.6804199999999998</c:v>
                </c:pt>
                <c:pt idx="1014">
                  <c:v>3.7093600000000002</c:v>
                </c:pt>
                <c:pt idx="1015">
                  <c:v>3.6886100000000002</c:v>
                </c:pt>
                <c:pt idx="1016">
                  <c:v>3.6567099999999999</c:v>
                </c:pt>
                <c:pt idx="1017">
                  <c:v>3.65354</c:v>
                </c:pt>
                <c:pt idx="1018">
                  <c:v>3.60222</c:v>
                </c:pt>
                <c:pt idx="1019">
                  <c:v>3.6006100000000001</c:v>
                </c:pt>
                <c:pt idx="1020">
                  <c:v>3.6222400000000001</c:v>
                </c:pt>
                <c:pt idx="1021">
                  <c:v>3.6408199999999997</c:v>
                </c:pt>
                <c:pt idx="1022">
                  <c:v>3.6377800000000002</c:v>
                </c:pt>
                <c:pt idx="1023">
                  <c:v>3.6686399999999999</c:v>
                </c:pt>
                <c:pt idx="1024">
                  <c:v>3.6966299999999999</c:v>
                </c:pt>
                <c:pt idx="1025">
                  <c:v>3.68974</c:v>
                </c:pt>
                <c:pt idx="1026">
                  <c:v>3.6886700000000001</c:v>
                </c:pt>
                <c:pt idx="1027">
                  <c:v>3.65679</c:v>
                </c:pt>
                <c:pt idx="1028">
                  <c:v>3.6611599999999997</c:v>
                </c:pt>
                <c:pt idx="1029">
                  <c:v>3.6123599999999998</c:v>
                </c:pt>
                <c:pt idx="1030">
                  <c:v>3.60819</c:v>
                </c:pt>
                <c:pt idx="1031">
                  <c:v>3.57056</c:v>
                </c:pt>
                <c:pt idx="1032">
                  <c:v>3.5844200000000002</c:v>
                </c:pt>
                <c:pt idx="1033">
                  <c:v>3.59599</c:v>
                </c:pt>
                <c:pt idx="1034">
                  <c:v>3.5815000000000001</c:v>
                </c:pt>
                <c:pt idx="1035">
                  <c:v>3.5602999999999998</c:v>
                </c:pt>
                <c:pt idx="1036">
                  <c:v>3.54114</c:v>
                </c:pt>
                <c:pt idx="1037">
                  <c:v>3.58447</c:v>
                </c:pt>
                <c:pt idx="1038">
                  <c:v>3.5690900000000001</c:v>
                </c:pt>
                <c:pt idx="1039">
                  <c:v>3.51457</c:v>
                </c:pt>
                <c:pt idx="1040">
                  <c:v>3.5204</c:v>
                </c:pt>
                <c:pt idx="1041">
                  <c:v>3.5802700000000001</c:v>
                </c:pt>
                <c:pt idx="1042">
                  <c:v>3.5717400000000001</c:v>
                </c:pt>
                <c:pt idx="1043">
                  <c:v>3.5944199999999999</c:v>
                </c:pt>
                <c:pt idx="1044">
                  <c:v>3.6465800000000002</c:v>
                </c:pt>
                <c:pt idx="1045">
                  <c:v>3.62</c:v>
                </c:pt>
                <c:pt idx="1046">
                  <c:v>3.5479500000000002</c:v>
                </c:pt>
                <c:pt idx="1047">
                  <c:v>3.5206900000000001</c:v>
                </c:pt>
                <c:pt idx="1048">
                  <c:v>3.5752800000000002</c:v>
                </c:pt>
                <c:pt idx="1049">
                  <c:v>3.57586</c:v>
                </c:pt>
                <c:pt idx="1050">
                  <c:v>3.5516399999999999</c:v>
                </c:pt>
                <c:pt idx="1051">
                  <c:v>3.5818099999999999</c:v>
                </c:pt>
                <c:pt idx="1052">
                  <c:v>3.5744500000000001</c:v>
                </c:pt>
                <c:pt idx="1053">
                  <c:v>3.4962400000000002</c:v>
                </c:pt>
                <c:pt idx="1054">
                  <c:v>3.5212500000000002</c:v>
                </c:pt>
                <c:pt idx="1055">
                  <c:v>3.5270899999999998</c:v>
                </c:pt>
                <c:pt idx="1056">
                  <c:v>3.4775800000000001</c:v>
                </c:pt>
                <c:pt idx="1057">
                  <c:v>3.4738500000000001</c:v>
                </c:pt>
                <c:pt idx="1058">
                  <c:v>3.4754800000000001</c:v>
                </c:pt>
                <c:pt idx="1059">
                  <c:v>3.4814500000000002</c:v>
                </c:pt>
                <c:pt idx="1060">
                  <c:v>3.49383</c:v>
                </c:pt>
                <c:pt idx="1061">
                  <c:v>3.5288200000000001</c:v>
                </c:pt>
                <c:pt idx="1062">
                  <c:v>3.5356800000000002</c:v>
                </c:pt>
                <c:pt idx="1063">
                  <c:v>3.5558899999999998</c:v>
                </c:pt>
                <c:pt idx="1064">
                  <c:v>3.59592</c:v>
                </c:pt>
                <c:pt idx="1065">
                  <c:v>3.6383100000000002</c:v>
                </c:pt>
                <c:pt idx="1066">
                  <c:v>3.6357300000000001</c:v>
                </c:pt>
                <c:pt idx="1067">
                  <c:v>3.6315400000000002</c:v>
                </c:pt>
                <c:pt idx="1068">
                  <c:v>3.6447699999999998</c:v>
                </c:pt>
                <c:pt idx="1069">
                  <c:v>3.6063000000000001</c:v>
                </c:pt>
                <c:pt idx="1070">
                  <c:v>3.6209799999999999</c:v>
                </c:pt>
                <c:pt idx="1071">
                  <c:v>3.6001599999999998</c:v>
                </c:pt>
                <c:pt idx="1072">
                  <c:v>3.69299</c:v>
                </c:pt>
                <c:pt idx="1073">
                  <c:v>3.6625700000000001</c:v>
                </c:pt>
                <c:pt idx="1074">
                  <c:v>3.60121</c:v>
                </c:pt>
                <c:pt idx="1075">
                  <c:v>3.6192600000000001</c:v>
                </c:pt>
                <c:pt idx="1076">
                  <c:v>3.5596800000000002</c:v>
                </c:pt>
                <c:pt idx="1077">
                  <c:v>3.5810200000000001</c:v>
                </c:pt>
                <c:pt idx="1078">
                  <c:v>3.6387700000000001</c:v>
                </c:pt>
                <c:pt idx="1079">
                  <c:v>3.5961699999999999</c:v>
                </c:pt>
                <c:pt idx="1080">
                  <c:v>3.5945800000000001</c:v>
                </c:pt>
                <c:pt idx="1081">
                  <c:v>3.5603400000000001</c:v>
                </c:pt>
                <c:pt idx="1082">
                  <c:v>3.5071699999999999</c:v>
                </c:pt>
                <c:pt idx="1083">
                  <c:v>3.4752700000000001</c:v>
                </c:pt>
                <c:pt idx="1084">
                  <c:v>3.5098400000000001</c:v>
                </c:pt>
                <c:pt idx="1085">
                  <c:v>3.8026</c:v>
                </c:pt>
                <c:pt idx="1086">
                  <c:v>3.7413600000000002</c:v>
                </c:pt>
                <c:pt idx="1087">
                  <c:v>3.6565300000000001</c:v>
                </c:pt>
                <c:pt idx="1088">
                  <c:v>3.57274</c:v>
                </c:pt>
                <c:pt idx="1089">
                  <c:v>3.5074999999999998</c:v>
                </c:pt>
                <c:pt idx="1090">
                  <c:v>3.4993300000000001</c:v>
                </c:pt>
                <c:pt idx="1091">
                  <c:v>3.55071</c:v>
                </c:pt>
                <c:pt idx="1092">
                  <c:v>3.6577799999999998</c:v>
                </c:pt>
                <c:pt idx="1093">
                  <c:v>3.63218</c:v>
                </c:pt>
                <c:pt idx="1094">
                  <c:v>3.6206</c:v>
                </c:pt>
                <c:pt idx="1095">
                  <c:v>3.6753999999999998</c:v>
                </c:pt>
                <c:pt idx="1096">
                  <c:v>3.69631</c:v>
                </c:pt>
                <c:pt idx="1097">
                  <c:v>3.6759500000000003</c:v>
                </c:pt>
                <c:pt idx="1098">
                  <c:v>3.6304600000000002</c:v>
                </c:pt>
                <c:pt idx="1099">
                  <c:v>3.6148699999999998</c:v>
                </c:pt>
                <c:pt idx="1100">
                  <c:v>3.65225</c:v>
                </c:pt>
                <c:pt idx="1101">
                  <c:v>3.7545999999999999</c:v>
                </c:pt>
                <c:pt idx="1102">
                  <c:v>3.82152</c:v>
                </c:pt>
                <c:pt idx="1103">
                  <c:v>4.1026299999999996</c:v>
                </c:pt>
                <c:pt idx="1104">
                  <c:v>3.93811</c:v>
                </c:pt>
                <c:pt idx="1105">
                  <c:v>3.8101099999999999</c:v>
                </c:pt>
                <c:pt idx="1106">
                  <c:v>3.6846399999999999</c:v>
                </c:pt>
                <c:pt idx="1107">
                  <c:v>3.7574100000000001</c:v>
                </c:pt>
                <c:pt idx="1108">
                  <c:v>3.64886</c:v>
                </c:pt>
                <c:pt idx="1109">
                  <c:v>3.7191999999999998</c:v>
                </c:pt>
                <c:pt idx="1110">
                  <c:v>3.5798800000000002</c:v>
                </c:pt>
                <c:pt idx="1111">
                  <c:v>3.5333299999999999</c:v>
                </c:pt>
                <c:pt idx="1112">
                  <c:v>3.49268</c:v>
                </c:pt>
                <c:pt idx="1113">
                  <c:v>3.4978600000000002</c:v>
                </c:pt>
                <c:pt idx="1114">
                  <c:v>3.4401299999999999</c:v>
                </c:pt>
                <c:pt idx="1115">
                  <c:v>3.4607200000000002</c:v>
                </c:pt>
                <c:pt idx="1116">
                  <c:v>3.3900700000000001</c:v>
                </c:pt>
                <c:pt idx="1117">
                  <c:v>3.3855200000000001</c:v>
                </c:pt>
                <c:pt idx="1118">
                  <c:v>3.42713</c:v>
                </c:pt>
                <c:pt idx="1119">
                  <c:v>3.4410099999999999</c:v>
                </c:pt>
                <c:pt idx="1120">
                  <c:v>3.4967800000000002</c:v>
                </c:pt>
                <c:pt idx="1121">
                  <c:v>3.4824000000000002</c:v>
                </c:pt>
                <c:pt idx="1122">
                  <c:v>3.4892300000000001</c:v>
                </c:pt>
                <c:pt idx="1123">
                  <c:v>3.4648099999999999</c:v>
                </c:pt>
                <c:pt idx="1124">
                  <c:v>3.4780199999999999</c:v>
                </c:pt>
                <c:pt idx="1125">
                  <c:v>3.4117100000000002</c:v>
                </c:pt>
                <c:pt idx="1126">
                  <c:v>3.3092800000000002</c:v>
                </c:pt>
                <c:pt idx="1127">
                  <c:v>3.24186</c:v>
                </c:pt>
                <c:pt idx="1128">
                  <c:v>3.2885599999999999</c:v>
                </c:pt>
                <c:pt idx="1129">
                  <c:v>3.2579699999999998</c:v>
                </c:pt>
                <c:pt idx="1130">
                  <c:v>3.1938200000000001</c:v>
                </c:pt>
                <c:pt idx="1131">
                  <c:v>3.1998199999999999</c:v>
                </c:pt>
                <c:pt idx="1132">
                  <c:v>3.2630599999999998</c:v>
                </c:pt>
                <c:pt idx="1133">
                  <c:v>3.3096700000000001</c:v>
                </c:pt>
                <c:pt idx="1134">
                  <c:v>3.3541799999999999</c:v>
                </c:pt>
                <c:pt idx="1135">
                  <c:v>3.3507400000000001</c:v>
                </c:pt>
                <c:pt idx="1136">
                  <c:v>3.3729200000000001</c:v>
                </c:pt>
                <c:pt idx="1137">
                  <c:v>3.3391700000000002</c:v>
                </c:pt>
                <c:pt idx="1138">
                  <c:v>3.30687</c:v>
                </c:pt>
                <c:pt idx="1139">
                  <c:v>3.2862100000000001</c:v>
                </c:pt>
                <c:pt idx="1140">
                  <c:v>3.2942</c:v>
                </c:pt>
                <c:pt idx="1141">
                  <c:v>3.2750500000000002</c:v>
                </c:pt>
                <c:pt idx="1142">
                  <c:v>3.30816</c:v>
                </c:pt>
                <c:pt idx="1143">
                  <c:v>3.26294</c:v>
                </c:pt>
                <c:pt idx="1144">
                  <c:v>3.2206600000000001</c:v>
                </c:pt>
                <c:pt idx="1145">
                  <c:v>3.25888</c:v>
                </c:pt>
                <c:pt idx="1146">
                  <c:v>3.2561900000000001</c:v>
                </c:pt>
                <c:pt idx="1147">
                  <c:v>3.2297099999999999</c:v>
                </c:pt>
                <c:pt idx="1148">
                  <c:v>3.24105</c:v>
                </c:pt>
                <c:pt idx="1149">
                  <c:v>3.2060399999999998</c:v>
                </c:pt>
                <c:pt idx="1150">
                  <c:v>3.2541700000000002</c:v>
                </c:pt>
                <c:pt idx="1151">
                  <c:v>3.2411400000000001</c:v>
                </c:pt>
                <c:pt idx="1152">
                  <c:v>3.23373</c:v>
                </c:pt>
                <c:pt idx="1153">
                  <c:v>3.29088</c:v>
                </c:pt>
                <c:pt idx="1154">
                  <c:v>3.2118700000000002</c:v>
                </c:pt>
                <c:pt idx="1155">
                  <c:v>3.2675299999999998</c:v>
                </c:pt>
                <c:pt idx="1156">
                  <c:v>3.2627800000000002</c:v>
                </c:pt>
                <c:pt idx="1157">
                  <c:v>3.2543799999999998</c:v>
                </c:pt>
                <c:pt idx="1158">
                  <c:v>3.2253400000000001</c:v>
                </c:pt>
                <c:pt idx="1159">
                  <c:v>3.1817199999999999</c:v>
                </c:pt>
                <c:pt idx="1160">
                  <c:v>3.1800899999999999</c:v>
                </c:pt>
                <c:pt idx="1161">
                  <c:v>3.15693</c:v>
                </c:pt>
                <c:pt idx="1162">
                  <c:v>3.1101100000000002</c:v>
                </c:pt>
                <c:pt idx="1163">
                  <c:v>3.1188400000000001</c:v>
                </c:pt>
                <c:pt idx="1164">
                  <c:v>3.1337600000000001</c:v>
                </c:pt>
                <c:pt idx="1165">
                  <c:v>3.1411699999999998</c:v>
                </c:pt>
                <c:pt idx="1166">
                  <c:v>3.1248399999999998</c:v>
                </c:pt>
                <c:pt idx="1167">
                  <c:v>3.1049199999999999</c:v>
                </c:pt>
                <c:pt idx="1168">
                  <c:v>3.1055000000000001</c:v>
                </c:pt>
                <c:pt idx="1169">
                  <c:v>3.0959699999999999</c:v>
                </c:pt>
                <c:pt idx="1170">
                  <c:v>3.13794</c:v>
                </c:pt>
                <c:pt idx="1171">
                  <c:v>3.13429</c:v>
                </c:pt>
                <c:pt idx="1172">
                  <c:v>3.1353900000000001</c:v>
                </c:pt>
                <c:pt idx="1173">
                  <c:v>3.09294</c:v>
                </c:pt>
                <c:pt idx="1174">
                  <c:v>3.0847699999999998</c:v>
                </c:pt>
                <c:pt idx="1175">
                  <c:v>3.0600700000000001</c:v>
                </c:pt>
                <c:pt idx="1176">
                  <c:v>3.0692300000000001</c:v>
                </c:pt>
                <c:pt idx="1177">
                  <c:v>3.04108</c:v>
                </c:pt>
                <c:pt idx="1178">
                  <c:v>3.0346099999999998</c:v>
                </c:pt>
                <c:pt idx="1179">
                  <c:v>3.0760100000000001</c:v>
                </c:pt>
                <c:pt idx="1180">
                  <c:v>3.07125</c:v>
                </c:pt>
                <c:pt idx="1181">
                  <c:v>3.0618400000000001</c:v>
                </c:pt>
                <c:pt idx="1182">
                  <c:v>3.05844</c:v>
                </c:pt>
                <c:pt idx="1183">
                  <c:v>3.0791900000000001</c:v>
                </c:pt>
                <c:pt idx="1184">
                  <c:v>3.0758000000000001</c:v>
                </c:pt>
                <c:pt idx="1185">
                  <c:v>3.1279699999999999</c:v>
                </c:pt>
                <c:pt idx="1186">
                  <c:v>3.0688</c:v>
                </c:pt>
                <c:pt idx="1187">
                  <c:v>3.0520700000000001</c:v>
                </c:pt>
                <c:pt idx="1188">
                  <c:v>3.0607700000000002</c:v>
                </c:pt>
                <c:pt idx="1189">
                  <c:v>3.0716199999999998</c:v>
                </c:pt>
                <c:pt idx="1190">
                  <c:v>3.0321099999999999</c:v>
                </c:pt>
                <c:pt idx="1191">
                  <c:v>3.0165299999999999</c:v>
                </c:pt>
                <c:pt idx="1192">
                  <c:v>3.0253999999999999</c:v>
                </c:pt>
                <c:pt idx="1193">
                  <c:v>3.0158999999999998</c:v>
                </c:pt>
                <c:pt idx="1194">
                  <c:v>3.0345800000000001</c:v>
                </c:pt>
                <c:pt idx="1195">
                  <c:v>3.0672700000000002</c:v>
                </c:pt>
                <c:pt idx="1196">
                  <c:v>3.0548500000000001</c:v>
                </c:pt>
                <c:pt idx="1197">
                  <c:v>3.0933199999999998</c:v>
                </c:pt>
                <c:pt idx="1198">
                  <c:v>3.09517</c:v>
                </c:pt>
                <c:pt idx="1199">
                  <c:v>3.0767500000000001</c:v>
                </c:pt>
                <c:pt idx="1200">
                  <c:v>3.0969600000000002</c:v>
                </c:pt>
                <c:pt idx="1201">
                  <c:v>3.0994700000000002</c:v>
                </c:pt>
                <c:pt idx="1202">
                  <c:v>3.1166499999999999</c:v>
                </c:pt>
                <c:pt idx="1203">
                  <c:v>3.15028</c:v>
                </c:pt>
                <c:pt idx="1204">
                  <c:v>3.1434799999999998</c:v>
                </c:pt>
                <c:pt idx="1205">
                  <c:v>3.13002</c:v>
                </c:pt>
                <c:pt idx="1206">
                  <c:v>3.1854300000000002</c:v>
                </c:pt>
                <c:pt idx="1207">
                  <c:v>3.2283599999999999</c:v>
                </c:pt>
                <c:pt idx="1208">
                  <c:v>3.2478799999999999</c:v>
                </c:pt>
                <c:pt idx="1209">
                  <c:v>3.1511</c:v>
                </c:pt>
                <c:pt idx="1210">
                  <c:v>3.1133199999999999</c:v>
                </c:pt>
                <c:pt idx="1211">
                  <c:v>3.0965400000000001</c:v>
                </c:pt>
                <c:pt idx="1212">
                  <c:v>3.1229</c:v>
                </c:pt>
                <c:pt idx="1213">
                  <c:v>3.0797300000000001</c:v>
                </c:pt>
                <c:pt idx="1214">
                  <c:v>3.05335</c:v>
                </c:pt>
                <c:pt idx="1215">
                  <c:v>3.0669499999999998</c:v>
                </c:pt>
                <c:pt idx="1216">
                  <c:v>3.0766399999999998</c:v>
                </c:pt>
                <c:pt idx="1217">
                  <c:v>3.0636899999999998</c:v>
                </c:pt>
                <c:pt idx="1218">
                  <c:v>3.1039699999999999</c:v>
                </c:pt>
                <c:pt idx="1219">
                  <c:v>3.1193</c:v>
                </c:pt>
                <c:pt idx="1220">
                  <c:v>3.0858099999999999</c:v>
                </c:pt>
                <c:pt idx="1221">
                  <c:v>3.1170900000000001</c:v>
                </c:pt>
                <c:pt idx="1222">
                  <c:v>3.1135799999999998</c:v>
                </c:pt>
                <c:pt idx="1223">
                  <c:v>3.1008200000000001</c:v>
                </c:pt>
                <c:pt idx="1224">
                  <c:v>3.1009799999999998</c:v>
                </c:pt>
                <c:pt idx="1225">
                  <c:v>3.0443099999999998</c:v>
                </c:pt>
                <c:pt idx="1226">
                  <c:v>3.0281199999999999</c:v>
                </c:pt>
                <c:pt idx="1227">
                  <c:v>3.01939</c:v>
                </c:pt>
                <c:pt idx="1228">
                  <c:v>2.9997600000000002</c:v>
                </c:pt>
                <c:pt idx="1229">
                  <c:v>3.0122200000000001</c:v>
                </c:pt>
                <c:pt idx="1230">
                  <c:v>3.0171000000000001</c:v>
                </c:pt>
                <c:pt idx="1231">
                  <c:v>2.97044</c:v>
                </c:pt>
                <c:pt idx="1232">
                  <c:v>2.97506</c:v>
                </c:pt>
                <c:pt idx="1233">
                  <c:v>2.9700199999999999</c:v>
                </c:pt>
                <c:pt idx="1234">
                  <c:v>2.9642499999999998</c:v>
                </c:pt>
                <c:pt idx="1235">
                  <c:v>2.9880100000000001</c:v>
                </c:pt>
                <c:pt idx="1236">
                  <c:v>2.9989400000000002</c:v>
                </c:pt>
                <c:pt idx="1237">
                  <c:v>3.0272999999999999</c:v>
                </c:pt>
                <c:pt idx="1238">
                  <c:v>3.0073300000000001</c:v>
                </c:pt>
                <c:pt idx="1239">
                  <c:v>3.0141499999999999</c:v>
                </c:pt>
                <c:pt idx="1240">
                  <c:v>3.04135</c:v>
                </c:pt>
                <c:pt idx="1241">
                  <c:v>3.0798899999999998</c:v>
                </c:pt>
                <c:pt idx="1242">
                  <c:v>3.0084300000000002</c:v>
                </c:pt>
                <c:pt idx="1243">
                  <c:v>3.0071099999999999</c:v>
                </c:pt>
                <c:pt idx="1244">
                  <c:v>3.00935</c:v>
                </c:pt>
                <c:pt idx="1245">
                  <c:v>2.9942500000000001</c:v>
                </c:pt>
                <c:pt idx="1246">
                  <c:v>2.9708000000000001</c:v>
                </c:pt>
                <c:pt idx="1247">
                  <c:v>2.98746</c:v>
                </c:pt>
                <c:pt idx="1248">
                  <c:v>3.0093200000000002</c:v>
                </c:pt>
                <c:pt idx="1249">
                  <c:v>3.00135</c:v>
                </c:pt>
                <c:pt idx="1250">
                  <c:v>3.01755</c:v>
                </c:pt>
                <c:pt idx="1251">
                  <c:v>3.00522</c:v>
                </c:pt>
                <c:pt idx="1252">
                  <c:v>3.0052599999999998</c:v>
                </c:pt>
                <c:pt idx="1253">
                  <c:v>3.02596</c:v>
                </c:pt>
                <c:pt idx="1254">
                  <c:v>3.0523400000000001</c:v>
                </c:pt>
                <c:pt idx="1255">
                  <c:v>3.1170100000000001</c:v>
                </c:pt>
                <c:pt idx="1256">
                  <c:v>3.1137000000000001</c:v>
                </c:pt>
                <c:pt idx="1257">
                  <c:v>3.0850499999999998</c:v>
                </c:pt>
                <c:pt idx="1258">
                  <c:v>3.04698</c:v>
                </c:pt>
                <c:pt idx="1259">
                  <c:v>3.0794700000000002</c:v>
                </c:pt>
                <c:pt idx="1260">
                  <c:v>3.1674699999999998</c:v>
                </c:pt>
                <c:pt idx="1261">
                  <c:v>3.1679499999999998</c:v>
                </c:pt>
                <c:pt idx="1262">
                  <c:v>3.1871800000000001</c:v>
                </c:pt>
                <c:pt idx="1263">
                  <c:v>3.1726200000000002</c:v>
                </c:pt>
                <c:pt idx="1264">
                  <c:v>3.1956699999999998</c:v>
                </c:pt>
                <c:pt idx="1265">
                  <c:v>3.1490200000000002</c:v>
                </c:pt>
                <c:pt idx="1266">
                  <c:v>3.1427499999999999</c:v>
                </c:pt>
                <c:pt idx="1267">
                  <c:v>3.1522000000000001</c:v>
                </c:pt>
                <c:pt idx="1268">
                  <c:v>3.1981199999999999</c:v>
                </c:pt>
                <c:pt idx="1269">
                  <c:v>3.19015</c:v>
                </c:pt>
                <c:pt idx="1270">
                  <c:v>3.16</c:v>
                </c:pt>
                <c:pt idx="1271">
                  <c:v>3.1170599999999999</c:v>
                </c:pt>
                <c:pt idx="1272">
                  <c:v>3.1219000000000001</c:v>
                </c:pt>
                <c:pt idx="1273">
                  <c:v>3.1218900000000001</c:v>
                </c:pt>
                <c:pt idx="1274">
                  <c:v>3.1074299999999999</c:v>
                </c:pt>
                <c:pt idx="1275">
                  <c:v>3.0819700000000001</c:v>
                </c:pt>
                <c:pt idx="1276">
                  <c:v>3.1035200000000001</c:v>
                </c:pt>
                <c:pt idx="1277">
                  <c:v>3.09836</c:v>
                </c:pt>
                <c:pt idx="1278">
                  <c:v>3.0802200000000002</c:v>
                </c:pt>
                <c:pt idx="1279">
                  <c:v>3.07314</c:v>
                </c:pt>
                <c:pt idx="1280">
                  <c:v>3.0680800000000001</c:v>
                </c:pt>
                <c:pt idx="1281">
                  <c:v>3.0455700000000001</c:v>
                </c:pt>
                <c:pt idx="1282">
                  <c:v>3.0386199999999999</c:v>
                </c:pt>
                <c:pt idx="1283">
                  <c:v>3.0367700000000002</c:v>
                </c:pt>
                <c:pt idx="1284">
                  <c:v>3.0876399999999999</c:v>
                </c:pt>
                <c:pt idx="1285">
                  <c:v>3.1139000000000001</c:v>
                </c:pt>
                <c:pt idx="1286">
                  <c:v>3.0377700000000001</c:v>
                </c:pt>
                <c:pt idx="1287">
                  <c:v>2.9767099999999997</c:v>
                </c:pt>
                <c:pt idx="1288">
                  <c:v>2.9816599999999998</c:v>
                </c:pt>
                <c:pt idx="1289">
                  <c:v>2.9856099999999999</c:v>
                </c:pt>
                <c:pt idx="1290">
                  <c:v>2.9260799999999998</c:v>
                </c:pt>
                <c:pt idx="1291">
                  <c:v>2.90103</c:v>
                </c:pt>
                <c:pt idx="1292">
                  <c:v>2.8952</c:v>
                </c:pt>
                <c:pt idx="1293">
                  <c:v>2.9473500000000001</c:v>
                </c:pt>
                <c:pt idx="1294">
                  <c:v>2.9529399999999999</c:v>
                </c:pt>
                <c:pt idx="1295">
                  <c:v>2.9355799999999999</c:v>
                </c:pt>
                <c:pt idx="1296">
                  <c:v>2.93668</c:v>
                </c:pt>
                <c:pt idx="1297">
                  <c:v>2.9489100000000001</c:v>
                </c:pt>
                <c:pt idx="1298">
                  <c:v>2.91</c:v>
                </c:pt>
                <c:pt idx="1299">
                  <c:v>2.9269699999999998</c:v>
                </c:pt>
                <c:pt idx="1300">
                  <c:v>2.9246600000000003</c:v>
                </c:pt>
                <c:pt idx="1301">
                  <c:v>2.9026100000000001</c:v>
                </c:pt>
                <c:pt idx="1302">
                  <c:v>2.8644799999999999</c:v>
                </c:pt>
                <c:pt idx="1303">
                  <c:v>2.8501099999999999</c:v>
                </c:pt>
                <c:pt idx="1304">
                  <c:v>2.87086</c:v>
                </c:pt>
                <c:pt idx="1305">
                  <c:v>2.8805399999999999</c:v>
                </c:pt>
                <c:pt idx="1306">
                  <c:v>2.8827400000000001</c:v>
                </c:pt>
                <c:pt idx="1307">
                  <c:v>2.9009499999999999</c:v>
                </c:pt>
                <c:pt idx="1308">
                  <c:v>2.9046799999999999</c:v>
                </c:pt>
                <c:pt idx="1309">
                  <c:v>2.8835999999999999</c:v>
                </c:pt>
                <c:pt idx="1310">
                  <c:v>2.89676</c:v>
                </c:pt>
                <c:pt idx="1311">
                  <c:v>2.9068100000000001</c:v>
                </c:pt>
                <c:pt idx="1312">
                  <c:v>2.9543599999999999</c:v>
                </c:pt>
                <c:pt idx="1313">
                  <c:v>2.9420299999999999</c:v>
                </c:pt>
                <c:pt idx="1314">
                  <c:v>2.97709</c:v>
                </c:pt>
                <c:pt idx="1315">
                  <c:v>2.9359000000000002</c:v>
                </c:pt>
                <c:pt idx="1316">
                  <c:v>2.9086400000000001</c:v>
                </c:pt>
                <c:pt idx="1317">
                  <c:v>2.90842</c:v>
                </c:pt>
                <c:pt idx="1318">
                  <c:v>2.9204400000000001</c:v>
                </c:pt>
                <c:pt idx="1319">
                  <c:v>2.9691700000000001</c:v>
                </c:pt>
                <c:pt idx="1320">
                  <c:v>2.9546200000000002</c:v>
                </c:pt>
                <c:pt idx="1321">
                  <c:v>2.9531200000000002</c:v>
                </c:pt>
                <c:pt idx="1322">
                  <c:v>2.9537499999999999</c:v>
                </c:pt>
                <c:pt idx="1323">
                  <c:v>2.9600900000000001</c:v>
                </c:pt>
                <c:pt idx="1324">
                  <c:v>2.95147</c:v>
                </c:pt>
                <c:pt idx="1325">
                  <c:v>2.9813800000000001</c:v>
                </c:pt>
                <c:pt idx="1326">
                  <c:v>2.9354200000000001</c:v>
                </c:pt>
                <c:pt idx="1327">
                  <c:v>2.95939</c:v>
                </c:pt>
                <c:pt idx="1328">
                  <c:v>2.9874299999999998</c:v>
                </c:pt>
                <c:pt idx="1329">
                  <c:v>2.9930099999999999</c:v>
                </c:pt>
                <c:pt idx="1330">
                  <c:v>2.9853100000000001</c:v>
                </c:pt>
                <c:pt idx="1331">
                  <c:v>2.9812599999999998</c:v>
                </c:pt>
                <c:pt idx="1332">
                  <c:v>3.0273500000000002</c:v>
                </c:pt>
                <c:pt idx="1333">
                  <c:v>2.9895399999999999</c:v>
                </c:pt>
                <c:pt idx="1334">
                  <c:v>2.9825300000000001</c:v>
                </c:pt>
                <c:pt idx="1335">
                  <c:v>3.0022899999999999</c:v>
                </c:pt>
                <c:pt idx="1336">
                  <c:v>3.00387</c:v>
                </c:pt>
                <c:pt idx="1337">
                  <c:v>2.9758300000000002</c:v>
                </c:pt>
                <c:pt idx="1338">
                  <c:v>3.0198399999999999</c:v>
                </c:pt>
                <c:pt idx="1339">
                  <c:v>3.0302699999999998</c:v>
                </c:pt>
                <c:pt idx="1340">
                  <c:v>3.0300500000000001</c:v>
                </c:pt>
                <c:pt idx="1341">
                  <c:v>3.04725</c:v>
                </c:pt>
                <c:pt idx="1342">
                  <c:v>3.0585800000000001</c:v>
                </c:pt>
                <c:pt idx="1343">
                  <c:v>3.0638399999999999</c:v>
                </c:pt>
                <c:pt idx="1344">
                  <c:v>3.0768900000000001</c:v>
                </c:pt>
                <c:pt idx="1345">
                  <c:v>3.0134400000000001</c:v>
                </c:pt>
                <c:pt idx="1346">
                  <c:v>3.0051199999999998</c:v>
                </c:pt>
                <c:pt idx="1347">
                  <c:v>3.0451100000000002</c:v>
                </c:pt>
                <c:pt idx="1348">
                  <c:v>3.05104</c:v>
                </c:pt>
                <c:pt idx="1349">
                  <c:v>3.1112600000000001</c:v>
                </c:pt>
                <c:pt idx="1350">
                  <c:v>3.07585</c:v>
                </c:pt>
                <c:pt idx="1351">
                  <c:v>3.02373</c:v>
                </c:pt>
                <c:pt idx="1352">
                  <c:v>3.07206</c:v>
                </c:pt>
                <c:pt idx="1353">
                  <c:v>3.0649600000000001</c:v>
                </c:pt>
                <c:pt idx="1354">
                  <c:v>3.07009</c:v>
                </c:pt>
                <c:pt idx="1355">
                  <c:v>3.0499900000000002</c:v>
                </c:pt>
                <c:pt idx="1356">
                  <c:v>3.0259</c:v>
                </c:pt>
                <c:pt idx="1357">
                  <c:v>3.0000900000000001</c:v>
                </c:pt>
                <c:pt idx="1358">
                  <c:v>2.93919</c:v>
                </c:pt>
                <c:pt idx="1359">
                  <c:v>2.9333399999999998</c:v>
                </c:pt>
                <c:pt idx="1360">
                  <c:v>2.9876499999999999</c:v>
                </c:pt>
                <c:pt idx="1361">
                  <c:v>2.9858199999999999</c:v>
                </c:pt>
                <c:pt idx="1362">
                  <c:v>2.9714399999999999</c:v>
                </c:pt>
                <c:pt idx="1363">
                  <c:v>2.9392100000000001</c:v>
                </c:pt>
                <c:pt idx="1364">
                  <c:v>2.8740800000000002</c:v>
                </c:pt>
                <c:pt idx="1365">
                  <c:v>2.8574799999999998</c:v>
                </c:pt>
                <c:pt idx="1366">
                  <c:v>2.8904999999999998</c:v>
                </c:pt>
                <c:pt idx="1367">
                  <c:v>2.8932000000000002</c:v>
                </c:pt>
                <c:pt idx="1368">
                  <c:v>2.8759000000000001</c:v>
                </c:pt>
                <c:pt idx="1369">
                  <c:v>2.9126099999999999</c:v>
                </c:pt>
                <c:pt idx="1370">
                  <c:v>2.9076200000000001</c:v>
                </c:pt>
                <c:pt idx="1371">
                  <c:v>2.9487199999999998</c:v>
                </c:pt>
                <c:pt idx="1372">
                  <c:v>2.94556</c:v>
                </c:pt>
                <c:pt idx="1373">
                  <c:v>2.9157799999999998</c:v>
                </c:pt>
                <c:pt idx="1374">
                  <c:v>2.9058299999999999</c:v>
                </c:pt>
                <c:pt idx="1375">
                  <c:v>2.9530500000000002</c:v>
                </c:pt>
                <c:pt idx="1376">
                  <c:v>2.9827399999999997</c:v>
                </c:pt>
                <c:pt idx="1377">
                  <c:v>3.0360200000000002</c:v>
                </c:pt>
                <c:pt idx="1378">
                  <c:v>3.06264</c:v>
                </c:pt>
                <c:pt idx="1379">
                  <c:v>3.0319699999999998</c:v>
                </c:pt>
                <c:pt idx="1380">
                  <c:v>3.0213899999999998</c:v>
                </c:pt>
                <c:pt idx="1381">
                  <c:v>3.0215399999999999</c:v>
                </c:pt>
                <c:pt idx="1382">
                  <c:v>3.02155</c:v>
                </c:pt>
                <c:pt idx="1383">
                  <c:v>3.0232100000000002</c:v>
                </c:pt>
                <c:pt idx="1384">
                  <c:v>3.0310299999999999</c:v>
                </c:pt>
                <c:pt idx="1385">
                  <c:v>3.0467200000000001</c:v>
                </c:pt>
                <c:pt idx="1386">
                  <c:v>3.04514</c:v>
                </c:pt>
                <c:pt idx="1387">
                  <c:v>3.0615800000000002</c:v>
                </c:pt>
                <c:pt idx="1388">
                  <c:v>3.0758100000000002</c:v>
                </c:pt>
                <c:pt idx="1389">
                  <c:v>3.0751300000000001</c:v>
                </c:pt>
                <c:pt idx="1390">
                  <c:v>3.0830600000000001</c:v>
                </c:pt>
                <c:pt idx="1391">
                  <c:v>3.1101700000000001</c:v>
                </c:pt>
                <c:pt idx="1392">
                  <c:v>3.1389399999999998</c:v>
                </c:pt>
                <c:pt idx="1393">
                  <c:v>3.1453500000000001</c:v>
                </c:pt>
                <c:pt idx="1394">
                  <c:v>3.1501800000000002</c:v>
                </c:pt>
                <c:pt idx="1395">
                  <c:v>3.1148500000000001</c:v>
                </c:pt>
                <c:pt idx="1396">
                  <c:v>3.0463100000000001</c:v>
                </c:pt>
                <c:pt idx="1397">
                  <c:v>3.0274999999999999</c:v>
                </c:pt>
                <c:pt idx="1398">
                  <c:v>2.98753</c:v>
                </c:pt>
                <c:pt idx="1399">
                  <c:v>2.9932799999999999</c:v>
                </c:pt>
                <c:pt idx="1400">
                  <c:v>2.96462</c:v>
                </c:pt>
                <c:pt idx="1401">
                  <c:v>2.9455800000000001</c:v>
                </c:pt>
                <c:pt idx="1402">
                  <c:v>2.9584099999999998</c:v>
                </c:pt>
                <c:pt idx="1403">
                  <c:v>2.9200499999999998</c:v>
                </c:pt>
                <c:pt idx="1404">
                  <c:v>2.9059499999999998</c:v>
                </c:pt>
                <c:pt idx="1405">
                  <c:v>2.9179500000000003</c:v>
                </c:pt>
                <c:pt idx="1406">
                  <c:v>2.9481700000000002</c:v>
                </c:pt>
                <c:pt idx="1407">
                  <c:v>2.9517799999999998</c:v>
                </c:pt>
                <c:pt idx="1408">
                  <c:v>3.01437</c:v>
                </c:pt>
                <c:pt idx="1409">
                  <c:v>2.9913499999999997</c:v>
                </c:pt>
                <c:pt idx="1410">
                  <c:v>3.0002300000000002</c:v>
                </c:pt>
                <c:pt idx="1411">
                  <c:v>3.0050500000000002</c:v>
                </c:pt>
                <c:pt idx="1412">
                  <c:v>2.9298199999999999</c:v>
                </c:pt>
                <c:pt idx="1413">
                  <c:v>2.8912900000000001</c:v>
                </c:pt>
                <c:pt idx="1414">
                  <c:v>2.9085200000000002</c:v>
                </c:pt>
                <c:pt idx="1415">
                  <c:v>2.8675100000000002</c:v>
                </c:pt>
                <c:pt idx="1416">
                  <c:v>2.8658000000000001</c:v>
                </c:pt>
                <c:pt idx="1417">
                  <c:v>2.8496899999999998</c:v>
                </c:pt>
                <c:pt idx="1418">
                  <c:v>2.9213300000000002</c:v>
                </c:pt>
                <c:pt idx="1419">
                  <c:v>2.8948100000000001</c:v>
                </c:pt>
                <c:pt idx="1420">
                  <c:v>2.86361</c:v>
                </c:pt>
                <c:pt idx="1421">
                  <c:v>2.8479200000000002</c:v>
                </c:pt>
                <c:pt idx="1422">
                  <c:v>2.89947</c:v>
                </c:pt>
                <c:pt idx="1423">
                  <c:v>2.8632400000000002</c:v>
                </c:pt>
                <c:pt idx="1424">
                  <c:v>2.8977900000000001</c:v>
                </c:pt>
                <c:pt idx="1425">
                  <c:v>2.8670999999999998</c:v>
                </c:pt>
                <c:pt idx="1426">
                  <c:v>2.8661699999999999</c:v>
                </c:pt>
                <c:pt idx="1427">
                  <c:v>2.82091</c:v>
                </c:pt>
                <c:pt idx="1428">
                  <c:v>2.8197799999999997</c:v>
                </c:pt>
                <c:pt idx="1429">
                  <c:v>2.8603700000000001</c:v>
                </c:pt>
                <c:pt idx="1430">
                  <c:v>2.8315399999999999</c:v>
                </c:pt>
                <c:pt idx="1431">
                  <c:v>2.9147600000000002</c:v>
                </c:pt>
                <c:pt idx="1432">
                  <c:v>2.9851799999999997</c:v>
                </c:pt>
                <c:pt idx="1433">
                  <c:v>2.8490600000000001</c:v>
                </c:pt>
                <c:pt idx="1434">
                  <c:v>2.80775</c:v>
                </c:pt>
                <c:pt idx="1435">
                  <c:v>2.7354400000000001</c:v>
                </c:pt>
                <c:pt idx="1436">
                  <c:v>2.742</c:v>
                </c:pt>
                <c:pt idx="1437">
                  <c:v>2.7233399999999999</c:v>
                </c:pt>
                <c:pt idx="1438">
                  <c:v>2.7260499999999999</c:v>
                </c:pt>
                <c:pt idx="1439">
                  <c:v>2.7439</c:v>
                </c:pt>
                <c:pt idx="1440">
                  <c:v>2.7038000000000002</c:v>
                </c:pt>
                <c:pt idx="1441">
                  <c:v>2.70282</c:v>
                </c:pt>
                <c:pt idx="1442">
                  <c:v>2.7137099999999998</c:v>
                </c:pt>
                <c:pt idx="1443">
                  <c:v>2.6955999999999998</c:v>
                </c:pt>
                <c:pt idx="1444">
                  <c:v>2.7036699999999998</c:v>
                </c:pt>
                <c:pt idx="1445">
                  <c:v>2.7151300000000003</c:v>
                </c:pt>
                <c:pt idx="1446">
                  <c:v>2.7067800000000002</c:v>
                </c:pt>
                <c:pt idx="1447">
                  <c:v>2.6903899999999998</c:v>
                </c:pt>
                <c:pt idx="1448">
                  <c:v>2.68764</c:v>
                </c:pt>
                <c:pt idx="1449">
                  <c:v>2.7012700000000001</c:v>
                </c:pt>
                <c:pt idx="1450">
                  <c:v>2.6837</c:v>
                </c:pt>
                <c:pt idx="1451">
                  <c:v>2.69</c:v>
                </c:pt>
                <c:pt idx="1452">
                  <c:v>2.6827100000000002</c:v>
                </c:pt>
                <c:pt idx="1453">
                  <c:v>2.6746799999999999</c:v>
                </c:pt>
                <c:pt idx="1454">
                  <c:v>2.6762000000000001</c:v>
                </c:pt>
                <c:pt idx="1455">
                  <c:v>2.6833</c:v>
                </c:pt>
                <c:pt idx="1456">
                  <c:v>2.6856299999999997</c:v>
                </c:pt>
                <c:pt idx="1457">
                  <c:v>2.6896100000000001</c:v>
                </c:pt>
                <c:pt idx="1458">
                  <c:v>2.7113300000000002</c:v>
                </c:pt>
                <c:pt idx="1459">
                  <c:v>2.7069200000000002</c:v>
                </c:pt>
                <c:pt idx="1460">
                  <c:v>2.70865</c:v>
                </c:pt>
                <c:pt idx="1461">
                  <c:v>2.7291699999999999</c:v>
                </c:pt>
                <c:pt idx="1462">
                  <c:v>2.7380200000000001</c:v>
                </c:pt>
                <c:pt idx="1463">
                  <c:v>2.7233499999999999</c:v>
                </c:pt>
                <c:pt idx="1464">
                  <c:v>2.7215799999999999</c:v>
                </c:pt>
                <c:pt idx="1465">
                  <c:v>2.71027</c:v>
                </c:pt>
                <c:pt idx="1466">
                  <c:v>2.7105199999999998</c:v>
                </c:pt>
                <c:pt idx="1467">
                  <c:v>2.6944400000000002</c:v>
                </c:pt>
                <c:pt idx="1468">
                  <c:v>2.6694900000000001</c:v>
                </c:pt>
                <c:pt idx="1469">
                  <c:v>2.6631499999999999</c:v>
                </c:pt>
                <c:pt idx="1470">
                  <c:v>2.6801500000000003</c:v>
                </c:pt>
                <c:pt idx="1471">
                  <c:v>2.66595</c:v>
                </c:pt>
                <c:pt idx="1472">
                  <c:v>2.6684999999999999</c:v>
                </c:pt>
                <c:pt idx="1473">
                  <c:v>2.65761</c:v>
                </c:pt>
                <c:pt idx="1474">
                  <c:v>2.6446800000000001</c:v>
                </c:pt>
                <c:pt idx="1475">
                  <c:v>2.6431800000000001</c:v>
                </c:pt>
                <c:pt idx="1476">
                  <c:v>2.6480600000000001</c:v>
                </c:pt>
                <c:pt idx="1477">
                  <c:v>2.6635900000000001</c:v>
                </c:pt>
                <c:pt idx="1478">
                  <c:v>2.6706300000000001</c:v>
                </c:pt>
                <c:pt idx="1479">
                  <c:v>2.67537</c:v>
                </c:pt>
                <c:pt idx="1480">
                  <c:v>2.6811400000000001</c:v>
                </c:pt>
                <c:pt idx="1481">
                  <c:v>2.6947700000000001</c:v>
                </c:pt>
                <c:pt idx="1482">
                  <c:v>2.7150600000000003</c:v>
                </c:pt>
                <c:pt idx="1483">
                  <c:v>2.71841</c:v>
                </c:pt>
                <c:pt idx="1484">
                  <c:v>2.7300300000000002</c:v>
                </c:pt>
                <c:pt idx="1485">
                  <c:v>2.7092700000000001</c:v>
                </c:pt>
                <c:pt idx="1486">
                  <c:v>2.7196400000000001</c:v>
                </c:pt>
                <c:pt idx="1487">
                  <c:v>2.73217</c:v>
                </c:pt>
                <c:pt idx="1488">
                  <c:v>2.7122199999999999</c:v>
                </c:pt>
                <c:pt idx="1489">
                  <c:v>2.7098399999999998</c:v>
                </c:pt>
                <c:pt idx="1490">
                  <c:v>2.7509600000000001</c:v>
                </c:pt>
                <c:pt idx="1491">
                  <c:v>2.7425199999999998</c:v>
                </c:pt>
                <c:pt idx="1492">
                  <c:v>2.7369599999999998</c:v>
                </c:pt>
                <c:pt idx="1493">
                  <c:v>2.7710499999999998</c:v>
                </c:pt>
                <c:pt idx="1494">
                  <c:v>2.7639899999999997</c:v>
                </c:pt>
                <c:pt idx="1495">
                  <c:v>2.8094299999999999</c:v>
                </c:pt>
                <c:pt idx="1496">
                  <c:v>2.7932800000000002</c:v>
                </c:pt>
                <c:pt idx="1497">
                  <c:v>2.7853599999999998</c:v>
                </c:pt>
                <c:pt idx="1498">
                  <c:v>2.72051</c:v>
                </c:pt>
                <c:pt idx="1499">
                  <c:v>2.6970299999999998</c:v>
                </c:pt>
                <c:pt idx="1500">
                  <c:v>2.7038500000000001</c:v>
                </c:pt>
                <c:pt idx="1501">
                  <c:v>2.7545500000000001</c:v>
                </c:pt>
                <c:pt idx="1502">
                  <c:v>2.7751299999999999</c:v>
                </c:pt>
                <c:pt idx="1503">
                  <c:v>2.7792500000000002</c:v>
                </c:pt>
                <c:pt idx="1504">
                  <c:v>2.76891</c:v>
                </c:pt>
                <c:pt idx="1505">
                  <c:v>2.7673999999999999</c:v>
                </c:pt>
                <c:pt idx="1506">
                  <c:v>2.7793999999999999</c:v>
                </c:pt>
                <c:pt idx="1507">
                  <c:v>2.7869999999999999</c:v>
                </c:pt>
                <c:pt idx="1508">
                  <c:v>2.7496700000000001</c:v>
                </c:pt>
                <c:pt idx="1509">
                  <c:v>2.71346</c:v>
                </c:pt>
                <c:pt idx="1510">
                  <c:v>2.7263700000000002</c:v>
                </c:pt>
                <c:pt idx="1511">
                  <c:v>2.7461099999999998</c:v>
                </c:pt>
                <c:pt idx="1512">
                  <c:v>2.7379199999999999</c:v>
                </c:pt>
                <c:pt idx="1513">
                  <c:v>2.742</c:v>
                </c:pt>
                <c:pt idx="1514">
                  <c:v>2.7627000000000002</c:v>
                </c:pt>
                <c:pt idx="1515">
                  <c:v>2.7569400000000002</c:v>
                </c:pt>
                <c:pt idx="1516">
                  <c:v>2.7558400000000001</c:v>
                </c:pt>
                <c:pt idx="1517">
                  <c:v>2.7777599999999998</c:v>
                </c:pt>
                <c:pt idx="1518">
                  <c:v>2.76355</c:v>
                </c:pt>
                <c:pt idx="1519">
                  <c:v>2.75657</c:v>
                </c:pt>
                <c:pt idx="1520">
                  <c:v>2.7488099999999998</c:v>
                </c:pt>
                <c:pt idx="1521">
                  <c:v>2.7604199999999999</c:v>
                </c:pt>
                <c:pt idx="1522">
                  <c:v>2.76566</c:v>
                </c:pt>
                <c:pt idx="1523">
                  <c:v>2.77948</c:v>
                </c:pt>
                <c:pt idx="1524">
                  <c:v>2.7801</c:v>
                </c:pt>
                <c:pt idx="1525">
                  <c:v>2.7986300000000002</c:v>
                </c:pt>
                <c:pt idx="1526">
                  <c:v>2.7504400000000002</c:v>
                </c:pt>
                <c:pt idx="1527">
                  <c:v>2.77407</c:v>
                </c:pt>
                <c:pt idx="1528">
                  <c:v>2.7934399999999999</c:v>
                </c:pt>
                <c:pt idx="1529">
                  <c:v>2.78925</c:v>
                </c:pt>
                <c:pt idx="1530">
                  <c:v>2.8111000000000002</c:v>
                </c:pt>
                <c:pt idx="1531">
                  <c:v>2.8102299999999998</c:v>
                </c:pt>
                <c:pt idx="1532">
                  <c:v>2.7932899999999998</c:v>
                </c:pt>
                <c:pt idx="1533">
                  <c:v>2.77183</c:v>
                </c:pt>
                <c:pt idx="1534">
                  <c:v>2.78206</c:v>
                </c:pt>
                <c:pt idx="1535">
                  <c:v>2.74722</c:v>
                </c:pt>
                <c:pt idx="1536">
                  <c:v>2.74857</c:v>
                </c:pt>
                <c:pt idx="1537">
                  <c:v>2.7477800000000001</c:v>
                </c:pt>
                <c:pt idx="1538">
                  <c:v>2.7503299999999999</c:v>
                </c:pt>
                <c:pt idx="1539">
                  <c:v>2.7322100000000002</c:v>
                </c:pt>
                <c:pt idx="1540">
                  <c:v>2.6922800000000002</c:v>
                </c:pt>
                <c:pt idx="1541">
                  <c:v>2.6888100000000001</c:v>
                </c:pt>
                <c:pt idx="1542">
                  <c:v>2.71773</c:v>
                </c:pt>
                <c:pt idx="1543">
                  <c:v>2.7229299999999999</c:v>
                </c:pt>
                <c:pt idx="1544">
                  <c:v>2.7307000000000001</c:v>
                </c:pt>
                <c:pt idx="1545">
                  <c:v>2.7583299999999999</c:v>
                </c:pt>
                <c:pt idx="1546">
                  <c:v>2.7543100000000003</c:v>
                </c:pt>
                <c:pt idx="1547">
                  <c:v>2.75753</c:v>
                </c:pt>
                <c:pt idx="1548">
                  <c:v>2.7206600000000001</c:v>
                </c:pt>
                <c:pt idx="1549">
                  <c:v>2.7286999999999999</c:v>
                </c:pt>
                <c:pt idx="1550">
                  <c:v>2.7296200000000002</c:v>
                </c:pt>
                <c:pt idx="1551">
                  <c:v>2.7443499999999998</c:v>
                </c:pt>
                <c:pt idx="1552">
                  <c:v>2.7342200000000001</c:v>
                </c:pt>
                <c:pt idx="1553">
                  <c:v>2.71461</c:v>
                </c:pt>
                <c:pt idx="1554">
                  <c:v>2.7063800000000002</c:v>
                </c:pt>
                <c:pt idx="1555">
                  <c:v>2.7059100000000003</c:v>
                </c:pt>
                <c:pt idx="1556">
                  <c:v>2.7185999999999999</c:v>
                </c:pt>
                <c:pt idx="1557">
                  <c:v>2.7327699999999999</c:v>
                </c:pt>
                <c:pt idx="1558">
                  <c:v>2.7364199999999999</c:v>
                </c:pt>
                <c:pt idx="1559">
                  <c:v>2.7658700000000001</c:v>
                </c:pt>
                <c:pt idx="1560">
                  <c:v>2.7812799999999998</c:v>
                </c:pt>
                <c:pt idx="1561">
                  <c:v>2.80694</c:v>
                </c:pt>
                <c:pt idx="1562">
                  <c:v>2.8182</c:v>
                </c:pt>
                <c:pt idx="1563">
                  <c:v>2.8159299999999998</c:v>
                </c:pt>
                <c:pt idx="1564">
                  <c:v>2.8228499999999999</c:v>
                </c:pt>
                <c:pt idx="1565">
                  <c:v>2.8466900000000002</c:v>
                </c:pt>
                <c:pt idx="1566">
                  <c:v>2.8146800000000001</c:v>
                </c:pt>
                <c:pt idx="1567">
                  <c:v>2.7954699999999999</c:v>
                </c:pt>
                <c:pt idx="1568">
                  <c:v>2.8366199999999999</c:v>
                </c:pt>
                <c:pt idx="1569">
                  <c:v>2.78457</c:v>
                </c:pt>
                <c:pt idx="1570">
                  <c:v>2.77555</c:v>
                </c:pt>
                <c:pt idx="1571">
                  <c:v>2.7598000000000003</c:v>
                </c:pt>
                <c:pt idx="1572">
                  <c:v>2.7587999999999999</c:v>
                </c:pt>
                <c:pt idx="1573">
                  <c:v>2.75434</c:v>
                </c:pt>
                <c:pt idx="1574">
                  <c:v>2.75427</c:v>
                </c:pt>
                <c:pt idx="1575">
                  <c:v>2.7521300000000002</c:v>
                </c:pt>
                <c:pt idx="1576">
                  <c:v>2.7730700000000001</c:v>
                </c:pt>
                <c:pt idx="1577">
                  <c:v>2.75888</c:v>
                </c:pt>
                <c:pt idx="1578">
                  <c:v>2.7815300000000001</c:v>
                </c:pt>
              </c:numCache>
            </c:numRef>
          </c:val>
          <c:smooth val="0"/>
        </c:ser>
        <c:dLbls>
          <c:showLegendKey val="0"/>
          <c:showVal val="0"/>
          <c:showCatName val="0"/>
          <c:showSerName val="0"/>
          <c:showPercent val="0"/>
          <c:showBubbleSize val="0"/>
        </c:dLbls>
        <c:smooth val="0"/>
        <c:axId val="228577608"/>
        <c:axId val="228578000"/>
      </c:lineChart>
      <c:dateAx>
        <c:axId val="228577608"/>
        <c:scaling>
          <c:orientation val="minMax"/>
        </c:scaling>
        <c:delete val="0"/>
        <c:axPos val="b"/>
        <c:numFmt formatCode="mm\.yyyy" sourceLinked="0"/>
        <c:majorTickMark val="out"/>
        <c:minorTickMark val="none"/>
        <c:tickLblPos val="nextTo"/>
        <c:txPr>
          <a:bodyPr rot="-5400000" vert="horz"/>
          <a:lstStyle/>
          <a:p>
            <a:pPr>
              <a:defRPr lang="en-US" sz="800" b="0" i="0" u="none" baseline="0">
                <a:solidFill>
                  <a:schemeClr val="tx1">
                    <a:lumMod val="65000"/>
                    <a:lumOff val="35000"/>
                  </a:schemeClr>
                </a:solidFill>
                <a:latin typeface="+mn-lt"/>
                <a:ea typeface="+mn-lt"/>
                <a:cs typeface="+mn-lt"/>
              </a:defRPr>
            </a:pPr>
            <a:endParaRPr lang="pl-PL"/>
          </a:p>
        </c:txPr>
        <c:crossAx val="228578000"/>
        <c:crosses val="autoZero"/>
        <c:auto val="1"/>
        <c:lblOffset val="100"/>
        <c:baseTimeUnit val="days"/>
      </c:dateAx>
      <c:valAx>
        <c:axId val="228578000"/>
        <c:scaling>
          <c:orientation val="minMax"/>
          <c:max val="5"/>
          <c:min val="2.5"/>
        </c:scaling>
        <c:delete val="0"/>
        <c:axPos val="l"/>
        <c:numFmt formatCode="#,##0.0" sourceLinked="0"/>
        <c:majorTickMark val="out"/>
        <c:minorTickMark val="none"/>
        <c:tickLblPos val="nextTo"/>
        <c:spPr>
          <a:ln>
            <a:solidFill>
              <a:schemeClr val="bg1">
                <a:lumMod val="50000"/>
              </a:schemeClr>
            </a:solidFill>
          </a:ln>
        </c:spPr>
        <c:txPr>
          <a:bodyPr rot="0" vert="horz"/>
          <a:lstStyle/>
          <a:p>
            <a:pPr>
              <a:defRPr lang="en-US" sz="800" b="0" i="0" u="none" baseline="0">
                <a:solidFill>
                  <a:schemeClr val="tx1">
                    <a:lumMod val="65000"/>
                    <a:lumOff val="35000"/>
                  </a:schemeClr>
                </a:solidFill>
                <a:latin typeface="+mn-lt"/>
                <a:ea typeface="+mn-lt"/>
                <a:cs typeface="+mn-lt"/>
              </a:defRPr>
            </a:pPr>
            <a:endParaRPr lang="pl-PL"/>
          </a:p>
        </c:txPr>
        <c:crossAx val="228577608"/>
        <c:crosses val="autoZero"/>
        <c:crossBetween val="between"/>
        <c:majorUnit val="0.5"/>
        <c:minorUnit val="0.2"/>
      </c:valAx>
    </c:plotArea>
    <c:legend>
      <c:legendPos val="b"/>
      <c:overlay val="0"/>
      <c:txPr>
        <a:bodyPr rot="0" vert="horz"/>
        <a:lstStyle/>
        <a:p>
          <a:pPr>
            <a:defRPr lang="en-US" sz="650" b="0" i="0" u="none" baseline="0">
              <a:solidFill>
                <a:schemeClr val="tx1">
                  <a:lumMod val="65000"/>
                  <a:lumOff val="35000"/>
                </a:schemeClr>
              </a:solidFill>
              <a:latin typeface="+mn-lt"/>
              <a:ea typeface="+mn-lt"/>
              <a:cs typeface="+mn-lt"/>
            </a:defRPr>
          </a:pPr>
          <a:endParaRPr lang="pl-PL"/>
        </a:p>
      </c:txPr>
    </c:legend>
    <c:plotVisOnly val="1"/>
    <c:dispBlanksAs val="gap"/>
    <c:showDLblsOverMax val="1"/>
  </c:chart>
  <c:spPr>
    <a:ln>
      <a:noFill/>
    </a:ln>
  </c:spPr>
  <c:txPr>
    <a:bodyPr rot="0" vert="horz"/>
    <a:lstStyle/>
    <a:p>
      <a:pPr>
        <a:defRPr lang="en-US" sz="1000" b="0" i="0" u="none" baseline="0">
          <a:solidFill>
            <a:srgbClr val="000000"/>
          </a:solidFill>
          <a:latin typeface="Arial"/>
          <a:ea typeface="Arial"/>
          <a:cs typeface="Arial"/>
        </a:defRPr>
      </a:pPr>
      <a:endParaRPr lang="pl-PL"/>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1000" b="0" i="0" u="none" baseline="0">
                <a:solidFill>
                  <a:schemeClr val="tx1">
                    <a:lumMod val="65000"/>
                    <a:lumOff val="35000"/>
                  </a:schemeClr>
                </a:solidFill>
                <a:latin typeface="+mn-lt"/>
                <a:ea typeface="+mn-lt"/>
                <a:cs typeface="+mn-lt"/>
              </a:rPr>
              <a:t>PLN exchange rate</a:t>
            </a:r>
            <a:endParaRPr lang="en-US" sz="1000" b="0" i="0" u="none" baseline="0">
              <a:solidFill>
                <a:schemeClr val="tx1">
                  <a:lumMod val="65000"/>
                  <a:lumOff val="35000"/>
                </a:schemeClr>
              </a:solidFill>
              <a:latin typeface="+mn-lt"/>
              <a:ea typeface="+mn-lt"/>
              <a:cs typeface="+mn-lt"/>
            </a:endParaRPr>
          </a:p>
        </c:rich>
      </c:tx>
      <c:layout>
        <c:manualLayout>
          <c:xMode val="edge"/>
          <c:yMode val="edge"/>
          <c:x val="0.374"/>
          <c:y val="1.7250000000000001E-2"/>
        </c:manualLayout>
      </c:layout>
      <c:overlay val="1"/>
      <c:spPr>
        <a:noFill/>
        <a:ln>
          <a:noFill/>
        </a:ln>
      </c:spPr>
    </c:title>
    <c:autoTitleDeleted val="0"/>
    <c:plotArea>
      <c:layout>
        <c:manualLayout>
          <c:layoutTarget val="inner"/>
          <c:xMode val="edge"/>
          <c:yMode val="edge"/>
          <c:x val="7.4999999999999997E-2"/>
          <c:y val="5.3499999999999999E-2"/>
          <c:w val="0.90825"/>
          <c:h val="0.67374999999999996"/>
        </c:manualLayout>
      </c:layout>
      <c:lineChart>
        <c:grouping val="standard"/>
        <c:varyColors val="0"/>
        <c:ser>
          <c:idx val="1"/>
          <c:order val="0"/>
          <c:tx>
            <c:v>EUR-PLN</c:v>
          </c:tx>
          <c:spPr>
            <a:ln w="25400">
              <a:solidFill>
                <a:srgbClr val="C00000"/>
              </a:solidFill>
            </a:ln>
          </c:spPr>
          <c:marker>
            <c:symbol val="none"/>
          </c:marker>
          <c:cat>
            <c:numRef>
              <c:f>'1.1 Notowania złotego'!$G$29:$G$1855</c:f>
              <c:numCache>
                <c:formatCode>m/d/yyyy</c:formatCode>
                <c:ptCount val="1827"/>
                <c:pt idx="0">
                  <c:v>42734</c:v>
                </c:pt>
                <c:pt idx="1">
                  <c:v>42733</c:v>
                </c:pt>
                <c:pt idx="2">
                  <c:v>42732</c:v>
                </c:pt>
                <c:pt idx="3">
                  <c:v>42731</c:v>
                </c:pt>
                <c:pt idx="4">
                  <c:v>42730</c:v>
                </c:pt>
                <c:pt idx="5">
                  <c:v>42727</c:v>
                </c:pt>
                <c:pt idx="6">
                  <c:v>42726</c:v>
                </c:pt>
                <c:pt idx="7">
                  <c:v>42725</c:v>
                </c:pt>
                <c:pt idx="8">
                  <c:v>42724</c:v>
                </c:pt>
                <c:pt idx="9">
                  <c:v>42723</c:v>
                </c:pt>
                <c:pt idx="10">
                  <c:v>42720</c:v>
                </c:pt>
                <c:pt idx="11">
                  <c:v>42719</c:v>
                </c:pt>
                <c:pt idx="12">
                  <c:v>42718</c:v>
                </c:pt>
                <c:pt idx="13">
                  <c:v>42717</c:v>
                </c:pt>
                <c:pt idx="14">
                  <c:v>42716</c:v>
                </c:pt>
                <c:pt idx="15">
                  <c:v>42713</c:v>
                </c:pt>
                <c:pt idx="16">
                  <c:v>42712</c:v>
                </c:pt>
                <c:pt idx="17">
                  <c:v>42711</c:v>
                </c:pt>
                <c:pt idx="18">
                  <c:v>42710</c:v>
                </c:pt>
                <c:pt idx="19">
                  <c:v>42709</c:v>
                </c:pt>
                <c:pt idx="20">
                  <c:v>42706</c:v>
                </c:pt>
                <c:pt idx="21">
                  <c:v>42705</c:v>
                </c:pt>
                <c:pt idx="22">
                  <c:v>42704</c:v>
                </c:pt>
                <c:pt idx="23">
                  <c:v>42703</c:v>
                </c:pt>
                <c:pt idx="24">
                  <c:v>42702</c:v>
                </c:pt>
                <c:pt idx="25">
                  <c:v>42699</c:v>
                </c:pt>
                <c:pt idx="26">
                  <c:v>42698</c:v>
                </c:pt>
                <c:pt idx="27">
                  <c:v>42697</c:v>
                </c:pt>
                <c:pt idx="28">
                  <c:v>42696</c:v>
                </c:pt>
                <c:pt idx="29">
                  <c:v>42695</c:v>
                </c:pt>
                <c:pt idx="30">
                  <c:v>42692</c:v>
                </c:pt>
                <c:pt idx="31">
                  <c:v>42691</c:v>
                </c:pt>
                <c:pt idx="32">
                  <c:v>42690</c:v>
                </c:pt>
                <c:pt idx="33">
                  <c:v>42689</c:v>
                </c:pt>
                <c:pt idx="34">
                  <c:v>42688</c:v>
                </c:pt>
                <c:pt idx="35">
                  <c:v>42685</c:v>
                </c:pt>
                <c:pt idx="36">
                  <c:v>42684</c:v>
                </c:pt>
                <c:pt idx="37">
                  <c:v>42683</c:v>
                </c:pt>
                <c:pt idx="38">
                  <c:v>42682</c:v>
                </c:pt>
                <c:pt idx="39">
                  <c:v>42681</c:v>
                </c:pt>
                <c:pt idx="40">
                  <c:v>42678</c:v>
                </c:pt>
                <c:pt idx="41">
                  <c:v>42677</c:v>
                </c:pt>
                <c:pt idx="42">
                  <c:v>42676</c:v>
                </c:pt>
                <c:pt idx="43">
                  <c:v>42675</c:v>
                </c:pt>
                <c:pt idx="44">
                  <c:v>42674</c:v>
                </c:pt>
                <c:pt idx="45">
                  <c:v>42671</c:v>
                </c:pt>
                <c:pt idx="46">
                  <c:v>42670</c:v>
                </c:pt>
                <c:pt idx="47">
                  <c:v>42669</c:v>
                </c:pt>
                <c:pt idx="48">
                  <c:v>42668</c:v>
                </c:pt>
                <c:pt idx="49">
                  <c:v>42667</c:v>
                </c:pt>
                <c:pt idx="50">
                  <c:v>42664</c:v>
                </c:pt>
                <c:pt idx="51">
                  <c:v>42663</c:v>
                </c:pt>
                <c:pt idx="52">
                  <c:v>42662</c:v>
                </c:pt>
                <c:pt idx="53">
                  <c:v>42661</c:v>
                </c:pt>
                <c:pt idx="54">
                  <c:v>42660</c:v>
                </c:pt>
                <c:pt idx="55">
                  <c:v>42657</c:v>
                </c:pt>
                <c:pt idx="56">
                  <c:v>42656</c:v>
                </c:pt>
                <c:pt idx="57">
                  <c:v>42655</c:v>
                </c:pt>
                <c:pt idx="58">
                  <c:v>42654</c:v>
                </c:pt>
                <c:pt idx="59">
                  <c:v>42653</c:v>
                </c:pt>
                <c:pt idx="60">
                  <c:v>42650</c:v>
                </c:pt>
                <c:pt idx="61">
                  <c:v>42649</c:v>
                </c:pt>
                <c:pt idx="62">
                  <c:v>42648</c:v>
                </c:pt>
                <c:pt idx="63">
                  <c:v>42647</c:v>
                </c:pt>
                <c:pt idx="64">
                  <c:v>42646</c:v>
                </c:pt>
                <c:pt idx="65">
                  <c:v>42643</c:v>
                </c:pt>
                <c:pt idx="66">
                  <c:v>42642</c:v>
                </c:pt>
                <c:pt idx="67">
                  <c:v>42641</c:v>
                </c:pt>
                <c:pt idx="68">
                  <c:v>42640</c:v>
                </c:pt>
                <c:pt idx="69">
                  <c:v>42639</c:v>
                </c:pt>
                <c:pt idx="70">
                  <c:v>42636</c:v>
                </c:pt>
                <c:pt idx="71">
                  <c:v>42635</c:v>
                </c:pt>
                <c:pt idx="72">
                  <c:v>42634</c:v>
                </c:pt>
                <c:pt idx="73">
                  <c:v>42633</c:v>
                </c:pt>
                <c:pt idx="74">
                  <c:v>42632</c:v>
                </c:pt>
                <c:pt idx="75">
                  <c:v>42629</c:v>
                </c:pt>
                <c:pt idx="76">
                  <c:v>42628</c:v>
                </c:pt>
                <c:pt idx="77">
                  <c:v>42627</c:v>
                </c:pt>
                <c:pt idx="78">
                  <c:v>42626</c:v>
                </c:pt>
                <c:pt idx="79">
                  <c:v>42625</c:v>
                </c:pt>
                <c:pt idx="80">
                  <c:v>42622</c:v>
                </c:pt>
                <c:pt idx="81">
                  <c:v>42621</c:v>
                </c:pt>
                <c:pt idx="82">
                  <c:v>42620</c:v>
                </c:pt>
                <c:pt idx="83">
                  <c:v>42619</c:v>
                </c:pt>
                <c:pt idx="84">
                  <c:v>42618</c:v>
                </c:pt>
                <c:pt idx="85">
                  <c:v>42615</c:v>
                </c:pt>
                <c:pt idx="86">
                  <c:v>42614</c:v>
                </c:pt>
                <c:pt idx="87">
                  <c:v>42613</c:v>
                </c:pt>
                <c:pt idx="88">
                  <c:v>42612</c:v>
                </c:pt>
                <c:pt idx="89">
                  <c:v>42611</c:v>
                </c:pt>
                <c:pt idx="90">
                  <c:v>42608</c:v>
                </c:pt>
                <c:pt idx="91">
                  <c:v>42607</c:v>
                </c:pt>
                <c:pt idx="92">
                  <c:v>42606</c:v>
                </c:pt>
                <c:pt idx="93">
                  <c:v>42605</c:v>
                </c:pt>
                <c:pt idx="94">
                  <c:v>42604</c:v>
                </c:pt>
                <c:pt idx="95">
                  <c:v>42601</c:v>
                </c:pt>
                <c:pt idx="96">
                  <c:v>42600</c:v>
                </c:pt>
                <c:pt idx="97">
                  <c:v>42599</c:v>
                </c:pt>
                <c:pt idx="98">
                  <c:v>42598</c:v>
                </c:pt>
                <c:pt idx="99">
                  <c:v>42597</c:v>
                </c:pt>
                <c:pt idx="100">
                  <c:v>42594</c:v>
                </c:pt>
                <c:pt idx="101">
                  <c:v>42593</c:v>
                </c:pt>
                <c:pt idx="102">
                  <c:v>42592</c:v>
                </c:pt>
                <c:pt idx="103">
                  <c:v>42591</c:v>
                </c:pt>
                <c:pt idx="104">
                  <c:v>42590</c:v>
                </c:pt>
                <c:pt idx="105">
                  <c:v>42587</c:v>
                </c:pt>
                <c:pt idx="106">
                  <c:v>42586</c:v>
                </c:pt>
                <c:pt idx="107">
                  <c:v>42585</c:v>
                </c:pt>
                <c:pt idx="108">
                  <c:v>42584</c:v>
                </c:pt>
                <c:pt idx="109">
                  <c:v>42583</c:v>
                </c:pt>
                <c:pt idx="110">
                  <c:v>42580</c:v>
                </c:pt>
                <c:pt idx="111">
                  <c:v>42579</c:v>
                </c:pt>
                <c:pt idx="112">
                  <c:v>42578</c:v>
                </c:pt>
                <c:pt idx="113">
                  <c:v>42577</c:v>
                </c:pt>
                <c:pt idx="114">
                  <c:v>42576</c:v>
                </c:pt>
                <c:pt idx="115">
                  <c:v>42573</c:v>
                </c:pt>
                <c:pt idx="116">
                  <c:v>42572</c:v>
                </c:pt>
                <c:pt idx="117">
                  <c:v>42571</c:v>
                </c:pt>
                <c:pt idx="118">
                  <c:v>42570</c:v>
                </c:pt>
                <c:pt idx="119">
                  <c:v>42569</c:v>
                </c:pt>
                <c:pt idx="120">
                  <c:v>42566</c:v>
                </c:pt>
                <c:pt idx="121">
                  <c:v>42565</c:v>
                </c:pt>
                <c:pt idx="122">
                  <c:v>42564</c:v>
                </c:pt>
                <c:pt idx="123">
                  <c:v>42563</c:v>
                </c:pt>
                <c:pt idx="124">
                  <c:v>42562</c:v>
                </c:pt>
                <c:pt idx="125">
                  <c:v>42559</c:v>
                </c:pt>
                <c:pt idx="126">
                  <c:v>42558</c:v>
                </c:pt>
                <c:pt idx="127">
                  <c:v>42557</c:v>
                </c:pt>
                <c:pt idx="128">
                  <c:v>42556</c:v>
                </c:pt>
                <c:pt idx="129">
                  <c:v>42555</c:v>
                </c:pt>
                <c:pt idx="130">
                  <c:v>42552</c:v>
                </c:pt>
                <c:pt idx="131">
                  <c:v>42551</c:v>
                </c:pt>
                <c:pt idx="132">
                  <c:v>42550</c:v>
                </c:pt>
                <c:pt idx="133">
                  <c:v>42549</c:v>
                </c:pt>
                <c:pt idx="134">
                  <c:v>42548</c:v>
                </c:pt>
                <c:pt idx="135">
                  <c:v>42545</c:v>
                </c:pt>
                <c:pt idx="136">
                  <c:v>42544</c:v>
                </c:pt>
                <c:pt idx="137">
                  <c:v>42543</c:v>
                </c:pt>
                <c:pt idx="138">
                  <c:v>42542</c:v>
                </c:pt>
                <c:pt idx="139">
                  <c:v>42541</c:v>
                </c:pt>
                <c:pt idx="140">
                  <c:v>42538</c:v>
                </c:pt>
                <c:pt idx="141">
                  <c:v>42537</c:v>
                </c:pt>
                <c:pt idx="142">
                  <c:v>42536</c:v>
                </c:pt>
                <c:pt idx="143">
                  <c:v>42535</c:v>
                </c:pt>
                <c:pt idx="144">
                  <c:v>42534</c:v>
                </c:pt>
                <c:pt idx="145">
                  <c:v>42531</c:v>
                </c:pt>
                <c:pt idx="146">
                  <c:v>42530</c:v>
                </c:pt>
                <c:pt idx="147">
                  <c:v>42529</c:v>
                </c:pt>
                <c:pt idx="148">
                  <c:v>42528</c:v>
                </c:pt>
                <c:pt idx="149">
                  <c:v>42527</c:v>
                </c:pt>
                <c:pt idx="150">
                  <c:v>42524</c:v>
                </c:pt>
                <c:pt idx="151">
                  <c:v>42523</c:v>
                </c:pt>
                <c:pt idx="152">
                  <c:v>42522</c:v>
                </c:pt>
                <c:pt idx="153">
                  <c:v>42521</c:v>
                </c:pt>
                <c:pt idx="154">
                  <c:v>42520</c:v>
                </c:pt>
                <c:pt idx="155">
                  <c:v>42517</c:v>
                </c:pt>
                <c:pt idx="156">
                  <c:v>42516</c:v>
                </c:pt>
                <c:pt idx="157">
                  <c:v>42515</c:v>
                </c:pt>
                <c:pt idx="158">
                  <c:v>42514</c:v>
                </c:pt>
                <c:pt idx="159">
                  <c:v>42513</c:v>
                </c:pt>
                <c:pt idx="160">
                  <c:v>42510</c:v>
                </c:pt>
                <c:pt idx="161">
                  <c:v>42509</c:v>
                </c:pt>
                <c:pt idx="162">
                  <c:v>42508</c:v>
                </c:pt>
                <c:pt idx="163">
                  <c:v>42507</c:v>
                </c:pt>
                <c:pt idx="164">
                  <c:v>42506</c:v>
                </c:pt>
                <c:pt idx="165">
                  <c:v>42503</c:v>
                </c:pt>
                <c:pt idx="166">
                  <c:v>42502</c:v>
                </c:pt>
                <c:pt idx="167">
                  <c:v>42501</c:v>
                </c:pt>
                <c:pt idx="168">
                  <c:v>42500</c:v>
                </c:pt>
                <c:pt idx="169">
                  <c:v>42499</c:v>
                </c:pt>
                <c:pt idx="170">
                  <c:v>42496</c:v>
                </c:pt>
                <c:pt idx="171">
                  <c:v>42495</c:v>
                </c:pt>
                <c:pt idx="172">
                  <c:v>42494</c:v>
                </c:pt>
                <c:pt idx="173">
                  <c:v>42493</c:v>
                </c:pt>
                <c:pt idx="174">
                  <c:v>42492</c:v>
                </c:pt>
                <c:pt idx="175">
                  <c:v>42489</c:v>
                </c:pt>
                <c:pt idx="176">
                  <c:v>42488</c:v>
                </c:pt>
                <c:pt idx="177">
                  <c:v>42487</c:v>
                </c:pt>
                <c:pt idx="178">
                  <c:v>42486</c:v>
                </c:pt>
                <c:pt idx="179">
                  <c:v>42485</c:v>
                </c:pt>
                <c:pt idx="180">
                  <c:v>42482</c:v>
                </c:pt>
                <c:pt idx="181">
                  <c:v>42481</c:v>
                </c:pt>
                <c:pt idx="182">
                  <c:v>42480</c:v>
                </c:pt>
                <c:pt idx="183">
                  <c:v>42479</c:v>
                </c:pt>
                <c:pt idx="184">
                  <c:v>42478</c:v>
                </c:pt>
                <c:pt idx="185">
                  <c:v>42475</c:v>
                </c:pt>
                <c:pt idx="186">
                  <c:v>42474</c:v>
                </c:pt>
                <c:pt idx="187">
                  <c:v>42473</c:v>
                </c:pt>
                <c:pt idx="188">
                  <c:v>42472</c:v>
                </c:pt>
                <c:pt idx="189">
                  <c:v>42471</c:v>
                </c:pt>
                <c:pt idx="190">
                  <c:v>42468</c:v>
                </c:pt>
                <c:pt idx="191">
                  <c:v>42467</c:v>
                </c:pt>
                <c:pt idx="192">
                  <c:v>42466</c:v>
                </c:pt>
                <c:pt idx="193">
                  <c:v>42465</c:v>
                </c:pt>
                <c:pt idx="194">
                  <c:v>42464</c:v>
                </c:pt>
                <c:pt idx="195">
                  <c:v>42461</c:v>
                </c:pt>
                <c:pt idx="196">
                  <c:v>42460</c:v>
                </c:pt>
                <c:pt idx="197">
                  <c:v>42459</c:v>
                </c:pt>
                <c:pt idx="198">
                  <c:v>42458</c:v>
                </c:pt>
                <c:pt idx="199">
                  <c:v>42457</c:v>
                </c:pt>
                <c:pt idx="200">
                  <c:v>42454</c:v>
                </c:pt>
                <c:pt idx="201">
                  <c:v>42453</c:v>
                </c:pt>
                <c:pt idx="202">
                  <c:v>42452</c:v>
                </c:pt>
                <c:pt idx="203">
                  <c:v>42451</c:v>
                </c:pt>
                <c:pt idx="204">
                  <c:v>42450</c:v>
                </c:pt>
                <c:pt idx="205">
                  <c:v>42447</c:v>
                </c:pt>
                <c:pt idx="206">
                  <c:v>42446</c:v>
                </c:pt>
                <c:pt idx="207">
                  <c:v>42445</c:v>
                </c:pt>
                <c:pt idx="208">
                  <c:v>42444</c:v>
                </c:pt>
                <c:pt idx="209">
                  <c:v>42443</c:v>
                </c:pt>
                <c:pt idx="210">
                  <c:v>42440</c:v>
                </c:pt>
                <c:pt idx="211">
                  <c:v>42439</c:v>
                </c:pt>
                <c:pt idx="212">
                  <c:v>42438</c:v>
                </c:pt>
                <c:pt idx="213">
                  <c:v>42437</c:v>
                </c:pt>
                <c:pt idx="214">
                  <c:v>42436</c:v>
                </c:pt>
                <c:pt idx="215">
                  <c:v>42433</c:v>
                </c:pt>
                <c:pt idx="216">
                  <c:v>42432</c:v>
                </c:pt>
                <c:pt idx="217">
                  <c:v>42431</c:v>
                </c:pt>
                <c:pt idx="218">
                  <c:v>42430</c:v>
                </c:pt>
                <c:pt idx="219">
                  <c:v>42429</c:v>
                </c:pt>
                <c:pt idx="220">
                  <c:v>42426</c:v>
                </c:pt>
                <c:pt idx="221">
                  <c:v>42425</c:v>
                </c:pt>
                <c:pt idx="222">
                  <c:v>42424</c:v>
                </c:pt>
                <c:pt idx="223">
                  <c:v>42423</c:v>
                </c:pt>
                <c:pt idx="224">
                  <c:v>42422</c:v>
                </c:pt>
                <c:pt idx="225">
                  <c:v>42419</c:v>
                </c:pt>
                <c:pt idx="226">
                  <c:v>42418</c:v>
                </c:pt>
                <c:pt idx="227">
                  <c:v>42417</c:v>
                </c:pt>
                <c:pt idx="228">
                  <c:v>42416</c:v>
                </c:pt>
                <c:pt idx="229">
                  <c:v>42415</c:v>
                </c:pt>
                <c:pt idx="230">
                  <c:v>42412</c:v>
                </c:pt>
                <c:pt idx="231">
                  <c:v>42411</c:v>
                </c:pt>
                <c:pt idx="232">
                  <c:v>42410</c:v>
                </c:pt>
                <c:pt idx="233">
                  <c:v>42409</c:v>
                </c:pt>
                <c:pt idx="234">
                  <c:v>42408</c:v>
                </c:pt>
                <c:pt idx="235">
                  <c:v>42405</c:v>
                </c:pt>
                <c:pt idx="236">
                  <c:v>42404</c:v>
                </c:pt>
                <c:pt idx="237">
                  <c:v>42403</c:v>
                </c:pt>
                <c:pt idx="238">
                  <c:v>42402</c:v>
                </c:pt>
                <c:pt idx="239">
                  <c:v>42401</c:v>
                </c:pt>
                <c:pt idx="240">
                  <c:v>42398</c:v>
                </c:pt>
                <c:pt idx="241">
                  <c:v>42397</c:v>
                </c:pt>
                <c:pt idx="242">
                  <c:v>42396</c:v>
                </c:pt>
                <c:pt idx="243">
                  <c:v>42395</c:v>
                </c:pt>
                <c:pt idx="244">
                  <c:v>42394</c:v>
                </c:pt>
                <c:pt idx="245">
                  <c:v>42391</c:v>
                </c:pt>
                <c:pt idx="246">
                  <c:v>42390</c:v>
                </c:pt>
                <c:pt idx="247">
                  <c:v>42389</c:v>
                </c:pt>
                <c:pt idx="248">
                  <c:v>42388</c:v>
                </c:pt>
                <c:pt idx="249">
                  <c:v>42387</c:v>
                </c:pt>
                <c:pt idx="250">
                  <c:v>42384</c:v>
                </c:pt>
                <c:pt idx="251">
                  <c:v>42383</c:v>
                </c:pt>
                <c:pt idx="252">
                  <c:v>42382</c:v>
                </c:pt>
                <c:pt idx="253">
                  <c:v>42381</c:v>
                </c:pt>
                <c:pt idx="254">
                  <c:v>42380</c:v>
                </c:pt>
                <c:pt idx="255">
                  <c:v>42377</c:v>
                </c:pt>
                <c:pt idx="256">
                  <c:v>42376</c:v>
                </c:pt>
                <c:pt idx="257">
                  <c:v>42375</c:v>
                </c:pt>
                <c:pt idx="258">
                  <c:v>42374</c:v>
                </c:pt>
                <c:pt idx="259">
                  <c:v>42373</c:v>
                </c:pt>
                <c:pt idx="260">
                  <c:v>42370</c:v>
                </c:pt>
                <c:pt idx="261">
                  <c:v>42369</c:v>
                </c:pt>
                <c:pt idx="262">
                  <c:v>42368</c:v>
                </c:pt>
                <c:pt idx="263">
                  <c:v>42367</c:v>
                </c:pt>
                <c:pt idx="264">
                  <c:v>42366</c:v>
                </c:pt>
                <c:pt idx="265">
                  <c:v>42363</c:v>
                </c:pt>
                <c:pt idx="266">
                  <c:v>42362</c:v>
                </c:pt>
                <c:pt idx="267">
                  <c:v>42361</c:v>
                </c:pt>
                <c:pt idx="268">
                  <c:v>42360</c:v>
                </c:pt>
                <c:pt idx="269">
                  <c:v>42359</c:v>
                </c:pt>
                <c:pt idx="270">
                  <c:v>42356</c:v>
                </c:pt>
                <c:pt idx="271">
                  <c:v>42355</c:v>
                </c:pt>
                <c:pt idx="272">
                  <c:v>42354</c:v>
                </c:pt>
                <c:pt idx="273">
                  <c:v>42353</c:v>
                </c:pt>
                <c:pt idx="274">
                  <c:v>42352</c:v>
                </c:pt>
                <c:pt idx="275">
                  <c:v>42349</c:v>
                </c:pt>
                <c:pt idx="276">
                  <c:v>42348</c:v>
                </c:pt>
                <c:pt idx="277">
                  <c:v>42347</c:v>
                </c:pt>
                <c:pt idx="278">
                  <c:v>42346</c:v>
                </c:pt>
                <c:pt idx="279">
                  <c:v>42345</c:v>
                </c:pt>
                <c:pt idx="280">
                  <c:v>42342</c:v>
                </c:pt>
                <c:pt idx="281">
                  <c:v>42341</c:v>
                </c:pt>
                <c:pt idx="282">
                  <c:v>42340</c:v>
                </c:pt>
                <c:pt idx="283">
                  <c:v>42339</c:v>
                </c:pt>
                <c:pt idx="284">
                  <c:v>42338</c:v>
                </c:pt>
                <c:pt idx="285">
                  <c:v>42335</c:v>
                </c:pt>
                <c:pt idx="286">
                  <c:v>42334</c:v>
                </c:pt>
                <c:pt idx="287">
                  <c:v>42333</c:v>
                </c:pt>
                <c:pt idx="288">
                  <c:v>42332</c:v>
                </c:pt>
                <c:pt idx="289">
                  <c:v>42331</c:v>
                </c:pt>
                <c:pt idx="290">
                  <c:v>42328</c:v>
                </c:pt>
                <c:pt idx="291">
                  <c:v>42327</c:v>
                </c:pt>
                <c:pt idx="292">
                  <c:v>42326</c:v>
                </c:pt>
                <c:pt idx="293">
                  <c:v>42325</c:v>
                </c:pt>
                <c:pt idx="294">
                  <c:v>42324</c:v>
                </c:pt>
                <c:pt idx="295">
                  <c:v>42321</c:v>
                </c:pt>
                <c:pt idx="296">
                  <c:v>42320</c:v>
                </c:pt>
                <c:pt idx="297">
                  <c:v>42319</c:v>
                </c:pt>
                <c:pt idx="298">
                  <c:v>42318</c:v>
                </c:pt>
                <c:pt idx="299">
                  <c:v>42317</c:v>
                </c:pt>
                <c:pt idx="300">
                  <c:v>42314</c:v>
                </c:pt>
                <c:pt idx="301">
                  <c:v>42313</c:v>
                </c:pt>
                <c:pt idx="302">
                  <c:v>42312</c:v>
                </c:pt>
                <c:pt idx="303">
                  <c:v>42311</c:v>
                </c:pt>
                <c:pt idx="304">
                  <c:v>42310</c:v>
                </c:pt>
                <c:pt idx="305">
                  <c:v>42307</c:v>
                </c:pt>
                <c:pt idx="306">
                  <c:v>42306</c:v>
                </c:pt>
                <c:pt idx="307">
                  <c:v>42305</c:v>
                </c:pt>
                <c:pt idx="308">
                  <c:v>42304</c:v>
                </c:pt>
                <c:pt idx="309">
                  <c:v>42303</c:v>
                </c:pt>
                <c:pt idx="310">
                  <c:v>42300</c:v>
                </c:pt>
                <c:pt idx="311">
                  <c:v>42299</c:v>
                </c:pt>
                <c:pt idx="312">
                  <c:v>42298</c:v>
                </c:pt>
                <c:pt idx="313">
                  <c:v>42297</c:v>
                </c:pt>
                <c:pt idx="314">
                  <c:v>42296</c:v>
                </c:pt>
                <c:pt idx="315">
                  <c:v>42293</c:v>
                </c:pt>
                <c:pt idx="316">
                  <c:v>42292</c:v>
                </c:pt>
                <c:pt idx="317">
                  <c:v>42291</c:v>
                </c:pt>
                <c:pt idx="318">
                  <c:v>42290</c:v>
                </c:pt>
                <c:pt idx="319">
                  <c:v>42289</c:v>
                </c:pt>
                <c:pt idx="320">
                  <c:v>42286</c:v>
                </c:pt>
                <c:pt idx="321">
                  <c:v>42285</c:v>
                </c:pt>
                <c:pt idx="322">
                  <c:v>42284</c:v>
                </c:pt>
                <c:pt idx="323">
                  <c:v>42283</c:v>
                </c:pt>
                <c:pt idx="324">
                  <c:v>42282</c:v>
                </c:pt>
                <c:pt idx="325">
                  <c:v>42279</c:v>
                </c:pt>
                <c:pt idx="326">
                  <c:v>42278</c:v>
                </c:pt>
                <c:pt idx="327">
                  <c:v>42277</c:v>
                </c:pt>
                <c:pt idx="328">
                  <c:v>42276</c:v>
                </c:pt>
                <c:pt idx="329">
                  <c:v>42275</c:v>
                </c:pt>
                <c:pt idx="330">
                  <c:v>42272</c:v>
                </c:pt>
                <c:pt idx="331">
                  <c:v>42271</c:v>
                </c:pt>
                <c:pt idx="332">
                  <c:v>42270</c:v>
                </c:pt>
                <c:pt idx="333">
                  <c:v>42269</c:v>
                </c:pt>
                <c:pt idx="334">
                  <c:v>42268</c:v>
                </c:pt>
                <c:pt idx="335">
                  <c:v>42265</c:v>
                </c:pt>
                <c:pt idx="336">
                  <c:v>42264</c:v>
                </c:pt>
                <c:pt idx="337">
                  <c:v>42263</c:v>
                </c:pt>
                <c:pt idx="338">
                  <c:v>42262</c:v>
                </c:pt>
                <c:pt idx="339">
                  <c:v>42261</c:v>
                </c:pt>
                <c:pt idx="340">
                  <c:v>42258</c:v>
                </c:pt>
                <c:pt idx="341">
                  <c:v>42257</c:v>
                </c:pt>
                <c:pt idx="342">
                  <c:v>42256</c:v>
                </c:pt>
                <c:pt idx="343">
                  <c:v>42255</c:v>
                </c:pt>
                <c:pt idx="344">
                  <c:v>42254</c:v>
                </c:pt>
                <c:pt idx="345">
                  <c:v>42251</c:v>
                </c:pt>
                <c:pt idx="346">
                  <c:v>42250</c:v>
                </c:pt>
                <c:pt idx="347">
                  <c:v>42249</c:v>
                </c:pt>
                <c:pt idx="348">
                  <c:v>42248</c:v>
                </c:pt>
                <c:pt idx="349">
                  <c:v>42247</c:v>
                </c:pt>
                <c:pt idx="350">
                  <c:v>42244</c:v>
                </c:pt>
                <c:pt idx="351">
                  <c:v>42243</c:v>
                </c:pt>
                <c:pt idx="352">
                  <c:v>42242</c:v>
                </c:pt>
                <c:pt idx="353">
                  <c:v>42241</c:v>
                </c:pt>
                <c:pt idx="354">
                  <c:v>42240</c:v>
                </c:pt>
                <c:pt idx="355">
                  <c:v>42237</c:v>
                </c:pt>
                <c:pt idx="356">
                  <c:v>42236</c:v>
                </c:pt>
                <c:pt idx="357">
                  <c:v>42235</c:v>
                </c:pt>
                <c:pt idx="358">
                  <c:v>42234</c:v>
                </c:pt>
                <c:pt idx="359">
                  <c:v>42233</c:v>
                </c:pt>
                <c:pt idx="360">
                  <c:v>42230</c:v>
                </c:pt>
                <c:pt idx="361">
                  <c:v>42229</c:v>
                </c:pt>
                <c:pt idx="362">
                  <c:v>42228</c:v>
                </c:pt>
                <c:pt idx="363">
                  <c:v>42227</c:v>
                </c:pt>
                <c:pt idx="364">
                  <c:v>42226</c:v>
                </c:pt>
                <c:pt idx="365">
                  <c:v>42223</c:v>
                </c:pt>
                <c:pt idx="366">
                  <c:v>42222</c:v>
                </c:pt>
                <c:pt idx="367">
                  <c:v>42221</c:v>
                </c:pt>
                <c:pt idx="368">
                  <c:v>42220</c:v>
                </c:pt>
                <c:pt idx="369">
                  <c:v>42219</c:v>
                </c:pt>
                <c:pt idx="370">
                  <c:v>42216</c:v>
                </c:pt>
                <c:pt idx="371">
                  <c:v>42215</c:v>
                </c:pt>
                <c:pt idx="372">
                  <c:v>42214</c:v>
                </c:pt>
                <c:pt idx="373">
                  <c:v>42213</c:v>
                </c:pt>
                <c:pt idx="374">
                  <c:v>42212</c:v>
                </c:pt>
                <c:pt idx="375">
                  <c:v>42209</c:v>
                </c:pt>
                <c:pt idx="376">
                  <c:v>42208</c:v>
                </c:pt>
                <c:pt idx="377">
                  <c:v>42207</c:v>
                </c:pt>
                <c:pt idx="378">
                  <c:v>42206</c:v>
                </c:pt>
                <c:pt idx="379">
                  <c:v>42205</c:v>
                </c:pt>
                <c:pt idx="380">
                  <c:v>42202</c:v>
                </c:pt>
                <c:pt idx="381">
                  <c:v>42201</c:v>
                </c:pt>
                <c:pt idx="382">
                  <c:v>42200</c:v>
                </c:pt>
                <c:pt idx="383">
                  <c:v>42199</c:v>
                </c:pt>
                <c:pt idx="384">
                  <c:v>42198</c:v>
                </c:pt>
                <c:pt idx="385">
                  <c:v>42195</c:v>
                </c:pt>
                <c:pt idx="386">
                  <c:v>42194</c:v>
                </c:pt>
                <c:pt idx="387">
                  <c:v>42193</c:v>
                </c:pt>
                <c:pt idx="388">
                  <c:v>42192</c:v>
                </c:pt>
                <c:pt idx="389">
                  <c:v>42191</c:v>
                </c:pt>
                <c:pt idx="390">
                  <c:v>42188</c:v>
                </c:pt>
                <c:pt idx="391">
                  <c:v>42187</c:v>
                </c:pt>
                <c:pt idx="392">
                  <c:v>42186</c:v>
                </c:pt>
                <c:pt idx="393">
                  <c:v>42185</c:v>
                </c:pt>
                <c:pt idx="394">
                  <c:v>42184</c:v>
                </c:pt>
                <c:pt idx="395">
                  <c:v>42181</c:v>
                </c:pt>
                <c:pt idx="396">
                  <c:v>42180</c:v>
                </c:pt>
                <c:pt idx="397">
                  <c:v>42179</c:v>
                </c:pt>
                <c:pt idx="398">
                  <c:v>42178</c:v>
                </c:pt>
                <c:pt idx="399">
                  <c:v>42177</c:v>
                </c:pt>
                <c:pt idx="400">
                  <c:v>42174</c:v>
                </c:pt>
                <c:pt idx="401">
                  <c:v>42173</c:v>
                </c:pt>
                <c:pt idx="402">
                  <c:v>42172</c:v>
                </c:pt>
                <c:pt idx="403">
                  <c:v>42171</c:v>
                </c:pt>
                <c:pt idx="404">
                  <c:v>42170</c:v>
                </c:pt>
                <c:pt idx="405">
                  <c:v>42167</c:v>
                </c:pt>
                <c:pt idx="406">
                  <c:v>42166</c:v>
                </c:pt>
                <c:pt idx="407">
                  <c:v>42165</c:v>
                </c:pt>
                <c:pt idx="408">
                  <c:v>42164</c:v>
                </c:pt>
                <c:pt idx="409">
                  <c:v>42163</c:v>
                </c:pt>
                <c:pt idx="410">
                  <c:v>42160</c:v>
                </c:pt>
                <c:pt idx="411">
                  <c:v>42159</c:v>
                </c:pt>
                <c:pt idx="412">
                  <c:v>42158</c:v>
                </c:pt>
                <c:pt idx="413">
                  <c:v>42157</c:v>
                </c:pt>
                <c:pt idx="414">
                  <c:v>42156</c:v>
                </c:pt>
                <c:pt idx="415">
                  <c:v>42153</c:v>
                </c:pt>
                <c:pt idx="416">
                  <c:v>42152</c:v>
                </c:pt>
                <c:pt idx="417">
                  <c:v>42151</c:v>
                </c:pt>
                <c:pt idx="418">
                  <c:v>42150</c:v>
                </c:pt>
                <c:pt idx="419">
                  <c:v>42149</c:v>
                </c:pt>
                <c:pt idx="420">
                  <c:v>42146</c:v>
                </c:pt>
                <c:pt idx="421">
                  <c:v>42145</c:v>
                </c:pt>
                <c:pt idx="422">
                  <c:v>42144</c:v>
                </c:pt>
                <c:pt idx="423">
                  <c:v>42143</c:v>
                </c:pt>
                <c:pt idx="424">
                  <c:v>42142</c:v>
                </c:pt>
                <c:pt idx="425">
                  <c:v>42139</c:v>
                </c:pt>
                <c:pt idx="426">
                  <c:v>42138</c:v>
                </c:pt>
                <c:pt idx="427">
                  <c:v>42137</c:v>
                </c:pt>
                <c:pt idx="428">
                  <c:v>42136</c:v>
                </c:pt>
                <c:pt idx="429">
                  <c:v>42135</c:v>
                </c:pt>
                <c:pt idx="430">
                  <c:v>42132</c:v>
                </c:pt>
                <c:pt idx="431">
                  <c:v>42131</c:v>
                </c:pt>
                <c:pt idx="432">
                  <c:v>42130</c:v>
                </c:pt>
                <c:pt idx="433">
                  <c:v>42129</c:v>
                </c:pt>
                <c:pt idx="434">
                  <c:v>42128</c:v>
                </c:pt>
                <c:pt idx="435">
                  <c:v>42125</c:v>
                </c:pt>
                <c:pt idx="436">
                  <c:v>42124</c:v>
                </c:pt>
                <c:pt idx="437">
                  <c:v>42123</c:v>
                </c:pt>
                <c:pt idx="438">
                  <c:v>42122</c:v>
                </c:pt>
                <c:pt idx="439">
                  <c:v>42121</c:v>
                </c:pt>
                <c:pt idx="440">
                  <c:v>42118</c:v>
                </c:pt>
                <c:pt idx="441">
                  <c:v>42117</c:v>
                </c:pt>
                <c:pt idx="442">
                  <c:v>42116</c:v>
                </c:pt>
                <c:pt idx="443">
                  <c:v>42115</c:v>
                </c:pt>
                <c:pt idx="444">
                  <c:v>42114</c:v>
                </c:pt>
                <c:pt idx="445">
                  <c:v>42111</c:v>
                </c:pt>
                <c:pt idx="446">
                  <c:v>42110</c:v>
                </c:pt>
                <c:pt idx="447">
                  <c:v>42109</c:v>
                </c:pt>
                <c:pt idx="448">
                  <c:v>42108</c:v>
                </c:pt>
                <c:pt idx="449">
                  <c:v>42107</c:v>
                </c:pt>
                <c:pt idx="450">
                  <c:v>42104</c:v>
                </c:pt>
                <c:pt idx="451">
                  <c:v>42103</c:v>
                </c:pt>
                <c:pt idx="452">
                  <c:v>42102</c:v>
                </c:pt>
                <c:pt idx="453">
                  <c:v>42101</c:v>
                </c:pt>
                <c:pt idx="454">
                  <c:v>42100</c:v>
                </c:pt>
                <c:pt idx="455">
                  <c:v>42097</c:v>
                </c:pt>
                <c:pt idx="456">
                  <c:v>42096</c:v>
                </c:pt>
                <c:pt idx="457">
                  <c:v>42095</c:v>
                </c:pt>
                <c:pt idx="458">
                  <c:v>42094</c:v>
                </c:pt>
                <c:pt idx="459">
                  <c:v>42093</c:v>
                </c:pt>
                <c:pt idx="460">
                  <c:v>42090</c:v>
                </c:pt>
                <c:pt idx="461">
                  <c:v>42089</c:v>
                </c:pt>
                <c:pt idx="462">
                  <c:v>42088</c:v>
                </c:pt>
                <c:pt idx="463">
                  <c:v>42087</c:v>
                </c:pt>
                <c:pt idx="464">
                  <c:v>42086</c:v>
                </c:pt>
                <c:pt idx="465">
                  <c:v>42083</c:v>
                </c:pt>
                <c:pt idx="466">
                  <c:v>42082</c:v>
                </c:pt>
                <c:pt idx="467">
                  <c:v>42081</c:v>
                </c:pt>
                <c:pt idx="468">
                  <c:v>42080</c:v>
                </c:pt>
                <c:pt idx="469">
                  <c:v>42079</c:v>
                </c:pt>
                <c:pt idx="470">
                  <c:v>42076</c:v>
                </c:pt>
                <c:pt idx="471">
                  <c:v>42075</c:v>
                </c:pt>
                <c:pt idx="472">
                  <c:v>42074</c:v>
                </c:pt>
                <c:pt idx="473">
                  <c:v>42073</c:v>
                </c:pt>
                <c:pt idx="474">
                  <c:v>42072</c:v>
                </c:pt>
                <c:pt idx="475">
                  <c:v>42069</c:v>
                </c:pt>
                <c:pt idx="476">
                  <c:v>42068</c:v>
                </c:pt>
                <c:pt idx="477">
                  <c:v>42067</c:v>
                </c:pt>
                <c:pt idx="478">
                  <c:v>42066</c:v>
                </c:pt>
                <c:pt idx="479">
                  <c:v>42065</c:v>
                </c:pt>
                <c:pt idx="480">
                  <c:v>42062</c:v>
                </c:pt>
                <c:pt idx="481">
                  <c:v>42061</c:v>
                </c:pt>
                <c:pt idx="482">
                  <c:v>42060</c:v>
                </c:pt>
                <c:pt idx="483">
                  <c:v>42059</c:v>
                </c:pt>
                <c:pt idx="484">
                  <c:v>42058</c:v>
                </c:pt>
                <c:pt idx="485">
                  <c:v>42055</c:v>
                </c:pt>
                <c:pt idx="486">
                  <c:v>42054</c:v>
                </c:pt>
                <c:pt idx="487">
                  <c:v>42053</c:v>
                </c:pt>
                <c:pt idx="488">
                  <c:v>42052</c:v>
                </c:pt>
                <c:pt idx="489">
                  <c:v>42051</c:v>
                </c:pt>
                <c:pt idx="490">
                  <c:v>42048</c:v>
                </c:pt>
                <c:pt idx="491">
                  <c:v>42047</c:v>
                </c:pt>
                <c:pt idx="492">
                  <c:v>42046</c:v>
                </c:pt>
                <c:pt idx="493">
                  <c:v>42045</c:v>
                </c:pt>
                <c:pt idx="494">
                  <c:v>42044</c:v>
                </c:pt>
                <c:pt idx="495">
                  <c:v>42041</c:v>
                </c:pt>
                <c:pt idx="496">
                  <c:v>42040</c:v>
                </c:pt>
                <c:pt idx="497">
                  <c:v>42039</c:v>
                </c:pt>
                <c:pt idx="498">
                  <c:v>42038</c:v>
                </c:pt>
                <c:pt idx="499">
                  <c:v>42037</c:v>
                </c:pt>
                <c:pt idx="500">
                  <c:v>42034</c:v>
                </c:pt>
                <c:pt idx="501">
                  <c:v>42033</c:v>
                </c:pt>
                <c:pt idx="502">
                  <c:v>42032</c:v>
                </c:pt>
                <c:pt idx="503">
                  <c:v>42031</c:v>
                </c:pt>
                <c:pt idx="504">
                  <c:v>42030</c:v>
                </c:pt>
                <c:pt idx="505">
                  <c:v>42027</c:v>
                </c:pt>
                <c:pt idx="506">
                  <c:v>42026</c:v>
                </c:pt>
                <c:pt idx="507">
                  <c:v>42025</c:v>
                </c:pt>
                <c:pt idx="508">
                  <c:v>42024</c:v>
                </c:pt>
                <c:pt idx="509">
                  <c:v>42023</c:v>
                </c:pt>
                <c:pt idx="510">
                  <c:v>42020</c:v>
                </c:pt>
                <c:pt idx="511">
                  <c:v>42019</c:v>
                </c:pt>
                <c:pt idx="512">
                  <c:v>42018</c:v>
                </c:pt>
                <c:pt idx="513">
                  <c:v>42017</c:v>
                </c:pt>
                <c:pt idx="514">
                  <c:v>42016</c:v>
                </c:pt>
                <c:pt idx="515">
                  <c:v>42013</c:v>
                </c:pt>
                <c:pt idx="516">
                  <c:v>42012</c:v>
                </c:pt>
                <c:pt idx="517">
                  <c:v>42011</c:v>
                </c:pt>
                <c:pt idx="518">
                  <c:v>42010</c:v>
                </c:pt>
                <c:pt idx="519">
                  <c:v>42009</c:v>
                </c:pt>
                <c:pt idx="520">
                  <c:v>42006</c:v>
                </c:pt>
                <c:pt idx="521">
                  <c:v>42005</c:v>
                </c:pt>
                <c:pt idx="522">
                  <c:v>42004</c:v>
                </c:pt>
                <c:pt idx="523">
                  <c:v>42003</c:v>
                </c:pt>
                <c:pt idx="524">
                  <c:v>42002</c:v>
                </c:pt>
                <c:pt idx="525">
                  <c:v>41999</c:v>
                </c:pt>
                <c:pt idx="526">
                  <c:v>41998</c:v>
                </c:pt>
                <c:pt idx="527">
                  <c:v>41997</c:v>
                </c:pt>
                <c:pt idx="528">
                  <c:v>41996</c:v>
                </c:pt>
                <c:pt idx="529">
                  <c:v>41995</c:v>
                </c:pt>
                <c:pt idx="530">
                  <c:v>41992</c:v>
                </c:pt>
                <c:pt idx="531">
                  <c:v>41991</c:v>
                </c:pt>
                <c:pt idx="532">
                  <c:v>41990</c:v>
                </c:pt>
                <c:pt idx="533">
                  <c:v>41989</c:v>
                </c:pt>
                <c:pt idx="534">
                  <c:v>41988</c:v>
                </c:pt>
                <c:pt idx="535">
                  <c:v>41985</c:v>
                </c:pt>
                <c:pt idx="536">
                  <c:v>41984</c:v>
                </c:pt>
                <c:pt idx="537">
                  <c:v>41983</c:v>
                </c:pt>
                <c:pt idx="538">
                  <c:v>41982</c:v>
                </c:pt>
                <c:pt idx="539">
                  <c:v>41981</c:v>
                </c:pt>
                <c:pt idx="540">
                  <c:v>41978</c:v>
                </c:pt>
                <c:pt idx="541">
                  <c:v>41977</c:v>
                </c:pt>
                <c:pt idx="542">
                  <c:v>41976</c:v>
                </c:pt>
                <c:pt idx="543">
                  <c:v>41975</c:v>
                </c:pt>
                <c:pt idx="544">
                  <c:v>41974</c:v>
                </c:pt>
                <c:pt idx="545">
                  <c:v>41971</c:v>
                </c:pt>
                <c:pt idx="546">
                  <c:v>41970</c:v>
                </c:pt>
                <c:pt idx="547">
                  <c:v>41969</c:v>
                </c:pt>
                <c:pt idx="548">
                  <c:v>41968</c:v>
                </c:pt>
                <c:pt idx="549">
                  <c:v>41967</c:v>
                </c:pt>
                <c:pt idx="550">
                  <c:v>41964</c:v>
                </c:pt>
                <c:pt idx="551">
                  <c:v>41963</c:v>
                </c:pt>
                <c:pt idx="552">
                  <c:v>41962</c:v>
                </c:pt>
                <c:pt idx="553">
                  <c:v>41961</c:v>
                </c:pt>
                <c:pt idx="554">
                  <c:v>41960</c:v>
                </c:pt>
                <c:pt idx="555">
                  <c:v>41957</c:v>
                </c:pt>
                <c:pt idx="556">
                  <c:v>41956</c:v>
                </c:pt>
                <c:pt idx="557">
                  <c:v>41955</c:v>
                </c:pt>
                <c:pt idx="558">
                  <c:v>41954</c:v>
                </c:pt>
                <c:pt idx="559">
                  <c:v>41953</c:v>
                </c:pt>
                <c:pt idx="560">
                  <c:v>41950</c:v>
                </c:pt>
                <c:pt idx="561">
                  <c:v>41949</c:v>
                </c:pt>
                <c:pt idx="562">
                  <c:v>41948</c:v>
                </c:pt>
                <c:pt idx="563">
                  <c:v>41947</c:v>
                </c:pt>
                <c:pt idx="564">
                  <c:v>41946</c:v>
                </c:pt>
                <c:pt idx="565">
                  <c:v>41943</c:v>
                </c:pt>
                <c:pt idx="566">
                  <c:v>41942</c:v>
                </c:pt>
                <c:pt idx="567">
                  <c:v>41941</c:v>
                </c:pt>
                <c:pt idx="568">
                  <c:v>41940</c:v>
                </c:pt>
                <c:pt idx="569">
                  <c:v>41939</c:v>
                </c:pt>
                <c:pt idx="570">
                  <c:v>41936</c:v>
                </c:pt>
                <c:pt idx="571">
                  <c:v>41935</c:v>
                </c:pt>
                <c:pt idx="572">
                  <c:v>41934</c:v>
                </c:pt>
                <c:pt idx="573">
                  <c:v>41933</c:v>
                </c:pt>
                <c:pt idx="574">
                  <c:v>41932</c:v>
                </c:pt>
                <c:pt idx="575">
                  <c:v>41929</c:v>
                </c:pt>
                <c:pt idx="576">
                  <c:v>41928</c:v>
                </c:pt>
                <c:pt idx="577">
                  <c:v>41927</c:v>
                </c:pt>
                <c:pt idx="578">
                  <c:v>41926</c:v>
                </c:pt>
                <c:pt idx="579">
                  <c:v>41925</c:v>
                </c:pt>
                <c:pt idx="580">
                  <c:v>41922</c:v>
                </c:pt>
                <c:pt idx="581">
                  <c:v>41921</c:v>
                </c:pt>
                <c:pt idx="582">
                  <c:v>41920</c:v>
                </c:pt>
                <c:pt idx="583">
                  <c:v>41919</c:v>
                </c:pt>
                <c:pt idx="584">
                  <c:v>41918</c:v>
                </c:pt>
                <c:pt idx="585">
                  <c:v>41915</c:v>
                </c:pt>
                <c:pt idx="586">
                  <c:v>41914</c:v>
                </c:pt>
                <c:pt idx="587">
                  <c:v>41913</c:v>
                </c:pt>
                <c:pt idx="588">
                  <c:v>41912</c:v>
                </c:pt>
                <c:pt idx="589">
                  <c:v>41911</c:v>
                </c:pt>
                <c:pt idx="590">
                  <c:v>41908</c:v>
                </c:pt>
                <c:pt idx="591">
                  <c:v>41907</c:v>
                </c:pt>
                <c:pt idx="592">
                  <c:v>41906</c:v>
                </c:pt>
                <c:pt idx="593">
                  <c:v>41905</c:v>
                </c:pt>
                <c:pt idx="594">
                  <c:v>41904</c:v>
                </c:pt>
                <c:pt idx="595">
                  <c:v>41901</c:v>
                </c:pt>
                <c:pt idx="596">
                  <c:v>41900</c:v>
                </c:pt>
                <c:pt idx="597">
                  <c:v>41899</c:v>
                </c:pt>
                <c:pt idx="598">
                  <c:v>41898</c:v>
                </c:pt>
                <c:pt idx="599">
                  <c:v>41897</c:v>
                </c:pt>
                <c:pt idx="600">
                  <c:v>41894</c:v>
                </c:pt>
                <c:pt idx="601">
                  <c:v>41893</c:v>
                </c:pt>
                <c:pt idx="602">
                  <c:v>41892</c:v>
                </c:pt>
                <c:pt idx="603">
                  <c:v>41891</c:v>
                </c:pt>
                <c:pt idx="604">
                  <c:v>41890</c:v>
                </c:pt>
                <c:pt idx="605">
                  <c:v>41887</c:v>
                </c:pt>
                <c:pt idx="606">
                  <c:v>41886</c:v>
                </c:pt>
                <c:pt idx="607">
                  <c:v>41885</c:v>
                </c:pt>
                <c:pt idx="608">
                  <c:v>41884</c:v>
                </c:pt>
                <c:pt idx="609">
                  <c:v>41883</c:v>
                </c:pt>
                <c:pt idx="610">
                  <c:v>41880</c:v>
                </c:pt>
                <c:pt idx="611">
                  <c:v>41879</c:v>
                </c:pt>
                <c:pt idx="612">
                  <c:v>41878</c:v>
                </c:pt>
                <c:pt idx="613">
                  <c:v>41877</c:v>
                </c:pt>
                <c:pt idx="614">
                  <c:v>41876</c:v>
                </c:pt>
                <c:pt idx="615">
                  <c:v>41873</c:v>
                </c:pt>
                <c:pt idx="616">
                  <c:v>41872</c:v>
                </c:pt>
                <c:pt idx="617">
                  <c:v>41871</c:v>
                </c:pt>
                <c:pt idx="618">
                  <c:v>41870</c:v>
                </c:pt>
                <c:pt idx="619">
                  <c:v>41869</c:v>
                </c:pt>
                <c:pt idx="620">
                  <c:v>41866</c:v>
                </c:pt>
                <c:pt idx="621">
                  <c:v>41865</c:v>
                </c:pt>
                <c:pt idx="622">
                  <c:v>41864</c:v>
                </c:pt>
                <c:pt idx="623">
                  <c:v>41863</c:v>
                </c:pt>
                <c:pt idx="624">
                  <c:v>41862</c:v>
                </c:pt>
                <c:pt idx="625">
                  <c:v>41859</c:v>
                </c:pt>
                <c:pt idx="626">
                  <c:v>41858</c:v>
                </c:pt>
                <c:pt idx="627">
                  <c:v>41857</c:v>
                </c:pt>
                <c:pt idx="628">
                  <c:v>41856</c:v>
                </c:pt>
                <c:pt idx="629">
                  <c:v>41855</c:v>
                </c:pt>
                <c:pt idx="630">
                  <c:v>41852</c:v>
                </c:pt>
                <c:pt idx="631">
                  <c:v>41851</c:v>
                </c:pt>
                <c:pt idx="632">
                  <c:v>41850</c:v>
                </c:pt>
                <c:pt idx="633">
                  <c:v>41849</c:v>
                </c:pt>
                <c:pt idx="634">
                  <c:v>41848</c:v>
                </c:pt>
                <c:pt idx="635">
                  <c:v>41845</c:v>
                </c:pt>
                <c:pt idx="636">
                  <c:v>41844</c:v>
                </c:pt>
                <c:pt idx="637">
                  <c:v>41843</c:v>
                </c:pt>
                <c:pt idx="638">
                  <c:v>41842</c:v>
                </c:pt>
                <c:pt idx="639">
                  <c:v>41841</c:v>
                </c:pt>
                <c:pt idx="640">
                  <c:v>41838</c:v>
                </c:pt>
                <c:pt idx="641">
                  <c:v>41837</c:v>
                </c:pt>
                <c:pt idx="642">
                  <c:v>41836</c:v>
                </c:pt>
                <c:pt idx="643">
                  <c:v>41835</c:v>
                </c:pt>
                <c:pt idx="644">
                  <c:v>41834</c:v>
                </c:pt>
                <c:pt idx="645">
                  <c:v>41831</c:v>
                </c:pt>
                <c:pt idx="646">
                  <c:v>41830</c:v>
                </c:pt>
                <c:pt idx="647">
                  <c:v>41829</c:v>
                </c:pt>
                <c:pt idx="648">
                  <c:v>41828</c:v>
                </c:pt>
                <c:pt idx="649">
                  <c:v>41827</c:v>
                </c:pt>
                <c:pt idx="650">
                  <c:v>41824</c:v>
                </c:pt>
                <c:pt idx="651">
                  <c:v>41823</c:v>
                </c:pt>
                <c:pt idx="652">
                  <c:v>41822</c:v>
                </c:pt>
                <c:pt idx="653">
                  <c:v>41821</c:v>
                </c:pt>
                <c:pt idx="654">
                  <c:v>41820</c:v>
                </c:pt>
                <c:pt idx="655">
                  <c:v>41817</c:v>
                </c:pt>
                <c:pt idx="656">
                  <c:v>41816</c:v>
                </c:pt>
                <c:pt idx="657">
                  <c:v>41815</c:v>
                </c:pt>
                <c:pt idx="658">
                  <c:v>41814</c:v>
                </c:pt>
                <c:pt idx="659">
                  <c:v>41813</c:v>
                </c:pt>
                <c:pt idx="660">
                  <c:v>41810</c:v>
                </c:pt>
                <c:pt idx="661">
                  <c:v>41809</c:v>
                </c:pt>
                <c:pt idx="662">
                  <c:v>41808</c:v>
                </c:pt>
                <c:pt idx="663">
                  <c:v>41807</c:v>
                </c:pt>
                <c:pt idx="664">
                  <c:v>41806</c:v>
                </c:pt>
                <c:pt idx="665">
                  <c:v>41803</c:v>
                </c:pt>
                <c:pt idx="666">
                  <c:v>41802</c:v>
                </c:pt>
                <c:pt idx="667">
                  <c:v>41801</c:v>
                </c:pt>
                <c:pt idx="668">
                  <c:v>41800</c:v>
                </c:pt>
                <c:pt idx="669">
                  <c:v>41799</c:v>
                </c:pt>
                <c:pt idx="670">
                  <c:v>41796</c:v>
                </c:pt>
                <c:pt idx="671">
                  <c:v>41795</c:v>
                </c:pt>
                <c:pt idx="672">
                  <c:v>41794</c:v>
                </c:pt>
                <c:pt idx="673">
                  <c:v>41793</c:v>
                </c:pt>
                <c:pt idx="674">
                  <c:v>41792</c:v>
                </c:pt>
                <c:pt idx="675">
                  <c:v>41789</c:v>
                </c:pt>
                <c:pt idx="676">
                  <c:v>41788</c:v>
                </c:pt>
                <c:pt idx="677">
                  <c:v>41787</c:v>
                </c:pt>
                <c:pt idx="678">
                  <c:v>41786</c:v>
                </c:pt>
                <c:pt idx="679">
                  <c:v>41785</c:v>
                </c:pt>
                <c:pt idx="680">
                  <c:v>41782</c:v>
                </c:pt>
                <c:pt idx="681">
                  <c:v>41781</c:v>
                </c:pt>
                <c:pt idx="682">
                  <c:v>41780</c:v>
                </c:pt>
                <c:pt idx="683">
                  <c:v>41779</c:v>
                </c:pt>
                <c:pt idx="684">
                  <c:v>41778</c:v>
                </c:pt>
                <c:pt idx="685">
                  <c:v>41775</c:v>
                </c:pt>
                <c:pt idx="686">
                  <c:v>41774</c:v>
                </c:pt>
                <c:pt idx="687">
                  <c:v>41773</c:v>
                </c:pt>
                <c:pt idx="688">
                  <c:v>41772</c:v>
                </c:pt>
                <c:pt idx="689">
                  <c:v>41771</c:v>
                </c:pt>
                <c:pt idx="690">
                  <c:v>41768</c:v>
                </c:pt>
                <c:pt idx="691">
                  <c:v>41767</c:v>
                </c:pt>
                <c:pt idx="692">
                  <c:v>41766</c:v>
                </c:pt>
                <c:pt idx="693">
                  <c:v>41765</c:v>
                </c:pt>
                <c:pt idx="694">
                  <c:v>41764</c:v>
                </c:pt>
                <c:pt idx="695">
                  <c:v>41761</c:v>
                </c:pt>
                <c:pt idx="696">
                  <c:v>41760</c:v>
                </c:pt>
                <c:pt idx="697">
                  <c:v>41759</c:v>
                </c:pt>
                <c:pt idx="698">
                  <c:v>41758</c:v>
                </c:pt>
                <c:pt idx="699">
                  <c:v>41757</c:v>
                </c:pt>
                <c:pt idx="700">
                  <c:v>41754</c:v>
                </c:pt>
                <c:pt idx="701">
                  <c:v>41753</c:v>
                </c:pt>
                <c:pt idx="702">
                  <c:v>41752</c:v>
                </c:pt>
                <c:pt idx="703">
                  <c:v>41751</c:v>
                </c:pt>
                <c:pt idx="704">
                  <c:v>41750</c:v>
                </c:pt>
                <c:pt idx="705">
                  <c:v>41747</c:v>
                </c:pt>
                <c:pt idx="706">
                  <c:v>41746</c:v>
                </c:pt>
                <c:pt idx="707">
                  <c:v>41745</c:v>
                </c:pt>
                <c:pt idx="708">
                  <c:v>41744</c:v>
                </c:pt>
                <c:pt idx="709">
                  <c:v>41743</c:v>
                </c:pt>
                <c:pt idx="710">
                  <c:v>41740</c:v>
                </c:pt>
                <c:pt idx="711">
                  <c:v>41739</c:v>
                </c:pt>
                <c:pt idx="712">
                  <c:v>41738</c:v>
                </c:pt>
                <c:pt idx="713">
                  <c:v>41737</c:v>
                </c:pt>
                <c:pt idx="714">
                  <c:v>41736</c:v>
                </c:pt>
                <c:pt idx="715">
                  <c:v>41733</c:v>
                </c:pt>
                <c:pt idx="716">
                  <c:v>41732</c:v>
                </c:pt>
                <c:pt idx="717">
                  <c:v>41731</c:v>
                </c:pt>
                <c:pt idx="718">
                  <c:v>41730</c:v>
                </c:pt>
                <c:pt idx="719">
                  <c:v>41729</c:v>
                </c:pt>
                <c:pt idx="720">
                  <c:v>41726</c:v>
                </c:pt>
                <c:pt idx="721">
                  <c:v>41725</c:v>
                </c:pt>
                <c:pt idx="722">
                  <c:v>41724</c:v>
                </c:pt>
                <c:pt idx="723">
                  <c:v>41723</c:v>
                </c:pt>
                <c:pt idx="724">
                  <c:v>41722</c:v>
                </c:pt>
                <c:pt idx="725">
                  <c:v>41719</c:v>
                </c:pt>
                <c:pt idx="726">
                  <c:v>41718</c:v>
                </c:pt>
                <c:pt idx="727">
                  <c:v>41717</c:v>
                </c:pt>
                <c:pt idx="728">
                  <c:v>41716</c:v>
                </c:pt>
                <c:pt idx="729">
                  <c:v>41715</c:v>
                </c:pt>
                <c:pt idx="730">
                  <c:v>41712</c:v>
                </c:pt>
                <c:pt idx="731">
                  <c:v>41711</c:v>
                </c:pt>
                <c:pt idx="732">
                  <c:v>41710</c:v>
                </c:pt>
                <c:pt idx="733">
                  <c:v>41709</c:v>
                </c:pt>
                <c:pt idx="734">
                  <c:v>41708</c:v>
                </c:pt>
                <c:pt idx="735">
                  <c:v>41705</c:v>
                </c:pt>
                <c:pt idx="736">
                  <c:v>41704</c:v>
                </c:pt>
                <c:pt idx="737">
                  <c:v>41703</c:v>
                </c:pt>
                <c:pt idx="738">
                  <c:v>41702</c:v>
                </c:pt>
                <c:pt idx="739">
                  <c:v>41701</c:v>
                </c:pt>
                <c:pt idx="740">
                  <c:v>41698</c:v>
                </c:pt>
                <c:pt idx="741">
                  <c:v>41697</c:v>
                </c:pt>
                <c:pt idx="742">
                  <c:v>41696</c:v>
                </c:pt>
                <c:pt idx="743">
                  <c:v>41695</c:v>
                </c:pt>
                <c:pt idx="744">
                  <c:v>41694</c:v>
                </c:pt>
                <c:pt idx="745">
                  <c:v>41691</c:v>
                </c:pt>
                <c:pt idx="746">
                  <c:v>41690</c:v>
                </c:pt>
                <c:pt idx="747">
                  <c:v>41689</c:v>
                </c:pt>
                <c:pt idx="748">
                  <c:v>41688</c:v>
                </c:pt>
                <c:pt idx="749">
                  <c:v>41687</c:v>
                </c:pt>
                <c:pt idx="750">
                  <c:v>41684</c:v>
                </c:pt>
                <c:pt idx="751">
                  <c:v>41683</c:v>
                </c:pt>
                <c:pt idx="752">
                  <c:v>41682</c:v>
                </c:pt>
                <c:pt idx="753">
                  <c:v>41681</c:v>
                </c:pt>
                <c:pt idx="754">
                  <c:v>41680</c:v>
                </c:pt>
                <c:pt idx="755">
                  <c:v>41677</c:v>
                </c:pt>
                <c:pt idx="756">
                  <c:v>41676</c:v>
                </c:pt>
                <c:pt idx="757">
                  <c:v>41675</c:v>
                </c:pt>
                <c:pt idx="758">
                  <c:v>41674</c:v>
                </c:pt>
                <c:pt idx="759">
                  <c:v>41673</c:v>
                </c:pt>
                <c:pt idx="760">
                  <c:v>41670</c:v>
                </c:pt>
                <c:pt idx="761">
                  <c:v>41669</c:v>
                </c:pt>
                <c:pt idx="762">
                  <c:v>41668</c:v>
                </c:pt>
                <c:pt idx="763">
                  <c:v>41667</c:v>
                </c:pt>
                <c:pt idx="764">
                  <c:v>41666</c:v>
                </c:pt>
                <c:pt idx="765">
                  <c:v>41663</c:v>
                </c:pt>
                <c:pt idx="766">
                  <c:v>41662</c:v>
                </c:pt>
                <c:pt idx="767">
                  <c:v>41661</c:v>
                </c:pt>
                <c:pt idx="768">
                  <c:v>41660</c:v>
                </c:pt>
                <c:pt idx="769">
                  <c:v>41659</c:v>
                </c:pt>
                <c:pt idx="770">
                  <c:v>41656</c:v>
                </c:pt>
                <c:pt idx="771">
                  <c:v>41655</c:v>
                </c:pt>
                <c:pt idx="772">
                  <c:v>41654</c:v>
                </c:pt>
                <c:pt idx="773">
                  <c:v>41653</c:v>
                </c:pt>
                <c:pt idx="774">
                  <c:v>41652</c:v>
                </c:pt>
                <c:pt idx="775">
                  <c:v>41649</c:v>
                </c:pt>
                <c:pt idx="776">
                  <c:v>41648</c:v>
                </c:pt>
                <c:pt idx="777">
                  <c:v>41647</c:v>
                </c:pt>
                <c:pt idx="778">
                  <c:v>41646</c:v>
                </c:pt>
                <c:pt idx="779">
                  <c:v>41645</c:v>
                </c:pt>
                <c:pt idx="780">
                  <c:v>41642</c:v>
                </c:pt>
                <c:pt idx="781">
                  <c:v>41641</c:v>
                </c:pt>
                <c:pt idx="782">
                  <c:v>41640</c:v>
                </c:pt>
                <c:pt idx="783">
                  <c:v>41639</c:v>
                </c:pt>
                <c:pt idx="784">
                  <c:v>41638</c:v>
                </c:pt>
                <c:pt idx="785">
                  <c:v>41635</c:v>
                </c:pt>
                <c:pt idx="786">
                  <c:v>41634</c:v>
                </c:pt>
                <c:pt idx="787">
                  <c:v>41633</c:v>
                </c:pt>
                <c:pt idx="788">
                  <c:v>41632</c:v>
                </c:pt>
                <c:pt idx="789">
                  <c:v>41631</c:v>
                </c:pt>
                <c:pt idx="790">
                  <c:v>41628</c:v>
                </c:pt>
                <c:pt idx="791">
                  <c:v>41627</c:v>
                </c:pt>
                <c:pt idx="792">
                  <c:v>41626</c:v>
                </c:pt>
                <c:pt idx="793">
                  <c:v>41625</c:v>
                </c:pt>
                <c:pt idx="794">
                  <c:v>41624</c:v>
                </c:pt>
                <c:pt idx="795">
                  <c:v>41621</c:v>
                </c:pt>
                <c:pt idx="796">
                  <c:v>41620</c:v>
                </c:pt>
                <c:pt idx="797">
                  <c:v>41619</c:v>
                </c:pt>
                <c:pt idx="798">
                  <c:v>41618</c:v>
                </c:pt>
                <c:pt idx="799">
                  <c:v>41617</c:v>
                </c:pt>
                <c:pt idx="800">
                  <c:v>41614</c:v>
                </c:pt>
                <c:pt idx="801">
                  <c:v>41613</c:v>
                </c:pt>
                <c:pt idx="802">
                  <c:v>41612</c:v>
                </c:pt>
                <c:pt idx="803">
                  <c:v>41611</c:v>
                </c:pt>
                <c:pt idx="804">
                  <c:v>41610</c:v>
                </c:pt>
                <c:pt idx="805">
                  <c:v>41607</c:v>
                </c:pt>
                <c:pt idx="806">
                  <c:v>41606</c:v>
                </c:pt>
                <c:pt idx="807">
                  <c:v>41605</c:v>
                </c:pt>
                <c:pt idx="808">
                  <c:v>41604</c:v>
                </c:pt>
                <c:pt idx="809">
                  <c:v>41603</c:v>
                </c:pt>
                <c:pt idx="810">
                  <c:v>41600</c:v>
                </c:pt>
                <c:pt idx="811">
                  <c:v>41599</c:v>
                </c:pt>
                <c:pt idx="812">
                  <c:v>41598</c:v>
                </c:pt>
                <c:pt idx="813">
                  <c:v>41597</c:v>
                </c:pt>
                <c:pt idx="814">
                  <c:v>41596</c:v>
                </c:pt>
                <c:pt idx="815">
                  <c:v>41593</c:v>
                </c:pt>
                <c:pt idx="816">
                  <c:v>41592</c:v>
                </c:pt>
                <c:pt idx="817">
                  <c:v>41591</c:v>
                </c:pt>
                <c:pt idx="818">
                  <c:v>41590</c:v>
                </c:pt>
                <c:pt idx="819">
                  <c:v>41589</c:v>
                </c:pt>
                <c:pt idx="820">
                  <c:v>41586</c:v>
                </c:pt>
                <c:pt idx="821">
                  <c:v>41585</c:v>
                </c:pt>
                <c:pt idx="822">
                  <c:v>41584</c:v>
                </c:pt>
                <c:pt idx="823">
                  <c:v>41583</c:v>
                </c:pt>
                <c:pt idx="824">
                  <c:v>41582</c:v>
                </c:pt>
                <c:pt idx="825">
                  <c:v>41579</c:v>
                </c:pt>
                <c:pt idx="826">
                  <c:v>41578</c:v>
                </c:pt>
                <c:pt idx="827">
                  <c:v>41577</c:v>
                </c:pt>
                <c:pt idx="828">
                  <c:v>41576</c:v>
                </c:pt>
                <c:pt idx="829">
                  <c:v>41575</c:v>
                </c:pt>
                <c:pt idx="830">
                  <c:v>41572</c:v>
                </c:pt>
                <c:pt idx="831">
                  <c:v>41571</c:v>
                </c:pt>
                <c:pt idx="832">
                  <c:v>41570</c:v>
                </c:pt>
                <c:pt idx="833">
                  <c:v>41569</c:v>
                </c:pt>
                <c:pt idx="834">
                  <c:v>41568</c:v>
                </c:pt>
                <c:pt idx="835">
                  <c:v>41565</c:v>
                </c:pt>
                <c:pt idx="836">
                  <c:v>41564</c:v>
                </c:pt>
                <c:pt idx="837">
                  <c:v>41563</c:v>
                </c:pt>
                <c:pt idx="838">
                  <c:v>41562</c:v>
                </c:pt>
                <c:pt idx="839">
                  <c:v>41561</c:v>
                </c:pt>
                <c:pt idx="840">
                  <c:v>41558</c:v>
                </c:pt>
                <c:pt idx="841">
                  <c:v>41557</c:v>
                </c:pt>
                <c:pt idx="842">
                  <c:v>41556</c:v>
                </c:pt>
                <c:pt idx="843">
                  <c:v>41555</c:v>
                </c:pt>
                <c:pt idx="844">
                  <c:v>41554</c:v>
                </c:pt>
                <c:pt idx="845">
                  <c:v>41551</c:v>
                </c:pt>
                <c:pt idx="846">
                  <c:v>41550</c:v>
                </c:pt>
                <c:pt idx="847">
                  <c:v>41549</c:v>
                </c:pt>
                <c:pt idx="848">
                  <c:v>41548</c:v>
                </c:pt>
                <c:pt idx="849">
                  <c:v>41547</c:v>
                </c:pt>
                <c:pt idx="850">
                  <c:v>41544</c:v>
                </c:pt>
                <c:pt idx="851">
                  <c:v>41543</c:v>
                </c:pt>
                <c:pt idx="852">
                  <c:v>41542</c:v>
                </c:pt>
                <c:pt idx="853">
                  <c:v>41541</c:v>
                </c:pt>
                <c:pt idx="854">
                  <c:v>41540</c:v>
                </c:pt>
                <c:pt idx="855">
                  <c:v>41537</c:v>
                </c:pt>
                <c:pt idx="856">
                  <c:v>41536</c:v>
                </c:pt>
                <c:pt idx="857">
                  <c:v>41535</c:v>
                </c:pt>
                <c:pt idx="858">
                  <c:v>41534</c:v>
                </c:pt>
                <c:pt idx="859">
                  <c:v>41533</c:v>
                </c:pt>
                <c:pt idx="860">
                  <c:v>41530</c:v>
                </c:pt>
                <c:pt idx="861">
                  <c:v>41529</c:v>
                </c:pt>
                <c:pt idx="862">
                  <c:v>41528</c:v>
                </c:pt>
                <c:pt idx="863">
                  <c:v>41527</c:v>
                </c:pt>
                <c:pt idx="864">
                  <c:v>41526</c:v>
                </c:pt>
                <c:pt idx="865">
                  <c:v>41523</c:v>
                </c:pt>
                <c:pt idx="866">
                  <c:v>41522</c:v>
                </c:pt>
                <c:pt idx="867">
                  <c:v>41521</c:v>
                </c:pt>
                <c:pt idx="868">
                  <c:v>41520</c:v>
                </c:pt>
                <c:pt idx="869">
                  <c:v>41519</c:v>
                </c:pt>
                <c:pt idx="870">
                  <c:v>41516</c:v>
                </c:pt>
                <c:pt idx="871">
                  <c:v>41515</c:v>
                </c:pt>
                <c:pt idx="872">
                  <c:v>41514</c:v>
                </c:pt>
                <c:pt idx="873">
                  <c:v>41513</c:v>
                </c:pt>
                <c:pt idx="874">
                  <c:v>41512</c:v>
                </c:pt>
                <c:pt idx="875">
                  <c:v>41509</c:v>
                </c:pt>
                <c:pt idx="876">
                  <c:v>41508</c:v>
                </c:pt>
                <c:pt idx="877">
                  <c:v>41507</c:v>
                </c:pt>
                <c:pt idx="878">
                  <c:v>41506</c:v>
                </c:pt>
                <c:pt idx="879">
                  <c:v>41505</c:v>
                </c:pt>
                <c:pt idx="880">
                  <c:v>41502</c:v>
                </c:pt>
                <c:pt idx="881">
                  <c:v>41501</c:v>
                </c:pt>
                <c:pt idx="882">
                  <c:v>41500</c:v>
                </c:pt>
                <c:pt idx="883">
                  <c:v>41499</c:v>
                </c:pt>
                <c:pt idx="884">
                  <c:v>41498</c:v>
                </c:pt>
                <c:pt idx="885">
                  <c:v>41495</c:v>
                </c:pt>
                <c:pt idx="886">
                  <c:v>41494</c:v>
                </c:pt>
                <c:pt idx="887">
                  <c:v>41493</c:v>
                </c:pt>
                <c:pt idx="888">
                  <c:v>41492</c:v>
                </c:pt>
                <c:pt idx="889">
                  <c:v>41491</c:v>
                </c:pt>
                <c:pt idx="890">
                  <c:v>41488</c:v>
                </c:pt>
                <c:pt idx="891">
                  <c:v>41487</c:v>
                </c:pt>
                <c:pt idx="892">
                  <c:v>41486</c:v>
                </c:pt>
                <c:pt idx="893">
                  <c:v>41485</c:v>
                </c:pt>
                <c:pt idx="894">
                  <c:v>41484</c:v>
                </c:pt>
                <c:pt idx="895">
                  <c:v>41481</c:v>
                </c:pt>
                <c:pt idx="896">
                  <c:v>41480</c:v>
                </c:pt>
                <c:pt idx="897">
                  <c:v>41479</c:v>
                </c:pt>
                <c:pt idx="898">
                  <c:v>41478</c:v>
                </c:pt>
                <c:pt idx="899">
                  <c:v>41477</c:v>
                </c:pt>
                <c:pt idx="900">
                  <c:v>41474</c:v>
                </c:pt>
                <c:pt idx="901">
                  <c:v>41473</c:v>
                </c:pt>
                <c:pt idx="902">
                  <c:v>41472</c:v>
                </c:pt>
                <c:pt idx="903">
                  <c:v>41471</c:v>
                </c:pt>
                <c:pt idx="904">
                  <c:v>41470</c:v>
                </c:pt>
                <c:pt idx="905">
                  <c:v>41467</c:v>
                </c:pt>
                <c:pt idx="906">
                  <c:v>41466</c:v>
                </c:pt>
                <c:pt idx="907">
                  <c:v>41465</c:v>
                </c:pt>
                <c:pt idx="908">
                  <c:v>41464</c:v>
                </c:pt>
                <c:pt idx="909">
                  <c:v>41463</c:v>
                </c:pt>
                <c:pt idx="910">
                  <c:v>41460</c:v>
                </c:pt>
                <c:pt idx="911">
                  <c:v>41459</c:v>
                </c:pt>
                <c:pt idx="912">
                  <c:v>41458</c:v>
                </c:pt>
                <c:pt idx="913">
                  <c:v>41457</c:v>
                </c:pt>
                <c:pt idx="914">
                  <c:v>41456</c:v>
                </c:pt>
                <c:pt idx="915">
                  <c:v>41453</c:v>
                </c:pt>
                <c:pt idx="916">
                  <c:v>41452</c:v>
                </c:pt>
                <c:pt idx="917">
                  <c:v>41451</c:v>
                </c:pt>
                <c:pt idx="918">
                  <c:v>41450</c:v>
                </c:pt>
                <c:pt idx="919">
                  <c:v>41449</c:v>
                </c:pt>
                <c:pt idx="920">
                  <c:v>41446</c:v>
                </c:pt>
                <c:pt idx="921">
                  <c:v>41445</c:v>
                </c:pt>
                <c:pt idx="922">
                  <c:v>41444</c:v>
                </c:pt>
                <c:pt idx="923">
                  <c:v>41443</c:v>
                </c:pt>
                <c:pt idx="924">
                  <c:v>41442</c:v>
                </c:pt>
                <c:pt idx="925">
                  <c:v>41439</c:v>
                </c:pt>
                <c:pt idx="926">
                  <c:v>41438</c:v>
                </c:pt>
                <c:pt idx="927">
                  <c:v>41437</c:v>
                </c:pt>
                <c:pt idx="928">
                  <c:v>41436</c:v>
                </c:pt>
                <c:pt idx="929">
                  <c:v>41435</c:v>
                </c:pt>
                <c:pt idx="930">
                  <c:v>41432</c:v>
                </c:pt>
                <c:pt idx="931">
                  <c:v>41431</c:v>
                </c:pt>
                <c:pt idx="932">
                  <c:v>41430</c:v>
                </c:pt>
                <c:pt idx="933">
                  <c:v>41429</c:v>
                </c:pt>
                <c:pt idx="934">
                  <c:v>41428</c:v>
                </c:pt>
                <c:pt idx="935">
                  <c:v>41425</c:v>
                </c:pt>
                <c:pt idx="936">
                  <c:v>41424</c:v>
                </c:pt>
                <c:pt idx="937">
                  <c:v>41423</c:v>
                </c:pt>
                <c:pt idx="938">
                  <c:v>41422</c:v>
                </c:pt>
                <c:pt idx="939">
                  <c:v>41421</c:v>
                </c:pt>
                <c:pt idx="940">
                  <c:v>41418</c:v>
                </c:pt>
                <c:pt idx="941">
                  <c:v>41417</c:v>
                </c:pt>
                <c:pt idx="942">
                  <c:v>41416</c:v>
                </c:pt>
                <c:pt idx="943">
                  <c:v>41415</c:v>
                </c:pt>
                <c:pt idx="944">
                  <c:v>41414</c:v>
                </c:pt>
                <c:pt idx="945">
                  <c:v>41411</c:v>
                </c:pt>
                <c:pt idx="946">
                  <c:v>41410</c:v>
                </c:pt>
                <c:pt idx="947">
                  <c:v>41409</c:v>
                </c:pt>
                <c:pt idx="948">
                  <c:v>41408</c:v>
                </c:pt>
                <c:pt idx="949">
                  <c:v>41407</c:v>
                </c:pt>
                <c:pt idx="950">
                  <c:v>41404</c:v>
                </c:pt>
                <c:pt idx="951">
                  <c:v>41403</c:v>
                </c:pt>
                <c:pt idx="952">
                  <c:v>41402</c:v>
                </c:pt>
                <c:pt idx="953">
                  <c:v>41401</c:v>
                </c:pt>
                <c:pt idx="954">
                  <c:v>41400</c:v>
                </c:pt>
                <c:pt idx="955">
                  <c:v>41397</c:v>
                </c:pt>
                <c:pt idx="956">
                  <c:v>41396</c:v>
                </c:pt>
                <c:pt idx="957">
                  <c:v>41395</c:v>
                </c:pt>
                <c:pt idx="958">
                  <c:v>41394</c:v>
                </c:pt>
                <c:pt idx="959">
                  <c:v>41393</c:v>
                </c:pt>
                <c:pt idx="960">
                  <c:v>41390</c:v>
                </c:pt>
                <c:pt idx="961">
                  <c:v>41389</c:v>
                </c:pt>
                <c:pt idx="962">
                  <c:v>41388</c:v>
                </c:pt>
                <c:pt idx="963">
                  <c:v>41387</c:v>
                </c:pt>
                <c:pt idx="964">
                  <c:v>41386</c:v>
                </c:pt>
                <c:pt idx="965">
                  <c:v>41383</c:v>
                </c:pt>
                <c:pt idx="966">
                  <c:v>41382</c:v>
                </c:pt>
                <c:pt idx="967">
                  <c:v>41381</c:v>
                </c:pt>
                <c:pt idx="968">
                  <c:v>41380</c:v>
                </c:pt>
                <c:pt idx="969">
                  <c:v>41379</c:v>
                </c:pt>
                <c:pt idx="970">
                  <c:v>41376</c:v>
                </c:pt>
                <c:pt idx="971">
                  <c:v>41375</c:v>
                </c:pt>
                <c:pt idx="972">
                  <c:v>41374</c:v>
                </c:pt>
                <c:pt idx="973">
                  <c:v>41373</c:v>
                </c:pt>
                <c:pt idx="974">
                  <c:v>41372</c:v>
                </c:pt>
                <c:pt idx="975">
                  <c:v>41369</c:v>
                </c:pt>
                <c:pt idx="976">
                  <c:v>41368</c:v>
                </c:pt>
                <c:pt idx="977">
                  <c:v>41367</c:v>
                </c:pt>
                <c:pt idx="978">
                  <c:v>41366</c:v>
                </c:pt>
                <c:pt idx="979">
                  <c:v>41365</c:v>
                </c:pt>
                <c:pt idx="980">
                  <c:v>41362</c:v>
                </c:pt>
                <c:pt idx="981">
                  <c:v>41361</c:v>
                </c:pt>
                <c:pt idx="982">
                  <c:v>41360</c:v>
                </c:pt>
                <c:pt idx="983">
                  <c:v>41359</c:v>
                </c:pt>
                <c:pt idx="984">
                  <c:v>41358</c:v>
                </c:pt>
                <c:pt idx="985">
                  <c:v>41355</c:v>
                </c:pt>
                <c:pt idx="986">
                  <c:v>41354</c:v>
                </c:pt>
                <c:pt idx="987">
                  <c:v>41353</c:v>
                </c:pt>
                <c:pt idx="988">
                  <c:v>41352</c:v>
                </c:pt>
                <c:pt idx="989">
                  <c:v>41351</c:v>
                </c:pt>
                <c:pt idx="990">
                  <c:v>41348</c:v>
                </c:pt>
                <c:pt idx="991">
                  <c:v>41347</c:v>
                </c:pt>
                <c:pt idx="992">
                  <c:v>41346</c:v>
                </c:pt>
                <c:pt idx="993">
                  <c:v>41345</c:v>
                </c:pt>
                <c:pt idx="994">
                  <c:v>41344</c:v>
                </c:pt>
                <c:pt idx="995">
                  <c:v>41341</c:v>
                </c:pt>
                <c:pt idx="996">
                  <c:v>41340</c:v>
                </c:pt>
                <c:pt idx="997">
                  <c:v>41339</c:v>
                </c:pt>
                <c:pt idx="998">
                  <c:v>41338</c:v>
                </c:pt>
                <c:pt idx="999">
                  <c:v>41337</c:v>
                </c:pt>
                <c:pt idx="1000">
                  <c:v>41334</c:v>
                </c:pt>
                <c:pt idx="1001">
                  <c:v>41333</c:v>
                </c:pt>
                <c:pt idx="1002">
                  <c:v>41332</c:v>
                </c:pt>
                <c:pt idx="1003">
                  <c:v>41331</c:v>
                </c:pt>
                <c:pt idx="1004">
                  <c:v>41330</c:v>
                </c:pt>
                <c:pt idx="1005">
                  <c:v>41327</c:v>
                </c:pt>
                <c:pt idx="1006">
                  <c:v>41326</c:v>
                </c:pt>
                <c:pt idx="1007">
                  <c:v>41325</c:v>
                </c:pt>
                <c:pt idx="1008">
                  <c:v>41324</c:v>
                </c:pt>
                <c:pt idx="1009">
                  <c:v>41323</c:v>
                </c:pt>
                <c:pt idx="1010">
                  <c:v>41320</c:v>
                </c:pt>
                <c:pt idx="1011">
                  <c:v>41319</c:v>
                </c:pt>
                <c:pt idx="1012">
                  <c:v>41318</c:v>
                </c:pt>
                <c:pt idx="1013">
                  <c:v>41317</c:v>
                </c:pt>
                <c:pt idx="1014">
                  <c:v>41316</c:v>
                </c:pt>
                <c:pt idx="1015">
                  <c:v>41313</c:v>
                </c:pt>
                <c:pt idx="1016">
                  <c:v>41312</c:v>
                </c:pt>
                <c:pt idx="1017">
                  <c:v>41311</c:v>
                </c:pt>
                <c:pt idx="1018">
                  <c:v>41310</c:v>
                </c:pt>
                <c:pt idx="1019">
                  <c:v>41309</c:v>
                </c:pt>
                <c:pt idx="1020">
                  <c:v>41306</c:v>
                </c:pt>
                <c:pt idx="1021">
                  <c:v>41305</c:v>
                </c:pt>
                <c:pt idx="1022">
                  <c:v>41304</c:v>
                </c:pt>
                <c:pt idx="1023">
                  <c:v>41303</c:v>
                </c:pt>
                <c:pt idx="1024">
                  <c:v>41302</c:v>
                </c:pt>
                <c:pt idx="1025">
                  <c:v>41299</c:v>
                </c:pt>
                <c:pt idx="1026">
                  <c:v>41298</c:v>
                </c:pt>
                <c:pt idx="1027">
                  <c:v>41297</c:v>
                </c:pt>
                <c:pt idx="1028">
                  <c:v>41296</c:v>
                </c:pt>
                <c:pt idx="1029">
                  <c:v>41295</c:v>
                </c:pt>
                <c:pt idx="1030">
                  <c:v>41292</c:v>
                </c:pt>
                <c:pt idx="1031">
                  <c:v>41291</c:v>
                </c:pt>
                <c:pt idx="1032">
                  <c:v>41290</c:v>
                </c:pt>
                <c:pt idx="1033">
                  <c:v>41289</c:v>
                </c:pt>
                <c:pt idx="1034">
                  <c:v>41288</c:v>
                </c:pt>
                <c:pt idx="1035">
                  <c:v>41285</c:v>
                </c:pt>
                <c:pt idx="1036">
                  <c:v>41284</c:v>
                </c:pt>
                <c:pt idx="1037">
                  <c:v>41283</c:v>
                </c:pt>
                <c:pt idx="1038">
                  <c:v>41282</c:v>
                </c:pt>
                <c:pt idx="1039">
                  <c:v>41281</c:v>
                </c:pt>
                <c:pt idx="1040">
                  <c:v>41278</c:v>
                </c:pt>
                <c:pt idx="1041">
                  <c:v>41277</c:v>
                </c:pt>
                <c:pt idx="1042">
                  <c:v>41276</c:v>
                </c:pt>
                <c:pt idx="1043">
                  <c:v>41275</c:v>
                </c:pt>
                <c:pt idx="1044">
                  <c:v>41274</c:v>
                </c:pt>
                <c:pt idx="1045">
                  <c:v>41271</c:v>
                </c:pt>
                <c:pt idx="1046">
                  <c:v>41270</c:v>
                </c:pt>
                <c:pt idx="1047">
                  <c:v>41269</c:v>
                </c:pt>
                <c:pt idx="1048">
                  <c:v>41268</c:v>
                </c:pt>
                <c:pt idx="1049">
                  <c:v>41267</c:v>
                </c:pt>
                <c:pt idx="1050">
                  <c:v>41264</c:v>
                </c:pt>
                <c:pt idx="1051">
                  <c:v>41263</c:v>
                </c:pt>
                <c:pt idx="1052">
                  <c:v>41262</c:v>
                </c:pt>
                <c:pt idx="1053">
                  <c:v>41261</c:v>
                </c:pt>
                <c:pt idx="1054">
                  <c:v>41260</c:v>
                </c:pt>
                <c:pt idx="1055">
                  <c:v>41257</c:v>
                </c:pt>
                <c:pt idx="1056">
                  <c:v>41256</c:v>
                </c:pt>
                <c:pt idx="1057">
                  <c:v>41255</c:v>
                </c:pt>
                <c:pt idx="1058">
                  <c:v>41254</c:v>
                </c:pt>
                <c:pt idx="1059">
                  <c:v>41253</c:v>
                </c:pt>
                <c:pt idx="1060">
                  <c:v>41250</c:v>
                </c:pt>
                <c:pt idx="1061">
                  <c:v>41249</c:v>
                </c:pt>
                <c:pt idx="1062">
                  <c:v>41248</c:v>
                </c:pt>
                <c:pt idx="1063">
                  <c:v>41247</c:v>
                </c:pt>
                <c:pt idx="1064">
                  <c:v>41246</c:v>
                </c:pt>
                <c:pt idx="1065">
                  <c:v>41243</c:v>
                </c:pt>
                <c:pt idx="1066">
                  <c:v>41242</c:v>
                </c:pt>
                <c:pt idx="1067">
                  <c:v>41241</c:v>
                </c:pt>
                <c:pt idx="1068">
                  <c:v>41240</c:v>
                </c:pt>
                <c:pt idx="1069">
                  <c:v>41239</c:v>
                </c:pt>
                <c:pt idx="1070">
                  <c:v>41236</c:v>
                </c:pt>
                <c:pt idx="1071">
                  <c:v>41235</c:v>
                </c:pt>
                <c:pt idx="1072">
                  <c:v>41234</c:v>
                </c:pt>
                <c:pt idx="1073">
                  <c:v>41233</c:v>
                </c:pt>
                <c:pt idx="1074">
                  <c:v>41232</c:v>
                </c:pt>
                <c:pt idx="1075">
                  <c:v>41229</c:v>
                </c:pt>
                <c:pt idx="1076">
                  <c:v>41228</c:v>
                </c:pt>
                <c:pt idx="1077">
                  <c:v>41227</c:v>
                </c:pt>
                <c:pt idx="1078">
                  <c:v>41226</c:v>
                </c:pt>
                <c:pt idx="1079">
                  <c:v>41225</c:v>
                </c:pt>
                <c:pt idx="1080">
                  <c:v>41222</c:v>
                </c:pt>
                <c:pt idx="1081">
                  <c:v>41221</c:v>
                </c:pt>
                <c:pt idx="1082">
                  <c:v>41220</c:v>
                </c:pt>
                <c:pt idx="1083">
                  <c:v>41219</c:v>
                </c:pt>
                <c:pt idx="1084">
                  <c:v>41218</c:v>
                </c:pt>
                <c:pt idx="1085">
                  <c:v>41215</c:v>
                </c:pt>
                <c:pt idx="1086">
                  <c:v>41214</c:v>
                </c:pt>
                <c:pt idx="1087">
                  <c:v>41213</c:v>
                </c:pt>
                <c:pt idx="1088">
                  <c:v>41212</c:v>
                </c:pt>
                <c:pt idx="1089">
                  <c:v>41211</c:v>
                </c:pt>
                <c:pt idx="1090">
                  <c:v>41208</c:v>
                </c:pt>
                <c:pt idx="1091">
                  <c:v>41207</c:v>
                </c:pt>
                <c:pt idx="1092">
                  <c:v>41206</c:v>
                </c:pt>
                <c:pt idx="1093">
                  <c:v>41205</c:v>
                </c:pt>
                <c:pt idx="1094">
                  <c:v>41204</c:v>
                </c:pt>
                <c:pt idx="1095">
                  <c:v>41201</c:v>
                </c:pt>
                <c:pt idx="1096">
                  <c:v>41200</c:v>
                </c:pt>
                <c:pt idx="1097">
                  <c:v>41199</c:v>
                </c:pt>
                <c:pt idx="1098">
                  <c:v>41198</c:v>
                </c:pt>
                <c:pt idx="1099">
                  <c:v>41197</c:v>
                </c:pt>
                <c:pt idx="1100">
                  <c:v>41194</c:v>
                </c:pt>
                <c:pt idx="1101">
                  <c:v>41193</c:v>
                </c:pt>
                <c:pt idx="1102">
                  <c:v>41192</c:v>
                </c:pt>
                <c:pt idx="1103">
                  <c:v>41191</c:v>
                </c:pt>
                <c:pt idx="1104">
                  <c:v>41190</c:v>
                </c:pt>
                <c:pt idx="1105">
                  <c:v>41187</c:v>
                </c:pt>
                <c:pt idx="1106">
                  <c:v>41186</c:v>
                </c:pt>
                <c:pt idx="1107">
                  <c:v>41185</c:v>
                </c:pt>
                <c:pt idx="1108">
                  <c:v>41184</c:v>
                </c:pt>
                <c:pt idx="1109">
                  <c:v>41183</c:v>
                </c:pt>
                <c:pt idx="1110">
                  <c:v>41180</c:v>
                </c:pt>
                <c:pt idx="1111">
                  <c:v>41179</c:v>
                </c:pt>
                <c:pt idx="1112">
                  <c:v>41178</c:v>
                </c:pt>
                <c:pt idx="1113">
                  <c:v>41177</c:v>
                </c:pt>
                <c:pt idx="1114">
                  <c:v>41176</c:v>
                </c:pt>
                <c:pt idx="1115">
                  <c:v>41173</c:v>
                </c:pt>
                <c:pt idx="1116">
                  <c:v>41172</c:v>
                </c:pt>
                <c:pt idx="1117">
                  <c:v>41171</c:v>
                </c:pt>
                <c:pt idx="1118">
                  <c:v>41170</c:v>
                </c:pt>
                <c:pt idx="1119">
                  <c:v>41169</c:v>
                </c:pt>
                <c:pt idx="1120">
                  <c:v>41166</c:v>
                </c:pt>
                <c:pt idx="1121">
                  <c:v>41165</c:v>
                </c:pt>
                <c:pt idx="1122">
                  <c:v>41164</c:v>
                </c:pt>
                <c:pt idx="1123">
                  <c:v>41163</c:v>
                </c:pt>
                <c:pt idx="1124">
                  <c:v>41162</c:v>
                </c:pt>
                <c:pt idx="1125">
                  <c:v>41159</c:v>
                </c:pt>
                <c:pt idx="1126">
                  <c:v>41158</c:v>
                </c:pt>
                <c:pt idx="1127">
                  <c:v>41157</c:v>
                </c:pt>
                <c:pt idx="1128">
                  <c:v>41156</c:v>
                </c:pt>
                <c:pt idx="1129">
                  <c:v>41155</c:v>
                </c:pt>
                <c:pt idx="1130">
                  <c:v>41152</c:v>
                </c:pt>
                <c:pt idx="1131">
                  <c:v>41151</c:v>
                </c:pt>
                <c:pt idx="1132">
                  <c:v>41150</c:v>
                </c:pt>
                <c:pt idx="1133">
                  <c:v>41149</c:v>
                </c:pt>
                <c:pt idx="1134">
                  <c:v>41148</c:v>
                </c:pt>
                <c:pt idx="1135">
                  <c:v>41145</c:v>
                </c:pt>
                <c:pt idx="1136">
                  <c:v>41144</c:v>
                </c:pt>
                <c:pt idx="1137">
                  <c:v>41143</c:v>
                </c:pt>
                <c:pt idx="1138">
                  <c:v>41142</c:v>
                </c:pt>
                <c:pt idx="1139">
                  <c:v>41141</c:v>
                </c:pt>
                <c:pt idx="1140">
                  <c:v>41138</c:v>
                </c:pt>
                <c:pt idx="1141">
                  <c:v>41137</c:v>
                </c:pt>
                <c:pt idx="1142">
                  <c:v>41136</c:v>
                </c:pt>
                <c:pt idx="1143">
                  <c:v>41135</c:v>
                </c:pt>
                <c:pt idx="1144">
                  <c:v>41134</c:v>
                </c:pt>
                <c:pt idx="1145">
                  <c:v>41131</c:v>
                </c:pt>
                <c:pt idx="1146">
                  <c:v>41130</c:v>
                </c:pt>
                <c:pt idx="1147">
                  <c:v>41129</c:v>
                </c:pt>
                <c:pt idx="1148">
                  <c:v>41128</c:v>
                </c:pt>
                <c:pt idx="1149">
                  <c:v>41127</c:v>
                </c:pt>
                <c:pt idx="1150">
                  <c:v>41124</c:v>
                </c:pt>
                <c:pt idx="1151">
                  <c:v>41123</c:v>
                </c:pt>
                <c:pt idx="1152">
                  <c:v>41122</c:v>
                </c:pt>
                <c:pt idx="1153">
                  <c:v>41121</c:v>
                </c:pt>
                <c:pt idx="1154">
                  <c:v>41120</c:v>
                </c:pt>
                <c:pt idx="1155">
                  <c:v>41117</c:v>
                </c:pt>
                <c:pt idx="1156">
                  <c:v>41116</c:v>
                </c:pt>
                <c:pt idx="1157">
                  <c:v>41115</c:v>
                </c:pt>
                <c:pt idx="1158">
                  <c:v>41114</c:v>
                </c:pt>
                <c:pt idx="1159">
                  <c:v>41113</c:v>
                </c:pt>
                <c:pt idx="1160">
                  <c:v>41110</c:v>
                </c:pt>
                <c:pt idx="1161">
                  <c:v>41109</c:v>
                </c:pt>
                <c:pt idx="1162">
                  <c:v>41108</c:v>
                </c:pt>
                <c:pt idx="1163">
                  <c:v>41107</c:v>
                </c:pt>
                <c:pt idx="1164">
                  <c:v>41106</c:v>
                </c:pt>
                <c:pt idx="1165">
                  <c:v>41103</c:v>
                </c:pt>
                <c:pt idx="1166">
                  <c:v>41102</c:v>
                </c:pt>
                <c:pt idx="1167">
                  <c:v>41101</c:v>
                </c:pt>
                <c:pt idx="1168">
                  <c:v>41100</c:v>
                </c:pt>
                <c:pt idx="1169">
                  <c:v>41099</c:v>
                </c:pt>
                <c:pt idx="1170">
                  <c:v>41096</c:v>
                </c:pt>
                <c:pt idx="1171">
                  <c:v>41095</c:v>
                </c:pt>
                <c:pt idx="1172">
                  <c:v>41094</c:v>
                </c:pt>
                <c:pt idx="1173">
                  <c:v>41093</c:v>
                </c:pt>
                <c:pt idx="1174">
                  <c:v>41092</c:v>
                </c:pt>
                <c:pt idx="1175">
                  <c:v>41089</c:v>
                </c:pt>
                <c:pt idx="1176">
                  <c:v>41088</c:v>
                </c:pt>
                <c:pt idx="1177">
                  <c:v>41087</c:v>
                </c:pt>
                <c:pt idx="1178">
                  <c:v>41086</c:v>
                </c:pt>
                <c:pt idx="1179">
                  <c:v>41085</c:v>
                </c:pt>
                <c:pt idx="1180">
                  <c:v>41082</c:v>
                </c:pt>
                <c:pt idx="1181">
                  <c:v>41081</c:v>
                </c:pt>
                <c:pt idx="1182">
                  <c:v>41080</c:v>
                </c:pt>
                <c:pt idx="1183">
                  <c:v>41079</c:v>
                </c:pt>
                <c:pt idx="1184">
                  <c:v>41078</c:v>
                </c:pt>
                <c:pt idx="1185">
                  <c:v>41075</c:v>
                </c:pt>
                <c:pt idx="1186">
                  <c:v>41074</c:v>
                </c:pt>
                <c:pt idx="1187">
                  <c:v>41073</c:v>
                </c:pt>
                <c:pt idx="1188">
                  <c:v>41072</c:v>
                </c:pt>
                <c:pt idx="1189">
                  <c:v>41071</c:v>
                </c:pt>
                <c:pt idx="1190">
                  <c:v>41068</c:v>
                </c:pt>
                <c:pt idx="1191">
                  <c:v>41067</c:v>
                </c:pt>
                <c:pt idx="1192">
                  <c:v>41066</c:v>
                </c:pt>
                <c:pt idx="1193">
                  <c:v>41065</c:v>
                </c:pt>
                <c:pt idx="1194">
                  <c:v>41064</c:v>
                </c:pt>
                <c:pt idx="1195">
                  <c:v>41061</c:v>
                </c:pt>
                <c:pt idx="1196">
                  <c:v>41060</c:v>
                </c:pt>
                <c:pt idx="1197">
                  <c:v>41059</c:v>
                </c:pt>
                <c:pt idx="1198">
                  <c:v>41058</c:v>
                </c:pt>
                <c:pt idx="1199">
                  <c:v>41057</c:v>
                </c:pt>
                <c:pt idx="1200">
                  <c:v>41054</c:v>
                </c:pt>
                <c:pt idx="1201">
                  <c:v>41053</c:v>
                </c:pt>
                <c:pt idx="1202">
                  <c:v>41052</c:v>
                </c:pt>
                <c:pt idx="1203">
                  <c:v>41051</c:v>
                </c:pt>
                <c:pt idx="1204">
                  <c:v>41050</c:v>
                </c:pt>
                <c:pt idx="1205">
                  <c:v>41047</c:v>
                </c:pt>
                <c:pt idx="1206">
                  <c:v>41046</c:v>
                </c:pt>
                <c:pt idx="1207">
                  <c:v>41045</c:v>
                </c:pt>
                <c:pt idx="1208">
                  <c:v>41044</c:v>
                </c:pt>
                <c:pt idx="1209">
                  <c:v>41043</c:v>
                </c:pt>
                <c:pt idx="1210">
                  <c:v>41040</c:v>
                </c:pt>
                <c:pt idx="1211">
                  <c:v>41039</c:v>
                </c:pt>
                <c:pt idx="1212">
                  <c:v>41038</c:v>
                </c:pt>
                <c:pt idx="1213">
                  <c:v>41037</c:v>
                </c:pt>
                <c:pt idx="1214">
                  <c:v>41036</c:v>
                </c:pt>
                <c:pt idx="1215">
                  <c:v>41033</c:v>
                </c:pt>
                <c:pt idx="1216">
                  <c:v>41032</c:v>
                </c:pt>
                <c:pt idx="1217">
                  <c:v>41031</c:v>
                </c:pt>
                <c:pt idx="1218">
                  <c:v>41030</c:v>
                </c:pt>
                <c:pt idx="1219">
                  <c:v>41029</c:v>
                </c:pt>
                <c:pt idx="1220">
                  <c:v>41026</c:v>
                </c:pt>
                <c:pt idx="1221">
                  <c:v>41025</c:v>
                </c:pt>
                <c:pt idx="1222">
                  <c:v>41024</c:v>
                </c:pt>
                <c:pt idx="1223">
                  <c:v>41023</c:v>
                </c:pt>
                <c:pt idx="1224">
                  <c:v>41022</c:v>
                </c:pt>
                <c:pt idx="1225">
                  <c:v>41019</c:v>
                </c:pt>
                <c:pt idx="1226">
                  <c:v>41018</c:v>
                </c:pt>
                <c:pt idx="1227">
                  <c:v>41017</c:v>
                </c:pt>
                <c:pt idx="1228">
                  <c:v>41016</c:v>
                </c:pt>
                <c:pt idx="1229">
                  <c:v>41015</c:v>
                </c:pt>
                <c:pt idx="1230">
                  <c:v>41012</c:v>
                </c:pt>
                <c:pt idx="1231">
                  <c:v>41011</c:v>
                </c:pt>
                <c:pt idx="1232">
                  <c:v>41010</c:v>
                </c:pt>
                <c:pt idx="1233">
                  <c:v>41009</c:v>
                </c:pt>
                <c:pt idx="1234">
                  <c:v>41008</c:v>
                </c:pt>
                <c:pt idx="1235">
                  <c:v>41005</c:v>
                </c:pt>
                <c:pt idx="1236">
                  <c:v>41004</c:v>
                </c:pt>
                <c:pt idx="1237">
                  <c:v>41003</c:v>
                </c:pt>
                <c:pt idx="1238">
                  <c:v>41002</c:v>
                </c:pt>
                <c:pt idx="1239">
                  <c:v>41001</c:v>
                </c:pt>
                <c:pt idx="1240">
                  <c:v>40998</c:v>
                </c:pt>
                <c:pt idx="1241">
                  <c:v>40997</c:v>
                </c:pt>
                <c:pt idx="1242">
                  <c:v>40996</c:v>
                </c:pt>
                <c:pt idx="1243">
                  <c:v>40995</c:v>
                </c:pt>
                <c:pt idx="1244">
                  <c:v>40994</c:v>
                </c:pt>
                <c:pt idx="1245">
                  <c:v>40991</c:v>
                </c:pt>
                <c:pt idx="1246">
                  <c:v>40990</c:v>
                </c:pt>
                <c:pt idx="1247">
                  <c:v>40989</c:v>
                </c:pt>
                <c:pt idx="1248">
                  <c:v>40988</c:v>
                </c:pt>
                <c:pt idx="1249">
                  <c:v>40987</c:v>
                </c:pt>
                <c:pt idx="1250">
                  <c:v>40984</c:v>
                </c:pt>
                <c:pt idx="1251">
                  <c:v>40983</c:v>
                </c:pt>
                <c:pt idx="1252">
                  <c:v>40982</c:v>
                </c:pt>
                <c:pt idx="1253">
                  <c:v>40981</c:v>
                </c:pt>
                <c:pt idx="1254">
                  <c:v>40980</c:v>
                </c:pt>
                <c:pt idx="1255">
                  <c:v>40977</c:v>
                </c:pt>
                <c:pt idx="1256">
                  <c:v>40976</c:v>
                </c:pt>
                <c:pt idx="1257">
                  <c:v>40975</c:v>
                </c:pt>
                <c:pt idx="1258">
                  <c:v>40974</c:v>
                </c:pt>
                <c:pt idx="1259">
                  <c:v>40973</c:v>
                </c:pt>
                <c:pt idx="1260">
                  <c:v>40970</c:v>
                </c:pt>
                <c:pt idx="1261">
                  <c:v>40969</c:v>
                </c:pt>
                <c:pt idx="1262">
                  <c:v>40968</c:v>
                </c:pt>
                <c:pt idx="1263">
                  <c:v>40967</c:v>
                </c:pt>
                <c:pt idx="1264">
                  <c:v>40966</c:v>
                </c:pt>
                <c:pt idx="1265">
                  <c:v>40963</c:v>
                </c:pt>
                <c:pt idx="1266">
                  <c:v>40962</c:v>
                </c:pt>
                <c:pt idx="1267">
                  <c:v>40961</c:v>
                </c:pt>
                <c:pt idx="1268">
                  <c:v>40960</c:v>
                </c:pt>
                <c:pt idx="1269">
                  <c:v>40959</c:v>
                </c:pt>
                <c:pt idx="1270">
                  <c:v>40956</c:v>
                </c:pt>
                <c:pt idx="1271">
                  <c:v>40955</c:v>
                </c:pt>
                <c:pt idx="1272">
                  <c:v>40954</c:v>
                </c:pt>
                <c:pt idx="1273">
                  <c:v>40953</c:v>
                </c:pt>
                <c:pt idx="1274">
                  <c:v>40952</c:v>
                </c:pt>
                <c:pt idx="1275">
                  <c:v>40949</c:v>
                </c:pt>
                <c:pt idx="1276">
                  <c:v>40948</c:v>
                </c:pt>
                <c:pt idx="1277">
                  <c:v>40947</c:v>
                </c:pt>
                <c:pt idx="1278">
                  <c:v>40946</c:v>
                </c:pt>
                <c:pt idx="1279">
                  <c:v>40945</c:v>
                </c:pt>
                <c:pt idx="1280">
                  <c:v>40942</c:v>
                </c:pt>
                <c:pt idx="1281">
                  <c:v>40941</c:v>
                </c:pt>
                <c:pt idx="1282">
                  <c:v>40940</c:v>
                </c:pt>
                <c:pt idx="1283">
                  <c:v>40939</c:v>
                </c:pt>
                <c:pt idx="1284">
                  <c:v>40938</c:v>
                </c:pt>
                <c:pt idx="1285">
                  <c:v>40935</c:v>
                </c:pt>
                <c:pt idx="1286">
                  <c:v>40934</c:v>
                </c:pt>
                <c:pt idx="1287">
                  <c:v>40933</c:v>
                </c:pt>
                <c:pt idx="1288">
                  <c:v>40932</c:v>
                </c:pt>
                <c:pt idx="1289">
                  <c:v>40931</c:v>
                </c:pt>
                <c:pt idx="1290">
                  <c:v>40928</c:v>
                </c:pt>
                <c:pt idx="1291">
                  <c:v>40927</c:v>
                </c:pt>
                <c:pt idx="1292">
                  <c:v>40926</c:v>
                </c:pt>
                <c:pt idx="1293">
                  <c:v>40925</c:v>
                </c:pt>
                <c:pt idx="1294">
                  <c:v>40924</c:v>
                </c:pt>
                <c:pt idx="1295">
                  <c:v>40921</c:v>
                </c:pt>
                <c:pt idx="1296">
                  <c:v>40920</c:v>
                </c:pt>
                <c:pt idx="1297">
                  <c:v>40919</c:v>
                </c:pt>
                <c:pt idx="1298">
                  <c:v>40918</c:v>
                </c:pt>
                <c:pt idx="1299">
                  <c:v>40917</c:v>
                </c:pt>
                <c:pt idx="1300">
                  <c:v>40914</c:v>
                </c:pt>
                <c:pt idx="1301">
                  <c:v>40913</c:v>
                </c:pt>
                <c:pt idx="1302">
                  <c:v>40912</c:v>
                </c:pt>
                <c:pt idx="1303">
                  <c:v>40911</c:v>
                </c:pt>
                <c:pt idx="1304">
                  <c:v>40910</c:v>
                </c:pt>
                <c:pt idx="1305">
                  <c:v>40907</c:v>
                </c:pt>
                <c:pt idx="1306">
                  <c:v>40906</c:v>
                </c:pt>
                <c:pt idx="1307">
                  <c:v>40905</c:v>
                </c:pt>
                <c:pt idx="1308">
                  <c:v>40904</c:v>
                </c:pt>
                <c:pt idx="1309">
                  <c:v>40903</c:v>
                </c:pt>
                <c:pt idx="1310">
                  <c:v>40900</c:v>
                </c:pt>
                <c:pt idx="1311">
                  <c:v>40899</c:v>
                </c:pt>
                <c:pt idx="1312">
                  <c:v>40898</c:v>
                </c:pt>
                <c:pt idx="1313">
                  <c:v>40897</c:v>
                </c:pt>
                <c:pt idx="1314">
                  <c:v>40896</c:v>
                </c:pt>
                <c:pt idx="1315">
                  <c:v>40893</c:v>
                </c:pt>
                <c:pt idx="1316">
                  <c:v>40892</c:v>
                </c:pt>
                <c:pt idx="1317">
                  <c:v>40891</c:v>
                </c:pt>
                <c:pt idx="1318">
                  <c:v>40890</c:v>
                </c:pt>
                <c:pt idx="1319">
                  <c:v>40889</c:v>
                </c:pt>
                <c:pt idx="1320">
                  <c:v>40886</c:v>
                </c:pt>
                <c:pt idx="1321">
                  <c:v>40885</c:v>
                </c:pt>
                <c:pt idx="1322">
                  <c:v>40884</c:v>
                </c:pt>
                <c:pt idx="1323">
                  <c:v>40883</c:v>
                </c:pt>
                <c:pt idx="1324">
                  <c:v>40882</c:v>
                </c:pt>
                <c:pt idx="1325">
                  <c:v>40879</c:v>
                </c:pt>
                <c:pt idx="1326">
                  <c:v>40878</c:v>
                </c:pt>
                <c:pt idx="1327">
                  <c:v>40877</c:v>
                </c:pt>
                <c:pt idx="1328">
                  <c:v>40876</c:v>
                </c:pt>
                <c:pt idx="1329">
                  <c:v>40875</c:v>
                </c:pt>
                <c:pt idx="1330">
                  <c:v>40872</c:v>
                </c:pt>
                <c:pt idx="1331">
                  <c:v>40871</c:v>
                </c:pt>
                <c:pt idx="1332">
                  <c:v>40870</c:v>
                </c:pt>
                <c:pt idx="1333">
                  <c:v>40869</c:v>
                </c:pt>
                <c:pt idx="1334">
                  <c:v>40868</c:v>
                </c:pt>
                <c:pt idx="1335">
                  <c:v>40865</c:v>
                </c:pt>
                <c:pt idx="1336">
                  <c:v>40864</c:v>
                </c:pt>
                <c:pt idx="1337">
                  <c:v>40863</c:v>
                </c:pt>
                <c:pt idx="1338">
                  <c:v>40862</c:v>
                </c:pt>
                <c:pt idx="1339">
                  <c:v>40861</c:v>
                </c:pt>
                <c:pt idx="1340">
                  <c:v>40858</c:v>
                </c:pt>
                <c:pt idx="1341">
                  <c:v>40857</c:v>
                </c:pt>
                <c:pt idx="1342">
                  <c:v>40856</c:v>
                </c:pt>
                <c:pt idx="1343">
                  <c:v>40855</c:v>
                </c:pt>
                <c:pt idx="1344">
                  <c:v>40854</c:v>
                </c:pt>
                <c:pt idx="1345">
                  <c:v>40851</c:v>
                </c:pt>
                <c:pt idx="1346">
                  <c:v>40850</c:v>
                </c:pt>
                <c:pt idx="1347">
                  <c:v>40849</c:v>
                </c:pt>
                <c:pt idx="1348">
                  <c:v>40848</c:v>
                </c:pt>
                <c:pt idx="1349">
                  <c:v>40847</c:v>
                </c:pt>
                <c:pt idx="1350">
                  <c:v>40844</c:v>
                </c:pt>
                <c:pt idx="1351">
                  <c:v>40843</c:v>
                </c:pt>
                <c:pt idx="1352">
                  <c:v>40842</c:v>
                </c:pt>
                <c:pt idx="1353">
                  <c:v>40841</c:v>
                </c:pt>
                <c:pt idx="1354">
                  <c:v>40840</c:v>
                </c:pt>
                <c:pt idx="1355">
                  <c:v>40837</c:v>
                </c:pt>
                <c:pt idx="1356">
                  <c:v>40836</c:v>
                </c:pt>
                <c:pt idx="1357">
                  <c:v>40835</c:v>
                </c:pt>
                <c:pt idx="1358">
                  <c:v>40834</c:v>
                </c:pt>
                <c:pt idx="1359">
                  <c:v>40833</c:v>
                </c:pt>
                <c:pt idx="1360">
                  <c:v>40830</c:v>
                </c:pt>
                <c:pt idx="1361">
                  <c:v>40829</c:v>
                </c:pt>
                <c:pt idx="1362">
                  <c:v>40828</c:v>
                </c:pt>
                <c:pt idx="1363">
                  <c:v>40827</c:v>
                </c:pt>
                <c:pt idx="1364">
                  <c:v>40826</c:v>
                </c:pt>
                <c:pt idx="1365">
                  <c:v>40823</c:v>
                </c:pt>
                <c:pt idx="1366">
                  <c:v>40822</c:v>
                </c:pt>
                <c:pt idx="1367">
                  <c:v>40821</c:v>
                </c:pt>
                <c:pt idx="1368">
                  <c:v>40820</c:v>
                </c:pt>
                <c:pt idx="1369">
                  <c:v>40819</c:v>
                </c:pt>
                <c:pt idx="1370">
                  <c:v>40816</c:v>
                </c:pt>
                <c:pt idx="1371">
                  <c:v>40815</c:v>
                </c:pt>
                <c:pt idx="1372">
                  <c:v>40814</c:v>
                </c:pt>
                <c:pt idx="1373">
                  <c:v>40813</c:v>
                </c:pt>
                <c:pt idx="1374">
                  <c:v>40812</c:v>
                </c:pt>
                <c:pt idx="1375">
                  <c:v>40809</c:v>
                </c:pt>
                <c:pt idx="1376">
                  <c:v>40808</c:v>
                </c:pt>
                <c:pt idx="1377">
                  <c:v>40807</c:v>
                </c:pt>
                <c:pt idx="1378">
                  <c:v>40806</c:v>
                </c:pt>
                <c:pt idx="1379">
                  <c:v>40805</c:v>
                </c:pt>
                <c:pt idx="1380">
                  <c:v>40802</c:v>
                </c:pt>
                <c:pt idx="1381">
                  <c:v>40801</c:v>
                </c:pt>
                <c:pt idx="1382">
                  <c:v>40800</c:v>
                </c:pt>
                <c:pt idx="1383">
                  <c:v>40799</c:v>
                </c:pt>
                <c:pt idx="1384">
                  <c:v>40798</c:v>
                </c:pt>
                <c:pt idx="1385">
                  <c:v>40795</c:v>
                </c:pt>
                <c:pt idx="1386">
                  <c:v>40794</c:v>
                </c:pt>
                <c:pt idx="1387">
                  <c:v>40793</c:v>
                </c:pt>
                <c:pt idx="1388">
                  <c:v>40792</c:v>
                </c:pt>
                <c:pt idx="1389">
                  <c:v>40791</c:v>
                </c:pt>
                <c:pt idx="1390">
                  <c:v>40788</c:v>
                </c:pt>
                <c:pt idx="1391">
                  <c:v>40787</c:v>
                </c:pt>
                <c:pt idx="1392">
                  <c:v>40786</c:v>
                </c:pt>
                <c:pt idx="1393">
                  <c:v>40785</c:v>
                </c:pt>
                <c:pt idx="1394">
                  <c:v>40784</c:v>
                </c:pt>
                <c:pt idx="1395">
                  <c:v>40781</c:v>
                </c:pt>
                <c:pt idx="1396">
                  <c:v>40780</c:v>
                </c:pt>
                <c:pt idx="1397">
                  <c:v>40779</c:v>
                </c:pt>
                <c:pt idx="1398">
                  <c:v>40778</c:v>
                </c:pt>
                <c:pt idx="1399">
                  <c:v>40777</c:v>
                </c:pt>
                <c:pt idx="1400">
                  <c:v>40774</c:v>
                </c:pt>
                <c:pt idx="1401">
                  <c:v>40773</c:v>
                </c:pt>
                <c:pt idx="1402">
                  <c:v>40772</c:v>
                </c:pt>
                <c:pt idx="1403">
                  <c:v>40771</c:v>
                </c:pt>
                <c:pt idx="1404">
                  <c:v>40770</c:v>
                </c:pt>
                <c:pt idx="1405">
                  <c:v>40767</c:v>
                </c:pt>
                <c:pt idx="1406">
                  <c:v>40766</c:v>
                </c:pt>
                <c:pt idx="1407">
                  <c:v>40765</c:v>
                </c:pt>
                <c:pt idx="1408">
                  <c:v>40764</c:v>
                </c:pt>
                <c:pt idx="1409">
                  <c:v>40763</c:v>
                </c:pt>
                <c:pt idx="1410">
                  <c:v>40760</c:v>
                </c:pt>
                <c:pt idx="1411">
                  <c:v>40759</c:v>
                </c:pt>
                <c:pt idx="1412">
                  <c:v>40758</c:v>
                </c:pt>
                <c:pt idx="1413">
                  <c:v>40757</c:v>
                </c:pt>
                <c:pt idx="1414">
                  <c:v>40756</c:v>
                </c:pt>
                <c:pt idx="1415">
                  <c:v>40753</c:v>
                </c:pt>
                <c:pt idx="1416">
                  <c:v>40752</c:v>
                </c:pt>
                <c:pt idx="1417">
                  <c:v>40751</c:v>
                </c:pt>
                <c:pt idx="1418">
                  <c:v>40750</c:v>
                </c:pt>
                <c:pt idx="1419">
                  <c:v>40749</c:v>
                </c:pt>
                <c:pt idx="1420">
                  <c:v>40746</c:v>
                </c:pt>
                <c:pt idx="1421">
                  <c:v>40745</c:v>
                </c:pt>
                <c:pt idx="1422">
                  <c:v>40744</c:v>
                </c:pt>
                <c:pt idx="1423">
                  <c:v>40743</c:v>
                </c:pt>
                <c:pt idx="1424">
                  <c:v>40742</c:v>
                </c:pt>
                <c:pt idx="1425">
                  <c:v>40739</c:v>
                </c:pt>
                <c:pt idx="1426">
                  <c:v>40738</c:v>
                </c:pt>
                <c:pt idx="1427">
                  <c:v>40737</c:v>
                </c:pt>
                <c:pt idx="1428">
                  <c:v>40736</c:v>
                </c:pt>
                <c:pt idx="1429">
                  <c:v>40735</c:v>
                </c:pt>
                <c:pt idx="1430">
                  <c:v>40732</c:v>
                </c:pt>
                <c:pt idx="1431">
                  <c:v>40731</c:v>
                </c:pt>
                <c:pt idx="1432">
                  <c:v>40730</c:v>
                </c:pt>
                <c:pt idx="1433">
                  <c:v>40729</c:v>
                </c:pt>
                <c:pt idx="1434">
                  <c:v>40728</c:v>
                </c:pt>
                <c:pt idx="1435">
                  <c:v>40725</c:v>
                </c:pt>
                <c:pt idx="1436">
                  <c:v>40724</c:v>
                </c:pt>
                <c:pt idx="1437">
                  <c:v>40723</c:v>
                </c:pt>
                <c:pt idx="1438">
                  <c:v>40722</c:v>
                </c:pt>
                <c:pt idx="1439">
                  <c:v>40721</c:v>
                </c:pt>
                <c:pt idx="1440">
                  <c:v>40718</c:v>
                </c:pt>
                <c:pt idx="1441">
                  <c:v>40717</c:v>
                </c:pt>
                <c:pt idx="1442">
                  <c:v>40716</c:v>
                </c:pt>
                <c:pt idx="1443">
                  <c:v>40715</c:v>
                </c:pt>
                <c:pt idx="1444">
                  <c:v>40714</c:v>
                </c:pt>
                <c:pt idx="1445">
                  <c:v>40711</c:v>
                </c:pt>
                <c:pt idx="1446">
                  <c:v>40710</c:v>
                </c:pt>
                <c:pt idx="1447">
                  <c:v>40709</c:v>
                </c:pt>
                <c:pt idx="1448">
                  <c:v>40708</c:v>
                </c:pt>
                <c:pt idx="1449">
                  <c:v>40707</c:v>
                </c:pt>
                <c:pt idx="1450">
                  <c:v>40704</c:v>
                </c:pt>
                <c:pt idx="1451">
                  <c:v>40703</c:v>
                </c:pt>
                <c:pt idx="1452">
                  <c:v>40702</c:v>
                </c:pt>
                <c:pt idx="1453">
                  <c:v>40701</c:v>
                </c:pt>
                <c:pt idx="1454">
                  <c:v>40700</c:v>
                </c:pt>
                <c:pt idx="1455">
                  <c:v>40697</c:v>
                </c:pt>
                <c:pt idx="1456">
                  <c:v>40696</c:v>
                </c:pt>
                <c:pt idx="1457">
                  <c:v>40695</c:v>
                </c:pt>
                <c:pt idx="1458">
                  <c:v>40694</c:v>
                </c:pt>
                <c:pt idx="1459">
                  <c:v>40693</c:v>
                </c:pt>
                <c:pt idx="1460">
                  <c:v>40690</c:v>
                </c:pt>
                <c:pt idx="1461">
                  <c:v>40689</c:v>
                </c:pt>
                <c:pt idx="1462">
                  <c:v>40688</c:v>
                </c:pt>
                <c:pt idx="1463">
                  <c:v>40687</c:v>
                </c:pt>
                <c:pt idx="1464">
                  <c:v>40686</c:v>
                </c:pt>
                <c:pt idx="1465">
                  <c:v>40683</c:v>
                </c:pt>
                <c:pt idx="1466">
                  <c:v>40682</c:v>
                </c:pt>
                <c:pt idx="1467">
                  <c:v>40681</c:v>
                </c:pt>
                <c:pt idx="1468">
                  <c:v>40680</c:v>
                </c:pt>
                <c:pt idx="1469">
                  <c:v>40679</c:v>
                </c:pt>
                <c:pt idx="1470">
                  <c:v>40676</c:v>
                </c:pt>
                <c:pt idx="1471">
                  <c:v>40675</c:v>
                </c:pt>
                <c:pt idx="1472">
                  <c:v>40674</c:v>
                </c:pt>
                <c:pt idx="1473">
                  <c:v>40673</c:v>
                </c:pt>
                <c:pt idx="1474">
                  <c:v>40672</c:v>
                </c:pt>
                <c:pt idx="1475">
                  <c:v>40669</c:v>
                </c:pt>
                <c:pt idx="1476">
                  <c:v>40668</c:v>
                </c:pt>
                <c:pt idx="1477">
                  <c:v>40667</c:v>
                </c:pt>
                <c:pt idx="1478">
                  <c:v>40666</c:v>
                </c:pt>
                <c:pt idx="1479">
                  <c:v>40665</c:v>
                </c:pt>
                <c:pt idx="1480">
                  <c:v>40662</c:v>
                </c:pt>
                <c:pt idx="1481">
                  <c:v>40661</c:v>
                </c:pt>
                <c:pt idx="1482">
                  <c:v>40660</c:v>
                </c:pt>
                <c:pt idx="1483">
                  <c:v>40659</c:v>
                </c:pt>
                <c:pt idx="1484">
                  <c:v>40658</c:v>
                </c:pt>
                <c:pt idx="1485">
                  <c:v>40655</c:v>
                </c:pt>
                <c:pt idx="1486">
                  <c:v>40654</c:v>
                </c:pt>
                <c:pt idx="1487">
                  <c:v>40653</c:v>
                </c:pt>
                <c:pt idx="1488">
                  <c:v>40652</c:v>
                </c:pt>
                <c:pt idx="1489">
                  <c:v>40651</c:v>
                </c:pt>
                <c:pt idx="1490">
                  <c:v>40648</c:v>
                </c:pt>
                <c:pt idx="1491">
                  <c:v>40647</c:v>
                </c:pt>
                <c:pt idx="1492">
                  <c:v>40646</c:v>
                </c:pt>
                <c:pt idx="1493">
                  <c:v>40645</c:v>
                </c:pt>
                <c:pt idx="1494">
                  <c:v>40644</c:v>
                </c:pt>
                <c:pt idx="1495">
                  <c:v>40641</c:v>
                </c:pt>
                <c:pt idx="1496">
                  <c:v>40640</c:v>
                </c:pt>
                <c:pt idx="1497">
                  <c:v>40639</c:v>
                </c:pt>
                <c:pt idx="1498">
                  <c:v>40638</c:v>
                </c:pt>
                <c:pt idx="1499">
                  <c:v>40637</c:v>
                </c:pt>
                <c:pt idx="1500">
                  <c:v>40634</c:v>
                </c:pt>
                <c:pt idx="1501">
                  <c:v>40633</c:v>
                </c:pt>
                <c:pt idx="1502">
                  <c:v>40632</c:v>
                </c:pt>
                <c:pt idx="1503">
                  <c:v>40631</c:v>
                </c:pt>
                <c:pt idx="1504">
                  <c:v>40630</c:v>
                </c:pt>
                <c:pt idx="1505">
                  <c:v>40627</c:v>
                </c:pt>
                <c:pt idx="1506">
                  <c:v>40626</c:v>
                </c:pt>
                <c:pt idx="1507">
                  <c:v>40625</c:v>
                </c:pt>
                <c:pt idx="1508">
                  <c:v>40624</c:v>
                </c:pt>
                <c:pt idx="1509">
                  <c:v>40623</c:v>
                </c:pt>
                <c:pt idx="1510">
                  <c:v>40620</c:v>
                </c:pt>
                <c:pt idx="1511">
                  <c:v>40619</c:v>
                </c:pt>
                <c:pt idx="1512">
                  <c:v>40618</c:v>
                </c:pt>
                <c:pt idx="1513">
                  <c:v>40617</c:v>
                </c:pt>
                <c:pt idx="1514">
                  <c:v>40616</c:v>
                </c:pt>
                <c:pt idx="1515">
                  <c:v>40613</c:v>
                </c:pt>
                <c:pt idx="1516">
                  <c:v>40612</c:v>
                </c:pt>
                <c:pt idx="1517">
                  <c:v>40611</c:v>
                </c:pt>
                <c:pt idx="1518">
                  <c:v>40610</c:v>
                </c:pt>
                <c:pt idx="1519">
                  <c:v>40609</c:v>
                </c:pt>
                <c:pt idx="1520">
                  <c:v>40606</c:v>
                </c:pt>
                <c:pt idx="1521">
                  <c:v>40605</c:v>
                </c:pt>
                <c:pt idx="1522">
                  <c:v>40604</c:v>
                </c:pt>
                <c:pt idx="1523">
                  <c:v>40603</c:v>
                </c:pt>
                <c:pt idx="1524">
                  <c:v>40602</c:v>
                </c:pt>
                <c:pt idx="1525">
                  <c:v>40599</c:v>
                </c:pt>
                <c:pt idx="1526">
                  <c:v>40598</c:v>
                </c:pt>
                <c:pt idx="1527">
                  <c:v>40597</c:v>
                </c:pt>
                <c:pt idx="1528">
                  <c:v>40596</c:v>
                </c:pt>
                <c:pt idx="1529">
                  <c:v>40595</c:v>
                </c:pt>
                <c:pt idx="1530">
                  <c:v>40592</c:v>
                </c:pt>
                <c:pt idx="1531">
                  <c:v>40591</c:v>
                </c:pt>
                <c:pt idx="1532">
                  <c:v>40590</c:v>
                </c:pt>
                <c:pt idx="1533">
                  <c:v>40589</c:v>
                </c:pt>
                <c:pt idx="1534">
                  <c:v>40588</c:v>
                </c:pt>
                <c:pt idx="1535">
                  <c:v>40585</c:v>
                </c:pt>
                <c:pt idx="1536">
                  <c:v>40584</c:v>
                </c:pt>
                <c:pt idx="1537">
                  <c:v>40583</c:v>
                </c:pt>
                <c:pt idx="1538">
                  <c:v>40582</c:v>
                </c:pt>
                <c:pt idx="1539">
                  <c:v>40581</c:v>
                </c:pt>
                <c:pt idx="1540">
                  <c:v>40578</c:v>
                </c:pt>
                <c:pt idx="1541">
                  <c:v>40577</c:v>
                </c:pt>
                <c:pt idx="1542">
                  <c:v>40576</c:v>
                </c:pt>
                <c:pt idx="1543">
                  <c:v>40575</c:v>
                </c:pt>
                <c:pt idx="1544">
                  <c:v>40574</c:v>
                </c:pt>
                <c:pt idx="1545">
                  <c:v>40571</c:v>
                </c:pt>
                <c:pt idx="1546">
                  <c:v>40570</c:v>
                </c:pt>
                <c:pt idx="1547">
                  <c:v>40569</c:v>
                </c:pt>
                <c:pt idx="1548">
                  <c:v>40568</c:v>
                </c:pt>
                <c:pt idx="1549">
                  <c:v>40567</c:v>
                </c:pt>
                <c:pt idx="1550">
                  <c:v>40564</c:v>
                </c:pt>
                <c:pt idx="1551">
                  <c:v>40563</c:v>
                </c:pt>
                <c:pt idx="1552">
                  <c:v>40562</c:v>
                </c:pt>
                <c:pt idx="1553">
                  <c:v>40561</c:v>
                </c:pt>
                <c:pt idx="1554">
                  <c:v>40560</c:v>
                </c:pt>
                <c:pt idx="1555">
                  <c:v>40557</c:v>
                </c:pt>
                <c:pt idx="1556">
                  <c:v>40556</c:v>
                </c:pt>
                <c:pt idx="1557">
                  <c:v>40555</c:v>
                </c:pt>
                <c:pt idx="1558">
                  <c:v>40554</c:v>
                </c:pt>
                <c:pt idx="1559">
                  <c:v>40553</c:v>
                </c:pt>
                <c:pt idx="1560">
                  <c:v>40550</c:v>
                </c:pt>
                <c:pt idx="1561">
                  <c:v>40549</c:v>
                </c:pt>
                <c:pt idx="1562">
                  <c:v>40548</c:v>
                </c:pt>
                <c:pt idx="1563">
                  <c:v>40547</c:v>
                </c:pt>
                <c:pt idx="1564">
                  <c:v>40546</c:v>
                </c:pt>
                <c:pt idx="1565">
                  <c:v>40543</c:v>
                </c:pt>
                <c:pt idx="1566">
                  <c:v>40542</c:v>
                </c:pt>
                <c:pt idx="1567">
                  <c:v>40541</c:v>
                </c:pt>
                <c:pt idx="1568">
                  <c:v>40540</c:v>
                </c:pt>
                <c:pt idx="1569">
                  <c:v>40539</c:v>
                </c:pt>
                <c:pt idx="1570">
                  <c:v>40536</c:v>
                </c:pt>
                <c:pt idx="1571">
                  <c:v>40535</c:v>
                </c:pt>
                <c:pt idx="1572">
                  <c:v>40534</c:v>
                </c:pt>
                <c:pt idx="1573">
                  <c:v>40533</c:v>
                </c:pt>
                <c:pt idx="1574">
                  <c:v>40532</c:v>
                </c:pt>
                <c:pt idx="1575">
                  <c:v>40529</c:v>
                </c:pt>
                <c:pt idx="1576">
                  <c:v>40528</c:v>
                </c:pt>
                <c:pt idx="1577">
                  <c:v>40527</c:v>
                </c:pt>
                <c:pt idx="1578">
                  <c:v>40526</c:v>
                </c:pt>
                <c:pt idx="1579">
                  <c:v>40525</c:v>
                </c:pt>
                <c:pt idx="1580">
                  <c:v>40522</c:v>
                </c:pt>
                <c:pt idx="1581">
                  <c:v>40521</c:v>
                </c:pt>
                <c:pt idx="1582">
                  <c:v>40520</c:v>
                </c:pt>
                <c:pt idx="1583">
                  <c:v>40519</c:v>
                </c:pt>
                <c:pt idx="1584">
                  <c:v>40518</c:v>
                </c:pt>
                <c:pt idx="1585">
                  <c:v>40515</c:v>
                </c:pt>
                <c:pt idx="1586">
                  <c:v>40514</c:v>
                </c:pt>
                <c:pt idx="1587">
                  <c:v>40513</c:v>
                </c:pt>
                <c:pt idx="1588">
                  <c:v>40512</c:v>
                </c:pt>
                <c:pt idx="1589">
                  <c:v>40511</c:v>
                </c:pt>
                <c:pt idx="1590">
                  <c:v>40508</c:v>
                </c:pt>
                <c:pt idx="1591">
                  <c:v>40507</c:v>
                </c:pt>
                <c:pt idx="1592">
                  <c:v>40506</c:v>
                </c:pt>
                <c:pt idx="1593">
                  <c:v>40505</c:v>
                </c:pt>
                <c:pt idx="1594">
                  <c:v>40504</c:v>
                </c:pt>
                <c:pt idx="1595">
                  <c:v>40501</c:v>
                </c:pt>
                <c:pt idx="1596">
                  <c:v>40500</c:v>
                </c:pt>
                <c:pt idx="1597">
                  <c:v>40499</c:v>
                </c:pt>
                <c:pt idx="1598">
                  <c:v>40498</c:v>
                </c:pt>
                <c:pt idx="1599">
                  <c:v>40497</c:v>
                </c:pt>
                <c:pt idx="1600">
                  <c:v>40494</c:v>
                </c:pt>
                <c:pt idx="1601">
                  <c:v>40493</c:v>
                </c:pt>
                <c:pt idx="1602">
                  <c:v>40492</c:v>
                </c:pt>
                <c:pt idx="1603">
                  <c:v>40491</c:v>
                </c:pt>
                <c:pt idx="1604">
                  <c:v>40490</c:v>
                </c:pt>
                <c:pt idx="1605">
                  <c:v>40487</c:v>
                </c:pt>
                <c:pt idx="1606">
                  <c:v>40486</c:v>
                </c:pt>
                <c:pt idx="1607">
                  <c:v>40485</c:v>
                </c:pt>
                <c:pt idx="1608">
                  <c:v>40484</c:v>
                </c:pt>
                <c:pt idx="1609">
                  <c:v>40483</c:v>
                </c:pt>
                <c:pt idx="1610">
                  <c:v>40480</c:v>
                </c:pt>
                <c:pt idx="1611">
                  <c:v>40479</c:v>
                </c:pt>
                <c:pt idx="1612">
                  <c:v>40478</c:v>
                </c:pt>
                <c:pt idx="1613">
                  <c:v>40477</c:v>
                </c:pt>
                <c:pt idx="1614">
                  <c:v>40476</c:v>
                </c:pt>
                <c:pt idx="1615">
                  <c:v>40473</c:v>
                </c:pt>
                <c:pt idx="1616">
                  <c:v>40472</c:v>
                </c:pt>
                <c:pt idx="1617">
                  <c:v>40471</c:v>
                </c:pt>
                <c:pt idx="1618">
                  <c:v>40470</c:v>
                </c:pt>
                <c:pt idx="1619">
                  <c:v>40469</c:v>
                </c:pt>
                <c:pt idx="1620">
                  <c:v>40466</c:v>
                </c:pt>
                <c:pt idx="1621">
                  <c:v>40465</c:v>
                </c:pt>
                <c:pt idx="1622">
                  <c:v>40464</c:v>
                </c:pt>
                <c:pt idx="1623">
                  <c:v>40463</c:v>
                </c:pt>
                <c:pt idx="1624">
                  <c:v>40462</c:v>
                </c:pt>
                <c:pt idx="1625">
                  <c:v>40459</c:v>
                </c:pt>
                <c:pt idx="1626">
                  <c:v>40458</c:v>
                </c:pt>
                <c:pt idx="1627">
                  <c:v>40457</c:v>
                </c:pt>
                <c:pt idx="1628">
                  <c:v>40456</c:v>
                </c:pt>
                <c:pt idx="1629">
                  <c:v>40455</c:v>
                </c:pt>
                <c:pt idx="1630">
                  <c:v>40452</c:v>
                </c:pt>
                <c:pt idx="1631">
                  <c:v>40451</c:v>
                </c:pt>
                <c:pt idx="1632">
                  <c:v>40450</c:v>
                </c:pt>
                <c:pt idx="1633">
                  <c:v>40449</c:v>
                </c:pt>
                <c:pt idx="1634">
                  <c:v>40448</c:v>
                </c:pt>
                <c:pt idx="1635">
                  <c:v>40445</c:v>
                </c:pt>
                <c:pt idx="1636">
                  <c:v>40444</c:v>
                </c:pt>
                <c:pt idx="1637">
                  <c:v>40443</c:v>
                </c:pt>
                <c:pt idx="1638">
                  <c:v>40442</c:v>
                </c:pt>
                <c:pt idx="1639">
                  <c:v>40441</c:v>
                </c:pt>
                <c:pt idx="1640">
                  <c:v>40438</c:v>
                </c:pt>
                <c:pt idx="1641">
                  <c:v>40437</c:v>
                </c:pt>
                <c:pt idx="1642">
                  <c:v>40436</c:v>
                </c:pt>
                <c:pt idx="1643">
                  <c:v>40435</c:v>
                </c:pt>
                <c:pt idx="1644">
                  <c:v>40434</c:v>
                </c:pt>
                <c:pt idx="1645">
                  <c:v>40431</c:v>
                </c:pt>
                <c:pt idx="1646">
                  <c:v>40430</c:v>
                </c:pt>
                <c:pt idx="1647">
                  <c:v>40429</c:v>
                </c:pt>
                <c:pt idx="1648">
                  <c:v>40428</c:v>
                </c:pt>
                <c:pt idx="1649">
                  <c:v>40427</c:v>
                </c:pt>
                <c:pt idx="1650">
                  <c:v>40424</c:v>
                </c:pt>
                <c:pt idx="1651">
                  <c:v>40423</c:v>
                </c:pt>
                <c:pt idx="1652">
                  <c:v>40422</c:v>
                </c:pt>
                <c:pt idx="1653">
                  <c:v>40421</c:v>
                </c:pt>
                <c:pt idx="1654">
                  <c:v>40420</c:v>
                </c:pt>
                <c:pt idx="1655">
                  <c:v>40417</c:v>
                </c:pt>
                <c:pt idx="1656">
                  <c:v>40416</c:v>
                </c:pt>
                <c:pt idx="1657">
                  <c:v>40415</c:v>
                </c:pt>
                <c:pt idx="1658">
                  <c:v>40414</c:v>
                </c:pt>
                <c:pt idx="1659">
                  <c:v>40413</c:v>
                </c:pt>
                <c:pt idx="1660">
                  <c:v>40410</c:v>
                </c:pt>
                <c:pt idx="1661">
                  <c:v>40409</c:v>
                </c:pt>
                <c:pt idx="1662">
                  <c:v>40408</c:v>
                </c:pt>
                <c:pt idx="1663">
                  <c:v>40407</c:v>
                </c:pt>
                <c:pt idx="1664">
                  <c:v>40406</c:v>
                </c:pt>
                <c:pt idx="1665">
                  <c:v>40403</c:v>
                </c:pt>
                <c:pt idx="1666">
                  <c:v>40402</c:v>
                </c:pt>
                <c:pt idx="1667">
                  <c:v>40401</c:v>
                </c:pt>
                <c:pt idx="1668">
                  <c:v>40400</c:v>
                </c:pt>
                <c:pt idx="1669">
                  <c:v>40399</c:v>
                </c:pt>
                <c:pt idx="1670">
                  <c:v>40396</c:v>
                </c:pt>
                <c:pt idx="1671">
                  <c:v>40395</c:v>
                </c:pt>
                <c:pt idx="1672">
                  <c:v>40394</c:v>
                </c:pt>
                <c:pt idx="1673">
                  <c:v>40393</c:v>
                </c:pt>
                <c:pt idx="1674">
                  <c:v>40392</c:v>
                </c:pt>
                <c:pt idx="1675">
                  <c:v>40389</c:v>
                </c:pt>
                <c:pt idx="1676">
                  <c:v>40388</c:v>
                </c:pt>
                <c:pt idx="1677">
                  <c:v>40387</c:v>
                </c:pt>
                <c:pt idx="1678">
                  <c:v>40386</c:v>
                </c:pt>
                <c:pt idx="1679">
                  <c:v>40385</c:v>
                </c:pt>
                <c:pt idx="1680">
                  <c:v>40382</c:v>
                </c:pt>
                <c:pt idx="1681">
                  <c:v>40381</c:v>
                </c:pt>
                <c:pt idx="1682">
                  <c:v>40380</c:v>
                </c:pt>
                <c:pt idx="1683">
                  <c:v>40379</c:v>
                </c:pt>
                <c:pt idx="1684">
                  <c:v>40378</c:v>
                </c:pt>
                <c:pt idx="1685">
                  <c:v>40375</c:v>
                </c:pt>
                <c:pt idx="1686">
                  <c:v>40374</c:v>
                </c:pt>
                <c:pt idx="1687">
                  <c:v>40373</c:v>
                </c:pt>
                <c:pt idx="1688">
                  <c:v>40372</c:v>
                </c:pt>
                <c:pt idx="1689">
                  <c:v>40371</c:v>
                </c:pt>
                <c:pt idx="1690">
                  <c:v>40368</c:v>
                </c:pt>
                <c:pt idx="1691">
                  <c:v>40367</c:v>
                </c:pt>
                <c:pt idx="1692">
                  <c:v>40366</c:v>
                </c:pt>
                <c:pt idx="1693">
                  <c:v>40365</c:v>
                </c:pt>
                <c:pt idx="1694">
                  <c:v>40364</c:v>
                </c:pt>
                <c:pt idx="1695">
                  <c:v>40361</c:v>
                </c:pt>
                <c:pt idx="1696">
                  <c:v>40360</c:v>
                </c:pt>
                <c:pt idx="1697">
                  <c:v>40359</c:v>
                </c:pt>
                <c:pt idx="1698">
                  <c:v>40358</c:v>
                </c:pt>
                <c:pt idx="1699">
                  <c:v>40357</c:v>
                </c:pt>
                <c:pt idx="1700">
                  <c:v>40354</c:v>
                </c:pt>
                <c:pt idx="1701">
                  <c:v>40353</c:v>
                </c:pt>
                <c:pt idx="1702">
                  <c:v>40352</c:v>
                </c:pt>
                <c:pt idx="1703">
                  <c:v>40351</c:v>
                </c:pt>
                <c:pt idx="1704">
                  <c:v>40350</c:v>
                </c:pt>
                <c:pt idx="1705">
                  <c:v>40347</c:v>
                </c:pt>
                <c:pt idx="1706">
                  <c:v>40346</c:v>
                </c:pt>
                <c:pt idx="1707">
                  <c:v>40345</c:v>
                </c:pt>
                <c:pt idx="1708">
                  <c:v>40344</c:v>
                </c:pt>
                <c:pt idx="1709">
                  <c:v>40343</c:v>
                </c:pt>
                <c:pt idx="1710">
                  <c:v>40340</c:v>
                </c:pt>
                <c:pt idx="1711">
                  <c:v>40339</c:v>
                </c:pt>
                <c:pt idx="1712">
                  <c:v>40338</c:v>
                </c:pt>
                <c:pt idx="1713">
                  <c:v>40337</c:v>
                </c:pt>
                <c:pt idx="1714">
                  <c:v>40336</c:v>
                </c:pt>
                <c:pt idx="1715">
                  <c:v>40333</c:v>
                </c:pt>
                <c:pt idx="1716">
                  <c:v>40332</c:v>
                </c:pt>
                <c:pt idx="1717">
                  <c:v>40331</c:v>
                </c:pt>
                <c:pt idx="1718">
                  <c:v>40330</c:v>
                </c:pt>
                <c:pt idx="1719">
                  <c:v>40329</c:v>
                </c:pt>
                <c:pt idx="1720">
                  <c:v>40326</c:v>
                </c:pt>
                <c:pt idx="1721">
                  <c:v>40325</c:v>
                </c:pt>
                <c:pt idx="1722">
                  <c:v>40324</c:v>
                </c:pt>
                <c:pt idx="1723">
                  <c:v>40323</c:v>
                </c:pt>
                <c:pt idx="1724">
                  <c:v>40322</c:v>
                </c:pt>
                <c:pt idx="1725">
                  <c:v>40319</c:v>
                </c:pt>
                <c:pt idx="1726">
                  <c:v>40318</c:v>
                </c:pt>
                <c:pt idx="1727">
                  <c:v>40317</c:v>
                </c:pt>
                <c:pt idx="1728">
                  <c:v>40316</c:v>
                </c:pt>
                <c:pt idx="1729">
                  <c:v>40315</c:v>
                </c:pt>
                <c:pt idx="1730">
                  <c:v>40312</c:v>
                </c:pt>
                <c:pt idx="1731">
                  <c:v>40311</c:v>
                </c:pt>
                <c:pt idx="1732">
                  <c:v>40310</c:v>
                </c:pt>
                <c:pt idx="1733">
                  <c:v>40309</c:v>
                </c:pt>
                <c:pt idx="1734">
                  <c:v>40308</c:v>
                </c:pt>
                <c:pt idx="1735">
                  <c:v>40305</c:v>
                </c:pt>
                <c:pt idx="1736">
                  <c:v>40304</c:v>
                </c:pt>
                <c:pt idx="1737">
                  <c:v>40303</c:v>
                </c:pt>
                <c:pt idx="1738">
                  <c:v>40302</c:v>
                </c:pt>
                <c:pt idx="1739">
                  <c:v>40301</c:v>
                </c:pt>
                <c:pt idx="1740">
                  <c:v>40298</c:v>
                </c:pt>
                <c:pt idx="1741">
                  <c:v>40297</c:v>
                </c:pt>
                <c:pt idx="1742">
                  <c:v>40296</c:v>
                </c:pt>
                <c:pt idx="1743">
                  <c:v>40295</c:v>
                </c:pt>
                <c:pt idx="1744">
                  <c:v>40294</c:v>
                </c:pt>
                <c:pt idx="1745">
                  <c:v>40291</c:v>
                </c:pt>
                <c:pt idx="1746">
                  <c:v>40290</c:v>
                </c:pt>
                <c:pt idx="1747">
                  <c:v>40289</c:v>
                </c:pt>
                <c:pt idx="1748">
                  <c:v>40288</c:v>
                </c:pt>
                <c:pt idx="1749">
                  <c:v>40287</c:v>
                </c:pt>
                <c:pt idx="1750">
                  <c:v>40284</c:v>
                </c:pt>
                <c:pt idx="1751">
                  <c:v>40283</c:v>
                </c:pt>
                <c:pt idx="1752">
                  <c:v>40282</c:v>
                </c:pt>
                <c:pt idx="1753">
                  <c:v>40281</c:v>
                </c:pt>
                <c:pt idx="1754">
                  <c:v>40280</c:v>
                </c:pt>
                <c:pt idx="1755">
                  <c:v>40277</c:v>
                </c:pt>
                <c:pt idx="1756">
                  <c:v>40276</c:v>
                </c:pt>
                <c:pt idx="1757">
                  <c:v>40275</c:v>
                </c:pt>
                <c:pt idx="1758">
                  <c:v>40274</c:v>
                </c:pt>
                <c:pt idx="1759">
                  <c:v>40273</c:v>
                </c:pt>
                <c:pt idx="1760">
                  <c:v>40270</c:v>
                </c:pt>
                <c:pt idx="1761">
                  <c:v>40269</c:v>
                </c:pt>
                <c:pt idx="1762">
                  <c:v>40268</c:v>
                </c:pt>
                <c:pt idx="1763">
                  <c:v>40267</c:v>
                </c:pt>
                <c:pt idx="1764">
                  <c:v>40266</c:v>
                </c:pt>
                <c:pt idx="1765">
                  <c:v>40263</c:v>
                </c:pt>
                <c:pt idx="1766">
                  <c:v>40262</c:v>
                </c:pt>
                <c:pt idx="1767">
                  <c:v>40261</c:v>
                </c:pt>
                <c:pt idx="1768">
                  <c:v>40260</c:v>
                </c:pt>
                <c:pt idx="1769">
                  <c:v>40259</c:v>
                </c:pt>
                <c:pt idx="1770">
                  <c:v>40256</c:v>
                </c:pt>
                <c:pt idx="1771">
                  <c:v>40255</c:v>
                </c:pt>
                <c:pt idx="1772">
                  <c:v>40254</c:v>
                </c:pt>
                <c:pt idx="1773">
                  <c:v>40253</c:v>
                </c:pt>
                <c:pt idx="1774">
                  <c:v>40252</c:v>
                </c:pt>
                <c:pt idx="1775">
                  <c:v>40249</c:v>
                </c:pt>
                <c:pt idx="1776">
                  <c:v>40248</c:v>
                </c:pt>
                <c:pt idx="1777">
                  <c:v>40247</c:v>
                </c:pt>
                <c:pt idx="1778">
                  <c:v>40246</c:v>
                </c:pt>
                <c:pt idx="1779">
                  <c:v>40245</c:v>
                </c:pt>
                <c:pt idx="1780">
                  <c:v>40242</c:v>
                </c:pt>
                <c:pt idx="1781">
                  <c:v>40241</c:v>
                </c:pt>
                <c:pt idx="1782">
                  <c:v>40240</c:v>
                </c:pt>
                <c:pt idx="1783">
                  <c:v>40239</c:v>
                </c:pt>
                <c:pt idx="1784">
                  <c:v>40238</c:v>
                </c:pt>
                <c:pt idx="1785">
                  <c:v>40235</c:v>
                </c:pt>
                <c:pt idx="1786">
                  <c:v>40234</c:v>
                </c:pt>
                <c:pt idx="1787">
                  <c:v>40233</c:v>
                </c:pt>
                <c:pt idx="1788">
                  <c:v>40232</c:v>
                </c:pt>
                <c:pt idx="1789">
                  <c:v>40231</c:v>
                </c:pt>
                <c:pt idx="1790">
                  <c:v>40228</c:v>
                </c:pt>
                <c:pt idx="1791">
                  <c:v>40227</c:v>
                </c:pt>
                <c:pt idx="1792">
                  <c:v>40226</c:v>
                </c:pt>
                <c:pt idx="1793">
                  <c:v>40225</c:v>
                </c:pt>
                <c:pt idx="1794">
                  <c:v>40224</c:v>
                </c:pt>
                <c:pt idx="1795">
                  <c:v>40221</c:v>
                </c:pt>
                <c:pt idx="1796">
                  <c:v>40220</c:v>
                </c:pt>
                <c:pt idx="1797">
                  <c:v>40219</c:v>
                </c:pt>
                <c:pt idx="1798">
                  <c:v>40218</c:v>
                </c:pt>
                <c:pt idx="1799">
                  <c:v>40217</c:v>
                </c:pt>
                <c:pt idx="1800">
                  <c:v>40214</c:v>
                </c:pt>
                <c:pt idx="1801">
                  <c:v>40213</c:v>
                </c:pt>
                <c:pt idx="1802">
                  <c:v>40212</c:v>
                </c:pt>
                <c:pt idx="1803">
                  <c:v>40211</c:v>
                </c:pt>
                <c:pt idx="1804">
                  <c:v>40210</c:v>
                </c:pt>
                <c:pt idx="1805">
                  <c:v>40207</c:v>
                </c:pt>
                <c:pt idx="1806">
                  <c:v>40206</c:v>
                </c:pt>
                <c:pt idx="1807">
                  <c:v>40205</c:v>
                </c:pt>
                <c:pt idx="1808">
                  <c:v>40204</c:v>
                </c:pt>
                <c:pt idx="1809">
                  <c:v>40203</c:v>
                </c:pt>
                <c:pt idx="1810">
                  <c:v>40200</c:v>
                </c:pt>
                <c:pt idx="1811">
                  <c:v>40199</c:v>
                </c:pt>
                <c:pt idx="1812">
                  <c:v>40198</c:v>
                </c:pt>
                <c:pt idx="1813">
                  <c:v>40197</c:v>
                </c:pt>
                <c:pt idx="1814">
                  <c:v>40196</c:v>
                </c:pt>
                <c:pt idx="1815">
                  <c:v>40193</c:v>
                </c:pt>
                <c:pt idx="1816">
                  <c:v>40192</c:v>
                </c:pt>
                <c:pt idx="1817">
                  <c:v>40191</c:v>
                </c:pt>
                <c:pt idx="1818">
                  <c:v>40190</c:v>
                </c:pt>
                <c:pt idx="1819">
                  <c:v>40189</c:v>
                </c:pt>
                <c:pt idx="1820">
                  <c:v>40186</c:v>
                </c:pt>
                <c:pt idx="1821">
                  <c:v>40185</c:v>
                </c:pt>
                <c:pt idx="1822">
                  <c:v>40184</c:v>
                </c:pt>
                <c:pt idx="1823">
                  <c:v>40183</c:v>
                </c:pt>
                <c:pt idx="1824">
                  <c:v>40182</c:v>
                </c:pt>
                <c:pt idx="1825">
                  <c:v>40179</c:v>
                </c:pt>
                <c:pt idx="1826">
                  <c:v>40178</c:v>
                </c:pt>
              </c:numCache>
            </c:numRef>
          </c:cat>
          <c:val>
            <c:numRef>
              <c:f>'1.1 Notowania złotego'!$E$29:$E$1855</c:f>
              <c:numCache>
                <c:formatCode>General</c:formatCode>
                <c:ptCount val="1827"/>
                <c:pt idx="0">
                  <c:v>4.4047299999999998</c:v>
                </c:pt>
                <c:pt idx="1">
                  <c:v>4.4066700000000001</c:v>
                </c:pt>
                <c:pt idx="2">
                  <c:v>4.4032</c:v>
                </c:pt>
                <c:pt idx="3">
                  <c:v>4.4027500000000002</c:v>
                </c:pt>
                <c:pt idx="4">
                  <c:v>4.4070200000000002</c:v>
                </c:pt>
                <c:pt idx="5">
                  <c:v>4.4088700000000003</c:v>
                </c:pt>
                <c:pt idx="6">
                  <c:v>4.4192499999999999</c:v>
                </c:pt>
                <c:pt idx="7">
                  <c:v>4.4094999999999995</c:v>
                </c:pt>
                <c:pt idx="8">
                  <c:v>4.4104799999999997</c:v>
                </c:pt>
                <c:pt idx="9">
                  <c:v>4.4232500000000003</c:v>
                </c:pt>
                <c:pt idx="10">
                  <c:v>4.4161000000000001</c:v>
                </c:pt>
                <c:pt idx="11">
                  <c:v>4.4309500000000002</c:v>
                </c:pt>
                <c:pt idx="12">
                  <c:v>4.43614</c:v>
                </c:pt>
                <c:pt idx="13">
                  <c:v>4.4250999999999996</c:v>
                </c:pt>
                <c:pt idx="14">
                  <c:v>4.4526000000000003</c:v>
                </c:pt>
                <c:pt idx="15">
                  <c:v>4.4514100000000001</c:v>
                </c:pt>
                <c:pt idx="16">
                  <c:v>4.4406100000000004</c:v>
                </c:pt>
                <c:pt idx="17">
                  <c:v>4.4350399999999999</c:v>
                </c:pt>
                <c:pt idx="18">
                  <c:v>4.4558</c:v>
                </c:pt>
                <c:pt idx="19">
                  <c:v>4.4985499999999998</c:v>
                </c:pt>
                <c:pt idx="20">
                  <c:v>4.4813200000000002</c:v>
                </c:pt>
                <c:pt idx="21">
                  <c:v>4.4893099999999997</c:v>
                </c:pt>
                <c:pt idx="22">
                  <c:v>4.4531499999999999</c:v>
                </c:pt>
                <c:pt idx="23">
                  <c:v>4.4357499999999996</c:v>
                </c:pt>
                <c:pt idx="24">
                  <c:v>4.4225200000000005</c:v>
                </c:pt>
                <c:pt idx="25">
                  <c:v>4.4200800000000005</c:v>
                </c:pt>
                <c:pt idx="26">
                  <c:v>4.4216800000000003</c:v>
                </c:pt>
                <c:pt idx="27">
                  <c:v>4.4331500000000004</c:v>
                </c:pt>
                <c:pt idx="28">
                  <c:v>4.4176900000000003</c:v>
                </c:pt>
                <c:pt idx="29">
                  <c:v>4.4279999999999999</c:v>
                </c:pt>
                <c:pt idx="30">
                  <c:v>4.4434000000000005</c:v>
                </c:pt>
                <c:pt idx="31">
                  <c:v>4.4348999999999998</c:v>
                </c:pt>
                <c:pt idx="32">
                  <c:v>4.4556199999999997</c:v>
                </c:pt>
                <c:pt idx="33">
                  <c:v>4.4045500000000004</c:v>
                </c:pt>
                <c:pt idx="34">
                  <c:v>4.4228500000000004</c:v>
                </c:pt>
                <c:pt idx="35">
                  <c:v>4.4169499999999999</c:v>
                </c:pt>
                <c:pt idx="36">
                  <c:v>4.3704999999999998</c:v>
                </c:pt>
                <c:pt idx="37">
                  <c:v>4.34213</c:v>
                </c:pt>
                <c:pt idx="38">
                  <c:v>4.3322000000000003</c:v>
                </c:pt>
                <c:pt idx="39">
                  <c:v>4.3292000000000002</c:v>
                </c:pt>
                <c:pt idx="40">
                  <c:v>4.3268300000000002</c:v>
                </c:pt>
                <c:pt idx="41">
                  <c:v>4.3170999999999999</c:v>
                </c:pt>
                <c:pt idx="42">
                  <c:v>4.3248699999999998</c:v>
                </c:pt>
                <c:pt idx="43">
                  <c:v>4.3013500000000002</c:v>
                </c:pt>
                <c:pt idx="44">
                  <c:v>4.3070000000000004</c:v>
                </c:pt>
                <c:pt idx="45">
                  <c:v>4.3381299999999996</c:v>
                </c:pt>
                <c:pt idx="46">
                  <c:v>4.3392499999999998</c:v>
                </c:pt>
                <c:pt idx="47">
                  <c:v>4.3258999999999999</c:v>
                </c:pt>
                <c:pt idx="48">
                  <c:v>4.3170999999999999</c:v>
                </c:pt>
                <c:pt idx="49">
                  <c:v>4.31501</c:v>
                </c:pt>
                <c:pt idx="50">
                  <c:v>4.3220000000000001</c:v>
                </c:pt>
                <c:pt idx="51">
                  <c:v>4.3208000000000002</c:v>
                </c:pt>
                <c:pt idx="52">
                  <c:v>4.3089000000000004</c:v>
                </c:pt>
                <c:pt idx="53">
                  <c:v>4.3144499999999999</c:v>
                </c:pt>
                <c:pt idx="54">
                  <c:v>4.3213200000000001</c:v>
                </c:pt>
                <c:pt idx="55">
                  <c:v>4.3119800000000001</c:v>
                </c:pt>
                <c:pt idx="56">
                  <c:v>4.2942999999999998</c:v>
                </c:pt>
                <c:pt idx="57">
                  <c:v>4.2959500000000004</c:v>
                </c:pt>
                <c:pt idx="58">
                  <c:v>4.2839499999999999</c:v>
                </c:pt>
                <c:pt idx="59">
                  <c:v>4.2653999999999996</c:v>
                </c:pt>
                <c:pt idx="60">
                  <c:v>4.2789999999999999</c:v>
                </c:pt>
                <c:pt idx="61">
                  <c:v>4.2786299999999997</c:v>
                </c:pt>
                <c:pt idx="62">
                  <c:v>4.3013300000000001</c:v>
                </c:pt>
                <c:pt idx="63">
                  <c:v>4.3074000000000003</c:v>
                </c:pt>
                <c:pt idx="64">
                  <c:v>4.29575</c:v>
                </c:pt>
                <c:pt idx="65">
                  <c:v>4.2956199999999995</c:v>
                </c:pt>
                <c:pt idx="66">
                  <c:v>4.3031199999999998</c:v>
                </c:pt>
                <c:pt idx="67">
                  <c:v>4.2961999999999998</c:v>
                </c:pt>
                <c:pt idx="68">
                  <c:v>4.2827500000000001</c:v>
                </c:pt>
                <c:pt idx="69">
                  <c:v>4.3001899999999997</c:v>
                </c:pt>
                <c:pt idx="70">
                  <c:v>4.30023</c:v>
                </c:pt>
                <c:pt idx="71">
                  <c:v>4.2792300000000001</c:v>
                </c:pt>
                <c:pt idx="72">
                  <c:v>4.2901100000000003</c:v>
                </c:pt>
                <c:pt idx="73">
                  <c:v>4.3015999999999996</c:v>
                </c:pt>
                <c:pt idx="74">
                  <c:v>4.3009000000000004</c:v>
                </c:pt>
                <c:pt idx="75">
                  <c:v>4.3104399999999998</c:v>
                </c:pt>
                <c:pt idx="76">
                  <c:v>4.3251299999999997</c:v>
                </c:pt>
                <c:pt idx="77">
                  <c:v>4.3363100000000001</c:v>
                </c:pt>
                <c:pt idx="78">
                  <c:v>4.3540999999999999</c:v>
                </c:pt>
                <c:pt idx="79">
                  <c:v>4.3506</c:v>
                </c:pt>
                <c:pt idx="80">
                  <c:v>4.34138</c:v>
                </c:pt>
                <c:pt idx="81">
                  <c:v>4.3265000000000002</c:v>
                </c:pt>
                <c:pt idx="82">
                  <c:v>4.3191800000000002</c:v>
                </c:pt>
                <c:pt idx="83">
                  <c:v>4.3342499999999999</c:v>
                </c:pt>
                <c:pt idx="84">
                  <c:v>4.3414000000000001</c:v>
                </c:pt>
                <c:pt idx="85">
                  <c:v>4.3674499999999998</c:v>
                </c:pt>
                <c:pt idx="86">
                  <c:v>4.3597200000000003</c:v>
                </c:pt>
                <c:pt idx="87">
                  <c:v>4.3599899999999998</c:v>
                </c:pt>
                <c:pt idx="88">
                  <c:v>4.3581300000000001</c:v>
                </c:pt>
                <c:pt idx="89">
                  <c:v>4.34415</c:v>
                </c:pt>
                <c:pt idx="90">
                  <c:v>4.3356000000000003</c:v>
                </c:pt>
                <c:pt idx="91">
                  <c:v>4.3333300000000001</c:v>
                </c:pt>
                <c:pt idx="92">
                  <c:v>4.3092199999999998</c:v>
                </c:pt>
                <c:pt idx="93">
                  <c:v>4.3099999999999996</c:v>
                </c:pt>
                <c:pt idx="94">
                  <c:v>4.3102099999999997</c:v>
                </c:pt>
                <c:pt idx="95">
                  <c:v>4.3079999999999998</c:v>
                </c:pt>
                <c:pt idx="96">
                  <c:v>4.2909600000000001</c:v>
                </c:pt>
                <c:pt idx="97">
                  <c:v>4.2878800000000004</c:v>
                </c:pt>
                <c:pt idx="98">
                  <c:v>4.2738500000000004</c:v>
                </c:pt>
                <c:pt idx="99">
                  <c:v>4.26905</c:v>
                </c:pt>
                <c:pt idx="100">
                  <c:v>4.2728099999999998</c:v>
                </c:pt>
                <c:pt idx="101">
                  <c:v>4.2611999999999997</c:v>
                </c:pt>
                <c:pt idx="102">
                  <c:v>4.2647899999999996</c:v>
                </c:pt>
                <c:pt idx="103">
                  <c:v>4.2610999999999999</c:v>
                </c:pt>
                <c:pt idx="104">
                  <c:v>4.2673300000000003</c:v>
                </c:pt>
                <c:pt idx="105">
                  <c:v>4.2776899999999998</c:v>
                </c:pt>
                <c:pt idx="106">
                  <c:v>4.2905699999999998</c:v>
                </c:pt>
                <c:pt idx="107">
                  <c:v>4.2818300000000002</c:v>
                </c:pt>
                <c:pt idx="108">
                  <c:v>4.3259999999999996</c:v>
                </c:pt>
                <c:pt idx="109">
                  <c:v>4.3586</c:v>
                </c:pt>
                <c:pt idx="110">
                  <c:v>4.3568499999999997</c:v>
                </c:pt>
                <c:pt idx="111">
                  <c:v>4.3624999999999998</c:v>
                </c:pt>
                <c:pt idx="112">
                  <c:v>4.37</c:v>
                </c:pt>
                <c:pt idx="113">
                  <c:v>4.36334</c:v>
                </c:pt>
                <c:pt idx="114">
                  <c:v>4.3606499999999997</c:v>
                </c:pt>
                <c:pt idx="115">
                  <c:v>4.3652300000000004</c:v>
                </c:pt>
                <c:pt idx="116">
                  <c:v>4.3617299999999997</c:v>
                </c:pt>
                <c:pt idx="117">
                  <c:v>4.3735099999999996</c:v>
                </c:pt>
                <c:pt idx="118">
                  <c:v>4.3815</c:v>
                </c:pt>
                <c:pt idx="119">
                  <c:v>4.3694699999999997</c:v>
                </c:pt>
                <c:pt idx="120">
                  <c:v>4.4311800000000003</c:v>
                </c:pt>
                <c:pt idx="121">
                  <c:v>4.4082499999999998</c:v>
                </c:pt>
                <c:pt idx="122">
                  <c:v>4.4062000000000001</c:v>
                </c:pt>
                <c:pt idx="123">
                  <c:v>4.3940200000000003</c:v>
                </c:pt>
                <c:pt idx="124">
                  <c:v>4.4269999999999996</c:v>
                </c:pt>
                <c:pt idx="125">
                  <c:v>4.4135299999999997</c:v>
                </c:pt>
                <c:pt idx="126">
                  <c:v>4.4337499999999999</c:v>
                </c:pt>
                <c:pt idx="127">
                  <c:v>4.4401000000000002</c:v>
                </c:pt>
                <c:pt idx="128">
                  <c:v>4.4388500000000004</c:v>
                </c:pt>
                <c:pt idx="129">
                  <c:v>4.4358300000000002</c:v>
                </c:pt>
                <c:pt idx="130">
                  <c:v>4.4139999999999997</c:v>
                </c:pt>
                <c:pt idx="131">
                  <c:v>4.3786100000000001</c:v>
                </c:pt>
                <c:pt idx="132">
                  <c:v>4.41953</c:v>
                </c:pt>
                <c:pt idx="133">
                  <c:v>4.4216800000000003</c:v>
                </c:pt>
                <c:pt idx="134">
                  <c:v>4.4635999999999996</c:v>
                </c:pt>
                <c:pt idx="135">
                  <c:v>4.4414999999999996</c:v>
                </c:pt>
                <c:pt idx="136">
                  <c:v>4.3665500000000002</c:v>
                </c:pt>
                <c:pt idx="137">
                  <c:v>4.37148</c:v>
                </c:pt>
                <c:pt idx="138">
                  <c:v>4.3938600000000001</c:v>
                </c:pt>
                <c:pt idx="139">
                  <c:v>4.38896</c:v>
                </c:pt>
                <c:pt idx="140">
                  <c:v>4.4120499999999998</c:v>
                </c:pt>
                <c:pt idx="141">
                  <c:v>4.42753</c:v>
                </c:pt>
                <c:pt idx="142">
                  <c:v>4.4267500000000002</c:v>
                </c:pt>
                <c:pt idx="143">
                  <c:v>4.4335500000000003</c:v>
                </c:pt>
                <c:pt idx="144">
                  <c:v>4.4132999999999996</c:v>
                </c:pt>
                <c:pt idx="145">
                  <c:v>4.3779399999999997</c:v>
                </c:pt>
                <c:pt idx="146">
                  <c:v>4.3350299999999997</c:v>
                </c:pt>
                <c:pt idx="147">
                  <c:v>4.3192899999999996</c:v>
                </c:pt>
                <c:pt idx="148">
                  <c:v>4.3527800000000001</c:v>
                </c:pt>
                <c:pt idx="149">
                  <c:v>4.3571299999999997</c:v>
                </c:pt>
                <c:pt idx="150">
                  <c:v>4.3903499999999998</c:v>
                </c:pt>
                <c:pt idx="151">
                  <c:v>4.3844700000000003</c:v>
                </c:pt>
                <c:pt idx="152">
                  <c:v>4.3894700000000002</c:v>
                </c:pt>
                <c:pt idx="153">
                  <c:v>4.3845000000000001</c:v>
                </c:pt>
                <c:pt idx="154">
                  <c:v>4.3971499999999999</c:v>
                </c:pt>
                <c:pt idx="155">
                  <c:v>4.3867500000000001</c:v>
                </c:pt>
                <c:pt idx="156">
                  <c:v>4.4082499999999998</c:v>
                </c:pt>
                <c:pt idx="157">
                  <c:v>4.4078999999999997</c:v>
                </c:pt>
                <c:pt idx="158">
                  <c:v>4.4262499999999996</c:v>
                </c:pt>
                <c:pt idx="159">
                  <c:v>4.4438300000000002</c:v>
                </c:pt>
                <c:pt idx="160">
                  <c:v>4.4216300000000004</c:v>
                </c:pt>
                <c:pt idx="161">
                  <c:v>4.4108799999999997</c:v>
                </c:pt>
                <c:pt idx="162">
                  <c:v>4.3981399999999997</c:v>
                </c:pt>
                <c:pt idx="163">
                  <c:v>4.3710699999999996</c:v>
                </c:pt>
                <c:pt idx="164">
                  <c:v>4.3685999999999998</c:v>
                </c:pt>
                <c:pt idx="165">
                  <c:v>4.4048999999999996</c:v>
                </c:pt>
                <c:pt idx="166">
                  <c:v>4.4134500000000001</c:v>
                </c:pt>
                <c:pt idx="167">
                  <c:v>4.4279999999999999</c:v>
                </c:pt>
                <c:pt idx="168">
                  <c:v>4.4192499999999999</c:v>
                </c:pt>
                <c:pt idx="169">
                  <c:v>4.4320899999999996</c:v>
                </c:pt>
                <c:pt idx="170">
                  <c:v>4.43323</c:v>
                </c:pt>
                <c:pt idx="171">
                  <c:v>4.4043200000000002</c:v>
                </c:pt>
                <c:pt idx="172">
                  <c:v>4.4008000000000003</c:v>
                </c:pt>
                <c:pt idx="173">
                  <c:v>4.3926800000000004</c:v>
                </c:pt>
                <c:pt idx="174">
                  <c:v>4.3833000000000002</c:v>
                </c:pt>
                <c:pt idx="175">
                  <c:v>4.3711000000000002</c:v>
                </c:pt>
                <c:pt idx="176">
                  <c:v>4.4012500000000001</c:v>
                </c:pt>
                <c:pt idx="177">
                  <c:v>4.3844500000000002</c:v>
                </c:pt>
                <c:pt idx="178">
                  <c:v>4.3764799999999999</c:v>
                </c:pt>
                <c:pt idx="179">
                  <c:v>4.4092500000000001</c:v>
                </c:pt>
                <c:pt idx="180">
                  <c:v>4.3673500000000001</c:v>
                </c:pt>
                <c:pt idx="181">
                  <c:v>4.32097</c:v>
                </c:pt>
                <c:pt idx="182">
                  <c:v>4.2682500000000001</c:v>
                </c:pt>
                <c:pt idx="183">
                  <c:v>4.2963500000000003</c:v>
                </c:pt>
                <c:pt idx="184">
                  <c:v>4.3066500000000003</c:v>
                </c:pt>
                <c:pt idx="185">
                  <c:v>4.2947699999999998</c:v>
                </c:pt>
                <c:pt idx="186">
                  <c:v>4.3000999999999996</c:v>
                </c:pt>
                <c:pt idx="187">
                  <c:v>4.2881900000000002</c:v>
                </c:pt>
                <c:pt idx="188">
                  <c:v>4.2892000000000001</c:v>
                </c:pt>
                <c:pt idx="189">
                  <c:v>4.27705</c:v>
                </c:pt>
                <c:pt idx="190">
                  <c:v>4.2968200000000003</c:v>
                </c:pt>
                <c:pt idx="191">
                  <c:v>4.2975000000000003</c:v>
                </c:pt>
                <c:pt idx="192">
                  <c:v>4.26755</c:v>
                </c:pt>
                <c:pt idx="193">
                  <c:v>4.2679200000000002</c:v>
                </c:pt>
                <c:pt idx="194">
                  <c:v>4.2421499999999996</c:v>
                </c:pt>
                <c:pt idx="195">
                  <c:v>4.2474999999999996</c:v>
                </c:pt>
                <c:pt idx="196">
                  <c:v>4.2427400000000004</c:v>
                </c:pt>
                <c:pt idx="197">
                  <c:v>4.27271</c:v>
                </c:pt>
                <c:pt idx="198">
                  <c:v>4.2471100000000002</c:v>
                </c:pt>
                <c:pt idx="199">
                  <c:v>4.2575000000000003</c:v>
                </c:pt>
                <c:pt idx="200">
                  <c:v>4.2637900000000002</c:v>
                </c:pt>
                <c:pt idx="201">
                  <c:v>4.2672800000000004</c:v>
                </c:pt>
                <c:pt idx="202">
                  <c:v>4.2577499999999997</c:v>
                </c:pt>
                <c:pt idx="203">
                  <c:v>4.2554299999999996</c:v>
                </c:pt>
                <c:pt idx="204">
                  <c:v>4.2591999999999999</c:v>
                </c:pt>
                <c:pt idx="205">
                  <c:v>4.2631100000000002</c:v>
                </c:pt>
                <c:pt idx="206">
                  <c:v>4.2762500000000001</c:v>
                </c:pt>
                <c:pt idx="207">
                  <c:v>4.2879199999999997</c:v>
                </c:pt>
                <c:pt idx="208">
                  <c:v>4.2910500000000003</c:v>
                </c:pt>
                <c:pt idx="209">
                  <c:v>4.2794699999999999</c:v>
                </c:pt>
                <c:pt idx="210">
                  <c:v>4.2936300000000003</c:v>
                </c:pt>
                <c:pt idx="211">
                  <c:v>4.3377400000000002</c:v>
                </c:pt>
                <c:pt idx="212">
                  <c:v>4.3211300000000001</c:v>
                </c:pt>
                <c:pt idx="213">
                  <c:v>4.3232999999999997</c:v>
                </c:pt>
                <c:pt idx="214">
                  <c:v>4.3306800000000001</c:v>
                </c:pt>
                <c:pt idx="215">
                  <c:v>4.3215300000000001</c:v>
                </c:pt>
                <c:pt idx="216">
                  <c:v>4.3407499999999999</c:v>
                </c:pt>
                <c:pt idx="217">
                  <c:v>4.3232499999999998</c:v>
                </c:pt>
                <c:pt idx="218">
                  <c:v>4.3328300000000004</c:v>
                </c:pt>
                <c:pt idx="219">
                  <c:v>4.34863</c:v>
                </c:pt>
                <c:pt idx="220">
                  <c:v>4.3755100000000002</c:v>
                </c:pt>
                <c:pt idx="221">
                  <c:v>4.3563299999999998</c:v>
                </c:pt>
                <c:pt idx="222">
                  <c:v>4.3776700000000002</c:v>
                </c:pt>
                <c:pt idx="223">
                  <c:v>4.3804800000000004</c:v>
                </c:pt>
                <c:pt idx="224">
                  <c:v>4.3589799999999999</c:v>
                </c:pt>
                <c:pt idx="225">
                  <c:v>4.3722099999999999</c:v>
                </c:pt>
                <c:pt idx="226">
                  <c:v>4.3941499999999998</c:v>
                </c:pt>
                <c:pt idx="227">
                  <c:v>4.399</c:v>
                </c:pt>
                <c:pt idx="228">
                  <c:v>4.4067800000000004</c:v>
                </c:pt>
                <c:pt idx="229">
                  <c:v>4.3956</c:v>
                </c:pt>
                <c:pt idx="230">
                  <c:v>4.4018300000000004</c:v>
                </c:pt>
                <c:pt idx="231">
                  <c:v>4.4213000000000005</c:v>
                </c:pt>
                <c:pt idx="232">
                  <c:v>4.4108499999999999</c:v>
                </c:pt>
                <c:pt idx="233">
                  <c:v>4.4424799999999998</c:v>
                </c:pt>
                <c:pt idx="234">
                  <c:v>4.4458500000000001</c:v>
                </c:pt>
                <c:pt idx="235">
                  <c:v>4.4089999999999998</c:v>
                </c:pt>
                <c:pt idx="236">
                  <c:v>4.42035</c:v>
                </c:pt>
                <c:pt idx="237">
                  <c:v>4.4250999999999996</c:v>
                </c:pt>
                <c:pt idx="238">
                  <c:v>4.4067699999999999</c:v>
                </c:pt>
                <c:pt idx="239">
                  <c:v>4.39778</c:v>
                </c:pt>
                <c:pt idx="240">
                  <c:v>4.4196499999999999</c:v>
                </c:pt>
                <c:pt idx="241">
                  <c:v>4.45932</c:v>
                </c:pt>
                <c:pt idx="242">
                  <c:v>4.4771999999999998</c:v>
                </c:pt>
                <c:pt idx="243">
                  <c:v>4.45038</c:v>
                </c:pt>
                <c:pt idx="244">
                  <c:v>4.4759500000000001</c:v>
                </c:pt>
                <c:pt idx="245">
                  <c:v>4.4603700000000002</c:v>
                </c:pt>
                <c:pt idx="246">
                  <c:v>4.4915000000000003</c:v>
                </c:pt>
                <c:pt idx="247">
                  <c:v>4.4950000000000001</c:v>
                </c:pt>
                <c:pt idx="248">
                  <c:v>4.4489799999999997</c:v>
                </c:pt>
                <c:pt idx="249">
                  <c:v>4.4609699999999997</c:v>
                </c:pt>
                <c:pt idx="250">
                  <c:v>4.4805599999999997</c:v>
                </c:pt>
                <c:pt idx="251">
                  <c:v>4.3931300000000002</c:v>
                </c:pt>
                <c:pt idx="252">
                  <c:v>4.3520500000000002</c:v>
                </c:pt>
                <c:pt idx="253">
                  <c:v>4.3575499999999998</c:v>
                </c:pt>
                <c:pt idx="254">
                  <c:v>4.3511899999999999</c:v>
                </c:pt>
                <c:pt idx="255">
                  <c:v>4.3662999999999998</c:v>
                </c:pt>
                <c:pt idx="256">
                  <c:v>4.3465499999999997</c:v>
                </c:pt>
                <c:pt idx="257">
                  <c:v>4.3520500000000002</c:v>
                </c:pt>
                <c:pt idx="258">
                  <c:v>4.3078099999999999</c:v>
                </c:pt>
                <c:pt idx="259">
                  <c:v>4.2999099999999997</c:v>
                </c:pt>
                <c:pt idx="260">
                  <c:v>4.2838099999999999</c:v>
                </c:pt>
                <c:pt idx="261">
                  <c:v>4.2608899999999998</c:v>
                </c:pt>
                <c:pt idx="262">
                  <c:v>4.2570600000000001</c:v>
                </c:pt>
                <c:pt idx="263">
                  <c:v>4.2301099999999998</c:v>
                </c:pt>
                <c:pt idx="264">
                  <c:v>4.2451100000000004</c:v>
                </c:pt>
                <c:pt idx="265">
                  <c:v>4.2376300000000002</c:v>
                </c:pt>
                <c:pt idx="266">
                  <c:v>4.2384500000000003</c:v>
                </c:pt>
                <c:pt idx="267">
                  <c:v>4.2464500000000003</c:v>
                </c:pt>
                <c:pt idx="268">
                  <c:v>4.2487500000000002</c:v>
                </c:pt>
                <c:pt idx="269">
                  <c:v>4.2525300000000001</c:v>
                </c:pt>
                <c:pt idx="270">
                  <c:v>4.2695499999999997</c:v>
                </c:pt>
                <c:pt idx="271">
                  <c:v>4.3009000000000004</c:v>
                </c:pt>
                <c:pt idx="272">
                  <c:v>4.3009300000000001</c:v>
                </c:pt>
                <c:pt idx="273">
                  <c:v>4.3177300000000001</c:v>
                </c:pt>
                <c:pt idx="274">
                  <c:v>4.3654999999999999</c:v>
                </c:pt>
                <c:pt idx="275">
                  <c:v>4.3666499999999999</c:v>
                </c:pt>
                <c:pt idx="276">
                  <c:v>4.3477899999999998</c:v>
                </c:pt>
                <c:pt idx="277">
                  <c:v>4.3479000000000001</c:v>
                </c:pt>
                <c:pt idx="278">
                  <c:v>4.3429500000000001</c:v>
                </c:pt>
                <c:pt idx="279">
                  <c:v>4.3231000000000002</c:v>
                </c:pt>
                <c:pt idx="280">
                  <c:v>4.31637</c:v>
                </c:pt>
                <c:pt idx="281">
                  <c:v>4.3296999999999999</c:v>
                </c:pt>
                <c:pt idx="282">
                  <c:v>4.2779299999999996</c:v>
                </c:pt>
                <c:pt idx="283">
                  <c:v>4.2814800000000002</c:v>
                </c:pt>
                <c:pt idx="284">
                  <c:v>4.2693700000000003</c:v>
                </c:pt>
                <c:pt idx="285">
                  <c:v>4.2709999999999999</c:v>
                </c:pt>
                <c:pt idx="286">
                  <c:v>4.2738100000000001</c:v>
                </c:pt>
                <c:pt idx="287">
                  <c:v>4.2706299999999997</c:v>
                </c:pt>
                <c:pt idx="288">
                  <c:v>4.2617799999999999</c:v>
                </c:pt>
                <c:pt idx="289">
                  <c:v>4.2544399999999998</c:v>
                </c:pt>
                <c:pt idx="290">
                  <c:v>4.2365199999999996</c:v>
                </c:pt>
                <c:pt idx="291">
                  <c:v>4.25244</c:v>
                </c:pt>
                <c:pt idx="292">
                  <c:v>4.2459499999999997</c:v>
                </c:pt>
                <c:pt idx="293">
                  <c:v>4.2452300000000003</c:v>
                </c:pt>
                <c:pt idx="294">
                  <c:v>4.24613</c:v>
                </c:pt>
                <c:pt idx="295">
                  <c:v>4.2440499999999997</c:v>
                </c:pt>
                <c:pt idx="296">
                  <c:v>4.2343000000000002</c:v>
                </c:pt>
                <c:pt idx="297">
                  <c:v>4.2160500000000001</c:v>
                </c:pt>
                <c:pt idx="298">
                  <c:v>4.2365000000000004</c:v>
                </c:pt>
                <c:pt idx="299">
                  <c:v>4.2567700000000004</c:v>
                </c:pt>
                <c:pt idx="300">
                  <c:v>4.2739000000000003</c:v>
                </c:pt>
                <c:pt idx="301">
                  <c:v>4.2515000000000001</c:v>
                </c:pt>
                <c:pt idx="302">
                  <c:v>4.2433899999999998</c:v>
                </c:pt>
                <c:pt idx="303">
                  <c:v>4.2514399999999997</c:v>
                </c:pt>
                <c:pt idx="304">
                  <c:v>4.2608100000000002</c:v>
                </c:pt>
                <c:pt idx="305">
                  <c:v>4.2501999999999995</c:v>
                </c:pt>
                <c:pt idx="306">
                  <c:v>4.2797000000000001</c:v>
                </c:pt>
                <c:pt idx="307">
                  <c:v>4.2848899999999999</c:v>
                </c:pt>
                <c:pt idx="308">
                  <c:v>4.2842200000000004</c:v>
                </c:pt>
                <c:pt idx="309">
                  <c:v>4.2766999999999999</c:v>
                </c:pt>
                <c:pt idx="310">
                  <c:v>4.2573499999999997</c:v>
                </c:pt>
                <c:pt idx="311">
                  <c:v>4.2508400000000002</c:v>
                </c:pt>
                <c:pt idx="312">
                  <c:v>4.2902199999999997</c:v>
                </c:pt>
                <c:pt idx="313">
                  <c:v>4.2612199999999998</c:v>
                </c:pt>
                <c:pt idx="314">
                  <c:v>4.2460800000000001</c:v>
                </c:pt>
                <c:pt idx="315">
                  <c:v>4.2363</c:v>
                </c:pt>
                <c:pt idx="316">
                  <c:v>4.2330500000000004</c:v>
                </c:pt>
                <c:pt idx="317">
                  <c:v>4.2298999999999998</c:v>
                </c:pt>
                <c:pt idx="318">
                  <c:v>4.2322499999999996</c:v>
                </c:pt>
                <c:pt idx="319">
                  <c:v>4.22492</c:v>
                </c:pt>
                <c:pt idx="320">
                  <c:v>4.2212500000000004</c:v>
                </c:pt>
                <c:pt idx="321">
                  <c:v>4.2229700000000001</c:v>
                </c:pt>
                <c:pt idx="322">
                  <c:v>4.2356400000000001</c:v>
                </c:pt>
                <c:pt idx="323">
                  <c:v>4.2398499999999997</c:v>
                </c:pt>
                <c:pt idx="324">
                  <c:v>4.2445399999999998</c:v>
                </c:pt>
                <c:pt idx="325">
                  <c:v>4.2469299999999999</c:v>
                </c:pt>
                <c:pt idx="326">
                  <c:v>4.2503000000000002</c:v>
                </c:pt>
                <c:pt idx="327">
                  <c:v>4.2464000000000004</c:v>
                </c:pt>
                <c:pt idx="328">
                  <c:v>4.23658</c:v>
                </c:pt>
                <c:pt idx="329">
                  <c:v>4.2430000000000003</c:v>
                </c:pt>
                <c:pt idx="330">
                  <c:v>4.2248299999999999</c:v>
                </c:pt>
                <c:pt idx="331">
                  <c:v>4.2239000000000004</c:v>
                </c:pt>
                <c:pt idx="332">
                  <c:v>4.2221599999999997</c:v>
                </c:pt>
                <c:pt idx="333">
                  <c:v>4.2040300000000004</c:v>
                </c:pt>
                <c:pt idx="334">
                  <c:v>4.1870799999999999</c:v>
                </c:pt>
                <c:pt idx="335">
                  <c:v>4.2054299999999998</c:v>
                </c:pt>
                <c:pt idx="336">
                  <c:v>4.2055699999999998</c:v>
                </c:pt>
                <c:pt idx="337">
                  <c:v>4.2030399999999997</c:v>
                </c:pt>
                <c:pt idx="338">
                  <c:v>4.1987500000000004</c:v>
                </c:pt>
                <c:pt idx="339">
                  <c:v>4.2076399999999996</c:v>
                </c:pt>
                <c:pt idx="340">
                  <c:v>4.2068500000000002</c:v>
                </c:pt>
                <c:pt idx="341">
                  <c:v>4.2111999999999998</c:v>
                </c:pt>
                <c:pt idx="342">
                  <c:v>4.2142499999999998</c:v>
                </c:pt>
                <c:pt idx="343">
                  <c:v>4.2262500000000003</c:v>
                </c:pt>
                <c:pt idx="344">
                  <c:v>4.23515</c:v>
                </c:pt>
                <c:pt idx="345">
                  <c:v>4.2308000000000003</c:v>
                </c:pt>
                <c:pt idx="346">
                  <c:v>4.21427</c:v>
                </c:pt>
                <c:pt idx="347">
                  <c:v>4.2359999999999998</c:v>
                </c:pt>
                <c:pt idx="348">
                  <c:v>4.2515700000000001</c:v>
                </c:pt>
                <c:pt idx="349">
                  <c:v>4.2323500000000003</c:v>
                </c:pt>
                <c:pt idx="350">
                  <c:v>4.2169299999999996</c:v>
                </c:pt>
                <c:pt idx="351">
                  <c:v>4.2332999999999998</c:v>
                </c:pt>
                <c:pt idx="352">
                  <c:v>4.2311500000000004</c:v>
                </c:pt>
                <c:pt idx="353">
                  <c:v>4.2616500000000004</c:v>
                </c:pt>
                <c:pt idx="354">
                  <c:v>4.2478899999999999</c:v>
                </c:pt>
                <c:pt idx="355">
                  <c:v>4.2267900000000003</c:v>
                </c:pt>
                <c:pt idx="356">
                  <c:v>4.1892800000000001</c:v>
                </c:pt>
                <c:pt idx="357">
                  <c:v>4.1779500000000001</c:v>
                </c:pt>
                <c:pt idx="358">
                  <c:v>4.1635</c:v>
                </c:pt>
                <c:pt idx="359">
                  <c:v>4.1655499999999996</c:v>
                </c:pt>
                <c:pt idx="360">
                  <c:v>4.1806000000000001</c:v>
                </c:pt>
                <c:pt idx="361">
                  <c:v>4.1780299999999997</c:v>
                </c:pt>
                <c:pt idx="362">
                  <c:v>4.1855000000000002</c:v>
                </c:pt>
                <c:pt idx="363">
                  <c:v>4.19625</c:v>
                </c:pt>
                <c:pt idx="364">
                  <c:v>4.2000900000000003</c:v>
                </c:pt>
                <c:pt idx="365">
                  <c:v>4.1847500000000002</c:v>
                </c:pt>
                <c:pt idx="366">
                  <c:v>4.1932900000000002</c:v>
                </c:pt>
                <c:pt idx="367">
                  <c:v>4.1751500000000004</c:v>
                </c:pt>
                <c:pt idx="368">
                  <c:v>4.1823100000000002</c:v>
                </c:pt>
                <c:pt idx="369">
                  <c:v>4.1442300000000003</c:v>
                </c:pt>
                <c:pt idx="370">
                  <c:v>4.1413500000000001</c:v>
                </c:pt>
                <c:pt idx="371">
                  <c:v>4.1429099999999996</c:v>
                </c:pt>
                <c:pt idx="372">
                  <c:v>4.1268700000000003</c:v>
                </c:pt>
                <c:pt idx="373">
                  <c:v>4.1180199999999996</c:v>
                </c:pt>
                <c:pt idx="374">
                  <c:v>4.11998</c:v>
                </c:pt>
                <c:pt idx="375">
                  <c:v>4.1440599999999996</c:v>
                </c:pt>
                <c:pt idx="376">
                  <c:v>4.1188500000000001</c:v>
                </c:pt>
                <c:pt idx="377">
                  <c:v>4.1169900000000004</c:v>
                </c:pt>
                <c:pt idx="378">
                  <c:v>4.1354499999999996</c:v>
                </c:pt>
                <c:pt idx="379">
                  <c:v>4.1235499999999998</c:v>
                </c:pt>
                <c:pt idx="380">
                  <c:v>4.1067</c:v>
                </c:pt>
                <c:pt idx="381">
                  <c:v>4.1126500000000004</c:v>
                </c:pt>
                <c:pt idx="382">
                  <c:v>4.1300400000000002</c:v>
                </c:pt>
                <c:pt idx="383">
                  <c:v>4.1300699999999999</c:v>
                </c:pt>
                <c:pt idx="384">
                  <c:v>4.1375700000000002</c:v>
                </c:pt>
                <c:pt idx="385">
                  <c:v>4.1776299999999997</c:v>
                </c:pt>
                <c:pt idx="386">
                  <c:v>4.2164099999999998</c:v>
                </c:pt>
                <c:pt idx="387">
                  <c:v>4.2387499999999996</c:v>
                </c:pt>
                <c:pt idx="388">
                  <c:v>4.2082499999999996</c:v>
                </c:pt>
                <c:pt idx="389">
                  <c:v>4.2025800000000002</c:v>
                </c:pt>
                <c:pt idx="390">
                  <c:v>4.1917</c:v>
                </c:pt>
                <c:pt idx="391">
                  <c:v>4.1917499999999999</c:v>
                </c:pt>
                <c:pt idx="392">
                  <c:v>4.18858</c:v>
                </c:pt>
                <c:pt idx="393">
                  <c:v>4.1917099999999996</c:v>
                </c:pt>
                <c:pt idx="394">
                  <c:v>4.1961700000000004</c:v>
                </c:pt>
                <c:pt idx="395">
                  <c:v>4.1742499999999998</c:v>
                </c:pt>
                <c:pt idx="396">
                  <c:v>4.1720499999999996</c:v>
                </c:pt>
                <c:pt idx="397">
                  <c:v>4.1709500000000004</c:v>
                </c:pt>
                <c:pt idx="398">
                  <c:v>4.16195</c:v>
                </c:pt>
                <c:pt idx="399">
                  <c:v>4.1662299999999997</c:v>
                </c:pt>
                <c:pt idx="400">
                  <c:v>4.1796199999999999</c:v>
                </c:pt>
                <c:pt idx="401">
                  <c:v>4.1740300000000001</c:v>
                </c:pt>
                <c:pt idx="402">
                  <c:v>4.1534500000000003</c:v>
                </c:pt>
                <c:pt idx="403">
                  <c:v>4.1425000000000001</c:v>
                </c:pt>
                <c:pt idx="404">
                  <c:v>4.1539000000000001</c:v>
                </c:pt>
                <c:pt idx="405">
                  <c:v>4.1469800000000001</c:v>
                </c:pt>
                <c:pt idx="406">
                  <c:v>4.13293</c:v>
                </c:pt>
                <c:pt idx="407">
                  <c:v>4.1412700000000005</c:v>
                </c:pt>
                <c:pt idx="408">
                  <c:v>4.17605</c:v>
                </c:pt>
                <c:pt idx="409">
                  <c:v>4.1757999999999997</c:v>
                </c:pt>
                <c:pt idx="410">
                  <c:v>4.1588000000000003</c:v>
                </c:pt>
                <c:pt idx="411">
                  <c:v>4.1717000000000004</c:v>
                </c:pt>
                <c:pt idx="412">
                  <c:v>4.1629500000000004</c:v>
                </c:pt>
                <c:pt idx="413">
                  <c:v>4.1196200000000003</c:v>
                </c:pt>
                <c:pt idx="414">
                  <c:v>4.1158999999999999</c:v>
                </c:pt>
                <c:pt idx="415">
                  <c:v>4.1106699999999998</c:v>
                </c:pt>
                <c:pt idx="416">
                  <c:v>4.1408899999999997</c:v>
                </c:pt>
                <c:pt idx="417">
                  <c:v>4.1286899999999997</c:v>
                </c:pt>
                <c:pt idx="418">
                  <c:v>4.1489000000000003</c:v>
                </c:pt>
                <c:pt idx="419">
                  <c:v>4.1042699999999996</c:v>
                </c:pt>
                <c:pt idx="420">
                  <c:v>4.1086299999999998</c:v>
                </c:pt>
                <c:pt idx="421">
                  <c:v>4.0966699999999996</c:v>
                </c:pt>
                <c:pt idx="422">
                  <c:v>4.0778600000000003</c:v>
                </c:pt>
                <c:pt idx="423">
                  <c:v>4.0509500000000003</c:v>
                </c:pt>
                <c:pt idx="424">
                  <c:v>4.0742900000000004</c:v>
                </c:pt>
                <c:pt idx="425">
                  <c:v>4.0408299999999997</c:v>
                </c:pt>
                <c:pt idx="426">
                  <c:v>4.0675499999999998</c:v>
                </c:pt>
                <c:pt idx="427">
                  <c:v>4.0979099999999997</c:v>
                </c:pt>
                <c:pt idx="428">
                  <c:v>4.0998700000000001</c:v>
                </c:pt>
                <c:pt idx="429">
                  <c:v>4.0804</c:v>
                </c:pt>
                <c:pt idx="430">
                  <c:v>4.0477499999999997</c:v>
                </c:pt>
                <c:pt idx="431">
                  <c:v>4.0450499999999998</c:v>
                </c:pt>
                <c:pt idx="432">
                  <c:v>4.0457799999999997</c:v>
                </c:pt>
                <c:pt idx="433">
                  <c:v>4.02935</c:v>
                </c:pt>
                <c:pt idx="434">
                  <c:v>4.03</c:v>
                </c:pt>
                <c:pt idx="435">
                  <c:v>4.0721499999999997</c:v>
                </c:pt>
                <c:pt idx="436">
                  <c:v>4.0418099999999999</c:v>
                </c:pt>
                <c:pt idx="437">
                  <c:v>4.0107499999999998</c:v>
                </c:pt>
                <c:pt idx="438">
                  <c:v>3.9960499999999999</c:v>
                </c:pt>
                <c:pt idx="439">
                  <c:v>3.9890300000000001</c:v>
                </c:pt>
                <c:pt idx="440">
                  <c:v>4.03728</c:v>
                </c:pt>
                <c:pt idx="441">
                  <c:v>3.9998</c:v>
                </c:pt>
                <c:pt idx="442">
                  <c:v>3.9883500000000001</c:v>
                </c:pt>
                <c:pt idx="443">
                  <c:v>3.9876899999999997</c:v>
                </c:pt>
                <c:pt idx="444">
                  <c:v>3.9896000000000003</c:v>
                </c:pt>
                <c:pt idx="445">
                  <c:v>4.0282499999999999</c:v>
                </c:pt>
                <c:pt idx="446">
                  <c:v>4.0254700000000003</c:v>
                </c:pt>
                <c:pt idx="447">
                  <c:v>4.0228000000000002</c:v>
                </c:pt>
                <c:pt idx="448">
                  <c:v>4.0151300000000001</c:v>
                </c:pt>
                <c:pt idx="449">
                  <c:v>4.0063399999999998</c:v>
                </c:pt>
                <c:pt idx="450">
                  <c:v>4.0217499999999999</c:v>
                </c:pt>
                <c:pt idx="451">
                  <c:v>4.0249499999999996</c:v>
                </c:pt>
                <c:pt idx="452">
                  <c:v>4.0081300000000004</c:v>
                </c:pt>
                <c:pt idx="453">
                  <c:v>4.0427499999999998</c:v>
                </c:pt>
                <c:pt idx="454">
                  <c:v>4.0752899999999999</c:v>
                </c:pt>
                <c:pt idx="455">
                  <c:v>4.0605799999999999</c:v>
                </c:pt>
                <c:pt idx="456">
                  <c:v>4.0716999999999999</c:v>
                </c:pt>
                <c:pt idx="457">
                  <c:v>4.0566800000000001</c:v>
                </c:pt>
                <c:pt idx="458">
                  <c:v>4.07484</c:v>
                </c:pt>
                <c:pt idx="459">
                  <c:v>4.0892799999999996</c:v>
                </c:pt>
                <c:pt idx="460">
                  <c:v>4.0993899999999996</c:v>
                </c:pt>
                <c:pt idx="461">
                  <c:v>4.0831999999999997</c:v>
                </c:pt>
                <c:pt idx="462">
                  <c:v>4.0865900000000002</c:v>
                </c:pt>
                <c:pt idx="463">
                  <c:v>4.0915900000000001</c:v>
                </c:pt>
                <c:pt idx="464">
                  <c:v>4.1090299999999997</c:v>
                </c:pt>
                <c:pt idx="465">
                  <c:v>4.1315499999999998</c:v>
                </c:pt>
                <c:pt idx="466">
                  <c:v>4.1311</c:v>
                </c:pt>
                <c:pt idx="467">
                  <c:v>4.1346800000000004</c:v>
                </c:pt>
                <c:pt idx="468">
                  <c:v>4.13734</c:v>
                </c:pt>
                <c:pt idx="469">
                  <c:v>4.1284200000000002</c:v>
                </c:pt>
                <c:pt idx="470">
                  <c:v>4.1494</c:v>
                </c:pt>
                <c:pt idx="471">
                  <c:v>4.1425200000000002</c:v>
                </c:pt>
                <c:pt idx="472">
                  <c:v>4.1219999999999999</c:v>
                </c:pt>
                <c:pt idx="473">
                  <c:v>4.1600799999999998</c:v>
                </c:pt>
                <c:pt idx="474">
                  <c:v>4.1166499999999999</c:v>
                </c:pt>
                <c:pt idx="475">
                  <c:v>4.13089</c:v>
                </c:pt>
                <c:pt idx="476">
                  <c:v>4.1434100000000003</c:v>
                </c:pt>
                <c:pt idx="477">
                  <c:v>4.1512500000000001</c:v>
                </c:pt>
                <c:pt idx="478">
                  <c:v>4.1666499999999997</c:v>
                </c:pt>
                <c:pt idx="479">
                  <c:v>4.1581099999999998</c:v>
                </c:pt>
                <c:pt idx="480">
                  <c:v>4.1483499999999998</c:v>
                </c:pt>
                <c:pt idx="481">
                  <c:v>4.1502999999999997</c:v>
                </c:pt>
                <c:pt idx="482">
                  <c:v>4.1588000000000003</c:v>
                </c:pt>
                <c:pt idx="483">
                  <c:v>4.1574900000000001</c:v>
                </c:pt>
                <c:pt idx="484">
                  <c:v>4.1802999999999999</c:v>
                </c:pt>
                <c:pt idx="485">
                  <c:v>4.1664500000000002</c:v>
                </c:pt>
                <c:pt idx="486">
                  <c:v>4.1711099999999997</c:v>
                </c:pt>
                <c:pt idx="487">
                  <c:v>4.1838499999999996</c:v>
                </c:pt>
                <c:pt idx="488">
                  <c:v>4.1906999999999996</c:v>
                </c:pt>
                <c:pt idx="489">
                  <c:v>4.1772900000000002</c:v>
                </c:pt>
                <c:pt idx="490">
                  <c:v>4.1849499999999997</c:v>
                </c:pt>
                <c:pt idx="491">
                  <c:v>4.1666999999999996</c:v>
                </c:pt>
                <c:pt idx="492">
                  <c:v>4.2105399999999999</c:v>
                </c:pt>
                <c:pt idx="493">
                  <c:v>4.2011500000000002</c:v>
                </c:pt>
                <c:pt idx="494">
                  <c:v>4.1837999999999997</c:v>
                </c:pt>
                <c:pt idx="495">
                  <c:v>4.1565000000000003</c:v>
                </c:pt>
                <c:pt idx="496">
                  <c:v>4.1693100000000003</c:v>
                </c:pt>
                <c:pt idx="497">
                  <c:v>4.1706199999999995</c:v>
                </c:pt>
                <c:pt idx="498">
                  <c:v>4.1710099999999999</c:v>
                </c:pt>
                <c:pt idx="499">
                  <c:v>4.1870700000000003</c:v>
                </c:pt>
                <c:pt idx="500">
                  <c:v>4.1844999999999999</c:v>
                </c:pt>
                <c:pt idx="501">
                  <c:v>4.2133000000000003</c:v>
                </c:pt>
                <c:pt idx="502">
                  <c:v>4.2444800000000003</c:v>
                </c:pt>
                <c:pt idx="503">
                  <c:v>4.24</c:v>
                </c:pt>
                <c:pt idx="504">
                  <c:v>4.2149799999999997</c:v>
                </c:pt>
                <c:pt idx="505">
                  <c:v>4.2044499999999996</c:v>
                </c:pt>
                <c:pt idx="506">
                  <c:v>4.2547499999999996</c:v>
                </c:pt>
                <c:pt idx="507">
                  <c:v>4.3004800000000003</c:v>
                </c:pt>
                <c:pt idx="508">
                  <c:v>4.3329699999999995</c:v>
                </c:pt>
                <c:pt idx="509">
                  <c:v>4.3298300000000003</c:v>
                </c:pt>
                <c:pt idx="510">
                  <c:v>4.3105000000000002</c:v>
                </c:pt>
                <c:pt idx="511">
                  <c:v>4.3144999999999998</c:v>
                </c:pt>
                <c:pt idx="512">
                  <c:v>4.2565299999999997</c:v>
                </c:pt>
                <c:pt idx="513">
                  <c:v>4.2817499999999997</c:v>
                </c:pt>
                <c:pt idx="514">
                  <c:v>4.2748699999999999</c:v>
                </c:pt>
                <c:pt idx="515">
                  <c:v>4.2673500000000004</c:v>
                </c:pt>
                <c:pt idx="516">
                  <c:v>4.2830899999999996</c:v>
                </c:pt>
                <c:pt idx="517">
                  <c:v>4.2937599999999998</c:v>
                </c:pt>
                <c:pt idx="518">
                  <c:v>4.3180800000000001</c:v>
                </c:pt>
                <c:pt idx="519">
                  <c:v>4.2898300000000003</c:v>
                </c:pt>
                <c:pt idx="520">
                  <c:v>4.3044700000000002</c:v>
                </c:pt>
                <c:pt idx="521">
                  <c:v>4.2886600000000001</c:v>
                </c:pt>
                <c:pt idx="522">
                  <c:v>4.2874999999999996</c:v>
                </c:pt>
                <c:pt idx="523">
                  <c:v>4.2770999999999999</c:v>
                </c:pt>
                <c:pt idx="524">
                  <c:v>4.3033000000000001</c:v>
                </c:pt>
                <c:pt idx="525">
                  <c:v>4.3787500000000001</c:v>
                </c:pt>
                <c:pt idx="526">
                  <c:v>4.3411</c:v>
                </c:pt>
                <c:pt idx="527">
                  <c:v>4.34246</c:v>
                </c:pt>
                <c:pt idx="528">
                  <c:v>4.3002000000000002</c:v>
                </c:pt>
                <c:pt idx="529">
                  <c:v>4.2623300000000004</c:v>
                </c:pt>
                <c:pt idx="530">
                  <c:v>4.2652999999999999</c:v>
                </c:pt>
                <c:pt idx="531">
                  <c:v>4.2509699999999997</c:v>
                </c:pt>
                <c:pt idx="532">
                  <c:v>4.2336299999999998</c:v>
                </c:pt>
                <c:pt idx="533">
                  <c:v>4.2166800000000002</c:v>
                </c:pt>
                <c:pt idx="534">
                  <c:v>4.18588</c:v>
                </c:pt>
                <c:pt idx="535">
                  <c:v>4.1851200000000004</c:v>
                </c:pt>
                <c:pt idx="536">
                  <c:v>4.1730200000000002</c:v>
                </c:pt>
                <c:pt idx="537">
                  <c:v>4.1768900000000002</c:v>
                </c:pt>
                <c:pt idx="538">
                  <c:v>4.1574999999999998</c:v>
                </c:pt>
                <c:pt idx="539">
                  <c:v>4.1610500000000004</c:v>
                </c:pt>
                <c:pt idx="540">
                  <c:v>4.1586999999999996</c:v>
                </c:pt>
                <c:pt idx="541">
                  <c:v>4.1580500000000002</c:v>
                </c:pt>
                <c:pt idx="542">
                  <c:v>4.1528</c:v>
                </c:pt>
                <c:pt idx="543">
                  <c:v>4.1623000000000001</c:v>
                </c:pt>
                <c:pt idx="544">
                  <c:v>4.1761900000000001</c:v>
                </c:pt>
                <c:pt idx="545">
                  <c:v>4.1832000000000003</c:v>
                </c:pt>
                <c:pt idx="546">
                  <c:v>4.1791999999999998</c:v>
                </c:pt>
                <c:pt idx="547">
                  <c:v>4.1791900000000002</c:v>
                </c:pt>
                <c:pt idx="548">
                  <c:v>4.1758300000000004</c:v>
                </c:pt>
                <c:pt idx="549">
                  <c:v>4.1968199999999998</c:v>
                </c:pt>
                <c:pt idx="550">
                  <c:v>4.19977</c:v>
                </c:pt>
                <c:pt idx="551">
                  <c:v>4.2135899999999999</c:v>
                </c:pt>
                <c:pt idx="552">
                  <c:v>4.2197500000000003</c:v>
                </c:pt>
                <c:pt idx="553">
                  <c:v>4.2169999999999996</c:v>
                </c:pt>
                <c:pt idx="554">
                  <c:v>4.2223600000000001</c:v>
                </c:pt>
                <c:pt idx="555">
                  <c:v>4.2292500000000004</c:v>
                </c:pt>
                <c:pt idx="556">
                  <c:v>4.2386999999999997</c:v>
                </c:pt>
                <c:pt idx="557">
                  <c:v>4.2186899999999996</c:v>
                </c:pt>
                <c:pt idx="558">
                  <c:v>4.2167000000000003</c:v>
                </c:pt>
                <c:pt idx="559">
                  <c:v>4.2197199999999997</c:v>
                </c:pt>
                <c:pt idx="560">
                  <c:v>4.2279499999999999</c:v>
                </c:pt>
                <c:pt idx="561">
                  <c:v>4.2201500000000003</c:v>
                </c:pt>
                <c:pt idx="562">
                  <c:v>4.2275999999999998</c:v>
                </c:pt>
                <c:pt idx="563">
                  <c:v>4.2270000000000003</c:v>
                </c:pt>
                <c:pt idx="564">
                  <c:v>4.2239800000000001</c:v>
                </c:pt>
                <c:pt idx="565">
                  <c:v>4.2282500000000001</c:v>
                </c:pt>
                <c:pt idx="566">
                  <c:v>4.21272</c:v>
                </c:pt>
                <c:pt idx="567">
                  <c:v>4.2236500000000001</c:v>
                </c:pt>
                <c:pt idx="568">
                  <c:v>4.2167500000000002</c:v>
                </c:pt>
                <c:pt idx="569">
                  <c:v>4.226</c:v>
                </c:pt>
                <c:pt idx="570">
                  <c:v>4.2134</c:v>
                </c:pt>
                <c:pt idx="571">
                  <c:v>4.2291299999999996</c:v>
                </c:pt>
                <c:pt idx="572">
                  <c:v>4.2325299999999997</c:v>
                </c:pt>
                <c:pt idx="573">
                  <c:v>4.2202400000000004</c:v>
                </c:pt>
                <c:pt idx="574">
                  <c:v>4.2263099999999998</c:v>
                </c:pt>
                <c:pt idx="575">
                  <c:v>4.2184499999999998</c:v>
                </c:pt>
                <c:pt idx="576">
                  <c:v>4.2293399999999997</c:v>
                </c:pt>
                <c:pt idx="577">
                  <c:v>4.2206700000000001</c:v>
                </c:pt>
                <c:pt idx="578">
                  <c:v>4.2026399999999997</c:v>
                </c:pt>
                <c:pt idx="579">
                  <c:v>4.1932499999999999</c:v>
                </c:pt>
                <c:pt idx="580">
                  <c:v>4.1891499999999997</c:v>
                </c:pt>
                <c:pt idx="581">
                  <c:v>4.1799499999999998</c:v>
                </c:pt>
                <c:pt idx="582">
                  <c:v>4.1759700000000004</c:v>
                </c:pt>
                <c:pt idx="583">
                  <c:v>4.1840000000000002</c:v>
                </c:pt>
                <c:pt idx="584">
                  <c:v>4.1792499999999997</c:v>
                </c:pt>
                <c:pt idx="585">
                  <c:v>4.1912700000000003</c:v>
                </c:pt>
                <c:pt idx="586">
                  <c:v>4.1730400000000003</c:v>
                </c:pt>
                <c:pt idx="587">
                  <c:v>4.1745000000000001</c:v>
                </c:pt>
                <c:pt idx="588">
                  <c:v>4.1811499999999997</c:v>
                </c:pt>
                <c:pt idx="589">
                  <c:v>4.1797500000000003</c:v>
                </c:pt>
                <c:pt idx="590">
                  <c:v>4.1838100000000003</c:v>
                </c:pt>
                <c:pt idx="591">
                  <c:v>4.1810900000000002</c:v>
                </c:pt>
                <c:pt idx="592">
                  <c:v>4.1728199999999998</c:v>
                </c:pt>
                <c:pt idx="593">
                  <c:v>4.1741000000000001</c:v>
                </c:pt>
                <c:pt idx="594">
                  <c:v>4.1827100000000002</c:v>
                </c:pt>
                <c:pt idx="595">
                  <c:v>4.1825400000000004</c:v>
                </c:pt>
                <c:pt idx="596">
                  <c:v>4.2008099999999997</c:v>
                </c:pt>
                <c:pt idx="597">
                  <c:v>4.1880899999999999</c:v>
                </c:pt>
                <c:pt idx="598">
                  <c:v>4.1869699999999996</c:v>
                </c:pt>
                <c:pt idx="599">
                  <c:v>4.1950799999999999</c:v>
                </c:pt>
                <c:pt idx="600">
                  <c:v>4.2048500000000004</c:v>
                </c:pt>
                <c:pt idx="601">
                  <c:v>4.1969099999999999</c:v>
                </c:pt>
                <c:pt idx="602">
                  <c:v>4.1973500000000001</c:v>
                </c:pt>
                <c:pt idx="603">
                  <c:v>4.20404</c:v>
                </c:pt>
                <c:pt idx="604">
                  <c:v>4.1801000000000004</c:v>
                </c:pt>
                <c:pt idx="605">
                  <c:v>4.1791</c:v>
                </c:pt>
                <c:pt idx="606">
                  <c:v>4.1902999999999997</c:v>
                </c:pt>
                <c:pt idx="607">
                  <c:v>4.1964500000000005</c:v>
                </c:pt>
                <c:pt idx="608">
                  <c:v>4.2101100000000002</c:v>
                </c:pt>
                <c:pt idx="609">
                  <c:v>4.2032499999999997</c:v>
                </c:pt>
                <c:pt idx="610">
                  <c:v>4.2095200000000004</c:v>
                </c:pt>
                <c:pt idx="611">
                  <c:v>4.2233000000000001</c:v>
                </c:pt>
                <c:pt idx="612">
                  <c:v>4.1994800000000003</c:v>
                </c:pt>
                <c:pt idx="613">
                  <c:v>4.1906499999999998</c:v>
                </c:pt>
                <c:pt idx="614">
                  <c:v>4.1837499999999999</c:v>
                </c:pt>
                <c:pt idx="615">
                  <c:v>4.1922800000000002</c:v>
                </c:pt>
                <c:pt idx="616">
                  <c:v>4.1864100000000004</c:v>
                </c:pt>
                <c:pt idx="617">
                  <c:v>4.1891999999999996</c:v>
                </c:pt>
                <c:pt idx="618">
                  <c:v>4.1806000000000001</c:v>
                </c:pt>
                <c:pt idx="619">
                  <c:v>4.1846699999999997</c:v>
                </c:pt>
                <c:pt idx="620">
                  <c:v>4.2058200000000001</c:v>
                </c:pt>
                <c:pt idx="621">
                  <c:v>4.1782500000000002</c:v>
                </c:pt>
                <c:pt idx="622">
                  <c:v>4.1891600000000002</c:v>
                </c:pt>
                <c:pt idx="623">
                  <c:v>4.2029500000000004</c:v>
                </c:pt>
                <c:pt idx="624">
                  <c:v>4.19597</c:v>
                </c:pt>
                <c:pt idx="625">
                  <c:v>4.2001799999999996</c:v>
                </c:pt>
                <c:pt idx="626">
                  <c:v>4.2157499999999999</c:v>
                </c:pt>
                <c:pt idx="627">
                  <c:v>4.2014199999999997</c:v>
                </c:pt>
                <c:pt idx="628">
                  <c:v>4.1887400000000001</c:v>
                </c:pt>
                <c:pt idx="629">
                  <c:v>4.1745999999999999</c:v>
                </c:pt>
                <c:pt idx="630">
                  <c:v>4.1842100000000002</c:v>
                </c:pt>
                <c:pt idx="631">
                  <c:v>4.1786099999999999</c:v>
                </c:pt>
                <c:pt idx="632">
                  <c:v>4.1568500000000004</c:v>
                </c:pt>
                <c:pt idx="633">
                  <c:v>4.1505299999999998</c:v>
                </c:pt>
                <c:pt idx="634">
                  <c:v>4.1447000000000003</c:v>
                </c:pt>
                <c:pt idx="635">
                  <c:v>4.1457499999999996</c:v>
                </c:pt>
                <c:pt idx="636">
                  <c:v>4.1411600000000002</c:v>
                </c:pt>
                <c:pt idx="637">
                  <c:v>4.1354499999999996</c:v>
                </c:pt>
                <c:pt idx="638">
                  <c:v>4.1382300000000001</c:v>
                </c:pt>
                <c:pt idx="639">
                  <c:v>4.1463000000000001</c:v>
                </c:pt>
                <c:pt idx="640">
                  <c:v>4.1484100000000002</c:v>
                </c:pt>
                <c:pt idx="641">
                  <c:v>4.15693</c:v>
                </c:pt>
                <c:pt idx="642">
                  <c:v>4.1334</c:v>
                </c:pt>
                <c:pt idx="643">
                  <c:v>4.1366699999999996</c:v>
                </c:pt>
                <c:pt idx="644">
                  <c:v>4.13835</c:v>
                </c:pt>
                <c:pt idx="645">
                  <c:v>4.1410799999999997</c:v>
                </c:pt>
                <c:pt idx="646">
                  <c:v>4.1418999999999997</c:v>
                </c:pt>
                <c:pt idx="647">
                  <c:v>4.1252300000000002</c:v>
                </c:pt>
                <c:pt idx="648">
                  <c:v>4.1270499999999997</c:v>
                </c:pt>
                <c:pt idx="649">
                  <c:v>4.1431100000000001</c:v>
                </c:pt>
                <c:pt idx="650">
                  <c:v>4.1472499999999997</c:v>
                </c:pt>
                <c:pt idx="651">
                  <c:v>4.1421200000000002</c:v>
                </c:pt>
                <c:pt idx="652">
                  <c:v>4.1455000000000002</c:v>
                </c:pt>
                <c:pt idx="653">
                  <c:v>4.1602499999999996</c:v>
                </c:pt>
                <c:pt idx="654">
                  <c:v>4.15848</c:v>
                </c:pt>
                <c:pt idx="655">
                  <c:v>4.15306</c:v>
                </c:pt>
                <c:pt idx="656">
                  <c:v>4.1512900000000004</c:v>
                </c:pt>
                <c:pt idx="657">
                  <c:v>4.1371799999999999</c:v>
                </c:pt>
                <c:pt idx="658">
                  <c:v>4.1542500000000002</c:v>
                </c:pt>
                <c:pt idx="659">
                  <c:v>4.1620999999999997</c:v>
                </c:pt>
                <c:pt idx="660">
                  <c:v>4.1688700000000001</c:v>
                </c:pt>
                <c:pt idx="661">
                  <c:v>4.1486499999999999</c:v>
                </c:pt>
                <c:pt idx="662">
                  <c:v>4.1274499999999996</c:v>
                </c:pt>
                <c:pt idx="663">
                  <c:v>4.1435500000000003</c:v>
                </c:pt>
                <c:pt idx="664">
                  <c:v>4.1406000000000001</c:v>
                </c:pt>
                <c:pt idx="665">
                  <c:v>4.1186199999999999</c:v>
                </c:pt>
                <c:pt idx="666">
                  <c:v>4.1158000000000001</c:v>
                </c:pt>
                <c:pt idx="667">
                  <c:v>4.1066900000000004</c:v>
                </c:pt>
                <c:pt idx="668">
                  <c:v>4.1069199999999997</c:v>
                </c:pt>
                <c:pt idx="669">
                  <c:v>4.1028799999999999</c:v>
                </c:pt>
                <c:pt idx="670">
                  <c:v>4.0960000000000001</c:v>
                </c:pt>
                <c:pt idx="671">
                  <c:v>4.1315</c:v>
                </c:pt>
                <c:pt idx="672">
                  <c:v>4.1292600000000004</c:v>
                </c:pt>
                <c:pt idx="673">
                  <c:v>4.1550500000000001</c:v>
                </c:pt>
                <c:pt idx="674">
                  <c:v>4.14323</c:v>
                </c:pt>
                <c:pt idx="675">
                  <c:v>4.1446500000000004</c:v>
                </c:pt>
                <c:pt idx="676">
                  <c:v>4.1401500000000002</c:v>
                </c:pt>
                <c:pt idx="677">
                  <c:v>4.1540699999999999</c:v>
                </c:pt>
                <c:pt idx="678">
                  <c:v>4.1635900000000001</c:v>
                </c:pt>
                <c:pt idx="679">
                  <c:v>4.1634799999999998</c:v>
                </c:pt>
                <c:pt idx="680">
                  <c:v>4.1533499999999997</c:v>
                </c:pt>
                <c:pt idx="681">
                  <c:v>4.1588500000000002</c:v>
                </c:pt>
                <c:pt idx="682">
                  <c:v>4.1783999999999999</c:v>
                </c:pt>
                <c:pt idx="683">
                  <c:v>4.1882099999999998</c:v>
                </c:pt>
                <c:pt idx="684">
                  <c:v>4.1887499999999998</c:v>
                </c:pt>
                <c:pt idx="685">
                  <c:v>4.1912099999999999</c:v>
                </c:pt>
                <c:pt idx="686">
                  <c:v>4.1930199999999997</c:v>
                </c:pt>
                <c:pt idx="687">
                  <c:v>4.1898799999999996</c:v>
                </c:pt>
                <c:pt idx="688">
                  <c:v>4.1834800000000003</c:v>
                </c:pt>
                <c:pt idx="689">
                  <c:v>4.1815899999999999</c:v>
                </c:pt>
                <c:pt idx="690">
                  <c:v>4.1821299999999999</c:v>
                </c:pt>
                <c:pt idx="691">
                  <c:v>4.1791499999999999</c:v>
                </c:pt>
                <c:pt idx="692">
                  <c:v>4.1879900000000001</c:v>
                </c:pt>
                <c:pt idx="693">
                  <c:v>4.1976399999999998</c:v>
                </c:pt>
                <c:pt idx="694">
                  <c:v>4.2047699999999999</c:v>
                </c:pt>
                <c:pt idx="695">
                  <c:v>4.2052199999999997</c:v>
                </c:pt>
                <c:pt idx="696">
                  <c:v>4.1948299999999996</c:v>
                </c:pt>
                <c:pt idx="697">
                  <c:v>4.20397</c:v>
                </c:pt>
                <c:pt idx="698">
                  <c:v>4.1940799999999996</c:v>
                </c:pt>
                <c:pt idx="699">
                  <c:v>4.2068399999999997</c:v>
                </c:pt>
                <c:pt idx="700">
                  <c:v>4.2111499999999999</c:v>
                </c:pt>
                <c:pt idx="701">
                  <c:v>4.1965000000000003</c:v>
                </c:pt>
                <c:pt idx="702">
                  <c:v>4.1882400000000004</c:v>
                </c:pt>
                <c:pt idx="703">
                  <c:v>4.1907899999999998</c:v>
                </c:pt>
                <c:pt idx="704">
                  <c:v>4.17889</c:v>
                </c:pt>
                <c:pt idx="705">
                  <c:v>4.1837099999999996</c:v>
                </c:pt>
                <c:pt idx="706">
                  <c:v>4.1819800000000003</c:v>
                </c:pt>
                <c:pt idx="707">
                  <c:v>4.1893900000000004</c:v>
                </c:pt>
                <c:pt idx="708">
                  <c:v>4.18811</c:v>
                </c:pt>
                <c:pt idx="709">
                  <c:v>4.1794700000000002</c:v>
                </c:pt>
                <c:pt idx="710">
                  <c:v>4.1821299999999999</c:v>
                </c:pt>
                <c:pt idx="711">
                  <c:v>4.1747800000000002</c:v>
                </c:pt>
                <c:pt idx="712">
                  <c:v>4.1635600000000004</c:v>
                </c:pt>
                <c:pt idx="713">
                  <c:v>4.1684599999999996</c:v>
                </c:pt>
                <c:pt idx="714">
                  <c:v>4.1700299999999997</c:v>
                </c:pt>
                <c:pt idx="715">
                  <c:v>4.1625199999999998</c:v>
                </c:pt>
                <c:pt idx="716">
                  <c:v>4.1646799999999997</c:v>
                </c:pt>
                <c:pt idx="717">
                  <c:v>4.1666499999999997</c:v>
                </c:pt>
                <c:pt idx="718">
                  <c:v>4.1723499999999998</c:v>
                </c:pt>
                <c:pt idx="719">
                  <c:v>4.1657000000000002</c:v>
                </c:pt>
                <c:pt idx="720">
                  <c:v>4.1707000000000001</c:v>
                </c:pt>
                <c:pt idx="721">
                  <c:v>4.1647999999999996</c:v>
                </c:pt>
                <c:pt idx="722">
                  <c:v>4.1812199999999997</c:v>
                </c:pt>
                <c:pt idx="723">
                  <c:v>4.1890499999999999</c:v>
                </c:pt>
                <c:pt idx="724">
                  <c:v>4.2006300000000003</c:v>
                </c:pt>
                <c:pt idx="725">
                  <c:v>4.1968699999999997</c:v>
                </c:pt>
                <c:pt idx="726">
                  <c:v>4.1969399999999997</c:v>
                </c:pt>
                <c:pt idx="727">
                  <c:v>4.21265</c:v>
                </c:pt>
                <c:pt idx="728">
                  <c:v>4.2081799999999996</c:v>
                </c:pt>
                <c:pt idx="729">
                  <c:v>4.2286999999999999</c:v>
                </c:pt>
                <c:pt idx="730">
                  <c:v>4.2244900000000003</c:v>
                </c:pt>
                <c:pt idx="731">
                  <c:v>4.2379800000000003</c:v>
                </c:pt>
                <c:pt idx="732">
                  <c:v>4.2242100000000002</c:v>
                </c:pt>
                <c:pt idx="733">
                  <c:v>4.2239300000000002</c:v>
                </c:pt>
                <c:pt idx="734">
                  <c:v>4.2129899999999996</c:v>
                </c:pt>
                <c:pt idx="735">
                  <c:v>4.2040800000000003</c:v>
                </c:pt>
                <c:pt idx="736">
                  <c:v>4.1770100000000001</c:v>
                </c:pt>
                <c:pt idx="737">
                  <c:v>4.1846500000000004</c:v>
                </c:pt>
                <c:pt idx="738">
                  <c:v>4.1833999999999998</c:v>
                </c:pt>
                <c:pt idx="739">
                  <c:v>4.2236799999999999</c:v>
                </c:pt>
                <c:pt idx="740">
                  <c:v>4.1610899999999997</c:v>
                </c:pt>
                <c:pt idx="741">
                  <c:v>4.1595500000000003</c:v>
                </c:pt>
                <c:pt idx="742">
                  <c:v>4.18</c:v>
                </c:pt>
                <c:pt idx="743">
                  <c:v>4.1544299999999996</c:v>
                </c:pt>
                <c:pt idx="744">
                  <c:v>4.1591300000000002</c:v>
                </c:pt>
                <c:pt idx="745">
                  <c:v>4.1519599999999999</c:v>
                </c:pt>
                <c:pt idx="746">
                  <c:v>4.1682800000000002</c:v>
                </c:pt>
                <c:pt idx="747">
                  <c:v>4.1696099999999996</c:v>
                </c:pt>
                <c:pt idx="748">
                  <c:v>4.1479999999999997</c:v>
                </c:pt>
                <c:pt idx="749">
                  <c:v>4.1441999999999997</c:v>
                </c:pt>
                <c:pt idx="750">
                  <c:v>4.1434699999999998</c:v>
                </c:pt>
                <c:pt idx="751">
                  <c:v>4.1601100000000004</c:v>
                </c:pt>
                <c:pt idx="752">
                  <c:v>4.16092</c:v>
                </c:pt>
                <c:pt idx="753">
                  <c:v>4.1723999999999997</c:v>
                </c:pt>
                <c:pt idx="754">
                  <c:v>4.1793500000000003</c:v>
                </c:pt>
                <c:pt idx="755">
                  <c:v>4.1748000000000003</c:v>
                </c:pt>
                <c:pt idx="756">
                  <c:v>4.1769400000000001</c:v>
                </c:pt>
                <c:pt idx="757">
                  <c:v>4.1907800000000002</c:v>
                </c:pt>
                <c:pt idx="758">
                  <c:v>4.2079500000000003</c:v>
                </c:pt>
                <c:pt idx="759">
                  <c:v>4.2453799999999999</c:v>
                </c:pt>
                <c:pt idx="760">
                  <c:v>4.2520199999999999</c:v>
                </c:pt>
                <c:pt idx="761">
                  <c:v>4.23203</c:v>
                </c:pt>
                <c:pt idx="762">
                  <c:v>4.2257400000000001</c:v>
                </c:pt>
                <c:pt idx="763">
                  <c:v>4.1997</c:v>
                </c:pt>
                <c:pt idx="764">
                  <c:v>4.20451</c:v>
                </c:pt>
                <c:pt idx="765">
                  <c:v>4.1952499999999997</c:v>
                </c:pt>
                <c:pt idx="766">
                  <c:v>4.1808300000000003</c:v>
                </c:pt>
                <c:pt idx="767">
                  <c:v>4.1622199999999996</c:v>
                </c:pt>
                <c:pt idx="768">
                  <c:v>4.1643299999999996</c:v>
                </c:pt>
                <c:pt idx="769">
                  <c:v>4.1563400000000001</c:v>
                </c:pt>
                <c:pt idx="770">
                  <c:v>4.1645300000000001</c:v>
                </c:pt>
                <c:pt idx="771">
                  <c:v>4.1678800000000003</c:v>
                </c:pt>
                <c:pt idx="772">
                  <c:v>4.1568399999999999</c:v>
                </c:pt>
                <c:pt idx="773">
                  <c:v>4.1420000000000003</c:v>
                </c:pt>
                <c:pt idx="774">
                  <c:v>4.1540100000000004</c:v>
                </c:pt>
                <c:pt idx="775">
                  <c:v>4.1489099999999999</c:v>
                </c:pt>
                <c:pt idx="776">
                  <c:v>4.1760700000000002</c:v>
                </c:pt>
                <c:pt idx="777">
                  <c:v>4.1764700000000001</c:v>
                </c:pt>
                <c:pt idx="778">
                  <c:v>4.1767500000000002</c:v>
                </c:pt>
                <c:pt idx="779">
                  <c:v>4.1754999999999995</c:v>
                </c:pt>
                <c:pt idx="780">
                  <c:v>4.1687799999999999</c:v>
                </c:pt>
                <c:pt idx="781">
                  <c:v>4.1687799999999999</c:v>
                </c:pt>
                <c:pt idx="782">
                  <c:v>4.1551</c:v>
                </c:pt>
                <c:pt idx="783">
                  <c:v>4.1543999999999999</c:v>
                </c:pt>
                <c:pt idx="784">
                  <c:v>4.1469899999999997</c:v>
                </c:pt>
                <c:pt idx="785">
                  <c:v>4.1441600000000003</c:v>
                </c:pt>
                <c:pt idx="786">
                  <c:v>4.1372999999999998</c:v>
                </c:pt>
                <c:pt idx="787">
                  <c:v>4.1437499999999998</c:v>
                </c:pt>
                <c:pt idx="788">
                  <c:v>4.1415499999999996</c:v>
                </c:pt>
                <c:pt idx="789">
                  <c:v>4.1586400000000001</c:v>
                </c:pt>
                <c:pt idx="790">
                  <c:v>4.1574299999999997</c:v>
                </c:pt>
                <c:pt idx="791">
                  <c:v>4.1588000000000003</c:v>
                </c:pt>
                <c:pt idx="792">
                  <c:v>4.1696</c:v>
                </c:pt>
                <c:pt idx="793">
                  <c:v>4.18072</c:v>
                </c:pt>
                <c:pt idx="794">
                  <c:v>4.1751500000000004</c:v>
                </c:pt>
                <c:pt idx="795">
                  <c:v>4.1794000000000002</c:v>
                </c:pt>
                <c:pt idx="796">
                  <c:v>4.1797000000000004</c:v>
                </c:pt>
                <c:pt idx="797">
                  <c:v>4.1822299999999997</c:v>
                </c:pt>
                <c:pt idx="798">
                  <c:v>4.1798000000000002</c:v>
                </c:pt>
                <c:pt idx="799">
                  <c:v>4.1872299999999996</c:v>
                </c:pt>
                <c:pt idx="800">
                  <c:v>4.1863299999999999</c:v>
                </c:pt>
                <c:pt idx="801">
                  <c:v>4.1891999999999996</c:v>
                </c:pt>
                <c:pt idx="802">
                  <c:v>4.2010800000000001</c:v>
                </c:pt>
                <c:pt idx="803">
                  <c:v>4.2031200000000002</c:v>
                </c:pt>
                <c:pt idx="804">
                  <c:v>4.20106</c:v>
                </c:pt>
                <c:pt idx="805">
                  <c:v>4.2048500000000004</c:v>
                </c:pt>
                <c:pt idx="806">
                  <c:v>4.1974999999999998</c:v>
                </c:pt>
                <c:pt idx="807">
                  <c:v>4.2058</c:v>
                </c:pt>
                <c:pt idx="808">
                  <c:v>4.2035</c:v>
                </c:pt>
                <c:pt idx="809">
                  <c:v>4.1972500000000004</c:v>
                </c:pt>
                <c:pt idx="810">
                  <c:v>4.1947299999999998</c:v>
                </c:pt>
                <c:pt idx="811">
                  <c:v>4.1951599999999996</c:v>
                </c:pt>
                <c:pt idx="812">
                  <c:v>4.1918100000000003</c:v>
                </c:pt>
                <c:pt idx="813">
                  <c:v>4.1821200000000003</c:v>
                </c:pt>
                <c:pt idx="814">
                  <c:v>4.17441</c:v>
                </c:pt>
                <c:pt idx="815">
                  <c:v>4.1883499999999998</c:v>
                </c:pt>
                <c:pt idx="816">
                  <c:v>4.1920000000000002</c:v>
                </c:pt>
                <c:pt idx="817">
                  <c:v>4.1972800000000001</c:v>
                </c:pt>
                <c:pt idx="818">
                  <c:v>4.2058600000000004</c:v>
                </c:pt>
                <c:pt idx="819">
                  <c:v>4.2137500000000001</c:v>
                </c:pt>
                <c:pt idx="820">
                  <c:v>4.18147</c:v>
                </c:pt>
                <c:pt idx="821">
                  <c:v>4.1948299999999996</c:v>
                </c:pt>
                <c:pt idx="822">
                  <c:v>4.1720499999999996</c:v>
                </c:pt>
                <c:pt idx="823">
                  <c:v>4.1849299999999996</c:v>
                </c:pt>
                <c:pt idx="824">
                  <c:v>4.1807600000000003</c:v>
                </c:pt>
                <c:pt idx="825">
                  <c:v>4.1988000000000003</c:v>
                </c:pt>
                <c:pt idx="826">
                  <c:v>4.1848900000000002</c:v>
                </c:pt>
                <c:pt idx="827">
                  <c:v>4.18241</c:v>
                </c:pt>
                <c:pt idx="828">
                  <c:v>4.1869800000000001</c:v>
                </c:pt>
                <c:pt idx="829">
                  <c:v>4.1824899999999996</c:v>
                </c:pt>
                <c:pt idx="830">
                  <c:v>4.1827500000000004</c:v>
                </c:pt>
                <c:pt idx="831">
                  <c:v>4.1814</c:v>
                </c:pt>
                <c:pt idx="832">
                  <c:v>4.1839500000000003</c:v>
                </c:pt>
                <c:pt idx="833">
                  <c:v>4.165</c:v>
                </c:pt>
                <c:pt idx="834">
                  <c:v>4.17347</c:v>
                </c:pt>
                <c:pt idx="835">
                  <c:v>4.1704299999999996</c:v>
                </c:pt>
                <c:pt idx="836">
                  <c:v>4.1675300000000002</c:v>
                </c:pt>
                <c:pt idx="837">
                  <c:v>4.1645500000000002</c:v>
                </c:pt>
                <c:pt idx="838">
                  <c:v>4.1742400000000002</c:v>
                </c:pt>
                <c:pt idx="839">
                  <c:v>4.1825000000000001</c:v>
                </c:pt>
                <c:pt idx="840">
                  <c:v>4.1929800000000004</c:v>
                </c:pt>
                <c:pt idx="841">
                  <c:v>4.18424</c:v>
                </c:pt>
                <c:pt idx="842">
                  <c:v>4.1972800000000001</c:v>
                </c:pt>
                <c:pt idx="843">
                  <c:v>4.1965000000000003</c:v>
                </c:pt>
                <c:pt idx="844">
                  <c:v>4.20031</c:v>
                </c:pt>
                <c:pt idx="845">
                  <c:v>4.2005100000000004</c:v>
                </c:pt>
                <c:pt idx="846">
                  <c:v>4.1976500000000003</c:v>
                </c:pt>
                <c:pt idx="847">
                  <c:v>4.2148399999999997</c:v>
                </c:pt>
                <c:pt idx="848">
                  <c:v>4.2192999999999996</c:v>
                </c:pt>
                <c:pt idx="849">
                  <c:v>4.2219300000000004</c:v>
                </c:pt>
                <c:pt idx="850">
                  <c:v>4.2227300000000003</c:v>
                </c:pt>
                <c:pt idx="851">
                  <c:v>4.2293099999999999</c:v>
                </c:pt>
                <c:pt idx="852">
                  <c:v>4.2188999999999997</c:v>
                </c:pt>
                <c:pt idx="853">
                  <c:v>4.2117300000000002</c:v>
                </c:pt>
                <c:pt idx="854">
                  <c:v>4.2274900000000004</c:v>
                </c:pt>
                <c:pt idx="855">
                  <c:v>4.2136199999999997</c:v>
                </c:pt>
                <c:pt idx="856">
                  <c:v>4.2025699999999997</c:v>
                </c:pt>
                <c:pt idx="857">
                  <c:v>4.1683500000000002</c:v>
                </c:pt>
                <c:pt idx="858">
                  <c:v>4.2173499999999997</c:v>
                </c:pt>
                <c:pt idx="859">
                  <c:v>4.2018800000000001</c:v>
                </c:pt>
                <c:pt idx="860">
                  <c:v>4.2046299999999999</c:v>
                </c:pt>
                <c:pt idx="861">
                  <c:v>4.2194099999999999</c:v>
                </c:pt>
                <c:pt idx="862">
                  <c:v>4.2146499999999998</c:v>
                </c:pt>
                <c:pt idx="863">
                  <c:v>4.2448300000000003</c:v>
                </c:pt>
                <c:pt idx="864">
                  <c:v>4.2707100000000002</c:v>
                </c:pt>
                <c:pt idx="865">
                  <c:v>4.27963</c:v>
                </c:pt>
                <c:pt idx="866">
                  <c:v>4.3007</c:v>
                </c:pt>
                <c:pt idx="867">
                  <c:v>4.2762500000000001</c:v>
                </c:pt>
                <c:pt idx="868">
                  <c:v>4.2738300000000002</c:v>
                </c:pt>
                <c:pt idx="869">
                  <c:v>4.2592999999999996</c:v>
                </c:pt>
                <c:pt idx="870">
                  <c:v>4.2717000000000001</c:v>
                </c:pt>
                <c:pt idx="871">
                  <c:v>4.2821800000000003</c:v>
                </c:pt>
                <c:pt idx="872">
                  <c:v>4.2859999999999996</c:v>
                </c:pt>
                <c:pt idx="873">
                  <c:v>4.2496</c:v>
                </c:pt>
                <c:pt idx="874">
                  <c:v>4.2340200000000001</c:v>
                </c:pt>
                <c:pt idx="875">
                  <c:v>4.2272299999999996</c:v>
                </c:pt>
                <c:pt idx="876">
                  <c:v>4.2482499999999996</c:v>
                </c:pt>
                <c:pt idx="877">
                  <c:v>4.25075</c:v>
                </c:pt>
                <c:pt idx="878">
                  <c:v>4.2317999999999998</c:v>
                </c:pt>
                <c:pt idx="879">
                  <c:v>4.2519600000000004</c:v>
                </c:pt>
                <c:pt idx="880">
                  <c:v>4.2328900000000003</c:v>
                </c:pt>
                <c:pt idx="881">
                  <c:v>4.2252799999999997</c:v>
                </c:pt>
                <c:pt idx="882">
                  <c:v>4.2063600000000001</c:v>
                </c:pt>
                <c:pt idx="883">
                  <c:v>4.1962799999999998</c:v>
                </c:pt>
                <c:pt idx="884">
                  <c:v>4.1942700000000004</c:v>
                </c:pt>
                <c:pt idx="885">
                  <c:v>4.1861600000000001</c:v>
                </c:pt>
                <c:pt idx="886">
                  <c:v>4.1937899999999999</c:v>
                </c:pt>
                <c:pt idx="887">
                  <c:v>4.2108499999999998</c:v>
                </c:pt>
                <c:pt idx="888">
                  <c:v>4.2065299999999999</c:v>
                </c:pt>
                <c:pt idx="889">
                  <c:v>4.21265</c:v>
                </c:pt>
                <c:pt idx="890">
                  <c:v>4.2348299999999997</c:v>
                </c:pt>
                <c:pt idx="891">
                  <c:v>4.2635199999999998</c:v>
                </c:pt>
                <c:pt idx="892">
                  <c:v>4.2517500000000004</c:v>
                </c:pt>
                <c:pt idx="893">
                  <c:v>4.2305799999999998</c:v>
                </c:pt>
                <c:pt idx="894">
                  <c:v>4.20655</c:v>
                </c:pt>
                <c:pt idx="895">
                  <c:v>4.2338399999999998</c:v>
                </c:pt>
                <c:pt idx="896">
                  <c:v>4.2317900000000002</c:v>
                </c:pt>
                <c:pt idx="897">
                  <c:v>4.2303800000000003</c:v>
                </c:pt>
                <c:pt idx="898">
                  <c:v>4.2066999999999997</c:v>
                </c:pt>
                <c:pt idx="899">
                  <c:v>4.2128500000000004</c:v>
                </c:pt>
                <c:pt idx="900">
                  <c:v>4.2358500000000001</c:v>
                </c:pt>
                <c:pt idx="901">
                  <c:v>4.2421800000000003</c:v>
                </c:pt>
                <c:pt idx="902">
                  <c:v>4.2472099999999999</c:v>
                </c:pt>
                <c:pt idx="903">
                  <c:v>4.2521000000000004</c:v>
                </c:pt>
                <c:pt idx="904">
                  <c:v>4.2855400000000001</c:v>
                </c:pt>
                <c:pt idx="905">
                  <c:v>4.2969499999999998</c:v>
                </c:pt>
                <c:pt idx="906">
                  <c:v>4.3164699999999998</c:v>
                </c:pt>
                <c:pt idx="907">
                  <c:v>4.3382699999999996</c:v>
                </c:pt>
                <c:pt idx="908">
                  <c:v>4.3227500000000001</c:v>
                </c:pt>
                <c:pt idx="909">
                  <c:v>4.3166000000000002</c:v>
                </c:pt>
                <c:pt idx="910">
                  <c:v>4.3037599999999996</c:v>
                </c:pt>
                <c:pt idx="911">
                  <c:v>4.2732000000000001</c:v>
                </c:pt>
                <c:pt idx="912">
                  <c:v>4.3043800000000001</c:v>
                </c:pt>
                <c:pt idx="913">
                  <c:v>4.3395799999999998</c:v>
                </c:pt>
                <c:pt idx="914">
                  <c:v>4.3298699999999997</c:v>
                </c:pt>
                <c:pt idx="915">
                  <c:v>4.3244899999999999</c:v>
                </c:pt>
                <c:pt idx="916">
                  <c:v>4.3213799999999996</c:v>
                </c:pt>
                <c:pt idx="917">
                  <c:v>4.3437799999999998</c:v>
                </c:pt>
                <c:pt idx="918">
                  <c:v>4.3327999999999998</c:v>
                </c:pt>
                <c:pt idx="919">
                  <c:v>4.3330000000000002</c:v>
                </c:pt>
                <c:pt idx="920">
                  <c:v>4.3464</c:v>
                </c:pt>
                <c:pt idx="921">
                  <c:v>4.3458500000000004</c:v>
                </c:pt>
                <c:pt idx="922">
                  <c:v>4.2879699999999996</c:v>
                </c:pt>
                <c:pt idx="923">
                  <c:v>4.2663500000000001</c:v>
                </c:pt>
                <c:pt idx="924">
                  <c:v>4.2338300000000002</c:v>
                </c:pt>
                <c:pt idx="925">
                  <c:v>4.24064</c:v>
                </c:pt>
                <c:pt idx="926">
                  <c:v>4.2263000000000002</c:v>
                </c:pt>
                <c:pt idx="927">
                  <c:v>4.2600199999999999</c:v>
                </c:pt>
                <c:pt idx="928">
                  <c:v>4.2745499999999996</c:v>
                </c:pt>
                <c:pt idx="929">
                  <c:v>4.2699100000000003</c:v>
                </c:pt>
                <c:pt idx="930">
                  <c:v>4.2404799999999998</c:v>
                </c:pt>
                <c:pt idx="931">
                  <c:v>4.2975599999999998</c:v>
                </c:pt>
                <c:pt idx="932">
                  <c:v>4.28451</c:v>
                </c:pt>
                <c:pt idx="933">
                  <c:v>4.2379100000000003</c:v>
                </c:pt>
                <c:pt idx="934">
                  <c:v>4.25223</c:v>
                </c:pt>
                <c:pt idx="935">
                  <c:v>4.27759</c:v>
                </c:pt>
                <c:pt idx="936">
                  <c:v>4.2774999999999999</c:v>
                </c:pt>
                <c:pt idx="937">
                  <c:v>4.2459600000000002</c:v>
                </c:pt>
                <c:pt idx="938">
                  <c:v>4.2072599999999998</c:v>
                </c:pt>
                <c:pt idx="939">
                  <c:v>4.1991699999999996</c:v>
                </c:pt>
                <c:pt idx="940">
                  <c:v>4.1963299999999997</c:v>
                </c:pt>
                <c:pt idx="941">
                  <c:v>4.2004900000000003</c:v>
                </c:pt>
                <c:pt idx="942">
                  <c:v>4.1855399999999996</c:v>
                </c:pt>
                <c:pt idx="943">
                  <c:v>4.1815499999999997</c:v>
                </c:pt>
                <c:pt idx="944">
                  <c:v>4.1856299999999997</c:v>
                </c:pt>
                <c:pt idx="945">
                  <c:v>4.1734400000000003</c:v>
                </c:pt>
                <c:pt idx="946">
                  <c:v>4.1872699999999998</c:v>
                </c:pt>
                <c:pt idx="947">
                  <c:v>4.1779500000000001</c:v>
                </c:pt>
                <c:pt idx="948">
                  <c:v>4.1637000000000004</c:v>
                </c:pt>
                <c:pt idx="949">
                  <c:v>4.1605699999999999</c:v>
                </c:pt>
                <c:pt idx="950">
                  <c:v>4.1426699999999999</c:v>
                </c:pt>
                <c:pt idx="951">
                  <c:v>4.1295999999999999</c:v>
                </c:pt>
                <c:pt idx="952">
                  <c:v>4.1299000000000001</c:v>
                </c:pt>
                <c:pt idx="953">
                  <c:v>4.1405399999999997</c:v>
                </c:pt>
                <c:pt idx="954">
                  <c:v>4.1502999999999997</c:v>
                </c:pt>
                <c:pt idx="955">
                  <c:v>4.1448</c:v>
                </c:pt>
                <c:pt idx="956">
                  <c:v>4.1395</c:v>
                </c:pt>
                <c:pt idx="957">
                  <c:v>4.1667500000000004</c:v>
                </c:pt>
                <c:pt idx="958">
                  <c:v>4.1631499999999999</c:v>
                </c:pt>
                <c:pt idx="959">
                  <c:v>4.1386500000000002</c:v>
                </c:pt>
                <c:pt idx="960">
                  <c:v>4.1597900000000001</c:v>
                </c:pt>
                <c:pt idx="961">
                  <c:v>4.1565599999999998</c:v>
                </c:pt>
                <c:pt idx="962">
                  <c:v>4.1509499999999999</c:v>
                </c:pt>
                <c:pt idx="963">
                  <c:v>4.1398299999999999</c:v>
                </c:pt>
                <c:pt idx="964">
                  <c:v>4.1056600000000003</c:v>
                </c:pt>
                <c:pt idx="965">
                  <c:v>4.1049300000000004</c:v>
                </c:pt>
                <c:pt idx="966">
                  <c:v>4.1161000000000003</c:v>
                </c:pt>
                <c:pt idx="967">
                  <c:v>4.1206699999999996</c:v>
                </c:pt>
                <c:pt idx="968">
                  <c:v>4.1072800000000003</c:v>
                </c:pt>
                <c:pt idx="969">
                  <c:v>4.1063999999999998</c:v>
                </c:pt>
                <c:pt idx="970">
                  <c:v>4.1015100000000002</c:v>
                </c:pt>
                <c:pt idx="971">
                  <c:v>4.11212</c:v>
                </c:pt>
                <c:pt idx="972">
                  <c:v>4.0981300000000003</c:v>
                </c:pt>
                <c:pt idx="973">
                  <c:v>4.1139999999999999</c:v>
                </c:pt>
                <c:pt idx="974">
                  <c:v>4.1222000000000003</c:v>
                </c:pt>
                <c:pt idx="975">
                  <c:v>4.1565500000000002</c:v>
                </c:pt>
                <c:pt idx="976">
                  <c:v>4.1783799999999998</c:v>
                </c:pt>
                <c:pt idx="977">
                  <c:v>4.1977200000000003</c:v>
                </c:pt>
                <c:pt idx="978">
                  <c:v>4.1875999999999998</c:v>
                </c:pt>
                <c:pt idx="979">
                  <c:v>4.1715499999999999</c:v>
                </c:pt>
                <c:pt idx="980">
                  <c:v>4.1787000000000001</c:v>
                </c:pt>
                <c:pt idx="981">
                  <c:v>4.1753299999999998</c:v>
                </c:pt>
                <c:pt idx="982">
                  <c:v>4.1830400000000001</c:v>
                </c:pt>
                <c:pt idx="983">
                  <c:v>4.1794799999999999</c:v>
                </c:pt>
                <c:pt idx="984">
                  <c:v>4.1657500000000001</c:v>
                </c:pt>
                <c:pt idx="985">
                  <c:v>4.1737900000000003</c:v>
                </c:pt>
                <c:pt idx="986">
                  <c:v>4.1944800000000004</c:v>
                </c:pt>
                <c:pt idx="987">
                  <c:v>4.1742499999999998</c:v>
                </c:pt>
                <c:pt idx="988">
                  <c:v>4.1640100000000002</c:v>
                </c:pt>
                <c:pt idx="989">
                  <c:v>4.1501299999999999</c:v>
                </c:pt>
                <c:pt idx="990">
                  <c:v>4.1458000000000004</c:v>
                </c:pt>
                <c:pt idx="991">
                  <c:v>4.1557000000000004</c:v>
                </c:pt>
                <c:pt idx="992">
                  <c:v>4.1387499999999999</c:v>
                </c:pt>
                <c:pt idx="993">
                  <c:v>4.1392499999999997</c:v>
                </c:pt>
                <c:pt idx="994">
                  <c:v>4.1422499999999998</c:v>
                </c:pt>
                <c:pt idx="995">
                  <c:v>4.13103</c:v>
                </c:pt>
                <c:pt idx="996">
                  <c:v>4.1505000000000001</c:v>
                </c:pt>
                <c:pt idx="997">
                  <c:v>4.1483999999999996</c:v>
                </c:pt>
                <c:pt idx="998">
                  <c:v>4.1267100000000001</c:v>
                </c:pt>
                <c:pt idx="999">
                  <c:v>4.1353999999999997</c:v>
                </c:pt>
                <c:pt idx="1000">
                  <c:v>4.1377600000000001</c:v>
                </c:pt>
                <c:pt idx="1001">
                  <c:v>4.1494999999999997</c:v>
                </c:pt>
                <c:pt idx="1002">
                  <c:v>4.1580000000000004</c:v>
                </c:pt>
                <c:pt idx="1003">
                  <c:v>4.1607500000000002</c:v>
                </c:pt>
                <c:pt idx="1004">
                  <c:v>4.1586699999999999</c:v>
                </c:pt>
                <c:pt idx="1005">
                  <c:v>4.16066</c:v>
                </c:pt>
                <c:pt idx="1006">
                  <c:v>4.1680999999999999</c:v>
                </c:pt>
                <c:pt idx="1007">
                  <c:v>4.1627000000000001</c:v>
                </c:pt>
                <c:pt idx="1008">
                  <c:v>4.1695500000000001</c:v>
                </c:pt>
                <c:pt idx="1009">
                  <c:v>4.1855599999999997</c:v>
                </c:pt>
                <c:pt idx="1010">
                  <c:v>4.1900000000000004</c:v>
                </c:pt>
                <c:pt idx="1011">
                  <c:v>4.1774199999999997</c:v>
                </c:pt>
                <c:pt idx="1012">
                  <c:v>4.1556499999999996</c:v>
                </c:pt>
                <c:pt idx="1013">
                  <c:v>4.1768099999999997</c:v>
                </c:pt>
                <c:pt idx="1014">
                  <c:v>4.1522600000000001</c:v>
                </c:pt>
                <c:pt idx="1015">
                  <c:v>4.1489000000000003</c:v>
                </c:pt>
                <c:pt idx="1016">
                  <c:v>4.17197</c:v>
                </c:pt>
                <c:pt idx="1017">
                  <c:v>4.1793800000000001</c:v>
                </c:pt>
                <c:pt idx="1018">
                  <c:v>4.1773100000000003</c:v>
                </c:pt>
                <c:pt idx="1019">
                  <c:v>4.1789699999999996</c:v>
                </c:pt>
                <c:pt idx="1020">
                  <c:v>4.1672900000000004</c:v>
                </c:pt>
                <c:pt idx="1021">
                  <c:v>4.1957199999999997</c:v>
                </c:pt>
                <c:pt idx="1022">
                  <c:v>4.19475</c:v>
                </c:pt>
                <c:pt idx="1023">
                  <c:v>4.18635</c:v>
                </c:pt>
                <c:pt idx="1024">
                  <c:v>4.1988700000000003</c:v>
                </c:pt>
                <c:pt idx="1025">
                  <c:v>4.16974</c:v>
                </c:pt>
                <c:pt idx="1026">
                  <c:v>4.1879299999999997</c:v>
                </c:pt>
                <c:pt idx="1027">
                  <c:v>4.1710500000000001</c:v>
                </c:pt>
                <c:pt idx="1028">
                  <c:v>4.1737500000000001</c:v>
                </c:pt>
                <c:pt idx="1029">
                  <c:v>4.1711999999999998</c:v>
                </c:pt>
                <c:pt idx="1030">
                  <c:v>4.15266</c:v>
                </c:pt>
                <c:pt idx="1031">
                  <c:v>4.1077000000000004</c:v>
                </c:pt>
                <c:pt idx="1032">
                  <c:v>4.1191399999999998</c:v>
                </c:pt>
                <c:pt idx="1033">
                  <c:v>4.1127000000000002</c:v>
                </c:pt>
                <c:pt idx="1034">
                  <c:v>4.1035599999999999</c:v>
                </c:pt>
                <c:pt idx="1035">
                  <c:v>4.1093799999999998</c:v>
                </c:pt>
                <c:pt idx="1036">
                  <c:v>4.0918200000000002</c:v>
                </c:pt>
                <c:pt idx="1037">
                  <c:v>4.0774100000000004</c:v>
                </c:pt>
                <c:pt idx="1038">
                  <c:v>4.1086299999999998</c:v>
                </c:pt>
                <c:pt idx="1039">
                  <c:v>4.1232600000000001</c:v>
                </c:pt>
                <c:pt idx="1040">
                  <c:v>4.1108000000000002</c:v>
                </c:pt>
                <c:pt idx="1041">
                  <c:v>4.0941400000000003</c:v>
                </c:pt>
                <c:pt idx="1042">
                  <c:v>4.0661100000000001</c:v>
                </c:pt>
                <c:pt idx="1043">
                  <c:v>4.0805100000000003</c:v>
                </c:pt>
                <c:pt idx="1044">
                  <c:v>4.0792200000000003</c:v>
                </c:pt>
                <c:pt idx="1045">
                  <c:v>4.0761700000000003</c:v>
                </c:pt>
                <c:pt idx="1046">
                  <c:v>4.0724999999999998</c:v>
                </c:pt>
                <c:pt idx="1047">
                  <c:v>4.1135000000000002</c:v>
                </c:pt>
                <c:pt idx="1048">
                  <c:v>4.0896600000000003</c:v>
                </c:pt>
                <c:pt idx="1049">
                  <c:v>4.0857299999999999</c:v>
                </c:pt>
                <c:pt idx="1050">
                  <c:v>4.0840899999999998</c:v>
                </c:pt>
                <c:pt idx="1051">
                  <c:v>4.0563000000000002</c:v>
                </c:pt>
                <c:pt idx="1052">
                  <c:v>4.0730899999999997</c:v>
                </c:pt>
                <c:pt idx="1053">
                  <c:v>4.0744999999999996</c:v>
                </c:pt>
                <c:pt idx="1054">
                  <c:v>4.0904600000000002</c:v>
                </c:pt>
                <c:pt idx="1055">
                  <c:v>4.0783100000000001</c:v>
                </c:pt>
                <c:pt idx="1056">
                  <c:v>4.0983000000000001</c:v>
                </c:pt>
                <c:pt idx="1057">
                  <c:v>4.0911900000000001</c:v>
                </c:pt>
                <c:pt idx="1058">
                  <c:v>4.0853900000000003</c:v>
                </c:pt>
                <c:pt idx="1059">
                  <c:v>4.1084899999999998</c:v>
                </c:pt>
                <c:pt idx="1060">
                  <c:v>4.1212099999999996</c:v>
                </c:pt>
                <c:pt idx="1061">
                  <c:v>4.1303400000000003</c:v>
                </c:pt>
                <c:pt idx="1062">
                  <c:v>4.1219999999999999</c:v>
                </c:pt>
                <c:pt idx="1063">
                  <c:v>4.1330900000000002</c:v>
                </c:pt>
                <c:pt idx="1064">
                  <c:v>4.1332500000000003</c:v>
                </c:pt>
                <c:pt idx="1065">
                  <c:v>4.1044400000000003</c:v>
                </c:pt>
                <c:pt idx="1066">
                  <c:v>4.0867300000000002</c:v>
                </c:pt>
                <c:pt idx="1067">
                  <c:v>4.1052999999999997</c:v>
                </c:pt>
                <c:pt idx="1068">
                  <c:v>4.1009799999999998</c:v>
                </c:pt>
                <c:pt idx="1069">
                  <c:v>4.1021400000000003</c:v>
                </c:pt>
                <c:pt idx="1070">
                  <c:v>4.1114100000000002</c:v>
                </c:pt>
                <c:pt idx="1071">
                  <c:v>4.1077000000000004</c:v>
                </c:pt>
                <c:pt idx="1072">
                  <c:v>4.1175800000000002</c:v>
                </c:pt>
                <c:pt idx="1073">
                  <c:v>4.1163699999999999</c:v>
                </c:pt>
                <c:pt idx="1074">
                  <c:v>4.1283599999999998</c:v>
                </c:pt>
                <c:pt idx="1075">
                  <c:v>4.1613499999999997</c:v>
                </c:pt>
                <c:pt idx="1076">
                  <c:v>4.1564399999999999</c:v>
                </c:pt>
                <c:pt idx="1077">
                  <c:v>4.1732199999999997</c:v>
                </c:pt>
                <c:pt idx="1078">
                  <c:v>4.1846300000000003</c:v>
                </c:pt>
                <c:pt idx="1079">
                  <c:v>4.1654</c:v>
                </c:pt>
                <c:pt idx="1080">
                  <c:v>4.1616999999999997</c:v>
                </c:pt>
                <c:pt idx="1081">
                  <c:v>4.1712499999999997</c:v>
                </c:pt>
                <c:pt idx="1082">
                  <c:v>4.1412399999999998</c:v>
                </c:pt>
                <c:pt idx="1083">
                  <c:v>4.1180099999999999</c:v>
                </c:pt>
                <c:pt idx="1084">
                  <c:v>4.1119000000000003</c:v>
                </c:pt>
                <c:pt idx="1085">
                  <c:v>4.1063900000000002</c:v>
                </c:pt>
                <c:pt idx="1086">
                  <c:v>4.1195000000000004</c:v>
                </c:pt>
                <c:pt idx="1087">
                  <c:v>4.1383299999999998</c:v>
                </c:pt>
                <c:pt idx="1088">
                  <c:v>4.1292</c:v>
                </c:pt>
                <c:pt idx="1089">
                  <c:v>4.14764</c:v>
                </c:pt>
                <c:pt idx="1090">
                  <c:v>4.1359599999999999</c:v>
                </c:pt>
                <c:pt idx="1091">
                  <c:v>4.1551799999999997</c:v>
                </c:pt>
                <c:pt idx="1092">
                  <c:v>4.1592500000000001</c:v>
                </c:pt>
                <c:pt idx="1093">
                  <c:v>4.1269499999999999</c:v>
                </c:pt>
                <c:pt idx="1094">
                  <c:v>4.10825</c:v>
                </c:pt>
                <c:pt idx="1095">
                  <c:v>4.1050699999999996</c:v>
                </c:pt>
                <c:pt idx="1096">
                  <c:v>4.0972499999999998</c:v>
                </c:pt>
                <c:pt idx="1097">
                  <c:v>4.0990000000000002</c:v>
                </c:pt>
                <c:pt idx="1098">
                  <c:v>4.0837500000000002</c:v>
                </c:pt>
                <c:pt idx="1099">
                  <c:v>4.0916899999999998</c:v>
                </c:pt>
                <c:pt idx="1100">
                  <c:v>4.0982500000000002</c:v>
                </c:pt>
                <c:pt idx="1101">
                  <c:v>4.0943800000000001</c:v>
                </c:pt>
                <c:pt idx="1102">
                  <c:v>4.0971799999999998</c:v>
                </c:pt>
                <c:pt idx="1103">
                  <c:v>4.0749500000000003</c:v>
                </c:pt>
                <c:pt idx="1104">
                  <c:v>4.0695300000000003</c:v>
                </c:pt>
                <c:pt idx="1105">
                  <c:v>4.0786699999999998</c:v>
                </c:pt>
                <c:pt idx="1106">
                  <c:v>4.0860700000000003</c:v>
                </c:pt>
                <c:pt idx="1107">
                  <c:v>4.0853999999999999</c:v>
                </c:pt>
                <c:pt idx="1108">
                  <c:v>4.1142700000000003</c:v>
                </c:pt>
                <c:pt idx="1109">
                  <c:v>4.1070000000000002</c:v>
                </c:pt>
                <c:pt idx="1110">
                  <c:v>4.1174499999999998</c:v>
                </c:pt>
                <c:pt idx="1111">
                  <c:v>4.1241700000000003</c:v>
                </c:pt>
                <c:pt idx="1112">
                  <c:v>4.1552600000000002</c:v>
                </c:pt>
                <c:pt idx="1113">
                  <c:v>4.1422999999999996</c:v>
                </c:pt>
                <c:pt idx="1114">
                  <c:v>4.1515700000000004</c:v>
                </c:pt>
                <c:pt idx="1115">
                  <c:v>4.1357499999999998</c:v>
                </c:pt>
                <c:pt idx="1116">
                  <c:v>4.1481500000000002</c:v>
                </c:pt>
                <c:pt idx="1117">
                  <c:v>4.1435000000000004</c:v>
                </c:pt>
                <c:pt idx="1118">
                  <c:v>4.1127500000000001</c:v>
                </c:pt>
                <c:pt idx="1119">
                  <c:v>4.1002299999999998</c:v>
                </c:pt>
                <c:pt idx="1120">
                  <c:v>4.0622299999999996</c:v>
                </c:pt>
                <c:pt idx="1121">
                  <c:v>4.0766299999999998</c:v>
                </c:pt>
                <c:pt idx="1122">
                  <c:v>4.0966500000000003</c:v>
                </c:pt>
                <c:pt idx="1123">
                  <c:v>4.0751799999999996</c:v>
                </c:pt>
                <c:pt idx="1124">
                  <c:v>4.1152499999999996</c:v>
                </c:pt>
                <c:pt idx="1125">
                  <c:v>4.0956299999999999</c:v>
                </c:pt>
                <c:pt idx="1126">
                  <c:v>4.1276900000000003</c:v>
                </c:pt>
                <c:pt idx="1127">
                  <c:v>4.1823800000000002</c:v>
                </c:pt>
                <c:pt idx="1128">
                  <c:v>4.1942500000000003</c:v>
                </c:pt>
                <c:pt idx="1129">
                  <c:v>4.1874000000000002</c:v>
                </c:pt>
                <c:pt idx="1130">
                  <c:v>4.17225</c:v>
                </c:pt>
                <c:pt idx="1131">
                  <c:v>4.1974400000000003</c:v>
                </c:pt>
                <c:pt idx="1132">
                  <c:v>4.1762300000000003</c:v>
                </c:pt>
                <c:pt idx="1133">
                  <c:v>4.1075999999999997</c:v>
                </c:pt>
                <c:pt idx="1134">
                  <c:v>4.0832300000000004</c:v>
                </c:pt>
                <c:pt idx="1135">
                  <c:v>4.0922499999999999</c:v>
                </c:pt>
                <c:pt idx="1136">
                  <c:v>4.0971900000000003</c:v>
                </c:pt>
                <c:pt idx="1137">
                  <c:v>4.0759999999999996</c:v>
                </c:pt>
                <c:pt idx="1138">
                  <c:v>4.07782</c:v>
                </c:pt>
                <c:pt idx="1139">
                  <c:v>4.0680399999999999</c:v>
                </c:pt>
                <c:pt idx="1140">
                  <c:v>4.0678999999999998</c:v>
                </c:pt>
                <c:pt idx="1141">
                  <c:v>4.0562500000000004</c:v>
                </c:pt>
                <c:pt idx="1142">
                  <c:v>4.0795000000000003</c:v>
                </c:pt>
                <c:pt idx="1143">
                  <c:v>4.0859500000000004</c:v>
                </c:pt>
                <c:pt idx="1144">
                  <c:v>4.0855499999999996</c:v>
                </c:pt>
                <c:pt idx="1145">
                  <c:v>4.0721499999999997</c:v>
                </c:pt>
                <c:pt idx="1146">
                  <c:v>4.0556700000000001</c:v>
                </c:pt>
                <c:pt idx="1147">
                  <c:v>4.0655999999999999</c:v>
                </c:pt>
                <c:pt idx="1148">
                  <c:v>4.0750000000000002</c:v>
                </c:pt>
                <c:pt idx="1149">
                  <c:v>4.0397499999999997</c:v>
                </c:pt>
                <c:pt idx="1150">
                  <c:v>4.0663400000000003</c:v>
                </c:pt>
                <c:pt idx="1151">
                  <c:v>4.1172000000000004</c:v>
                </c:pt>
                <c:pt idx="1152">
                  <c:v>4.1050500000000003</c:v>
                </c:pt>
                <c:pt idx="1153">
                  <c:v>4.1154900000000003</c:v>
                </c:pt>
                <c:pt idx="1154">
                  <c:v>4.1181400000000004</c:v>
                </c:pt>
                <c:pt idx="1155">
                  <c:v>4.13063</c:v>
                </c:pt>
                <c:pt idx="1156">
                  <c:v>4.1382500000000002</c:v>
                </c:pt>
                <c:pt idx="1157">
                  <c:v>4.1800300000000004</c:v>
                </c:pt>
                <c:pt idx="1158">
                  <c:v>4.2176499999999999</c:v>
                </c:pt>
                <c:pt idx="1159">
                  <c:v>4.2061999999999999</c:v>
                </c:pt>
                <c:pt idx="1160">
                  <c:v>4.16493</c:v>
                </c:pt>
                <c:pt idx="1161">
                  <c:v>4.1482700000000001</c:v>
                </c:pt>
                <c:pt idx="1162">
                  <c:v>4.1684999999999999</c:v>
                </c:pt>
                <c:pt idx="1163">
                  <c:v>4.1634200000000003</c:v>
                </c:pt>
                <c:pt idx="1164">
                  <c:v>4.1900000000000004</c:v>
                </c:pt>
                <c:pt idx="1165">
                  <c:v>4.1897799999999998</c:v>
                </c:pt>
                <c:pt idx="1166">
                  <c:v>4.2062499999999998</c:v>
                </c:pt>
                <c:pt idx="1167">
                  <c:v>4.1844999999999999</c:v>
                </c:pt>
                <c:pt idx="1168">
                  <c:v>4.1872400000000001</c:v>
                </c:pt>
                <c:pt idx="1169">
                  <c:v>4.2156000000000002</c:v>
                </c:pt>
                <c:pt idx="1170">
                  <c:v>4.2460000000000004</c:v>
                </c:pt>
                <c:pt idx="1171">
                  <c:v>4.21225</c:v>
                </c:pt>
                <c:pt idx="1172">
                  <c:v>4.2160500000000001</c:v>
                </c:pt>
                <c:pt idx="1173">
                  <c:v>4.1938899999999997</c:v>
                </c:pt>
                <c:pt idx="1174">
                  <c:v>4.2153499999999999</c:v>
                </c:pt>
                <c:pt idx="1175">
                  <c:v>4.22241</c:v>
                </c:pt>
                <c:pt idx="1176">
                  <c:v>4.29</c:v>
                </c:pt>
                <c:pt idx="1177">
                  <c:v>4.2575000000000003</c:v>
                </c:pt>
                <c:pt idx="1178">
                  <c:v>4.25312</c:v>
                </c:pt>
                <c:pt idx="1179">
                  <c:v>4.2607200000000001</c:v>
                </c:pt>
                <c:pt idx="1180">
                  <c:v>4.2725499999999998</c:v>
                </c:pt>
                <c:pt idx="1181">
                  <c:v>4.2935800000000004</c:v>
                </c:pt>
                <c:pt idx="1182">
                  <c:v>4.2355</c:v>
                </c:pt>
                <c:pt idx="1183">
                  <c:v>4.2512499999999998</c:v>
                </c:pt>
                <c:pt idx="1184">
                  <c:v>4.2677500000000004</c:v>
                </c:pt>
                <c:pt idx="1185">
                  <c:v>4.2474699999999999</c:v>
                </c:pt>
                <c:pt idx="1186">
                  <c:v>4.2865500000000001</c:v>
                </c:pt>
                <c:pt idx="1187">
                  <c:v>4.3135599999999998</c:v>
                </c:pt>
                <c:pt idx="1188">
                  <c:v>4.3222800000000001</c:v>
                </c:pt>
                <c:pt idx="1189">
                  <c:v>4.3499999999999996</c:v>
                </c:pt>
                <c:pt idx="1190">
                  <c:v>4.2948500000000003</c:v>
                </c:pt>
                <c:pt idx="1191">
                  <c:v>4.2669300000000003</c:v>
                </c:pt>
                <c:pt idx="1192">
                  <c:v>4.31454</c:v>
                </c:pt>
                <c:pt idx="1193">
                  <c:v>4.3732499999999996</c:v>
                </c:pt>
                <c:pt idx="1194">
                  <c:v>4.3875500000000001</c:v>
                </c:pt>
                <c:pt idx="1195">
                  <c:v>4.4076500000000003</c:v>
                </c:pt>
                <c:pt idx="1196">
                  <c:v>4.3912300000000002</c:v>
                </c:pt>
                <c:pt idx="1197">
                  <c:v>4.3919499999999996</c:v>
                </c:pt>
                <c:pt idx="1198">
                  <c:v>4.3530499999999996</c:v>
                </c:pt>
                <c:pt idx="1199">
                  <c:v>4.3445099999999996</c:v>
                </c:pt>
                <c:pt idx="1200">
                  <c:v>4.36503</c:v>
                </c:pt>
                <c:pt idx="1201">
                  <c:v>4.3649199999999997</c:v>
                </c:pt>
                <c:pt idx="1202">
                  <c:v>4.3742999999999999</c:v>
                </c:pt>
                <c:pt idx="1203">
                  <c:v>4.3520799999999999</c:v>
                </c:pt>
                <c:pt idx="1204">
                  <c:v>4.3150000000000004</c:v>
                </c:pt>
                <c:pt idx="1205">
                  <c:v>4.3475000000000001</c:v>
                </c:pt>
                <c:pt idx="1206">
                  <c:v>4.3608500000000001</c:v>
                </c:pt>
                <c:pt idx="1207">
                  <c:v>4.3559999999999999</c:v>
                </c:pt>
                <c:pt idx="1208">
                  <c:v>4.3679300000000003</c:v>
                </c:pt>
                <c:pt idx="1209">
                  <c:v>4.3271499999999996</c:v>
                </c:pt>
                <c:pt idx="1210">
                  <c:v>4.2620199999999997</c:v>
                </c:pt>
                <c:pt idx="1211">
                  <c:v>4.23231</c:v>
                </c:pt>
                <c:pt idx="1212">
                  <c:v>4.2386999999999997</c:v>
                </c:pt>
                <c:pt idx="1213">
                  <c:v>4.2030500000000002</c:v>
                </c:pt>
                <c:pt idx="1214">
                  <c:v>4.1795499999999999</c:v>
                </c:pt>
                <c:pt idx="1215">
                  <c:v>4.1903199999999998</c:v>
                </c:pt>
                <c:pt idx="1216">
                  <c:v>4.1837999999999997</c:v>
                </c:pt>
                <c:pt idx="1217">
                  <c:v>4.1606800000000002</c:v>
                </c:pt>
                <c:pt idx="1218">
                  <c:v>4.1545500000000004</c:v>
                </c:pt>
                <c:pt idx="1219">
                  <c:v>4.1735100000000003</c:v>
                </c:pt>
                <c:pt idx="1220">
                  <c:v>4.1689499999999997</c:v>
                </c:pt>
                <c:pt idx="1221">
                  <c:v>4.1753099999999996</c:v>
                </c:pt>
                <c:pt idx="1222">
                  <c:v>4.1761200000000001</c:v>
                </c:pt>
                <c:pt idx="1223">
                  <c:v>4.1954099999999999</c:v>
                </c:pt>
                <c:pt idx="1224">
                  <c:v>4.2067499999999995</c:v>
                </c:pt>
                <c:pt idx="1225">
                  <c:v>4.1897399999999996</c:v>
                </c:pt>
                <c:pt idx="1226">
                  <c:v>4.1891499999999997</c:v>
                </c:pt>
                <c:pt idx="1227">
                  <c:v>4.1861600000000001</c:v>
                </c:pt>
                <c:pt idx="1228">
                  <c:v>4.1696999999999997</c:v>
                </c:pt>
                <c:pt idx="1229">
                  <c:v>4.1862300000000001</c:v>
                </c:pt>
                <c:pt idx="1230">
                  <c:v>4.18567</c:v>
                </c:pt>
                <c:pt idx="1231">
                  <c:v>4.1745000000000001</c:v>
                </c:pt>
                <c:pt idx="1232">
                  <c:v>4.1956499999999997</c:v>
                </c:pt>
                <c:pt idx="1233">
                  <c:v>4.1995399999999998</c:v>
                </c:pt>
                <c:pt idx="1234">
                  <c:v>4.1729500000000002</c:v>
                </c:pt>
                <c:pt idx="1235">
                  <c:v>4.1637500000000003</c:v>
                </c:pt>
                <c:pt idx="1236">
                  <c:v>4.1573000000000002</c:v>
                </c:pt>
                <c:pt idx="1237">
                  <c:v>4.1548600000000002</c:v>
                </c:pt>
                <c:pt idx="1238">
                  <c:v>4.1438300000000003</c:v>
                </c:pt>
                <c:pt idx="1239">
                  <c:v>4.1383999999999999</c:v>
                </c:pt>
                <c:pt idx="1240">
                  <c:v>4.1490900000000002</c:v>
                </c:pt>
                <c:pt idx="1241">
                  <c:v>4.1574</c:v>
                </c:pt>
                <c:pt idx="1242">
                  <c:v>4.1647999999999996</c:v>
                </c:pt>
                <c:pt idx="1243">
                  <c:v>4.1423500000000004</c:v>
                </c:pt>
                <c:pt idx="1244">
                  <c:v>4.1297499999999996</c:v>
                </c:pt>
                <c:pt idx="1245">
                  <c:v>4.1519500000000003</c:v>
                </c:pt>
                <c:pt idx="1246">
                  <c:v>4.1642700000000001</c:v>
                </c:pt>
                <c:pt idx="1247">
                  <c:v>4.1469100000000001</c:v>
                </c:pt>
                <c:pt idx="1248">
                  <c:v>4.1225100000000001</c:v>
                </c:pt>
                <c:pt idx="1249">
                  <c:v>4.1078999999999999</c:v>
                </c:pt>
                <c:pt idx="1250">
                  <c:v>4.1191000000000004</c:v>
                </c:pt>
                <c:pt idx="1251">
                  <c:v>4.1224999999999996</c:v>
                </c:pt>
                <c:pt idx="1252">
                  <c:v>4.1585000000000001</c:v>
                </c:pt>
                <c:pt idx="1253">
                  <c:v>4.1177000000000001</c:v>
                </c:pt>
                <c:pt idx="1254">
                  <c:v>4.1069699999999996</c:v>
                </c:pt>
                <c:pt idx="1255">
                  <c:v>4.0893300000000004</c:v>
                </c:pt>
                <c:pt idx="1256">
                  <c:v>4.0994000000000002</c:v>
                </c:pt>
                <c:pt idx="1257">
                  <c:v>4.1539599999999997</c:v>
                </c:pt>
                <c:pt idx="1258">
                  <c:v>4.1717500000000003</c:v>
                </c:pt>
                <c:pt idx="1259">
                  <c:v>4.1349</c:v>
                </c:pt>
                <c:pt idx="1260">
                  <c:v>4.1113299999999997</c:v>
                </c:pt>
                <c:pt idx="1261">
                  <c:v>4.1020000000000003</c:v>
                </c:pt>
                <c:pt idx="1262">
                  <c:v>4.1303999999999998</c:v>
                </c:pt>
                <c:pt idx="1263">
                  <c:v>4.1264000000000003</c:v>
                </c:pt>
                <c:pt idx="1264">
                  <c:v>4.1665999999999999</c:v>
                </c:pt>
                <c:pt idx="1265">
                  <c:v>4.1654499999999999</c:v>
                </c:pt>
                <c:pt idx="1266">
                  <c:v>4.1741000000000001</c:v>
                </c:pt>
                <c:pt idx="1267">
                  <c:v>4.20146</c:v>
                </c:pt>
                <c:pt idx="1268">
                  <c:v>4.1779999999999999</c:v>
                </c:pt>
                <c:pt idx="1269">
                  <c:v>4.1723999999999997</c:v>
                </c:pt>
                <c:pt idx="1270">
                  <c:v>4.1840000000000002</c:v>
                </c:pt>
                <c:pt idx="1271">
                  <c:v>4.1970299999999998</c:v>
                </c:pt>
                <c:pt idx="1272">
                  <c:v>4.2096499999999999</c:v>
                </c:pt>
                <c:pt idx="1273">
                  <c:v>4.1776799999999996</c:v>
                </c:pt>
                <c:pt idx="1274">
                  <c:v>4.1785899999999998</c:v>
                </c:pt>
                <c:pt idx="1275">
                  <c:v>4.2153799999999997</c:v>
                </c:pt>
                <c:pt idx="1276">
                  <c:v>4.1961000000000004</c:v>
                </c:pt>
                <c:pt idx="1277">
                  <c:v>4.1854500000000003</c:v>
                </c:pt>
                <c:pt idx="1278">
                  <c:v>4.1586800000000004</c:v>
                </c:pt>
                <c:pt idx="1279">
                  <c:v>4.1739499999999996</c:v>
                </c:pt>
                <c:pt idx="1280">
                  <c:v>4.1732500000000003</c:v>
                </c:pt>
                <c:pt idx="1281">
                  <c:v>4.1888500000000004</c:v>
                </c:pt>
                <c:pt idx="1282">
                  <c:v>4.1891299999999996</c:v>
                </c:pt>
                <c:pt idx="1283">
                  <c:v>4.2200699999999998</c:v>
                </c:pt>
                <c:pt idx="1284">
                  <c:v>4.2557200000000002</c:v>
                </c:pt>
                <c:pt idx="1285">
                  <c:v>4.22675</c:v>
                </c:pt>
                <c:pt idx="1286">
                  <c:v>4.2388000000000003</c:v>
                </c:pt>
                <c:pt idx="1287">
                  <c:v>4.2570499999999996</c:v>
                </c:pt>
                <c:pt idx="1288">
                  <c:v>4.2736499999999999</c:v>
                </c:pt>
                <c:pt idx="1289">
                  <c:v>4.2781500000000001</c:v>
                </c:pt>
                <c:pt idx="1290">
                  <c:v>4.3144</c:v>
                </c:pt>
                <c:pt idx="1291">
                  <c:v>4.3071000000000002</c:v>
                </c:pt>
                <c:pt idx="1292">
                  <c:v>4.3395999999999999</c:v>
                </c:pt>
                <c:pt idx="1293">
                  <c:v>4.3574999999999999</c:v>
                </c:pt>
                <c:pt idx="1294">
                  <c:v>4.4013999999999998</c:v>
                </c:pt>
                <c:pt idx="1295">
                  <c:v>4.4094699999999998</c:v>
                </c:pt>
                <c:pt idx="1296">
                  <c:v>4.4009200000000002</c:v>
                </c:pt>
                <c:pt idx="1297">
                  <c:v>4.4647500000000004</c:v>
                </c:pt>
                <c:pt idx="1298">
                  <c:v>4.4542000000000002</c:v>
                </c:pt>
                <c:pt idx="1299">
                  <c:v>4.4904399999999995</c:v>
                </c:pt>
                <c:pt idx="1300">
                  <c:v>4.4989999999999997</c:v>
                </c:pt>
                <c:pt idx="1301">
                  <c:v>4.5052900000000005</c:v>
                </c:pt>
                <c:pt idx="1302">
                  <c:v>4.4966999999999997</c:v>
                </c:pt>
                <c:pt idx="1303">
                  <c:v>4.4709000000000003</c:v>
                </c:pt>
                <c:pt idx="1304">
                  <c:v>4.4685500000000005</c:v>
                </c:pt>
                <c:pt idx="1305">
                  <c:v>4.4662499999999996</c:v>
                </c:pt>
                <c:pt idx="1306">
                  <c:v>4.4061000000000003</c:v>
                </c:pt>
                <c:pt idx="1307">
                  <c:v>4.4022800000000002</c:v>
                </c:pt>
                <c:pt idx="1308">
                  <c:v>4.3980100000000002</c:v>
                </c:pt>
                <c:pt idx="1309">
                  <c:v>4.4394999999999998</c:v>
                </c:pt>
                <c:pt idx="1310">
                  <c:v>4.4412500000000001</c:v>
                </c:pt>
                <c:pt idx="1311">
                  <c:v>4.4395699999999998</c:v>
                </c:pt>
                <c:pt idx="1312">
                  <c:v>4.4523000000000001</c:v>
                </c:pt>
                <c:pt idx="1313">
                  <c:v>4.4523400000000004</c:v>
                </c:pt>
                <c:pt idx="1314">
                  <c:v>4.4884000000000004</c:v>
                </c:pt>
                <c:pt idx="1315">
                  <c:v>4.4975500000000004</c:v>
                </c:pt>
                <c:pt idx="1316">
                  <c:v>4.5264499999999996</c:v>
                </c:pt>
                <c:pt idx="1317">
                  <c:v>4.5556000000000001</c:v>
                </c:pt>
                <c:pt idx="1318">
                  <c:v>4.57355</c:v>
                </c:pt>
                <c:pt idx="1319">
                  <c:v>4.5587499999999999</c:v>
                </c:pt>
                <c:pt idx="1320">
                  <c:v>4.5125000000000002</c:v>
                </c:pt>
                <c:pt idx="1321">
                  <c:v>4.5137499999999999</c:v>
                </c:pt>
                <c:pt idx="1322">
                  <c:v>4.4628499999999995</c:v>
                </c:pt>
                <c:pt idx="1323">
                  <c:v>4.4692800000000004</c:v>
                </c:pt>
                <c:pt idx="1324">
                  <c:v>4.4683999999999999</c:v>
                </c:pt>
                <c:pt idx="1325">
                  <c:v>4.4927599999999996</c:v>
                </c:pt>
                <c:pt idx="1326">
                  <c:v>4.4843000000000002</c:v>
                </c:pt>
                <c:pt idx="1327">
                  <c:v>4.5038799999999997</c:v>
                </c:pt>
                <c:pt idx="1328">
                  <c:v>4.5331299999999999</c:v>
                </c:pt>
                <c:pt idx="1329">
                  <c:v>4.5331999999999999</c:v>
                </c:pt>
                <c:pt idx="1330">
                  <c:v>4.5431699999999999</c:v>
                </c:pt>
                <c:pt idx="1331">
                  <c:v>4.4921800000000003</c:v>
                </c:pt>
                <c:pt idx="1332">
                  <c:v>4.4942500000000001</c:v>
                </c:pt>
                <c:pt idx="1333">
                  <c:v>4.4595500000000001</c:v>
                </c:pt>
                <c:pt idx="1334">
                  <c:v>4.4645999999999999</c:v>
                </c:pt>
                <c:pt idx="1335">
                  <c:v>4.4259000000000004</c:v>
                </c:pt>
                <c:pt idx="1336">
                  <c:v>4.4473000000000003</c:v>
                </c:pt>
                <c:pt idx="1337">
                  <c:v>4.4509999999999996</c:v>
                </c:pt>
                <c:pt idx="1338">
                  <c:v>4.4369399999999999</c:v>
                </c:pt>
                <c:pt idx="1339">
                  <c:v>4.4087500000000004</c:v>
                </c:pt>
                <c:pt idx="1340">
                  <c:v>4.3829000000000002</c:v>
                </c:pt>
                <c:pt idx="1341">
                  <c:v>4.4193199999999999</c:v>
                </c:pt>
                <c:pt idx="1342">
                  <c:v>4.3963299999999998</c:v>
                </c:pt>
                <c:pt idx="1343">
                  <c:v>4.3508500000000003</c:v>
                </c:pt>
                <c:pt idx="1344">
                  <c:v>4.3684700000000003</c:v>
                </c:pt>
                <c:pt idx="1345">
                  <c:v>4.3669900000000004</c:v>
                </c:pt>
                <c:pt idx="1346">
                  <c:v>4.3330000000000002</c:v>
                </c:pt>
                <c:pt idx="1347">
                  <c:v>4.3683399999999999</c:v>
                </c:pt>
                <c:pt idx="1348">
                  <c:v>4.4325000000000001</c:v>
                </c:pt>
                <c:pt idx="1349">
                  <c:v>4.399</c:v>
                </c:pt>
                <c:pt idx="1350">
                  <c:v>4.3324499999999997</c:v>
                </c:pt>
                <c:pt idx="1351">
                  <c:v>4.2964500000000001</c:v>
                </c:pt>
                <c:pt idx="1352">
                  <c:v>4.3803999999999998</c:v>
                </c:pt>
                <c:pt idx="1353">
                  <c:v>4.3658999999999999</c:v>
                </c:pt>
                <c:pt idx="1354">
                  <c:v>4.3583100000000004</c:v>
                </c:pt>
                <c:pt idx="1355">
                  <c:v>4.3922999999999996</c:v>
                </c:pt>
                <c:pt idx="1356">
                  <c:v>4.4021299999999997</c:v>
                </c:pt>
                <c:pt idx="1357">
                  <c:v>4.3433000000000002</c:v>
                </c:pt>
                <c:pt idx="1358">
                  <c:v>4.3528000000000002</c:v>
                </c:pt>
                <c:pt idx="1359">
                  <c:v>4.3556799999999996</c:v>
                </c:pt>
                <c:pt idx="1360">
                  <c:v>4.3041900000000002</c:v>
                </c:pt>
                <c:pt idx="1361">
                  <c:v>4.2975000000000003</c:v>
                </c:pt>
                <c:pt idx="1362">
                  <c:v>4.29</c:v>
                </c:pt>
                <c:pt idx="1363">
                  <c:v>4.3149100000000002</c:v>
                </c:pt>
                <c:pt idx="1364">
                  <c:v>4.3074000000000003</c:v>
                </c:pt>
                <c:pt idx="1365">
                  <c:v>4.3782899999999998</c:v>
                </c:pt>
                <c:pt idx="1366">
                  <c:v>4.37399</c:v>
                </c:pt>
                <c:pt idx="1367">
                  <c:v>4.3819999999999997</c:v>
                </c:pt>
                <c:pt idx="1368">
                  <c:v>4.3979999999999997</c:v>
                </c:pt>
                <c:pt idx="1369">
                  <c:v>4.4176000000000002</c:v>
                </c:pt>
                <c:pt idx="1370">
                  <c:v>4.4204999999999997</c:v>
                </c:pt>
                <c:pt idx="1371">
                  <c:v>4.4297599999999999</c:v>
                </c:pt>
                <c:pt idx="1372">
                  <c:v>4.4432499999999999</c:v>
                </c:pt>
                <c:pt idx="1373">
                  <c:v>4.3895</c:v>
                </c:pt>
                <c:pt idx="1374">
                  <c:v>4.41744</c:v>
                </c:pt>
                <c:pt idx="1375">
                  <c:v>4.4199900000000003</c:v>
                </c:pt>
                <c:pt idx="1376">
                  <c:v>4.51708</c:v>
                </c:pt>
                <c:pt idx="1377">
                  <c:v>4.4737799999999996</c:v>
                </c:pt>
                <c:pt idx="1378">
                  <c:v>4.3787000000000003</c:v>
                </c:pt>
                <c:pt idx="1379">
                  <c:v>4.3690999999999995</c:v>
                </c:pt>
                <c:pt idx="1380">
                  <c:v>4.2741899999999999</c:v>
                </c:pt>
                <c:pt idx="1381">
                  <c:v>4.3205499999999999</c:v>
                </c:pt>
                <c:pt idx="1382">
                  <c:v>4.3853799999999996</c:v>
                </c:pt>
                <c:pt idx="1383">
                  <c:v>4.3304999999999998</c:v>
                </c:pt>
                <c:pt idx="1384">
                  <c:v>4.3290100000000002</c:v>
                </c:pt>
                <c:pt idx="1385">
                  <c:v>4.2971700000000004</c:v>
                </c:pt>
                <c:pt idx="1386">
                  <c:v>4.26173</c:v>
                </c:pt>
                <c:pt idx="1387">
                  <c:v>4.20106</c:v>
                </c:pt>
                <c:pt idx="1388">
                  <c:v>4.2365500000000003</c:v>
                </c:pt>
                <c:pt idx="1389">
                  <c:v>4.2197199999999997</c:v>
                </c:pt>
                <c:pt idx="1390">
                  <c:v>4.1895899999999999</c:v>
                </c:pt>
                <c:pt idx="1391">
                  <c:v>4.1472499999999997</c:v>
                </c:pt>
                <c:pt idx="1392">
                  <c:v>4.1393000000000004</c:v>
                </c:pt>
                <c:pt idx="1393">
                  <c:v>4.1544999999999996</c:v>
                </c:pt>
                <c:pt idx="1394">
                  <c:v>4.1429999999999998</c:v>
                </c:pt>
                <c:pt idx="1395">
                  <c:v>4.1520799999999998</c:v>
                </c:pt>
                <c:pt idx="1396">
                  <c:v>4.1705800000000002</c:v>
                </c:pt>
                <c:pt idx="1397">
                  <c:v>4.1670999999999996</c:v>
                </c:pt>
                <c:pt idx="1398">
                  <c:v>4.1430499999999997</c:v>
                </c:pt>
                <c:pt idx="1399">
                  <c:v>4.1702000000000004</c:v>
                </c:pt>
                <c:pt idx="1400">
                  <c:v>4.1780499999999998</c:v>
                </c:pt>
                <c:pt idx="1401">
                  <c:v>4.1837499999999999</c:v>
                </c:pt>
                <c:pt idx="1402">
                  <c:v>4.1378500000000003</c:v>
                </c:pt>
                <c:pt idx="1403">
                  <c:v>4.1449999999999996</c:v>
                </c:pt>
                <c:pt idx="1404">
                  <c:v>4.1384999999999996</c:v>
                </c:pt>
                <c:pt idx="1405">
                  <c:v>4.1625500000000004</c:v>
                </c:pt>
                <c:pt idx="1406">
                  <c:v>4.1455500000000001</c:v>
                </c:pt>
                <c:pt idx="1407">
                  <c:v>4.2201399999999998</c:v>
                </c:pt>
                <c:pt idx="1408">
                  <c:v>4.0812600000000003</c:v>
                </c:pt>
                <c:pt idx="1409">
                  <c:v>4.0779699999999997</c:v>
                </c:pt>
                <c:pt idx="1410">
                  <c:v>4.0345000000000004</c:v>
                </c:pt>
                <c:pt idx="1411">
                  <c:v>4.0434999999999999</c:v>
                </c:pt>
                <c:pt idx="1412">
                  <c:v>4.0259200000000002</c:v>
                </c:pt>
                <c:pt idx="1413">
                  <c:v>4.0266700000000002</c:v>
                </c:pt>
                <c:pt idx="1414">
                  <c:v>3.9971299999999998</c:v>
                </c:pt>
                <c:pt idx="1415">
                  <c:v>3.99654</c:v>
                </c:pt>
                <c:pt idx="1416">
                  <c:v>4.0101000000000004</c:v>
                </c:pt>
                <c:pt idx="1417">
                  <c:v>4.0282</c:v>
                </c:pt>
                <c:pt idx="1418">
                  <c:v>3.9993499999999997</c:v>
                </c:pt>
                <c:pt idx="1419">
                  <c:v>4.0114200000000002</c:v>
                </c:pt>
                <c:pt idx="1420">
                  <c:v>3.9861</c:v>
                </c:pt>
                <c:pt idx="1421">
                  <c:v>3.9794499999999999</c:v>
                </c:pt>
                <c:pt idx="1422">
                  <c:v>3.99377</c:v>
                </c:pt>
                <c:pt idx="1423">
                  <c:v>4.0144200000000003</c:v>
                </c:pt>
                <c:pt idx="1424">
                  <c:v>4.03355</c:v>
                </c:pt>
                <c:pt idx="1425">
                  <c:v>4.0124899999999997</c:v>
                </c:pt>
                <c:pt idx="1426">
                  <c:v>4.0271499999999998</c:v>
                </c:pt>
                <c:pt idx="1427">
                  <c:v>4.0127199999999998</c:v>
                </c:pt>
                <c:pt idx="1428">
                  <c:v>4.0364399999999998</c:v>
                </c:pt>
                <c:pt idx="1429">
                  <c:v>4.0009499999999996</c:v>
                </c:pt>
                <c:pt idx="1430">
                  <c:v>3.9493200000000002</c:v>
                </c:pt>
                <c:pt idx="1431">
                  <c:v>3.9314</c:v>
                </c:pt>
                <c:pt idx="1432">
                  <c:v>3.9523000000000001</c:v>
                </c:pt>
                <c:pt idx="1433">
                  <c:v>3.9518499999999999</c:v>
                </c:pt>
                <c:pt idx="1434">
                  <c:v>3.9380999999999999</c:v>
                </c:pt>
                <c:pt idx="1435">
                  <c:v>3.9413999999999998</c:v>
                </c:pt>
                <c:pt idx="1436">
                  <c:v>3.97715</c:v>
                </c:pt>
                <c:pt idx="1437">
                  <c:v>3.9866299999999999</c:v>
                </c:pt>
                <c:pt idx="1438">
                  <c:v>4.0101899999999997</c:v>
                </c:pt>
                <c:pt idx="1439">
                  <c:v>3.9989400000000002</c:v>
                </c:pt>
                <c:pt idx="1440">
                  <c:v>3.9870000000000001</c:v>
                </c:pt>
                <c:pt idx="1441">
                  <c:v>3.9927999999999999</c:v>
                </c:pt>
                <c:pt idx="1442">
                  <c:v>3.9835000000000003</c:v>
                </c:pt>
                <c:pt idx="1443">
                  <c:v>3.9807000000000001</c:v>
                </c:pt>
                <c:pt idx="1444">
                  <c:v>3.9872199999999998</c:v>
                </c:pt>
                <c:pt idx="1445">
                  <c:v>3.97052</c:v>
                </c:pt>
                <c:pt idx="1446">
                  <c:v>3.9834700000000001</c:v>
                </c:pt>
                <c:pt idx="1447">
                  <c:v>3.9457399999999998</c:v>
                </c:pt>
                <c:pt idx="1448">
                  <c:v>3.9326300000000001</c:v>
                </c:pt>
                <c:pt idx="1449">
                  <c:v>3.9318</c:v>
                </c:pt>
                <c:pt idx="1450">
                  <c:v>3.9393500000000001</c:v>
                </c:pt>
                <c:pt idx="1451">
                  <c:v>3.9434499999999999</c:v>
                </c:pt>
                <c:pt idx="1452">
                  <c:v>3.9512</c:v>
                </c:pt>
                <c:pt idx="1453">
                  <c:v>3.9393799999999999</c:v>
                </c:pt>
                <c:pt idx="1454">
                  <c:v>3.9604300000000001</c:v>
                </c:pt>
                <c:pt idx="1455">
                  <c:v>3.9567199999999998</c:v>
                </c:pt>
                <c:pt idx="1456">
                  <c:v>3.9477000000000002</c:v>
                </c:pt>
                <c:pt idx="1457">
                  <c:v>3.9694799999999999</c:v>
                </c:pt>
                <c:pt idx="1458">
                  <c:v>3.94889</c:v>
                </c:pt>
                <c:pt idx="1459">
                  <c:v>3.9772400000000001</c:v>
                </c:pt>
                <c:pt idx="1460">
                  <c:v>3.9677600000000002</c:v>
                </c:pt>
                <c:pt idx="1461">
                  <c:v>3.9850500000000002</c:v>
                </c:pt>
                <c:pt idx="1462">
                  <c:v>3.9649000000000001</c:v>
                </c:pt>
                <c:pt idx="1463">
                  <c:v>3.9484300000000001</c:v>
                </c:pt>
                <c:pt idx="1464">
                  <c:v>3.9483000000000001</c:v>
                </c:pt>
                <c:pt idx="1465">
                  <c:v>3.9219499999999998</c:v>
                </c:pt>
                <c:pt idx="1466">
                  <c:v>3.9199799999999998</c:v>
                </c:pt>
                <c:pt idx="1467">
                  <c:v>3.9145500000000002</c:v>
                </c:pt>
                <c:pt idx="1468">
                  <c:v>3.927</c:v>
                </c:pt>
                <c:pt idx="1469">
                  <c:v>3.93296</c:v>
                </c:pt>
                <c:pt idx="1470">
                  <c:v>3.9390999999999998</c:v>
                </c:pt>
                <c:pt idx="1471">
                  <c:v>3.9104999999999999</c:v>
                </c:pt>
                <c:pt idx="1472">
                  <c:v>3.9128099999999999</c:v>
                </c:pt>
                <c:pt idx="1473">
                  <c:v>3.9251</c:v>
                </c:pt>
                <c:pt idx="1474">
                  <c:v>3.9295499999999999</c:v>
                </c:pt>
                <c:pt idx="1475">
                  <c:v>3.9445700000000001</c:v>
                </c:pt>
                <c:pt idx="1476">
                  <c:v>3.9680999999999997</c:v>
                </c:pt>
                <c:pt idx="1477">
                  <c:v>3.9518300000000002</c:v>
                </c:pt>
                <c:pt idx="1478">
                  <c:v>3.9409200000000002</c:v>
                </c:pt>
                <c:pt idx="1479">
                  <c:v>3.9258600000000001</c:v>
                </c:pt>
                <c:pt idx="1480">
                  <c:v>3.9289899999999998</c:v>
                </c:pt>
                <c:pt idx="1481">
                  <c:v>3.9377499999999999</c:v>
                </c:pt>
                <c:pt idx="1482">
                  <c:v>3.9249100000000001</c:v>
                </c:pt>
                <c:pt idx="1483">
                  <c:v>3.9421499999999998</c:v>
                </c:pt>
                <c:pt idx="1484">
                  <c:v>3.9466999999999999</c:v>
                </c:pt>
                <c:pt idx="1485">
                  <c:v>3.95025</c:v>
                </c:pt>
                <c:pt idx="1486">
                  <c:v>3.94387</c:v>
                </c:pt>
                <c:pt idx="1487">
                  <c:v>3.9706999999999999</c:v>
                </c:pt>
                <c:pt idx="1488">
                  <c:v>3.9670999999999998</c:v>
                </c:pt>
                <c:pt idx="1489">
                  <c:v>3.9923500000000001</c:v>
                </c:pt>
                <c:pt idx="1490">
                  <c:v>3.9504099999999998</c:v>
                </c:pt>
                <c:pt idx="1491">
                  <c:v>3.9462799999999998</c:v>
                </c:pt>
                <c:pt idx="1492">
                  <c:v>3.9623300000000001</c:v>
                </c:pt>
                <c:pt idx="1493">
                  <c:v>3.9895199999999997</c:v>
                </c:pt>
                <c:pt idx="1494">
                  <c:v>3.96827</c:v>
                </c:pt>
                <c:pt idx="1495">
                  <c:v>3.9611399999999999</c:v>
                </c:pt>
                <c:pt idx="1496">
                  <c:v>3.9670000000000001</c:v>
                </c:pt>
                <c:pt idx="1497">
                  <c:v>3.972</c:v>
                </c:pt>
                <c:pt idx="1498">
                  <c:v>3.9937499999999999</c:v>
                </c:pt>
                <c:pt idx="1499">
                  <c:v>4.0261899999999997</c:v>
                </c:pt>
                <c:pt idx="1500">
                  <c:v>4.0175799999999997</c:v>
                </c:pt>
                <c:pt idx="1501">
                  <c:v>4.0246000000000004</c:v>
                </c:pt>
                <c:pt idx="1502">
                  <c:v>4.0157999999999996</c:v>
                </c:pt>
                <c:pt idx="1503">
                  <c:v>3.9954000000000001</c:v>
                </c:pt>
                <c:pt idx="1504">
                  <c:v>3.9996999999999998</c:v>
                </c:pt>
                <c:pt idx="1505">
                  <c:v>4.0169300000000003</c:v>
                </c:pt>
                <c:pt idx="1506">
                  <c:v>4.0145</c:v>
                </c:pt>
                <c:pt idx="1507">
                  <c:v>4.0317999999999996</c:v>
                </c:pt>
                <c:pt idx="1508">
                  <c:v>4.0324400000000002</c:v>
                </c:pt>
                <c:pt idx="1509">
                  <c:v>4.0279199999999999</c:v>
                </c:pt>
                <c:pt idx="1510">
                  <c:v>4.0674799999999998</c:v>
                </c:pt>
                <c:pt idx="1511">
                  <c:v>4.0671600000000003</c:v>
                </c:pt>
                <c:pt idx="1512">
                  <c:v>4.0995799999999996</c:v>
                </c:pt>
                <c:pt idx="1513">
                  <c:v>4.0423200000000001</c:v>
                </c:pt>
                <c:pt idx="1514">
                  <c:v>4.02705</c:v>
                </c:pt>
                <c:pt idx="1515">
                  <c:v>4.0030000000000001</c:v>
                </c:pt>
                <c:pt idx="1516">
                  <c:v>4.0164499999999999</c:v>
                </c:pt>
                <c:pt idx="1517">
                  <c:v>3.98163</c:v>
                </c:pt>
                <c:pt idx="1518">
                  <c:v>3.9703499999999998</c:v>
                </c:pt>
                <c:pt idx="1519">
                  <c:v>3.9696699999999998</c:v>
                </c:pt>
                <c:pt idx="1520">
                  <c:v>3.97905</c:v>
                </c:pt>
                <c:pt idx="1521">
                  <c:v>3.9865200000000001</c:v>
                </c:pt>
                <c:pt idx="1522">
                  <c:v>3.9747300000000001</c:v>
                </c:pt>
                <c:pt idx="1523">
                  <c:v>3.9904099999999998</c:v>
                </c:pt>
                <c:pt idx="1524">
                  <c:v>3.9561500000000001</c:v>
                </c:pt>
                <c:pt idx="1525">
                  <c:v>3.9798499999999999</c:v>
                </c:pt>
                <c:pt idx="1526">
                  <c:v>3.9798200000000001</c:v>
                </c:pt>
                <c:pt idx="1527">
                  <c:v>3.9775200000000002</c:v>
                </c:pt>
                <c:pt idx="1528">
                  <c:v>3.97445</c:v>
                </c:pt>
                <c:pt idx="1529">
                  <c:v>3.9426000000000001</c:v>
                </c:pt>
                <c:pt idx="1530">
                  <c:v>3.9167000000000001</c:v>
                </c:pt>
                <c:pt idx="1531">
                  <c:v>3.9024000000000001</c:v>
                </c:pt>
                <c:pt idx="1532">
                  <c:v>3.90543</c:v>
                </c:pt>
                <c:pt idx="1533">
                  <c:v>3.9292500000000001</c:v>
                </c:pt>
                <c:pt idx="1534">
                  <c:v>3.9474800000000001</c:v>
                </c:pt>
                <c:pt idx="1535">
                  <c:v>3.9171</c:v>
                </c:pt>
                <c:pt idx="1536">
                  <c:v>3.9207399999999999</c:v>
                </c:pt>
                <c:pt idx="1537">
                  <c:v>3.9066800000000002</c:v>
                </c:pt>
                <c:pt idx="1538">
                  <c:v>3.8903600000000003</c:v>
                </c:pt>
                <c:pt idx="1539">
                  <c:v>3.8777699999999999</c:v>
                </c:pt>
                <c:pt idx="1540">
                  <c:v>3.8903699999999999</c:v>
                </c:pt>
                <c:pt idx="1541">
                  <c:v>3.9032800000000001</c:v>
                </c:pt>
                <c:pt idx="1542">
                  <c:v>3.9041999999999999</c:v>
                </c:pt>
                <c:pt idx="1543">
                  <c:v>3.8984800000000002</c:v>
                </c:pt>
                <c:pt idx="1544">
                  <c:v>3.9312200000000002</c:v>
                </c:pt>
                <c:pt idx="1545">
                  <c:v>3.9485000000000001</c:v>
                </c:pt>
                <c:pt idx="1546">
                  <c:v>3.9064299999999998</c:v>
                </c:pt>
                <c:pt idx="1547">
                  <c:v>3.8837999999999999</c:v>
                </c:pt>
                <c:pt idx="1548">
                  <c:v>3.8801299999999999</c:v>
                </c:pt>
                <c:pt idx="1549">
                  <c:v>3.8761999999999999</c:v>
                </c:pt>
                <c:pt idx="1550">
                  <c:v>3.8779500000000002</c:v>
                </c:pt>
                <c:pt idx="1551">
                  <c:v>3.8934600000000001</c:v>
                </c:pt>
                <c:pt idx="1552">
                  <c:v>3.8717800000000002</c:v>
                </c:pt>
                <c:pt idx="1553">
                  <c:v>3.8712499999999999</c:v>
                </c:pt>
                <c:pt idx="1554">
                  <c:v>3.8696199999999998</c:v>
                </c:pt>
                <c:pt idx="1555">
                  <c:v>3.8759999999999999</c:v>
                </c:pt>
                <c:pt idx="1556">
                  <c:v>3.8715299999999999</c:v>
                </c:pt>
                <c:pt idx="1557">
                  <c:v>3.84124</c:v>
                </c:pt>
                <c:pt idx="1558">
                  <c:v>3.85764</c:v>
                </c:pt>
                <c:pt idx="1559">
                  <c:v>3.9060299999999999</c:v>
                </c:pt>
                <c:pt idx="1560">
                  <c:v>3.8868299999999998</c:v>
                </c:pt>
                <c:pt idx="1561">
                  <c:v>3.87384</c:v>
                </c:pt>
                <c:pt idx="1562">
                  <c:v>3.8700799999999997</c:v>
                </c:pt>
                <c:pt idx="1563">
                  <c:v>3.8875500000000001</c:v>
                </c:pt>
                <c:pt idx="1564">
                  <c:v>3.95044</c:v>
                </c:pt>
                <c:pt idx="1565">
                  <c:v>3.9639799999999998</c:v>
                </c:pt>
                <c:pt idx="1566">
                  <c:v>3.9608400000000001</c:v>
                </c:pt>
                <c:pt idx="1567">
                  <c:v>3.9674300000000002</c:v>
                </c:pt>
                <c:pt idx="1568">
                  <c:v>3.9921699999999998</c:v>
                </c:pt>
                <c:pt idx="1569">
                  <c:v>3.9810499999999998</c:v>
                </c:pt>
                <c:pt idx="1570">
                  <c:v>3.9671099999999999</c:v>
                </c:pt>
                <c:pt idx="1571">
                  <c:v>3.964</c:v>
                </c:pt>
                <c:pt idx="1572">
                  <c:v>3.9892500000000002</c:v>
                </c:pt>
                <c:pt idx="1573">
                  <c:v>4.0041000000000002</c:v>
                </c:pt>
                <c:pt idx="1574">
                  <c:v>4.0034999999999998</c:v>
                </c:pt>
                <c:pt idx="1575">
                  <c:v>3.9835000000000003</c:v>
                </c:pt>
                <c:pt idx="1576">
                  <c:v>3.9864999999999999</c:v>
                </c:pt>
                <c:pt idx="1577">
                  <c:v>3.9927999999999999</c:v>
                </c:pt>
                <c:pt idx="1578">
                  <c:v>3.9890300000000001</c:v>
                </c:pt>
                <c:pt idx="1579">
                  <c:v>3.9947499999999998</c:v>
                </c:pt>
                <c:pt idx="1580">
                  <c:v>4.0282499999999999</c:v>
                </c:pt>
                <c:pt idx="1581">
                  <c:v>4.0342000000000002</c:v>
                </c:pt>
                <c:pt idx="1582">
                  <c:v>4.0289000000000001</c:v>
                </c:pt>
                <c:pt idx="1583">
                  <c:v>4.0241800000000003</c:v>
                </c:pt>
                <c:pt idx="1584">
                  <c:v>4.0077499999999997</c:v>
                </c:pt>
                <c:pt idx="1585">
                  <c:v>3.9773399999999999</c:v>
                </c:pt>
                <c:pt idx="1586">
                  <c:v>3.9847700000000001</c:v>
                </c:pt>
                <c:pt idx="1587">
                  <c:v>3.9986000000000002</c:v>
                </c:pt>
                <c:pt idx="1588">
                  <c:v>4.0231399999999997</c:v>
                </c:pt>
                <c:pt idx="1589">
                  <c:v>4.0877999999999997</c:v>
                </c:pt>
                <c:pt idx="1590">
                  <c:v>4.0362499999999999</c:v>
                </c:pt>
                <c:pt idx="1591">
                  <c:v>3.97994</c:v>
                </c:pt>
                <c:pt idx="1592">
                  <c:v>3.9604300000000001</c:v>
                </c:pt>
                <c:pt idx="1593">
                  <c:v>3.9794999999999998</c:v>
                </c:pt>
                <c:pt idx="1594">
                  <c:v>3.9457499999999999</c:v>
                </c:pt>
                <c:pt idx="1595">
                  <c:v>3.9350499999999999</c:v>
                </c:pt>
                <c:pt idx="1596">
                  <c:v>3.9327999999999999</c:v>
                </c:pt>
                <c:pt idx="1597">
                  <c:v>3.95323</c:v>
                </c:pt>
                <c:pt idx="1598">
                  <c:v>3.9669400000000001</c:v>
                </c:pt>
                <c:pt idx="1599">
                  <c:v>3.927</c:v>
                </c:pt>
                <c:pt idx="1600">
                  <c:v>3.9440499999999998</c:v>
                </c:pt>
                <c:pt idx="1601">
                  <c:v>3.9304999999999999</c:v>
                </c:pt>
                <c:pt idx="1602">
                  <c:v>3.8932500000000001</c:v>
                </c:pt>
                <c:pt idx="1603">
                  <c:v>3.9039000000000001</c:v>
                </c:pt>
                <c:pt idx="1604">
                  <c:v>3.93275</c:v>
                </c:pt>
                <c:pt idx="1605">
                  <c:v>3.9121700000000001</c:v>
                </c:pt>
                <c:pt idx="1606">
                  <c:v>3.9002499999999998</c:v>
                </c:pt>
                <c:pt idx="1607">
                  <c:v>3.9117500000000001</c:v>
                </c:pt>
                <c:pt idx="1608">
                  <c:v>3.9459499999999998</c:v>
                </c:pt>
                <c:pt idx="1609">
                  <c:v>3.9675500000000001</c:v>
                </c:pt>
                <c:pt idx="1610">
                  <c:v>3.9676800000000001</c:v>
                </c:pt>
                <c:pt idx="1611">
                  <c:v>3.9742100000000002</c:v>
                </c:pt>
                <c:pt idx="1612">
                  <c:v>3.9611299999999998</c:v>
                </c:pt>
                <c:pt idx="1613">
                  <c:v>3.9319500000000001</c:v>
                </c:pt>
                <c:pt idx="1614">
                  <c:v>3.9278399999999998</c:v>
                </c:pt>
                <c:pt idx="1615">
                  <c:v>3.9624700000000002</c:v>
                </c:pt>
                <c:pt idx="1616">
                  <c:v>3.9801500000000001</c:v>
                </c:pt>
                <c:pt idx="1617">
                  <c:v>3.9515199999999999</c:v>
                </c:pt>
                <c:pt idx="1618">
                  <c:v>3.97085</c:v>
                </c:pt>
                <c:pt idx="1619">
                  <c:v>3.9249800000000001</c:v>
                </c:pt>
                <c:pt idx="1620">
                  <c:v>3.8978999999999999</c:v>
                </c:pt>
                <c:pt idx="1621">
                  <c:v>3.9028499999999999</c:v>
                </c:pt>
                <c:pt idx="1622">
                  <c:v>3.9069599999999998</c:v>
                </c:pt>
                <c:pt idx="1623">
                  <c:v>3.9561500000000001</c:v>
                </c:pt>
                <c:pt idx="1624">
                  <c:v>3.9558499999999999</c:v>
                </c:pt>
                <c:pt idx="1625">
                  <c:v>3.9626799999999998</c:v>
                </c:pt>
                <c:pt idx="1626">
                  <c:v>3.9728400000000001</c:v>
                </c:pt>
                <c:pt idx="1627">
                  <c:v>3.9645999999999999</c:v>
                </c:pt>
                <c:pt idx="1628">
                  <c:v>3.9462700000000002</c:v>
                </c:pt>
                <c:pt idx="1629">
                  <c:v>3.9637000000000002</c:v>
                </c:pt>
                <c:pt idx="1630">
                  <c:v>3.9419200000000001</c:v>
                </c:pt>
                <c:pt idx="1631">
                  <c:v>3.9641299999999999</c:v>
                </c:pt>
                <c:pt idx="1632">
                  <c:v>3.9770400000000001</c:v>
                </c:pt>
                <c:pt idx="1633">
                  <c:v>3.9669400000000001</c:v>
                </c:pt>
                <c:pt idx="1634">
                  <c:v>3.9575</c:v>
                </c:pt>
                <c:pt idx="1635">
                  <c:v>3.9530799999999999</c:v>
                </c:pt>
                <c:pt idx="1636">
                  <c:v>3.9716499999999999</c:v>
                </c:pt>
                <c:pt idx="1637">
                  <c:v>3.952</c:v>
                </c:pt>
                <c:pt idx="1638">
                  <c:v>3.9413399999999998</c:v>
                </c:pt>
                <c:pt idx="1639">
                  <c:v>3.9400500000000003</c:v>
                </c:pt>
                <c:pt idx="1640">
                  <c:v>3.9577499999999999</c:v>
                </c:pt>
                <c:pt idx="1641">
                  <c:v>3.9534700000000003</c:v>
                </c:pt>
                <c:pt idx="1642">
                  <c:v>3.9417999999999997</c:v>
                </c:pt>
                <c:pt idx="1643">
                  <c:v>3.92388</c:v>
                </c:pt>
                <c:pt idx="1644">
                  <c:v>3.93255</c:v>
                </c:pt>
                <c:pt idx="1645">
                  <c:v>3.9408099999999999</c:v>
                </c:pt>
                <c:pt idx="1646">
                  <c:v>3.9406300000000001</c:v>
                </c:pt>
                <c:pt idx="1647">
                  <c:v>3.9413900000000002</c:v>
                </c:pt>
                <c:pt idx="1648">
                  <c:v>3.9464000000000001</c:v>
                </c:pt>
                <c:pt idx="1649">
                  <c:v>3.92841</c:v>
                </c:pt>
                <c:pt idx="1650">
                  <c:v>3.9404500000000002</c:v>
                </c:pt>
                <c:pt idx="1651">
                  <c:v>3.9548899999999998</c:v>
                </c:pt>
                <c:pt idx="1652">
                  <c:v>3.9701599999999999</c:v>
                </c:pt>
                <c:pt idx="1653">
                  <c:v>4.0044000000000004</c:v>
                </c:pt>
                <c:pt idx="1654">
                  <c:v>3.9973200000000002</c:v>
                </c:pt>
                <c:pt idx="1655">
                  <c:v>3.9672700000000001</c:v>
                </c:pt>
                <c:pt idx="1656">
                  <c:v>3.99987</c:v>
                </c:pt>
                <c:pt idx="1657">
                  <c:v>3.9978099999999999</c:v>
                </c:pt>
                <c:pt idx="1658">
                  <c:v>4.0080999999999998</c:v>
                </c:pt>
                <c:pt idx="1659">
                  <c:v>4.0181500000000003</c:v>
                </c:pt>
                <c:pt idx="1660">
                  <c:v>3.9773399999999999</c:v>
                </c:pt>
                <c:pt idx="1661">
                  <c:v>3.9699200000000001</c:v>
                </c:pt>
                <c:pt idx="1662">
                  <c:v>3.93859</c:v>
                </c:pt>
                <c:pt idx="1663">
                  <c:v>3.9434800000000001</c:v>
                </c:pt>
                <c:pt idx="1664">
                  <c:v>3.9830299999999998</c:v>
                </c:pt>
                <c:pt idx="1665">
                  <c:v>4.0031299999999996</c:v>
                </c:pt>
                <c:pt idx="1666">
                  <c:v>4.0021800000000001</c:v>
                </c:pt>
                <c:pt idx="1667">
                  <c:v>4.0076900000000002</c:v>
                </c:pt>
                <c:pt idx="1668">
                  <c:v>3.9710999999999999</c:v>
                </c:pt>
                <c:pt idx="1669">
                  <c:v>3.9647299999999999</c:v>
                </c:pt>
                <c:pt idx="1670">
                  <c:v>3.9877000000000002</c:v>
                </c:pt>
                <c:pt idx="1671">
                  <c:v>3.9914000000000001</c:v>
                </c:pt>
                <c:pt idx="1672">
                  <c:v>3.9854500000000002</c:v>
                </c:pt>
                <c:pt idx="1673">
                  <c:v>4.0048700000000004</c:v>
                </c:pt>
                <c:pt idx="1674">
                  <c:v>3.9811700000000001</c:v>
                </c:pt>
                <c:pt idx="1675">
                  <c:v>4.0087900000000003</c:v>
                </c:pt>
                <c:pt idx="1676">
                  <c:v>4.01</c:v>
                </c:pt>
                <c:pt idx="1677">
                  <c:v>4.0039300000000004</c:v>
                </c:pt>
                <c:pt idx="1678">
                  <c:v>4.0055899999999998</c:v>
                </c:pt>
                <c:pt idx="1679">
                  <c:v>4.0233699999999999</c:v>
                </c:pt>
                <c:pt idx="1680">
                  <c:v>4.0599699999999999</c:v>
                </c:pt>
                <c:pt idx="1681">
                  <c:v>4.0818000000000003</c:v>
                </c:pt>
                <c:pt idx="1682">
                  <c:v>4.1072499999999996</c:v>
                </c:pt>
                <c:pt idx="1683">
                  <c:v>4.1109999999999998</c:v>
                </c:pt>
                <c:pt idx="1684">
                  <c:v>4.1255300000000004</c:v>
                </c:pt>
                <c:pt idx="1685">
                  <c:v>4.10656</c:v>
                </c:pt>
                <c:pt idx="1686">
                  <c:v>4.0729199999999999</c:v>
                </c:pt>
                <c:pt idx="1687">
                  <c:v>4.0549099999999996</c:v>
                </c:pt>
                <c:pt idx="1688">
                  <c:v>4.0672499999999996</c:v>
                </c:pt>
                <c:pt idx="1689">
                  <c:v>4.0696000000000003</c:v>
                </c:pt>
                <c:pt idx="1690">
                  <c:v>4.0711000000000004</c:v>
                </c:pt>
                <c:pt idx="1691">
                  <c:v>4.0784500000000001</c:v>
                </c:pt>
                <c:pt idx="1692">
                  <c:v>4.09</c:v>
                </c:pt>
                <c:pt idx="1693">
                  <c:v>4.1088899999999997</c:v>
                </c:pt>
                <c:pt idx="1694">
                  <c:v>4.1155799999999996</c:v>
                </c:pt>
                <c:pt idx="1695">
                  <c:v>4.1529299999999996</c:v>
                </c:pt>
                <c:pt idx="1696">
                  <c:v>4.1649399999999996</c:v>
                </c:pt>
                <c:pt idx="1697">
                  <c:v>4.1470000000000002</c:v>
                </c:pt>
                <c:pt idx="1698">
                  <c:v>4.1540699999999999</c:v>
                </c:pt>
                <c:pt idx="1699">
                  <c:v>4.15435</c:v>
                </c:pt>
                <c:pt idx="1700">
                  <c:v>4.1169500000000001</c:v>
                </c:pt>
                <c:pt idx="1701">
                  <c:v>4.11761</c:v>
                </c:pt>
                <c:pt idx="1702">
                  <c:v>4.0643799999999999</c:v>
                </c:pt>
                <c:pt idx="1703">
                  <c:v>4.0668300000000004</c:v>
                </c:pt>
                <c:pt idx="1704">
                  <c:v>4.0602099999999997</c:v>
                </c:pt>
                <c:pt idx="1705">
                  <c:v>4.0452899999999996</c:v>
                </c:pt>
                <c:pt idx="1706">
                  <c:v>4.0750399999999996</c:v>
                </c:pt>
                <c:pt idx="1707">
                  <c:v>4.0658000000000003</c:v>
                </c:pt>
                <c:pt idx="1708">
                  <c:v>4.0609999999999999</c:v>
                </c:pt>
                <c:pt idx="1709">
                  <c:v>4.0732600000000003</c:v>
                </c:pt>
                <c:pt idx="1710">
                  <c:v>4.1030899999999999</c:v>
                </c:pt>
                <c:pt idx="1711">
                  <c:v>4.0869</c:v>
                </c:pt>
                <c:pt idx="1712">
                  <c:v>4.1465399999999999</c:v>
                </c:pt>
                <c:pt idx="1713">
                  <c:v>4.1285800000000004</c:v>
                </c:pt>
                <c:pt idx="1714">
                  <c:v>4.1608900000000002</c:v>
                </c:pt>
                <c:pt idx="1715">
                  <c:v>4.1796499999999996</c:v>
                </c:pt>
                <c:pt idx="1716">
                  <c:v>4.1212200000000001</c:v>
                </c:pt>
                <c:pt idx="1717">
                  <c:v>4.0893199999999998</c:v>
                </c:pt>
                <c:pt idx="1718">
                  <c:v>4.1141300000000003</c:v>
                </c:pt>
                <c:pt idx="1719">
                  <c:v>4.0756600000000001</c:v>
                </c:pt>
                <c:pt idx="1720">
                  <c:v>4.0747900000000001</c:v>
                </c:pt>
                <c:pt idx="1721">
                  <c:v>4.0547700000000004</c:v>
                </c:pt>
                <c:pt idx="1722">
                  <c:v>4.1283000000000003</c:v>
                </c:pt>
                <c:pt idx="1723">
                  <c:v>4.1351899999999997</c:v>
                </c:pt>
                <c:pt idx="1724">
                  <c:v>4.1064999999999996</c:v>
                </c:pt>
                <c:pt idx="1725">
                  <c:v>4.1167600000000002</c:v>
                </c:pt>
                <c:pt idx="1726">
                  <c:v>4.1661700000000002</c:v>
                </c:pt>
                <c:pt idx="1727">
                  <c:v>4.0901800000000001</c:v>
                </c:pt>
                <c:pt idx="1728">
                  <c:v>4.0580999999999996</c:v>
                </c:pt>
                <c:pt idx="1729">
                  <c:v>4.0196300000000003</c:v>
                </c:pt>
                <c:pt idx="1730">
                  <c:v>4.0152299999999999</c:v>
                </c:pt>
                <c:pt idx="1731">
                  <c:v>3.9516100000000001</c:v>
                </c:pt>
                <c:pt idx="1732">
                  <c:v>3.95221</c:v>
                </c:pt>
                <c:pt idx="1733">
                  <c:v>4.02644</c:v>
                </c:pt>
                <c:pt idx="1734">
                  <c:v>4.0176800000000004</c:v>
                </c:pt>
                <c:pt idx="1735">
                  <c:v>4.1171499999999996</c:v>
                </c:pt>
                <c:pt idx="1736">
                  <c:v>4.1954700000000003</c:v>
                </c:pt>
                <c:pt idx="1737">
                  <c:v>4.08209</c:v>
                </c:pt>
                <c:pt idx="1738">
                  <c:v>4.0220599999999997</c:v>
                </c:pt>
                <c:pt idx="1739">
                  <c:v>3.9191400000000001</c:v>
                </c:pt>
                <c:pt idx="1740">
                  <c:v>3.9268000000000001</c:v>
                </c:pt>
                <c:pt idx="1741">
                  <c:v>3.9060000000000001</c:v>
                </c:pt>
                <c:pt idx="1742">
                  <c:v>3.9085000000000001</c:v>
                </c:pt>
                <c:pt idx="1743">
                  <c:v>3.9323100000000002</c:v>
                </c:pt>
                <c:pt idx="1744">
                  <c:v>3.8823099999999999</c:v>
                </c:pt>
                <c:pt idx="1745">
                  <c:v>3.88043</c:v>
                </c:pt>
                <c:pt idx="1746">
                  <c:v>3.8865499999999997</c:v>
                </c:pt>
                <c:pt idx="1747">
                  <c:v>3.8611</c:v>
                </c:pt>
                <c:pt idx="1748">
                  <c:v>3.8806000000000003</c:v>
                </c:pt>
                <c:pt idx="1749">
                  <c:v>3.8921600000000001</c:v>
                </c:pt>
                <c:pt idx="1750">
                  <c:v>3.8793500000000001</c:v>
                </c:pt>
                <c:pt idx="1751">
                  <c:v>3.85731</c:v>
                </c:pt>
                <c:pt idx="1752">
                  <c:v>3.8600500000000002</c:v>
                </c:pt>
                <c:pt idx="1753">
                  <c:v>3.8752300000000002</c:v>
                </c:pt>
                <c:pt idx="1754">
                  <c:v>3.86361</c:v>
                </c:pt>
                <c:pt idx="1755">
                  <c:v>3.8709899999999999</c:v>
                </c:pt>
                <c:pt idx="1756">
                  <c:v>3.8456999999999999</c:v>
                </c:pt>
                <c:pt idx="1757">
                  <c:v>3.8330000000000002</c:v>
                </c:pt>
                <c:pt idx="1758">
                  <c:v>3.83325</c:v>
                </c:pt>
                <c:pt idx="1759">
                  <c:v>3.8434200000000001</c:v>
                </c:pt>
                <c:pt idx="1760">
                  <c:v>3.8471000000000002</c:v>
                </c:pt>
                <c:pt idx="1761">
                  <c:v>3.85243</c:v>
                </c:pt>
                <c:pt idx="1762">
                  <c:v>3.86056</c:v>
                </c:pt>
                <c:pt idx="1763">
                  <c:v>3.8725000000000001</c:v>
                </c:pt>
                <c:pt idx="1764">
                  <c:v>3.8796200000000001</c:v>
                </c:pt>
                <c:pt idx="1765">
                  <c:v>3.8986499999999999</c:v>
                </c:pt>
                <c:pt idx="1766">
                  <c:v>3.90387</c:v>
                </c:pt>
                <c:pt idx="1767">
                  <c:v>3.89</c:v>
                </c:pt>
                <c:pt idx="1768">
                  <c:v>3.8840300000000001</c:v>
                </c:pt>
                <c:pt idx="1769">
                  <c:v>3.8881899999999998</c:v>
                </c:pt>
                <c:pt idx="1770">
                  <c:v>3.8940099999999997</c:v>
                </c:pt>
                <c:pt idx="1771">
                  <c:v>3.8792499999999999</c:v>
                </c:pt>
                <c:pt idx="1772">
                  <c:v>3.8656000000000001</c:v>
                </c:pt>
                <c:pt idx="1773">
                  <c:v>3.867</c:v>
                </c:pt>
                <c:pt idx="1774">
                  <c:v>3.8935</c:v>
                </c:pt>
                <c:pt idx="1775">
                  <c:v>3.8840500000000002</c:v>
                </c:pt>
                <c:pt idx="1776">
                  <c:v>3.9</c:v>
                </c:pt>
                <c:pt idx="1777">
                  <c:v>3.8833000000000002</c:v>
                </c:pt>
                <c:pt idx="1778">
                  <c:v>3.8673000000000002</c:v>
                </c:pt>
                <c:pt idx="1779">
                  <c:v>3.867</c:v>
                </c:pt>
                <c:pt idx="1780">
                  <c:v>3.8731499999999999</c:v>
                </c:pt>
                <c:pt idx="1781">
                  <c:v>3.8970500000000001</c:v>
                </c:pt>
                <c:pt idx="1782">
                  <c:v>3.9060600000000001</c:v>
                </c:pt>
                <c:pt idx="1783">
                  <c:v>3.9146000000000001</c:v>
                </c:pt>
                <c:pt idx="1784">
                  <c:v>3.9241000000000001</c:v>
                </c:pt>
                <c:pt idx="1785">
                  <c:v>3.9422800000000002</c:v>
                </c:pt>
                <c:pt idx="1786">
                  <c:v>3.9732500000000002</c:v>
                </c:pt>
                <c:pt idx="1787">
                  <c:v>3.97865</c:v>
                </c:pt>
                <c:pt idx="1788">
                  <c:v>3.9954000000000001</c:v>
                </c:pt>
                <c:pt idx="1789">
                  <c:v>3.9630000000000001</c:v>
                </c:pt>
                <c:pt idx="1790">
                  <c:v>3.98264</c:v>
                </c:pt>
                <c:pt idx="1791">
                  <c:v>4.0052199999999996</c:v>
                </c:pt>
                <c:pt idx="1792">
                  <c:v>3.9796800000000001</c:v>
                </c:pt>
                <c:pt idx="1793">
                  <c:v>3.9795799999999999</c:v>
                </c:pt>
                <c:pt idx="1794">
                  <c:v>4.0315000000000003</c:v>
                </c:pt>
                <c:pt idx="1795">
                  <c:v>4.01966</c:v>
                </c:pt>
                <c:pt idx="1796">
                  <c:v>4.0114000000000001</c:v>
                </c:pt>
                <c:pt idx="1797">
                  <c:v>4.0639900000000004</c:v>
                </c:pt>
                <c:pt idx="1798">
                  <c:v>4.0616000000000003</c:v>
                </c:pt>
                <c:pt idx="1799">
                  <c:v>4.1157599999999999</c:v>
                </c:pt>
                <c:pt idx="1800">
                  <c:v>4.0975700000000002</c:v>
                </c:pt>
                <c:pt idx="1801">
                  <c:v>4.0766999999999998</c:v>
                </c:pt>
                <c:pt idx="1802">
                  <c:v>4.0041200000000003</c:v>
                </c:pt>
                <c:pt idx="1803">
                  <c:v>3.9736500000000001</c:v>
                </c:pt>
                <c:pt idx="1804">
                  <c:v>3.9792100000000001</c:v>
                </c:pt>
                <c:pt idx="1805">
                  <c:v>4.0492400000000002</c:v>
                </c:pt>
                <c:pt idx="1806">
                  <c:v>4.0794899999999998</c:v>
                </c:pt>
                <c:pt idx="1807">
                  <c:v>4.0925000000000002</c:v>
                </c:pt>
                <c:pt idx="1808">
                  <c:v>4.0762099999999997</c:v>
                </c:pt>
                <c:pt idx="1809">
                  <c:v>4.07057</c:v>
                </c:pt>
                <c:pt idx="1810">
                  <c:v>4.09063</c:v>
                </c:pt>
                <c:pt idx="1811">
                  <c:v>4.0928100000000001</c:v>
                </c:pt>
                <c:pt idx="1812">
                  <c:v>4.05044</c:v>
                </c:pt>
                <c:pt idx="1813">
                  <c:v>4.0033799999999999</c:v>
                </c:pt>
                <c:pt idx="1814">
                  <c:v>4.0199600000000002</c:v>
                </c:pt>
                <c:pt idx="1815">
                  <c:v>4.0487700000000002</c:v>
                </c:pt>
                <c:pt idx="1816">
                  <c:v>4.0452500000000002</c:v>
                </c:pt>
                <c:pt idx="1817">
                  <c:v>4.0509300000000001</c:v>
                </c:pt>
                <c:pt idx="1818">
                  <c:v>4.0743799999999997</c:v>
                </c:pt>
                <c:pt idx="1819">
                  <c:v>4.0666700000000002</c:v>
                </c:pt>
                <c:pt idx="1820">
                  <c:v>4.0647500000000001</c:v>
                </c:pt>
                <c:pt idx="1821">
                  <c:v>4.1091600000000001</c:v>
                </c:pt>
                <c:pt idx="1822">
                  <c:v>4.09063</c:v>
                </c:pt>
                <c:pt idx="1823">
                  <c:v>4.0923100000000003</c:v>
                </c:pt>
                <c:pt idx="1824">
                  <c:v>4.08012</c:v>
                </c:pt>
                <c:pt idx="1825">
                  <c:v>4.1035199999999996</c:v>
                </c:pt>
                <c:pt idx="1826">
                  <c:v>4.1005500000000001</c:v>
                </c:pt>
              </c:numCache>
            </c:numRef>
          </c:val>
          <c:smooth val="0"/>
        </c:ser>
        <c:ser>
          <c:idx val="2"/>
          <c:order val="1"/>
          <c:tx>
            <c:v>USD-PLN</c:v>
          </c:tx>
          <c:spPr>
            <a:ln w="25400">
              <a:solidFill>
                <a:schemeClr val="bg1">
                  <a:lumMod val="75000"/>
                </a:schemeClr>
              </a:solidFill>
            </a:ln>
          </c:spPr>
          <c:marker>
            <c:symbol val="none"/>
          </c:marker>
          <c:cat>
            <c:numRef>
              <c:f>'1.1 Notowania złotego'!$G$29:$G$1855</c:f>
              <c:numCache>
                <c:formatCode>m/d/yyyy</c:formatCode>
                <c:ptCount val="1827"/>
                <c:pt idx="0">
                  <c:v>42734</c:v>
                </c:pt>
                <c:pt idx="1">
                  <c:v>42733</c:v>
                </c:pt>
                <c:pt idx="2">
                  <c:v>42732</c:v>
                </c:pt>
                <c:pt idx="3">
                  <c:v>42731</c:v>
                </c:pt>
                <c:pt idx="4">
                  <c:v>42730</c:v>
                </c:pt>
                <c:pt idx="5">
                  <c:v>42727</c:v>
                </c:pt>
                <c:pt idx="6">
                  <c:v>42726</c:v>
                </c:pt>
                <c:pt idx="7">
                  <c:v>42725</c:v>
                </c:pt>
                <c:pt idx="8">
                  <c:v>42724</c:v>
                </c:pt>
                <c:pt idx="9">
                  <c:v>42723</c:v>
                </c:pt>
                <c:pt idx="10">
                  <c:v>42720</c:v>
                </c:pt>
                <c:pt idx="11">
                  <c:v>42719</c:v>
                </c:pt>
                <c:pt idx="12">
                  <c:v>42718</c:v>
                </c:pt>
                <c:pt idx="13">
                  <c:v>42717</c:v>
                </c:pt>
                <c:pt idx="14">
                  <c:v>42716</c:v>
                </c:pt>
                <c:pt idx="15">
                  <c:v>42713</c:v>
                </c:pt>
                <c:pt idx="16">
                  <c:v>42712</c:v>
                </c:pt>
                <c:pt idx="17">
                  <c:v>42711</c:v>
                </c:pt>
                <c:pt idx="18">
                  <c:v>42710</c:v>
                </c:pt>
                <c:pt idx="19">
                  <c:v>42709</c:v>
                </c:pt>
                <c:pt idx="20">
                  <c:v>42706</c:v>
                </c:pt>
                <c:pt idx="21">
                  <c:v>42705</c:v>
                </c:pt>
                <c:pt idx="22">
                  <c:v>42704</c:v>
                </c:pt>
                <c:pt idx="23">
                  <c:v>42703</c:v>
                </c:pt>
                <c:pt idx="24">
                  <c:v>42702</c:v>
                </c:pt>
                <c:pt idx="25">
                  <c:v>42699</c:v>
                </c:pt>
                <c:pt idx="26">
                  <c:v>42698</c:v>
                </c:pt>
                <c:pt idx="27">
                  <c:v>42697</c:v>
                </c:pt>
                <c:pt idx="28">
                  <c:v>42696</c:v>
                </c:pt>
                <c:pt idx="29">
                  <c:v>42695</c:v>
                </c:pt>
                <c:pt idx="30">
                  <c:v>42692</c:v>
                </c:pt>
                <c:pt idx="31">
                  <c:v>42691</c:v>
                </c:pt>
                <c:pt idx="32">
                  <c:v>42690</c:v>
                </c:pt>
                <c:pt idx="33">
                  <c:v>42689</c:v>
                </c:pt>
                <c:pt idx="34">
                  <c:v>42688</c:v>
                </c:pt>
                <c:pt idx="35">
                  <c:v>42685</c:v>
                </c:pt>
                <c:pt idx="36">
                  <c:v>42684</c:v>
                </c:pt>
                <c:pt idx="37">
                  <c:v>42683</c:v>
                </c:pt>
                <c:pt idx="38">
                  <c:v>42682</c:v>
                </c:pt>
                <c:pt idx="39">
                  <c:v>42681</c:v>
                </c:pt>
                <c:pt idx="40">
                  <c:v>42678</c:v>
                </c:pt>
                <c:pt idx="41">
                  <c:v>42677</c:v>
                </c:pt>
                <c:pt idx="42">
                  <c:v>42676</c:v>
                </c:pt>
                <c:pt idx="43">
                  <c:v>42675</c:v>
                </c:pt>
                <c:pt idx="44">
                  <c:v>42674</c:v>
                </c:pt>
                <c:pt idx="45">
                  <c:v>42671</c:v>
                </c:pt>
                <c:pt idx="46">
                  <c:v>42670</c:v>
                </c:pt>
                <c:pt idx="47">
                  <c:v>42669</c:v>
                </c:pt>
                <c:pt idx="48">
                  <c:v>42668</c:v>
                </c:pt>
                <c:pt idx="49">
                  <c:v>42667</c:v>
                </c:pt>
                <c:pt idx="50">
                  <c:v>42664</c:v>
                </c:pt>
                <c:pt idx="51">
                  <c:v>42663</c:v>
                </c:pt>
                <c:pt idx="52">
                  <c:v>42662</c:v>
                </c:pt>
                <c:pt idx="53">
                  <c:v>42661</c:v>
                </c:pt>
                <c:pt idx="54">
                  <c:v>42660</c:v>
                </c:pt>
                <c:pt idx="55">
                  <c:v>42657</c:v>
                </c:pt>
                <c:pt idx="56">
                  <c:v>42656</c:v>
                </c:pt>
                <c:pt idx="57">
                  <c:v>42655</c:v>
                </c:pt>
                <c:pt idx="58">
                  <c:v>42654</c:v>
                </c:pt>
                <c:pt idx="59">
                  <c:v>42653</c:v>
                </c:pt>
                <c:pt idx="60">
                  <c:v>42650</c:v>
                </c:pt>
                <c:pt idx="61">
                  <c:v>42649</c:v>
                </c:pt>
                <c:pt idx="62">
                  <c:v>42648</c:v>
                </c:pt>
                <c:pt idx="63">
                  <c:v>42647</c:v>
                </c:pt>
                <c:pt idx="64">
                  <c:v>42646</c:v>
                </c:pt>
                <c:pt idx="65">
                  <c:v>42643</c:v>
                </c:pt>
                <c:pt idx="66">
                  <c:v>42642</c:v>
                </c:pt>
                <c:pt idx="67">
                  <c:v>42641</c:v>
                </c:pt>
                <c:pt idx="68">
                  <c:v>42640</c:v>
                </c:pt>
                <c:pt idx="69">
                  <c:v>42639</c:v>
                </c:pt>
                <c:pt idx="70">
                  <c:v>42636</c:v>
                </c:pt>
                <c:pt idx="71">
                  <c:v>42635</c:v>
                </c:pt>
                <c:pt idx="72">
                  <c:v>42634</c:v>
                </c:pt>
                <c:pt idx="73">
                  <c:v>42633</c:v>
                </c:pt>
                <c:pt idx="74">
                  <c:v>42632</c:v>
                </c:pt>
                <c:pt idx="75">
                  <c:v>42629</c:v>
                </c:pt>
                <c:pt idx="76">
                  <c:v>42628</c:v>
                </c:pt>
                <c:pt idx="77">
                  <c:v>42627</c:v>
                </c:pt>
                <c:pt idx="78">
                  <c:v>42626</c:v>
                </c:pt>
                <c:pt idx="79">
                  <c:v>42625</c:v>
                </c:pt>
                <c:pt idx="80">
                  <c:v>42622</c:v>
                </c:pt>
                <c:pt idx="81">
                  <c:v>42621</c:v>
                </c:pt>
                <c:pt idx="82">
                  <c:v>42620</c:v>
                </c:pt>
                <c:pt idx="83">
                  <c:v>42619</c:v>
                </c:pt>
                <c:pt idx="84">
                  <c:v>42618</c:v>
                </c:pt>
                <c:pt idx="85">
                  <c:v>42615</c:v>
                </c:pt>
                <c:pt idx="86">
                  <c:v>42614</c:v>
                </c:pt>
                <c:pt idx="87">
                  <c:v>42613</c:v>
                </c:pt>
                <c:pt idx="88">
                  <c:v>42612</c:v>
                </c:pt>
                <c:pt idx="89">
                  <c:v>42611</c:v>
                </c:pt>
                <c:pt idx="90">
                  <c:v>42608</c:v>
                </c:pt>
                <c:pt idx="91">
                  <c:v>42607</c:v>
                </c:pt>
                <c:pt idx="92">
                  <c:v>42606</c:v>
                </c:pt>
                <c:pt idx="93">
                  <c:v>42605</c:v>
                </c:pt>
                <c:pt idx="94">
                  <c:v>42604</c:v>
                </c:pt>
                <c:pt idx="95">
                  <c:v>42601</c:v>
                </c:pt>
                <c:pt idx="96">
                  <c:v>42600</c:v>
                </c:pt>
                <c:pt idx="97">
                  <c:v>42599</c:v>
                </c:pt>
                <c:pt idx="98">
                  <c:v>42598</c:v>
                </c:pt>
                <c:pt idx="99">
                  <c:v>42597</c:v>
                </c:pt>
                <c:pt idx="100">
                  <c:v>42594</c:v>
                </c:pt>
                <c:pt idx="101">
                  <c:v>42593</c:v>
                </c:pt>
                <c:pt idx="102">
                  <c:v>42592</c:v>
                </c:pt>
                <c:pt idx="103">
                  <c:v>42591</c:v>
                </c:pt>
                <c:pt idx="104">
                  <c:v>42590</c:v>
                </c:pt>
                <c:pt idx="105">
                  <c:v>42587</c:v>
                </c:pt>
                <c:pt idx="106">
                  <c:v>42586</c:v>
                </c:pt>
                <c:pt idx="107">
                  <c:v>42585</c:v>
                </c:pt>
                <c:pt idx="108">
                  <c:v>42584</c:v>
                </c:pt>
                <c:pt idx="109">
                  <c:v>42583</c:v>
                </c:pt>
                <c:pt idx="110">
                  <c:v>42580</c:v>
                </c:pt>
                <c:pt idx="111">
                  <c:v>42579</c:v>
                </c:pt>
                <c:pt idx="112">
                  <c:v>42578</c:v>
                </c:pt>
                <c:pt idx="113">
                  <c:v>42577</c:v>
                </c:pt>
                <c:pt idx="114">
                  <c:v>42576</c:v>
                </c:pt>
                <c:pt idx="115">
                  <c:v>42573</c:v>
                </c:pt>
                <c:pt idx="116">
                  <c:v>42572</c:v>
                </c:pt>
                <c:pt idx="117">
                  <c:v>42571</c:v>
                </c:pt>
                <c:pt idx="118">
                  <c:v>42570</c:v>
                </c:pt>
                <c:pt idx="119">
                  <c:v>42569</c:v>
                </c:pt>
                <c:pt idx="120">
                  <c:v>42566</c:v>
                </c:pt>
                <c:pt idx="121">
                  <c:v>42565</c:v>
                </c:pt>
                <c:pt idx="122">
                  <c:v>42564</c:v>
                </c:pt>
                <c:pt idx="123">
                  <c:v>42563</c:v>
                </c:pt>
                <c:pt idx="124">
                  <c:v>42562</c:v>
                </c:pt>
                <c:pt idx="125">
                  <c:v>42559</c:v>
                </c:pt>
                <c:pt idx="126">
                  <c:v>42558</c:v>
                </c:pt>
                <c:pt idx="127">
                  <c:v>42557</c:v>
                </c:pt>
                <c:pt idx="128">
                  <c:v>42556</c:v>
                </c:pt>
                <c:pt idx="129">
                  <c:v>42555</c:v>
                </c:pt>
                <c:pt idx="130">
                  <c:v>42552</c:v>
                </c:pt>
                <c:pt idx="131">
                  <c:v>42551</c:v>
                </c:pt>
                <c:pt idx="132">
                  <c:v>42550</c:v>
                </c:pt>
                <c:pt idx="133">
                  <c:v>42549</c:v>
                </c:pt>
                <c:pt idx="134">
                  <c:v>42548</c:v>
                </c:pt>
                <c:pt idx="135">
                  <c:v>42545</c:v>
                </c:pt>
                <c:pt idx="136">
                  <c:v>42544</c:v>
                </c:pt>
                <c:pt idx="137">
                  <c:v>42543</c:v>
                </c:pt>
                <c:pt idx="138">
                  <c:v>42542</c:v>
                </c:pt>
                <c:pt idx="139">
                  <c:v>42541</c:v>
                </c:pt>
                <c:pt idx="140">
                  <c:v>42538</c:v>
                </c:pt>
                <c:pt idx="141">
                  <c:v>42537</c:v>
                </c:pt>
                <c:pt idx="142">
                  <c:v>42536</c:v>
                </c:pt>
                <c:pt idx="143">
                  <c:v>42535</c:v>
                </c:pt>
                <c:pt idx="144">
                  <c:v>42534</c:v>
                </c:pt>
                <c:pt idx="145">
                  <c:v>42531</c:v>
                </c:pt>
                <c:pt idx="146">
                  <c:v>42530</c:v>
                </c:pt>
                <c:pt idx="147">
                  <c:v>42529</c:v>
                </c:pt>
                <c:pt idx="148">
                  <c:v>42528</c:v>
                </c:pt>
                <c:pt idx="149">
                  <c:v>42527</c:v>
                </c:pt>
                <c:pt idx="150">
                  <c:v>42524</c:v>
                </c:pt>
                <c:pt idx="151">
                  <c:v>42523</c:v>
                </c:pt>
                <c:pt idx="152">
                  <c:v>42522</c:v>
                </c:pt>
                <c:pt idx="153">
                  <c:v>42521</c:v>
                </c:pt>
                <c:pt idx="154">
                  <c:v>42520</c:v>
                </c:pt>
                <c:pt idx="155">
                  <c:v>42517</c:v>
                </c:pt>
                <c:pt idx="156">
                  <c:v>42516</c:v>
                </c:pt>
                <c:pt idx="157">
                  <c:v>42515</c:v>
                </c:pt>
                <c:pt idx="158">
                  <c:v>42514</c:v>
                </c:pt>
                <c:pt idx="159">
                  <c:v>42513</c:v>
                </c:pt>
                <c:pt idx="160">
                  <c:v>42510</c:v>
                </c:pt>
                <c:pt idx="161">
                  <c:v>42509</c:v>
                </c:pt>
                <c:pt idx="162">
                  <c:v>42508</c:v>
                </c:pt>
                <c:pt idx="163">
                  <c:v>42507</c:v>
                </c:pt>
                <c:pt idx="164">
                  <c:v>42506</c:v>
                </c:pt>
                <c:pt idx="165">
                  <c:v>42503</c:v>
                </c:pt>
                <c:pt idx="166">
                  <c:v>42502</c:v>
                </c:pt>
                <c:pt idx="167">
                  <c:v>42501</c:v>
                </c:pt>
                <c:pt idx="168">
                  <c:v>42500</c:v>
                </c:pt>
                <c:pt idx="169">
                  <c:v>42499</c:v>
                </c:pt>
                <c:pt idx="170">
                  <c:v>42496</c:v>
                </c:pt>
                <c:pt idx="171">
                  <c:v>42495</c:v>
                </c:pt>
                <c:pt idx="172">
                  <c:v>42494</c:v>
                </c:pt>
                <c:pt idx="173">
                  <c:v>42493</c:v>
                </c:pt>
                <c:pt idx="174">
                  <c:v>42492</c:v>
                </c:pt>
                <c:pt idx="175">
                  <c:v>42489</c:v>
                </c:pt>
                <c:pt idx="176">
                  <c:v>42488</c:v>
                </c:pt>
                <c:pt idx="177">
                  <c:v>42487</c:v>
                </c:pt>
                <c:pt idx="178">
                  <c:v>42486</c:v>
                </c:pt>
                <c:pt idx="179">
                  <c:v>42485</c:v>
                </c:pt>
                <c:pt idx="180">
                  <c:v>42482</c:v>
                </c:pt>
                <c:pt idx="181">
                  <c:v>42481</c:v>
                </c:pt>
                <c:pt idx="182">
                  <c:v>42480</c:v>
                </c:pt>
                <c:pt idx="183">
                  <c:v>42479</c:v>
                </c:pt>
                <c:pt idx="184">
                  <c:v>42478</c:v>
                </c:pt>
                <c:pt idx="185">
                  <c:v>42475</c:v>
                </c:pt>
                <c:pt idx="186">
                  <c:v>42474</c:v>
                </c:pt>
                <c:pt idx="187">
                  <c:v>42473</c:v>
                </c:pt>
                <c:pt idx="188">
                  <c:v>42472</c:v>
                </c:pt>
                <c:pt idx="189">
                  <c:v>42471</c:v>
                </c:pt>
                <c:pt idx="190">
                  <c:v>42468</c:v>
                </c:pt>
                <c:pt idx="191">
                  <c:v>42467</c:v>
                </c:pt>
                <c:pt idx="192">
                  <c:v>42466</c:v>
                </c:pt>
                <c:pt idx="193">
                  <c:v>42465</c:v>
                </c:pt>
                <c:pt idx="194">
                  <c:v>42464</c:v>
                </c:pt>
                <c:pt idx="195">
                  <c:v>42461</c:v>
                </c:pt>
                <c:pt idx="196">
                  <c:v>42460</c:v>
                </c:pt>
                <c:pt idx="197">
                  <c:v>42459</c:v>
                </c:pt>
                <c:pt idx="198">
                  <c:v>42458</c:v>
                </c:pt>
                <c:pt idx="199">
                  <c:v>42457</c:v>
                </c:pt>
                <c:pt idx="200">
                  <c:v>42454</c:v>
                </c:pt>
                <c:pt idx="201">
                  <c:v>42453</c:v>
                </c:pt>
                <c:pt idx="202">
                  <c:v>42452</c:v>
                </c:pt>
                <c:pt idx="203">
                  <c:v>42451</c:v>
                </c:pt>
                <c:pt idx="204">
                  <c:v>42450</c:v>
                </c:pt>
                <c:pt idx="205">
                  <c:v>42447</c:v>
                </c:pt>
                <c:pt idx="206">
                  <c:v>42446</c:v>
                </c:pt>
                <c:pt idx="207">
                  <c:v>42445</c:v>
                </c:pt>
                <c:pt idx="208">
                  <c:v>42444</c:v>
                </c:pt>
                <c:pt idx="209">
                  <c:v>42443</c:v>
                </c:pt>
                <c:pt idx="210">
                  <c:v>42440</c:v>
                </c:pt>
                <c:pt idx="211">
                  <c:v>42439</c:v>
                </c:pt>
                <c:pt idx="212">
                  <c:v>42438</c:v>
                </c:pt>
                <c:pt idx="213">
                  <c:v>42437</c:v>
                </c:pt>
                <c:pt idx="214">
                  <c:v>42436</c:v>
                </c:pt>
                <c:pt idx="215">
                  <c:v>42433</c:v>
                </c:pt>
                <c:pt idx="216">
                  <c:v>42432</c:v>
                </c:pt>
                <c:pt idx="217">
                  <c:v>42431</c:v>
                </c:pt>
                <c:pt idx="218">
                  <c:v>42430</c:v>
                </c:pt>
                <c:pt idx="219">
                  <c:v>42429</c:v>
                </c:pt>
                <c:pt idx="220">
                  <c:v>42426</c:v>
                </c:pt>
                <c:pt idx="221">
                  <c:v>42425</c:v>
                </c:pt>
                <c:pt idx="222">
                  <c:v>42424</c:v>
                </c:pt>
                <c:pt idx="223">
                  <c:v>42423</c:v>
                </c:pt>
                <c:pt idx="224">
                  <c:v>42422</c:v>
                </c:pt>
                <c:pt idx="225">
                  <c:v>42419</c:v>
                </c:pt>
                <c:pt idx="226">
                  <c:v>42418</c:v>
                </c:pt>
                <c:pt idx="227">
                  <c:v>42417</c:v>
                </c:pt>
                <c:pt idx="228">
                  <c:v>42416</c:v>
                </c:pt>
                <c:pt idx="229">
                  <c:v>42415</c:v>
                </c:pt>
                <c:pt idx="230">
                  <c:v>42412</c:v>
                </c:pt>
                <c:pt idx="231">
                  <c:v>42411</c:v>
                </c:pt>
                <c:pt idx="232">
                  <c:v>42410</c:v>
                </c:pt>
                <c:pt idx="233">
                  <c:v>42409</c:v>
                </c:pt>
                <c:pt idx="234">
                  <c:v>42408</c:v>
                </c:pt>
                <c:pt idx="235">
                  <c:v>42405</c:v>
                </c:pt>
                <c:pt idx="236">
                  <c:v>42404</c:v>
                </c:pt>
                <c:pt idx="237">
                  <c:v>42403</c:v>
                </c:pt>
                <c:pt idx="238">
                  <c:v>42402</c:v>
                </c:pt>
                <c:pt idx="239">
                  <c:v>42401</c:v>
                </c:pt>
                <c:pt idx="240">
                  <c:v>42398</c:v>
                </c:pt>
                <c:pt idx="241">
                  <c:v>42397</c:v>
                </c:pt>
                <c:pt idx="242">
                  <c:v>42396</c:v>
                </c:pt>
                <c:pt idx="243">
                  <c:v>42395</c:v>
                </c:pt>
                <c:pt idx="244">
                  <c:v>42394</c:v>
                </c:pt>
                <c:pt idx="245">
                  <c:v>42391</c:v>
                </c:pt>
                <c:pt idx="246">
                  <c:v>42390</c:v>
                </c:pt>
                <c:pt idx="247">
                  <c:v>42389</c:v>
                </c:pt>
                <c:pt idx="248">
                  <c:v>42388</c:v>
                </c:pt>
                <c:pt idx="249">
                  <c:v>42387</c:v>
                </c:pt>
                <c:pt idx="250">
                  <c:v>42384</c:v>
                </c:pt>
                <c:pt idx="251">
                  <c:v>42383</c:v>
                </c:pt>
                <c:pt idx="252">
                  <c:v>42382</c:v>
                </c:pt>
                <c:pt idx="253">
                  <c:v>42381</c:v>
                </c:pt>
                <c:pt idx="254">
                  <c:v>42380</c:v>
                </c:pt>
                <c:pt idx="255">
                  <c:v>42377</c:v>
                </c:pt>
                <c:pt idx="256">
                  <c:v>42376</c:v>
                </c:pt>
                <c:pt idx="257">
                  <c:v>42375</c:v>
                </c:pt>
                <c:pt idx="258">
                  <c:v>42374</c:v>
                </c:pt>
                <c:pt idx="259">
                  <c:v>42373</c:v>
                </c:pt>
                <c:pt idx="260">
                  <c:v>42370</c:v>
                </c:pt>
                <c:pt idx="261">
                  <c:v>42369</c:v>
                </c:pt>
                <c:pt idx="262">
                  <c:v>42368</c:v>
                </c:pt>
                <c:pt idx="263">
                  <c:v>42367</c:v>
                </c:pt>
                <c:pt idx="264">
                  <c:v>42366</c:v>
                </c:pt>
                <c:pt idx="265">
                  <c:v>42363</c:v>
                </c:pt>
                <c:pt idx="266">
                  <c:v>42362</c:v>
                </c:pt>
                <c:pt idx="267">
                  <c:v>42361</c:v>
                </c:pt>
                <c:pt idx="268">
                  <c:v>42360</c:v>
                </c:pt>
                <c:pt idx="269">
                  <c:v>42359</c:v>
                </c:pt>
                <c:pt idx="270">
                  <c:v>42356</c:v>
                </c:pt>
                <c:pt idx="271">
                  <c:v>42355</c:v>
                </c:pt>
                <c:pt idx="272">
                  <c:v>42354</c:v>
                </c:pt>
                <c:pt idx="273">
                  <c:v>42353</c:v>
                </c:pt>
                <c:pt idx="274">
                  <c:v>42352</c:v>
                </c:pt>
                <c:pt idx="275">
                  <c:v>42349</c:v>
                </c:pt>
                <c:pt idx="276">
                  <c:v>42348</c:v>
                </c:pt>
                <c:pt idx="277">
                  <c:v>42347</c:v>
                </c:pt>
                <c:pt idx="278">
                  <c:v>42346</c:v>
                </c:pt>
                <c:pt idx="279">
                  <c:v>42345</c:v>
                </c:pt>
                <c:pt idx="280">
                  <c:v>42342</c:v>
                </c:pt>
                <c:pt idx="281">
                  <c:v>42341</c:v>
                </c:pt>
                <c:pt idx="282">
                  <c:v>42340</c:v>
                </c:pt>
                <c:pt idx="283">
                  <c:v>42339</c:v>
                </c:pt>
                <c:pt idx="284">
                  <c:v>42338</c:v>
                </c:pt>
                <c:pt idx="285">
                  <c:v>42335</c:v>
                </c:pt>
                <c:pt idx="286">
                  <c:v>42334</c:v>
                </c:pt>
                <c:pt idx="287">
                  <c:v>42333</c:v>
                </c:pt>
                <c:pt idx="288">
                  <c:v>42332</c:v>
                </c:pt>
                <c:pt idx="289">
                  <c:v>42331</c:v>
                </c:pt>
                <c:pt idx="290">
                  <c:v>42328</c:v>
                </c:pt>
                <c:pt idx="291">
                  <c:v>42327</c:v>
                </c:pt>
                <c:pt idx="292">
                  <c:v>42326</c:v>
                </c:pt>
                <c:pt idx="293">
                  <c:v>42325</c:v>
                </c:pt>
                <c:pt idx="294">
                  <c:v>42324</c:v>
                </c:pt>
                <c:pt idx="295">
                  <c:v>42321</c:v>
                </c:pt>
                <c:pt idx="296">
                  <c:v>42320</c:v>
                </c:pt>
                <c:pt idx="297">
                  <c:v>42319</c:v>
                </c:pt>
                <c:pt idx="298">
                  <c:v>42318</c:v>
                </c:pt>
                <c:pt idx="299">
                  <c:v>42317</c:v>
                </c:pt>
                <c:pt idx="300">
                  <c:v>42314</c:v>
                </c:pt>
                <c:pt idx="301">
                  <c:v>42313</c:v>
                </c:pt>
                <c:pt idx="302">
                  <c:v>42312</c:v>
                </c:pt>
                <c:pt idx="303">
                  <c:v>42311</c:v>
                </c:pt>
                <c:pt idx="304">
                  <c:v>42310</c:v>
                </c:pt>
                <c:pt idx="305">
                  <c:v>42307</c:v>
                </c:pt>
                <c:pt idx="306">
                  <c:v>42306</c:v>
                </c:pt>
                <c:pt idx="307">
                  <c:v>42305</c:v>
                </c:pt>
                <c:pt idx="308">
                  <c:v>42304</c:v>
                </c:pt>
                <c:pt idx="309">
                  <c:v>42303</c:v>
                </c:pt>
                <c:pt idx="310">
                  <c:v>42300</c:v>
                </c:pt>
                <c:pt idx="311">
                  <c:v>42299</c:v>
                </c:pt>
                <c:pt idx="312">
                  <c:v>42298</c:v>
                </c:pt>
                <c:pt idx="313">
                  <c:v>42297</c:v>
                </c:pt>
                <c:pt idx="314">
                  <c:v>42296</c:v>
                </c:pt>
                <c:pt idx="315">
                  <c:v>42293</c:v>
                </c:pt>
                <c:pt idx="316">
                  <c:v>42292</c:v>
                </c:pt>
                <c:pt idx="317">
                  <c:v>42291</c:v>
                </c:pt>
                <c:pt idx="318">
                  <c:v>42290</c:v>
                </c:pt>
                <c:pt idx="319">
                  <c:v>42289</c:v>
                </c:pt>
                <c:pt idx="320">
                  <c:v>42286</c:v>
                </c:pt>
                <c:pt idx="321">
                  <c:v>42285</c:v>
                </c:pt>
                <c:pt idx="322">
                  <c:v>42284</c:v>
                </c:pt>
                <c:pt idx="323">
                  <c:v>42283</c:v>
                </c:pt>
                <c:pt idx="324">
                  <c:v>42282</c:v>
                </c:pt>
                <c:pt idx="325">
                  <c:v>42279</c:v>
                </c:pt>
                <c:pt idx="326">
                  <c:v>42278</c:v>
                </c:pt>
                <c:pt idx="327">
                  <c:v>42277</c:v>
                </c:pt>
                <c:pt idx="328">
                  <c:v>42276</c:v>
                </c:pt>
                <c:pt idx="329">
                  <c:v>42275</c:v>
                </c:pt>
                <c:pt idx="330">
                  <c:v>42272</c:v>
                </c:pt>
                <c:pt idx="331">
                  <c:v>42271</c:v>
                </c:pt>
                <c:pt idx="332">
                  <c:v>42270</c:v>
                </c:pt>
                <c:pt idx="333">
                  <c:v>42269</c:v>
                </c:pt>
                <c:pt idx="334">
                  <c:v>42268</c:v>
                </c:pt>
                <c:pt idx="335">
                  <c:v>42265</c:v>
                </c:pt>
                <c:pt idx="336">
                  <c:v>42264</c:v>
                </c:pt>
                <c:pt idx="337">
                  <c:v>42263</c:v>
                </c:pt>
                <c:pt idx="338">
                  <c:v>42262</c:v>
                </c:pt>
                <c:pt idx="339">
                  <c:v>42261</c:v>
                </c:pt>
                <c:pt idx="340">
                  <c:v>42258</c:v>
                </c:pt>
                <c:pt idx="341">
                  <c:v>42257</c:v>
                </c:pt>
                <c:pt idx="342">
                  <c:v>42256</c:v>
                </c:pt>
                <c:pt idx="343">
                  <c:v>42255</c:v>
                </c:pt>
                <c:pt idx="344">
                  <c:v>42254</c:v>
                </c:pt>
                <c:pt idx="345">
                  <c:v>42251</c:v>
                </c:pt>
                <c:pt idx="346">
                  <c:v>42250</c:v>
                </c:pt>
                <c:pt idx="347">
                  <c:v>42249</c:v>
                </c:pt>
                <c:pt idx="348">
                  <c:v>42248</c:v>
                </c:pt>
                <c:pt idx="349">
                  <c:v>42247</c:v>
                </c:pt>
                <c:pt idx="350">
                  <c:v>42244</c:v>
                </c:pt>
                <c:pt idx="351">
                  <c:v>42243</c:v>
                </c:pt>
                <c:pt idx="352">
                  <c:v>42242</c:v>
                </c:pt>
                <c:pt idx="353">
                  <c:v>42241</c:v>
                </c:pt>
                <c:pt idx="354">
                  <c:v>42240</c:v>
                </c:pt>
                <c:pt idx="355">
                  <c:v>42237</c:v>
                </c:pt>
                <c:pt idx="356">
                  <c:v>42236</c:v>
                </c:pt>
                <c:pt idx="357">
                  <c:v>42235</c:v>
                </c:pt>
                <c:pt idx="358">
                  <c:v>42234</c:v>
                </c:pt>
                <c:pt idx="359">
                  <c:v>42233</c:v>
                </c:pt>
                <c:pt idx="360">
                  <c:v>42230</c:v>
                </c:pt>
                <c:pt idx="361">
                  <c:v>42229</c:v>
                </c:pt>
                <c:pt idx="362">
                  <c:v>42228</c:v>
                </c:pt>
                <c:pt idx="363">
                  <c:v>42227</c:v>
                </c:pt>
                <c:pt idx="364">
                  <c:v>42226</c:v>
                </c:pt>
                <c:pt idx="365">
                  <c:v>42223</c:v>
                </c:pt>
                <c:pt idx="366">
                  <c:v>42222</c:v>
                </c:pt>
                <c:pt idx="367">
                  <c:v>42221</c:v>
                </c:pt>
                <c:pt idx="368">
                  <c:v>42220</c:v>
                </c:pt>
                <c:pt idx="369">
                  <c:v>42219</c:v>
                </c:pt>
                <c:pt idx="370">
                  <c:v>42216</c:v>
                </c:pt>
                <c:pt idx="371">
                  <c:v>42215</c:v>
                </c:pt>
                <c:pt idx="372">
                  <c:v>42214</c:v>
                </c:pt>
                <c:pt idx="373">
                  <c:v>42213</c:v>
                </c:pt>
                <c:pt idx="374">
                  <c:v>42212</c:v>
                </c:pt>
                <c:pt idx="375">
                  <c:v>42209</c:v>
                </c:pt>
                <c:pt idx="376">
                  <c:v>42208</c:v>
                </c:pt>
                <c:pt idx="377">
                  <c:v>42207</c:v>
                </c:pt>
                <c:pt idx="378">
                  <c:v>42206</c:v>
                </c:pt>
                <c:pt idx="379">
                  <c:v>42205</c:v>
                </c:pt>
                <c:pt idx="380">
                  <c:v>42202</c:v>
                </c:pt>
                <c:pt idx="381">
                  <c:v>42201</c:v>
                </c:pt>
                <c:pt idx="382">
                  <c:v>42200</c:v>
                </c:pt>
                <c:pt idx="383">
                  <c:v>42199</c:v>
                </c:pt>
                <c:pt idx="384">
                  <c:v>42198</c:v>
                </c:pt>
                <c:pt idx="385">
                  <c:v>42195</c:v>
                </c:pt>
                <c:pt idx="386">
                  <c:v>42194</c:v>
                </c:pt>
                <c:pt idx="387">
                  <c:v>42193</c:v>
                </c:pt>
                <c:pt idx="388">
                  <c:v>42192</c:v>
                </c:pt>
                <c:pt idx="389">
                  <c:v>42191</c:v>
                </c:pt>
                <c:pt idx="390">
                  <c:v>42188</c:v>
                </c:pt>
                <c:pt idx="391">
                  <c:v>42187</c:v>
                </c:pt>
                <c:pt idx="392">
                  <c:v>42186</c:v>
                </c:pt>
                <c:pt idx="393">
                  <c:v>42185</c:v>
                </c:pt>
                <c:pt idx="394">
                  <c:v>42184</c:v>
                </c:pt>
                <c:pt idx="395">
                  <c:v>42181</c:v>
                </c:pt>
                <c:pt idx="396">
                  <c:v>42180</c:v>
                </c:pt>
                <c:pt idx="397">
                  <c:v>42179</c:v>
                </c:pt>
                <c:pt idx="398">
                  <c:v>42178</c:v>
                </c:pt>
                <c:pt idx="399">
                  <c:v>42177</c:v>
                </c:pt>
                <c:pt idx="400">
                  <c:v>42174</c:v>
                </c:pt>
                <c:pt idx="401">
                  <c:v>42173</c:v>
                </c:pt>
                <c:pt idx="402">
                  <c:v>42172</c:v>
                </c:pt>
                <c:pt idx="403">
                  <c:v>42171</c:v>
                </c:pt>
                <c:pt idx="404">
                  <c:v>42170</c:v>
                </c:pt>
                <c:pt idx="405">
                  <c:v>42167</c:v>
                </c:pt>
                <c:pt idx="406">
                  <c:v>42166</c:v>
                </c:pt>
                <c:pt idx="407">
                  <c:v>42165</c:v>
                </c:pt>
                <c:pt idx="408">
                  <c:v>42164</c:v>
                </c:pt>
                <c:pt idx="409">
                  <c:v>42163</c:v>
                </c:pt>
                <c:pt idx="410">
                  <c:v>42160</c:v>
                </c:pt>
                <c:pt idx="411">
                  <c:v>42159</c:v>
                </c:pt>
                <c:pt idx="412">
                  <c:v>42158</c:v>
                </c:pt>
                <c:pt idx="413">
                  <c:v>42157</c:v>
                </c:pt>
                <c:pt idx="414">
                  <c:v>42156</c:v>
                </c:pt>
                <c:pt idx="415">
                  <c:v>42153</c:v>
                </c:pt>
                <c:pt idx="416">
                  <c:v>42152</c:v>
                </c:pt>
                <c:pt idx="417">
                  <c:v>42151</c:v>
                </c:pt>
                <c:pt idx="418">
                  <c:v>42150</c:v>
                </c:pt>
                <c:pt idx="419">
                  <c:v>42149</c:v>
                </c:pt>
                <c:pt idx="420">
                  <c:v>42146</c:v>
                </c:pt>
                <c:pt idx="421">
                  <c:v>42145</c:v>
                </c:pt>
                <c:pt idx="422">
                  <c:v>42144</c:v>
                </c:pt>
                <c:pt idx="423">
                  <c:v>42143</c:v>
                </c:pt>
                <c:pt idx="424">
                  <c:v>42142</c:v>
                </c:pt>
                <c:pt idx="425">
                  <c:v>42139</c:v>
                </c:pt>
                <c:pt idx="426">
                  <c:v>42138</c:v>
                </c:pt>
                <c:pt idx="427">
                  <c:v>42137</c:v>
                </c:pt>
                <c:pt idx="428">
                  <c:v>42136</c:v>
                </c:pt>
                <c:pt idx="429">
                  <c:v>42135</c:v>
                </c:pt>
                <c:pt idx="430">
                  <c:v>42132</c:v>
                </c:pt>
                <c:pt idx="431">
                  <c:v>42131</c:v>
                </c:pt>
                <c:pt idx="432">
                  <c:v>42130</c:v>
                </c:pt>
                <c:pt idx="433">
                  <c:v>42129</c:v>
                </c:pt>
                <c:pt idx="434">
                  <c:v>42128</c:v>
                </c:pt>
                <c:pt idx="435">
                  <c:v>42125</c:v>
                </c:pt>
                <c:pt idx="436">
                  <c:v>42124</c:v>
                </c:pt>
                <c:pt idx="437">
                  <c:v>42123</c:v>
                </c:pt>
                <c:pt idx="438">
                  <c:v>42122</c:v>
                </c:pt>
                <c:pt idx="439">
                  <c:v>42121</c:v>
                </c:pt>
                <c:pt idx="440">
                  <c:v>42118</c:v>
                </c:pt>
                <c:pt idx="441">
                  <c:v>42117</c:v>
                </c:pt>
                <c:pt idx="442">
                  <c:v>42116</c:v>
                </c:pt>
                <c:pt idx="443">
                  <c:v>42115</c:v>
                </c:pt>
                <c:pt idx="444">
                  <c:v>42114</c:v>
                </c:pt>
                <c:pt idx="445">
                  <c:v>42111</c:v>
                </c:pt>
                <c:pt idx="446">
                  <c:v>42110</c:v>
                </c:pt>
                <c:pt idx="447">
                  <c:v>42109</c:v>
                </c:pt>
                <c:pt idx="448">
                  <c:v>42108</c:v>
                </c:pt>
                <c:pt idx="449">
                  <c:v>42107</c:v>
                </c:pt>
                <c:pt idx="450">
                  <c:v>42104</c:v>
                </c:pt>
                <c:pt idx="451">
                  <c:v>42103</c:v>
                </c:pt>
                <c:pt idx="452">
                  <c:v>42102</c:v>
                </c:pt>
                <c:pt idx="453">
                  <c:v>42101</c:v>
                </c:pt>
                <c:pt idx="454">
                  <c:v>42100</c:v>
                </c:pt>
                <c:pt idx="455">
                  <c:v>42097</c:v>
                </c:pt>
                <c:pt idx="456">
                  <c:v>42096</c:v>
                </c:pt>
                <c:pt idx="457">
                  <c:v>42095</c:v>
                </c:pt>
                <c:pt idx="458">
                  <c:v>42094</c:v>
                </c:pt>
                <c:pt idx="459">
                  <c:v>42093</c:v>
                </c:pt>
                <c:pt idx="460">
                  <c:v>42090</c:v>
                </c:pt>
                <c:pt idx="461">
                  <c:v>42089</c:v>
                </c:pt>
                <c:pt idx="462">
                  <c:v>42088</c:v>
                </c:pt>
                <c:pt idx="463">
                  <c:v>42087</c:v>
                </c:pt>
                <c:pt idx="464">
                  <c:v>42086</c:v>
                </c:pt>
                <c:pt idx="465">
                  <c:v>42083</c:v>
                </c:pt>
                <c:pt idx="466">
                  <c:v>42082</c:v>
                </c:pt>
                <c:pt idx="467">
                  <c:v>42081</c:v>
                </c:pt>
                <c:pt idx="468">
                  <c:v>42080</c:v>
                </c:pt>
                <c:pt idx="469">
                  <c:v>42079</c:v>
                </c:pt>
                <c:pt idx="470">
                  <c:v>42076</c:v>
                </c:pt>
                <c:pt idx="471">
                  <c:v>42075</c:v>
                </c:pt>
                <c:pt idx="472">
                  <c:v>42074</c:v>
                </c:pt>
                <c:pt idx="473">
                  <c:v>42073</c:v>
                </c:pt>
                <c:pt idx="474">
                  <c:v>42072</c:v>
                </c:pt>
                <c:pt idx="475">
                  <c:v>42069</c:v>
                </c:pt>
                <c:pt idx="476">
                  <c:v>42068</c:v>
                </c:pt>
                <c:pt idx="477">
                  <c:v>42067</c:v>
                </c:pt>
                <c:pt idx="478">
                  <c:v>42066</c:v>
                </c:pt>
                <c:pt idx="479">
                  <c:v>42065</c:v>
                </c:pt>
                <c:pt idx="480">
                  <c:v>42062</c:v>
                </c:pt>
                <c:pt idx="481">
                  <c:v>42061</c:v>
                </c:pt>
                <c:pt idx="482">
                  <c:v>42060</c:v>
                </c:pt>
                <c:pt idx="483">
                  <c:v>42059</c:v>
                </c:pt>
                <c:pt idx="484">
                  <c:v>42058</c:v>
                </c:pt>
                <c:pt idx="485">
                  <c:v>42055</c:v>
                </c:pt>
                <c:pt idx="486">
                  <c:v>42054</c:v>
                </c:pt>
                <c:pt idx="487">
                  <c:v>42053</c:v>
                </c:pt>
                <c:pt idx="488">
                  <c:v>42052</c:v>
                </c:pt>
                <c:pt idx="489">
                  <c:v>42051</c:v>
                </c:pt>
                <c:pt idx="490">
                  <c:v>42048</c:v>
                </c:pt>
                <c:pt idx="491">
                  <c:v>42047</c:v>
                </c:pt>
                <c:pt idx="492">
                  <c:v>42046</c:v>
                </c:pt>
                <c:pt idx="493">
                  <c:v>42045</c:v>
                </c:pt>
                <c:pt idx="494">
                  <c:v>42044</c:v>
                </c:pt>
                <c:pt idx="495">
                  <c:v>42041</c:v>
                </c:pt>
                <c:pt idx="496">
                  <c:v>42040</c:v>
                </c:pt>
                <c:pt idx="497">
                  <c:v>42039</c:v>
                </c:pt>
                <c:pt idx="498">
                  <c:v>42038</c:v>
                </c:pt>
                <c:pt idx="499">
                  <c:v>42037</c:v>
                </c:pt>
                <c:pt idx="500">
                  <c:v>42034</c:v>
                </c:pt>
                <c:pt idx="501">
                  <c:v>42033</c:v>
                </c:pt>
                <c:pt idx="502">
                  <c:v>42032</c:v>
                </c:pt>
                <c:pt idx="503">
                  <c:v>42031</c:v>
                </c:pt>
                <c:pt idx="504">
                  <c:v>42030</c:v>
                </c:pt>
                <c:pt idx="505">
                  <c:v>42027</c:v>
                </c:pt>
                <c:pt idx="506">
                  <c:v>42026</c:v>
                </c:pt>
                <c:pt idx="507">
                  <c:v>42025</c:v>
                </c:pt>
                <c:pt idx="508">
                  <c:v>42024</c:v>
                </c:pt>
                <c:pt idx="509">
                  <c:v>42023</c:v>
                </c:pt>
                <c:pt idx="510">
                  <c:v>42020</c:v>
                </c:pt>
                <c:pt idx="511">
                  <c:v>42019</c:v>
                </c:pt>
                <c:pt idx="512">
                  <c:v>42018</c:v>
                </c:pt>
                <c:pt idx="513">
                  <c:v>42017</c:v>
                </c:pt>
                <c:pt idx="514">
                  <c:v>42016</c:v>
                </c:pt>
                <c:pt idx="515">
                  <c:v>42013</c:v>
                </c:pt>
                <c:pt idx="516">
                  <c:v>42012</c:v>
                </c:pt>
                <c:pt idx="517">
                  <c:v>42011</c:v>
                </c:pt>
                <c:pt idx="518">
                  <c:v>42010</c:v>
                </c:pt>
                <c:pt idx="519">
                  <c:v>42009</c:v>
                </c:pt>
                <c:pt idx="520">
                  <c:v>42006</c:v>
                </c:pt>
                <c:pt idx="521">
                  <c:v>42005</c:v>
                </c:pt>
                <c:pt idx="522">
                  <c:v>42004</c:v>
                </c:pt>
                <c:pt idx="523">
                  <c:v>42003</c:v>
                </c:pt>
                <c:pt idx="524">
                  <c:v>42002</c:v>
                </c:pt>
                <c:pt idx="525">
                  <c:v>41999</c:v>
                </c:pt>
                <c:pt idx="526">
                  <c:v>41998</c:v>
                </c:pt>
                <c:pt idx="527">
                  <c:v>41997</c:v>
                </c:pt>
                <c:pt idx="528">
                  <c:v>41996</c:v>
                </c:pt>
                <c:pt idx="529">
                  <c:v>41995</c:v>
                </c:pt>
                <c:pt idx="530">
                  <c:v>41992</c:v>
                </c:pt>
                <c:pt idx="531">
                  <c:v>41991</c:v>
                </c:pt>
                <c:pt idx="532">
                  <c:v>41990</c:v>
                </c:pt>
                <c:pt idx="533">
                  <c:v>41989</c:v>
                </c:pt>
                <c:pt idx="534">
                  <c:v>41988</c:v>
                </c:pt>
                <c:pt idx="535">
                  <c:v>41985</c:v>
                </c:pt>
                <c:pt idx="536">
                  <c:v>41984</c:v>
                </c:pt>
                <c:pt idx="537">
                  <c:v>41983</c:v>
                </c:pt>
                <c:pt idx="538">
                  <c:v>41982</c:v>
                </c:pt>
                <c:pt idx="539">
                  <c:v>41981</c:v>
                </c:pt>
                <c:pt idx="540">
                  <c:v>41978</c:v>
                </c:pt>
                <c:pt idx="541">
                  <c:v>41977</c:v>
                </c:pt>
                <c:pt idx="542">
                  <c:v>41976</c:v>
                </c:pt>
                <c:pt idx="543">
                  <c:v>41975</c:v>
                </c:pt>
                <c:pt idx="544">
                  <c:v>41974</c:v>
                </c:pt>
                <c:pt idx="545">
                  <c:v>41971</c:v>
                </c:pt>
                <c:pt idx="546">
                  <c:v>41970</c:v>
                </c:pt>
                <c:pt idx="547">
                  <c:v>41969</c:v>
                </c:pt>
                <c:pt idx="548">
                  <c:v>41968</c:v>
                </c:pt>
                <c:pt idx="549">
                  <c:v>41967</c:v>
                </c:pt>
                <c:pt idx="550">
                  <c:v>41964</c:v>
                </c:pt>
                <c:pt idx="551">
                  <c:v>41963</c:v>
                </c:pt>
                <c:pt idx="552">
                  <c:v>41962</c:v>
                </c:pt>
                <c:pt idx="553">
                  <c:v>41961</c:v>
                </c:pt>
                <c:pt idx="554">
                  <c:v>41960</c:v>
                </c:pt>
                <c:pt idx="555">
                  <c:v>41957</c:v>
                </c:pt>
                <c:pt idx="556">
                  <c:v>41956</c:v>
                </c:pt>
                <c:pt idx="557">
                  <c:v>41955</c:v>
                </c:pt>
                <c:pt idx="558">
                  <c:v>41954</c:v>
                </c:pt>
                <c:pt idx="559">
                  <c:v>41953</c:v>
                </c:pt>
                <c:pt idx="560">
                  <c:v>41950</c:v>
                </c:pt>
                <c:pt idx="561">
                  <c:v>41949</c:v>
                </c:pt>
                <c:pt idx="562">
                  <c:v>41948</c:v>
                </c:pt>
                <c:pt idx="563">
                  <c:v>41947</c:v>
                </c:pt>
                <c:pt idx="564">
                  <c:v>41946</c:v>
                </c:pt>
                <c:pt idx="565">
                  <c:v>41943</c:v>
                </c:pt>
                <c:pt idx="566">
                  <c:v>41942</c:v>
                </c:pt>
                <c:pt idx="567">
                  <c:v>41941</c:v>
                </c:pt>
                <c:pt idx="568">
                  <c:v>41940</c:v>
                </c:pt>
                <c:pt idx="569">
                  <c:v>41939</c:v>
                </c:pt>
                <c:pt idx="570">
                  <c:v>41936</c:v>
                </c:pt>
                <c:pt idx="571">
                  <c:v>41935</c:v>
                </c:pt>
                <c:pt idx="572">
                  <c:v>41934</c:v>
                </c:pt>
                <c:pt idx="573">
                  <c:v>41933</c:v>
                </c:pt>
                <c:pt idx="574">
                  <c:v>41932</c:v>
                </c:pt>
                <c:pt idx="575">
                  <c:v>41929</c:v>
                </c:pt>
                <c:pt idx="576">
                  <c:v>41928</c:v>
                </c:pt>
                <c:pt idx="577">
                  <c:v>41927</c:v>
                </c:pt>
                <c:pt idx="578">
                  <c:v>41926</c:v>
                </c:pt>
                <c:pt idx="579">
                  <c:v>41925</c:v>
                </c:pt>
                <c:pt idx="580">
                  <c:v>41922</c:v>
                </c:pt>
                <c:pt idx="581">
                  <c:v>41921</c:v>
                </c:pt>
                <c:pt idx="582">
                  <c:v>41920</c:v>
                </c:pt>
                <c:pt idx="583">
                  <c:v>41919</c:v>
                </c:pt>
                <c:pt idx="584">
                  <c:v>41918</c:v>
                </c:pt>
                <c:pt idx="585">
                  <c:v>41915</c:v>
                </c:pt>
                <c:pt idx="586">
                  <c:v>41914</c:v>
                </c:pt>
                <c:pt idx="587">
                  <c:v>41913</c:v>
                </c:pt>
                <c:pt idx="588">
                  <c:v>41912</c:v>
                </c:pt>
                <c:pt idx="589">
                  <c:v>41911</c:v>
                </c:pt>
                <c:pt idx="590">
                  <c:v>41908</c:v>
                </c:pt>
                <c:pt idx="591">
                  <c:v>41907</c:v>
                </c:pt>
                <c:pt idx="592">
                  <c:v>41906</c:v>
                </c:pt>
                <c:pt idx="593">
                  <c:v>41905</c:v>
                </c:pt>
                <c:pt idx="594">
                  <c:v>41904</c:v>
                </c:pt>
                <c:pt idx="595">
                  <c:v>41901</c:v>
                </c:pt>
                <c:pt idx="596">
                  <c:v>41900</c:v>
                </c:pt>
                <c:pt idx="597">
                  <c:v>41899</c:v>
                </c:pt>
                <c:pt idx="598">
                  <c:v>41898</c:v>
                </c:pt>
                <c:pt idx="599">
                  <c:v>41897</c:v>
                </c:pt>
                <c:pt idx="600">
                  <c:v>41894</c:v>
                </c:pt>
                <c:pt idx="601">
                  <c:v>41893</c:v>
                </c:pt>
                <c:pt idx="602">
                  <c:v>41892</c:v>
                </c:pt>
                <c:pt idx="603">
                  <c:v>41891</c:v>
                </c:pt>
                <c:pt idx="604">
                  <c:v>41890</c:v>
                </c:pt>
                <c:pt idx="605">
                  <c:v>41887</c:v>
                </c:pt>
                <c:pt idx="606">
                  <c:v>41886</c:v>
                </c:pt>
                <c:pt idx="607">
                  <c:v>41885</c:v>
                </c:pt>
                <c:pt idx="608">
                  <c:v>41884</c:v>
                </c:pt>
                <c:pt idx="609">
                  <c:v>41883</c:v>
                </c:pt>
                <c:pt idx="610">
                  <c:v>41880</c:v>
                </c:pt>
                <c:pt idx="611">
                  <c:v>41879</c:v>
                </c:pt>
                <c:pt idx="612">
                  <c:v>41878</c:v>
                </c:pt>
                <c:pt idx="613">
                  <c:v>41877</c:v>
                </c:pt>
                <c:pt idx="614">
                  <c:v>41876</c:v>
                </c:pt>
                <c:pt idx="615">
                  <c:v>41873</c:v>
                </c:pt>
                <c:pt idx="616">
                  <c:v>41872</c:v>
                </c:pt>
                <c:pt idx="617">
                  <c:v>41871</c:v>
                </c:pt>
                <c:pt idx="618">
                  <c:v>41870</c:v>
                </c:pt>
                <c:pt idx="619">
                  <c:v>41869</c:v>
                </c:pt>
                <c:pt idx="620">
                  <c:v>41866</c:v>
                </c:pt>
                <c:pt idx="621">
                  <c:v>41865</c:v>
                </c:pt>
                <c:pt idx="622">
                  <c:v>41864</c:v>
                </c:pt>
                <c:pt idx="623">
                  <c:v>41863</c:v>
                </c:pt>
                <c:pt idx="624">
                  <c:v>41862</c:v>
                </c:pt>
                <c:pt idx="625">
                  <c:v>41859</c:v>
                </c:pt>
                <c:pt idx="626">
                  <c:v>41858</c:v>
                </c:pt>
                <c:pt idx="627">
                  <c:v>41857</c:v>
                </c:pt>
                <c:pt idx="628">
                  <c:v>41856</c:v>
                </c:pt>
                <c:pt idx="629">
                  <c:v>41855</c:v>
                </c:pt>
                <c:pt idx="630">
                  <c:v>41852</c:v>
                </c:pt>
                <c:pt idx="631">
                  <c:v>41851</c:v>
                </c:pt>
                <c:pt idx="632">
                  <c:v>41850</c:v>
                </c:pt>
                <c:pt idx="633">
                  <c:v>41849</c:v>
                </c:pt>
                <c:pt idx="634">
                  <c:v>41848</c:v>
                </c:pt>
                <c:pt idx="635">
                  <c:v>41845</c:v>
                </c:pt>
                <c:pt idx="636">
                  <c:v>41844</c:v>
                </c:pt>
                <c:pt idx="637">
                  <c:v>41843</c:v>
                </c:pt>
                <c:pt idx="638">
                  <c:v>41842</c:v>
                </c:pt>
                <c:pt idx="639">
                  <c:v>41841</c:v>
                </c:pt>
                <c:pt idx="640">
                  <c:v>41838</c:v>
                </c:pt>
                <c:pt idx="641">
                  <c:v>41837</c:v>
                </c:pt>
                <c:pt idx="642">
                  <c:v>41836</c:v>
                </c:pt>
                <c:pt idx="643">
                  <c:v>41835</c:v>
                </c:pt>
                <c:pt idx="644">
                  <c:v>41834</c:v>
                </c:pt>
                <c:pt idx="645">
                  <c:v>41831</c:v>
                </c:pt>
                <c:pt idx="646">
                  <c:v>41830</c:v>
                </c:pt>
                <c:pt idx="647">
                  <c:v>41829</c:v>
                </c:pt>
                <c:pt idx="648">
                  <c:v>41828</c:v>
                </c:pt>
                <c:pt idx="649">
                  <c:v>41827</c:v>
                </c:pt>
                <c:pt idx="650">
                  <c:v>41824</c:v>
                </c:pt>
                <c:pt idx="651">
                  <c:v>41823</c:v>
                </c:pt>
                <c:pt idx="652">
                  <c:v>41822</c:v>
                </c:pt>
                <c:pt idx="653">
                  <c:v>41821</c:v>
                </c:pt>
                <c:pt idx="654">
                  <c:v>41820</c:v>
                </c:pt>
                <c:pt idx="655">
                  <c:v>41817</c:v>
                </c:pt>
                <c:pt idx="656">
                  <c:v>41816</c:v>
                </c:pt>
                <c:pt idx="657">
                  <c:v>41815</c:v>
                </c:pt>
                <c:pt idx="658">
                  <c:v>41814</c:v>
                </c:pt>
                <c:pt idx="659">
                  <c:v>41813</c:v>
                </c:pt>
                <c:pt idx="660">
                  <c:v>41810</c:v>
                </c:pt>
                <c:pt idx="661">
                  <c:v>41809</c:v>
                </c:pt>
                <c:pt idx="662">
                  <c:v>41808</c:v>
                </c:pt>
                <c:pt idx="663">
                  <c:v>41807</c:v>
                </c:pt>
                <c:pt idx="664">
                  <c:v>41806</c:v>
                </c:pt>
                <c:pt idx="665">
                  <c:v>41803</c:v>
                </c:pt>
                <c:pt idx="666">
                  <c:v>41802</c:v>
                </c:pt>
                <c:pt idx="667">
                  <c:v>41801</c:v>
                </c:pt>
                <c:pt idx="668">
                  <c:v>41800</c:v>
                </c:pt>
                <c:pt idx="669">
                  <c:v>41799</c:v>
                </c:pt>
                <c:pt idx="670">
                  <c:v>41796</c:v>
                </c:pt>
                <c:pt idx="671">
                  <c:v>41795</c:v>
                </c:pt>
                <c:pt idx="672">
                  <c:v>41794</c:v>
                </c:pt>
                <c:pt idx="673">
                  <c:v>41793</c:v>
                </c:pt>
                <c:pt idx="674">
                  <c:v>41792</c:v>
                </c:pt>
                <c:pt idx="675">
                  <c:v>41789</c:v>
                </c:pt>
                <c:pt idx="676">
                  <c:v>41788</c:v>
                </c:pt>
                <c:pt idx="677">
                  <c:v>41787</c:v>
                </c:pt>
                <c:pt idx="678">
                  <c:v>41786</c:v>
                </c:pt>
                <c:pt idx="679">
                  <c:v>41785</c:v>
                </c:pt>
                <c:pt idx="680">
                  <c:v>41782</c:v>
                </c:pt>
                <c:pt idx="681">
                  <c:v>41781</c:v>
                </c:pt>
                <c:pt idx="682">
                  <c:v>41780</c:v>
                </c:pt>
                <c:pt idx="683">
                  <c:v>41779</c:v>
                </c:pt>
                <c:pt idx="684">
                  <c:v>41778</c:v>
                </c:pt>
                <c:pt idx="685">
                  <c:v>41775</c:v>
                </c:pt>
                <c:pt idx="686">
                  <c:v>41774</c:v>
                </c:pt>
                <c:pt idx="687">
                  <c:v>41773</c:v>
                </c:pt>
                <c:pt idx="688">
                  <c:v>41772</c:v>
                </c:pt>
                <c:pt idx="689">
                  <c:v>41771</c:v>
                </c:pt>
                <c:pt idx="690">
                  <c:v>41768</c:v>
                </c:pt>
                <c:pt idx="691">
                  <c:v>41767</c:v>
                </c:pt>
                <c:pt idx="692">
                  <c:v>41766</c:v>
                </c:pt>
                <c:pt idx="693">
                  <c:v>41765</c:v>
                </c:pt>
                <c:pt idx="694">
                  <c:v>41764</c:v>
                </c:pt>
                <c:pt idx="695">
                  <c:v>41761</c:v>
                </c:pt>
                <c:pt idx="696">
                  <c:v>41760</c:v>
                </c:pt>
                <c:pt idx="697">
                  <c:v>41759</c:v>
                </c:pt>
                <c:pt idx="698">
                  <c:v>41758</c:v>
                </c:pt>
                <c:pt idx="699">
                  <c:v>41757</c:v>
                </c:pt>
                <c:pt idx="700">
                  <c:v>41754</c:v>
                </c:pt>
                <c:pt idx="701">
                  <c:v>41753</c:v>
                </c:pt>
                <c:pt idx="702">
                  <c:v>41752</c:v>
                </c:pt>
                <c:pt idx="703">
                  <c:v>41751</c:v>
                </c:pt>
                <c:pt idx="704">
                  <c:v>41750</c:v>
                </c:pt>
                <c:pt idx="705">
                  <c:v>41747</c:v>
                </c:pt>
                <c:pt idx="706">
                  <c:v>41746</c:v>
                </c:pt>
                <c:pt idx="707">
                  <c:v>41745</c:v>
                </c:pt>
                <c:pt idx="708">
                  <c:v>41744</c:v>
                </c:pt>
                <c:pt idx="709">
                  <c:v>41743</c:v>
                </c:pt>
                <c:pt idx="710">
                  <c:v>41740</c:v>
                </c:pt>
                <c:pt idx="711">
                  <c:v>41739</c:v>
                </c:pt>
                <c:pt idx="712">
                  <c:v>41738</c:v>
                </c:pt>
                <c:pt idx="713">
                  <c:v>41737</c:v>
                </c:pt>
                <c:pt idx="714">
                  <c:v>41736</c:v>
                </c:pt>
                <c:pt idx="715">
                  <c:v>41733</c:v>
                </c:pt>
                <c:pt idx="716">
                  <c:v>41732</c:v>
                </c:pt>
                <c:pt idx="717">
                  <c:v>41731</c:v>
                </c:pt>
                <c:pt idx="718">
                  <c:v>41730</c:v>
                </c:pt>
                <c:pt idx="719">
                  <c:v>41729</c:v>
                </c:pt>
                <c:pt idx="720">
                  <c:v>41726</c:v>
                </c:pt>
                <c:pt idx="721">
                  <c:v>41725</c:v>
                </c:pt>
                <c:pt idx="722">
                  <c:v>41724</c:v>
                </c:pt>
                <c:pt idx="723">
                  <c:v>41723</c:v>
                </c:pt>
                <c:pt idx="724">
                  <c:v>41722</c:v>
                </c:pt>
                <c:pt idx="725">
                  <c:v>41719</c:v>
                </c:pt>
                <c:pt idx="726">
                  <c:v>41718</c:v>
                </c:pt>
                <c:pt idx="727">
                  <c:v>41717</c:v>
                </c:pt>
                <c:pt idx="728">
                  <c:v>41716</c:v>
                </c:pt>
                <c:pt idx="729">
                  <c:v>41715</c:v>
                </c:pt>
                <c:pt idx="730">
                  <c:v>41712</c:v>
                </c:pt>
                <c:pt idx="731">
                  <c:v>41711</c:v>
                </c:pt>
                <c:pt idx="732">
                  <c:v>41710</c:v>
                </c:pt>
                <c:pt idx="733">
                  <c:v>41709</c:v>
                </c:pt>
                <c:pt idx="734">
                  <c:v>41708</c:v>
                </c:pt>
                <c:pt idx="735">
                  <c:v>41705</c:v>
                </c:pt>
                <c:pt idx="736">
                  <c:v>41704</c:v>
                </c:pt>
                <c:pt idx="737">
                  <c:v>41703</c:v>
                </c:pt>
                <c:pt idx="738">
                  <c:v>41702</c:v>
                </c:pt>
                <c:pt idx="739">
                  <c:v>41701</c:v>
                </c:pt>
                <c:pt idx="740">
                  <c:v>41698</c:v>
                </c:pt>
                <c:pt idx="741">
                  <c:v>41697</c:v>
                </c:pt>
                <c:pt idx="742">
                  <c:v>41696</c:v>
                </c:pt>
                <c:pt idx="743">
                  <c:v>41695</c:v>
                </c:pt>
                <c:pt idx="744">
                  <c:v>41694</c:v>
                </c:pt>
                <c:pt idx="745">
                  <c:v>41691</c:v>
                </c:pt>
                <c:pt idx="746">
                  <c:v>41690</c:v>
                </c:pt>
                <c:pt idx="747">
                  <c:v>41689</c:v>
                </c:pt>
                <c:pt idx="748">
                  <c:v>41688</c:v>
                </c:pt>
                <c:pt idx="749">
                  <c:v>41687</c:v>
                </c:pt>
                <c:pt idx="750">
                  <c:v>41684</c:v>
                </c:pt>
                <c:pt idx="751">
                  <c:v>41683</c:v>
                </c:pt>
                <c:pt idx="752">
                  <c:v>41682</c:v>
                </c:pt>
                <c:pt idx="753">
                  <c:v>41681</c:v>
                </c:pt>
                <c:pt idx="754">
                  <c:v>41680</c:v>
                </c:pt>
                <c:pt idx="755">
                  <c:v>41677</c:v>
                </c:pt>
                <c:pt idx="756">
                  <c:v>41676</c:v>
                </c:pt>
                <c:pt idx="757">
                  <c:v>41675</c:v>
                </c:pt>
                <c:pt idx="758">
                  <c:v>41674</c:v>
                </c:pt>
                <c:pt idx="759">
                  <c:v>41673</c:v>
                </c:pt>
                <c:pt idx="760">
                  <c:v>41670</c:v>
                </c:pt>
                <c:pt idx="761">
                  <c:v>41669</c:v>
                </c:pt>
                <c:pt idx="762">
                  <c:v>41668</c:v>
                </c:pt>
                <c:pt idx="763">
                  <c:v>41667</c:v>
                </c:pt>
                <c:pt idx="764">
                  <c:v>41666</c:v>
                </c:pt>
                <c:pt idx="765">
                  <c:v>41663</c:v>
                </c:pt>
                <c:pt idx="766">
                  <c:v>41662</c:v>
                </c:pt>
                <c:pt idx="767">
                  <c:v>41661</c:v>
                </c:pt>
                <c:pt idx="768">
                  <c:v>41660</c:v>
                </c:pt>
                <c:pt idx="769">
                  <c:v>41659</c:v>
                </c:pt>
                <c:pt idx="770">
                  <c:v>41656</c:v>
                </c:pt>
                <c:pt idx="771">
                  <c:v>41655</c:v>
                </c:pt>
                <c:pt idx="772">
                  <c:v>41654</c:v>
                </c:pt>
                <c:pt idx="773">
                  <c:v>41653</c:v>
                </c:pt>
                <c:pt idx="774">
                  <c:v>41652</c:v>
                </c:pt>
                <c:pt idx="775">
                  <c:v>41649</c:v>
                </c:pt>
                <c:pt idx="776">
                  <c:v>41648</c:v>
                </c:pt>
                <c:pt idx="777">
                  <c:v>41647</c:v>
                </c:pt>
                <c:pt idx="778">
                  <c:v>41646</c:v>
                </c:pt>
                <c:pt idx="779">
                  <c:v>41645</c:v>
                </c:pt>
                <c:pt idx="780">
                  <c:v>41642</c:v>
                </c:pt>
                <c:pt idx="781">
                  <c:v>41641</c:v>
                </c:pt>
                <c:pt idx="782">
                  <c:v>41640</c:v>
                </c:pt>
                <c:pt idx="783">
                  <c:v>41639</c:v>
                </c:pt>
                <c:pt idx="784">
                  <c:v>41638</c:v>
                </c:pt>
                <c:pt idx="785">
                  <c:v>41635</c:v>
                </c:pt>
                <c:pt idx="786">
                  <c:v>41634</c:v>
                </c:pt>
                <c:pt idx="787">
                  <c:v>41633</c:v>
                </c:pt>
                <c:pt idx="788">
                  <c:v>41632</c:v>
                </c:pt>
                <c:pt idx="789">
                  <c:v>41631</c:v>
                </c:pt>
                <c:pt idx="790">
                  <c:v>41628</c:v>
                </c:pt>
                <c:pt idx="791">
                  <c:v>41627</c:v>
                </c:pt>
                <c:pt idx="792">
                  <c:v>41626</c:v>
                </c:pt>
                <c:pt idx="793">
                  <c:v>41625</c:v>
                </c:pt>
                <c:pt idx="794">
                  <c:v>41624</c:v>
                </c:pt>
                <c:pt idx="795">
                  <c:v>41621</c:v>
                </c:pt>
                <c:pt idx="796">
                  <c:v>41620</c:v>
                </c:pt>
                <c:pt idx="797">
                  <c:v>41619</c:v>
                </c:pt>
                <c:pt idx="798">
                  <c:v>41618</c:v>
                </c:pt>
                <c:pt idx="799">
                  <c:v>41617</c:v>
                </c:pt>
                <c:pt idx="800">
                  <c:v>41614</c:v>
                </c:pt>
                <c:pt idx="801">
                  <c:v>41613</c:v>
                </c:pt>
                <c:pt idx="802">
                  <c:v>41612</c:v>
                </c:pt>
                <c:pt idx="803">
                  <c:v>41611</c:v>
                </c:pt>
                <c:pt idx="804">
                  <c:v>41610</c:v>
                </c:pt>
                <c:pt idx="805">
                  <c:v>41607</c:v>
                </c:pt>
                <c:pt idx="806">
                  <c:v>41606</c:v>
                </c:pt>
                <c:pt idx="807">
                  <c:v>41605</c:v>
                </c:pt>
                <c:pt idx="808">
                  <c:v>41604</c:v>
                </c:pt>
                <c:pt idx="809">
                  <c:v>41603</c:v>
                </c:pt>
                <c:pt idx="810">
                  <c:v>41600</c:v>
                </c:pt>
                <c:pt idx="811">
                  <c:v>41599</c:v>
                </c:pt>
                <c:pt idx="812">
                  <c:v>41598</c:v>
                </c:pt>
                <c:pt idx="813">
                  <c:v>41597</c:v>
                </c:pt>
                <c:pt idx="814">
                  <c:v>41596</c:v>
                </c:pt>
                <c:pt idx="815">
                  <c:v>41593</c:v>
                </c:pt>
                <c:pt idx="816">
                  <c:v>41592</c:v>
                </c:pt>
                <c:pt idx="817">
                  <c:v>41591</c:v>
                </c:pt>
                <c:pt idx="818">
                  <c:v>41590</c:v>
                </c:pt>
                <c:pt idx="819">
                  <c:v>41589</c:v>
                </c:pt>
                <c:pt idx="820">
                  <c:v>41586</c:v>
                </c:pt>
                <c:pt idx="821">
                  <c:v>41585</c:v>
                </c:pt>
                <c:pt idx="822">
                  <c:v>41584</c:v>
                </c:pt>
                <c:pt idx="823">
                  <c:v>41583</c:v>
                </c:pt>
                <c:pt idx="824">
                  <c:v>41582</c:v>
                </c:pt>
                <c:pt idx="825">
                  <c:v>41579</c:v>
                </c:pt>
                <c:pt idx="826">
                  <c:v>41578</c:v>
                </c:pt>
                <c:pt idx="827">
                  <c:v>41577</c:v>
                </c:pt>
                <c:pt idx="828">
                  <c:v>41576</c:v>
                </c:pt>
                <c:pt idx="829">
                  <c:v>41575</c:v>
                </c:pt>
                <c:pt idx="830">
                  <c:v>41572</c:v>
                </c:pt>
                <c:pt idx="831">
                  <c:v>41571</c:v>
                </c:pt>
                <c:pt idx="832">
                  <c:v>41570</c:v>
                </c:pt>
                <c:pt idx="833">
                  <c:v>41569</c:v>
                </c:pt>
                <c:pt idx="834">
                  <c:v>41568</c:v>
                </c:pt>
                <c:pt idx="835">
                  <c:v>41565</c:v>
                </c:pt>
                <c:pt idx="836">
                  <c:v>41564</c:v>
                </c:pt>
                <c:pt idx="837">
                  <c:v>41563</c:v>
                </c:pt>
                <c:pt idx="838">
                  <c:v>41562</c:v>
                </c:pt>
                <c:pt idx="839">
                  <c:v>41561</c:v>
                </c:pt>
                <c:pt idx="840">
                  <c:v>41558</c:v>
                </c:pt>
                <c:pt idx="841">
                  <c:v>41557</c:v>
                </c:pt>
                <c:pt idx="842">
                  <c:v>41556</c:v>
                </c:pt>
                <c:pt idx="843">
                  <c:v>41555</c:v>
                </c:pt>
                <c:pt idx="844">
                  <c:v>41554</c:v>
                </c:pt>
                <c:pt idx="845">
                  <c:v>41551</c:v>
                </c:pt>
                <c:pt idx="846">
                  <c:v>41550</c:v>
                </c:pt>
                <c:pt idx="847">
                  <c:v>41549</c:v>
                </c:pt>
                <c:pt idx="848">
                  <c:v>41548</c:v>
                </c:pt>
                <c:pt idx="849">
                  <c:v>41547</c:v>
                </c:pt>
                <c:pt idx="850">
                  <c:v>41544</c:v>
                </c:pt>
                <c:pt idx="851">
                  <c:v>41543</c:v>
                </c:pt>
                <c:pt idx="852">
                  <c:v>41542</c:v>
                </c:pt>
                <c:pt idx="853">
                  <c:v>41541</c:v>
                </c:pt>
                <c:pt idx="854">
                  <c:v>41540</c:v>
                </c:pt>
                <c:pt idx="855">
                  <c:v>41537</c:v>
                </c:pt>
                <c:pt idx="856">
                  <c:v>41536</c:v>
                </c:pt>
                <c:pt idx="857">
                  <c:v>41535</c:v>
                </c:pt>
                <c:pt idx="858">
                  <c:v>41534</c:v>
                </c:pt>
                <c:pt idx="859">
                  <c:v>41533</c:v>
                </c:pt>
                <c:pt idx="860">
                  <c:v>41530</c:v>
                </c:pt>
                <c:pt idx="861">
                  <c:v>41529</c:v>
                </c:pt>
                <c:pt idx="862">
                  <c:v>41528</c:v>
                </c:pt>
                <c:pt idx="863">
                  <c:v>41527</c:v>
                </c:pt>
                <c:pt idx="864">
                  <c:v>41526</c:v>
                </c:pt>
                <c:pt idx="865">
                  <c:v>41523</c:v>
                </c:pt>
                <c:pt idx="866">
                  <c:v>41522</c:v>
                </c:pt>
                <c:pt idx="867">
                  <c:v>41521</c:v>
                </c:pt>
                <c:pt idx="868">
                  <c:v>41520</c:v>
                </c:pt>
                <c:pt idx="869">
                  <c:v>41519</c:v>
                </c:pt>
                <c:pt idx="870">
                  <c:v>41516</c:v>
                </c:pt>
                <c:pt idx="871">
                  <c:v>41515</c:v>
                </c:pt>
                <c:pt idx="872">
                  <c:v>41514</c:v>
                </c:pt>
                <c:pt idx="873">
                  <c:v>41513</c:v>
                </c:pt>
                <c:pt idx="874">
                  <c:v>41512</c:v>
                </c:pt>
                <c:pt idx="875">
                  <c:v>41509</c:v>
                </c:pt>
                <c:pt idx="876">
                  <c:v>41508</c:v>
                </c:pt>
                <c:pt idx="877">
                  <c:v>41507</c:v>
                </c:pt>
                <c:pt idx="878">
                  <c:v>41506</c:v>
                </c:pt>
                <c:pt idx="879">
                  <c:v>41505</c:v>
                </c:pt>
                <c:pt idx="880">
                  <c:v>41502</c:v>
                </c:pt>
                <c:pt idx="881">
                  <c:v>41501</c:v>
                </c:pt>
                <c:pt idx="882">
                  <c:v>41500</c:v>
                </c:pt>
                <c:pt idx="883">
                  <c:v>41499</c:v>
                </c:pt>
                <c:pt idx="884">
                  <c:v>41498</c:v>
                </c:pt>
                <c:pt idx="885">
                  <c:v>41495</c:v>
                </c:pt>
                <c:pt idx="886">
                  <c:v>41494</c:v>
                </c:pt>
                <c:pt idx="887">
                  <c:v>41493</c:v>
                </c:pt>
                <c:pt idx="888">
                  <c:v>41492</c:v>
                </c:pt>
                <c:pt idx="889">
                  <c:v>41491</c:v>
                </c:pt>
                <c:pt idx="890">
                  <c:v>41488</c:v>
                </c:pt>
                <c:pt idx="891">
                  <c:v>41487</c:v>
                </c:pt>
                <c:pt idx="892">
                  <c:v>41486</c:v>
                </c:pt>
                <c:pt idx="893">
                  <c:v>41485</c:v>
                </c:pt>
                <c:pt idx="894">
                  <c:v>41484</c:v>
                </c:pt>
                <c:pt idx="895">
                  <c:v>41481</c:v>
                </c:pt>
                <c:pt idx="896">
                  <c:v>41480</c:v>
                </c:pt>
                <c:pt idx="897">
                  <c:v>41479</c:v>
                </c:pt>
                <c:pt idx="898">
                  <c:v>41478</c:v>
                </c:pt>
                <c:pt idx="899">
                  <c:v>41477</c:v>
                </c:pt>
                <c:pt idx="900">
                  <c:v>41474</c:v>
                </c:pt>
                <c:pt idx="901">
                  <c:v>41473</c:v>
                </c:pt>
                <c:pt idx="902">
                  <c:v>41472</c:v>
                </c:pt>
                <c:pt idx="903">
                  <c:v>41471</c:v>
                </c:pt>
                <c:pt idx="904">
                  <c:v>41470</c:v>
                </c:pt>
                <c:pt idx="905">
                  <c:v>41467</c:v>
                </c:pt>
                <c:pt idx="906">
                  <c:v>41466</c:v>
                </c:pt>
                <c:pt idx="907">
                  <c:v>41465</c:v>
                </c:pt>
                <c:pt idx="908">
                  <c:v>41464</c:v>
                </c:pt>
                <c:pt idx="909">
                  <c:v>41463</c:v>
                </c:pt>
                <c:pt idx="910">
                  <c:v>41460</c:v>
                </c:pt>
                <c:pt idx="911">
                  <c:v>41459</c:v>
                </c:pt>
                <c:pt idx="912">
                  <c:v>41458</c:v>
                </c:pt>
                <c:pt idx="913">
                  <c:v>41457</c:v>
                </c:pt>
                <c:pt idx="914">
                  <c:v>41456</c:v>
                </c:pt>
                <c:pt idx="915">
                  <c:v>41453</c:v>
                </c:pt>
                <c:pt idx="916">
                  <c:v>41452</c:v>
                </c:pt>
                <c:pt idx="917">
                  <c:v>41451</c:v>
                </c:pt>
                <c:pt idx="918">
                  <c:v>41450</c:v>
                </c:pt>
                <c:pt idx="919">
                  <c:v>41449</c:v>
                </c:pt>
                <c:pt idx="920">
                  <c:v>41446</c:v>
                </c:pt>
                <c:pt idx="921">
                  <c:v>41445</c:v>
                </c:pt>
                <c:pt idx="922">
                  <c:v>41444</c:v>
                </c:pt>
                <c:pt idx="923">
                  <c:v>41443</c:v>
                </c:pt>
                <c:pt idx="924">
                  <c:v>41442</c:v>
                </c:pt>
                <c:pt idx="925">
                  <c:v>41439</c:v>
                </c:pt>
                <c:pt idx="926">
                  <c:v>41438</c:v>
                </c:pt>
                <c:pt idx="927">
                  <c:v>41437</c:v>
                </c:pt>
                <c:pt idx="928">
                  <c:v>41436</c:v>
                </c:pt>
                <c:pt idx="929">
                  <c:v>41435</c:v>
                </c:pt>
                <c:pt idx="930">
                  <c:v>41432</c:v>
                </c:pt>
                <c:pt idx="931">
                  <c:v>41431</c:v>
                </c:pt>
                <c:pt idx="932">
                  <c:v>41430</c:v>
                </c:pt>
                <c:pt idx="933">
                  <c:v>41429</c:v>
                </c:pt>
                <c:pt idx="934">
                  <c:v>41428</c:v>
                </c:pt>
                <c:pt idx="935">
                  <c:v>41425</c:v>
                </c:pt>
                <c:pt idx="936">
                  <c:v>41424</c:v>
                </c:pt>
                <c:pt idx="937">
                  <c:v>41423</c:v>
                </c:pt>
                <c:pt idx="938">
                  <c:v>41422</c:v>
                </c:pt>
                <c:pt idx="939">
                  <c:v>41421</c:v>
                </c:pt>
                <c:pt idx="940">
                  <c:v>41418</c:v>
                </c:pt>
                <c:pt idx="941">
                  <c:v>41417</c:v>
                </c:pt>
                <c:pt idx="942">
                  <c:v>41416</c:v>
                </c:pt>
                <c:pt idx="943">
                  <c:v>41415</c:v>
                </c:pt>
                <c:pt idx="944">
                  <c:v>41414</c:v>
                </c:pt>
                <c:pt idx="945">
                  <c:v>41411</c:v>
                </c:pt>
                <c:pt idx="946">
                  <c:v>41410</c:v>
                </c:pt>
                <c:pt idx="947">
                  <c:v>41409</c:v>
                </c:pt>
                <c:pt idx="948">
                  <c:v>41408</c:v>
                </c:pt>
                <c:pt idx="949">
                  <c:v>41407</c:v>
                </c:pt>
                <c:pt idx="950">
                  <c:v>41404</c:v>
                </c:pt>
                <c:pt idx="951">
                  <c:v>41403</c:v>
                </c:pt>
                <c:pt idx="952">
                  <c:v>41402</c:v>
                </c:pt>
                <c:pt idx="953">
                  <c:v>41401</c:v>
                </c:pt>
                <c:pt idx="954">
                  <c:v>41400</c:v>
                </c:pt>
                <c:pt idx="955">
                  <c:v>41397</c:v>
                </c:pt>
                <c:pt idx="956">
                  <c:v>41396</c:v>
                </c:pt>
                <c:pt idx="957">
                  <c:v>41395</c:v>
                </c:pt>
                <c:pt idx="958">
                  <c:v>41394</c:v>
                </c:pt>
                <c:pt idx="959">
                  <c:v>41393</c:v>
                </c:pt>
                <c:pt idx="960">
                  <c:v>41390</c:v>
                </c:pt>
                <c:pt idx="961">
                  <c:v>41389</c:v>
                </c:pt>
                <c:pt idx="962">
                  <c:v>41388</c:v>
                </c:pt>
                <c:pt idx="963">
                  <c:v>41387</c:v>
                </c:pt>
                <c:pt idx="964">
                  <c:v>41386</c:v>
                </c:pt>
                <c:pt idx="965">
                  <c:v>41383</c:v>
                </c:pt>
                <c:pt idx="966">
                  <c:v>41382</c:v>
                </c:pt>
                <c:pt idx="967">
                  <c:v>41381</c:v>
                </c:pt>
                <c:pt idx="968">
                  <c:v>41380</c:v>
                </c:pt>
                <c:pt idx="969">
                  <c:v>41379</c:v>
                </c:pt>
                <c:pt idx="970">
                  <c:v>41376</c:v>
                </c:pt>
                <c:pt idx="971">
                  <c:v>41375</c:v>
                </c:pt>
                <c:pt idx="972">
                  <c:v>41374</c:v>
                </c:pt>
                <c:pt idx="973">
                  <c:v>41373</c:v>
                </c:pt>
                <c:pt idx="974">
                  <c:v>41372</c:v>
                </c:pt>
                <c:pt idx="975">
                  <c:v>41369</c:v>
                </c:pt>
                <c:pt idx="976">
                  <c:v>41368</c:v>
                </c:pt>
                <c:pt idx="977">
                  <c:v>41367</c:v>
                </c:pt>
                <c:pt idx="978">
                  <c:v>41366</c:v>
                </c:pt>
                <c:pt idx="979">
                  <c:v>41365</c:v>
                </c:pt>
                <c:pt idx="980">
                  <c:v>41362</c:v>
                </c:pt>
                <c:pt idx="981">
                  <c:v>41361</c:v>
                </c:pt>
                <c:pt idx="982">
                  <c:v>41360</c:v>
                </c:pt>
                <c:pt idx="983">
                  <c:v>41359</c:v>
                </c:pt>
                <c:pt idx="984">
                  <c:v>41358</c:v>
                </c:pt>
                <c:pt idx="985">
                  <c:v>41355</c:v>
                </c:pt>
                <c:pt idx="986">
                  <c:v>41354</c:v>
                </c:pt>
                <c:pt idx="987">
                  <c:v>41353</c:v>
                </c:pt>
                <c:pt idx="988">
                  <c:v>41352</c:v>
                </c:pt>
                <c:pt idx="989">
                  <c:v>41351</c:v>
                </c:pt>
                <c:pt idx="990">
                  <c:v>41348</c:v>
                </c:pt>
                <c:pt idx="991">
                  <c:v>41347</c:v>
                </c:pt>
                <c:pt idx="992">
                  <c:v>41346</c:v>
                </c:pt>
                <c:pt idx="993">
                  <c:v>41345</c:v>
                </c:pt>
                <c:pt idx="994">
                  <c:v>41344</c:v>
                </c:pt>
                <c:pt idx="995">
                  <c:v>41341</c:v>
                </c:pt>
                <c:pt idx="996">
                  <c:v>41340</c:v>
                </c:pt>
                <c:pt idx="997">
                  <c:v>41339</c:v>
                </c:pt>
                <c:pt idx="998">
                  <c:v>41338</c:v>
                </c:pt>
                <c:pt idx="999">
                  <c:v>41337</c:v>
                </c:pt>
                <c:pt idx="1000">
                  <c:v>41334</c:v>
                </c:pt>
                <c:pt idx="1001">
                  <c:v>41333</c:v>
                </c:pt>
                <c:pt idx="1002">
                  <c:v>41332</c:v>
                </c:pt>
                <c:pt idx="1003">
                  <c:v>41331</c:v>
                </c:pt>
                <c:pt idx="1004">
                  <c:v>41330</c:v>
                </c:pt>
                <c:pt idx="1005">
                  <c:v>41327</c:v>
                </c:pt>
                <c:pt idx="1006">
                  <c:v>41326</c:v>
                </c:pt>
                <c:pt idx="1007">
                  <c:v>41325</c:v>
                </c:pt>
                <c:pt idx="1008">
                  <c:v>41324</c:v>
                </c:pt>
                <c:pt idx="1009">
                  <c:v>41323</c:v>
                </c:pt>
                <c:pt idx="1010">
                  <c:v>41320</c:v>
                </c:pt>
                <c:pt idx="1011">
                  <c:v>41319</c:v>
                </c:pt>
                <c:pt idx="1012">
                  <c:v>41318</c:v>
                </c:pt>
                <c:pt idx="1013">
                  <c:v>41317</c:v>
                </c:pt>
                <c:pt idx="1014">
                  <c:v>41316</c:v>
                </c:pt>
                <c:pt idx="1015">
                  <c:v>41313</c:v>
                </c:pt>
                <c:pt idx="1016">
                  <c:v>41312</c:v>
                </c:pt>
                <c:pt idx="1017">
                  <c:v>41311</c:v>
                </c:pt>
                <c:pt idx="1018">
                  <c:v>41310</c:v>
                </c:pt>
                <c:pt idx="1019">
                  <c:v>41309</c:v>
                </c:pt>
                <c:pt idx="1020">
                  <c:v>41306</c:v>
                </c:pt>
                <c:pt idx="1021">
                  <c:v>41305</c:v>
                </c:pt>
                <c:pt idx="1022">
                  <c:v>41304</c:v>
                </c:pt>
                <c:pt idx="1023">
                  <c:v>41303</c:v>
                </c:pt>
                <c:pt idx="1024">
                  <c:v>41302</c:v>
                </c:pt>
                <c:pt idx="1025">
                  <c:v>41299</c:v>
                </c:pt>
                <c:pt idx="1026">
                  <c:v>41298</c:v>
                </c:pt>
                <c:pt idx="1027">
                  <c:v>41297</c:v>
                </c:pt>
                <c:pt idx="1028">
                  <c:v>41296</c:v>
                </c:pt>
                <c:pt idx="1029">
                  <c:v>41295</c:v>
                </c:pt>
                <c:pt idx="1030">
                  <c:v>41292</c:v>
                </c:pt>
                <c:pt idx="1031">
                  <c:v>41291</c:v>
                </c:pt>
                <c:pt idx="1032">
                  <c:v>41290</c:v>
                </c:pt>
                <c:pt idx="1033">
                  <c:v>41289</c:v>
                </c:pt>
                <c:pt idx="1034">
                  <c:v>41288</c:v>
                </c:pt>
                <c:pt idx="1035">
                  <c:v>41285</c:v>
                </c:pt>
                <c:pt idx="1036">
                  <c:v>41284</c:v>
                </c:pt>
                <c:pt idx="1037">
                  <c:v>41283</c:v>
                </c:pt>
                <c:pt idx="1038">
                  <c:v>41282</c:v>
                </c:pt>
                <c:pt idx="1039">
                  <c:v>41281</c:v>
                </c:pt>
                <c:pt idx="1040">
                  <c:v>41278</c:v>
                </c:pt>
                <c:pt idx="1041">
                  <c:v>41277</c:v>
                </c:pt>
                <c:pt idx="1042">
                  <c:v>41276</c:v>
                </c:pt>
                <c:pt idx="1043">
                  <c:v>41275</c:v>
                </c:pt>
                <c:pt idx="1044">
                  <c:v>41274</c:v>
                </c:pt>
                <c:pt idx="1045">
                  <c:v>41271</c:v>
                </c:pt>
                <c:pt idx="1046">
                  <c:v>41270</c:v>
                </c:pt>
                <c:pt idx="1047">
                  <c:v>41269</c:v>
                </c:pt>
                <c:pt idx="1048">
                  <c:v>41268</c:v>
                </c:pt>
                <c:pt idx="1049">
                  <c:v>41267</c:v>
                </c:pt>
                <c:pt idx="1050">
                  <c:v>41264</c:v>
                </c:pt>
                <c:pt idx="1051">
                  <c:v>41263</c:v>
                </c:pt>
                <c:pt idx="1052">
                  <c:v>41262</c:v>
                </c:pt>
                <c:pt idx="1053">
                  <c:v>41261</c:v>
                </c:pt>
                <c:pt idx="1054">
                  <c:v>41260</c:v>
                </c:pt>
                <c:pt idx="1055">
                  <c:v>41257</c:v>
                </c:pt>
                <c:pt idx="1056">
                  <c:v>41256</c:v>
                </c:pt>
                <c:pt idx="1057">
                  <c:v>41255</c:v>
                </c:pt>
                <c:pt idx="1058">
                  <c:v>41254</c:v>
                </c:pt>
                <c:pt idx="1059">
                  <c:v>41253</c:v>
                </c:pt>
                <c:pt idx="1060">
                  <c:v>41250</c:v>
                </c:pt>
                <c:pt idx="1061">
                  <c:v>41249</c:v>
                </c:pt>
                <c:pt idx="1062">
                  <c:v>41248</c:v>
                </c:pt>
                <c:pt idx="1063">
                  <c:v>41247</c:v>
                </c:pt>
                <c:pt idx="1064">
                  <c:v>41246</c:v>
                </c:pt>
                <c:pt idx="1065">
                  <c:v>41243</c:v>
                </c:pt>
                <c:pt idx="1066">
                  <c:v>41242</c:v>
                </c:pt>
                <c:pt idx="1067">
                  <c:v>41241</c:v>
                </c:pt>
                <c:pt idx="1068">
                  <c:v>41240</c:v>
                </c:pt>
                <c:pt idx="1069">
                  <c:v>41239</c:v>
                </c:pt>
                <c:pt idx="1070">
                  <c:v>41236</c:v>
                </c:pt>
                <c:pt idx="1071">
                  <c:v>41235</c:v>
                </c:pt>
                <c:pt idx="1072">
                  <c:v>41234</c:v>
                </c:pt>
                <c:pt idx="1073">
                  <c:v>41233</c:v>
                </c:pt>
                <c:pt idx="1074">
                  <c:v>41232</c:v>
                </c:pt>
                <c:pt idx="1075">
                  <c:v>41229</c:v>
                </c:pt>
                <c:pt idx="1076">
                  <c:v>41228</c:v>
                </c:pt>
                <c:pt idx="1077">
                  <c:v>41227</c:v>
                </c:pt>
                <c:pt idx="1078">
                  <c:v>41226</c:v>
                </c:pt>
                <c:pt idx="1079">
                  <c:v>41225</c:v>
                </c:pt>
                <c:pt idx="1080">
                  <c:v>41222</c:v>
                </c:pt>
                <c:pt idx="1081">
                  <c:v>41221</c:v>
                </c:pt>
                <c:pt idx="1082">
                  <c:v>41220</c:v>
                </c:pt>
                <c:pt idx="1083">
                  <c:v>41219</c:v>
                </c:pt>
                <c:pt idx="1084">
                  <c:v>41218</c:v>
                </c:pt>
                <c:pt idx="1085">
                  <c:v>41215</c:v>
                </c:pt>
                <c:pt idx="1086">
                  <c:v>41214</c:v>
                </c:pt>
                <c:pt idx="1087">
                  <c:v>41213</c:v>
                </c:pt>
                <c:pt idx="1088">
                  <c:v>41212</c:v>
                </c:pt>
                <c:pt idx="1089">
                  <c:v>41211</c:v>
                </c:pt>
                <c:pt idx="1090">
                  <c:v>41208</c:v>
                </c:pt>
                <c:pt idx="1091">
                  <c:v>41207</c:v>
                </c:pt>
                <c:pt idx="1092">
                  <c:v>41206</c:v>
                </c:pt>
                <c:pt idx="1093">
                  <c:v>41205</c:v>
                </c:pt>
                <c:pt idx="1094">
                  <c:v>41204</c:v>
                </c:pt>
                <c:pt idx="1095">
                  <c:v>41201</c:v>
                </c:pt>
                <c:pt idx="1096">
                  <c:v>41200</c:v>
                </c:pt>
                <c:pt idx="1097">
                  <c:v>41199</c:v>
                </c:pt>
                <c:pt idx="1098">
                  <c:v>41198</c:v>
                </c:pt>
                <c:pt idx="1099">
                  <c:v>41197</c:v>
                </c:pt>
                <c:pt idx="1100">
                  <c:v>41194</c:v>
                </c:pt>
                <c:pt idx="1101">
                  <c:v>41193</c:v>
                </c:pt>
                <c:pt idx="1102">
                  <c:v>41192</c:v>
                </c:pt>
                <c:pt idx="1103">
                  <c:v>41191</c:v>
                </c:pt>
                <c:pt idx="1104">
                  <c:v>41190</c:v>
                </c:pt>
                <c:pt idx="1105">
                  <c:v>41187</c:v>
                </c:pt>
                <c:pt idx="1106">
                  <c:v>41186</c:v>
                </c:pt>
                <c:pt idx="1107">
                  <c:v>41185</c:v>
                </c:pt>
                <c:pt idx="1108">
                  <c:v>41184</c:v>
                </c:pt>
                <c:pt idx="1109">
                  <c:v>41183</c:v>
                </c:pt>
                <c:pt idx="1110">
                  <c:v>41180</c:v>
                </c:pt>
                <c:pt idx="1111">
                  <c:v>41179</c:v>
                </c:pt>
                <c:pt idx="1112">
                  <c:v>41178</c:v>
                </c:pt>
                <c:pt idx="1113">
                  <c:v>41177</c:v>
                </c:pt>
                <c:pt idx="1114">
                  <c:v>41176</c:v>
                </c:pt>
                <c:pt idx="1115">
                  <c:v>41173</c:v>
                </c:pt>
                <c:pt idx="1116">
                  <c:v>41172</c:v>
                </c:pt>
                <c:pt idx="1117">
                  <c:v>41171</c:v>
                </c:pt>
                <c:pt idx="1118">
                  <c:v>41170</c:v>
                </c:pt>
                <c:pt idx="1119">
                  <c:v>41169</c:v>
                </c:pt>
                <c:pt idx="1120">
                  <c:v>41166</c:v>
                </c:pt>
                <c:pt idx="1121">
                  <c:v>41165</c:v>
                </c:pt>
                <c:pt idx="1122">
                  <c:v>41164</c:v>
                </c:pt>
                <c:pt idx="1123">
                  <c:v>41163</c:v>
                </c:pt>
                <c:pt idx="1124">
                  <c:v>41162</c:v>
                </c:pt>
                <c:pt idx="1125">
                  <c:v>41159</c:v>
                </c:pt>
                <c:pt idx="1126">
                  <c:v>41158</c:v>
                </c:pt>
                <c:pt idx="1127">
                  <c:v>41157</c:v>
                </c:pt>
                <c:pt idx="1128">
                  <c:v>41156</c:v>
                </c:pt>
                <c:pt idx="1129">
                  <c:v>41155</c:v>
                </c:pt>
                <c:pt idx="1130">
                  <c:v>41152</c:v>
                </c:pt>
                <c:pt idx="1131">
                  <c:v>41151</c:v>
                </c:pt>
                <c:pt idx="1132">
                  <c:v>41150</c:v>
                </c:pt>
                <c:pt idx="1133">
                  <c:v>41149</c:v>
                </c:pt>
                <c:pt idx="1134">
                  <c:v>41148</c:v>
                </c:pt>
                <c:pt idx="1135">
                  <c:v>41145</c:v>
                </c:pt>
                <c:pt idx="1136">
                  <c:v>41144</c:v>
                </c:pt>
                <c:pt idx="1137">
                  <c:v>41143</c:v>
                </c:pt>
                <c:pt idx="1138">
                  <c:v>41142</c:v>
                </c:pt>
                <c:pt idx="1139">
                  <c:v>41141</c:v>
                </c:pt>
                <c:pt idx="1140">
                  <c:v>41138</c:v>
                </c:pt>
                <c:pt idx="1141">
                  <c:v>41137</c:v>
                </c:pt>
                <c:pt idx="1142">
                  <c:v>41136</c:v>
                </c:pt>
                <c:pt idx="1143">
                  <c:v>41135</c:v>
                </c:pt>
                <c:pt idx="1144">
                  <c:v>41134</c:v>
                </c:pt>
                <c:pt idx="1145">
                  <c:v>41131</c:v>
                </c:pt>
                <c:pt idx="1146">
                  <c:v>41130</c:v>
                </c:pt>
                <c:pt idx="1147">
                  <c:v>41129</c:v>
                </c:pt>
                <c:pt idx="1148">
                  <c:v>41128</c:v>
                </c:pt>
                <c:pt idx="1149">
                  <c:v>41127</c:v>
                </c:pt>
                <c:pt idx="1150">
                  <c:v>41124</c:v>
                </c:pt>
                <c:pt idx="1151">
                  <c:v>41123</c:v>
                </c:pt>
                <c:pt idx="1152">
                  <c:v>41122</c:v>
                </c:pt>
                <c:pt idx="1153">
                  <c:v>41121</c:v>
                </c:pt>
                <c:pt idx="1154">
                  <c:v>41120</c:v>
                </c:pt>
                <c:pt idx="1155">
                  <c:v>41117</c:v>
                </c:pt>
                <c:pt idx="1156">
                  <c:v>41116</c:v>
                </c:pt>
                <c:pt idx="1157">
                  <c:v>41115</c:v>
                </c:pt>
                <c:pt idx="1158">
                  <c:v>41114</c:v>
                </c:pt>
                <c:pt idx="1159">
                  <c:v>41113</c:v>
                </c:pt>
                <c:pt idx="1160">
                  <c:v>41110</c:v>
                </c:pt>
                <c:pt idx="1161">
                  <c:v>41109</c:v>
                </c:pt>
                <c:pt idx="1162">
                  <c:v>41108</c:v>
                </c:pt>
                <c:pt idx="1163">
                  <c:v>41107</c:v>
                </c:pt>
                <c:pt idx="1164">
                  <c:v>41106</c:v>
                </c:pt>
                <c:pt idx="1165">
                  <c:v>41103</c:v>
                </c:pt>
                <c:pt idx="1166">
                  <c:v>41102</c:v>
                </c:pt>
                <c:pt idx="1167">
                  <c:v>41101</c:v>
                </c:pt>
                <c:pt idx="1168">
                  <c:v>41100</c:v>
                </c:pt>
                <c:pt idx="1169">
                  <c:v>41099</c:v>
                </c:pt>
                <c:pt idx="1170">
                  <c:v>41096</c:v>
                </c:pt>
                <c:pt idx="1171">
                  <c:v>41095</c:v>
                </c:pt>
                <c:pt idx="1172">
                  <c:v>41094</c:v>
                </c:pt>
                <c:pt idx="1173">
                  <c:v>41093</c:v>
                </c:pt>
                <c:pt idx="1174">
                  <c:v>41092</c:v>
                </c:pt>
                <c:pt idx="1175">
                  <c:v>41089</c:v>
                </c:pt>
                <c:pt idx="1176">
                  <c:v>41088</c:v>
                </c:pt>
                <c:pt idx="1177">
                  <c:v>41087</c:v>
                </c:pt>
                <c:pt idx="1178">
                  <c:v>41086</c:v>
                </c:pt>
                <c:pt idx="1179">
                  <c:v>41085</c:v>
                </c:pt>
                <c:pt idx="1180">
                  <c:v>41082</c:v>
                </c:pt>
                <c:pt idx="1181">
                  <c:v>41081</c:v>
                </c:pt>
                <c:pt idx="1182">
                  <c:v>41080</c:v>
                </c:pt>
                <c:pt idx="1183">
                  <c:v>41079</c:v>
                </c:pt>
                <c:pt idx="1184">
                  <c:v>41078</c:v>
                </c:pt>
                <c:pt idx="1185">
                  <c:v>41075</c:v>
                </c:pt>
                <c:pt idx="1186">
                  <c:v>41074</c:v>
                </c:pt>
                <c:pt idx="1187">
                  <c:v>41073</c:v>
                </c:pt>
                <c:pt idx="1188">
                  <c:v>41072</c:v>
                </c:pt>
                <c:pt idx="1189">
                  <c:v>41071</c:v>
                </c:pt>
                <c:pt idx="1190">
                  <c:v>41068</c:v>
                </c:pt>
                <c:pt idx="1191">
                  <c:v>41067</c:v>
                </c:pt>
                <c:pt idx="1192">
                  <c:v>41066</c:v>
                </c:pt>
                <c:pt idx="1193">
                  <c:v>41065</c:v>
                </c:pt>
                <c:pt idx="1194">
                  <c:v>41064</c:v>
                </c:pt>
                <c:pt idx="1195">
                  <c:v>41061</c:v>
                </c:pt>
                <c:pt idx="1196">
                  <c:v>41060</c:v>
                </c:pt>
                <c:pt idx="1197">
                  <c:v>41059</c:v>
                </c:pt>
                <c:pt idx="1198">
                  <c:v>41058</c:v>
                </c:pt>
                <c:pt idx="1199">
                  <c:v>41057</c:v>
                </c:pt>
                <c:pt idx="1200">
                  <c:v>41054</c:v>
                </c:pt>
                <c:pt idx="1201">
                  <c:v>41053</c:v>
                </c:pt>
                <c:pt idx="1202">
                  <c:v>41052</c:v>
                </c:pt>
                <c:pt idx="1203">
                  <c:v>41051</c:v>
                </c:pt>
                <c:pt idx="1204">
                  <c:v>41050</c:v>
                </c:pt>
                <c:pt idx="1205">
                  <c:v>41047</c:v>
                </c:pt>
                <c:pt idx="1206">
                  <c:v>41046</c:v>
                </c:pt>
                <c:pt idx="1207">
                  <c:v>41045</c:v>
                </c:pt>
                <c:pt idx="1208">
                  <c:v>41044</c:v>
                </c:pt>
                <c:pt idx="1209">
                  <c:v>41043</c:v>
                </c:pt>
                <c:pt idx="1210">
                  <c:v>41040</c:v>
                </c:pt>
                <c:pt idx="1211">
                  <c:v>41039</c:v>
                </c:pt>
                <c:pt idx="1212">
                  <c:v>41038</c:v>
                </c:pt>
                <c:pt idx="1213">
                  <c:v>41037</c:v>
                </c:pt>
                <c:pt idx="1214">
                  <c:v>41036</c:v>
                </c:pt>
                <c:pt idx="1215">
                  <c:v>41033</c:v>
                </c:pt>
                <c:pt idx="1216">
                  <c:v>41032</c:v>
                </c:pt>
                <c:pt idx="1217">
                  <c:v>41031</c:v>
                </c:pt>
                <c:pt idx="1218">
                  <c:v>41030</c:v>
                </c:pt>
                <c:pt idx="1219">
                  <c:v>41029</c:v>
                </c:pt>
                <c:pt idx="1220">
                  <c:v>41026</c:v>
                </c:pt>
                <c:pt idx="1221">
                  <c:v>41025</c:v>
                </c:pt>
                <c:pt idx="1222">
                  <c:v>41024</c:v>
                </c:pt>
                <c:pt idx="1223">
                  <c:v>41023</c:v>
                </c:pt>
                <c:pt idx="1224">
                  <c:v>41022</c:v>
                </c:pt>
                <c:pt idx="1225">
                  <c:v>41019</c:v>
                </c:pt>
                <c:pt idx="1226">
                  <c:v>41018</c:v>
                </c:pt>
                <c:pt idx="1227">
                  <c:v>41017</c:v>
                </c:pt>
                <c:pt idx="1228">
                  <c:v>41016</c:v>
                </c:pt>
                <c:pt idx="1229">
                  <c:v>41015</c:v>
                </c:pt>
                <c:pt idx="1230">
                  <c:v>41012</c:v>
                </c:pt>
                <c:pt idx="1231">
                  <c:v>41011</c:v>
                </c:pt>
                <c:pt idx="1232">
                  <c:v>41010</c:v>
                </c:pt>
                <c:pt idx="1233">
                  <c:v>41009</c:v>
                </c:pt>
                <c:pt idx="1234">
                  <c:v>41008</c:v>
                </c:pt>
                <c:pt idx="1235">
                  <c:v>41005</c:v>
                </c:pt>
                <c:pt idx="1236">
                  <c:v>41004</c:v>
                </c:pt>
                <c:pt idx="1237">
                  <c:v>41003</c:v>
                </c:pt>
                <c:pt idx="1238">
                  <c:v>41002</c:v>
                </c:pt>
                <c:pt idx="1239">
                  <c:v>41001</c:v>
                </c:pt>
                <c:pt idx="1240">
                  <c:v>40998</c:v>
                </c:pt>
                <c:pt idx="1241">
                  <c:v>40997</c:v>
                </c:pt>
                <c:pt idx="1242">
                  <c:v>40996</c:v>
                </c:pt>
                <c:pt idx="1243">
                  <c:v>40995</c:v>
                </c:pt>
                <c:pt idx="1244">
                  <c:v>40994</c:v>
                </c:pt>
                <c:pt idx="1245">
                  <c:v>40991</c:v>
                </c:pt>
                <c:pt idx="1246">
                  <c:v>40990</c:v>
                </c:pt>
                <c:pt idx="1247">
                  <c:v>40989</c:v>
                </c:pt>
                <c:pt idx="1248">
                  <c:v>40988</c:v>
                </c:pt>
                <c:pt idx="1249">
                  <c:v>40987</c:v>
                </c:pt>
                <c:pt idx="1250">
                  <c:v>40984</c:v>
                </c:pt>
                <c:pt idx="1251">
                  <c:v>40983</c:v>
                </c:pt>
                <c:pt idx="1252">
                  <c:v>40982</c:v>
                </c:pt>
                <c:pt idx="1253">
                  <c:v>40981</c:v>
                </c:pt>
                <c:pt idx="1254">
                  <c:v>40980</c:v>
                </c:pt>
                <c:pt idx="1255">
                  <c:v>40977</c:v>
                </c:pt>
                <c:pt idx="1256">
                  <c:v>40976</c:v>
                </c:pt>
                <c:pt idx="1257">
                  <c:v>40975</c:v>
                </c:pt>
                <c:pt idx="1258">
                  <c:v>40974</c:v>
                </c:pt>
                <c:pt idx="1259">
                  <c:v>40973</c:v>
                </c:pt>
                <c:pt idx="1260">
                  <c:v>40970</c:v>
                </c:pt>
                <c:pt idx="1261">
                  <c:v>40969</c:v>
                </c:pt>
                <c:pt idx="1262">
                  <c:v>40968</c:v>
                </c:pt>
                <c:pt idx="1263">
                  <c:v>40967</c:v>
                </c:pt>
                <c:pt idx="1264">
                  <c:v>40966</c:v>
                </c:pt>
                <c:pt idx="1265">
                  <c:v>40963</c:v>
                </c:pt>
                <c:pt idx="1266">
                  <c:v>40962</c:v>
                </c:pt>
                <c:pt idx="1267">
                  <c:v>40961</c:v>
                </c:pt>
                <c:pt idx="1268">
                  <c:v>40960</c:v>
                </c:pt>
                <c:pt idx="1269">
                  <c:v>40959</c:v>
                </c:pt>
                <c:pt idx="1270">
                  <c:v>40956</c:v>
                </c:pt>
                <c:pt idx="1271">
                  <c:v>40955</c:v>
                </c:pt>
                <c:pt idx="1272">
                  <c:v>40954</c:v>
                </c:pt>
                <c:pt idx="1273">
                  <c:v>40953</c:v>
                </c:pt>
                <c:pt idx="1274">
                  <c:v>40952</c:v>
                </c:pt>
                <c:pt idx="1275">
                  <c:v>40949</c:v>
                </c:pt>
                <c:pt idx="1276">
                  <c:v>40948</c:v>
                </c:pt>
                <c:pt idx="1277">
                  <c:v>40947</c:v>
                </c:pt>
                <c:pt idx="1278">
                  <c:v>40946</c:v>
                </c:pt>
                <c:pt idx="1279">
                  <c:v>40945</c:v>
                </c:pt>
                <c:pt idx="1280">
                  <c:v>40942</c:v>
                </c:pt>
                <c:pt idx="1281">
                  <c:v>40941</c:v>
                </c:pt>
                <c:pt idx="1282">
                  <c:v>40940</c:v>
                </c:pt>
                <c:pt idx="1283">
                  <c:v>40939</c:v>
                </c:pt>
                <c:pt idx="1284">
                  <c:v>40938</c:v>
                </c:pt>
                <c:pt idx="1285">
                  <c:v>40935</c:v>
                </c:pt>
                <c:pt idx="1286">
                  <c:v>40934</c:v>
                </c:pt>
                <c:pt idx="1287">
                  <c:v>40933</c:v>
                </c:pt>
                <c:pt idx="1288">
                  <c:v>40932</c:v>
                </c:pt>
                <c:pt idx="1289">
                  <c:v>40931</c:v>
                </c:pt>
                <c:pt idx="1290">
                  <c:v>40928</c:v>
                </c:pt>
                <c:pt idx="1291">
                  <c:v>40927</c:v>
                </c:pt>
                <c:pt idx="1292">
                  <c:v>40926</c:v>
                </c:pt>
                <c:pt idx="1293">
                  <c:v>40925</c:v>
                </c:pt>
                <c:pt idx="1294">
                  <c:v>40924</c:v>
                </c:pt>
                <c:pt idx="1295">
                  <c:v>40921</c:v>
                </c:pt>
                <c:pt idx="1296">
                  <c:v>40920</c:v>
                </c:pt>
                <c:pt idx="1297">
                  <c:v>40919</c:v>
                </c:pt>
                <c:pt idx="1298">
                  <c:v>40918</c:v>
                </c:pt>
                <c:pt idx="1299">
                  <c:v>40917</c:v>
                </c:pt>
                <c:pt idx="1300">
                  <c:v>40914</c:v>
                </c:pt>
                <c:pt idx="1301">
                  <c:v>40913</c:v>
                </c:pt>
                <c:pt idx="1302">
                  <c:v>40912</c:v>
                </c:pt>
                <c:pt idx="1303">
                  <c:v>40911</c:v>
                </c:pt>
                <c:pt idx="1304">
                  <c:v>40910</c:v>
                </c:pt>
                <c:pt idx="1305">
                  <c:v>40907</c:v>
                </c:pt>
                <c:pt idx="1306">
                  <c:v>40906</c:v>
                </c:pt>
                <c:pt idx="1307">
                  <c:v>40905</c:v>
                </c:pt>
                <c:pt idx="1308">
                  <c:v>40904</c:v>
                </c:pt>
                <c:pt idx="1309">
                  <c:v>40903</c:v>
                </c:pt>
                <c:pt idx="1310">
                  <c:v>40900</c:v>
                </c:pt>
                <c:pt idx="1311">
                  <c:v>40899</c:v>
                </c:pt>
                <c:pt idx="1312">
                  <c:v>40898</c:v>
                </c:pt>
                <c:pt idx="1313">
                  <c:v>40897</c:v>
                </c:pt>
                <c:pt idx="1314">
                  <c:v>40896</c:v>
                </c:pt>
                <c:pt idx="1315">
                  <c:v>40893</c:v>
                </c:pt>
                <c:pt idx="1316">
                  <c:v>40892</c:v>
                </c:pt>
                <c:pt idx="1317">
                  <c:v>40891</c:v>
                </c:pt>
                <c:pt idx="1318">
                  <c:v>40890</c:v>
                </c:pt>
                <c:pt idx="1319">
                  <c:v>40889</c:v>
                </c:pt>
                <c:pt idx="1320">
                  <c:v>40886</c:v>
                </c:pt>
                <c:pt idx="1321">
                  <c:v>40885</c:v>
                </c:pt>
                <c:pt idx="1322">
                  <c:v>40884</c:v>
                </c:pt>
                <c:pt idx="1323">
                  <c:v>40883</c:v>
                </c:pt>
                <c:pt idx="1324">
                  <c:v>40882</c:v>
                </c:pt>
                <c:pt idx="1325">
                  <c:v>40879</c:v>
                </c:pt>
                <c:pt idx="1326">
                  <c:v>40878</c:v>
                </c:pt>
                <c:pt idx="1327">
                  <c:v>40877</c:v>
                </c:pt>
                <c:pt idx="1328">
                  <c:v>40876</c:v>
                </c:pt>
                <c:pt idx="1329">
                  <c:v>40875</c:v>
                </c:pt>
                <c:pt idx="1330">
                  <c:v>40872</c:v>
                </c:pt>
                <c:pt idx="1331">
                  <c:v>40871</c:v>
                </c:pt>
                <c:pt idx="1332">
                  <c:v>40870</c:v>
                </c:pt>
                <c:pt idx="1333">
                  <c:v>40869</c:v>
                </c:pt>
                <c:pt idx="1334">
                  <c:v>40868</c:v>
                </c:pt>
                <c:pt idx="1335">
                  <c:v>40865</c:v>
                </c:pt>
                <c:pt idx="1336">
                  <c:v>40864</c:v>
                </c:pt>
                <c:pt idx="1337">
                  <c:v>40863</c:v>
                </c:pt>
                <c:pt idx="1338">
                  <c:v>40862</c:v>
                </c:pt>
                <c:pt idx="1339">
                  <c:v>40861</c:v>
                </c:pt>
                <c:pt idx="1340">
                  <c:v>40858</c:v>
                </c:pt>
                <c:pt idx="1341">
                  <c:v>40857</c:v>
                </c:pt>
                <c:pt idx="1342">
                  <c:v>40856</c:v>
                </c:pt>
                <c:pt idx="1343">
                  <c:v>40855</c:v>
                </c:pt>
                <c:pt idx="1344">
                  <c:v>40854</c:v>
                </c:pt>
                <c:pt idx="1345">
                  <c:v>40851</c:v>
                </c:pt>
                <c:pt idx="1346">
                  <c:v>40850</c:v>
                </c:pt>
                <c:pt idx="1347">
                  <c:v>40849</c:v>
                </c:pt>
                <c:pt idx="1348">
                  <c:v>40848</c:v>
                </c:pt>
                <c:pt idx="1349">
                  <c:v>40847</c:v>
                </c:pt>
                <c:pt idx="1350">
                  <c:v>40844</c:v>
                </c:pt>
                <c:pt idx="1351">
                  <c:v>40843</c:v>
                </c:pt>
                <c:pt idx="1352">
                  <c:v>40842</c:v>
                </c:pt>
                <c:pt idx="1353">
                  <c:v>40841</c:v>
                </c:pt>
                <c:pt idx="1354">
                  <c:v>40840</c:v>
                </c:pt>
                <c:pt idx="1355">
                  <c:v>40837</c:v>
                </c:pt>
                <c:pt idx="1356">
                  <c:v>40836</c:v>
                </c:pt>
                <c:pt idx="1357">
                  <c:v>40835</c:v>
                </c:pt>
                <c:pt idx="1358">
                  <c:v>40834</c:v>
                </c:pt>
                <c:pt idx="1359">
                  <c:v>40833</c:v>
                </c:pt>
                <c:pt idx="1360">
                  <c:v>40830</c:v>
                </c:pt>
                <c:pt idx="1361">
                  <c:v>40829</c:v>
                </c:pt>
                <c:pt idx="1362">
                  <c:v>40828</c:v>
                </c:pt>
                <c:pt idx="1363">
                  <c:v>40827</c:v>
                </c:pt>
                <c:pt idx="1364">
                  <c:v>40826</c:v>
                </c:pt>
                <c:pt idx="1365">
                  <c:v>40823</c:v>
                </c:pt>
                <c:pt idx="1366">
                  <c:v>40822</c:v>
                </c:pt>
                <c:pt idx="1367">
                  <c:v>40821</c:v>
                </c:pt>
                <c:pt idx="1368">
                  <c:v>40820</c:v>
                </c:pt>
                <c:pt idx="1369">
                  <c:v>40819</c:v>
                </c:pt>
                <c:pt idx="1370">
                  <c:v>40816</c:v>
                </c:pt>
                <c:pt idx="1371">
                  <c:v>40815</c:v>
                </c:pt>
                <c:pt idx="1372">
                  <c:v>40814</c:v>
                </c:pt>
                <c:pt idx="1373">
                  <c:v>40813</c:v>
                </c:pt>
                <c:pt idx="1374">
                  <c:v>40812</c:v>
                </c:pt>
                <c:pt idx="1375">
                  <c:v>40809</c:v>
                </c:pt>
                <c:pt idx="1376">
                  <c:v>40808</c:v>
                </c:pt>
                <c:pt idx="1377">
                  <c:v>40807</c:v>
                </c:pt>
                <c:pt idx="1378">
                  <c:v>40806</c:v>
                </c:pt>
                <c:pt idx="1379">
                  <c:v>40805</c:v>
                </c:pt>
                <c:pt idx="1380">
                  <c:v>40802</c:v>
                </c:pt>
                <c:pt idx="1381">
                  <c:v>40801</c:v>
                </c:pt>
                <c:pt idx="1382">
                  <c:v>40800</c:v>
                </c:pt>
                <c:pt idx="1383">
                  <c:v>40799</c:v>
                </c:pt>
                <c:pt idx="1384">
                  <c:v>40798</c:v>
                </c:pt>
                <c:pt idx="1385">
                  <c:v>40795</c:v>
                </c:pt>
                <c:pt idx="1386">
                  <c:v>40794</c:v>
                </c:pt>
                <c:pt idx="1387">
                  <c:v>40793</c:v>
                </c:pt>
                <c:pt idx="1388">
                  <c:v>40792</c:v>
                </c:pt>
                <c:pt idx="1389">
                  <c:v>40791</c:v>
                </c:pt>
                <c:pt idx="1390">
                  <c:v>40788</c:v>
                </c:pt>
                <c:pt idx="1391">
                  <c:v>40787</c:v>
                </c:pt>
                <c:pt idx="1392">
                  <c:v>40786</c:v>
                </c:pt>
                <c:pt idx="1393">
                  <c:v>40785</c:v>
                </c:pt>
                <c:pt idx="1394">
                  <c:v>40784</c:v>
                </c:pt>
                <c:pt idx="1395">
                  <c:v>40781</c:v>
                </c:pt>
                <c:pt idx="1396">
                  <c:v>40780</c:v>
                </c:pt>
                <c:pt idx="1397">
                  <c:v>40779</c:v>
                </c:pt>
                <c:pt idx="1398">
                  <c:v>40778</c:v>
                </c:pt>
                <c:pt idx="1399">
                  <c:v>40777</c:v>
                </c:pt>
                <c:pt idx="1400">
                  <c:v>40774</c:v>
                </c:pt>
                <c:pt idx="1401">
                  <c:v>40773</c:v>
                </c:pt>
                <c:pt idx="1402">
                  <c:v>40772</c:v>
                </c:pt>
                <c:pt idx="1403">
                  <c:v>40771</c:v>
                </c:pt>
                <c:pt idx="1404">
                  <c:v>40770</c:v>
                </c:pt>
                <c:pt idx="1405">
                  <c:v>40767</c:v>
                </c:pt>
                <c:pt idx="1406">
                  <c:v>40766</c:v>
                </c:pt>
                <c:pt idx="1407">
                  <c:v>40765</c:v>
                </c:pt>
                <c:pt idx="1408">
                  <c:v>40764</c:v>
                </c:pt>
                <c:pt idx="1409">
                  <c:v>40763</c:v>
                </c:pt>
                <c:pt idx="1410">
                  <c:v>40760</c:v>
                </c:pt>
                <c:pt idx="1411">
                  <c:v>40759</c:v>
                </c:pt>
                <c:pt idx="1412">
                  <c:v>40758</c:v>
                </c:pt>
                <c:pt idx="1413">
                  <c:v>40757</c:v>
                </c:pt>
                <c:pt idx="1414">
                  <c:v>40756</c:v>
                </c:pt>
                <c:pt idx="1415">
                  <c:v>40753</c:v>
                </c:pt>
                <c:pt idx="1416">
                  <c:v>40752</c:v>
                </c:pt>
                <c:pt idx="1417">
                  <c:v>40751</c:v>
                </c:pt>
                <c:pt idx="1418">
                  <c:v>40750</c:v>
                </c:pt>
                <c:pt idx="1419">
                  <c:v>40749</c:v>
                </c:pt>
                <c:pt idx="1420">
                  <c:v>40746</c:v>
                </c:pt>
                <c:pt idx="1421">
                  <c:v>40745</c:v>
                </c:pt>
                <c:pt idx="1422">
                  <c:v>40744</c:v>
                </c:pt>
                <c:pt idx="1423">
                  <c:v>40743</c:v>
                </c:pt>
                <c:pt idx="1424">
                  <c:v>40742</c:v>
                </c:pt>
                <c:pt idx="1425">
                  <c:v>40739</c:v>
                </c:pt>
                <c:pt idx="1426">
                  <c:v>40738</c:v>
                </c:pt>
                <c:pt idx="1427">
                  <c:v>40737</c:v>
                </c:pt>
                <c:pt idx="1428">
                  <c:v>40736</c:v>
                </c:pt>
                <c:pt idx="1429">
                  <c:v>40735</c:v>
                </c:pt>
                <c:pt idx="1430">
                  <c:v>40732</c:v>
                </c:pt>
                <c:pt idx="1431">
                  <c:v>40731</c:v>
                </c:pt>
                <c:pt idx="1432">
                  <c:v>40730</c:v>
                </c:pt>
                <c:pt idx="1433">
                  <c:v>40729</c:v>
                </c:pt>
                <c:pt idx="1434">
                  <c:v>40728</c:v>
                </c:pt>
                <c:pt idx="1435">
                  <c:v>40725</c:v>
                </c:pt>
                <c:pt idx="1436">
                  <c:v>40724</c:v>
                </c:pt>
                <c:pt idx="1437">
                  <c:v>40723</c:v>
                </c:pt>
                <c:pt idx="1438">
                  <c:v>40722</c:v>
                </c:pt>
                <c:pt idx="1439">
                  <c:v>40721</c:v>
                </c:pt>
                <c:pt idx="1440">
                  <c:v>40718</c:v>
                </c:pt>
                <c:pt idx="1441">
                  <c:v>40717</c:v>
                </c:pt>
                <c:pt idx="1442">
                  <c:v>40716</c:v>
                </c:pt>
                <c:pt idx="1443">
                  <c:v>40715</c:v>
                </c:pt>
                <c:pt idx="1444">
                  <c:v>40714</c:v>
                </c:pt>
                <c:pt idx="1445">
                  <c:v>40711</c:v>
                </c:pt>
                <c:pt idx="1446">
                  <c:v>40710</c:v>
                </c:pt>
                <c:pt idx="1447">
                  <c:v>40709</c:v>
                </c:pt>
                <c:pt idx="1448">
                  <c:v>40708</c:v>
                </c:pt>
                <c:pt idx="1449">
                  <c:v>40707</c:v>
                </c:pt>
                <c:pt idx="1450">
                  <c:v>40704</c:v>
                </c:pt>
                <c:pt idx="1451">
                  <c:v>40703</c:v>
                </c:pt>
                <c:pt idx="1452">
                  <c:v>40702</c:v>
                </c:pt>
                <c:pt idx="1453">
                  <c:v>40701</c:v>
                </c:pt>
                <c:pt idx="1454">
                  <c:v>40700</c:v>
                </c:pt>
                <c:pt idx="1455">
                  <c:v>40697</c:v>
                </c:pt>
                <c:pt idx="1456">
                  <c:v>40696</c:v>
                </c:pt>
                <c:pt idx="1457">
                  <c:v>40695</c:v>
                </c:pt>
                <c:pt idx="1458">
                  <c:v>40694</c:v>
                </c:pt>
                <c:pt idx="1459">
                  <c:v>40693</c:v>
                </c:pt>
                <c:pt idx="1460">
                  <c:v>40690</c:v>
                </c:pt>
                <c:pt idx="1461">
                  <c:v>40689</c:v>
                </c:pt>
                <c:pt idx="1462">
                  <c:v>40688</c:v>
                </c:pt>
                <c:pt idx="1463">
                  <c:v>40687</c:v>
                </c:pt>
                <c:pt idx="1464">
                  <c:v>40686</c:v>
                </c:pt>
                <c:pt idx="1465">
                  <c:v>40683</c:v>
                </c:pt>
                <c:pt idx="1466">
                  <c:v>40682</c:v>
                </c:pt>
                <c:pt idx="1467">
                  <c:v>40681</c:v>
                </c:pt>
                <c:pt idx="1468">
                  <c:v>40680</c:v>
                </c:pt>
                <c:pt idx="1469">
                  <c:v>40679</c:v>
                </c:pt>
                <c:pt idx="1470">
                  <c:v>40676</c:v>
                </c:pt>
                <c:pt idx="1471">
                  <c:v>40675</c:v>
                </c:pt>
                <c:pt idx="1472">
                  <c:v>40674</c:v>
                </c:pt>
                <c:pt idx="1473">
                  <c:v>40673</c:v>
                </c:pt>
                <c:pt idx="1474">
                  <c:v>40672</c:v>
                </c:pt>
                <c:pt idx="1475">
                  <c:v>40669</c:v>
                </c:pt>
                <c:pt idx="1476">
                  <c:v>40668</c:v>
                </c:pt>
                <c:pt idx="1477">
                  <c:v>40667</c:v>
                </c:pt>
                <c:pt idx="1478">
                  <c:v>40666</c:v>
                </c:pt>
                <c:pt idx="1479">
                  <c:v>40665</c:v>
                </c:pt>
                <c:pt idx="1480">
                  <c:v>40662</c:v>
                </c:pt>
                <c:pt idx="1481">
                  <c:v>40661</c:v>
                </c:pt>
                <c:pt idx="1482">
                  <c:v>40660</c:v>
                </c:pt>
                <c:pt idx="1483">
                  <c:v>40659</c:v>
                </c:pt>
                <c:pt idx="1484">
                  <c:v>40658</c:v>
                </c:pt>
                <c:pt idx="1485">
                  <c:v>40655</c:v>
                </c:pt>
                <c:pt idx="1486">
                  <c:v>40654</c:v>
                </c:pt>
                <c:pt idx="1487">
                  <c:v>40653</c:v>
                </c:pt>
                <c:pt idx="1488">
                  <c:v>40652</c:v>
                </c:pt>
                <c:pt idx="1489">
                  <c:v>40651</c:v>
                </c:pt>
                <c:pt idx="1490">
                  <c:v>40648</c:v>
                </c:pt>
                <c:pt idx="1491">
                  <c:v>40647</c:v>
                </c:pt>
                <c:pt idx="1492">
                  <c:v>40646</c:v>
                </c:pt>
                <c:pt idx="1493">
                  <c:v>40645</c:v>
                </c:pt>
                <c:pt idx="1494">
                  <c:v>40644</c:v>
                </c:pt>
                <c:pt idx="1495">
                  <c:v>40641</c:v>
                </c:pt>
                <c:pt idx="1496">
                  <c:v>40640</c:v>
                </c:pt>
                <c:pt idx="1497">
                  <c:v>40639</c:v>
                </c:pt>
                <c:pt idx="1498">
                  <c:v>40638</c:v>
                </c:pt>
                <c:pt idx="1499">
                  <c:v>40637</c:v>
                </c:pt>
                <c:pt idx="1500">
                  <c:v>40634</c:v>
                </c:pt>
                <c:pt idx="1501">
                  <c:v>40633</c:v>
                </c:pt>
                <c:pt idx="1502">
                  <c:v>40632</c:v>
                </c:pt>
                <c:pt idx="1503">
                  <c:v>40631</c:v>
                </c:pt>
                <c:pt idx="1504">
                  <c:v>40630</c:v>
                </c:pt>
                <c:pt idx="1505">
                  <c:v>40627</c:v>
                </c:pt>
                <c:pt idx="1506">
                  <c:v>40626</c:v>
                </c:pt>
                <c:pt idx="1507">
                  <c:v>40625</c:v>
                </c:pt>
                <c:pt idx="1508">
                  <c:v>40624</c:v>
                </c:pt>
                <c:pt idx="1509">
                  <c:v>40623</c:v>
                </c:pt>
                <c:pt idx="1510">
                  <c:v>40620</c:v>
                </c:pt>
                <c:pt idx="1511">
                  <c:v>40619</c:v>
                </c:pt>
                <c:pt idx="1512">
                  <c:v>40618</c:v>
                </c:pt>
                <c:pt idx="1513">
                  <c:v>40617</c:v>
                </c:pt>
                <c:pt idx="1514">
                  <c:v>40616</c:v>
                </c:pt>
                <c:pt idx="1515">
                  <c:v>40613</c:v>
                </c:pt>
                <c:pt idx="1516">
                  <c:v>40612</c:v>
                </c:pt>
                <c:pt idx="1517">
                  <c:v>40611</c:v>
                </c:pt>
                <c:pt idx="1518">
                  <c:v>40610</c:v>
                </c:pt>
                <c:pt idx="1519">
                  <c:v>40609</c:v>
                </c:pt>
                <c:pt idx="1520">
                  <c:v>40606</c:v>
                </c:pt>
                <c:pt idx="1521">
                  <c:v>40605</c:v>
                </c:pt>
                <c:pt idx="1522">
                  <c:v>40604</c:v>
                </c:pt>
                <c:pt idx="1523">
                  <c:v>40603</c:v>
                </c:pt>
                <c:pt idx="1524">
                  <c:v>40602</c:v>
                </c:pt>
                <c:pt idx="1525">
                  <c:v>40599</c:v>
                </c:pt>
                <c:pt idx="1526">
                  <c:v>40598</c:v>
                </c:pt>
                <c:pt idx="1527">
                  <c:v>40597</c:v>
                </c:pt>
                <c:pt idx="1528">
                  <c:v>40596</c:v>
                </c:pt>
                <c:pt idx="1529">
                  <c:v>40595</c:v>
                </c:pt>
                <c:pt idx="1530">
                  <c:v>40592</c:v>
                </c:pt>
                <c:pt idx="1531">
                  <c:v>40591</c:v>
                </c:pt>
                <c:pt idx="1532">
                  <c:v>40590</c:v>
                </c:pt>
                <c:pt idx="1533">
                  <c:v>40589</c:v>
                </c:pt>
                <c:pt idx="1534">
                  <c:v>40588</c:v>
                </c:pt>
                <c:pt idx="1535">
                  <c:v>40585</c:v>
                </c:pt>
                <c:pt idx="1536">
                  <c:v>40584</c:v>
                </c:pt>
                <c:pt idx="1537">
                  <c:v>40583</c:v>
                </c:pt>
                <c:pt idx="1538">
                  <c:v>40582</c:v>
                </c:pt>
                <c:pt idx="1539">
                  <c:v>40581</c:v>
                </c:pt>
                <c:pt idx="1540">
                  <c:v>40578</c:v>
                </c:pt>
                <c:pt idx="1541">
                  <c:v>40577</c:v>
                </c:pt>
                <c:pt idx="1542">
                  <c:v>40576</c:v>
                </c:pt>
                <c:pt idx="1543">
                  <c:v>40575</c:v>
                </c:pt>
                <c:pt idx="1544">
                  <c:v>40574</c:v>
                </c:pt>
                <c:pt idx="1545">
                  <c:v>40571</c:v>
                </c:pt>
                <c:pt idx="1546">
                  <c:v>40570</c:v>
                </c:pt>
                <c:pt idx="1547">
                  <c:v>40569</c:v>
                </c:pt>
                <c:pt idx="1548">
                  <c:v>40568</c:v>
                </c:pt>
                <c:pt idx="1549">
                  <c:v>40567</c:v>
                </c:pt>
                <c:pt idx="1550">
                  <c:v>40564</c:v>
                </c:pt>
                <c:pt idx="1551">
                  <c:v>40563</c:v>
                </c:pt>
                <c:pt idx="1552">
                  <c:v>40562</c:v>
                </c:pt>
                <c:pt idx="1553">
                  <c:v>40561</c:v>
                </c:pt>
                <c:pt idx="1554">
                  <c:v>40560</c:v>
                </c:pt>
                <c:pt idx="1555">
                  <c:v>40557</c:v>
                </c:pt>
                <c:pt idx="1556">
                  <c:v>40556</c:v>
                </c:pt>
                <c:pt idx="1557">
                  <c:v>40555</c:v>
                </c:pt>
                <c:pt idx="1558">
                  <c:v>40554</c:v>
                </c:pt>
                <c:pt idx="1559">
                  <c:v>40553</c:v>
                </c:pt>
                <c:pt idx="1560">
                  <c:v>40550</c:v>
                </c:pt>
                <c:pt idx="1561">
                  <c:v>40549</c:v>
                </c:pt>
                <c:pt idx="1562">
                  <c:v>40548</c:v>
                </c:pt>
                <c:pt idx="1563">
                  <c:v>40547</c:v>
                </c:pt>
                <c:pt idx="1564">
                  <c:v>40546</c:v>
                </c:pt>
                <c:pt idx="1565">
                  <c:v>40543</c:v>
                </c:pt>
                <c:pt idx="1566">
                  <c:v>40542</c:v>
                </c:pt>
                <c:pt idx="1567">
                  <c:v>40541</c:v>
                </c:pt>
                <c:pt idx="1568">
                  <c:v>40540</c:v>
                </c:pt>
                <c:pt idx="1569">
                  <c:v>40539</c:v>
                </c:pt>
                <c:pt idx="1570">
                  <c:v>40536</c:v>
                </c:pt>
                <c:pt idx="1571">
                  <c:v>40535</c:v>
                </c:pt>
                <c:pt idx="1572">
                  <c:v>40534</c:v>
                </c:pt>
                <c:pt idx="1573">
                  <c:v>40533</c:v>
                </c:pt>
                <c:pt idx="1574">
                  <c:v>40532</c:v>
                </c:pt>
                <c:pt idx="1575">
                  <c:v>40529</c:v>
                </c:pt>
                <c:pt idx="1576">
                  <c:v>40528</c:v>
                </c:pt>
                <c:pt idx="1577">
                  <c:v>40527</c:v>
                </c:pt>
                <c:pt idx="1578">
                  <c:v>40526</c:v>
                </c:pt>
                <c:pt idx="1579">
                  <c:v>40525</c:v>
                </c:pt>
                <c:pt idx="1580">
                  <c:v>40522</c:v>
                </c:pt>
                <c:pt idx="1581">
                  <c:v>40521</c:v>
                </c:pt>
                <c:pt idx="1582">
                  <c:v>40520</c:v>
                </c:pt>
                <c:pt idx="1583">
                  <c:v>40519</c:v>
                </c:pt>
                <c:pt idx="1584">
                  <c:v>40518</c:v>
                </c:pt>
                <c:pt idx="1585">
                  <c:v>40515</c:v>
                </c:pt>
                <c:pt idx="1586">
                  <c:v>40514</c:v>
                </c:pt>
                <c:pt idx="1587">
                  <c:v>40513</c:v>
                </c:pt>
                <c:pt idx="1588">
                  <c:v>40512</c:v>
                </c:pt>
                <c:pt idx="1589">
                  <c:v>40511</c:v>
                </c:pt>
                <c:pt idx="1590">
                  <c:v>40508</c:v>
                </c:pt>
                <c:pt idx="1591">
                  <c:v>40507</c:v>
                </c:pt>
                <c:pt idx="1592">
                  <c:v>40506</c:v>
                </c:pt>
                <c:pt idx="1593">
                  <c:v>40505</c:v>
                </c:pt>
                <c:pt idx="1594">
                  <c:v>40504</c:v>
                </c:pt>
                <c:pt idx="1595">
                  <c:v>40501</c:v>
                </c:pt>
                <c:pt idx="1596">
                  <c:v>40500</c:v>
                </c:pt>
                <c:pt idx="1597">
                  <c:v>40499</c:v>
                </c:pt>
                <c:pt idx="1598">
                  <c:v>40498</c:v>
                </c:pt>
                <c:pt idx="1599">
                  <c:v>40497</c:v>
                </c:pt>
                <c:pt idx="1600">
                  <c:v>40494</c:v>
                </c:pt>
                <c:pt idx="1601">
                  <c:v>40493</c:v>
                </c:pt>
                <c:pt idx="1602">
                  <c:v>40492</c:v>
                </c:pt>
                <c:pt idx="1603">
                  <c:v>40491</c:v>
                </c:pt>
                <c:pt idx="1604">
                  <c:v>40490</c:v>
                </c:pt>
                <c:pt idx="1605">
                  <c:v>40487</c:v>
                </c:pt>
                <c:pt idx="1606">
                  <c:v>40486</c:v>
                </c:pt>
                <c:pt idx="1607">
                  <c:v>40485</c:v>
                </c:pt>
                <c:pt idx="1608">
                  <c:v>40484</c:v>
                </c:pt>
                <c:pt idx="1609">
                  <c:v>40483</c:v>
                </c:pt>
                <c:pt idx="1610">
                  <c:v>40480</c:v>
                </c:pt>
                <c:pt idx="1611">
                  <c:v>40479</c:v>
                </c:pt>
                <c:pt idx="1612">
                  <c:v>40478</c:v>
                </c:pt>
                <c:pt idx="1613">
                  <c:v>40477</c:v>
                </c:pt>
                <c:pt idx="1614">
                  <c:v>40476</c:v>
                </c:pt>
                <c:pt idx="1615">
                  <c:v>40473</c:v>
                </c:pt>
                <c:pt idx="1616">
                  <c:v>40472</c:v>
                </c:pt>
                <c:pt idx="1617">
                  <c:v>40471</c:v>
                </c:pt>
                <c:pt idx="1618">
                  <c:v>40470</c:v>
                </c:pt>
                <c:pt idx="1619">
                  <c:v>40469</c:v>
                </c:pt>
                <c:pt idx="1620">
                  <c:v>40466</c:v>
                </c:pt>
                <c:pt idx="1621">
                  <c:v>40465</c:v>
                </c:pt>
                <c:pt idx="1622">
                  <c:v>40464</c:v>
                </c:pt>
                <c:pt idx="1623">
                  <c:v>40463</c:v>
                </c:pt>
                <c:pt idx="1624">
                  <c:v>40462</c:v>
                </c:pt>
                <c:pt idx="1625">
                  <c:v>40459</c:v>
                </c:pt>
                <c:pt idx="1626">
                  <c:v>40458</c:v>
                </c:pt>
                <c:pt idx="1627">
                  <c:v>40457</c:v>
                </c:pt>
                <c:pt idx="1628">
                  <c:v>40456</c:v>
                </c:pt>
                <c:pt idx="1629">
                  <c:v>40455</c:v>
                </c:pt>
                <c:pt idx="1630">
                  <c:v>40452</c:v>
                </c:pt>
                <c:pt idx="1631">
                  <c:v>40451</c:v>
                </c:pt>
                <c:pt idx="1632">
                  <c:v>40450</c:v>
                </c:pt>
                <c:pt idx="1633">
                  <c:v>40449</c:v>
                </c:pt>
                <c:pt idx="1634">
                  <c:v>40448</c:v>
                </c:pt>
                <c:pt idx="1635">
                  <c:v>40445</c:v>
                </c:pt>
                <c:pt idx="1636">
                  <c:v>40444</c:v>
                </c:pt>
                <c:pt idx="1637">
                  <c:v>40443</c:v>
                </c:pt>
                <c:pt idx="1638">
                  <c:v>40442</c:v>
                </c:pt>
                <c:pt idx="1639">
                  <c:v>40441</c:v>
                </c:pt>
                <c:pt idx="1640">
                  <c:v>40438</c:v>
                </c:pt>
                <c:pt idx="1641">
                  <c:v>40437</c:v>
                </c:pt>
                <c:pt idx="1642">
                  <c:v>40436</c:v>
                </c:pt>
                <c:pt idx="1643">
                  <c:v>40435</c:v>
                </c:pt>
                <c:pt idx="1644">
                  <c:v>40434</c:v>
                </c:pt>
                <c:pt idx="1645">
                  <c:v>40431</c:v>
                </c:pt>
                <c:pt idx="1646">
                  <c:v>40430</c:v>
                </c:pt>
                <c:pt idx="1647">
                  <c:v>40429</c:v>
                </c:pt>
                <c:pt idx="1648">
                  <c:v>40428</c:v>
                </c:pt>
                <c:pt idx="1649">
                  <c:v>40427</c:v>
                </c:pt>
                <c:pt idx="1650">
                  <c:v>40424</c:v>
                </c:pt>
                <c:pt idx="1651">
                  <c:v>40423</c:v>
                </c:pt>
                <c:pt idx="1652">
                  <c:v>40422</c:v>
                </c:pt>
                <c:pt idx="1653">
                  <c:v>40421</c:v>
                </c:pt>
                <c:pt idx="1654">
                  <c:v>40420</c:v>
                </c:pt>
                <c:pt idx="1655">
                  <c:v>40417</c:v>
                </c:pt>
                <c:pt idx="1656">
                  <c:v>40416</c:v>
                </c:pt>
                <c:pt idx="1657">
                  <c:v>40415</c:v>
                </c:pt>
                <c:pt idx="1658">
                  <c:v>40414</c:v>
                </c:pt>
                <c:pt idx="1659">
                  <c:v>40413</c:v>
                </c:pt>
                <c:pt idx="1660">
                  <c:v>40410</c:v>
                </c:pt>
                <c:pt idx="1661">
                  <c:v>40409</c:v>
                </c:pt>
                <c:pt idx="1662">
                  <c:v>40408</c:v>
                </c:pt>
                <c:pt idx="1663">
                  <c:v>40407</c:v>
                </c:pt>
                <c:pt idx="1664">
                  <c:v>40406</c:v>
                </c:pt>
                <c:pt idx="1665">
                  <c:v>40403</c:v>
                </c:pt>
                <c:pt idx="1666">
                  <c:v>40402</c:v>
                </c:pt>
                <c:pt idx="1667">
                  <c:v>40401</c:v>
                </c:pt>
                <c:pt idx="1668">
                  <c:v>40400</c:v>
                </c:pt>
                <c:pt idx="1669">
                  <c:v>40399</c:v>
                </c:pt>
                <c:pt idx="1670">
                  <c:v>40396</c:v>
                </c:pt>
                <c:pt idx="1671">
                  <c:v>40395</c:v>
                </c:pt>
                <c:pt idx="1672">
                  <c:v>40394</c:v>
                </c:pt>
                <c:pt idx="1673">
                  <c:v>40393</c:v>
                </c:pt>
                <c:pt idx="1674">
                  <c:v>40392</c:v>
                </c:pt>
                <c:pt idx="1675">
                  <c:v>40389</c:v>
                </c:pt>
                <c:pt idx="1676">
                  <c:v>40388</c:v>
                </c:pt>
                <c:pt idx="1677">
                  <c:v>40387</c:v>
                </c:pt>
                <c:pt idx="1678">
                  <c:v>40386</c:v>
                </c:pt>
                <c:pt idx="1679">
                  <c:v>40385</c:v>
                </c:pt>
                <c:pt idx="1680">
                  <c:v>40382</c:v>
                </c:pt>
                <c:pt idx="1681">
                  <c:v>40381</c:v>
                </c:pt>
                <c:pt idx="1682">
                  <c:v>40380</c:v>
                </c:pt>
                <c:pt idx="1683">
                  <c:v>40379</c:v>
                </c:pt>
                <c:pt idx="1684">
                  <c:v>40378</c:v>
                </c:pt>
                <c:pt idx="1685">
                  <c:v>40375</c:v>
                </c:pt>
                <c:pt idx="1686">
                  <c:v>40374</c:v>
                </c:pt>
                <c:pt idx="1687">
                  <c:v>40373</c:v>
                </c:pt>
                <c:pt idx="1688">
                  <c:v>40372</c:v>
                </c:pt>
                <c:pt idx="1689">
                  <c:v>40371</c:v>
                </c:pt>
                <c:pt idx="1690">
                  <c:v>40368</c:v>
                </c:pt>
                <c:pt idx="1691">
                  <c:v>40367</c:v>
                </c:pt>
                <c:pt idx="1692">
                  <c:v>40366</c:v>
                </c:pt>
                <c:pt idx="1693">
                  <c:v>40365</c:v>
                </c:pt>
                <c:pt idx="1694">
                  <c:v>40364</c:v>
                </c:pt>
                <c:pt idx="1695">
                  <c:v>40361</c:v>
                </c:pt>
                <c:pt idx="1696">
                  <c:v>40360</c:v>
                </c:pt>
                <c:pt idx="1697">
                  <c:v>40359</c:v>
                </c:pt>
                <c:pt idx="1698">
                  <c:v>40358</c:v>
                </c:pt>
                <c:pt idx="1699">
                  <c:v>40357</c:v>
                </c:pt>
                <c:pt idx="1700">
                  <c:v>40354</c:v>
                </c:pt>
                <c:pt idx="1701">
                  <c:v>40353</c:v>
                </c:pt>
                <c:pt idx="1702">
                  <c:v>40352</c:v>
                </c:pt>
                <c:pt idx="1703">
                  <c:v>40351</c:v>
                </c:pt>
                <c:pt idx="1704">
                  <c:v>40350</c:v>
                </c:pt>
                <c:pt idx="1705">
                  <c:v>40347</c:v>
                </c:pt>
                <c:pt idx="1706">
                  <c:v>40346</c:v>
                </c:pt>
                <c:pt idx="1707">
                  <c:v>40345</c:v>
                </c:pt>
                <c:pt idx="1708">
                  <c:v>40344</c:v>
                </c:pt>
                <c:pt idx="1709">
                  <c:v>40343</c:v>
                </c:pt>
                <c:pt idx="1710">
                  <c:v>40340</c:v>
                </c:pt>
                <c:pt idx="1711">
                  <c:v>40339</c:v>
                </c:pt>
                <c:pt idx="1712">
                  <c:v>40338</c:v>
                </c:pt>
                <c:pt idx="1713">
                  <c:v>40337</c:v>
                </c:pt>
                <c:pt idx="1714">
                  <c:v>40336</c:v>
                </c:pt>
                <c:pt idx="1715">
                  <c:v>40333</c:v>
                </c:pt>
                <c:pt idx="1716">
                  <c:v>40332</c:v>
                </c:pt>
                <c:pt idx="1717">
                  <c:v>40331</c:v>
                </c:pt>
                <c:pt idx="1718">
                  <c:v>40330</c:v>
                </c:pt>
                <c:pt idx="1719">
                  <c:v>40329</c:v>
                </c:pt>
                <c:pt idx="1720">
                  <c:v>40326</c:v>
                </c:pt>
                <c:pt idx="1721">
                  <c:v>40325</c:v>
                </c:pt>
                <c:pt idx="1722">
                  <c:v>40324</c:v>
                </c:pt>
                <c:pt idx="1723">
                  <c:v>40323</c:v>
                </c:pt>
                <c:pt idx="1724">
                  <c:v>40322</c:v>
                </c:pt>
                <c:pt idx="1725">
                  <c:v>40319</c:v>
                </c:pt>
                <c:pt idx="1726">
                  <c:v>40318</c:v>
                </c:pt>
                <c:pt idx="1727">
                  <c:v>40317</c:v>
                </c:pt>
                <c:pt idx="1728">
                  <c:v>40316</c:v>
                </c:pt>
                <c:pt idx="1729">
                  <c:v>40315</c:v>
                </c:pt>
                <c:pt idx="1730">
                  <c:v>40312</c:v>
                </c:pt>
                <c:pt idx="1731">
                  <c:v>40311</c:v>
                </c:pt>
                <c:pt idx="1732">
                  <c:v>40310</c:v>
                </c:pt>
                <c:pt idx="1733">
                  <c:v>40309</c:v>
                </c:pt>
                <c:pt idx="1734">
                  <c:v>40308</c:v>
                </c:pt>
                <c:pt idx="1735">
                  <c:v>40305</c:v>
                </c:pt>
                <c:pt idx="1736">
                  <c:v>40304</c:v>
                </c:pt>
                <c:pt idx="1737">
                  <c:v>40303</c:v>
                </c:pt>
                <c:pt idx="1738">
                  <c:v>40302</c:v>
                </c:pt>
                <c:pt idx="1739">
                  <c:v>40301</c:v>
                </c:pt>
                <c:pt idx="1740">
                  <c:v>40298</c:v>
                </c:pt>
                <c:pt idx="1741">
                  <c:v>40297</c:v>
                </c:pt>
                <c:pt idx="1742">
                  <c:v>40296</c:v>
                </c:pt>
                <c:pt idx="1743">
                  <c:v>40295</c:v>
                </c:pt>
                <c:pt idx="1744">
                  <c:v>40294</c:v>
                </c:pt>
                <c:pt idx="1745">
                  <c:v>40291</c:v>
                </c:pt>
                <c:pt idx="1746">
                  <c:v>40290</c:v>
                </c:pt>
                <c:pt idx="1747">
                  <c:v>40289</c:v>
                </c:pt>
                <c:pt idx="1748">
                  <c:v>40288</c:v>
                </c:pt>
                <c:pt idx="1749">
                  <c:v>40287</c:v>
                </c:pt>
                <c:pt idx="1750">
                  <c:v>40284</c:v>
                </c:pt>
                <c:pt idx="1751">
                  <c:v>40283</c:v>
                </c:pt>
                <c:pt idx="1752">
                  <c:v>40282</c:v>
                </c:pt>
                <c:pt idx="1753">
                  <c:v>40281</c:v>
                </c:pt>
                <c:pt idx="1754">
                  <c:v>40280</c:v>
                </c:pt>
                <c:pt idx="1755">
                  <c:v>40277</c:v>
                </c:pt>
                <c:pt idx="1756">
                  <c:v>40276</c:v>
                </c:pt>
                <c:pt idx="1757">
                  <c:v>40275</c:v>
                </c:pt>
                <c:pt idx="1758">
                  <c:v>40274</c:v>
                </c:pt>
                <c:pt idx="1759">
                  <c:v>40273</c:v>
                </c:pt>
                <c:pt idx="1760">
                  <c:v>40270</c:v>
                </c:pt>
                <c:pt idx="1761">
                  <c:v>40269</c:v>
                </c:pt>
                <c:pt idx="1762">
                  <c:v>40268</c:v>
                </c:pt>
                <c:pt idx="1763">
                  <c:v>40267</c:v>
                </c:pt>
                <c:pt idx="1764">
                  <c:v>40266</c:v>
                </c:pt>
                <c:pt idx="1765">
                  <c:v>40263</c:v>
                </c:pt>
                <c:pt idx="1766">
                  <c:v>40262</c:v>
                </c:pt>
                <c:pt idx="1767">
                  <c:v>40261</c:v>
                </c:pt>
                <c:pt idx="1768">
                  <c:v>40260</c:v>
                </c:pt>
                <c:pt idx="1769">
                  <c:v>40259</c:v>
                </c:pt>
                <c:pt idx="1770">
                  <c:v>40256</c:v>
                </c:pt>
                <c:pt idx="1771">
                  <c:v>40255</c:v>
                </c:pt>
                <c:pt idx="1772">
                  <c:v>40254</c:v>
                </c:pt>
                <c:pt idx="1773">
                  <c:v>40253</c:v>
                </c:pt>
                <c:pt idx="1774">
                  <c:v>40252</c:v>
                </c:pt>
                <c:pt idx="1775">
                  <c:v>40249</c:v>
                </c:pt>
                <c:pt idx="1776">
                  <c:v>40248</c:v>
                </c:pt>
                <c:pt idx="1777">
                  <c:v>40247</c:v>
                </c:pt>
                <c:pt idx="1778">
                  <c:v>40246</c:v>
                </c:pt>
                <c:pt idx="1779">
                  <c:v>40245</c:v>
                </c:pt>
                <c:pt idx="1780">
                  <c:v>40242</c:v>
                </c:pt>
                <c:pt idx="1781">
                  <c:v>40241</c:v>
                </c:pt>
                <c:pt idx="1782">
                  <c:v>40240</c:v>
                </c:pt>
                <c:pt idx="1783">
                  <c:v>40239</c:v>
                </c:pt>
                <c:pt idx="1784">
                  <c:v>40238</c:v>
                </c:pt>
                <c:pt idx="1785">
                  <c:v>40235</c:v>
                </c:pt>
                <c:pt idx="1786">
                  <c:v>40234</c:v>
                </c:pt>
                <c:pt idx="1787">
                  <c:v>40233</c:v>
                </c:pt>
                <c:pt idx="1788">
                  <c:v>40232</c:v>
                </c:pt>
                <c:pt idx="1789">
                  <c:v>40231</c:v>
                </c:pt>
                <c:pt idx="1790">
                  <c:v>40228</c:v>
                </c:pt>
                <c:pt idx="1791">
                  <c:v>40227</c:v>
                </c:pt>
                <c:pt idx="1792">
                  <c:v>40226</c:v>
                </c:pt>
                <c:pt idx="1793">
                  <c:v>40225</c:v>
                </c:pt>
                <c:pt idx="1794">
                  <c:v>40224</c:v>
                </c:pt>
                <c:pt idx="1795">
                  <c:v>40221</c:v>
                </c:pt>
                <c:pt idx="1796">
                  <c:v>40220</c:v>
                </c:pt>
                <c:pt idx="1797">
                  <c:v>40219</c:v>
                </c:pt>
                <c:pt idx="1798">
                  <c:v>40218</c:v>
                </c:pt>
                <c:pt idx="1799">
                  <c:v>40217</c:v>
                </c:pt>
                <c:pt idx="1800">
                  <c:v>40214</c:v>
                </c:pt>
                <c:pt idx="1801">
                  <c:v>40213</c:v>
                </c:pt>
                <c:pt idx="1802">
                  <c:v>40212</c:v>
                </c:pt>
                <c:pt idx="1803">
                  <c:v>40211</c:v>
                </c:pt>
                <c:pt idx="1804">
                  <c:v>40210</c:v>
                </c:pt>
                <c:pt idx="1805">
                  <c:v>40207</c:v>
                </c:pt>
                <c:pt idx="1806">
                  <c:v>40206</c:v>
                </c:pt>
                <c:pt idx="1807">
                  <c:v>40205</c:v>
                </c:pt>
                <c:pt idx="1808">
                  <c:v>40204</c:v>
                </c:pt>
                <c:pt idx="1809">
                  <c:v>40203</c:v>
                </c:pt>
                <c:pt idx="1810">
                  <c:v>40200</c:v>
                </c:pt>
                <c:pt idx="1811">
                  <c:v>40199</c:v>
                </c:pt>
                <c:pt idx="1812">
                  <c:v>40198</c:v>
                </c:pt>
                <c:pt idx="1813">
                  <c:v>40197</c:v>
                </c:pt>
                <c:pt idx="1814">
                  <c:v>40196</c:v>
                </c:pt>
                <c:pt idx="1815">
                  <c:v>40193</c:v>
                </c:pt>
                <c:pt idx="1816">
                  <c:v>40192</c:v>
                </c:pt>
                <c:pt idx="1817">
                  <c:v>40191</c:v>
                </c:pt>
                <c:pt idx="1818">
                  <c:v>40190</c:v>
                </c:pt>
                <c:pt idx="1819">
                  <c:v>40189</c:v>
                </c:pt>
                <c:pt idx="1820">
                  <c:v>40186</c:v>
                </c:pt>
                <c:pt idx="1821">
                  <c:v>40185</c:v>
                </c:pt>
                <c:pt idx="1822">
                  <c:v>40184</c:v>
                </c:pt>
                <c:pt idx="1823">
                  <c:v>40183</c:v>
                </c:pt>
                <c:pt idx="1824">
                  <c:v>40182</c:v>
                </c:pt>
                <c:pt idx="1825">
                  <c:v>40179</c:v>
                </c:pt>
                <c:pt idx="1826">
                  <c:v>40178</c:v>
                </c:pt>
              </c:numCache>
            </c:numRef>
          </c:cat>
          <c:val>
            <c:numRef>
              <c:f>'1.1 Notowania złotego'!$B$29:$B$1855</c:f>
              <c:numCache>
                <c:formatCode>General</c:formatCode>
                <c:ptCount val="1827"/>
                <c:pt idx="0">
                  <c:v>4.1872499999999997</c:v>
                </c:pt>
                <c:pt idx="1">
                  <c:v>4.2019700000000002</c:v>
                </c:pt>
                <c:pt idx="2">
                  <c:v>4.2293399999999997</c:v>
                </c:pt>
                <c:pt idx="3">
                  <c:v>4.2096999999999998</c:v>
                </c:pt>
                <c:pt idx="4">
                  <c:v>4.2161</c:v>
                </c:pt>
                <c:pt idx="5">
                  <c:v>4.2158499999999997</c:v>
                </c:pt>
                <c:pt idx="6">
                  <c:v>4.2345100000000002</c:v>
                </c:pt>
                <c:pt idx="7">
                  <c:v>4.2306299999999997</c:v>
                </c:pt>
                <c:pt idx="8">
                  <c:v>4.2460899999999997</c:v>
                </c:pt>
                <c:pt idx="9">
                  <c:v>4.2531499999999998</c:v>
                </c:pt>
                <c:pt idx="10">
                  <c:v>4.2253999999999996</c:v>
                </c:pt>
                <c:pt idx="11">
                  <c:v>4.2550699999999999</c:v>
                </c:pt>
                <c:pt idx="12">
                  <c:v>4.2108999999999996</c:v>
                </c:pt>
                <c:pt idx="13">
                  <c:v>4.1643499999999998</c:v>
                </c:pt>
                <c:pt idx="14">
                  <c:v>4.1862500000000002</c:v>
                </c:pt>
                <c:pt idx="15">
                  <c:v>4.2143499999999996</c:v>
                </c:pt>
                <c:pt idx="16">
                  <c:v>4.1836799999999998</c:v>
                </c:pt>
                <c:pt idx="17">
                  <c:v>4.1231600000000004</c:v>
                </c:pt>
                <c:pt idx="18">
                  <c:v>4.1579699999999997</c:v>
                </c:pt>
                <c:pt idx="19">
                  <c:v>4.1795</c:v>
                </c:pt>
                <c:pt idx="20">
                  <c:v>4.2033699999999996</c:v>
                </c:pt>
                <c:pt idx="21">
                  <c:v>4.2106500000000002</c:v>
                </c:pt>
                <c:pt idx="22">
                  <c:v>4.2056500000000003</c:v>
                </c:pt>
                <c:pt idx="23">
                  <c:v>4.1651499999999997</c:v>
                </c:pt>
                <c:pt idx="24">
                  <c:v>4.1663499999999996</c:v>
                </c:pt>
                <c:pt idx="25">
                  <c:v>4.1745000000000001</c:v>
                </c:pt>
                <c:pt idx="26">
                  <c:v>4.1891999999999996</c:v>
                </c:pt>
                <c:pt idx="27">
                  <c:v>4.1998499999999996</c:v>
                </c:pt>
                <c:pt idx="28">
                  <c:v>4.1575600000000001</c:v>
                </c:pt>
                <c:pt idx="29">
                  <c:v>4.1660000000000004</c:v>
                </c:pt>
                <c:pt idx="30">
                  <c:v>4.1931500000000002</c:v>
                </c:pt>
                <c:pt idx="31">
                  <c:v>4.1737599999999997</c:v>
                </c:pt>
                <c:pt idx="32">
                  <c:v>4.1677999999999997</c:v>
                </c:pt>
                <c:pt idx="33">
                  <c:v>4.1079100000000004</c:v>
                </c:pt>
                <c:pt idx="34">
                  <c:v>4.1193</c:v>
                </c:pt>
                <c:pt idx="35">
                  <c:v>4.0724</c:v>
                </c:pt>
                <c:pt idx="36">
                  <c:v>4.0121500000000001</c:v>
                </c:pt>
                <c:pt idx="37">
                  <c:v>3.98055</c:v>
                </c:pt>
                <c:pt idx="38">
                  <c:v>3.9303499999999998</c:v>
                </c:pt>
                <c:pt idx="39">
                  <c:v>3.9204499999999998</c:v>
                </c:pt>
                <c:pt idx="40">
                  <c:v>3.8850500000000001</c:v>
                </c:pt>
                <c:pt idx="41">
                  <c:v>3.8875999999999999</c:v>
                </c:pt>
                <c:pt idx="42">
                  <c:v>3.8967999999999998</c:v>
                </c:pt>
                <c:pt idx="43">
                  <c:v>3.8906499999999999</c:v>
                </c:pt>
                <c:pt idx="44">
                  <c:v>3.9215999999999998</c:v>
                </c:pt>
                <c:pt idx="45">
                  <c:v>3.9493499999999999</c:v>
                </c:pt>
                <c:pt idx="46">
                  <c:v>3.9820500000000001</c:v>
                </c:pt>
                <c:pt idx="47">
                  <c:v>3.9657</c:v>
                </c:pt>
                <c:pt idx="48">
                  <c:v>3.9649999999999999</c:v>
                </c:pt>
                <c:pt idx="49">
                  <c:v>3.9649000000000001</c:v>
                </c:pt>
                <c:pt idx="50">
                  <c:v>3.9717500000000001</c:v>
                </c:pt>
                <c:pt idx="51">
                  <c:v>3.9533499999999999</c:v>
                </c:pt>
                <c:pt idx="52">
                  <c:v>3.9266999999999999</c:v>
                </c:pt>
                <c:pt idx="53">
                  <c:v>3.9291</c:v>
                </c:pt>
                <c:pt idx="54">
                  <c:v>3.9289300000000003</c:v>
                </c:pt>
                <c:pt idx="55">
                  <c:v>3.9302000000000001</c:v>
                </c:pt>
                <c:pt idx="56">
                  <c:v>3.8843999999999999</c:v>
                </c:pt>
                <c:pt idx="57">
                  <c:v>3.9033899999999999</c:v>
                </c:pt>
                <c:pt idx="58">
                  <c:v>3.8755999999999999</c:v>
                </c:pt>
                <c:pt idx="59">
                  <c:v>3.8288500000000001</c:v>
                </c:pt>
                <c:pt idx="60">
                  <c:v>3.82117</c:v>
                </c:pt>
                <c:pt idx="61">
                  <c:v>3.8372799999999998</c:v>
                </c:pt>
                <c:pt idx="62">
                  <c:v>3.8388999999999998</c:v>
                </c:pt>
                <c:pt idx="63">
                  <c:v>3.8443499999999999</c:v>
                </c:pt>
                <c:pt idx="64">
                  <c:v>3.8318099999999999</c:v>
                </c:pt>
                <c:pt idx="65">
                  <c:v>3.8229500000000001</c:v>
                </c:pt>
                <c:pt idx="66">
                  <c:v>3.8341799999999999</c:v>
                </c:pt>
                <c:pt idx="67">
                  <c:v>3.8297300000000001</c:v>
                </c:pt>
                <c:pt idx="68">
                  <c:v>3.8195399999999999</c:v>
                </c:pt>
                <c:pt idx="69">
                  <c:v>3.8210199999999999</c:v>
                </c:pt>
                <c:pt idx="70">
                  <c:v>3.8317100000000002</c:v>
                </c:pt>
                <c:pt idx="71">
                  <c:v>3.81772</c:v>
                </c:pt>
                <c:pt idx="72">
                  <c:v>3.83446</c:v>
                </c:pt>
                <c:pt idx="73">
                  <c:v>3.8572800000000003</c:v>
                </c:pt>
                <c:pt idx="74">
                  <c:v>3.8487</c:v>
                </c:pt>
                <c:pt idx="75">
                  <c:v>3.8626499999999999</c:v>
                </c:pt>
                <c:pt idx="76">
                  <c:v>3.8473899999999999</c:v>
                </c:pt>
                <c:pt idx="77">
                  <c:v>3.8551500000000001</c:v>
                </c:pt>
                <c:pt idx="78">
                  <c:v>3.8805499999999999</c:v>
                </c:pt>
                <c:pt idx="79">
                  <c:v>3.8712</c:v>
                </c:pt>
                <c:pt idx="80">
                  <c:v>3.8643999999999998</c:v>
                </c:pt>
                <c:pt idx="81">
                  <c:v>3.8424199999999997</c:v>
                </c:pt>
                <c:pt idx="82">
                  <c:v>3.8432500000000003</c:v>
                </c:pt>
                <c:pt idx="83">
                  <c:v>3.8502999999999998</c:v>
                </c:pt>
                <c:pt idx="84">
                  <c:v>3.8942999999999999</c:v>
                </c:pt>
                <c:pt idx="85">
                  <c:v>3.9145500000000002</c:v>
                </c:pt>
                <c:pt idx="86">
                  <c:v>3.8935399999999998</c:v>
                </c:pt>
                <c:pt idx="87">
                  <c:v>3.9076300000000002</c:v>
                </c:pt>
                <c:pt idx="88">
                  <c:v>3.91133</c:v>
                </c:pt>
                <c:pt idx="89">
                  <c:v>3.8824999999999998</c:v>
                </c:pt>
                <c:pt idx="90">
                  <c:v>3.8719999999999999</c:v>
                </c:pt>
                <c:pt idx="91">
                  <c:v>3.8406199999999999</c:v>
                </c:pt>
                <c:pt idx="92">
                  <c:v>3.82579</c:v>
                </c:pt>
                <c:pt idx="93">
                  <c:v>3.8122799999999999</c:v>
                </c:pt>
                <c:pt idx="94">
                  <c:v>3.8073399999999999</c:v>
                </c:pt>
                <c:pt idx="95">
                  <c:v>3.8063000000000002</c:v>
                </c:pt>
                <c:pt idx="96">
                  <c:v>3.7800799999999999</c:v>
                </c:pt>
                <c:pt idx="97">
                  <c:v>3.7983500000000001</c:v>
                </c:pt>
                <c:pt idx="98">
                  <c:v>3.7892700000000001</c:v>
                </c:pt>
                <c:pt idx="99">
                  <c:v>3.8172000000000001</c:v>
                </c:pt>
                <c:pt idx="100">
                  <c:v>3.8275999999999999</c:v>
                </c:pt>
                <c:pt idx="101">
                  <c:v>3.8260999999999998</c:v>
                </c:pt>
                <c:pt idx="102">
                  <c:v>3.81575</c:v>
                </c:pt>
                <c:pt idx="103">
                  <c:v>3.8329800000000001</c:v>
                </c:pt>
                <c:pt idx="104">
                  <c:v>3.8483499999999999</c:v>
                </c:pt>
                <c:pt idx="105">
                  <c:v>3.8592200000000001</c:v>
                </c:pt>
                <c:pt idx="106">
                  <c:v>3.8531300000000002</c:v>
                </c:pt>
                <c:pt idx="107">
                  <c:v>3.8401000000000001</c:v>
                </c:pt>
                <c:pt idx="108">
                  <c:v>3.8536700000000002</c:v>
                </c:pt>
                <c:pt idx="109">
                  <c:v>3.90455</c:v>
                </c:pt>
                <c:pt idx="110">
                  <c:v>3.8987699999999998</c:v>
                </c:pt>
                <c:pt idx="111">
                  <c:v>3.9385500000000002</c:v>
                </c:pt>
                <c:pt idx="112">
                  <c:v>3.9522699999999999</c:v>
                </c:pt>
                <c:pt idx="113">
                  <c:v>3.9721500000000001</c:v>
                </c:pt>
                <c:pt idx="114">
                  <c:v>3.9675599999999998</c:v>
                </c:pt>
                <c:pt idx="115">
                  <c:v>3.9767399999999999</c:v>
                </c:pt>
                <c:pt idx="116">
                  <c:v>3.9561999999999999</c:v>
                </c:pt>
                <c:pt idx="117">
                  <c:v>3.97167</c:v>
                </c:pt>
                <c:pt idx="118">
                  <c:v>3.97539</c:v>
                </c:pt>
                <c:pt idx="119">
                  <c:v>3.94475</c:v>
                </c:pt>
                <c:pt idx="120">
                  <c:v>4.0122999999999998</c:v>
                </c:pt>
                <c:pt idx="121">
                  <c:v>3.96522</c:v>
                </c:pt>
                <c:pt idx="122">
                  <c:v>3.9730499999999997</c:v>
                </c:pt>
                <c:pt idx="123">
                  <c:v>3.9734799999999999</c:v>
                </c:pt>
                <c:pt idx="124">
                  <c:v>4.0034999999999998</c:v>
                </c:pt>
                <c:pt idx="125">
                  <c:v>3.9920299999999997</c:v>
                </c:pt>
                <c:pt idx="126">
                  <c:v>4.0079500000000001</c:v>
                </c:pt>
                <c:pt idx="127">
                  <c:v>3.99952</c:v>
                </c:pt>
                <c:pt idx="128">
                  <c:v>4.00779</c:v>
                </c:pt>
                <c:pt idx="129">
                  <c:v>3.9769899999999998</c:v>
                </c:pt>
                <c:pt idx="130">
                  <c:v>3.9623499999999998</c:v>
                </c:pt>
                <c:pt idx="131">
                  <c:v>3.9419599999999999</c:v>
                </c:pt>
                <c:pt idx="132">
                  <c:v>3.9727700000000001</c:v>
                </c:pt>
                <c:pt idx="133">
                  <c:v>3.99613</c:v>
                </c:pt>
                <c:pt idx="134">
                  <c:v>4.0488400000000002</c:v>
                </c:pt>
                <c:pt idx="135">
                  <c:v>3.9989499999999998</c:v>
                </c:pt>
                <c:pt idx="136">
                  <c:v>3.8345000000000002</c:v>
                </c:pt>
                <c:pt idx="137">
                  <c:v>3.8699300000000001</c:v>
                </c:pt>
                <c:pt idx="138">
                  <c:v>3.9088500000000002</c:v>
                </c:pt>
                <c:pt idx="139">
                  <c:v>3.8807</c:v>
                </c:pt>
                <c:pt idx="140">
                  <c:v>3.9138500000000001</c:v>
                </c:pt>
                <c:pt idx="141">
                  <c:v>3.9441000000000002</c:v>
                </c:pt>
                <c:pt idx="142">
                  <c:v>3.9316499999999999</c:v>
                </c:pt>
                <c:pt idx="143">
                  <c:v>3.9561999999999999</c:v>
                </c:pt>
                <c:pt idx="144">
                  <c:v>3.90822</c:v>
                </c:pt>
                <c:pt idx="145">
                  <c:v>3.8917099999999998</c:v>
                </c:pt>
                <c:pt idx="146">
                  <c:v>3.8306499999999999</c:v>
                </c:pt>
                <c:pt idx="147">
                  <c:v>3.7906</c:v>
                </c:pt>
                <c:pt idx="148">
                  <c:v>3.8324699999999998</c:v>
                </c:pt>
                <c:pt idx="149">
                  <c:v>3.8372199999999999</c:v>
                </c:pt>
                <c:pt idx="150">
                  <c:v>3.8625400000000001</c:v>
                </c:pt>
                <c:pt idx="151">
                  <c:v>3.9321999999999999</c:v>
                </c:pt>
                <c:pt idx="152">
                  <c:v>3.9219499999999998</c:v>
                </c:pt>
                <c:pt idx="153">
                  <c:v>3.9388899999999998</c:v>
                </c:pt>
                <c:pt idx="154">
                  <c:v>3.9477000000000002</c:v>
                </c:pt>
                <c:pt idx="155">
                  <c:v>3.9468800000000002</c:v>
                </c:pt>
                <c:pt idx="156">
                  <c:v>3.93675</c:v>
                </c:pt>
                <c:pt idx="157">
                  <c:v>3.9512</c:v>
                </c:pt>
                <c:pt idx="158">
                  <c:v>3.9726900000000001</c:v>
                </c:pt>
                <c:pt idx="159">
                  <c:v>3.9605999999999999</c:v>
                </c:pt>
                <c:pt idx="160">
                  <c:v>3.9381599999999999</c:v>
                </c:pt>
                <c:pt idx="161">
                  <c:v>3.9378899999999999</c:v>
                </c:pt>
                <c:pt idx="162">
                  <c:v>3.9217399999999998</c:v>
                </c:pt>
                <c:pt idx="163">
                  <c:v>3.8637800000000002</c:v>
                </c:pt>
                <c:pt idx="164">
                  <c:v>3.8586900000000002</c:v>
                </c:pt>
                <c:pt idx="165">
                  <c:v>3.8990200000000002</c:v>
                </c:pt>
                <c:pt idx="166">
                  <c:v>3.8793500000000001</c:v>
                </c:pt>
                <c:pt idx="167">
                  <c:v>3.87514</c:v>
                </c:pt>
                <c:pt idx="168">
                  <c:v>3.8853999999999997</c:v>
                </c:pt>
                <c:pt idx="169">
                  <c:v>3.89317</c:v>
                </c:pt>
                <c:pt idx="170">
                  <c:v>3.8872499999999999</c:v>
                </c:pt>
                <c:pt idx="171">
                  <c:v>3.8633500000000001</c:v>
                </c:pt>
                <c:pt idx="172">
                  <c:v>3.8312400000000002</c:v>
                </c:pt>
                <c:pt idx="173">
                  <c:v>3.8237000000000001</c:v>
                </c:pt>
                <c:pt idx="174">
                  <c:v>3.8004199999999999</c:v>
                </c:pt>
                <c:pt idx="175">
                  <c:v>3.8177500000000002</c:v>
                </c:pt>
                <c:pt idx="176">
                  <c:v>3.8769999999999998</c:v>
                </c:pt>
                <c:pt idx="177">
                  <c:v>3.8730799999999999</c:v>
                </c:pt>
                <c:pt idx="178">
                  <c:v>3.8731400000000002</c:v>
                </c:pt>
                <c:pt idx="179">
                  <c:v>3.9133900000000001</c:v>
                </c:pt>
                <c:pt idx="180">
                  <c:v>3.8928500000000001</c:v>
                </c:pt>
                <c:pt idx="181">
                  <c:v>3.8283899999999997</c:v>
                </c:pt>
                <c:pt idx="182">
                  <c:v>3.7799</c:v>
                </c:pt>
                <c:pt idx="183">
                  <c:v>3.7825899999999999</c:v>
                </c:pt>
                <c:pt idx="184">
                  <c:v>3.80667</c:v>
                </c:pt>
                <c:pt idx="185">
                  <c:v>3.8065799999999999</c:v>
                </c:pt>
                <c:pt idx="186">
                  <c:v>3.81575</c:v>
                </c:pt>
                <c:pt idx="187">
                  <c:v>3.80307</c:v>
                </c:pt>
                <c:pt idx="188">
                  <c:v>3.7659700000000003</c:v>
                </c:pt>
                <c:pt idx="189">
                  <c:v>3.7492200000000002</c:v>
                </c:pt>
                <c:pt idx="190">
                  <c:v>3.7702499999999999</c:v>
                </c:pt>
                <c:pt idx="191">
                  <c:v>3.7776899999999998</c:v>
                </c:pt>
                <c:pt idx="192">
                  <c:v>3.74363</c:v>
                </c:pt>
                <c:pt idx="193">
                  <c:v>3.7490399999999999</c:v>
                </c:pt>
                <c:pt idx="194">
                  <c:v>3.7222499999999998</c:v>
                </c:pt>
                <c:pt idx="195">
                  <c:v>3.73265</c:v>
                </c:pt>
                <c:pt idx="196">
                  <c:v>3.7280100000000003</c:v>
                </c:pt>
                <c:pt idx="197">
                  <c:v>3.7679900000000002</c:v>
                </c:pt>
                <c:pt idx="198">
                  <c:v>3.7616800000000001</c:v>
                </c:pt>
                <c:pt idx="199">
                  <c:v>3.80063</c:v>
                </c:pt>
                <c:pt idx="200">
                  <c:v>3.8170500000000001</c:v>
                </c:pt>
                <c:pt idx="201">
                  <c:v>3.8189799999999998</c:v>
                </c:pt>
                <c:pt idx="202">
                  <c:v>3.8079499999999999</c:v>
                </c:pt>
                <c:pt idx="203">
                  <c:v>3.7939500000000002</c:v>
                </c:pt>
                <c:pt idx="204">
                  <c:v>3.7892999999999999</c:v>
                </c:pt>
                <c:pt idx="205">
                  <c:v>3.78328</c:v>
                </c:pt>
                <c:pt idx="206">
                  <c:v>3.7784300000000002</c:v>
                </c:pt>
                <c:pt idx="207">
                  <c:v>3.8201999999999998</c:v>
                </c:pt>
                <c:pt idx="208">
                  <c:v>3.8630300000000002</c:v>
                </c:pt>
                <c:pt idx="209">
                  <c:v>3.8529999999999998</c:v>
                </c:pt>
                <c:pt idx="210">
                  <c:v>3.8505099999999999</c:v>
                </c:pt>
                <c:pt idx="211">
                  <c:v>3.87975</c:v>
                </c:pt>
                <c:pt idx="212">
                  <c:v>3.92848</c:v>
                </c:pt>
                <c:pt idx="213">
                  <c:v>3.9259500000000003</c:v>
                </c:pt>
                <c:pt idx="214">
                  <c:v>3.9323100000000002</c:v>
                </c:pt>
                <c:pt idx="215">
                  <c:v>3.9252500000000001</c:v>
                </c:pt>
                <c:pt idx="216">
                  <c:v>3.9616799999999999</c:v>
                </c:pt>
                <c:pt idx="217">
                  <c:v>3.97783</c:v>
                </c:pt>
                <c:pt idx="218">
                  <c:v>3.9861499999999999</c:v>
                </c:pt>
                <c:pt idx="219">
                  <c:v>3.9995500000000002</c:v>
                </c:pt>
                <c:pt idx="220">
                  <c:v>4.0006000000000004</c:v>
                </c:pt>
                <c:pt idx="221">
                  <c:v>3.9533100000000001</c:v>
                </c:pt>
                <c:pt idx="222">
                  <c:v>3.9746999999999999</c:v>
                </c:pt>
                <c:pt idx="223">
                  <c:v>3.97485</c:v>
                </c:pt>
                <c:pt idx="224">
                  <c:v>3.9522500000000003</c:v>
                </c:pt>
                <c:pt idx="225">
                  <c:v>3.9282699999999999</c:v>
                </c:pt>
                <c:pt idx="226">
                  <c:v>3.9563899999999999</c:v>
                </c:pt>
                <c:pt idx="227">
                  <c:v>3.9526699999999999</c:v>
                </c:pt>
                <c:pt idx="228">
                  <c:v>3.9544999999999999</c:v>
                </c:pt>
                <c:pt idx="229">
                  <c:v>3.9406499999999998</c:v>
                </c:pt>
                <c:pt idx="230">
                  <c:v>3.9065300000000001</c:v>
                </c:pt>
                <c:pt idx="231">
                  <c:v>3.9055</c:v>
                </c:pt>
                <c:pt idx="232">
                  <c:v>3.9039000000000001</c:v>
                </c:pt>
                <c:pt idx="233">
                  <c:v>3.9330500000000002</c:v>
                </c:pt>
                <c:pt idx="234">
                  <c:v>3.9742800000000003</c:v>
                </c:pt>
                <c:pt idx="235">
                  <c:v>3.9530500000000002</c:v>
                </c:pt>
                <c:pt idx="236">
                  <c:v>3.9447399999999999</c:v>
                </c:pt>
                <c:pt idx="237">
                  <c:v>3.9848699999999999</c:v>
                </c:pt>
                <c:pt idx="238">
                  <c:v>4.0358999999999998</c:v>
                </c:pt>
                <c:pt idx="239">
                  <c:v>4.0392000000000001</c:v>
                </c:pt>
                <c:pt idx="240">
                  <c:v>4.0812799999999996</c:v>
                </c:pt>
                <c:pt idx="241">
                  <c:v>4.0768899999999997</c:v>
                </c:pt>
                <c:pt idx="242">
                  <c:v>4.1109</c:v>
                </c:pt>
                <c:pt idx="243">
                  <c:v>4.0941000000000001</c:v>
                </c:pt>
                <c:pt idx="244">
                  <c:v>4.1255699999999997</c:v>
                </c:pt>
                <c:pt idx="245">
                  <c:v>4.1310900000000004</c:v>
                </c:pt>
                <c:pt idx="246">
                  <c:v>4.1308999999999996</c:v>
                </c:pt>
                <c:pt idx="247">
                  <c:v>4.1259300000000003</c:v>
                </c:pt>
                <c:pt idx="248">
                  <c:v>4.0785499999999999</c:v>
                </c:pt>
                <c:pt idx="249">
                  <c:v>4.0952700000000002</c:v>
                </c:pt>
                <c:pt idx="250">
                  <c:v>4.10954</c:v>
                </c:pt>
                <c:pt idx="251">
                  <c:v>4.0445500000000001</c:v>
                </c:pt>
                <c:pt idx="252">
                  <c:v>4.0008400000000002</c:v>
                </c:pt>
                <c:pt idx="253">
                  <c:v>4.0132000000000003</c:v>
                </c:pt>
                <c:pt idx="254">
                  <c:v>4.0072700000000001</c:v>
                </c:pt>
                <c:pt idx="255">
                  <c:v>3.9969299999999999</c:v>
                </c:pt>
                <c:pt idx="256">
                  <c:v>3.9757500000000001</c:v>
                </c:pt>
                <c:pt idx="257">
                  <c:v>4.0363199999999999</c:v>
                </c:pt>
                <c:pt idx="258">
                  <c:v>4.0077400000000001</c:v>
                </c:pt>
                <c:pt idx="259">
                  <c:v>3.9704700000000002</c:v>
                </c:pt>
                <c:pt idx="260">
                  <c:v>3.9462999999999999</c:v>
                </c:pt>
                <c:pt idx="261">
                  <c:v>3.9228800000000001</c:v>
                </c:pt>
                <c:pt idx="262">
                  <c:v>3.8943500000000002</c:v>
                </c:pt>
                <c:pt idx="263">
                  <c:v>3.8739599999999998</c:v>
                </c:pt>
                <c:pt idx="264">
                  <c:v>3.8706300000000002</c:v>
                </c:pt>
                <c:pt idx="265">
                  <c:v>3.86</c:v>
                </c:pt>
                <c:pt idx="266">
                  <c:v>3.86605</c:v>
                </c:pt>
                <c:pt idx="267">
                  <c:v>3.8900299999999999</c:v>
                </c:pt>
                <c:pt idx="268">
                  <c:v>3.8788800000000001</c:v>
                </c:pt>
                <c:pt idx="269">
                  <c:v>3.8959999999999999</c:v>
                </c:pt>
                <c:pt idx="270">
                  <c:v>3.9303900000000001</c:v>
                </c:pt>
                <c:pt idx="271">
                  <c:v>3.9727600000000001</c:v>
                </c:pt>
                <c:pt idx="272">
                  <c:v>3.9409800000000001</c:v>
                </c:pt>
                <c:pt idx="273">
                  <c:v>3.9456500000000001</c:v>
                </c:pt>
                <c:pt idx="274">
                  <c:v>3.9714499999999999</c:v>
                </c:pt>
                <c:pt idx="275">
                  <c:v>3.9743500000000003</c:v>
                </c:pt>
                <c:pt idx="276">
                  <c:v>3.9736799999999999</c:v>
                </c:pt>
                <c:pt idx="277">
                  <c:v>3.9436100000000001</c:v>
                </c:pt>
                <c:pt idx="278">
                  <c:v>3.9875099999999999</c:v>
                </c:pt>
                <c:pt idx="279">
                  <c:v>3.9887800000000002</c:v>
                </c:pt>
                <c:pt idx="280">
                  <c:v>3.9667500000000002</c:v>
                </c:pt>
                <c:pt idx="281">
                  <c:v>3.9613199999999997</c:v>
                </c:pt>
                <c:pt idx="282">
                  <c:v>4.0303100000000001</c:v>
                </c:pt>
                <c:pt idx="283">
                  <c:v>4.0266999999999999</c:v>
                </c:pt>
                <c:pt idx="284">
                  <c:v>4.0414000000000003</c:v>
                </c:pt>
                <c:pt idx="285">
                  <c:v>4.0320999999999998</c:v>
                </c:pt>
                <c:pt idx="286">
                  <c:v>4.02773</c:v>
                </c:pt>
                <c:pt idx="287">
                  <c:v>4.0193000000000003</c:v>
                </c:pt>
                <c:pt idx="288">
                  <c:v>4.0043499999999996</c:v>
                </c:pt>
                <c:pt idx="289">
                  <c:v>3.9997600000000002</c:v>
                </c:pt>
                <c:pt idx="290">
                  <c:v>3.98</c:v>
                </c:pt>
                <c:pt idx="291">
                  <c:v>3.9616899999999999</c:v>
                </c:pt>
                <c:pt idx="292">
                  <c:v>3.9834700000000001</c:v>
                </c:pt>
                <c:pt idx="293">
                  <c:v>3.98848</c:v>
                </c:pt>
                <c:pt idx="294">
                  <c:v>3.9733200000000002</c:v>
                </c:pt>
                <c:pt idx="295">
                  <c:v>3.9397899999999999</c:v>
                </c:pt>
                <c:pt idx="296">
                  <c:v>3.9153799999999999</c:v>
                </c:pt>
                <c:pt idx="297">
                  <c:v>3.9234</c:v>
                </c:pt>
                <c:pt idx="298">
                  <c:v>3.9506399999999999</c:v>
                </c:pt>
                <c:pt idx="299">
                  <c:v>3.9590700000000001</c:v>
                </c:pt>
                <c:pt idx="300">
                  <c:v>3.9790999999999999</c:v>
                </c:pt>
                <c:pt idx="301">
                  <c:v>3.90618</c:v>
                </c:pt>
                <c:pt idx="302">
                  <c:v>3.90523</c:v>
                </c:pt>
                <c:pt idx="303">
                  <c:v>3.8775900000000001</c:v>
                </c:pt>
                <c:pt idx="304">
                  <c:v>3.8673799999999998</c:v>
                </c:pt>
                <c:pt idx="305">
                  <c:v>3.8616999999999999</c:v>
                </c:pt>
                <c:pt idx="306">
                  <c:v>3.8985400000000001</c:v>
                </c:pt>
                <c:pt idx="307">
                  <c:v>3.92293</c:v>
                </c:pt>
                <c:pt idx="308">
                  <c:v>3.8770500000000001</c:v>
                </c:pt>
                <c:pt idx="309">
                  <c:v>3.8673500000000001</c:v>
                </c:pt>
                <c:pt idx="310">
                  <c:v>3.8605499999999999</c:v>
                </c:pt>
                <c:pt idx="311">
                  <c:v>3.8264499999999999</c:v>
                </c:pt>
                <c:pt idx="312">
                  <c:v>3.7836499999999997</c:v>
                </c:pt>
                <c:pt idx="313">
                  <c:v>3.7557999999999998</c:v>
                </c:pt>
                <c:pt idx="314">
                  <c:v>3.7492299999999998</c:v>
                </c:pt>
                <c:pt idx="315">
                  <c:v>3.7319100000000001</c:v>
                </c:pt>
                <c:pt idx="316">
                  <c:v>3.718</c:v>
                </c:pt>
                <c:pt idx="317">
                  <c:v>3.6866099999999999</c:v>
                </c:pt>
                <c:pt idx="318">
                  <c:v>3.7191000000000001</c:v>
                </c:pt>
                <c:pt idx="319">
                  <c:v>3.7205900000000001</c:v>
                </c:pt>
                <c:pt idx="320">
                  <c:v>3.7163399999999998</c:v>
                </c:pt>
                <c:pt idx="321">
                  <c:v>3.7446700000000002</c:v>
                </c:pt>
                <c:pt idx="322">
                  <c:v>3.7682099999999998</c:v>
                </c:pt>
                <c:pt idx="323">
                  <c:v>3.7615400000000001</c:v>
                </c:pt>
                <c:pt idx="324">
                  <c:v>3.79501</c:v>
                </c:pt>
                <c:pt idx="325">
                  <c:v>3.7885900000000001</c:v>
                </c:pt>
                <c:pt idx="326">
                  <c:v>3.7957999999999998</c:v>
                </c:pt>
                <c:pt idx="327">
                  <c:v>3.7990500000000003</c:v>
                </c:pt>
                <c:pt idx="328">
                  <c:v>3.7667299999999999</c:v>
                </c:pt>
                <c:pt idx="329">
                  <c:v>3.7730000000000001</c:v>
                </c:pt>
                <c:pt idx="330">
                  <c:v>3.7737500000000002</c:v>
                </c:pt>
                <c:pt idx="331">
                  <c:v>3.7610799999999998</c:v>
                </c:pt>
                <c:pt idx="332">
                  <c:v>3.77467</c:v>
                </c:pt>
                <c:pt idx="333">
                  <c:v>3.78078</c:v>
                </c:pt>
                <c:pt idx="334">
                  <c:v>3.74227</c:v>
                </c:pt>
                <c:pt idx="335">
                  <c:v>3.7218</c:v>
                </c:pt>
                <c:pt idx="336">
                  <c:v>3.6781999999999999</c:v>
                </c:pt>
                <c:pt idx="337">
                  <c:v>3.72261</c:v>
                </c:pt>
                <c:pt idx="338">
                  <c:v>3.7280699999999998</c:v>
                </c:pt>
                <c:pt idx="339">
                  <c:v>3.7184300000000001</c:v>
                </c:pt>
                <c:pt idx="340">
                  <c:v>3.7108499999999998</c:v>
                </c:pt>
                <c:pt idx="341">
                  <c:v>3.7339500000000001</c:v>
                </c:pt>
                <c:pt idx="342">
                  <c:v>3.7602500000000001</c:v>
                </c:pt>
                <c:pt idx="343">
                  <c:v>3.7742599999999999</c:v>
                </c:pt>
                <c:pt idx="344">
                  <c:v>3.7911200000000003</c:v>
                </c:pt>
                <c:pt idx="345">
                  <c:v>3.7934200000000002</c:v>
                </c:pt>
                <c:pt idx="346">
                  <c:v>3.7887499999999998</c:v>
                </c:pt>
                <c:pt idx="347">
                  <c:v>3.77285</c:v>
                </c:pt>
                <c:pt idx="348">
                  <c:v>3.7604899999999999</c:v>
                </c:pt>
                <c:pt idx="349">
                  <c:v>3.7755700000000001</c:v>
                </c:pt>
                <c:pt idx="350">
                  <c:v>3.7675700000000001</c:v>
                </c:pt>
                <c:pt idx="351">
                  <c:v>3.7639499999999999</c:v>
                </c:pt>
                <c:pt idx="352">
                  <c:v>3.7397999999999998</c:v>
                </c:pt>
                <c:pt idx="353">
                  <c:v>3.6991000000000001</c:v>
                </c:pt>
                <c:pt idx="354">
                  <c:v>3.6643499999999998</c:v>
                </c:pt>
                <c:pt idx="355">
                  <c:v>3.7143000000000002</c:v>
                </c:pt>
                <c:pt idx="356">
                  <c:v>3.7267299999999999</c:v>
                </c:pt>
                <c:pt idx="357">
                  <c:v>3.75684</c:v>
                </c:pt>
                <c:pt idx="358">
                  <c:v>3.7778200000000002</c:v>
                </c:pt>
                <c:pt idx="359">
                  <c:v>3.7606000000000002</c:v>
                </c:pt>
                <c:pt idx="360">
                  <c:v>3.7637</c:v>
                </c:pt>
                <c:pt idx="361">
                  <c:v>3.7479</c:v>
                </c:pt>
                <c:pt idx="362">
                  <c:v>3.7515499999999999</c:v>
                </c:pt>
                <c:pt idx="363">
                  <c:v>3.79922</c:v>
                </c:pt>
                <c:pt idx="364">
                  <c:v>3.8115199999999998</c:v>
                </c:pt>
                <c:pt idx="365">
                  <c:v>3.8157999999999999</c:v>
                </c:pt>
                <c:pt idx="366">
                  <c:v>3.8366500000000001</c:v>
                </c:pt>
                <c:pt idx="367">
                  <c:v>3.8283499999999999</c:v>
                </c:pt>
                <c:pt idx="368">
                  <c:v>3.8424499999999999</c:v>
                </c:pt>
                <c:pt idx="369">
                  <c:v>3.7847</c:v>
                </c:pt>
                <c:pt idx="370">
                  <c:v>3.7709999999999999</c:v>
                </c:pt>
                <c:pt idx="371">
                  <c:v>3.7898800000000001</c:v>
                </c:pt>
                <c:pt idx="372">
                  <c:v>3.7566800000000002</c:v>
                </c:pt>
                <c:pt idx="373">
                  <c:v>3.7236000000000002</c:v>
                </c:pt>
                <c:pt idx="374">
                  <c:v>3.7152500000000002</c:v>
                </c:pt>
                <c:pt idx="375">
                  <c:v>3.7724500000000001</c:v>
                </c:pt>
                <c:pt idx="376">
                  <c:v>3.7506500000000003</c:v>
                </c:pt>
                <c:pt idx="377">
                  <c:v>3.76735</c:v>
                </c:pt>
                <c:pt idx="378">
                  <c:v>3.7816999999999998</c:v>
                </c:pt>
                <c:pt idx="379">
                  <c:v>3.80931</c:v>
                </c:pt>
                <c:pt idx="380">
                  <c:v>3.7920600000000002</c:v>
                </c:pt>
                <c:pt idx="381">
                  <c:v>3.7820499999999999</c:v>
                </c:pt>
                <c:pt idx="382">
                  <c:v>3.7723</c:v>
                </c:pt>
                <c:pt idx="383">
                  <c:v>3.7507999999999999</c:v>
                </c:pt>
                <c:pt idx="384">
                  <c:v>3.76003</c:v>
                </c:pt>
                <c:pt idx="385">
                  <c:v>3.7437499999999999</c:v>
                </c:pt>
                <c:pt idx="386">
                  <c:v>3.82037</c:v>
                </c:pt>
                <c:pt idx="387">
                  <c:v>3.82687</c:v>
                </c:pt>
                <c:pt idx="388">
                  <c:v>3.8216999999999999</c:v>
                </c:pt>
                <c:pt idx="389">
                  <c:v>3.8016000000000001</c:v>
                </c:pt>
                <c:pt idx="390">
                  <c:v>3.7698800000000001</c:v>
                </c:pt>
                <c:pt idx="391">
                  <c:v>3.7818499999999999</c:v>
                </c:pt>
                <c:pt idx="392">
                  <c:v>3.78945</c:v>
                </c:pt>
                <c:pt idx="393">
                  <c:v>3.7602500000000001</c:v>
                </c:pt>
                <c:pt idx="394">
                  <c:v>3.7349999999999999</c:v>
                </c:pt>
                <c:pt idx="395">
                  <c:v>3.73752</c:v>
                </c:pt>
                <c:pt idx="396">
                  <c:v>3.7232500000000002</c:v>
                </c:pt>
                <c:pt idx="397">
                  <c:v>3.72235</c:v>
                </c:pt>
                <c:pt idx="398">
                  <c:v>3.7265299999999999</c:v>
                </c:pt>
                <c:pt idx="399">
                  <c:v>3.67415</c:v>
                </c:pt>
                <c:pt idx="400">
                  <c:v>3.68215</c:v>
                </c:pt>
                <c:pt idx="401">
                  <c:v>3.67428</c:v>
                </c:pt>
                <c:pt idx="402">
                  <c:v>3.6637499999999998</c:v>
                </c:pt>
                <c:pt idx="403">
                  <c:v>3.68418</c:v>
                </c:pt>
                <c:pt idx="404">
                  <c:v>3.6812800000000001</c:v>
                </c:pt>
                <c:pt idx="405">
                  <c:v>3.68038</c:v>
                </c:pt>
                <c:pt idx="406">
                  <c:v>3.6711100000000001</c:v>
                </c:pt>
                <c:pt idx="407">
                  <c:v>3.6571899999999999</c:v>
                </c:pt>
                <c:pt idx="408">
                  <c:v>3.7011500000000002</c:v>
                </c:pt>
                <c:pt idx="409">
                  <c:v>3.6983999999999999</c:v>
                </c:pt>
                <c:pt idx="410">
                  <c:v>3.7423500000000001</c:v>
                </c:pt>
                <c:pt idx="411">
                  <c:v>3.71217</c:v>
                </c:pt>
                <c:pt idx="412">
                  <c:v>3.6927400000000001</c:v>
                </c:pt>
                <c:pt idx="413">
                  <c:v>3.6943299999999999</c:v>
                </c:pt>
                <c:pt idx="414">
                  <c:v>3.7665800000000003</c:v>
                </c:pt>
                <c:pt idx="415">
                  <c:v>3.7415500000000002</c:v>
                </c:pt>
                <c:pt idx="416">
                  <c:v>3.7821600000000002</c:v>
                </c:pt>
                <c:pt idx="417">
                  <c:v>3.7861500000000001</c:v>
                </c:pt>
                <c:pt idx="418">
                  <c:v>3.81663</c:v>
                </c:pt>
                <c:pt idx="419">
                  <c:v>3.7384500000000003</c:v>
                </c:pt>
                <c:pt idx="420">
                  <c:v>3.7307199999999998</c:v>
                </c:pt>
                <c:pt idx="421">
                  <c:v>3.6870000000000003</c:v>
                </c:pt>
                <c:pt idx="422">
                  <c:v>3.67509</c:v>
                </c:pt>
                <c:pt idx="423">
                  <c:v>3.6333700000000002</c:v>
                </c:pt>
                <c:pt idx="424">
                  <c:v>3.6006499999999999</c:v>
                </c:pt>
                <c:pt idx="425">
                  <c:v>3.5297800000000001</c:v>
                </c:pt>
                <c:pt idx="426">
                  <c:v>3.5651000000000002</c:v>
                </c:pt>
                <c:pt idx="427">
                  <c:v>3.60955</c:v>
                </c:pt>
                <c:pt idx="428">
                  <c:v>3.6563699999999999</c:v>
                </c:pt>
                <c:pt idx="429">
                  <c:v>3.65835</c:v>
                </c:pt>
                <c:pt idx="430">
                  <c:v>3.6134300000000001</c:v>
                </c:pt>
                <c:pt idx="431">
                  <c:v>3.5906000000000002</c:v>
                </c:pt>
                <c:pt idx="432">
                  <c:v>3.5657399999999999</c:v>
                </c:pt>
                <c:pt idx="433">
                  <c:v>3.6019999999999999</c:v>
                </c:pt>
                <c:pt idx="434">
                  <c:v>3.6154999999999999</c:v>
                </c:pt>
                <c:pt idx="435">
                  <c:v>3.6365699999999999</c:v>
                </c:pt>
                <c:pt idx="436">
                  <c:v>3.6011500000000001</c:v>
                </c:pt>
                <c:pt idx="437">
                  <c:v>3.6036799999999998</c:v>
                </c:pt>
                <c:pt idx="438">
                  <c:v>3.6388500000000001</c:v>
                </c:pt>
                <c:pt idx="439">
                  <c:v>3.6627999999999998</c:v>
                </c:pt>
                <c:pt idx="440">
                  <c:v>3.7145200000000003</c:v>
                </c:pt>
                <c:pt idx="441">
                  <c:v>3.6952799999999999</c:v>
                </c:pt>
                <c:pt idx="442">
                  <c:v>3.7187000000000001</c:v>
                </c:pt>
                <c:pt idx="443">
                  <c:v>3.7143699999999997</c:v>
                </c:pt>
                <c:pt idx="444">
                  <c:v>3.7162100000000002</c:v>
                </c:pt>
                <c:pt idx="445">
                  <c:v>3.72736</c:v>
                </c:pt>
                <c:pt idx="446">
                  <c:v>3.7406000000000001</c:v>
                </c:pt>
                <c:pt idx="447">
                  <c:v>3.7654999999999998</c:v>
                </c:pt>
                <c:pt idx="448">
                  <c:v>3.76816</c:v>
                </c:pt>
                <c:pt idx="449">
                  <c:v>3.7913800000000002</c:v>
                </c:pt>
                <c:pt idx="450">
                  <c:v>3.7932000000000001</c:v>
                </c:pt>
                <c:pt idx="451">
                  <c:v>3.7760500000000001</c:v>
                </c:pt>
                <c:pt idx="452">
                  <c:v>3.7175500000000001</c:v>
                </c:pt>
                <c:pt idx="453">
                  <c:v>3.7383500000000001</c:v>
                </c:pt>
                <c:pt idx="454">
                  <c:v>3.7312099999999999</c:v>
                </c:pt>
                <c:pt idx="455">
                  <c:v>3.7007699999999999</c:v>
                </c:pt>
                <c:pt idx="456">
                  <c:v>3.7419799999999999</c:v>
                </c:pt>
                <c:pt idx="457">
                  <c:v>3.7692000000000001</c:v>
                </c:pt>
                <c:pt idx="458">
                  <c:v>3.79704</c:v>
                </c:pt>
                <c:pt idx="459">
                  <c:v>3.77427</c:v>
                </c:pt>
                <c:pt idx="460">
                  <c:v>3.7646500000000001</c:v>
                </c:pt>
                <c:pt idx="461">
                  <c:v>3.7521399999999998</c:v>
                </c:pt>
                <c:pt idx="462">
                  <c:v>3.7258499999999999</c:v>
                </c:pt>
                <c:pt idx="463">
                  <c:v>3.7457799999999999</c:v>
                </c:pt>
                <c:pt idx="464">
                  <c:v>3.75434</c:v>
                </c:pt>
                <c:pt idx="465">
                  <c:v>3.8184399999999998</c:v>
                </c:pt>
                <c:pt idx="466">
                  <c:v>3.8754</c:v>
                </c:pt>
                <c:pt idx="467">
                  <c:v>3.8067000000000002</c:v>
                </c:pt>
                <c:pt idx="468">
                  <c:v>3.9042599999999998</c:v>
                </c:pt>
                <c:pt idx="469">
                  <c:v>3.90639</c:v>
                </c:pt>
                <c:pt idx="470">
                  <c:v>3.9528300000000001</c:v>
                </c:pt>
                <c:pt idx="471">
                  <c:v>3.8948299999999998</c:v>
                </c:pt>
                <c:pt idx="472">
                  <c:v>3.90815</c:v>
                </c:pt>
                <c:pt idx="473">
                  <c:v>3.8886500000000002</c:v>
                </c:pt>
                <c:pt idx="474">
                  <c:v>3.79352</c:v>
                </c:pt>
                <c:pt idx="475">
                  <c:v>3.8094600000000001</c:v>
                </c:pt>
                <c:pt idx="476">
                  <c:v>3.7567500000000003</c:v>
                </c:pt>
                <c:pt idx="477">
                  <c:v>3.7467999999999999</c:v>
                </c:pt>
                <c:pt idx="478">
                  <c:v>3.7279900000000001</c:v>
                </c:pt>
                <c:pt idx="479">
                  <c:v>3.7179700000000002</c:v>
                </c:pt>
                <c:pt idx="480">
                  <c:v>3.7052</c:v>
                </c:pt>
                <c:pt idx="481">
                  <c:v>3.7061799999999998</c:v>
                </c:pt>
                <c:pt idx="482">
                  <c:v>3.6608700000000001</c:v>
                </c:pt>
                <c:pt idx="483">
                  <c:v>3.6663999999999999</c:v>
                </c:pt>
                <c:pt idx="484">
                  <c:v>3.68825</c:v>
                </c:pt>
                <c:pt idx="485">
                  <c:v>3.6615500000000001</c:v>
                </c:pt>
                <c:pt idx="486">
                  <c:v>3.6688999999999998</c:v>
                </c:pt>
                <c:pt idx="487">
                  <c:v>3.6710000000000003</c:v>
                </c:pt>
                <c:pt idx="488">
                  <c:v>3.6723499999999998</c:v>
                </c:pt>
                <c:pt idx="489">
                  <c:v>3.6795299999999997</c:v>
                </c:pt>
                <c:pt idx="490">
                  <c:v>3.6737500000000001</c:v>
                </c:pt>
                <c:pt idx="491">
                  <c:v>3.6541399999999999</c:v>
                </c:pt>
                <c:pt idx="492">
                  <c:v>3.71408</c:v>
                </c:pt>
                <c:pt idx="493">
                  <c:v>3.7111100000000001</c:v>
                </c:pt>
                <c:pt idx="494">
                  <c:v>3.6945899999999998</c:v>
                </c:pt>
                <c:pt idx="495">
                  <c:v>3.6730700000000001</c:v>
                </c:pt>
                <c:pt idx="496">
                  <c:v>3.63259</c:v>
                </c:pt>
                <c:pt idx="497">
                  <c:v>3.6758199999999999</c:v>
                </c:pt>
                <c:pt idx="498">
                  <c:v>3.6329500000000001</c:v>
                </c:pt>
                <c:pt idx="499">
                  <c:v>3.69171</c:v>
                </c:pt>
                <c:pt idx="500">
                  <c:v>3.7064500000000002</c:v>
                </c:pt>
                <c:pt idx="501">
                  <c:v>3.7222400000000002</c:v>
                </c:pt>
                <c:pt idx="502">
                  <c:v>3.76085</c:v>
                </c:pt>
                <c:pt idx="503">
                  <c:v>3.7254399999999999</c:v>
                </c:pt>
                <c:pt idx="504">
                  <c:v>3.7507000000000001</c:v>
                </c:pt>
                <c:pt idx="505">
                  <c:v>3.7526000000000002</c:v>
                </c:pt>
                <c:pt idx="506">
                  <c:v>3.7439900000000002</c:v>
                </c:pt>
                <c:pt idx="507">
                  <c:v>3.7039999999999997</c:v>
                </c:pt>
                <c:pt idx="508">
                  <c:v>3.75163</c:v>
                </c:pt>
                <c:pt idx="509">
                  <c:v>3.7304500000000003</c:v>
                </c:pt>
                <c:pt idx="510">
                  <c:v>3.7263999999999999</c:v>
                </c:pt>
                <c:pt idx="511">
                  <c:v>3.70878</c:v>
                </c:pt>
                <c:pt idx="512">
                  <c:v>3.6105700000000001</c:v>
                </c:pt>
                <c:pt idx="513">
                  <c:v>3.6371000000000002</c:v>
                </c:pt>
                <c:pt idx="514">
                  <c:v>3.61233</c:v>
                </c:pt>
                <c:pt idx="515">
                  <c:v>3.60364</c:v>
                </c:pt>
                <c:pt idx="516">
                  <c:v>3.6318000000000001</c:v>
                </c:pt>
                <c:pt idx="517">
                  <c:v>3.6266400000000001</c:v>
                </c:pt>
                <c:pt idx="518">
                  <c:v>3.6318799999999998</c:v>
                </c:pt>
                <c:pt idx="519">
                  <c:v>3.5948500000000001</c:v>
                </c:pt>
                <c:pt idx="520">
                  <c:v>3.58623</c:v>
                </c:pt>
                <c:pt idx="521">
                  <c:v>3.5415900000000002</c:v>
                </c:pt>
                <c:pt idx="522">
                  <c:v>3.5435499999999998</c:v>
                </c:pt>
                <c:pt idx="523">
                  <c:v>3.5180500000000001</c:v>
                </c:pt>
                <c:pt idx="524">
                  <c:v>3.5386100000000003</c:v>
                </c:pt>
                <c:pt idx="525">
                  <c:v>3.5909300000000002</c:v>
                </c:pt>
                <c:pt idx="526">
                  <c:v>3.5494500000000002</c:v>
                </c:pt>
                <c:pt idx="527">
                  <c:v>3.56073</c:v>
                </c:pt>
                <c:pt idx="528">
                  <c:v>3.53295</c:v>
                </c:pt>
                <c:pt idx="529">
                  <c:v>3.4850500000000002</c:v>
                </c:pt>
                <c:pt idx="530">
                  <c:v>3.48793</c:v>
                </c:pt>
                <c:pt idx="531">
                  <c:v>3.4597199999999999</c:v>
                </c:pt>
                <c:pt idx="532">
                  <c:v>3.43018</c:v>
                </c:pt>
                <c:pt idx="533">
                  <c:v>3.3704000000000001</c:v>
                </c:pt>
                <c:pt idx="534">
                  <c:v>3.36558</c:v>
                </c:pt>
                <c:pt idx="535">
                  <c:v>3.3581799999999999</c:v>
                </c:pt>
                <c:pt idx="536">
                  <c:v>3.3624499999999999</c:v>
                </c:pt>
                <c:pt idx="537">
                  <c:v>3.3555999999999999</c:v>
                </c:pt>
                <c:pt idx="538">
                  <c:v>3.3597199999999998</c:v>
                </c:pt>
                <c:pt idx="539">
                  <c:v>3.37846</c:v>
                </c:pt>
                <c:pt idx="540">
                  <c:v>3.3853</c:v>
                </c:pt>
                <c:pt idx="541">
                  <c:v>3.3587899999999999</c:v>
                </c:pt>
                <c:pt idx="542">
                  <c:v>3.3732500000000001</c:v>
                </c:pt>
                <c:pt idx="543">
                  <c:v>3.3608000000000002</c:v>
                </c:pt>
                <c:pt idx="544">
                  <c:v>3.3491400000000002</c:v>
                </c:pt>
                <c:pt idx="545">
                  <c:v>3.35927</c:v>
                </c:pt>
                <c:pt idx="546">
                  <c:v>3.35202</c:v>
                </c:pt>
                <c:pt idx="547">
                  <c:v>3.3416000000000001</c:v>
                </c:pt>
                <c:pt idx="548">
                  <c:v>3.3474599999999999</c:v>
                </c:pt>
                <c:pt idx="549">
                  <c:v>3.37303</c:v>
                </c:pt>
                <c:pt idx="550">
                  <c:v>3.3895900000000001</c:v>
                </c:pt>
                <c:pt idx="551">
                  <c:v>3.3604500000000002</c:v>
                </c:pt>
                <c:pt idx="552">
                  <c:v>3.3614700000000002</c:v>
                </c:pt>
                <c:pt idx="553">
                  <c:v>3.3635299999999999</c:v>
                </c:pt>
                <c:pt idx="554">
                  <c:v>3.39167</c:v>
                </c:pt>
                <c:pt idx="555">
                  <c:v>3.37649</c:v>
                </c:pt>
                <c:pt idx="556">
                  <c:v>3.3973</c:v>
                </c:pt>
                <c:pt idx="557">
                  <c:v>3.39194</c:v>
                </c:pt>
                <c:pt idx="558">
                  <c:v>3.37981</c:v>
                </c:pt>
                <c:pt idx="559">
                  <c:v>3.3974000000000002</c:v>
                </c:pt>
                <c:pt idx="560">
                  <c:v>3.3946200000000002</c:v>
                </c:pt>
                <c:pt idx="561">
                  <c:v>3.41059</c:v>
                </c:pt>
                <c:pt idx="562">
                  <c:v>3.3860999999999999</c:v>
                </c:pt>
                <c:pt idx="563">
                  <c:v>3.3690600000000002</c:v>
                </c:pt>
                <c:pt idx="564">
                  <c:v>3.3841000000000001</c:v>
                </c:pt>
                <c:pt idx="565">
                  <c:v>3.3757199999999998</c:v>
                </c:pt>
                <c:pt idx="566">
                  <c:v>3.3398400000000001</c:v>
                </c:pt>
                <c:pt idx="567">
                  <c:v>3.3436699999999999</c:v>
                </c:pt>
                <c:pt idx="568">
                  <c:v>3.3112599999999999</c:v>
                </c:pt>
                <c:pt idx="569">
                  <c:v>3.3278300000000001</c:v>
                </c:pt>
                <c:pt idx="570">
                  <c:v>3.3254999999999999</c:v>
                </c:pt>
                <c:pt idx="571">
                  <c:v>3.3441999999999998</c:v>
                </c:pt>
                <c:pt idx="572">
                  <c:v>3.3462200000000002</c:v>
                </c:pt>
                <c:pt idx="573">
                  <c:v>3.3190499999999998</c:v>
                </c:pt>
                <c:pt idx="574">
                  <c:v>3.30159</c:v>
                </c:pt>
                <c:pt idx="575">
                  <c:v>3.3058999999999998</c:v>
                </c:pt>
                <c:pt idx="576">
                  <c:v>3.3019799999999999</c:v>
                </c:pt>
                <c:pt idx="577">
                  <c:v>3.2877999999999998</c:v>
                </c:pt>
                <c:pt idx="578">
                  <c:v>3.32043</c:v>
                </c:pt>
                <c:pt idx="579">
                  <c:v>3.2879700000000001</c:v>
                </c:pt>
                <c:pt idx="580">
                  <c:v>3.3170999999999999</c:v>
                </c:pt>
                <c:pt idx="581">
                  <c:v>3.29379</c:v>
                </c:pt>
                <c:pt idx="582">
                  <c:v>3.2793999999999999</c:v>
                </c:pt>
                <c:pt idx="583">
                  <c:v>3.3022999999999998</c:v>
                </c:pt>
                <c:pt idx="584">
                  <c:v>3.3024499999999999</c:v>
                </c:pt>
                <c:pt idx="585">
                  <c:v>3.3486000000000002</c:v>
                </c:pt>
                <c:pt idx="586">
                  <c:v>3.2940800000000001</c:v>
                </c:pt>
                <c:pt idx="587">
                  <c:v>3.3071000000000002</c:v>
                </c:pt>
                <c:pt idx="588">
                  <c:v>3.3100499999999999</c:v>
                </c:pt>
                <c:pt idx="589">
                  <c:v>3.2952699999999999</c:v>
                </c:pt>
                <c:pt idx="590">
                  <c:v>3.2986399999999998</c:v>
                </c:pt>
                <c:pt idx="591">
                  <c:v>3.2790300000000001</c:v>
                </c:pt>
                <c:pt idx="592">
                  <c:v>3.2647499999999998</c:v>
                </c:pt>
                <c:pt idx="593">
                  <c:v>3.24912</c:v>
                </c:pt>
                <c:pt idx="594">
                  <c:v>3.25515</c:v>
                </c:pt>
                <c:pt idx="595">
                  <c:v>3.2603499999999999</c:v>
                </c:pt>
                <c:pt idx="596">
                  <c:v>3.2509299999999999</c:v>
                </c:pt>
                <c:pt idx="597">
                  <c:v>3.2555399999999999</c:v>
                </c:pt>
                <c:pt idx="598">
                  <c:v>3.23089</c:v>
                </c:pt>
                <c:pt idx="599">
                  <c:v>3.24186</c:v>
                </c:pt>
                <c:pt idx="600">
                  <c:v>3.2434799999999999</c:v>
                </c:pt>
                <c:pt idx="601">
                  <c:v>3.2471800000000002</c:v>
                </c:pt>
                <c:pt idx="602">
                  <c:v>3.2494999999999998</c:v>
                </c:pt>
                <c:pt idx="603">
                  <c:v>3.2496499999999999</c:v>
                </c:pt>
                <c:pt idx="604">
                  <c:v>3.2416999999999998</c:v>
                </c:pt>
                <c:pt idx="605">
                  <c:v>3.22695</c:v>
                </c:pt>
                <c:pt idx="606">
                  <c:v>3.23725</c:v>
                </c:pt>
                <c:pt idx="607">
                  <c:v>3.1908599999999998</c:v>
                </c:pt>
                <c:pt idx="608">
                  <c:v>3.20581</c:v>
                </c:pt>
                <c:pt idx="609">
                  <c:v>3.2017199999999999</c:v>
                </c:pt>
                <c:pt idx="610">
                  <c:v>3.2056</c:v>
                </c:pt>
                <c:pt idx="611">
                  <c:v>3.2035900000000002</c:v>
                </c:pt>
                <c:pt idx="612">
                  <c:v>3.1831399999999999</c:v>
                </c:pt>
                <c:pt idx="613">
                  <c:v>3.1825199999999998</c:v>
                </c:pt>
                <c:pt idx="614">
                  <c:v>3.1713399999999998</c:v>
                </c:pt>
                <c:pt idx="615">
                  <c:v>3.1658400000000002</c:v>
                </c:pt>
                <c:pt idx="616">
                  <c:v>3.1520999999999999</c:v>
                </c:pt>
                <c:pt idx="617">
                  <c:v>3.1594500000000001</c:v>
                </c:pt>
                <c:pt idx="618">
                  <c:v>3.1387999999999998</c:v>
                </c:pt>
                <c:pt idx="619">
                  <c:v>3.1315</c:v>
                </c:pt>
                <c:pt idx="620">
                  <c:v>3.1385800000000001</c:v>
                </c:pt>
                <c:pt idx="621">
                  <c:v>3.1267900000000002</c:v>
                </c:pt>
                <c:pt idx="622">
                  <c:v>3.13463</c:v>
                </c:pt>
                <c:pt idx="623">
                  <c:v>3.1428599999999998</c:v>
                </c:pt>
                <c:pt idx="624">
                  <c:v>3.1347999999999998</c:v>
                </c:pt>
                <c:pt idx="625">
                  <c:v>3.1322999999999999</c:v>
                </c:pt>
                <c:pt idx="626">
                  <c:v>3.15463</c:v>
                </c:pt>
                <c:pt idx="627">
                  <c:v>3.1396500000000001</c:v>
                </c:pt>
                <c:pt idx="628">
                  <c:v>3.1311599999999999</c:v>
                </c:pt>
                <c:pt idx="629">
                  <c:v>3.1102099999999999</c:v>
                </c:pt>
                <c:pt idx="630">
                  <c:v>3.1158299999999999</c:v>
                </c:pt>
                <c:pt idx="631">
                  <c:v>3.1204499999999999</c:v>
                </c:pt>
                <c:pt idx="632">
                  <c:v>3.1030000000000002</c:v>
                </c:pt>
                <c:pt idx="633">
                  <c:v>3.0954999999999999</c:v>
                </c:pt>
                <c:pt idx="634">
                  <c:v>3.0838100000000002</c:v>
                </c:pt>
                <c:pt idx="635">
                  <c:v>3.0867300000000002</c:v>
                </c:pt>
                <c:pt idx="636">
                  <c:v>3.0755300000000001</c:v>
                </c:pt>
                <c:pt idx="637">
                  <c:v>3.0716000000000001</c:v>
                </c:pt>
                <c:pt idx="638">
                  <c:v>3.0733700000000002</c:v>
                </c:pt>
                <c:pt idx="639">
                  <c:v>3.0661</c:v>
                </c:pt>
                <c:pt idx="640">
                  <c:v>3.0682499999999999</c:v>
                </c:pt>
                <c:pt idx="641">
                  <c:v>3.0731999999999999</c:v>
                </c:pt>
                <c:pt idx="642">
                  <c:v>3.0562399999999998</c:v>
                </c:pt>
                <c:pt idx="643">
                  <c:v>3.0492499999999998</c:v>
                </c:pt>
                <c:pt idx="644">
                  <c:v>3.0387300000000002</c:v>
                </c:pt>
                <c:pt idx="645">
                  <c:v>3.0432800000000002</c:v>
                </c:pt>
                <c:pt idx="646">
                  <c:v>3.04399</c:v>
                </c:pt>
                <c:pt idx="647">
                  <c:v>3.024</c:v>
                </c:pt>
                <c:pt idx="648">
                  <c:v>3.0320499999999999</c:v>
                </c:pt>
                <c:pt idx="649">
                  <c:v>3.0457999999999998</c:v>
                </c:pt>
                <c:pt idx="650">
                  <c:v>3.0518800000000001</c:v>
                </c:pt>
                <c:pt idx="651">
                  <c:v>3.04345</c:v>
                </c:pt>
                <c:pt idx="652">
                  <c:v>3.0348999999999999</c:v>
                </c:pt>
                <c:pt idx="653">
                  <c:v>3.04095</c:v>
                </c:pt>
                <c:pt idx="654">
                  <c:v>3.0374500000000002</c:v>
                </c:pt>
                <c:pt idx="655">
                  <c:v>3.0427499999999998</c:v>
                </c:pt>
                <c:pt idx="656">
                  <c:v>3.05</c:v>
                </c:pt>
                <c:pt idx="657">
                  <c:v>3.0357099999999999</c:v>
                </c:pt>
                <c:pt idx="658">
                  <c:v>3.0531000000000001</c:v>
                </c:pt>
                <c:pt idx="659">
                  <c:v>3.0590000000000002</c:v>
                </c:pt>
                <c:pt idx="660">
                  <c:v>3.0655999999999999</c:v>
                </c:pt>
                <c:pt idx="661">
                  <c:v>3.04895</c:v>
                </c:pt>
                <c:pt idx="662">
                  <c:v>3.0359400000000001</c:v>
                </c:pt>
                <c:pt idx="663">
                  <c:v>3.0587499999999999</c:v>
                </c:pt>
                <c:pt idx="664">
                  <c:v>3.0504199999999999</c:v>
                </c:pt>
                <c:pt idx="665">
                  <c:v>3.0418500000000002</c:v>
                </c:pt>
                <c:pt idx="666">
                  <c:v>3.0368499999999998</c:v>
                </c:pt>
                <c:pt idx="667">
                  <c:v>3.0350600000000001</c:v>
                </c:pt>
                <c:pt idx="668">
                  <c:v>3.03132</c:v>
                </c:pt>
                <c:pt idx="669">
                  <c:v>3.0182099999999998</c:v>
                </c:pt>
                <c:pt idx="670">
                  <c:v>3.0026000000000002</c:v>
                </c:pt>
                <c:pt idx="671">
                  <c:v>3.02433</c:v>
                </c:pt>
                <c:pt idx="672">
                  <c:v>3.0365799999999998</c:v>
                </c:pt>
                <c:pt idx="673">
                  <c:v>3.0489000000000002</c:v>
                </c:pt>
                <c:pt idx="674">
                  <c:v>3.0472000000000001</c:v>
                </c:pt>
                <c:pt idx="675">
                  <c:v>3.0398499999999999</c:v>
                </c:pt>
                <c:pt idx="676">
                  <c:v>3.0438200000000002</c:v>
                </c:pt>
                <c:pt idx="677">
                  <c:v>3.0565899999999999</c:v>
                </c:pt>
                <c:pt idx="678">
                  <c:v>3.05389</c:v>
                </c:pt>
                <c:pt idx="679">
                  <c:v>3.0510000000000002</c:v>
                </c:pt>
                <c:pt idx="680">
                  <c:v>3.0473699999999999</c:v>
                </c:pt>
                <c:pt idx="681">
                  <c:v>3.04555</c:v>
                </c:pt>
                <c:pt idx="682">
                  <c:v>3.0528</c:v>
                </c:pt>
                <c:pt idx="683">
                  <c:v>3.0570499999999998</c:v>
                </c:pt>
                <c:pt idx="684">
                  <c:v>3.05545</c:v>
                </c:pt>
                <c:pt idx="685">
                  <c:v>3.0606499999999999</c:v>
                </c:pt>
                <c:pt idx="686">
                  <c:v>3.0585499999999999</c:v>
                </c:pt>
                <c:pt idx="687">
                  <c:v>3.0549300000000001</c:v>
                </c:pt>
                <c:pt idx="688">
                  <c:v>3.05307</c:v>
                </c:pt>
                <c:pt idx="689">
                  <c:v>3.0394999999999999</c:v>
                </c:pt>
                <c:pt idx="690">
                  <c:v>3.0399500000000002</c:v>
                </c:pt>
                <c:pt idx="691">
                  <c:v>3.0195699999999999</c:v>
                </c:pt>
                <c:pt idx="692">
                  <c:v>3.0106999999999999</c:v>
                </c:pt>
                <c:pt idx="693">
                  <c:v>3.0136799999999999</c:v>
                </c:pt>
                <c:pt idx="694">
                  <c:v>3.0302199999999999</c:v>
                </c:pt>
                <c:pt idx="695">
                  <c:v>3.0318999999999998</c:v>
                </c:pt>
                <c:pt idx="696">
                  <c:v>3.0247099999999998</c:v>
                </c:pt>
                <c:pt idx="697">
                  <c:v>3.0316000000000001</c:v>
                </c:pt>
                <c:pt idx="698">
                  <c:v>3.0366200000000001</c:v>
                </c:pt>
                <c:pt idx="699">
                  <c:v>3.0368499999999998</c:v>
                </c:pt>
                <c:pt idx="700">
                  <c:v>3.0441500000000001</c:v>
                </c:pt>
                <c:pt idx="701">
                  <c:v>3.0339</c:v>
                </c:pt>
                <c:pt idx="702">
                  <c:v>3.0312000000000001</c:v>
                </c:pt>
                <c:pt idx="703">
                  <c:v>3.03539</c:v>
                </c:pt>
                <c:pt idx="704">
                  <c:v>3.0297999999999998</c:v>
                </c:pt>
                <c:pt idx="705">
                  <c:v>3.0276999999999998</c:v>
                </c:pt>
                <c:pt idx="706">
                  <c:v>3.0274100000000002</c:v>
                </c:pt>
                <c:pt idx="707">
                  <c:v>3.0316999999999998</c:v>
                </c:pt>
                <c:pt idx="708">
                  <c:v>3.03165</c:v>
                </c:pt>
                <c:pt idx="709">
                  <c:v>3.0243099999999998</c:v>
                </c:pt>
                <c:pt idx="710">
                  <c:v>3.0105</c:v>
                </c:pt>
                <c:pt idx="711">
                  <c:v>3.0065499999999998</c:v>
                </c:pt>
                <c:pt idx="712">
                  <c:v>3.00515</c:v>
                </c:pt>
                <c:pt idx="713">
                  <c:v>3.0214500000000002</c:v>
                </c:pt>
                <c:pt idx="714">
                  <c:v>3.0345200000000001</c:v>
                </c:pt>
                <c:pt idx="715">
                  <c:v>3.0374500000000002</c:v>
                </c:pt>
                <c:pt idx="716">
                  <c:v>3.0356700000000001</c:v>
                </c:pt>
                <c:pt idx="717">
                  <c:v>3.0262799999999999</c:v>
                </c:pt>
                <c:pt idx="718">
                  <c:v>3.0249999999999999</c:v>
                </c:pt>
                <c:pt idx="719">
                  <c:v>3.0253999999999999</c:v>
                </c:pt>
                <c:pt idx="720">
                  <c:v>3.0328499999999998</c:v>
                </c:pt>
                <c:pt idx="721">
                  <c:v>3.0309200000000001</c:v>
                </c:pt>
                <c:pt idx="722">
                  <c:v>3.0339100000000001</c:v>
                </c:pt>
                <c:pt idx="723">
                  <c:v>3.0297299999999998</c:v>
                </c:pt>
                <c:pt idx="724">
                  <c:v>3.0354299999999999</c:v>
                </c:pt>
                <c:pt idx="725">
                  <c:v>3.0424699999999998</c:v>
                </c:pt>
                <c:pt idx="726">
                  <c:v>3.04617</c:v>
                </c:pt>
                <c:pt idx="727">
                  <c:v>3.04522</c:v>
                </c:pt>
                <c:pt idx="728">
                  <c:v>3.0199500000000001</c:v>
                </c:pt>
                <c:pt idx="729">
                  <c:v>3.0373999999999999</c:v>
                </c:pt>
                <c:pt idx="730">
                  <c:v>3.0373700000000001</c:v>
                </c:pt>
                <c:pt idx="731">
                  <c:v>3.0559500000000002</c:v>
                </c:pt>
                <c:pt idx="732">
                  <c:v>3.0385499999999999</c:v>
                </c:pt>
                <c:pt idx="733">
                  <c:v>3.0476000000000001</c:v>
                </c:pt>
                <c:pt idx="734">
                  <c:v>3.0359500000000001</c:v>
                </c:pt>
                <c:pt idx="735">
                  <c:v>3.0291100000000002</c:v>
                </c:pt>
                <c:pt idx="736">
                  <c:v>3.01376</c:v>
                </c:pt>
                <c:pt idx="737">
                  <c:v>3.0474600000000001</c:v>
                </c:pt>
                <c:pt idx="738">
                  <c:v>3.0443099999999998</c:v>
                </c:pt>
                <c:pt idx="739">
                  <c:v>3.0750000000000002</c:v>
                </c:pt>
                <c:pt idx="740">
                  <c:v>3.0127100000000002</c:v>
                </c:pt>
                <c:pt idx="741">
                  <c:v>3.03403</c:v>
                </c:pt>
                <c:pt idx="742">
                  <c:v>3.0541499999999999</c:v>
                </c:pt>
                <c:pt idx="743">
                  <c:v>3.0226500000000001</c:v>
                </c:pt>
                <c:pt idx="744">
                  <c:v>3.0283699999999998</c:v>
                </c:pt>
                <c:pt idx="745">
                  <c:v>3.02162</c:v>
                </c:pt>
                <c:pt idx="746">
                  <c:v>3.0384199999999999</c:v>
                </c:pt>
                <c:pt idx="747">
                  <c:v>3.03667</c:v>
                </c:pt>
                <c:pt idx="748">
                  <c:v>3.0147300000000001</c:v>
                </c:pt>
                <c:pt idx="749">
                  <c:v>3.0236499999999999</c:v>
                </c:pt>
                <c:pt idx="750">
                  <c:v>3.02623</c:v>
                </c:pt>
                <c:pt idx="751">
                  <c:v>3.04115</c:v>
                </c:pt>
                <c:pt idx="752">
                  <c:v>3.06107</c:v>
                </c:pt>
                <c:pt idx="753">
                  <c:v>3.05945</c:v>
                </c:pt>
                <c:pt idx="754">
                  <c:v>3.0630299999999999</c:v>
                </c:pt>
                <c:pt idx="755">
                  <c:v>3.0623</c:v>
                </c:pt>
                <c:pt idx="756">
                  <c:v>3.0737000000000001</c:v>
                </c:pt>
                <c:pt idx="757">
                  <c:v>3.0965799999999999</c:v>
                </c:pt>
                <c:pt idx="758">
                  <c:v>3.1124499999999999</c:v>
                </c:pt>
                <c:pt idx="759">
                  <c:v>3.1387</c:v>
                </c:pt>
                <c:pt idx="760">
                  <c:v>3.1528</c:v>
                </c:pt>
                <c:pt idx="761">
                  <c:v>3.1222699999999999</c:v>
                </c:pt>
                <c:pt idx="762">
                  <c:v>3.0929000000000002</c:v>
                </c:pt>
                <c:pt idx="763">
                  <c:v>3.0718999999999999</c:v>
                </c:pt>
                <c:pt idx="764">
                  <c:v>3.0753900000000001</c:v>
                </c:pt>
                <c:pt idx="765">
                  <c:v>3.0670899999999999</c:v>
                </c:pt>
                <c:pt idx="766">
                  <c:v>3.0527099999999998</c:v>
                </c:pt>
                <c:pt idx="767">
                  <c:v>3.0725500000000001</c:v>
                </c:pt>
                <c:pt idx="768">
                  <c:v>3.0708600000000001</c:v>
                </c:pt>
                <c:pt idx="769">
                  <c:v>3.0671599999999999</c:v>
                </c:pt>
                <c:pt idx="770">
                  <c:v>3.0753300000000001</c:v>
                </c:pt>
                <c:pt idx="771">
                  <c:v>3.0600499999999999</c:v>
                </c:pt>
                <c:pt idx="772">
                  <c:v>3.0554000000000001</c:v>
                </c:pt>
                <c:pt idx="773">
                  <c:v>3.028</c:v>
                </c:pt>
                <c:pt idx="774">
                  <c:v>3.0385200000000001</c:v>
                </c:pt>
                <c:pt idx="775">
                  <c:v>3.0352000000000001</c:v>
                </c:pt>
                <c:pt idx="776">
                  <c:v>3.0690200000000001</c:v>
                </c:pt>
                <c:pt idx="777">
                  <c:v>3.0766100000000001</c:v>
                </c:pt>
                <c:pt idx="778">
                  <c:v>3.0675499999999998</c:v>
                </c:pt>
                <c:pt idx="779">
                  <c:v>3.0637699999999999</c:v>
                </c:pt>
                <c:pt idx="780">
                  <c:v>3.0680000000000001</c:v>
                </c:pt>
                <c:pt idx="781">
                  <c:v>3.0493100000000002</c:v>
                </c:pt>
                <c:pt idx="782">
                  <c:v>3.0185300000000002</c:v>
                </c:pt>
                <c:pt idx="783">
                  <c:v>3.0229499999999998</c:v>
                </c:pt>
                <c:pt idx="784">
                  <c:v>3.0043799999999998</c:v>
                </c:pt>
                <c:pt idx="785">
                  <c:v>3.0167000000000002</c:v>
                </c:pt>
                <c:pt idx="786">
                  <c:v>3.02223</c:v>
                </c:pt>
                <c:pt idx="787">
                  <c:v>3.0291600000000001</c:v>
                </c:pt>
                <c:pt idx="788">
                  <c:v>3.02684</c:v>
                </c:pt>
                <c:pt idx="789">
                  <c:v>3.0364100000000001</c:v>
                </c:pt>
                <c:pt idx="790">
                  <c:v>3.04189</c:v>
                </c:pt>
                <c:pt idx="791">
                  <c:v>3.0442499999999999</c:v>
                </c:pt>
                <c:pt idx="792">
                  <c:v>3.0472199999999998</c:v>
                </c:pt>
                <c:pt idx="793">
                  <c:v>3.0365199999999999</c:v>
                </c:pt>
                <c:pt idx="794">
                  <c:v>3.0339800000000001</c:v>
                </c:pt>
                <c:pt idx="795">
                  <c:v>3.0416799999999999</c:v>
                </c:pt>
                <c:pt idx="796">
                  <c:v>3.0390199999999998</c:v>
                </c:pt>
                <c:pt idx="797">
                  <c:v>3.0336799999999999</c:v>
                </c:pt>
                <c:pt idx="798">
                  <c:v>3.03742</c:v>
                </c:pt>
                <c:pt idx="799">
                  <c:v>3.0477099999999999</c:v>
                </c:pt>
                <c:pt idx="800">
                  <c:v>3.0546500000000001</c:v>
                </c:pt>
                <c:pt idx="801">
                  <c:v>3.0648</c:v>
                </c:pt>
                <c:pt idx="802">
                  <c:v>3.0908000000000002</c:v>
                </c:pt>
                <c:pt idx="803">
                  <c:v>3.0929000000000002</c:v>
                </c:pt>
                <c:pt idx="804">
                  <c:v>3.1023000000000001</c:v>
                </c:pt>
                <c:pt idx="805">
                  <c:v>3.0939100000000002</c:v>
                </c:pt>
                <c:pt idx="806">
                  <c:v>3.08507</c:v>
                </c:pt>
                <c:pt idx="807">
                  <c:v>3.0973000000000002</c:v>
                </c:pt>
                <c:pt idx="808">
                  <c:v>3.097</c:v>
                </c:pt>
                <c:pt idx="809">
                  <c:v>3.1053000000000002</c:v>
                </c:pt>
                <c:pt idx="810">
                  <c:v>3.0941100000000001</c:v>
                </c:pt>
                <c:pt idx="811">
                  <c:v>3.11185</c:v>
                </c:pt>
                <c:pt idx="812">
                  <c:v>3.1192000000000002</c:v>
                </c:pt>
                <c:pt idx="813">
                  <c:v>3.0889500000000001</c:v>
                </c:pt>
                <c:pt idx="814">
                  <c:v>3.09118</c:v>
                </c:pt>
                <c:pt idx="815">
                  <c:v>3.10283</c:v>
                </c:pt>
                <c:pt idx="816">
                  <c:v>3.1143900000000002</c:v>
                </c:pt>
                <c:pt idx="817">
                  <c:v>3.11225</c:v>
                </c:pt>
                <c:pt idx="818">
                  <c:v>3.1302300000000001</c:v>
                </c:pt>
                <c:pt idx="819">
                  <c:v>3.1431200000000001</c:v>
                </c:pt>
                <c:pt idx="820">
                  <c:v>3.1280100000000002</c:v>
                </c:pt>
                <c:pt idx="821">
                  <c:v>3.1259700000000001</c:v>
                </c:pt>
                <c:pt idx="822">
                  <c:v>3.0871399999999998</c:v>
                </c:pt>
                <c:pt idx="823">
                  <c:v>3.1061999999999999</c:v>
                </c:pt>
                <c:pt idx="824">
                  <c:v>3.0937199999999998</c:v>
                </c:pt>
                <c:pt idx="825">
                  <c:v>3.1133299999999999</c:v>
                </c:pt>
                <c:pt idx="826">
                  <c:v>3.0807099999999998</c:v>
                </c:pt>
                <c:pt idx="827">
                  <c:v>3.0442200000000001</c:v>
                </c:pt>
                <c:pt idx="828">
                  <c:v>3.0461399999999998</c:v>
                </c:pt>
                <c:pt idx="829">
                  <c:v>3.0338799999999999</c:v>
                </c:pt>
                <c:pt idx="830">
                  <c:v>3.0290499999999998</c:v>
                </c:pt>
                <c:pt idx="831">
                  <c:v>3.0297299999999998</c:v>
                </c:pt>
                <c:pt idx="832">
                  <c:v>3.0372400000000002</c:v>
                </c:pt>
                <c:pt idx="833">
                  <c:v>3.0222099999999998</c:v>
                </c:pt>
                <c:pt idx="834">
                  <c:v>3.0509200000000001</c:v>
                </c:pt>
                <c:pt idx="835">
                  <c:v>3.0472100000000002</c:v>
                </c:pt>
                <c:pt idx="836">
                  <c:v>3.0473300000000001</c:v>
                </c:pt>
                <c:pt idx="837">
                  <c:v>3.0773000000000001</c:v>
                </c:pt>
                <c:pt idx="838">
                  <c:v>3.0867300000000002</c:v>
                </c:pt>
                <c:pt idx="839">
                  <c:v>3.08466</c:v>
                </c:pt>
                <c:pt idx="840">
                  <c:v>3.0945499999999999</c:v>
                </c:pt>
                <c:pt idx="841">
                  <c:v>3.0947399999999998</c:v>
                </c:pt>
                <c:pt idx="842">
                  <c:v>3.1035599999999999</c:v>
                </c:pt>
                <c:pt idx="843">
                  <c:v>3.0917500000000002</c:v>
                </c:pt>
                <c:pt idx="844">
                  <c:v>3.0928399999999998</c:v>
                </c:pt>
                <c:pt idx="845">
                  <c:v>3.09762</c:v>
                </c:pt>
                <c:pt idx="846">
                  <c:v>3.0825800000000001</c:v>
                </c:pt>
                <c:pt idx="847">
                  <c:v>3.1038000000000001</c:v>
                </c:pt>
                <c:pt idx="848">
                  <c:v>3.1194199999999999</c:v>
                </c:pt>
                <c:pt idx="849">
                  <c:v>3.1211099999999998</c:v>
                </c:pt>
                <c:pt idx="850">
                  <c:v>3.1226500000000001</c:v>
                </c:pt>
                <c:pt idx="851">
                  <c:v>3.13565</c:v>
                </c:pt>
                <c:pt idx="852">
                  <c:v>3.1189999999999998</c:v>
                </c:pt>
                <c:pt idx="853">
                  <c:v>3.1261000000000001</c:v>
                </c:pt>
                <c:pt idx="854">
                  <c:v>3.1331899999999999</c:v>
                </c:pt>
                <c:pt idx="855">
                  <c:v>3.1254499999999998</c:v>
                </c:pt>
                <c:pt idx="856">
                  <c:v>3.1061899999999998</c:v>
                </c:pt>
                <c:pt idx="857">
                  <c:v>3.08209</c:v>
                </c:pt>
                <c:pt idx="858">
                  <c:v>3.1568499999999999</c:v>
                </c:pt>
                <c:pt idx="859">
                  <c:v>3.1512899999999999</c:v>
                </c:pt>
                <c:pt idx="860">
                  <c:v>3.16255</c:v>
                </c:pt>
                <c:pt idx="861">
                  <c:v>3.17265</c:v>
                </c:pt>
                <c:pt idx="862">
                  <c:v>3.1662400000000002</c:v>
                </c:pt>
                <c:pt idx="863">
                  <c:v>3.19902</c:v>
                </c:pt>
                <c:pt idx="864">
                  <c:v>3.22201</c:v>
                </c:pt>
                <c:pt idx="865">
                  <c:v>3.2473900000000002</c:v>
                </c:pt>
                <c:pt idx="866">
                  <c:v>3.27807</c:v>
                </c:pt>
                <c:pt idx="867">
                  <c:v>3.2377799999999999</c:v>
                </c:pt>
                <c:pt idx="868">
                  <c:v>3.2451699999999999</c:v>
                </c:pt>
                <c:pt idx="869">
                  <c:v>3.2284000000000002</c:v>
                </c:pt>
                <c:pt idx="870">
                  <c:v>3.2297799999999999</c:v>
                </c:pt>
                <c:pt idx="871">
                  <c:v>3.2339000000000002</c:v>
                </c:pt>
                <c:pt idx="872">
                  <c:v>3.21292</c:v>
                </c:pt>
                <c:pt idx="873">
                  <c:v>3.1729500000000002</c:v>
                </c:pt>
                <c:pt idx="874">
                  <c:v>3.1675</c:v>
                </c:pt>
                <c:pt idx="875">
                  <c:v>3.15848</c:v>
                </c:pt>
                <c:pt idx="876">
                  <c:v>3.1805699999999999</c:v>
                </c:pt>
                <c:pt idx="877">
                  <c:v>3.1829499999999999</c:v>
                </c:pt>
                <c:pt idx="878">
                  <c:v>3.15415</c:v>
                </c:pt>
                <c:pt idx="879">
                  <c:v>3.1883499999999998</c:v>
                </c:pt>
                <c:pt idx="880">
                  <c:v>3.1757499999999999</c:v>
                </c:pt>
                <c:pt idx="881">
                  <c:v>3.1656900000000001</c:v>
                </c:pt>
                <c:pt idx="882">
                  <c:v>3.1732900000000002</c:v>
                </c:pt>
                <c:pt idx="883">
                  <c:v>3.1638099999999998</c:v>
                </c:pt>
                <c:pt idx="884">
                  <c:v>3.1533699999999998</c:v>
                </c:pt>
                <c:pt idx="885">
                  <c:v>3.1375000000000002</c:v>
                </c:pt>
                <c:pt idx="886">
                  <c:v>3.1339999999999999</c:v>
                </c:pt>
                <c:pt idx="887">
                  <c:v>3.1575600000000001</c:v>
                </c:pt>
                <c:pt idx="888">
                  <c:v>3.1616300000000002</c:v>
                </c:pt>
                <c:pt idx="889">
                  <c:v>3.1772800000000001</c:v>
                </c:pt>
                <c:pt idx="890">
                  <c:v>3.1889099999999999</c:v>
                </c:pt>
                <c:pt idx="891">
                  <c:v>3.2278699999999998</c:v>
                </c:pt>
                <c:pt idx="892">
                  <c:v>3.1962799999999998</c:v>
                </c:pt>
                <c:pt idx="893">
                  <c:v>3.1899000000000002</c:v>
                </c:pt>
                <c:pt idx="894">
                  <c:v>3.1714000000000002</c:v>
                </c:pt>
                <c:pt idx="895">
                  <c:v>3.1876099999999998</c:v>
                </c:pt>
                <c:pt idx="896">
                  <c:v>3.1871200000000002</c:v>
                </c:pt>
                <c:pt idx="897">
                  <c:v>3.2045500000000002</c:v>
                </c:pt>
                <c:pt idx="898">
                  <c:v>3.1809799999999999</c:v>
                </c:pt>
                <c:pt idx="899">
                  <c:v>3.1949800000000002</c:v>
                </c:pt>
                <c:pt idx="900">
                  <c:v>3.22281</c:v>
                </c:pt>
                <c:pt idx="901">
                  <c:v>3.2363</c:v>
                </c:pt>
                <c:pt idx="902">
                  <c:v>3.23549</c:v>
                </c:pt>
                <c:pt idx="903">
                  <c:v>3.23055</c:v>
                </c:pt>
                <c:pt idx="904">
                  <c:v>3.2808999999999999</c:v>
                </c:pt>
                <c:pt idx="905">
                  <c:v>3.2886500000000001</c:v>
                </c:pt>
                <c:pt idx="906">
                  <c:v>3.2960799999999999</c:v>
                </c:pt>
                <c:pt idx="907">
                  <c:v>3.3433000000000002</c:v>
                </c:pt>
                <c:pt idx="908">
                  <c:v>3.38253</c:v>
                </c:pt>
                <c:pt idx="909">
                  <c:v>3.35371</c:v>
                </c:pt>
                <c:pt idx="910">
                  <c:v>3.3546200000000002</c:v>
                </c:pt>
                <c:pt idx="911">
                  <c:v>3.3088000000000002</c:v>
                </c:pt>
                <c:pt idx="912">
                  <c:v>3.3087900000000001</c:v>
                </c:pt>
                <c:pt idx="913">
                  <c:v>3.3434499999999998</c:v>
                </c:pt>
                <c:pt idx="914">
                  <c:v>3.3143500000000001</c:v>
                </c:pt>
                <c:pt idx="915">
                  <c:v>3.32464</c:v>
                </c:pt>
                <c:pt idx="916">
                  <c:v>3.3141699999999998</c:v>
                </c:pt>
                <c:pt idx="917">
                  <c:v>3.3384399999999999</c:v>
                </c:pt>
                <c:pt idx="918">
                  <c:v>3.31358</c:v>
                </c:pt>
                <c:pt idx="919">
                  <c:v>3.3027000000000002</c:v>
                </c:pt>
                <c:pt idx="920">
                  <c:v>3.3125999999999998</c:v>
                </c:pt>
                <c:pt idx="921">
                  <c:v>3.2871600000000001</c:v>
                </c:pt>
                <c:pt idx="922">
                  <c:v>3.2267000000000001</c:v>
                </c:pt>
                <c:pt idx="923">
                  <c:v>3.1855000000000002</c:v>
                </c:pt>
                <c:pt idx="924">
                  <c:v>3.1676199999999999</c:v>
                </c:pt>
                <c:pt idx="925">
                  <c:v>3.1782900000000001</c:v>
                </c:pt>
                <c:pt idx="926">
                  <c:v>3.1592799999999999</c:v>
                </c:pt>
                <c:pt idx="927">
                  <c:v>3.1940499999999998</c:v>
                </c:pt>
                <c:pt idx="928">
                  <c:v>3.2099099999999998</c:v>
                </c:pt>
                <c:pt idx="929">
                  <c:v>3.2208899999999998</c:v>
                </c:pt>
                <c:pt idx="930">
                  <c:v>3.2075499999999999</c:v>
                </c:pt>
                <c:pt idx="931">
                  <c:v>3.2445300000000001</c:v>
                </c:pt>
                <c:pt idx="932">
                  <c:v>3.27223</c:v>
                </c:pt>
                <c:pt idx="933">
                  <c:v>3.2397</c:v>
                </c:pt>
                <c:pt idx="934">
                  <c:v>3.2522700000000002</c:v>
                </c:pt>
                <c:pt idx="935">
                  <c:v>3.2913700000000001</c:v>
                </c:pt>
                <c:pt idx="936">
                  <c:v>3.2779799999999999</c:v>
                </c:pt>
                <c:pt idx="937">
                  <c:v>3.2809400000000002</c:v>
                </c:pt>
                <c:pt idx="938">
                  <c:v>3.2725599999999999</c:v>
                </c:pt>
                <c:pt idx="939">
                  <c:v>3.2468900000000001</c:v>
                </c:pt>
                <c:pt idx="940">
                  <c:v>3.2461500000000001</c:v>
                </c:pt>
                <c:pt idx="941">
                  <c:v>3.2476400000000001</c:v>
                </c:pt>
                <c:pt idx="942">
                  <c:v>3.25501</c:v>
                </c:pt>
                <c:pt idx="943">
                  <c:v>3.23983</c:v>
                </c:pt>
                <c:pt idx="944">
                  <c:v>3.2492999999999999</c:v>
                </c:pt>
                <c:pt idx="945">
                  <c:v>3.2509999999999999</c:v>
                </c:pt>
                <c:pt idx="946">
                  <c:v>3.2494999999999998</c:v>
                </c:pt>
                <c:pt idx="947">
                  <c:v>3.2421500000000001</c:v>
                </c:pt>
                <c:pt idx="948">
                  <c:v>3.22275</c:v>
                </c:pt>
                <c:pt idx="949">
                  <c:v>3.2068400000000001</c:v>
                </c:pt>
                <c:pt idx="950">
                  <c:v>3.1893500000000001</c:v>
                </c:pt>
                <c:pt idx="951">
                  <c:v>3.1656</c:v>
                </c:pt>
                <c:pt idx="952">
                  <c:v>3.1398999999999999</c:v>
                </c:pt>
                <c:pt idx="953">
                  <c:v>3.1657600000000001</c:v>
                </c:pt>
                <c:pt idx="954">
                  <c:v>3.1736900000000001</c:v>
                </c:pt>
                <c:pt idx="955">
                  <c:v>3.1611099999999999</c:v>
                </c:pt>
                <c:pt idx="956">
                  <c:v>3.16655</c:v>
                </c:pt>
                <c:pt idx="957">
                  <c:v>3.1613099999999998</c:v>
                </c:pt>
                <c:pt idx="958">
                  <c:v>3.1612800000000001</c:v>
                </c:pt>
                <c:pt idx="959">
                  <c:v>3.1596799999999998</c:v>
                </c:pt>
                <c:pt idx="960">
                  <c:v>3.1937799999999998</c:v>
                </c:pt>
                <c:pt idx="961">
                  <c:v>3.19448</c:v>
                </c:pt>
                <c:pt idx="962">
                  <c:v>3.1891600000000002</c:v>
                </c:pt>
                <c:pt idx="963">
                  <c:v>3.18465</c:v>
                </c:pt>
                <c:pt idx="964">
                  <c:v>3.1419999999999999</c:v>
                </c:pt>
                <c:pt idx="965">
                  <c:v>3.145</c:v>
                </c:pt>
                <c:pt idx="966">
                  <c:v>3.1539299999999999</c:v>
                </c:pt>
                <c:pt idx="967">
                  <c:v>3.16174</c:v>
                </c:pt>
                <c:pt idx="968">
                  <c:v>3.1170399999999998</c:v>
                </c:pt>
                <c:pt idx="969">
                  <c:v>3.15</c:v>
                </c:pt>
                <c:pt idx="970">
                  <c:v>3.1279500000000002</c:v>
                </c:pt>
                <c:pt idx="971">
                  <c:v>3.1393599999999999</c:v>
                </c:pt>
                <c:pt idx="972">
                  <c:v>3.1361499999999998</c:v>
                </c:pt>
                <c:pt idx="973">
                  <c:v>3.1446200000000002</c:v>
                </c:pt>
                <c:pt idx="974">
                  <c:v>3.1682999999999999</c:v>
                </c:pt>
                <c:pt idx="975">
                  <c:v>3.19814</c:v>
                </c:pt>
                <c:pt idx="976">
                  <c:v>3.2301299999999999</c:v>
                </c:pt>
                <c:pt idx="977">
                  <c:v>3.2667899999999999</c:v>
                </c:pt>
                <c:pt idx="978">
                  <c:v>3.2661500000000001</c:v>
                </c:pt>
                <c:pt idx="979">
                  <c:v>3.2466200000000001</c:v>
                </c:pt>
                <c:pt idx="980">
                  <c:v>3.2597700000000001</c:v>
                </c:pt>
                <c:pt idx="981">
                  <c:v>3.2583299999999999</c:v>
                </c:pt>
                <c:pt idx="982">
                  <c:v>3.2733099999999999</c:v>
                </c:pt>
                <c:pt idx="983">
                  <c:v>3.25041</c:v>
                </c:pt>
                <c:pt idx="984">
                  <c:v>3.2410800000000002</c:v>
                </c:pt>
                <c:pt idx="985">
                  <c:v>3.2117</c:v>
                </c:pt>
                <c:pt idx="986">
                  <c:v>3.2511999999999999</c:v>
                </c:pt>
                <c:pt idx="987">
                  <c:v>3.2278500000000001</c:v>
                </c:pt>
                <c:pt idx="988">
                  <c:v>3.2322799999999998</c:v>
                </c:pt>
                <c:pt idx="989">
                  <c:v>3.2030699999999999</c:v>
                </c:pt>
                <c:pt idx="990">
                  <c:v>3.1705899999999998</c:v>
                </c:pt>
                <c:pt idx="991">
                  <c:v>3.1955999999999998</c:v>
                </c:pt>
                <c:pt idx="992">
                  <c:v>3.1935000000000002</c:v>
                </c:pt>
                <c:pt idx="993">
                  <c:v>3.1758999999999999</c:v>
                </c:pt>
                <c:pt idx="994">
                  <c:v>3.1751200000000002</c:v>
                </c:pt>
                <c:pt idx="995">
                  <c:v>3.17754</c:v>
                </c:pt>
                <c:pt idx="996">
                  <c:v>3.1660599999999999</c:v>
                </c:pt>
                <c:pt idx="997">
                  <c:v>3.1989800000000002</c:v>
                </c:pt>
                <c:pt idx="998">
                  <c:v>3.1614100000000001</c:v>
                </c:pt>
                <c:pt idx="999">
                  <c:v>3.1740599999999999</c:v>
                </c:pt>
                <c:pt idx="1000">
                  <c:v>3.1780499999999998</c:v>
                </c:pt>
                <c:pt idx="1001">
                  <c:v>3.1788799999999999</c:v>
                </c:pt>
                <c:pt idx="1002">
                  <c:v>3.1647500000000002</c:v>
                </c:pt>
                <c:pt idx="1003">
                  <c:v>3.1852299999999998</c:v>
                </c:pt>
                <c:pt idx="1004">
                  <c:v>3.1838099999999998</c:v>
                </c:pt>
                <c:pt idx="1005">
                  <c:v>3.1534</c:v>
                </c:pt>
                <c:pt idx="1006">
                  <c:v>3.1593999999999998</c:v>
                </c:pt>
                <c:pt idx="1007">
                  <c:v>3.1345499999999999</c:v>
                </c:pt>
                <c:pt idx="1008">
                  <c:v>3.1139999999999999</c:v>
                </c:pt>
                <c:pt idx="1009">
                  <c:v>3.13565</c:v>
                </c:pt>
                <c:pt idx="1010">
                  <c:v>3.1349999999999998</c:v>
                </c:pt>
                <c:pt idx="1011">
                  <c:v>3.12622</c:v>
                </c:pt>
                <c:pt idx="1012">
                  <c:v>3.0885600000000002</c:v>
                </c:pt>
                <c:pt idx="1013">
                  <c:v>3.10365</c:v>
                </c:pt>
                <c:pt idx="1014">
                  <c:v>3.0964499999999999</c:v>
                </c:pt>
                <c:pt idx="1015">
                  <c:v>3.1048100000000001</c:v>
                </c:pt>
                <c:pt idx="1016">
                  <c:v>3.1139299999999999</c:v>
                </c:pt>
                <c:pt idx="1017">
                  <c:v>3.0895700000000001</c:v>
                </c:pt>
                <c:pt idx="1018">
                  <c:v>3.0752999999999999</c:v>
                </c:pt>
                <c:pt idx="1019">
                  <c:v>3.0922900000000002</c:v>
                </c:pt>
                <c:pt idx="1020">
                  <c:v>3.0557099999999999</c:v>
                </c:pt>
                <c:pt idx="1021">
                  <c:v>3.0898699999999999</c:v>
                </c:pt>
                <c:pt idx="1022">
                  <c:v>3.0918299999999999</c:v>
                </c:pt>
                <c:pt idx="1023">
                  <c:v>3.1028600000000002</c:v>
                </c:pt>
                <c:pt idx="1024">
                  <c:v>3.1204999999999998</c:v>
                </c:pt>
                <c:pt idx="1025">
                  <c:v>3.0971000000000002</c:v>
                </c:pt>
                <c:pt idx="1026">
                  <c:v>3.1308699999999998</c:v>
                </c:pt>
                <c:pt idx="1027">
                  <c:v>3.1316999999999999</c:v>
                </c:pt>
                <c:pt idx="1028">
                  <c:v>3.1330999999999998</c:v>
                </c:pt>
                <c:pt idx="1029">
                  <c:v>3.1327799999999999</c:v>
                </c:pt>
                <c:pt idx="1030">
                  <c:v>3.1173500000000001</c:v>
                </c:pt>
                <c:pt idx="1031">
                  <c:v>3.0710600000000001</c:v>
                </c:pt>
                <c:pt idx="1032">
                  <c:v>3.09992</c:v>
                </c:pt>
                <c:pt idx="1033">
                  <c:v>3.09104</c:v>
                </c:pt>
                <c:pt idx="1034">
                  <c:v>3.06663</c:v>
                </c:pt>
                <c:pt idx="1035">
                  <c:v>3.0794199999999998</c:v>
                </c:pt>
                <c:pt idx="1036">
                  <c:v>3.0829</c:v>
                </c:pt>
                <c:pt idx="1037">
                  <c:v>3.1211700000000002</c:v>
                </c:pt>
                <c:pt idx="1038">
                  <c:v>3.1409099999999999</c:v>
                </c:pt>
                <c:pt idx="1039">
                  <c:v>3.1435</c:v>
                </c:pt>
                <c:pt idx="1040">
                  <c:v>3.1455799999999998</c:v>
                </c:pt>
                <c:pt idx="1041">
                  <c:v>3.1380300000000001</c:v>
                </c:pt>
                <c:pt idx="1042">
                  <c:v>3.0838000000000001</c:v>
                </c:pt>
                <c:pt idx="1043">
                  <c:v>3.0857000000000001</c:v>
                </c:pt>
                <c:pt idx="1044">
                  <c:v>3.0935800000000002</c:v>
                </c:pt>
                <c:pt idx="1045">
                  <c:v>3.0842900000000002</c:v>
                </c:pt>
                <c:pt idx="1046">
                  <c:v>3.0771600000000001</c:v>
                </c:pt>
                <c:pt idx="1047">
                  <c:v>3.1105999999999998</c:v>
                </c:pt>
                <c:pt idx="1048">
                  <c:v>3.0985</c:v>
                </c:pt>
                <c:pt idx="1049">
                  <c:v>3.0970300000000002</c:v>
                </c:pt>
                <c:pt idx="1050">
                  <c:v>3.0950799999999998</c:v>
                </c:pt>
                <c:pt idx="1051">
                  <c:v>3.06284</c:v>
                </c:pt>
                <c:pt idx="1052">
                  <c:v>3.0793400000000002</c:v>
                </c:pt>
                <c:pt idx="1053">
                  <c:v>3.07931</c:v>
                </c:pt>
                <c:pt idx="1054">
                  <c:v>3.1065499999999999</c:v>
                </c:pt>
                <c:pt idx="1055">
                  <c:v>3.0983100000000001</c:v>
                </c:pt>
                <c:pt idx="1056">
                  <c:v>3.1336499999999998</c:v>
                </c:pt>
                <c:pt idx="1057">
                  <c:v>3.1293500000000001</c:v>
                </c:pt>
                <c:pt idx="1058">
                  <c:v>3.14114</c:v>
                </c:pt>
                <c:pt idx="1059">
                  <c:v>3.1746500000000002</c:v>
                </c:pt>
                <c:pt idx="1060">
                  <c:v>3.1873</c:v>
                </c:pt>
                <c:pt idx="1061">
                  <c:v>3.1849699999999999</c:v>
                </c:pt>
                <c:pt idx="1062">
                  <c:v>3.1521499999999998</c:v>
                </c:pt>
                <c:pt idx="1063">
                  <c:v>3.1566000000000001</c:v>
                </c:pt>
                <c:pt idx="1064">
                  <c:v>3.1661999999999999</c:v>
                </c:pt>
                <c:pt idx="1065">
                  <c:v>3.1601400000000002</c:v>
                </c:pt>
                <c:pt idx="1066">
                  <c:v>3.1502499999999998</c:v>
                </c:pt>
                <c:pt idx="1067">
                  <c:v>3.1694900000000001</c:v>
                </c:pt>
                <c:pt idx="1068">
                  <c:v>3.1680600000000001</c:v>
                </c:pt>
                <c:pt idx="1069">
                  <c:v>3.1620499999999998</c:v>
                </c:pt>
                <c:pt idx="1070">
                  <c:v>3.1696499999999999</c:v>
                </c:pt>
                <c:pt idx="1071">
                  <c:v>3.1882299999999999</c:v>
                </c:pt>
                <c:pt idx="1072">
                  <c:v>3.2091500000000002</c:v>
                </c:pt>
                <c:pt idx="1073">
                  <c:v>3.2109999999999999</c:v>
                </c:pt>
                <c:pt idx="1074">
                  <c:v>3.2222499999999998</c:v>
                </c:pt>
                <c:pt idx="1075">
                  <c:v>3.2658499999999999</c:v>
                </c:pt>
                <c:pt idx="1076">
                  <c:v>3.2520500000000001</c:v>
                </c:pt>
                <c:pt idx="1077">
                  <c:v>3.2772199999999998</c:v>
                </c:pt>
                <c:pt idx="1078">
                  <c:v>3.2946800000000001</c:v>
                </c:pt>
                <c:pt idx="1079">
                  <c:v>3.2773300000000001</c:v>
                </c:pt>
                <c:pt idx="1080">
                  <c:v>3.2730000000000001</c:v>
                </c:pt>
                <c:pt idx="1081">
                  <c:v>3.2727499999999998</c:v>
                </c:pt>
                <c:pt idx="1082">
                  <c:v>3.2421500000000001</c:v>
                </c:pt>
                <c:pt idx="1083">
                  <c:v>3.2132999999999998</c:v>
                </c:pt>
                <c:pt idx="1084">
                  <c:v>3.21305</c:v>
                </c:pt>
                <c:pt idx="1085">
                  <c:v>3.2016999999999998</c:v>
                </c:pt>
                <c:pt idx="1086">
                  <c:v>3.1828799999999999</c:v>
                </c:pt>
                <c:pt idx="1087">
                  <c:v>3.1932700000000001</c:v>
                </c:pt>
                <c:pt idx="1088">
                  <c:v>3.1858</c:v>
                </c:pt>
                <c:pt idx="1089">
                  <c:v>3.2141500000000001</c:v>
                </c:pt>
                <c:pt idx="1090">
                  <c:v>3.19645</c:v>
                </c:pt>
                <c:pt idx="1091">
                  <c:v>3.2126000000000001</c:v>
                </c:pt>
                <c:pt idx="1092">
                  <c:v>3.2059299999999999</c:v>
                </c:pt>
                <c:pt idx="1093">
                  <c:v>3.1788799999999999</c:v>
                </c:pt>
                <c:pt idx="1094">
                  <c:v>3.1457000000000002</c:v>
                </c:pt>
                <c:pt idx="1095">
                  <c:v>3.1527500000000002</c:v>
                </c:pt>
                <c:pt idx="1096">
                  <c:v>3.13551</c:v>
                </c:pt>
                <c:pt idx="1097">
                  <c:v>3.1244999999999998</c:v>
                </c:pt>
                <c:pt idx="1098">
                  <c:v>3.1285600000000002</c:v>
                </c:pt>
                <c:pt idx="1099">
                  <c:v>3.1597499999999998</c:v>
                </c:pt>
                <c:pt idx="1100">
                  <c:v>3.1638000000000002</c:v>
                </c:pt>
                <c:pt idx="1101">
                  <c:v>3.1678500000000001</c:v>
                </c:pt>
                <c:pt idx="1102">
                  <c:v>3.1823000000000001</c:v>
                </c:pt>
                <c:pt idx="1103">
                  <c:v>3.1621100000000002</c:v>
                </c:pt>
                <c:pt idx="1104">
                  <c:v>3.1385999999999998</c:v>
                </c:pt>
                <c:pt idx="1105">
                  <c:v>3.1277200000000001</c:v>
                </c:pt>
                <c:pt idx="1106">
                  <c:v>3.1387200000000002</c:v>
                </c:pt>
                <c:pt idx="1107">
                  <c:v>3.1659000000000002</c:v>
                </c:pt>
                <c:pt idx="1108">
                  <c:v>3.1840999999999999</c:v>
                </c:pt>
                <c:pt idx="1109">
                  <c:v>3.1870099999999999</c:v>
                </c:pt>
                <c:pt idx="1110">
                  <c:v>3.2010999999999998</c:v>
                </c:pt>
                <c:pt idx="1111">
                  <c:v>3.1938900000000001</c:v>
                </c:pt>
                <c:pt idx="1112">
                  <c:v>3.2254</c:v>
                </c:pt>
                <c:pt idx="1113">
                  <c:v>3.2106400000000002</c:v>
                </c:pt>
                <c:pt idx="1114">
                  <c:v>3.20973</c:v>
                </c:pt>
                <c:pt idx="1115">
                  <c:v>3.18635</c:v>
                </c:pt>
                <c:pt idx="1116">
                  <c:v>3.1983899999999998</c:v>
                </c:pt>
                <c:pt idx="1117">
                  <c:v>3.1754699999999998</c:v>
                </c:pt>
                <c:pt idx="1118">
                  <c:v>3.1512699999999998</c:v>
                </c:pt>
                <c:pt idx="1119">
                  <c:v>3.12595</c:v>
                </c:pt>
                <c:pt idx="1120">
                  <c:v>3.093</c:v>
                </c:pt>
                <c:pt idx="1121">
                  <c:v>3.1382300000000001</c:v>
                </c:pt>
                <c:pt idx="1122">
                  <c:v>3.17564</c:v>
                </c:pt>
                <c:pt idx="1123">
                  <c:v>3.1699799999999998</c:v>
                </c:pt>
                <c:pt idx="1124">
                  <c:v>3.2255500000000001</c:v>
                </c:pt>
                <c:pt idx="1125">
                  <c:v>3.1962999999999999</c:v>
                </c:pt>
                <c:pt idx="1126">
                  <c:v>3.2679999999999998</c:v>
                </c:pt>
                <c:pt idx="1127">
                  <c:v>3.3170199999999999</c:v>
                </c:pt>
                <c:pt idx="1128">
                  <c:v>3.3377300000000001</c:v>
                </c:pt>
                <c:pt idx="1129">
                  <c:v>3.3265500000000001</c:v>
                </c:pt>
                <c:pt idx="1130">
                  <c:v>3.3140299999999998</c:v>
                </c:pt>
                <c:pt idx="1131">
                  <c:v>3.35676</c:v>
                </c:pt>
                <c:pt idx="1132">
                  <c:v>3.3332800000000002</c:v>
                </c:pt>
                <c:pt idx="1133">
                  <c:v>3.2689599999999999</c:v>
                </c:pt>
                <c:pt idx="1134">
                  <c:v>3.2671399999999999</c:v>
                </c:pt>
                <c:pt idx="1135">
                  <c:v>3.2706900000000001</c:v>
                </c:pt>
                <c:pt idx="1136">
                  <c:v>3.2610100000000002</c:v>
                </c:pt>
                <c:pt idx="1137">
                  <c:v>3.2530999999999999</c:v>
                </c:pt>
                <c:pt idx="1138">
                  <c:v>3.2694000000000001</c:v>
                </c:pt>
                <c:pt idx="1139">
                  <c:v>3.2947500000000001</c:v>
                </c:pt>
                <c:pt idx="1140">
                  <c:v>3.2980399999999999</c:v>
                </c:pt>
                <c:pt idx="1141">
                  <c:v>3.2827899999999999</c:v>
                </c:pt>
                <c:pt idx="1142">
                  <c:v>3.3192599999999999</c:v>
                </c:pt>
                <c:pt idx="1143">
                  <c:v>3.31602</c:v>
                </c:pt>
                <c:pt idx="1144">
                  <c:v>3.3128799999999998</c:v>
                </c:pt>
                <c:pt idx="1145">
                  <c:v>3.3133400000000002</c:v>
                </c:pt>
                <c:pt idx="1146">
                  <c:v>3.2951899999999998</c:v>
                </c:pt>
                <c:pt idx="1147">
                  <c:v>3.2877399999999999</c:v>
                </c:pt>
                <c:pt idx="1148">
                  <c:v>3.2865000000000002</c:v>
                </c:pt>
                <c:pt idx="1149">
                  <c:v>3.2576399999999999</c:v>
                </c:pt>
                <c:pt idx="1150">
                  <c:v>3.2829100000000002</c:v>
                </c:pt>
                <c:pt idx="1151">
                  <c:v>3.3804500000000002</c:v>
                </c:pt>
                <c:pt idx="1152">
                  <c:v>3.3578299999999999</c:v>
                </c:pt>
                <c:pt idx="1153">
                  <c:v>3.3462899999999998</c:v>
                </c:pt>
                <c:pt idx="1154">
                  <c:v>3.3593500000000001</c:v>
                </c:pt>
                <c:pt idx="1155">
                  <c:v>3.3521700000000001</c:v>
                </c:pt>
                <c:pt idx="1156">
                  <c:v>3.3686500000000001</c:v>
                </c:pt>
                <c:pt idx="1157">
                  <c:v>3.4380299999999999</c:v>
                </c:pt>
                <c:pt idx="1158">
                  <c:v>3.49735</c:v>
                </c:pt>
                <c:pt idx="1159">
                  <c:v>3.4706000000000001</c:v>
                </c:pt>
                <c:pt idx="1160">
                  <c:v>3.42563</c:v>
                </c:pt>
                <c:pt idx="1161">
                  <c:v>3.3774500000000001</c:v>
                </c:pt>
                <c:pt idx="1162">
                  <c:v>3.3932099999999998</c:v>
                </c:pt>
                <c:pt idx="1163">
                  <c:v>3.3866000000000001</c:v>
                </c:pt>
                <c:pt idx="1164">
                  <c:v>3.4139400000000002</c:v>
                </c:pt>
                <c:pt idx="1165">
                  <c:v>3.4159999999999999</c:v>
                </c:pt>
                <c:pt idx="1166">
                  <c:v>3.44678</c:v>
                </c:pt>
                <c:pt idx="1167">
                  <c:v>3.4186999999999999</c:v>
                </c:pt>
                <c:pt idx="1168">
                  <c:v>3.4182000000000001</c:v>
                </c:pt>
                <c:pt idx="1169">
                  <c:v>3.4222799999999998</c:v>
                </c:pt>
                <c:pt idx="1170">
                  <c:v>3.4549699999999999</c:v>
                </c:pt>
                <c:pt idx="1171">
                  <c:v>3.3993700000000002</c:v>
                </c:pt>
                <c:pt idx="1172">
                  <c:v>3.3651400000000002</c:v>
                </c:pt>
                <c:pt idx="1173">
                  <c:v>3.3274499999999998</c:v>
                </c:pt>
                <c:pt idx="1174">
                  <c:v>3.35175</c:v>
                </c:pt>
                <c:pt idx="1175">
                  <c:v>3.34809</c:v>
                </c:pt>
                <c:pt idx="1176">
                  <c:v>3.4469400000000001</c:v>
                </c:pt>
                <c:pt idx="1177">
                  <c:v>3.4143599999999998</c:v>
                </c:pt>
                <c:pt idx="1178">
                  <c:v>3.4042500000000002</c:v>
                </c:pt>
                <c:pt idx="1179">
                  <c:v>3.4085100000000002</c:v>
                </c:pt>
                <c:pt idx="1180">
                  <c:v>3.3985699999999999</c:v>
                </c:pt>
                <c:pt idx="1181">
                  <c:v>3.4235199999999999</c:v>
                </c:pt>
                <c:pt idx="1182">
                  <c:v>3.3326000000000002</c:v>
                </c:pt>
                <c:pt idx="1183">
                  <c:v>3.3494700000000002</c:v>
                </c:pt>
                <c:pt idx="1184">
                  <c:v>3.3933</c:v>
                </c:pt>
                <c:pt idx="1185">
                  <c:v>3.3624800000000001</c:v>
                </c:pt>
                <c:pt idx="1186">
                  <c:v>3.3931</c:v>
                </c:pt>
                <c:pt idx="1187">
                  <c:v>3.4347500000000002</c:v>
                </c:pt>
                <c:pt idx="1188">
                  <c:v>3.45662</c:v>
                </c:pt>
                <c:pt idx="1189">
                  <c:v>3.4849700000000001</c:v>
                </c:pt>
                <c:pt idx="1190">
                  <c:v>3.4310299999999998</c:v>
                </c:pt>
                <c:pt idx="1191">
                  <c:v>3.3975</c:v>
                </c:pt>
                <c:pt idx="1192">
                  <c:v>3.4285999999999999</c:v>
                </c:pt>
                <c:pt idx="1193">
                  <c:v>3.51206</c:v>
                </c:pt>
                <c:pt idx="1194">
                  <c:v>3.5107599999999999</c:v>
                </c:pt>
                <c:pt idx="1195">
                  <c:v>3.5447600000000001</c:v>
                </c:pt>
                <c:pt idx="1196">
                  <c:v>3.5520199999999997</c:v>
                </c:pt>
                <c:pt idx="1197">
                  <c:v>3.55185</c:v>
                </c:pt>
                <c:pt idx="1198">
                  <c:v>3.4820799999999998</c:v>
                </c:pt>
                <c:pt idx="1199">
                  <c:v>3.4655100000000001</c:v>
                </c:pt>
                <c:pt idx="1200">
                  <c:v>3.4875600000000002</c:v>
                </c:pt>
                <c:pt idx="1201">
                  <c:v>3.4826999999999999</c:v>
                </c:pt>
                <c:pt idx="1202">
                  <c:v>3.47627</c:v>
                </c:pt>
                <c:pt idx="1203">
                  <c:v>3.4308000000000001</c:v>
                </c:pt>
                <c:pt idx="1204">
                  <c:v>3.3647499999999999</c:v>
                </c:pt>
                <c:pt idx="1205">
                  <c:v>3.4021400000000002</c:v>
                </c:pt>
                <c:pt idx="1206">
                  <c:v>3.4344000000000001</c:v>
                </c:pt>
                <c:pt idx="1207">
                  <c:v>3.4247100000000001</c:v>
                </c:pt>
                <c:pt idx="1208">
                  <c:v>3.4314</c:v>
                </c:pt>
                <c:pt idx="1209">
                  <c:v>3.3744100000000001</c:v>
                </c:pt>
                <c:pt idx="1210">
                  <c:v>3.2984999999999998</c:v>
                </c:pt>
                <c:pt idx="1211">
                  <c:v>3.2720199999999999</c:v>
                </c:pt>
                <c:pt idx="1212">
                  <c:v>3.2784599999999999</c:v>
                </c:pt>
                <c:pt idx="1213">
                  <c:v>3.2323499999999998</c:v>
                </c:pt>
                <c:pt idx="1214">
                  <c:v>3.2024400000000002</c:v>
                </c:pt>
                <c:pt idx="1215">
                  <c:v>3.2037900000000001</c:v>
                </c:pt>
                <c:pt idx="1216">
                  <c:v>3.1817000000000002</c:v>
                </c:pt>
                <c:pt idx="1217">
                  <c:v>3.1616</c:v>
                </c:pt>
                <c:pt idx="1218">
                  <c:v>3.1390500000000001</c:v>
                </c:pt>
                <c:pt idx="1219">
                  <c:v>3.1531400000000001</c:v>
                </c:pt>
                <c:pt idx="1220">
                  <c:v>3.14486</c:v>
                </c:pt>
                <c:pt idx="1221">
                  <c:v>3.1585000000000001</c:v>
                </c:pt>
                <c:pt idx="1222">
                  <c:v>3.1596799999999998</c:v>
                </c:pt>
                <c:pt idx="1223">
                  <c:v>3.1786699999999999</c:v>
                </c:pt>
                <c:pt idx="1224">
                  <c:v>3.1976599999999999</c:v>
                </c:pt>
                <c:pt idx="1225">
                  <c:v>3.16865</c:v>
                </c:pt>
                <c:pt idx="1226">
                  <c:v>3.1893899999999999</c:v>
                </c:pt>
                <c:pt idx="1227">
                  <c:v>3.1882700000000002</c:v>
                </c:pt>
                <c:pt idx="1228">
                  <c:v>3.17631</c:v>
                </c:pt>
                <c:pt idx="1229">
                  <c:v>3.18675</c:v>
                </c:pt>
                <c:pt idx="1230">
                  <c:v>3.2004700000000001</c:v>
                </c:pt>
                <c:pt idx="1231">
                  <c:v>3.1655000000000002</c:v>
                </c:pt>
                <c:pt idx="1232">
                  <c:v>3.20044</c:v>
                </c:pt>
                <c:pt idx="1233">
                  <c:v>3.2100499999999998</c:v>
                </c:pt>
                <c:pt idx="1234">
                  <c:v>3.18452</c:v>
                </c:pt>
                <c:pt idx="1235">
                  <c:v>3.1771099999999999</c:v>
                </c:pt>
                <c:pt idx="1236">
                  <c:v>3.1818</c:v>
                </c:pt>
                <c:pt idx="1237">
                  <c:v>3.1609400000000001</c:v>
                </c:pt>
                <c:pt idx="1238">
                  <c:v>3.1315499999999998</c:v>
                </c:pt>
                <c:pt idx="1239">
                  <c:v>3.10642</c:v>
                </c:pt>
                <c:pt idx="1240">
                  <c:v>3.1121300000000001</c:v>
                </c:pt>
                <c:pt idx="1241">
                  <c:v>3.1251799999999998</c:v>
                </c:pt>
                <c:pt idx="1242">
                  <c:v>3.1276799999999998</c:v>
                </c:pt>
                <c:pt idx="1243">
                  <c:v>3.1113499999999998</c:v>
                </c:pt>
                <c:pt idx="1244">
                  <c:v>3.0914000000000001</c:v>
                </c:pt>
                <c:pt idx="1245">
                  <c:v>3.1284800000000001</c:v>
                </c:pt>
                <c:pt idx="1246">
                  <c:v>3.1553100000000001</c:v>
                </c:pt>
                <c:pt idx="1247">
                  <c:v>3.1423000000000001</c:v>
                </c:pt>
                <c:pt idx="1248">
                  <c:v>3.11748</c:v>
                </c:pt>
                <c:pt idx="1249">
                  <c:v>3.10283</c:v>
                </c:pt>
                <c:pt idx="1250">
                  <c:v>3.1272600000000002</c:v>
                </c:pt>
                <c:pt idx="1251">
                  <c:v>3.1517200000000001</c:v>
                </c:pt>
                <c:pt idx="1252">
                  <c:v>3.19034</c:v>
                </c:pt>
                <c:pt idx="1253">
                  <c:v>3.1473499999999999</c:v>
                </c:pt>
                <c:pt idx="1254">
                  <c:v>3.12208</c:v>
                </c:pt>
                <c:pt idx="1255">
                  <c:v>3.1158800000000002</c:v>
                </c:pt>
                <c:pt idx="1256">
                  <c:v>3.0882299999999998</c:v>
                </c:pt>
                <c:pt idx="1257">
                  <c:v>3.1592000000000002</c:v>
                </c:pt>
                <c:pt idx="1258">
                  <c:v>3.1823800000000002</c:v>
                </c:pt>
                <c:pt idx="1259">
                  <c:v>3.1286499999999999</c:v>
                </c:pt>
                <c:pt idx="1260">
                  <c:v>3.1158600000000001</c:v>
                </c:pt>
                <c:pt idx="1261">
                  <c:v>3.0816499999999998</c:v>
                </c:pt>
                <c:pt idx="1262">
                  <c:v>3.0997699999999999</c:v>
                </c:pt>
                <c:pt idx="1263">
                  <c:v>3.0658400000000001</c:v>
                </c:pt>
                <c:pt idx="1264">
                  <c:v>3.1101399999999999</c:v>
                </c:pt>
                <c:pt idx="1265">
                  <c:v>3.0964800000000001</c:v>
                </c:pt>
                <c:pt idx="1266">
                  <c:v>3.1215000000000002</c:v>
                </c:pt>
                <c:pt idx="1267">
                  <c:v>3.1715499999999999</c:v>
                </c:pt>
                <c:pt idx="1268">
                  <c:v>3.1575799999999998</c:v>
                </c:pt>
                <c:pt idx="1269">
                  <c:v>3.15035</c:v>
                </c:pt>
                <c:pt idx="1270">
                  <c:v>3.1835100000000001</c:v>
                </c:pt>
                <c:pt idx="1271">
                  <c:v>3.1963300000000001</c:v>
                </c:pt>
                <c:pt idx="1272">
                  <c:v>3.2216800000000001</c:v>
                </c:pt>
                <c:pt idx="1273">
                  <c:v>3.18092</c:v>
                </c:pt>
                <c:pt idx="1274">
                  <c:v>3.1686000000000001</c:v>
                </c:pt>
                <c:pt idx="1275">
                  <c:v>3.1938399999999998</c:v>
                </c:pt>
                <c:pt idx="1276">
                  <c:v>3.1585000000000001</c:v>
                </c:pt>
                <c:pt idx="1277">
                  <c:v>3.1562700000000001</c:v>
                </c:pt>
                <c:pt idx="1278">
                  <c:v>3.1360999999999999</c:v>
                </c:pt>
                <c:pt idx="1279">
                  <c:v>3.1791999999999998</c:v>
                </c:pt>
                <c:pt idx="1280">
                  <c:v>3.17144</c:v>
                </c:pt>
                <c:pt idx="1281">
                  <c:v>3.1871499999999999</c:v>
                </c:pt>
                <c:pt idx="1282">
                  <c:v>3.1834500000000001</c:v>
                </c:pt>
                <c:pt idx="1283">
                  <c:v>3.22885</c:v>
                </c:pt>
                <c:pt idx="1284">
                  <c:v>3.2377500000000001</c:v>
                </c:pt>
                <c:pt idx="1285">
                  <c:v>3.1972399999999999</c:v>
                </c:pt>
                <c:pt idx="1286">
                  <c:v>3.2336499999999999</c:v>
                </c:pt>
                <c:pt idx="1287">
                  <c:v>3.2475499999999999</c:v>
                </c:pt>
                <c:pt idx="1288">
                  <c:v>3.2785799999999998</c:v>
                </c:pt>
                <c:pt idx="1289">
                  <c:v>3.2867600000000001</c:v>
                </c:pt>
                <c:pt idx="1290">
                  <c:v>3.3355299999999999</c:v>
                </c:pt>
                <c:pt idx="1291">
                  <c:v>3.3212999999999999</c:v>
                </c:pt>
                <c:pt idx="1292">
                  <c:v>3.3738700000000001</c:v>
                </c:pt>
                <c:pt idx="1293">
                  <c:v>3.4211100000000001</c:v>
                </c:pt>
                <c:pt idx="1294">
                  <c:v>3.4743300000000001</c:v>
                </c:pt>
                <c:pt idx="1295">
                  <c:v>3.4778899999999999</c:v>
                </c:pt>
                <c:pt idx="1296">
                  <c:v>3.4348800000000002</c:v>
                </c:pt>
                <c:pt idx="1297">
                  <c:v>3.5143800000000001</c:v>
                </c:pt>
                <c:pt idx="1298">
                  <c:v>3.48624</c:v>
                </c:pt>
                <c:pt idx="1299">
                  <c:v>3.5176699999999999</c:v>
                </c:pt>
                <c:pt idx="1300">
                  <c:v>3.5376799999999999</c:v>
                </c:pt>
                <c:pt idx="1301">
                  <c:v>3.5223499999999999</c:v>
                </c:pt>
                <c:pt idx="1302">
                  <c:v>3.4744799999999998</c:v>
                </c:pt>
                <c:pt idx="1303">
                  <c:v>3.4259499999999998</c:v>
                </c:pt>
                <c:pt idx="1304">
                  <c:v>3.4541300000000001</c:v>
                </c:pt>
                <c:pt idx="1305">
                  <c:v>3.4453800000000001</c:v>
                </c:pt>
                <c:pt idx="1306">
                  <c:v>3.3994900000000001</c:v>
                </c:pt>
                <c:pt idx="1307">
                  <c:v>3.4013999999999998</c:v>
                </c:pt>
                <c:pt idx="1308">
                  <c:v>3.3645999999999998</c:v>
                </c:pt>
                <c:pt idx="1309">
                  <c:v>3.3984000000000001</c:v>
                </c:pt>
                <c:pt idx="1310">
                  <c:v>3.40293</c:v>
                </c:pt>
                <c:pt idx="1311">
                  <c:v>3.4016700000000002</c:v>
                </c:pt>
                <c:pt idx="1312">
                  <c:v>3.4126500000000002</c:v>
                </c:pt>
                <c:pt idx="1313">
                  <c:v>3.4036</c:v>
                </c:pt>
                <c:pt idx="1314">
                  <c:v>3.4533</c:v>
                </c:pt>
                <c:pt idx="1315">
                  <c:v>3.44848</c:v>
                </c:pt>
                <c:pt idx="1316">
                  <c:v>3.4813499999999999</c:v>
                </c:pt>
                <c:pt idx="1317">
                  <c:v>3.5087099999999998</c:v>
                </c:pt>
                <c:pt idx="1318">
                  <c:v>3.5083500000000001</c:v>
                </c:pt>
                <c:pt idx="1319">
                  <c:v>3.4567199999999998</c:v>
                </c:pt>
                <c:pt idx="1320">
                  <c:v>3.3727499999999999</c:v>
                </c:pt>
                <c:pt idx="1321">
                  <c:v>3.3829899999999999</c:v>
                </c:pt>
                <c:pt idx="1322">
                  <c:v>3.3271000000000002</c:v>
                </c:pt>
                <c:pt idx="1323">
                  <c:v>3.3340000000000001</c:v>
                </c:pt>
                <c:pt idx="1324">
                  <c:v>3.3346399999999998</c:v>
                </c:pt>
                <c:pt idx="1325">
                  <c:v>3.3547500000000001</c:v>
                </c:pt>
                <c:pt idx="1326">
                  <c:v>3.3313000000000001</c:v>
                </c:pt>
                <c:pt idx="1327">
                  <c:v>3.3500999999999999</c:v>
                </c:pt>
                <c:pt idx="1328">
                  <c:v>3.4037100000000002</c:v>
                </c:pt>
                <c:pt idx="1329">
                  <c:v>3.4034800000000001</c:v>
                </c:pt>
                <c:pt idx="1330">
                  <c:v>3.4316300000000002</c:v>
                </c:pt>
                <c:pt idx="1331">
                  <c:v>3.36429</c:v>
                </c:pt>
                <c:pt idx="1332">
                  <c:v>3.36843</c:v>
                </c:pt>
                <c:pt idx="1333">
                  <c:v>3.3027099999999998</c:v>
                </c:pt>
                <c:pt idx="1334">
                  <c:v>3.3097300000000001</c:v>
                </c:pt>
                <c:pt idx="1335">
                  <c:v>3.2726000000000002</c:v>
                </c:pt>
                <c:pt idx="1336">
                  <c:v>3.3046899999999999</c:v>
                </c:pt>
                <c:pt idx="1337">
                  <c:v>3.3060800000000001</c:v>
                </c:pt>
                <c:pt idx="1338">
                  <c:v>3.2774299999999998</c:v>
                </c:pt>
                <c:pt idx="1339">
                  <c:v>3.2337799999999999</c:v>
                </c:pt>
                <c:pt idx="1340">
                  <c:v>3.1869499999999999</c:v>
                </c:pt>
                <c:pt idx="1341">
                  <c:v>3.2480500000000001</c:v>
                </c:pt>
                <c:pt idx="1342">
                  <c:v>3.2461199999999999</c:v>
                </c:pt>
                <c:pt idx="1343">
                  <c:v>3.14514</c:v>
                </c:pt>
                <c:pt idx="1344">
                  <c:v>3.1709999999999998</c:v>
                </c:pt>
                <c:pt idx="1345">
                  <c:v>3.1671</c:v>
                </c:pt>
                <c:pt idx="1346">
                  <c:v>3.1352500000000001</c:v>
                </c:pt>
                <c:pt idx="1347">
                  <c:v>3.1778499999999998</c:v>
                </c:pt>
                <c:pt idx="1348">
                  <c:v>3.2348499999999998</c:v>
                </c:pt>
                <c:pt idx="1349">
                  <c:v>3.1742499999999998</c:v>
                </c:pt>
                <c:pt idx="1350">
                  <c:v>3.0619200000000002</c:v>
                </c:pt>
                <c:pt idx="1351">
                  <c:v>3.02793</c:v>
                </c:pt>
                <c:pt idx="1352">
                  <c:v>3.1499899999999998</c:v>
                </c:pt>
                <c:pt idx="1353">
                  <c:v>3.1393499999999999</c:v>
                </c:pt>
                <c:pt idx="1354">
                  <c:v>3.12873</c:v>
                </c:pt>
                <c:pt idx="1355">
                  <c:v>3.1604899999999998</c:v>
                </c:pt>
                <c:pt idx="1356">
                  <c:v>3.1949800000000002</c:v>
                </c:pt>
                <c:pt idx="1357">
                  <c:v>3.1561300000000001</c:v>
                </c:pt>
                <c:pt idx="1358">
                  <c:v>3.1649799999999999</c:v>
                </c:pt>
                <c:pt idx="1359">
                  <c:v>3.1716199999999999</c:v>
                </c:pt>
                <c:pt idx="1360">
                  <c:v>3.1009099999999998</c:v>
                </c:pt>
                <c:pt idx="1361">
                  <c:v>3.11924</c:v>
                </c:pt>
                <c:pt idx="1362">
                  <c:v>3.1105100000000001</c:v>
                </c:pt>
                <c:pt idx="1363">
                  <c:v>3.1636199999999999</c:v>
                </c:pt>
                <c:pt idx="1364">
                  <c:v>3.1573899999999999</c:v>
                </c:pt>
                <c:pt idx="1365">
                  <c:v>3.2720799999999999</c:v>
                </c:pt>
                <c:pt idx="1366">
                  <c:v>3.2551700000000001</c:v>
                </c:pt>
                <c:pt idx="1367">
                  <c:v>3.2829000000000002</c:v>
                </c:pt>
                <c:pt idx="1368">
                  <c:v>3.2944399999999998</c:v>
                </c:pt>
                <c:pt idx="1369">
                  <c:v>3.3529</c:v>
                </c:pt>
                <c:pt idx="1370">
                  <c:v>3.3016899999999998</c:v>
                </c:pt>
                <c:pt idx="1371">
                  <c:v>3.2575500000000002</c:v>
                </c:pt>
                <c:pt idx="1372">
                  <c:v>3.2808799999999998</c:v>
                </c:pt>
                <c:pt idx="1373">
                  <c:v>3.2315</c:v>
                </c:pt>
                <c:pt idx="1374">
                  <c:v>3.2646199999999999</c:v>
                </c:pt>
                <c:pt idx="1375">
                  <c:v>3.24335</c:v>
                </c:pt>
                <c:pt idx="1376">
                  <c:v>3.3545699999999998</c:v>
                </c:pt>
                <c:pt idx="1377">
                  <c:v>3.2962500000000001</c:v>
                </c:pt>
                <c:pt idx="1378">
                  <c:v>3.1959300000000002</c:v>
                </c:pt>
                <c:pt idx="1379">
                  <c:v>3.1925599999999998</c:v>
                </c:pt>
                <c:pt idx="1380">
                  <c:v>3.1168499999999999</c:v>
                </c:pt>
                <c:pt idx="1381">
                  <c:v>3.1133999999999999</c:v>
                </c:pt>
                <c:pt idx="1382">
                  <c:v>3.1871</c:v>
                </c:pt>
                <c:pt idx="1383">
                  <c:v>3.16588</c:v>
                </c:pt>
                <c:pt idx="1384">
                  <c:v>3.1642299999999999</c:v>
                </c:pt>
                <c:pt idx="1385">
                  <c:v>3.14716</c:v>
                </c:pt>
                <c:pt idx="1386">
                  <c:v>3.0695700000000001</c:v>
                </c:pt>
                <c:pt idx="1387">
                  <c:v>2.9798999999999998</c:v>
                </c:pt>
                <c:pt idx="1388">
                  <c:v>3.02603</c:v>
                </c:pt>
                <c:pt idx="1389">
                  <c:v>2.9931900000000002</c:v>
                </c:pt>
                <c:pt idx="1390">
                  <c:v>2.9494799999999999</c:v>
                </c:pt>
                <c:pt idx="1391">
                  <c:v>2.9094199999999999</c:v>
                </c:pt>
                <c:pt idx="1392">
                  <c:v>2.88015</c:v>
                </c:pt>
                <c:pt idx="1393">
                  <c:v>2.8767499999999999</c:v>
                </c:pt>
                <c:pt idx="1394">
                  <c:v>2.8546499999999999</c:v>
                </c:pt>
                <c:pt idx="1395">
                  <c:v>2.8635999999999999</c:v>
                </c:pt>
                <c:pt idx="1396">
                  <c:v>2.90055</c:v>
                </c:pt>
                <c:pt idx="1397">
                  <c:v>2.8898299999999999</c:v>
                </c:pt>
                <c:pt idx="1398">
                  <c:v>2.8689499999999999</c:v>
                </c:pt>
                <c:pt idx="1399">
                  <c:v>2.9047100000000001</c:v>
                </c:pt>
                <c:pt idx="1400">
                  <c:v>2.9017300000000001</c:v>
                </c:pt>
                <c:pt idx="1401">
                  <c:v>2.9193099999999998</c:v>
                </c:pt>
                <c:pt idx="1402">
                  <c:v>2.86816</c:v>
                </c:pt>
                <c:pt idx="1403">
                  <c:v>2.8771900000000001</c:v>
                </c:pt>
                <c:pt idx="1404">
                  <c:v>2.86517</c:v>
                </c:pt>
                <c:pt idx="1405">
                  <c:v>2.92076</c:v>
                </c:pt>
                <c:pt idx="1406">
                  <c:v>2.9109500000000001</c:v>
                </c:pt>
                <c:pt idx="1407">
                  <c:v>2.9824000000000002</c:v>
                </c:pt>
                <c:pt idx="1408">
                  <c:v>2.839</c:v>
                </c:pt>
                <c:pt idx="1409">
                  <c:v>2.8769499999999999</c:v>
                </c:pt>
                <c:pt idx="1410">
                  <c:v>2.8250799999999998</c:v>
                </c:pt>
                <c:pt idx="1411">
                  <c:v>2.8692700000000002</c:v>
                </c:pt>
                <c:pt idx="1412">
                  <c:v>2.8108300000000002</c:v>
                </c:pt>
                <c:pt idx="1413">
                  <c:v>2.83514</c:v>
                </c:pt>
                <c:pt idx="1414">
                  <c:v>2.8047499999999999</c:v>
                </c:pt>
                <c:pt idx="1415">
                  <c:v>2.7757399999999999</c:v>
                </c:pt>
                <c:pt idx="1416">
                  <c:v>2.7977499999999997</c:v>
                </c:pt>
                <c:pt idx="1417">
                  <c:v>2.80335</c:v>
                </c:pt>
                <c:pt idx="1418">
                  <c:v>2.7560500000000001</c:v>
                </c:pt>
                <c:pt idx="1419">
                  <c:v>2.78952</c:v>
                </c:pt>
                <c:pt idx="1420">
                  <c:v>2.7761300000000002</c:v>
                </c:pt>
                <c:pt idx="1421">
                  <c:v>2.7588499999999998</c:v>
                </c:pt>
                <c:pt idx="1422">
                  <c:v>2.8098200000000002</c:v>
                </c:pt>
                <c:pt idx="1423">
                  <c:v>2.8359299999999998</c:v>
                </c:pt>
                <c:pt idx="1424">
                  <c:v>2.8584399999999999</c:v>
                </c:pt>
                <c:pt idx="1425">
                  <c:v>2.8365499999999999</c:v>
                </c:pt>
                <c:pt idx="1426">
                  <c:v>2.8475999999999999</c:v>
                </c:pt>
                <c:pt idx="1427">
                  <c:v>2.8322799999999999</c:v>
                </c:pt>
                <c:pt idx="1428">
                  <c:v>2.8884799999999999</c:v>
                </c:pt>
                <c:pt idx="1429">
                  <c:v>2.8519299999999999</c:v>
                </c:pt>
                <c:pt idx="1430">
                  <c:v>2.76796</c:v>
                </c:pt>
                <c:pt idx="1431">
                  <c:v>2.7371400000000001</c:v>
                </c:pt>
                <c:pt idx="1432">
                  <c:v>2.7603999999999997</c:v>
                </c:pt>
                <c:pt idx="1433">
                  <c:v>2.7385999999999999</c:v>
                </c:pt>
                <c:pt idx="1434">
                  <c:v>2.7085499999999998</c:v>
                </c:pt>
                <c:pt idx="1435">
                  <c:v>2.7132499999999999</c:v>
                </c:pt>
                <c:pt idx="1436">
                  <c:v>2.7426200000000001</c:v>
                </c:pt>
                <c:pt idx="1437">
                  <c:v>2.7614299999999998</c:v>
                </c:pt>
                <c:pt idx="1438">
                  <c:v>2.79047</c:v>
                </c:pt>
                <c:pt idx="1439">
                  <c:v>2.79908</c:v>
                </c:pt>
                <c:pt idx="1440">
                  <c:v>2.8116300000000001</c:v>
                </c:pt>
                <c:pt idx="1441">
                  <c:v>2.8008500000000001</c:v>
                </c:pt>
                <c:pt idx="1442">
                  <c:v>2.7752499999999998</c:v>
                </c:pt>
                <c:pt idx="1443">
                  <c:v>2.76213</c:v>
                </c:pt>
                <c:pt idx="1444">
                  <c:v>2.7875800000000002</c:v>
                </c:pt>
                <c:pt idx="1445">
                  <c:v>2.7801499999999999</c:v>
                </c:pt>
                <c:pt idx="1446">
                  <c:v>2.8044000000000002</c:v>
                </c:pt>
                <c:pt idx="1447">
                  <c:v>2.78247</c:v>
                </c:pt>
                <c:pt idx="1448">
                  <c:v>2.7234400000000001</c:v>
                </c:pt>
                <c:pt idx="1449">
                  <c:v>2.7281300000000002</c:v>
                </c:pt>
                <c:pt idx="1450">
                  <c:v>2.7456499999999999</c:v>
                </c:pt>
                <c:pt idx="1451">
                  <c:v>2.7178399999999998</c:v>
                </c:pt>
                <c:pt idx="1452">
                  <c:v>2.7094499999999999</c:v>
                </c:pt>
                <c:pt idx="1453">
                  <c:v>2.6809500000000002</c:v>
                </c:pt>
                <c:pt idx="1454">
                  <c:v>2.71678</c:v>
                </c:pt>
                <c:pt idx="1455">
                  <c:v>2.7049500000000002</c:v>
                </c:pt>
                <c:pt idx="1456">
                  <c:v>2.7244099999999998</c:v>
                </c:pt>
                <c:pt idx="1457">
                  <c:v>2.7702499999999999</c:v>
                </c:pt>
                <c:pt idx="1458">
                  <c:v>2.74288</c:v>
                </c:pt>
                <c:pt idx="1459">
                  <c:v>2.7844799999999998</c:v>
                </c:pt>
                <c:pt idx="1460">
                  <c:v>2.7709899999999998</c:v>
                </c:pt>
                <c:pt idx="1461">
                  <c:v>2.8168199999999999</c:v>
                </c:pt>
                <c:pt idx="1462">
                  <c:v>2.8143199999999999</c:v>
                </c:pt>
                <c:pt idx="1463">
                  <c:v>2.80037</c:v>
                </c:pt>
                <c:pt idx="1464">
                  <c:v>2.8105899999999999</c:v>
                </c:pt>
                <c:pt idx="1465">
                  <c:v>2.7694000000000001</c:v>
                </c:pt>
                <c:pt idx="1466">
                  <c:v>2.7393999999999998</c:v>
                </c:pt>
                <c:pt idx="1467">
                  <c:v>2.7469799999999998</c:v>
                </c:pt>
                <c:pt idx="1468">
                  <c:v>2.7582</c:v>
                </c:pt>
                <c:pt idx="1469">
                  <c:v>2.7783500000000001</c:v>
                </c:pt>
                <c:pt idx="1470">
                  <c:v>2.7897499999999997</c:v>
                </c:pt>
                <c:pt idx="1471">
                  <c:v>2.7448999999999999</c:v>
                </c:pt>
                <c:pt idx="1472">
                  <c:v>2.7568999999999999</c:v>
                </c:pt>
                <c:pt idx="1473">
                  <c:v>2.7240000000000002</c:v>
                </c:pt>
                <c:pt idx="1474">
                  <c:v>2.7354599999999998</c:v>
                </c:pt>
                <c:pt idx="1475">
                  <c:v>2.7544900000000001</c:v>
                </c:pt>
                <c:pt idx="1476">
                  <c:v>2.72953</c:v>
                </c:pt>
                <c:pt idx="1477">
                  <c:v>2.66527</c:v>
                </c:pt>
                <c:pt idx="1478">
                  <c:v>2.6578200000000001</c:v>
                </c:pt>
                <c:pt idx="1479">
                  <c:v>2.6473499999999999</c:v>
                </c:pt>
                <c:pt idx="1480">
                  <c:v>2.6556600000000001</c:v>
                </c:pt>
                <c:pt idx="1481">
                  <c:v>2.6567499999999997</c:v>
                </c:pt>
                <c:pt idx="1482">
                  <c:v>2.65401</c:v>
                </c:pt>
                <c:pt idx="1483">
                  <c:v>2.69225</c:v>
                </c:pt>
                <c:pt idx="1484">
                  <c:v>2.70627</c:v>
                </c:pt>
                <c:pt idx="1485">
                  <c:v>2.7130299999999998</c:v>
                </c:pt>
                <c:pt idx="1486">
                  <c:v>2.7095500000000001</c:v>
                </c:pt>
                <c:pt idx="1487">
                  <c:v>2.7342200000000001</c:v>
                </c:pt>
                <c:pt idx="1488">
                  <c:v>2.7674699999999999</c:v>
                </c:pt>
                <c:pt idx="1489">
                  <c:v>2.8045</c:v>
                </c:pt>
                <c:pt idx="1490">
                  <c:v>2.7383899999999999</c:v>
                </c:pt>
                <c:pt idx="1491">
                  <c:v>2.7240500000000001</c:v>
                </c:pt>
                <c:pt idx="1492">
                  <c:v>2.74356</c:v>
                </c:pt>
                <c:pt idx="1493">
                  <c:v>2.7555899999999998</c:v>
                </c:pt>
                <c:pt idx="1494">
                  <c:v>2.7484500000000001</c:v>
                </c:pt>
                <c:pt idx="1495">
                  <c:v>2.7340800000000001</c:v>
                </c:pt>
                <c:pt idx="1496">
                  <c:v>2.7726899999999999</c:v>
                </c:pt>
                <c:pt idx="1497">
                  <c:v>2.7714699999999999</c:v>
                </c:pt>
                <c:pt idx="1498">
                  <c:v>2.8080500000000002</c:v>
                </c:pt>
                <c:pt idx="1499">
                  <c:v>2.83142</c:v>
                </c:pt>
                <c:pt idx="1500">
                  <c:v>2.8225899999999999</c:v>
                </c:pt>
                <c:pt idx="1501">
                  <c:v>2.8428800000000001</c:v>
                </c:pt>
                <c:pt idx="1502">
                  <c:v>2.8426</c:v>
                </c:pt>
                <c:pt idx="1503">
                  <c:v>2.8307500000000001</c:v>
                </c:pt>
                <c:pt idx="1504">
                  <c:v>2.8391000000000002</c:v>
                </c:pt>
                <c:pt idx="1505">
                  <c:v>2.8513700000000002</c:v>
                </c:pt>
                <c:pt idx="1506">
                  <c:v>2.83162</c:v>
                </c:pt>
                <c:pt idx="1507">
                  <c:v>2.8618700000000001</c:v>
                </c:pt>
                <c:pt idx="1508">
                  <c:v>2.8406000000000002</c:v>
                </c:pt>
                <c:pt idx="1509">
                  <c:v>2.8312599999999999</c:v>
                </c:pt>
                <c:pt idx="1510">
                  <c:v>2.8683199999999998</c:v>
                </c:pt>
                <c:pt idx="1511">
                  <c:v>2.9009100000000001</c:v>
                </c:pt>
                <c:pt idx="1512">
                  <c:v>2.9493399999999999</c:v>
                </c:pt>
                <c:pt idx="1513">
                  <c:v>2.88794</c:v>
                </c:pt>
                <c:pt idx="1514">
                  <c:v>2.8780000000000001</c:v>
                </c:pt>
                <c:pt idx="1515">
                  <c:v>2.87921</c:v>
                </c:pt>
                <c:pt idx="1516">
                  <c:v>2.9108000000000001</c:v>
                </c:pt>
                <c:pt idx="1517">
                  <c:v>2.8628999999999998</c:v>
                </c:pt>
                <c:pt idx="1518">
                  <c:v>2.8553500000000001</c:v>
                </c:pt>
                <c:pt idx="1519">
                  <c:v>2.8416999999999999</c:v>
                </c:pt>
                <c:pt idx="1520">
                  <c:v>2.8444599999999998</c:v>
                </c:pt>
                <c:pt idx="1521">
                  <c:v>2.8540000000000001</c:v>
                </c:pt>
                <c:pt idx="1522">
                  <c:v>2.8666499999999999</c:v>
                </c:pt>
                <c:pt idx="1523">
                  <c:v>2.8964699999999999</c:v>
                </c:pt>
                <c:pt idx="1524">
                  <c:v>2.86605</c:v>
                </c:pt>
                <c:pt idx="1525">
                  <c:v>2.8939900000000001</c:v>
                </c:pt>
                <c:pt idx="1526">
                  <c:v>2.8846799999999999</c:v>
                </c:pt>
                <c:pt idx="1527">
                  <c:v>2.8932199999999999</c:v>
                </c:pt>
                <c:pt idx="1528">
                  <c:v>2.9115099999999998</c:v>
                </c:pt>
                <c:pt idx="1529">
                  <c:v>2.8820800000000002</c:v>
                </c:pt>
                <c:pt idx="1530">
                  <c:v>2.8605</c:v>
                </c:pt>
                <c:pt idx="1531">
                  <c:v>2.8675199999999998</c:v>
                </c:pt>
                <c:pt idx="1532">
                  <c:v>2.8782000000000001</c:v>
                </c:pt>
                <c:pt idx="1533">
                  <c:v>2.9132400000000001</c:v>
                </c:pt>
                <c:pt idx="1534">
                  <c:v>2.9265499999999998</c:v>
                </c:pt>
                <c:pt idx="1535">
                  <c:v>2.8897200000000001</c:v>
                </c:pt>
                <c:pt idx="1536">
                  <c:v>2.8830499999999999</c:v>
                </c:pt>
                <c:pt idx="1537">
                  <c:v>2.8447800000000001</c:v>
                </c:pt>
                <c:pt idx="1538">
                  <c:v>2.85534</c:v>
                </c:pt>
                <c:pt idx="1539">
                  <c:v>2.8549799999999999</c:v>
                </c:pt>
                <c:pt idx="1540">
                  <c:v>2.8646500000000001</c:v>
                </c:pt>
                <c:pt idx="1541">
                  <c:v>2.86252</c:v>
                </c:pt>
                <c:pt idx="1542">
                  <c:v>2.8269799999999998</c:v>
                </c:pt>
                <c:pt idx="1543">
                  <c:v>2.8193000000000001</c:v>
                </c:pt>
                <c:pt idx="1544">
                  <c:v>2.8710499999999999</c:v>
                </c:pt>
                <c:pt idx="1545">
                  <c:v>2.9007800000000001</c:v>
                </c:pt>
                <c:pt idx="1546">
                  <c:v>2.8443499999999999</c:v>
                </c:pt>
                <c:pt idx="1547">
                  <c:v>2.8320499999999997</c:v>
                </c:pt>
                <c:pt idx="1548">
                  <c:v>2.8359800000000002</c:v>
                </c:pt>
                <c:pt idx="1549">
                  <c:v>2.8421799999999999</c:v>
                </c:pt>
                <c:pt idx="1550">
                  <c:v>2.8471099999999998</c:v>
                </c:pt>
                <c:pt idx="1551">
                  <c:v>2.8899499999999998</c:v>
                </c:pt>
                <c:pt idx="1552">
                  <c:v>2.8735400000000002</c:v>
                </c:pt>
                <c:pt idx="1553">
                  <c:v>2.8915999999999999</c:v>
                </c:pt>
                <c:pt idx="1554">
                  <c:v>2.9108399999999999</c:v>
                </c:pt>
                <c:pt idx="1555">
                  <c:v>2.8952999999999998</c:v>
                </c:pt>
                <c:pt idx="1556">
                  <c:v>2.8965300000000003</c:v>
                </c:pt>
                <c:pt idx="1557">
                  <c:v>2.9249499999999999</c:v>
                </c:pt>
                <c:pt idx="1558">
                  <c:v>2.9731999999999998</c:v>
                </c:pt>
                <c:pt idx="1559">
                  <c:v>3.0158700000000001</c:v>
                </c:pt>
                <c:pt idx="1560">
                  <c:v>3.0112299999999999</c:v>
                </c:pt>
                <c:pt idx="1561">
                  <c:v>2.9787699999999999</c:v>
                </c:pt>
                <c:pt idx="1562">
                  <c:v>2.9431400000000001</c:v>
                </c:pt>
                <c:pt idx="1563">
                  <c:v>2.9212799999999999</c:v>
                </c:pt>
                <c:pt idx="1564">
                  <c:v>2.9567899999999998</c:v>
                </c:pt>
                <c:pt idx="1565">
                  <c:v>2.96225</c:v>
                </c:pt>
                <c:pt idx="1566">
                  <c:v>2.9806499999999998</c:v>
                </c:pt>
                <c:pt idx="1567">
                  <c:v>2.99925</c:v>
                </c:pt>
                <c:pt idx="1568">
                  <c:v>3.0438399999999999</c:v>
                </c:pt>
                <c:pt idx="1569">
                  <c:v>3.0239699999999998</c:v>
                </c:pt>
                <c:pt idx="1570">
                  <c:v>3.0243000000000002</c:v>
                </c:pt>
                <c:pt idx="1571">
                  <c:v>3.0219399999999998</c:v>
                </c:pt>
                <c:pt idx="1572">
                  <c:v>3.04528</c:v>
                </c:pt>
                <c:pt idx="1573">
                  <c:v>3.0563500000000001</c:v>
                </c:pt>
                <c:pt idx="1574">
                  <c:v>3.0489000000000002</c:v>
                </c:pt>
                <c:pt idx="1575">
                  <c:v>3.0209299999999999</c:v>
                </c:pt>
                <c:pt idx="1576">
                  <c:v>3.0104299999999999</c:v>
                </c:pt>
                <c:pt idx="1577">
                  <c:v>3.0220500000000001</c:v>
                </c:pt>
                <c:pt idx="1578">
                  <c:v>2.9817999999999998</c:v>
                </c:pt>
                <c:pt idx="1579">
                  <c:v>2.98325</c:v>
                </c:pt>
                <c:pt idx="1580">
                  <c:v>3.0455100000000002</c:v>
                </c:pt>
                <c:pt idx="1581">
                  <c:v>3.0470700000000002</c:v>
                </c:pt>
                <c:pt idx="1582">
                  <c:v>3.0379999999999998</c:v>
                </c:pt>
                <c:pt idx="1583">
                  <c:v>3.0351599999999999</c:v>
                </c:pt>
                <c:pt idx="1584">
                  <c:v>3.0116200000000002</c:v>
                </c:pt>
                <c:pt idx="1585">
                  <c:v>2.9648400000000001</c:v>
                </c:pt>
                <c:pt idx="1586">
                  <c:v>3.01695</c:v>
                </c:pt>
                <c:pt idx="1587">
                  <c:v>3.0437099999999999</c:v>
                </c:pt>
                <c:pt idx="1588">
                  <c:v>3.0989499999999999</c:v>
                </c:pt>
                <c:pt idx="1589">
                  <c:v>3.1143700000000001</c:v>
                </c:pt>
                <c:pt idx="1590">
                  <c:v>3.048</c:v>
                </c:pt>
                <c:pt idx="1591">
                  <c:v>2.9786999999999999</c:v>
                </c:pt>
                <c:pt idx="1592">
                  <c:v>2.9697900000000002</c:v>
                </c:pt>
                <c:pt idx="1593">
                  <c:v>2.9773800000000001</c:v>
                </c:pt>
                <c:pt idx="1594">
                  <c:v>2.8955799999999998</c:v>
                </c:pt>
                <c:pt idx="1595">
                  <c:v>2.8787500000000001</c:v>
                </c:pt>
                <c:pt idx="1596">
                  <c:v>2.8828800000000001</c:v>
                </c:pt>
                <c:pt idx="1597">
                  <c:v>2.9218000000000002</c:v>
                </c:pt>
                <c:pt idx="1598">
                  <c:v>2.94095</c:v>
                </c:pt>
                <c:pt idx="1599">
                  <c:v>2.8900899999999998</c:v>
                </c:pt>
                <c:pt idx="1600">
                  <c:v>2.8811400000000003</c:v>
                </c:pt>
                <c:pt idx="1601">
                  <c:v>2.8755500000000001</c:v>
                </c:pt>
                <c:pt idx="1602">
                  <c:v>2.8249499999999999</c:v>
                </c:pt>
                <c:pt idx="1603">
                  <c:v>2.8338799999999997</c:v>
                </c:pt>
                <c:pt idx="1604">
                  <c:v>2.82525</c:v>
                </c:pt>
                <c:pt idx="1605">
                  <c:v>2.7871800000000002</c:v>
                </c:pt>
                <c:pt idx="1606">
                  <c:v>2.74525</c:v>
                </c:pt>
                <c:pt idx="1607">
                  <c:v>2.76675</c:v>
                </c:pt>
                <c:pt idx="1608">
                  <c:v>2.8115700000000001</c:v>
                </c:pt>
                <c:pt idx="1609">
                  <c:v>2.8565199999999997</c:v>
                </c:pt>
                <c:pt idx="1610">
                  <c:v>2.84545</c:v>
                </c:pt>
                <c:pt idx="1611">
                  <c:v>2.8528000000000002</c:v>
                </c:pt>
                <c:pt idx="1612">
                  <c:v>2.87696</c:v>
                </c:pt>
                <c:pt idx="1613">
                  <c:v>2.8378399999999999</c:v>
                </c:pt>
                <c:pt idx="1614">
                  <c:v>2.8127</c:v>
                </c:pt>
                <c:pt idx="1615">
                  <c:v>2.8401999999999998</c:v>
                </c:pt>
                <c:pt idx="1616">
                  <c:v>2.8594499999999998</c:v>
                </c:pt>
                <c:pt idx="1617">
                  <c:v>2.82959</c:v>
                </c:pt>
                <c:pt idx="1618">
                  <c:v>2.8933499999999999</c:v>
                </c:pt>
                <c:pt idx="1619">
                  <c:v>2.8171499999999998</c:v>
                </c:pt>
                <c:pt idx="1620">
                  <c:v>2.7890999999999999</c:v>
                </c:pt>
                <c:pt idx="1621">
                  <c:v>2.7717499999999999</c:v>
                </c:pt>
                <c:pt idx="1622">
                  <c:v>2.7985799999999998</c:v>
                </c:pt>
                <c:pt idx="1623">
                  <c:v>2.8411999999999997</c:v>
                </c:pt>
                <c:pt idx="1624">
                  <c:v>2.8508</c:v>
                </c:pt>
                <c:pt idx="1625">
                  <c:v>2.8430999999999997</c:v>
                </c:pt>
                <c:pt idx="1626">
                  <c:v>2.8530799999999998</c:v>
                </c:pt>
                <c:pt idx="1627">
                  <c:v>2.8465099999999999</c:v>
                </c:pt>
                <c:pt idx="1628">
                  <c:v>2.85215</c:v>
                </c:pt>
                <c:pt idx="1629">
                  <c:v>2.89635</c:v>
                </c:pt>
                <c:pt idx="1630">
                  <c:v>2.8584499999999999</c:v>
                </c:pt>
                <c:pt idx="1631">
                  <c:v>2.9080699999999999</c:v>
                </c:pt>
                <c:pt idx="1632">
                  <c:v>2.919</c:v>
                </c:pt>
                <c:pt idx="1633">
                  <c:v>2.9204499999999998</c:v>
                </c:pt>
                <c:pt idx="1634">
                  <c:v>2.9416500000000001</c:v>
                </c:pt>
                <c:pt idx="1635">
                  <c:v>2.9300999999999999</c:v>
                </c:pt>
                <c:pt idx="1636">
                  <c:v>2.9835500000000001</c:v>
                </c:pt>
                <c:pt idx="1637">
                  <c:v>2.9481199999999999</c:v>
                </c:pt>
                <c:pt idx="1638">
                  <c:v>2.9713000000000003</c:v>
                </c:pt>
                <c:pt idx="1639">
                  <c:v>3.0166499999999998</c:v>
                </c:pt>
                <c:pt idx="1640">
                  <c:v>3.0330300000000001</c:v>
                </c:pt>
                <c:pt idx="1641">
                  <c:v>3.0230000000000001</c:v>
                </c:pt>
                <c:pt idx="1642">
                  <c:v>3.0297999999999998</c:v>
                </c:pt>
                <c:pt idx="1643">
                  <c:v>3.0188000000000001</c:v>
                </c:pt>
                <c:pt idx="1644">
                  <c:v>3.0523199999999999</c:v>
                </c:pt>
                <c:pt idx="1645">
                  <c:v>3.1074600000000001</c:v>
                </c:pt>
                <c:pt idx="1646">
                  <c:v>3.1050499999999999</c:v>
                </c:pt>
                <c:pt idx="1647">
                  <c:v>3.0991599999999999</c:v>
                </c:pt>
                <c:pt idx="1648">
                  <c:v>3.1122000000000001</c:v>
                </c:pt>
                <c:pt idx="1649">
                  <c:v>3.0508999999999999</c:v>
                </c:pt>
                <c:pt idx="1650">
                  <c:v>3.0542500000000001</c:v>
                </c:pt>
                <c:pt idx="1651">
                  <c:v>3.0836999999999999</c:v>
                </c:pt>
                <c:pt idx="1652">
                  <c:v>3.09938</c:v>
                </c:pt>
                <c:pt idx="1653">
                  <c:v>3.1583000000000001</c:v>
                </c:pt>
                <c:pt idx="1654">
                  <c:v>3.1562000000000001</c:v>
                </c:pt>
                <c:pt idx="1655">
                  <c:v>3.1085400000000001</c:v>
                </c:pt>
                <c:pt idx="1656">
                  <c:v>3.14575</c:v>
                </c:pt>
                <c:pt idx="1657">
                  <c:v>3.1583999999999999</c:v>
                </c:pt>
                <c:pt idx="1658">
                  <c:v>3.1715499999999999</c:v>
                </c:pt>
                <c:pt idx="1659">
                  <c:v>3.1741000000000001</c:v>
                </c:pt>
                <c:pt idx="1660">
                  <c:v>3.12852</c:v>
                </c:pt>
                <c:pt idx="1661">
                  <c:v>3.0961799999999999</c:v>
                </c:pt>
                <c:pt idx="1662">
                  <c:v>3.0642999999999998</c:v>
                </c:pt>
                <c:pt idx="1663">
                  <c:v>3.0606</c:v>
                </c:pt>
                <c:pt idx="1664">
                  <c:v>3.10547</c:v>
                </c:pt>
                <c:pt idx="1665">
                  <c:v>3.1383999999999999</c:v>
                </c:pt>
                <c:pt idx="1666">
                  <c:v>3.1200199999999998</c:v>
                </c:pt>
                <c:pt idx="1667">
                  <c:v>3.1162200000000002</c:v>
                </c:pt>
                <c:pt idx="1668">
                  <c:v>3.01355</c:v>
                </c:pt>
                <c:pt idx="1669">
                  <c:v>2.9984500000000001</c:v>
                </c:pt>
                <c:pt idx="1670">
                  <c:v>3.0029300000000001</c:v>
                </c:pt>
                <c:pt idx="1671">
                  <c:v>3.0263800000000001</c:v>
                </c:pt>
                <c:pt idx="1672">
                  <c:v>3.0286</c:v>
                </c:pt>
                <c:pt idx="1673">
                  <c:v>3.0262500000000001</c:v>
                </c:pt>
                <c:pt idx="1674">
                  <c:v>3.0207999999999999</c:v>
                </c:pt>
                <c:pt idx="1675">
                  <c:v>3.0701700000000001</c:v>
                </c:pt>
                <c:pt idx="1676">
                  <c:v>3.0658300000000001</c:v>
                </c:pt>
                <c:pt idx="1677">
                  <c:v>3.0811000000000002</c:v>
                </c:pt>
                <c:pt idx="1678">
                  <c:v>3.0819999999999999</c:v>
                </c:pt>
                <c:pt idx="1679">
                  <c:v>3.0966</c:v>
                </c:pt>
                <c:pt idx="1680">
                  <c:v>3.145</c:v>
                </c:pt>
                <c:pt idx="1681">
                  <c:v>3.1665299999999998</c:v>
                </c:pt>
                <c:pt idx="1682">
                  <c:v>3.22045</c:v>
                </c:pt>
                <c:pt idx="1683">
                  <c:v>3.1923300000000001</c:v>
                </c:pt>
                <c:pt idx="1684">
                  <c:v>3.1878000000000002</c:v>
                </c:pt>
                <c:pt idx="1685">
                  <c:v>3.1939000000000002</c:v>
                </c:pt>
                <c:pt idx="1686">
                  <c:v>3.1448999999999998</c:v>
                </c:pt>
                <c:pt idx="1687">
                  <c:v>3.1818</c:v>
                </c:pt>
                <c:pt idx="1688">
                  <c:v>3.1968100000000002</c:v>
                </c:pt>
                <c:pt idx="1689">
                  <c:v>3.2308500000000002</c:v>
                </c:pt>
                <c:pt idx="1690">
                  <c:v>3.22098</c:v>
                </c:pt>
                <c:pt idx="1691">
                  <c:v>3.2121</c:v>
                </c:pt>
                <c:pt idx="1692">
                  <c:v>3.2349000000000001</c:v>
                </c:pt>
                <c:pt idx="1693">
                  <c:v>3.2571300000000001</c:v>
                </c:pt>
                <c:pt idx="1694">
                  <c:v>3.2829999999999999</c:v>
                </c:pt>
                <c:pt idx="1695">
                  <c:v>3.3058800000000002</c:v>
                </c:pt>
                <c:pt idx="1696">
                  <c:v>3.3242500000000001</c:v>
                </c:pt>
                <c:pt idx="1697">
                  <c:v>3.3885999999999998</c:v>
                </c:pt>
                <c:pt idx="1698">
                  <c:v>3.4084599999999998</c:v>
                </c:pt>
                <c:pt idx="1699">
                  <c:v>3.3859500000000002</c:v>
                </c:pt>
                <c:pt idx="1700">
                  <c:v>3.3291499999999998</c:v>
                </c:pt>
                <c:pt idx="1701">
                  <c:v>3.3386300000000002</c:v>
                </c:pt>
                <c:pt idx="1702">
                  <c:v>3.30165</c:v>
                </c:pt>
                <c:pt idx="1703">
                  <c:v>3.3149000000000002</c:v>
                </c:pt>
                <c:pt idx="1704">
                  <c:v>3.2976000000000001</c:v>
                </c:pt>
                <c:pt idx="1705">
                  <c:v>3.2464</c:v>
                </c:pt>
                <c:pt idx="1706">
                  <c:v>3.2896000000000001</c:v>
                </c:pt>
                <c:pt idx="1707">
                  <c:v>3.3032300000000001</c:v>
                </c:pt>
                <c:pt idx="1708">
                  <c:v>3.2925800000000001</c:v>
                </c:pt>
                <c:pt idx="1709">
                  <c:v>3.3325</c:v>
                </c:pt>
                <c:pt idx="1710">
                  <c:v>3.38815</c:v>
                </c:pt>
                <c:pt idx="1711">
                  <c:v>3.3694299999999999</c:v>
                </c:pt>
                <c:pt idx="1712">
                  <c:v>3.4617</c:v>
                </c:pt>
                <c:pt idx="1713">
                  <c:v>3.4476</c:v>
                </c:pt>
                <c:pt idx="1714">
                  <c:v>3.4897299999999998</c:v>
                </c:pt>
                <c:pt idx="1715">
                  <c:v>3.4930500000000002</c:v>
                </c:pt>
                <c:pt idx="1716">
                  <c:v>3.3884500000000002</c:v>
                </c:pt>
                <c:pt idx="1717">
                  <c:v>3.3390499999999999</c:v>
                </c:pt>
                <c:pt idx="1718">
                  <c:v>3.3650700000000002</c:v>
                </c:pt>
                <c:pt idx="1719">
                  <c:v>3.31345</c:v>
                </c:pt>
                <c:pt idx="1720">
                  <c:v>3.3250299999999999</c:v>
                </c:pt>
                <c:pt idx="1721">
                  <c:v>3.2800500000000001</c:v>
                </c:pt>
                <c:pt idx="1722">
                  <c:v>3.3902200000000002</c:v>
                </c:pt>
                <c:pt idx="1723">
                  <c:v>3.3494299999999999</c:v>
                </c:pt>
                <c:pt idx="1724">
                  <c:v>3.31955</c:v>
                </c:pt>
                <c:pt idx="1725">
                  <c:v>3.2721</c:v>
                </c:pt>
                <c:pt idx="1726">
                  <c:v>3.3370000000000002</c:v>
                </c:pt>
                <c:pt idx="1727">
                  <c:v>3.2938299999999998</c:v>
                </c:pt>
                <c:pt idx="1728">
                  <c:v>3.3262499999999999</c:v>
                </c:pt>
                <c:pt idx="1729">
                  <c:v>3.24288</c:v>
                </c:pt>
                <c:pt idx="1730">
                  <c:v>3.2488199999999998</c:v>
                </c:pt>
                <c:pt idx="1731">
                  <c:v>3.153</c:v>
                </c:pt>
                <c:pt idx="1732">
                  <c:v>3.1337299999999999</c:v>
                </c:pt>
                <c:pt idx="1733">
                  <c:v>3.1800999999999999</c:v>
                </c:pt>
                <c:pt idx="1734">
                  <c:v>3.1423000000000001</c:v>
                </c:pt>
                <c:pt idx="1735">
                  <c:v>3.23095</c:v>
                </c:pt>
                <c:pt idx="1736">
                  <c:v>3.3248500000000001</c:v>
                </c:pt>
                <c:pt idx="1737">
                  <c:v>3.1856399999999998</c:v>
                </c:pt>
                <c:pt idx="1738">
                  <c:v>3.0969000000000002</c:v>
                </c:pt>
                <c:pt idx="1739">
                  <c:v>2.9702700000000002</c:v>
                </c:pt>
                <c:pt idx="1740">
                  <c:v>2.9546000000000001</c:v>
                </c:pt>
                <c:pt idx="1741">
                  <c:v>2.9515500000000001</c:v>
                </c:pt>
                <c:pt idx="1742">
                  <c:v>2.9561500000000001</c:v>
                </c:pt>
                <c:pt idx="1743">
                  <c:v>2.9849700000000001</c:v>
                </c:pt>
                <c:pt idx="1744">
                  <c:v>2.9009499999999999</c:v>
                </c:pt>
                <c:pt idx="1745">
                  <c:v>2.89988</c:v>
                </c:pt>
                <c:pt idx="1746">
                  <c:v>2.9251300000000002</c:v>
                </c:pt>
                <c:pt idx="1747">
                  <c:v>2.8853999999999997</c:v>
                </c:pt>
                <c:pt idx="1748">
                  <c:v>2.8892500000000001</c:v>
                </c:pt>
                <c:pt idx="1749">
                  <c:v>2.88645</c:v>
                </c:pt>
                <c:pt idx="1750">
                  <c:v>2.8729300000000002</c:v>
                </c:pt>
                <c:pt idx="1751">
                  <c:v>2.8421500000000002</c:v>
                </c:pt>
                <c:pt idx="1752">
                  <c:v>2.8267600000000002</c:v>
                </c:pt>
                <c:pt idx="1753">
                  <c:v>2.8462000000000001</c:v>
                </c:pt>
                <c:pt idx="1754">
                  <c:v>2.8424700000000001</c:v>
                </c:pt>
                <c:pt idx="1755">
                  <c:v>2.8667799999999999</c:v>
                </c:pt>
                <c:pt idx="1756">
                  <c:v>2.8783799999999999</c:v>
                </c:pt>
                <c:pt idx="1757">
                  <c:v>2.87208</c:v>
                </c:pt>
                <c:pt idx="1758">
                  <c:v>2.8603000000000001</c:v>
                </c:pt>
                <c:pt idx="1759">
                  <c:v>2.85025</c:v>
                </c:pt>
                <c:pt idx="1760">
                  <c:v>2.8483999999999998</c:v>
                </c:pt>
                <c:pt idx="1761">
                  <c:v>2.8350900000000001</c:v>
                </c:pt>
                <c:pt idx="1762">
                  <c:v>2.8575499999999998</c:v>
                </c:pt>
                <c:pt idx="1763">
                  <c:v>2.8870499999999999</c:v>
                </c:pt>
                <c:pt idx="1764">
                  <c:v>2.8779300000000001</c:v>
                </c:pt>
                <c:pt idx="1765">
                  <c:v>2.9068300000000002</c:v>
                </c:pt>
                <c:pt idx="1766">
                  <c:v>2.9416500000000001</c:v>
                </c:pt>
                <c:pt idx="1767">
                  <c:v>2.9219300000000001</c:v>
                </c:pt>
                <c:pt idx="1768">
                  <c:v>2.8777599999999999</c:v>
                </c:pt>
                <c:pt idx="1769">
                  <c:v>2.8679000000000001</c:v>
                </c:pt>
                <c:pt idx="1770">
                  <c:v>2.8769499999999999</c:v>
                </c:pt>
                <c:pt idx="1771">
                  <c:v>2.8506999999999998</c:v>
                </c:pt>
                <c:pt idx="1772">
                  <c:v>2.8138999999999998</c:v>
                </c:pt>
                <c:pt idx="1773">
                  <c:v>2.8090299999999999</c:v>
                </c:pt>
                <c:pt idx="1774">
                  <c:v>2.84545</c:v>
                </c:pt>
                <c:pt idx="1775">
                  <c:v>2.81962</c:v>
                </c:pt>
                <c:pt idx="1776">
                  <c:v>2.8507400000000001</c:v>
                </c:pt>
                <c:pt idx="1777">
                  <c:v>2.8433000000000002</c:v>
                </c:pt>
                <c:pt idx="1778">
                  <c:v>2.84328</c:v>
                </c:pt>
                <c:pt idx="1779">
                  <c:v>2.8367</c:v>
                </c:pt>
                <c:pt idx="1780">
                  <c:v>2.8445499999999999</c:v>
                </c:pt>
                <c:pt idx="1781">
                  <c:v>2.8689499999999999</c:v>
                </c:pt>
                <c:pt idx="1782">
                  <c:v>2.8519999999999999</c:v>
                </c:pt>
                <c:pt idx="1783">
                  <c:v>2.87574</c:v>
                </c:pt>
                <c:pt idx="1784">
                  <c:v>2.8938299999999999</c:v>
                </c:pt>
                <c:pt idx="1785">
                  <c:v>2.8929999999999998</c:v>
                </c:pt>
                <c:pt idx="1786">
                  <c:v>2.9326499999999998</c:v>
                </c:pt>
                <c:pt idx="1787">
                  <c:v>2.9390200000000002</c:v>
                </c:pt>
                <c:pt idx="1788">
                  <c:v>2.9595700000000003</c:v>
                </c:pt>
                <c:pt idx="1789">
                  <c:v>2.9155699999999998</c:v>
                </c:pt>
                <c:pt idx="1790">
                  <c:v>2.9253</c:v>
                </c:pt>
                <c:pt idx="1791">
                  <c:v>2.9611200000000002</c:v>
                </c:pt>
                <c:pt idx="1792">
                  <c:v>2.9248699999999999</c:v>
                </c:pt>
                <c:pt idx="1793">
                  <c:v>2.8885199999999998</c:v>
                </c:pt>
                <c:pt idx="1794">
                  <c:v>2.96461</c:v>
                </c:pt>
                <c:pt idx="1795">
                  <c:v>2.94991</c:v>
                </c:pt>
                <c:pt idx="1796">
                  <c:v>2.9298999999999999</c:v>
                </c:pt>
                <c:pt idx="1797">
                  <c:v>2.9584999999999999</c:v>
                </c:pt>
                <c:pt idx="1798">
                  <c:v>2.9401000000000002</c:v>
                </c:pt>
                <c:pt idx="1799">
                  <c:v>3.0156200000000002</c:v>
                </c:pt>
                <c:pt idx="1800">
                  <c:v>2.9957500000000001</c:v>
                </c:pt>
                <c:pt idx="1801">
                  <c:v>2.9716200000000002</c:v>
                </c:pt>
                <c:pt idx="1802">
                  <c:v>2.8824000000000001</c:v>
                </c:pt>
                <c:pt idx="1803">
                  <c:v>2.8451200000000001</c:v>
                </c:pt>
                <c:pt idx="1804">
                  <c:v>2.8555700000000002</c:v>
                </c:pt>
                <c:pt idx="1805">
                  <c:v>2.9217</c:v>
                </c:pt>
                <c:pt idx="1806">
                  <c:v>2.92015</c:v>
                </c:pt>
                <c:pt idx="1807">
                  <c:v>2.91845</c:v>
                </c:pt>
                <c:pt idx="1808">
                  <c:v>2.8972500000000001</c:v>
                </c:pt>
                <c:pt idx="1809">
                  <c:v>2.8765000000000001</c:v>
                </c:pt>
                <c:pt idx="1810">
                  <c:v>2.8937499999999998</c:v>
                </c:pt>
                <c:pt idx="1811">
                  <c:v>2.9064199999999998</c:v>
                </c:pt>
                <c:pt idx="1812">
                  <c:v>2.8710499999999999</c:v>
                </c:pt>
                <c:pt idx="1813">
                  <c:v>2.8021199999999999</c:v>
                </c:pt>
                <c:pt idx="1814">
                  <c:v>2.7941000000000003</c:v>
                </c:pt>
                <c:pt idx="1815">
                  <c:v>2.8156699999999999</c:v>
                </c:pt>
                <c:pt idx="1816">
                  <c:v>2.7889499999999998</c:v>
                </c:pt>
                <c:pt idx="1817">
                  <c:v>2.7919999999999998</c:v>
                </c:pt>
                <c:pt idx="1818">
                  <c:v>2.8141500000000002</c:v>
                </c:pt>
                <c:pt idx="1819">
                  <c:v>2.8023600000000002</c:v>
                </c:pt>
                <c:pt idx="1820">
                  <c:v>2.8224</c:v>
                </c:pt>
                <c:pt idx="1821">
                  <c:v>2.8725199999999997</c:v>
                </c:pt>
                <c:pt idx="1822">
                  <c:v>2.8403200000000002</c:v>
                </c:pt>
                <c:pt idx="1823">
                  <c:v>2.8489499999999999</c:v>
                </c:pt>
                <c:pt idx="1824">
                  <c:v>2.8310200000000001</c:v>
                </c:pt>
                <c:pt idx="1825">
                  <c:v>2.8628999999999998</c:v>
                </c:pt>
                <c:pt idx="1826">
                  <c:v>2.8818000000000001</c:v>
                </c:pt>
              </c:numCache>
            </c:numRef>
          </c:val>
          <c:smooth val="0"/>
        </c:ser>
        <c:ser>
          <c:idx val="0"/>
          <c:order val="2"/>
          <c:tx>
            <c:v>CHF-PLN</c:v>
          </c:tx>
          <c:spPr>
            <a:ln w="25400">
              <a:solidFill>
                <a:schemeClr val="tx1">
                  <a:lumMod val="65000"/>
                  <a:lumOff val="35000"/>
                </a:schemeClr>
              </a:solidFill>
            </a:ln>
          </c:spPr>
          <c:marker>
            <c:symbol val="none"/>
          </c:marker>
          <c:cat>
            <c:numRef>
              <c:f>'1.1 Notowania złotego'!$G$29:$G$1855</c:f>
              <c:numCache>
                <c:formatCode>m/d/yyyy</c:formatCode>
                <c:ptCount val="1827"/>
                <c:pt idx="0">
                  <c:v>42734</c:v>
                </c:pt>
                <c:pt idx="1">
                  <c:v>42733</c:v>
                </c:pt>
                <c:pt idx="2">
                  <c:v>42732</c:v>
                </c:pt>
                <c:pt idx="3">
                  <c:v>42731</c:v>
                </c:pt>
                <c:pt idx="4">
                  <c:v>42730</c:v>
                </c:pt>
                <c:pt idx="5">
                  <c:v>42727</c:v>
                </c:pt>
                <c:pt idx="6">
                  <c:v>42726</c:v>
                </c:pt>
                <c:pt idx="7">
                  <c:v>42725</c:v>
                </c:pt>
                <c:pt idx="8">
                  <c:v>42724</c:v>
                </c:pt>
                <c:pt idx="9">
                  <c:v>42723</c:v>
                </c:pt>
                <c:pt idx="10">
                  <c:v>42720</c:v>
                </c:pt>
                <c:pt idx="11">
                  <c:v>42719</c:v>
                </c:pt>
                <c:pt idx="12">
                  <c:v>42718</c:v>
                </c:pt>
                <c:pt idx="13">
                  <c:v>42717</c:v>
                </c:pt>
                <c:pt idx="14">
                  <c:v>42716</c:v>
                </c:pt>
                <c:pt idx="15">
                  <c:v>42713</c:v>
                </c:pt>
                <c:pt idx="16">
                  <c:v>42712</c:v>
                </c:pt>
                <c:pt idx="17">
                  <c:v>42711</c:v>
                </c:pt>
                <c:pt idx="18">
                  <c:v>42710</c:v>
                </c:pt>
                <c:pt idx="19">
                  <c:v>42709</c:v>
                </c:pt>
                <c:pt idx="20">
                  <c:v>42706</c:v>
                </c:pt>
                <c:pt idx="21">
                  <c:v>42705</c:v>
                </c:pt>
                <c:pt idx="22">
                  <c:v>42704</c:v>
                </c:pt>
                <c:pt idx="23">
                  <c:v>42703</c:v>
                </c:pt>
                <c:pt idx="24">
                  <c:v>42702</c:v>
                </c:pt>
                <c:pt idx="25">
                  <c:v>42699</c:v>
                </c:pt>
                <c:pt idx="26">
                  <c:v>42698</c:v>
                </c:pt>
                <c:pt idx="27">
                  <c:v>42697</c:v>
                </c:pt>
                <c:pt idx="28">
                  <c:v>42696</c:v>
                </c:pt>
                <c:pt idx="29">
                  <c:v>42695</c:v>
                </c:pt>
                <c:pt idx="30">
                  <c:v>42692</c:v>
                </c:pt>
                <c:pt idx="31">
                  <c:v>42691</c:v>
                </c:pt>
                <c:pt idx="32">
                  <c:v>42690</c:v>
                </c:pt>
                <c:pt idx="33">
                  <c:v>42689</c:v>
                </c:pt>
                <c:pt idx="34">
                  <c:v>42688</c:v>
                </c:pt>
                <c:pt idx="35">
                  <c:v>42685</c:v>
                </c:pt>
                <c:pt idx="36">
                  <c:v>42684</c:v>
                </c:pt>
                <c:pt idx="37">
                  <c:v>42683</c:v>
                </c:pt>
                <c:pt idx="38">
                  <c:v>42682</c:v>
                </c:pt>
                <c:pt idx="39">
                  <c:v>42681</c:v>
                </c:pt>
                <c:pt idx="40">
                  <c:v>42678</c:v>
                </c:pt>
                <c:pt idx="41">
                  <c:v>42677</c:v>
                </c:pt>
                <c:pt idx="42">
                  <c:v>42676</c:v>
                </c:pt>
                <c:pt idx="43">
                  <c:v>42675</c:v>
                </c:pt>
                <c:pt idx="44">
                  <c:v>42674</c:v>
                </c:pt>
                <c:pt idx="45">
                  <c:v>42671</c:v>
                </c:pt>
                <c:pt idx="46">
                  <c:v>42670</c:v>
                </c:pt>
                <c:pt idx="47">
                  <c:v>42669</c:v>
                </c:pt>
                <c:pt idx="48">
                  <c:v>42668</c:v>
                </c:pt>
                <c:pt idx="49">
                  <c:v>42667</c:v>
                </c:pt>
                <c:pt idx="50">
                  <c:v>42664</c:v>
                </c:pt>
                <c:pt idx="51">
                  <c:v>42663</c:v>
                </c:pt>
                <c:pt idx="52">
                  <c:v>42662</c:v>
                </c:pt>
                <c:pt idx="53">
                  <c:v>42661</c:v>
                </c:pt>
                <c:pt idx="54">
                  <c:v>42660</c:v>
                </c:pt>
                <c:pt idx="55">
                  <c:v>42657</c:v>
                </c:pt>
                <c:pt idx="56">
                  <c:v>42656</c:v>
                </c:pt>
                <c:pt idx="57">
                  <c:v>42655</c:v>
                </c:pt>
                <c:pt idx="58">
                  <c:v>42654</c:v>
                </c:pt>
                <c:pt idx="59">
                  <c:v>42653</c:v>
                </c:pt>
                <c:pt idx="60">
                  <c:v>42650</c:v>
                </c:pt>
                <c:pt idx="61">
                  <c:v>42649</c:v>
                </c:pt>
                <c:pt idx="62">
                  <c:v>42648</c:v>
                </c:pt>
                <c:pt idx="63">
                  <c:v>42647</c:v>
                </c:pt>
                <c:pt idx="64">
                  <c:v>42646</c:v>
                </c:pt>
                <c:pt idx="65">
                  <c:v>42643</c:v>
                </c:pt>
                <c:pt idx="66">
                  <c:v>42642</c:v>
                </c:pt>
                <c:pt idx="67">
                  <c:v>42641</c:v>
                </c:pt>
                <c:pt idx="68">
                  <c:v>42640</c:v>
                </c:pt>
                <c:pt idx="69">
                  <c:v>42639</c:v>
                </c:pt>
                <c:pt idx="70">
                  <c:v>42636</c:v>
                </c:pt>
                <c:pt idx="71">
                  <c:v>42635</c:v>
                </c:pt>
                <c:pt idx="72">
                  <c:v>42634</c:v>
                </c:pt>
                <c:pt idx="73">
                  <c:v>42633</c:v>
                </c:pt>
                <c:pt idx="74">
                  <c:v>42632</c:v>
                </c:pt>
                <c:pt idx="75">
                  <c:v>42629</c:v>
                </c:pt>
                <c:pt idx="76">
                  <c:v>42628</c:v>
                </c:pt>
                <c:pt idx="77">
                  <c:v>42627</c:v>
                </c:pt>
                <c:pt idx="78">
                  <c:v>42626</c:v>
                </c:pt>
                <c:pt idx="79">
                  <c:v>42625</c:v>
                </c:pt>
                <c:pt idx="80">
                  <c:v>42622</c:v>
                </c:pt>
                <c:pt idx="81">
                  <c:v>42621</c:v>
                </c:pt>
                <c:pt idx="82">
                  <c:v>42620</c:v>
                </c:pt>
                <c:pt idx="83">
                  <c:v>42619</c:v>
                </c:pt>
                <c:pt idx="84">
                  <c:v>42618</c:v>
                </c:pt>
                <c:pt idx="85">
                  <c:v>42615</c:v>
                </c:pt>
                <c:pt idx="86">
                  <c:v>42614</c:v>
                </c:pt>
                <c:pt idx="87">
                  <c:v>42613</c:v>
                </c:pt>
                <c:pt idx="88">
                  <c:v>42612</c:v>
                </c:pt>
                <c:pt idx="89">
                  <c:v>42611</c:v>
                </c:pt>
                <c:pt idx="90">
                  <c:v>42608</c:v>
                </c:pt>
                <c:pt idx="91">
                  <c:v>42607</c:v>
                </c:pt>
                <c:pt idx="92">
                  <c:v>42606</c:v>
                </c:pt>
                <c:pt idx="93">
                  <c:v>42605</c:v>
                </c:pt>
                <c:pt idx="94">
                  <c:v>42604</c:v>
                </c:pt>
                <c:pt idx="95">
                  <c:v>42601</c:v>
                </c:pt>
                <c:pt idx="96">
                  <c:v>42600</c:v>
                </c:pt>
                <c:pt idx="97">
                  <c:v>42599</c:v>
                </c:pt>
                <c:pt idx="98">
                  <c:v>42598</c:v>
                </c:pt>
                <c:pt idx="99">
                  <c:v>42597</c:v>
                </c:pt>
                <c:pt idx="100">
                  <c:v>42594</c:v>
                </c:pt>
                <c:pt idx="101">
                  <c:v>42593</c:v>
                </c:pt>
                <c:pt idx="102">
                  <c:v>42592</c:v>
                </c:pt>
                <c:pt idx="103">
                  <c:v>42591</c:v>
                </c:pt>
                <c:pt idx="104">
                  <c:v>42590</c:v>
                </c:pt>
                <c:pt idx="105">
                  <c:v>42587</c:v>
                </c:pt>
                <c:pt idx="106">
                  <c:v>42586</c:v>
                </c:pt>
                <c:pt idx="107">
                  <c:v>42585</c:v>
                </c:pt>
                <c:pt idx="108">
                  <c:v>42584</c:v>
                </c:pt>
                <c:pt idx="109">
                  <c:v>42583</c:v>
                </c:pt>
                <c:pt idx="110">
                  <c:v>42580</c:v>
                </c:pt>
                <c:pt idx="111">
                  <c:v>42579</c:v>
                </c:pt>
                <c:pt idx="112">
                  <c:v>42578</c:v>
                </c:pt>
                <c:pt idx="113">
                  <c:v>42577</c:v>
                </c:pt>
                <c:pt idx="114">
                  <c:v>42576</c:v>
                </c:pt>
                <c:pt idx="115">
                  <c:v>42573</c:v>
                </c:pt>
                <c:pt idx="116">
                  <c:v>42572</c:v>
                </c:pt>
                <c:pt idx="117">
                  <c:v>42571</c:v>
                </c:pt>
                <c:pt idx="118">
                  <c:v>42570</c:v>
                </c:pt>
                <c:pt idx="119">
                  <c:v>42569</c:v>
                </c:pt>
                <c:pt idx="120">
                  <c:v>42566</c:v>
                </c:pt>
                <c:pt idx="121">
                  <c:v>42565</c:v>
                </c:pt>
                <c:pt idx="122">
                  <c:v>42564</c:v>
                </c:pt>
                <c:pt idx="123">
                  <c:v>42563</c:v>
                </c:pt>
                <c:pt idx="124">
                  <c:v>42562</c:v>
                </c:pt>
                <c:pt idx="125">
                  <c:v>42559</c:v>
                </c:pt>
                <c:pt idx="126">
                  <c:v>42558</c:v>
                </c:pt>
                <c:pt idx="127">
                  <c:v>42557</c:v>
                </c:pt>
                <c:pt idx="128">
                  <c:v>42556</c:v>
                </c:pt>
                <c:pt idx="129">
                  <c:v>42555</c:v>
                </c:pt>
                <c:pt idx="130">
                  <c:v>42552</c:v>
                </c:pt>
                <c:pt idx="131">
                  <c:v>42551</c:v>
                </c:pt>
                <c:pt idx="132">
                  <c:v>42550</c:v>
                </c:pt>
                <c:pt idx="133">
                  <c:v>42549</c:v>
                </c:pt>
                <c:pt idx="134">
                  <c:v>42548</c:v>
                </c:pt>
                <c:pt idx="135">
                  <c:v>42545</c:v>
                </c:pt>
                <c:pt idx="136">
                  <c:v>42544</c:v>
                </c:pt>
                <c:pt idx="137">
                  <c:v>42543</c:v>
                </c:pt>
                <c:pt idx="138">
                  <c:v>42542</c:v>
                </c:pt>
                <c:pt idx="139">
                  <c:v>42541</c:v>
                </c:pt>
                <c:pt idx="140">
                  <c:v>42538</c:v>
                </c:pt>
                <c:pt idx="141">
                  <c:v>42537</c:v>
                </c:pt>
                <c:pt idx="142">
                  <c:v>42536</c:v>
                </c:pt>
                <c:pt idx="143">
                  <c:v>42535</c:v>
                </c:pt>
                <c:pt idx="144">
                  <c:v>42534</c:v>
                </c:pt>
                <c:pt idx="145">
                  <c:v>42531</c:v>
                </c:pt>
                <c:pt idx="146">
                  <c:v>42530</c:v>
                </c:pt>
                <c:pt idx="147">
                  <c:v>42529</c:v>
                </c:pt>
                <c:pt idx="148">
                  <c:v>42528</c:v>
                </c:pt>
                <c:pt idx="149">
                  <c:v>42527</c:v>
                </c:pt>
                <c:pt idx="150">
                  <c:v>42524</c:v>
                </c:pt>
                <c:pt idx="151">
                  <c:v>42523</c:v>
                </c:pt>
                <c:pt idx="152">
                  <c:v>42522</c:v>
                </c:pt>
                <c:pt idx="153">
                  <c:v>42521</c:v>
                </c:pt>
                <c:pt idx="154">
                  <c:v>42520</c:v>
                </c:pt>
                <c:pt idx="155">
                  <c:v>42517</c:v>
                </c:pt>
                <c:pt idx="156">
                  <c:v>42516</c:v>
                </c:pt>
                <c:pt idx="157">
                  <c:v>42515</c:v>
                </c:pt>
                <c:pt idx="158">
                  <c:v>42514</c:v>
                </c:pt>
                <c:pt idx="159">
                  <c:v>42513</c:v>
                </c:pt>
                <c:pt idx="160">
                  <c:v>42510</c:v>
                </c:pt>
                <c:pt idx="161">
                  <c:v>42509</c:v>
                </c:pt>
                <c:pt idx="162">
                  <c:v>42508</c:v>
                </c:pt>
                <c:pt idx="163">
                  <c:v>42507</c:v>
                </c:pt>
                <c:pt idx="164">
                  <c:v>42506</c:v>
                </c:pt>
                <c:pt idx="165">
                  <c:v>42503</c:v>
                </c:pt>
                <c:pt idx="166">
                  <c:v>42502</c:v>
                </c:pt>
                <c:pt idx="167">
                  <c:v>42501</c:v>
                </c:pt>
                <c:pt idx="168">
                  <c:v>42500</c:v>
                </c:pt>
                <c:pt idx="169">
                  <c:v>42499</c:v>
                </c:pt>
                <c:pt idx="170">
                  <c:v>42496</c:v>
                </c:pt>
                <c:pt idx="171">
                  <c:v>42495</c:v>
                </c:pt>
                <c:pt idx="172">
                  <c:v>42494</c:v>
                </c:pt>
                <c:pt idx="173">
                  <c:v>42493</c:v>
                </c:pt>
                <c:pt idx="174">
                  <c:v>42492</c:v>
                </c:pt>
                <c:pt idx="175">
                  <c:v>42489</c:v>
                </c:pt>
                <c:pt idx="176">
                  <c:v>42488</c:v>
                </c:pt>
                <c:pt idx="177">
                  <c:v>42487</c:v>
                </c:pt>
                <c:pt idx="178">
                  <c:v>42486</c:v>
                </c:pt>
                <c:pt idx="179">
                  <c:v>42485</c:v>
                </c:pt>
                <c:pt idx="180">
                  <c:v>42482</c:v>
                </c:pt>
                <c:pt idx="181">
                  <c:v>42481</c:v>
                </c:pt>
                <c:pt idx="182">
                  <c:v>42480</c:v>
                </c:pt>
                <c:pt idx="183">
                  <c:v>42479</c:v>
                </c:pt>
                <c:pt idx="184">
                  <c:v>42478</c:v>
                </c:pt>
                <c:pt idx="185">
                  <c:v>42475</c:v>
                </c:pt>
                <c:pt idx="186">
                  <c:v>42474</c:v>
                </c:pt>
                <c:pt idx="187">
                  <c:v>42473</c:v>
                </c:pt>
                <c:pt idx="188">
                  <c:v>42472</c:v>
                </c:pt>
                <c:pt idx="189">
                  <c:v>42471</c:v>
                </c:pt>
                <c:pt idx="190">
                  <c:v>42468</c:v>
                </c:pt>
                <c:pt idx="191">
                  <c:v>42467</c:v>
                </c:pt>
                <c:pt idx="192">
                  <c:v>42466</c:v>
                </c:pt>
                <c:pt idx="193">
                  <c:v>42465</c:v>
                </c:pt>
                <c:pt idx="194">
                  <c:v>42464</c:v>
                </c:pt>
                <c:pt idx="195">
                  <c:v>42461</c:v>
                </c:pt>
                <c:pt idx="196">
                  <c:v>42460</c:v>
                </c:pt>
                <c:pt idx="197">
                  <c:v>42459</c:v>
                </c:pt>
                <c:pt idx="198">
                  <c:v>42458</c:v>
                </c:pt>
                <c:pt idx="199">
                  <c:v>42457</c:v>
                </c:pt>
                <c:pt idx="200">
                  <c:v>42454</c:v>
                </c:pt>
                <c:pt idx="201">
                  <c:v>42453</c:v>
                </c:pt>
                <c:pt idx="202">
                  <c:v>42452</c:v>
                </c:pt>
                <c:pt idx="203">
                  <c:v>42451</c:v>
                </c:pt>
                <c:pt idx="204">
                  <c:v>42450</c:v>
                </c:pt>
                <c:pt idx="205">
                  <c:v>42447</c:v>
                </c:pt>
                <c:pt idx="206">
                  <c:v>42446</c:v>
                </c:pt>
                <c:pt idx="207">
                  <c:v>42445</c:v>
                </c:pt>
                <c:pt idx="208">
                  <c:v>42444</c:v>
                </c:pt>
                <c:pt idx="209">
                  <c:v>42443</c:v>
                </c:pt>
                <c:pt idx="210">
                  <c:v>42440</c:v>
                </c:pt>
                <c:pt idx="211">
                  <c:v>42439</c:v>
                </c:pt>
                <c:pt idx="212">
                  <c:v>42438</c:v>
                </c:pt>
                <c:pt idx="213">
                  <c:v>42437</c:v>
                </c:pt>
                <c:pt idx="214">
                  <c:v>42436</c:v>
                </c:pt>
                <c:pt idx="215">
                  <c:v>42433</c:v>
                </c:pt>
                <c:pt idx="216">
                  <c:v>42432</c:v>
                </c:pt>
                <c:pt idx="217">
                  <c:v>42431</c:v>
                </c:pt>
                <c:pt idx="218">
                  <c:v>42430</c:v>
                </c:pt>
                <c:pt idx="219">
                  <c:v>42429</c:v>
                </c:pt>
                <c:pt idx="220">
                  <c:v>42426</c:v>
                </c:pt>
                <c:pt idx="221">
                  <c:v>42425</c:v>
                </c:pt>
                <c:pt idx="222">
                  <c:v>42424</c:v>
                </c:pt>
                <c:pt idx="223">
                  <c:v>42423</c:v>
                </c:pt>
                <c:pt idx="224">
                  <c:v>42422</c:v>
                </c:pt>
                <c:pt idx="225">
                  <c:v>42419</c:v>
                </c:pt>
                <c:pt idx="226">
                  <c:v>42418</c:v>
                </c:pt>
                <c:pt idx="227">
                  <c:v>42417</c:v>
                </c:pt>
                <c:pt idx="228">
                  <c:v>42416</c:v>
                </c:pt>
                <c:pt idx="229">
                  <c:v>42415</c:v>
                </c:pt>
                <c:pt idx="230">
                  <c:v>42412</c:v>
                </c:pt>
                <c:pt idx="231">
                  <c:v>42411</c:v>
                </c:pt>
                <c:pt idx="232">
                  <c:v>42410</c:v>
                </c:pt>
                <c:pt idx="233">
                  <c:v>42409</c:v>
                </c:pt>
                <c:pt idx="234">
                  <c:v>42408</c:v>
                </c:pt>
                <c:pt idx="235">
                  <c:v>42405</c:v>
                </c:pt>
                <c:pt idx="236">
                  <c:v>42404</c:v>
                </c:pt>
                <c:pt idx="237">
                  <c:v>42403</c:v>
                </c:pt>
                <c:pt idx="238">
                  <c:v>42402</c:v>
                </c:pt>
                <c:pt idx="239">
                  <c:v>42401</c:v>
                </c:pt>
                <c:pt idx="240">
                  <c:v>42398</c:v>
                </c:pt>
                <c:pt idx="241">
                  <c:v>42397</c:v>
                </c:pt>
                <c:pt idx="242">
                  <c:v>42396</c:v>
                </c:pt>
                <c:pt idx="243">
                  <c:v>42395</c:v>
                </c:pt>
                <c:pt idx="244">
                  <c:v>42394</c:v>
                </c:pt>
                <c:pt idx="245">
                  <c:v>42391</c:v>
                </c:pt>
                <c:pt idx="246">
                  <c:v>42390</c:v>
                </c:pt>
                <c:pt idx="247">
                  <c:v>42389</c:v>
                </c:pt>
                <c:pt idx="248">
                  <c:v>42388</c:v>
                </c:pt>
                <c:pt idx="249">
                  <c:v>42387</c:v>
                </c:pt>
                <c:pt idx="250">
                  <c:v>42384</c:v>
                </c:pt>
                <c:pt idx="251">
                  <c:v>42383</c:v>
                </c:pt>
                <c:pt idx="252">
                  <c:v>42382</c:v>
                </c:pt>
                <c:pt idx="253">
                  <c:v>42381</c:v>
                </c:pt>
                <c:pt idx="254">
                  <c:v>42380</c:v>
                </c:pt>
                <c:pt idx="255">
                  <c:v>42377</c:v>
                </c:pt>
                <c:pt idx="256">
                  <c:v>42376</c:v>
                </c:pt>
                <c:pt idx="257">
                  <c:v>42375</c:v>
                </c:pt>
                <c:pt idx="258">
                  <c:v>42374</c:v>
                </c:pt>
                <c:pt idx="259">
                  <c:v>42373</c:v>
                </c:pt>
                <c:pt idx="260">
                  <c:v>42370</c:v>
                </c:pt>
                <c:pt idx="261">
                  <c:v>42369</c:v>
                </c:pt>
                <c:pt idx="262">
                  <c:v>42368</c:v>
                </c:pt>
                <c:pt idx="263">
                  <c:v>42367</c:v>
                </c:pt>
                <c:pt idx="264">
                  <c:v>42366</c:v>
                </c:pt>
                <c:pt idx="265">
                  <c:v>42363</c:v>
                </c:pt>
                <c:pt idx="266">
                  <c:v>42362</c:v>
                </c:pt>
                <c:pt idx="267">
                  <c:v>42361</c:v>
                </c:pt>
                <c:pt idx="268">
                  <c:v>42360</c:v>
                </c:pt>
                <c:pt idx="269">
                  <c:v>42359</c:v>
                </c:pt>
                <c:pt idx="270">
                  <c:v>42356</c:v>
                </c:pt>
                <c:pt idx="271">
                  <c:v>42355</c:v>
                </c:pt>
                <c:pt idx="272">
                  <c:v>42354</c:v>
                </c:pt>
                <c:pt idx="273">
                  <c:v>42353</c:v>
                </c:pt>
                <c:pt idx="274">
                  <c:v>42352</c:v>
                </c:pt>
                <c:pt idx="275">
                  <c:v>42349</c:v>
                </c:pt>
                <c:pt idx="276">
                  <c:v>42348</c:v>
                </c:pt>
                <c:pt idx="277">
                  <c:v>42347</c:v>
                </c:pt>
                <c:pt idx="278">
                  <c:v>42346</c:v>
                </c:pt>
                <c:pt idx="279">
                  <c:v>42345</c:v>
                </c:pt>
                <c:pt idx="280">
                  <c:v>42342</c:v>
                </c:pt>
                <c:pt idx="281">
                  <c:v>42341</c:v>
                </c:pt>
                <c:pt idx="282">
                  <c:v>42340</c:v>
                </c:pt>
                <c:pt idx="283">
                  <c:v>42339</c:v>
                </c:pt>
                <c:pt idx="284">
                  <c:v>42338</c:v>
                </c:pt>
                <c:pt idx="285">
                  <c:v>42335</c:v>
                </c:pt>
                <c:pt idx="286">
                  <c:v>42334</c:v>
                </c:pt>
                <c:pt idx="287">
                  <c:v>42333</c:v>
                </c:pt>
                <c:pt idx="288">
                  <c:v>42332</c:v>
                </c:pt>
                <c:pt idx="289">
                  <c:v>42331</c:v>
                </c:pt>
                <c:pt idx="290">
                  <c:v>42328</c:v>
                </c:pt>
                <c:pt idx="291">
                  <c:v>42327</c:v>
                </c:pt>
                <c:pt idx="292">
                  <c:v>42326</c:v>
                </c:pt>
                <c:pt idx="293">
                  <c:v>42325</c:v>
                </c:pt>
                <c:pt idx="294">
                  <c:v>42324</c:v>
                </c:pt>
                <c:pt idx="295">
                  <c:v>42321</c:v>
                </c:pt>
                <c:pt idx="296">
                  <c:v>42320</c:v>
                </c:pt>
                <c:pt idx="297">
                  <c:v>42319</c:v>
                </c:pt>
                <c:pt idx="298">
                  <c:v>42318</c:v>
                </c:pt>
                <c:pt idx="299">
                  <c:v>42317</c:v>
                </c:pt>
                <c:pt idx="300">
                  <c:v>42314</c:v>
                </c:pt>
                <c:pt idx="301">
                  <c:v>42313</c:v>
                </c:pt>
                <c:pt idx="302">
                  <c:v>42312</c:v>
                </c:pt>
                <c:pt idx="303">
                  <c:v>42311</c:v>
                </c:pt>
                <c:pt idx="304">
                  <c:v>42310</c:v>
                </c:pt>
                <c:pt idx="305">
                  <c:v>42307</c:v>
                </c:pt>
                <c:pt idx="306">
                  <c:v>42306</c:v>
                </c:pt>
                <c:pt idx="307">
                  <c:v>42305</c:v>
                </c:pt>
                <c:pt idx="308">
                  <c:v>42304</c:v>
                </c:pt>
                <c:pt idx="309">
                  <c:v>42303</c:v>
                </c:pt>
                <c:pt idx="310">
                  <c:v>42300</c:v>
                </c:pt>
                <c:pt idx="311">
                  <c:v>42299</c:v>
                </c:pt>
                <c:pt idx="312">
                  <c:v>42298</c:v>
                </c:pt>
                <c:pt idx="313">
                  <c:v>42297</c:v>
                </c:pt>
                <c:pt idx="314">
                  <c:v>42296</c:v>
                </c:pt>
                <c:pt idx="315">
                  <c:v>42293</c:v>
                </c:pt>
                <c:pt idx="316">
                  <c:v>42292</c:v>
                </c:pt>
                <c:pt idx="317">
                  <c:v>42291</c:v>
                </c:pt>
                <c:pt idx="318">
                  <c:v>42290</c:v>
                </c:pt>
                <c:pt idx="319">
                  <c:v>42289</c:v>
                </c:pt>
                <c:pt idx="320">
                  <c:v>42286</c:v>
                </c:pt>
                <c:pt idx="321">
                  <c:v>42285</c:v>
                </c:pt>
                <c:pt idx="322">
                  <c:v>42284</c:v>
                </c:pt>
                <c:pt idx="323">
                  <c:v>42283</c:v>
                </c:pt>
                <c:pt idx="324">
                  <c:v>42282</c:v>
                </c:pt>
                <c:pt idx="325">
                  <c:v>42279</c:v>
                </c:pt>
                <c:pt idx="326">
                  <c:v>42278</c:v>
                </c:pt>
                <c:pt idx="327">
                  <c:v>42277</c:v>
                </c:pt>
                <c:pt idx="328">
                  <c:v>42276</c:v>
                </c:pt>
                <c:pt idx="329">
                  <c:v>42275</c:v>
                </c:pt>
                <c:pt idx="330">
                  <c:v>42272</c:v>
                </c:pt>
                <c:pt idx="331">
                  <c:v>42271</c:v>
                </c:pt>
                <c:pt idx="332">
                  <c:v>42270</c:v>
                </c:pt>
                <c:pt idx="333">
                  <c:v>42269</c:v>
                </c:pt>
                <c:pt idx="334">
                  <c:v>42268</c:v>
                </c:pt>
                <c:pt idx="335">
                  <c:v>42265</c:v>
                </c:pt>
                <c:pt idx="336">
                  <c:v>42264</c:v>
                </c:pt>
                <c:pt idx="337">
                  <c:v>42263</c:v>
                </c:pt>
                <c:pt idx="338">
                  <c:v>42262</c:v>
                </c:pt>
                <c:pt idx="339">
                  <c:v>42261</c:v>
                </c:pt>
                <c:pt idx="340">
                  <c:v>42258</c:v>
                </c:pt>
                <c:pt idx="341">
                  <c:v>42257</c:v>
                </c:pt>
                <c:pt idx="342">
                  <c:v>42256</c:v>
                </c:pt>
                <c:pt idx="343">
                  <c:v>42255</c:v>
                </c:pt>
                <c:pt idx="344">
                  <c:v>42254</c:v>
                </c:pt>
                <c:pt idx="345">
                  <c:v>42251</c:v>
                </c:pt>
                <c:pt idx="346">
                  <c:v>42250</c:v>
                </c:pt>
                <c:pt idx="347">
                  <c:v>42249</c:v>
                </c:pt>
                <c:pt idx="348">
                  <c:v>42248</c:v>
                </c:pt>
                <c:pt idx="349">
                  <c:v>42247</c:v>
                </c:pt>
                <c:pt idx="350">
                  <c:v>42244</c:v>
                </c:pt>
                <c:pt idx="351">
                  <c:v>42243</c:v>
                </c:pt>
                <c:pt idx="352">
                  <c:v>42242</c:v>
                </c:pt>
                <c:pt idx="353">
                  <c:v>42241</c:v>
                </c:pt>
                <c:pt idx="354">
                  <c:v>42240</c:v>
                </c:pt>
                <c:pt idx="355">
                  <c:v>42237</c:v>
                </c:pt>
                <c:pt idx="356">
                  <c:v>42236</c:v>
                </c:pt>
                <c:pt idx="357">
                  <c:v>42235</c:v>
                </c:pt>
                <c:pt idx="358">
                  <c:v>42234</c:v>
                </c:pt>
                <c:pt idx="359">
                  <c:v>42233</c:v>
                </c:pt>
                <c:pt idx="360">
                  <c:v>42230</c:v>
                </c:pt>
                <c:pt idx="361">
                  <c:v>42229</c:v>
                </c:pt>
                <c:pt idx="362">
                  <c:v>42228</c:v>
                </c:pt>
                <c:pt idx="363">
                  <c:v>42227</c:v>
                </c:pt>
                <c:pt idx="364">
                  <c:v>42226</c:v>
                </c:pt>
                <c:pt idx="365">
                  <c:v>42223</c:v>
                </c:pt>
                <c:pt idx="366">
                  <c:v>42222</c:v>
                </c:pt>
                <c:pt idx="367">
                  <c:v>42221</c:v>
                </c:pt>
                <c:pt idx="368">
                  <c:v>42220</c:v>
                </c:pt>
                <c:pt idx="369">
                  <c:v>42219</c:v>
                </c:pt>
                <c:pt idx="370">
                  <c:v>42216</c:v>
                </c:pt>
                <c:pt idx="371">
                  <c:v>42215</c:v>
                </c:pt>
                <c:pt idx="372">
                  <c:v>42214</c:v>
                </c:pt>
                <c:pt idx="373">
                  <c:v>42213</c:v>
                </c:pt>
                <c:pt idx="374">
                  <c:v>42212</c:v>
                </c:pt>
                <c:pt idx="375">
                  <c:v>42209</c:v>
                </c:pt>
                <c:pt idx="376">
                  <c:v>42208</c:v>
                </c:pt>
                <c:pt idx="377">
                  <c:v>42207</c:v>
                </c:pt>
                <c:pt idx="378">
                  <c:v>42206</c:v>
                </c:pt>
                <c:pt idx="379">
                  <c:v>42205</c:v>
                </c:pt>
                <c:pt idx="380">
                  <c:v>42202</c:v>
                </c:pt>
                <c:pt idx="381">
                  <c:v>42201</c:v>
                </c:pt>
                <c:pt idx="382">
                  <c:v>42200</c:v>
                </c:pt>
                <c:pt idx="383">
                  <c:v>42199</c:v>
                </c:pt>
                <c:pt idx="384">
                  <c:v>42198</c:v>
                </c:pt>
                <c:pt idx="385">
                  <c:v>42195</c:v>
                </c:pt>
                <c:pt idx="386">
                  <c:v>42194</c:v>
                </c:pt>
                <c:pt idx="387">
                  <c:v>42193</c:v>
                </c:pt>
                <c:pt idx="388">
                  <c:v>42192</c:v>
                </c:pt>
                <c:pt idx="389">
                  <c:v>42191</c:v>
                </c:pt>
                <c:pt idx="390">
                  <c:v>42188</c:v>
                </c:pt>
                <c:pt idx="391">
                  <c:v>42187</c:v>
                </c:pt>
                <c:pt idx="392">
                  <c:v>42186</c:v>
                </c:pt>
                <c:pt idx="393">
                  <c:v>42185</c:v>
                </c:pt>
                <c:pt idx="394">
                  <c:v>42184</c:v>
                </c:pt>
                <c:pt idx="395">
                  <c:v>42181</c:v>
                </c:pt>
                <c:pt idx="396">
                  <c:v>42180</c:v>
                </c:pt>
                <c:pt idx="397">
                  <c:v>42179</c:v>
                </c:pt>
                <c:pt idx="398">
                  <c:v>42178</c:v>
                </c:pt>
                <c:pt idx="399">
                  <c:v>42177</c:v>
                </c:pt>
                <c:pt idx="400">
                  <c:v>42174</c:v>
                </c:pt>
                <c:pt idx="401">
                  <c:v>42173</c:v>
                </c:pt>
                <c:pt idx="402">
                  <c:v>42172</c:v>
                </c:pt>
                <c:pt idx="403">
                  <c:v>42171</c:v>
                </c:pt>
                <c:pt idx="404">
                  <c:v>42170</c:v>
                </c:pt>
                <c:pt idx="405">
                  <c:v>42167</c:v>
                </c:pt>
                <c:pt idx="406">
                  <c:v>42166</c:v>
                </c:pt>
                <c:pt idx="407">
                  <c:v>42165</c:v>
                </c:pt>
                <c:pt idx="408">
                  <c:v>42164</c:v>
                </c:pt>
                <c:pt idx="409">
                  <c:v>42163</c:v>
                </c:pt>
                <c:pt idx="410">
                  <c:v>42160</c:v>
                </c:pt>
                <c:pt idx="411">
                  <c:v>42159</c:v>
                </c:pt>
                <c:pt idx="412">
                  <c:v>42158</c:v>
                </c:pt>
                <c:pt idx="413">
                  <c:v>42157</c:v>
                </c:pt>
                <c:pt idx="414">
                  <c:v>42156</c:v>
                </c:pt>
                <c:pt idx="415">
                  <c:v>42153</c:v>
                </c:pt>
                <c:pt idx="416">
                  <c:v>42152</c:v>
                </c:pt>
                <c:pt idx="417">
                  <c:v>42151</c:v>
                </c:pt>
                <c:pt idx="418">
                  <c:v>42150</c:v>
                </c:pt>
                <c:pt idx="419">
                  <c:v>42149</c:v>
                </c:pt>
                <c:pt idx="420">
                  <c:v>42146</c:v>
                </c:pt>
                <c:pt idx="421">
                  <c:v>42145</c:v>
                </c:pt>
                <c:pt idx="422">
                  <c:v>42144</c:v>
                </c:pt>
                <c:pt idx="423">
                  <c:v>42143</c:v>
                </c:pt>
                <c:pt idx="424">
                  <c:v>42142</c:v>
                </c:pt>
                <c:pt idx="425">
                  <c:v>42139</c:v>
                </c:pt>
                <c:pt idx="426">
                  <c:v>42138</c:v>
                </c:pt>
                <c:pt idx="427">
                  <c:v>42137</c:v>
                </c:pt>
                <c:pt idx="428">
                  <c:v>42136</c:v>
                </c:pt>
                <c:pt idx="429">
                  <c:v>42135</c:v>
                </c:pt>
                <c:pt idx="430">
                  <c:v>42132</c:v>
                </c:pt>
                <c:pt idx="431">
                  <c:v>42131</c:v>
                </c:pt>
                <c:pt idx="432">
                  <c:v>42130</c:v>
                </c:pt>
                <c:pt idx="433">
                  <c:v>42129</c:v>
                </c:pt>
                <c:pt idx="434">
                  <c:v>42128</c:v>
                </c:pt>
                <c:pt idx="435">
                  <c:v>42125</c:v>
                </c:pt>
                <c:pt idx="436">
                  <c:v>42124</c:v>
                </c:pt>
                <c:pt idx="437">
                  <c:v>42123</c:v>
                </c:pt>
                <c:pt idx="438">
                  <c:v>42122</c:v>
                </c:pt>
                <c:pt idx="439">
                  <c:v>42121</c:v>
                </c:pt>
                <c:pt idx="440">
                  <c:v>42118</c:v>
                </c:pt>
                <c:pt idx="441">
                  <c:v>42117</c:v>
                </c:pt>
                <c:pt idx="442">
                  <c:v>42116</c:v>
                </c:pt>
                <c:pt idx="443">
                  <c:v>42115</c:v>
                </c:pt>
                <c:pt idx="444">
                  <c:v>42114</c:v>
                </c:pt>
                <c:pt idx="445">
                  <c:v>42111</c:v>
                </c:pt>
                <c:pt idx="446">
                  <c:v>42110</c:v>
                </c:pt>
                <c:pt idx="447">
                  <c:v>42109</c:v>
                </c:pt>
                <c:pt idx="448">
                  <c:v>42108</c:v>
                </c:pt>
                <c:pt idx="449">
                  <c:v>42107</c:v>
                </c:pt>
                <c:pt idx="450">
                  <c:v>42104</c:v>
                </c:pt>
                <c:pt idx="451">
                  <c:v>42103</c:v>
                </c:pt>
                <c:pt idx="452">
                  <c:v>42102</c:v>
                </c:pt>
                <c:pt idx="453">
                  <c:v>42101</c:v>
                </c:pt>
                <c:pt idx="454">
                  <c:v>42100</c:v>
                </c:pt>
                <c:pt idx="455">
                  <c:v>42097</c:v>
                </c:pt>
                <c:pt idx="456">
                  <c:v>42096</c:v>
                </c:pt>
                <c:pt idx="457">
                  <c:v>42095</c:v>
                </c:pt>
                <c:pt idx="458">
                  <c:v>42094</c:v>
                </c:pt>
                <c:pt idx="459">
                  <c:v>42093</c:v>
                </c:pt>
                <c:pt idx="460">
                  <c:v>42090</c:v>
                </c:pt>
                <c:pt idx="461">
                  <c:v>42089</c:v>
                </c:pt>
                <c:pt idx="462">
                  <c:v>42088</c:v>
                </c:pt>
                <c:pt idx="463">
                  <c:v>42087</c:v>
                </c:pt>
                <c:pt idx="464">
                  <c:v>42086</c:v>
                </c:pt>
                <c:pt idx="465">
                  <c:v>42083</c:v>
                </c:pt>
                <c:pt idx="466">
                  <c:v>42082</c:v>
                </c:pt>
                <c:pt idx="467">
                  <c:v>42081</c:v>
                </c:pt>
                <c:pt idx="468">
                  <c:v>42080</c:v>
                </c:pt>
                <c:pt idx="469">
                  <c:v>42079</c:v>
                </c:pt>
                <c:pt idx="470">
                  <c:v>42076</c:v>
                </c:pt>
                <c:pt idx="471">
                  <c:v>42075</c:v>
                </c:pt>
                <c:pt idx="472">
                  <c:v>42074</c:v>
                </c:pt>
                <c:pt idx="473">
                  <c:v>42073</c:v>
                </c:pt>
                <c:pt idx="474">
                  <c:v>42072</c:v>
                </c:pt>
                <c:pt idx="475">
                  <c:v>42069</c:v>
                </c:pt>
                <c:pt idx="476">
                  <c:v>42068</c:v>
                </c:pt>
                <c:pt idx="477">
                  <c:v>42067</c:v>
                </c:pt>
                <c:pt idx="478">
                  <c:v>42066</c:v>
                </c:pt>
                <c:pt idx="479">
                  <c:v>42065</c:v>
                </c:pt>
                <c:pt idx="480">
                  <c:v>42062</c:v>
                </c:pt>
                <c:pt idx="481">
                  <c:v>42061</c:v>
                </c:pt>
                <c:pt idx="482">
                  <c:v>42060</c:v>
                </c:pt>
                <c:pt idx="483">
                  <c:v>42059</c:v>
                </c:pt>
                <c:pt idx="484">
                  <c:v>42058</c:v>
                </c:pt>
                <c:pt idx="485">
                  <c:v>42055</c:v>
                </c:pt>
                <c:pt idx="486">
                  <c:v>42054</c:v>
                </c:pt>
                <c:pt idx="487">
                  <c:v>42053</c:v>
                </c:pt>
                <c:pt idx="488">
                  <c:v>42052</c:v>
                </c:pt>
                <c:pt idx="489">
                  <c:v>42051</c:v>
                </c:pt>
                <c:pt idx="490">
                  <c:v>42048</c:v>
                </c:pt>
                <c:pt idx="491">
                  <c:v>42047</c:v>
                </c:pt>
                <c:pt idx="492">
                  <c:v>42046</c:v>
                </c:pt>
                <c:pt idx="493">
                  <c:v>42045</c:v>
                </c:pt>
                <c:pt idx="494">
                  <c:v>42044</c:v>
                </c:pt>
                <c:pt idx="495">
                  <c:v>42041</c:v>
                </c:pt>
                <c:pt idx="496">
                  <c:v>42040</c:v>
                </c:pt>
                <c:pt idx="497">
                  <c:v>42039</c:v>
                </c:pt>
                <c:pt idx="498">
                  <c:v>42038</c:v>
                </c:pt>
                <c:pt idx="499">
                  <c:v>42037</c:v>
                </c:pt>
                <c:pt idx="500">
                  <c:v>42034</c:v>
                </c:pt>
                <c:pt idx="501">
                  <c:v>42033</c:v>
                </c:pt>
                <c:pt idx="502">
                  <c:v>42032</c:v>
                </c:pt>
                <c:pt idx="503">
                  <c:v>42031</c:v>
                </c:pt>
                <c:pt idx="504">
                  <c:v>42030</c:v>
                </c:pt>
                <c:pt idx="505">
                  <c:v>42027</c:v>
                </c:pt>
                <c:pt idx="506">
                  <c:v>42026</c:v>
                </c:pt>
                <c:pt idx="507">
                  <c:v>42025</c:v>
                </c:pt>
                <c:pt idx="508">
                  <c:v>42024</c:v>
                </c:pt>
                <c:pt idx="509">
                  <c:v>42023</c:v>
                </c:pt>
                <c:pt idx="510">
                  <c:v>42020</c:v>
                </c:pt>
                <c:pt idx="511">
                  <c:v>42019</c:v>
                </c:pt>
                <c:pt idx="512">
                  <c:v>42018</c:v>
                </c:pt>
                <c:pt idx="513">
                  <c:v>42017</c:v>
                </c:pt>
                <c:pt idx="514">
                  <c:v>42016</c:v>
                </c:pt>
                <c:pt idx="515">
                  <c:v>42013</c:v>
                </c:pt>
                <c:pt idx="516">
                  <c:v>42012</c:v>
                </c:pt>
                <c:pt idx="517">
                  <c:v>42011</c:v>
                </c:pt>
                <c:pt idx="518">
                  <c:v>42010</c:v>
                </c:pt>
                <c:pt idx="519">
                  <c:v>42009</c:v>
                </c:pt>
                <c:pt idx="520">
                  <c:v>42006</c:v>
                </c:pt>
                <c:pt idx="521">
                  <c:v>42005</c:v>
                </c:pt>
                <c:pt idx="522">
                  <c:v>42004</c:v>
                </c:pt>
                <c:pt idx="523">
                  <c:v>42003</c:v>
                </c:pt>
                <c:pt idx="524">
                  <c:v>42002</c:v>
                </c:pt>
                <c:pt idx="525">
                  <c:v>41999</c:v>
                </c:pt>
                <c:pt idx="526">
                  <c:v>41998</c:v>
                </c:pt>
                <c:pt idx="527">
                  <c:v>41997</c:v>
                </c:pt>
                <c:pt idx="528">
                  <c:v>41996</c:v>
                </c:pt>
                <c:pt idx="529">
                  <c:v>41995</c:v>
                </c:pt>
                <c:pt idx="530">
                  <c:v>41992</c:v>
                </c:pt>
                <c:pt idx="531">
                  <c:v>41991</c:v>
                </c:pt>
                <c:pt idx="532">
                  <c:v>41990</c:v>
                </c:pt>
                <c:pt idx="533">
                  <c:v>41989</c:v>
                </c:pt>
                <c:pt idx="534">
                  <c:v>41988</c:v>
                </c:pt>
                <c:pt idx="535">
                  <c:v>41985</c:v>
                </c:pt>
                <c:pt idx="536">
                  <c:v>41984</c:v>
                </c:pt>
                <c:pt idx="537">
                  <c:v>41983</c:v>
                </c:pt>
                <c:pt idx="538">
                  <c:v>41982</c:v>
                </c:pt>
                <c:pt idx="539">
                  <c:v>41981</c:v>
                </c:pt>
                <c:pt idx="540">
                  <c:v>41978</c:v>
                </c:pt>
                <c:pt idx="541">
                  <c:v>41977</c:v>
                </c:pt>
                <c:pt idx="542">
                  <c:v>41976</c:v>
                </c:pt>
                <c:pt idx="543">
                  <c:v>41975</c:v>
                </c:pt>
                <c:pt idx="544">
                  <c:v>41974</c:v>
                </c:pt>
                <c:pt idx="545">
                  <c:v>41971</c:v>
                </c:pt>
                <c:pt idx="546">
                  <c:v>41970</c:v>
                </c:pt>
                <c:pt idx="547">
                  <c:v>41969</c:v>
                </c:pt>
                <c:pt idx="548">
                  <c:v>41968</c:v>
                </c:pt>
                <c:pt idx="549">
                  <c:v>41967</c:v>
                </c:pt>
                <c:pt idx="550">
                  <c:v>41964</c:v>
                </c:pt>
                <c:pt idx="551">
                  <c:v>41963</c:v>
                </c:pt>
                <c:pt idx="552">
                  <c:v>41962</c:v>
                </c:pt>
                <c:pt idx="553">
                  <c:v>41961</c:v>
                </c:pt>
                <c:pt idx="554">
                  <c:v>41960</c:v>
                </c:pt>
                <c:pt idx="555">
                  <c:v>41957</c:v>
                </c:pt>
                <c:pt idx="556">
                  <c:v>41956</c:v>
                </c:pt>
                <c:pt idx="557">
                  <c:v>41955</c:v>
                </c:pt>
                <c:pt idx="558">
                  <c:v>41954</c:v>
                </c:pt>
                <c:pt idx="559">
                  <c:v>41953</c:v>
                </c:pt>
                <c:pt idx="560">
                  <c:v>41950</c:v>
                </c:pt>
                <c:pt idx="561">
                  <c:v>41949</c:v>
                </c:pt>
                <c:pt idx="562">
                  <c:v>41948</c:v>
                </c:pt>
                <c:pt idx="563">
                  <c:v>41947</c:v>
                </c:pt>
                <c:pt idx="564">
                  <c:v>41946</c:v>
                </c:pt>
                <c:pt idx="565">
                  <c:v>41943</c:v>
                </c:pt>
                <c:pt idx="566">
                  <c:v>41942</c:v>
                </c:pt>
                <c:pt idx="567">
                  <c:v>41941</c:v>
                </c:pt>
                <c:pt idx="568">
                  <c:v>41940</c:v>
                </c:pt>
                <c:pt idx="569">
                  <c:v>41939</c:v>
                </c:pt>
                <c:pt idx="570">
                  <c:v>41936</c:v>
                </c:pt>
                <c:pt idx="571">
                  <c:v>41935</c:v>
                </c:pt>
                <c:pt idx="572">
                  <c:v>41934</c:v>
                </c:pt>
                <c:pt idx="573">
                  <c:v>41933</c:v>
                </c:pt>
                <c:pt idx="574">
                  <c:v>41932</c:v>
                </c:pt>
                <c:pt idx="575">
                  <c:v>41929</c:v>
                </c:pt>
                <c:pt idx="576">
                  <c:v>41928</c:v>
                </c:pt>
                <c:pt idx="577">
                  <c:v>41927</c:v>
                </c:pt>
                <c:pt idx="578">
                  <c:v>41926</c:v>
                </c:pt>
                <c:pt idx="579">
                  <c:v>41925</c:v>
                </c:pt>
                <c:pt idx="580">
                  <c:v>41922</c:v>
                </c:pt>
                <c:pt idx="581">
                  <c:v>41921</c:v>
                </c:pt>
                <c:pt idx="582">
                  <c:v>41920</c:v>
                </c:pt>
                <c:pt idx="583">
                  <c:v>41919</c:v>
                </c:pt>
                <c:pt idx="584">
                  <c:v>41918</c:v>
                </c:pt>
                <c:pt idx="585">
                  <c:v>41915</c:v>
                </c:pt>
                <c:pt idx="586">
                  <c:v>41914</c:v>
                </c:pt>
                <c:pt idx="587">
                  <c:v>41913</c:v>
                </c:pt>
                <c:pt idx="588">
                  <c:v>41912</c:v>
                </c:pt>
                <c:pt idx="589">
                  <c:v>41911</c:v>
                </c:pt>
                <c:pt idx="590">
                  <c:v>41908</c:v>
                </c:pt>
                <c:pt idx="591">
                  <c:v>41907</c:v>
                </c:pt>
                <c:pt idx="592">
                  <c:v>41906</c:v>
                </c:pt>
                <c:pt idx="593">
                  <c:v>41905</c:v>
                </c:pt>
                <c:pt idx="594">
                  <c:v>41904</c:v>
                </c:pt>
                <c:pt idx="595">
                  <c:v>41901</c:v>
                </c:pt>
                <c:pt idx="596">
                  <c:v>41900</c:v>
                </c:pt>
                <c:pt idx="597">
                  <c:v>41899</c:v>
                </c:pt>
                <c:pt idx="598">
                  <c:v>41898</c:v>
                </c:pt>
                <c:pt idx="599">
                  <c:v>41897</c:v>
                </c:pt>
                <c:pt idx="600">
                  <c:v>41894</c:v>
                </c:pt>
                <c:pt idx="601">
                  <c:v>41893</c:v>
                </c:pt>
                <c:pt idx="602">
                  <c:v>41892</c:v>
                </c:pt>
                <c:pt idx="603">
                  <c:v>41891</c:v>
                </c:pt>
                <c:pt idx="604">
                  <c:v>41890</c:v>
                </c:pt>
                <c:pt idx="605">
                  <c:v>41887</c:v>
                </c:pt>
                <c:pt idx="606">
                  <c:v>41886</c:v>
                </c:pt>
                <c:pt idx="607">
                  <c:v>41885</c:v>
                </c:pt>
                <c:pt idx="608">
                  <c:v>41884</c:v>
                </c:pt>
                <c:pt idx="609">
                  <c:v>41883</c:v>
                </c:pt>
                <c:pt idx="610">
                  <c:v>41880</c:v>
                </c:pt>
                <c:pt idx="611">
                  <c:v>41879</c:v>
                </c:pt>
                <c:pt idx="612">
                  <c:v>41878</c:v>
                </c:pt>
                <c:pt idx="613">
                  <c:v>41877</c:v>
                </c:pt>
                <c:pt idx="614">
                  <c:v>41876</c:v>
                </c:pt>
                <c:pt idx="615">
                  <c:v>41873</c:v>
                </c:pt>
                <c:pt idx="616">
                  <c:v>41872</c:v>
                </c:pt>
                <c:pt idx="617">
                  <c:v>41871</c:v>
                </c:pt>
                <c:pt idx="618">
                  <c:v>41870</c:v>
                </c:pt>
                <c:pt idx="619">
                  <c:v>41869</c:v>
                </c:pt>
                <c:pt idx="620">
                  <c:v>41866</c:v>
                </c:pt>
                <c:pt idx="621">
                  <c:v>41865</c:v>
                </c:pt>
                <c:pt idx="622">
                  <c:v>41864</c:v>
                </c:pt>
                <c:pt idx="623">
                  <c:v>41863</c:v>
                </c:pt>
                <c:pt idx="624">
                  <c:v>41862</c:v>
                </c:pt>
                <c:pt idx="625">
                  <c:v>41859</c:v>
                </c:pt>
                <c:pt idx="626">
                  <c:v>41858</c:v>
                </c:pt>
                <c:pt idx="627">
                  <c:v>41857</c:v>
                </c:pt>
                <c:pt idx="628">
                  <c:v>41856</c:v>
                </c:pt>
                <c:pt idx="629">
                  <c:v>41855</c:v>
                </c:pt>
                <c:pt idx="630">
                  <c:v>41852</c:v>
                </c:pt>
                <c:pt idx="631">
                  <c:v>41851</c:v>
                </c:pt>
                <c:pt idx="632">
                  <c:v>41850</c:v>
                </c:pt>
                <c:pt idx="633">
                  <c:v>41849</c:v>
                </c:pt>
                <c:pt idx="634">
                  <c:v>41848</c:v>
                </c:pt>
                <c:pt idx="635">
                  <c:v>41845</c:v>
                </c:pt>
                <c:pt idx="636">
                  <c:v>41844</c:v>
                </c:pt>
                <c:pt idx="637">
                  <c:v>41843</c:v>
                </c:pt>
                <c:pt idx="638">
                  <c:v>41842</c:v>
                </c:pt>
                <c:pt idx="639">
                  <c:v>41841</c:v>
                </c:pt>
                <c:pt idx="640">
                  <c:v>41838</c:v>
                </c:pt>
                <c:pt idx="641">
                  <c:v>41837</c:v>
                </c:pt>
                <c:pt idx="642">
                  <c:v>41836</c:v>
                </c:pt>
                <c:pt idx="643">
                  <c:v>41835</c:v>
                </c:pt>
                <c:pt idx="644">
                  <c:v>41834</c:v>
                </c:pt>
                <c:pt idx="645">
                  <c:v>41831</c:v>
                </c:pt>
                <c:pt idx="646">
                  <c:v>41830</c:v>
                </c:pt>
                <c:pt idx="647">
                  <c:v>41829</c:v>
                </c:pt>
                <c:pt idx="648">
                  <c:v>41828</c:v>
                </c:pt>
                <c:pt idx="649">
                  <c:v>41827</c:v>
                </c:pt>
                <c:pt idx="650">
                  <c:v>41824</c:v>
                </c:pt>
                <c:pt idx="651">
                  <c:v>41823</c:v>
                </c:pt>
                <c:pt idx="652">
                  <c:v>41822</c:v>
                </c:pt>
                <c:pt idx="653">
                  <c:v>41821</c:v>
                </c:pt>
                <c:pt idx="654">
                  <c:v>41820</c:v>
                </c:pt>
                <c:pt idx="655">
                  <c:v>41817</c:v>
                </c:pt>
                <c:pt idx="656">
                  <c:v>41816</c:v>
                </c:pt>
                <c:pt idx="657">
                  <c:v>41815</c:v>
                </c:pt>
                <c:pt idx="658">
                  <c:v>41814</c:v>
                </c:pt>
                <c:pt idx="659">
                  <c:v>41813</c:v>
                </c:pt>
                <c:pt idx="660">
                  <c:v>41810</c:v>
                </c:pt>
                <c:pt idx="661">
                  <c:v>41809</c:v>
                </c:pt>
                <c:pt idx="662">
                  <c:v>41808</c:v>
                </c:pt>
                <c:pt idx="663">
                  <c:v>41807</c:v>
                </c:pt>
                <c:pt idx="664">
                  <c:v>41806</c:v>
                </c:pt>
                <c:pt idx="665">
                  <c:v>41803</c:v>
                </c:pt>
                <c:pt idx="666">
                  <c:v>41802</c:v>
                </c:pt>
                <c:pt idx="667">
                  <c:v>41801</c:v>
                </c:pt>
                <c:pt idx="668">
                  <c:v>41800</c:v>
                </c:pt>
                <c:pt idx="669">
                  <c:v>41799</c:v>
                </c:pt>
                <c:pt idx="670">
                  <c:v>41796</c:v>
                </c:pt>
                <c:pt idx="671">
                  <c:v>41795</c:v>
                </c:pt>
                <c:pt idx="672">
                  <c:v>41794</c:v>
                </c:pt>
                <c:pt idx="673">
                  <c:v>41793</c:v>
                </c:pt>
                <c:pt idx="674">
                  <c:v>41792</c:v>
                </c:pt>
                <c:pt idx="675">
                  <c:v>41789</c:v>
                </c:pt>
                <c:pt idx="676">
                  <c:v>41788</c:v>
                </c:pt>
                <c:pt idx="677">
                  <c:v>41787</c:v>
                </c:pt>
                <c:pt idx="678">
                  <c:v>41786</c:v>
                </c:pt>
                <c:pt idx="679">
                  <c:v>41785</c:v>
                </c:pt>
                <c:pt idx="680">
                  <c:v>41782</c:v>
                </c:pt>
                <c:pt idx="681">
                  <c:v>41781</c:v>
                </c:pt>
                <c:pt idx="682">
                  <c:v>41780</c:v>
                </c:pt>
                <c:pt idx="683">
                  <c:v>41779</c:v>
                </c:pt>
                <c:pt idx="684">
                  <c:v>41778</c:v>
                </c:pt>
                <c:pt idx="685">
                  <c:v>41775</c:v>
                </c:pt>
                <c:pt idx="686">
                  <c:v>41774</c:v>
                </c:pt>
                <c:pt idx="687">
                  <c:v>41773</c:v>
                </c:pt>
                <c:pt idx="688">
                  <c:v>41772</c:v>
                </c:pt>
                <c:pt idx="689">
                  <c:v>41771</c:v>
                </c:pt>
                <c:pt idx="690">
                  <c:v>41768</c:v>
                </c:pt>
                <c:pt idx="691">
                  <c:v>41767</c:v>
                </c:pt>
                <c:pt idx="692">
                  <c:v>41766</c:v>
                </c:pt>
                <c:pt idx="693">
                  <c:v>41765</c:v>
                </c:pt>
                <c:pt idx="694">
                  <c:v>41764</c:v>
                </c:pt>
                <c:pt idx="695">
                  <c:v>41761</c:v>
                </c:pt>
                <c:pt idx="696">
                  <c:v>41760</c:v>
                </c:pt>
                <c:pt idx="697">
                  <c:v>41759</c:v>
                </c:pt>
                <c:pt idx="698">
                  <c:v>41758</c:v>
                </c:pt>
                <c:pt idx="699">
                  <c:v>41757</c:v>
                </c:pt>
                <c:pt idx="700">
                  <c:v>41754</c:v>
                </c:pt>
                <c:pt idx="701">
                  <c:v>41753</c:v>
                </c:pt>
                <c:pt idx="702">
                  <c:v>41752</c:v>
                </c:pt>
                <c:pt idx="703">
                  <c:v>41751</c:v>
                </c:pt>
                <c:pt idx="704">
                  <c:v>41750</c:v>
                </c:pt>
                <c:pt idx="705">
                  <c:v>41747</c:v>
                </c:pt>
                <c:pt idx="706">
                  <c:v>41746</c:v>
                </c:pt>
                <c:pt idx="707">
                  <c:v>41745</c:v>
                </c:pt>
                <c:pt idx="708">
                  <c:v>41744</c:v>
                </c:pt>
                <c:pt idx="709">
                  <c:v>41743</c:v>
                </c:pt>
                <c:pt idx="710">
                  <c:v>41740</c:v>
                </c:pt>
                <c:pt idx="711">
                  <c:v>41739</c:v>
                </c:pt>
                <c:pt idx="712">
                  <c:v>41738</c:v>
                </c:pt>
                <c:pt idx="713">
                  <c:v>41737</c:v>
                </c:pt>
                <c:pt idx="714">
                  <c:v>41736</c:v>
                </c:pt>
                <c:pt idx="715">
                  <c:v>41733</c:v>
                </c:pt>
                <c:pt idx="716">
                  <c:v>41732</c:v>
                </c:pt>
                <c:pt idx="717">
                  <c:v>41731</c:v>
                </c:pt>
                <c:pt idx="718">
                  <c:v>41730</c:v>
                </c:pt>
                <c:pt idx="719">
                  <c:v>41729</c:v>
                </c:pt>
                <c:pt idx="720">
                  <c:v>41726</c:v>
                </c:pt>
                <c:pt idx="721">
                  <c:v>41725</c:v>
                </c:pt>
                <c:pt idx="722">
                  <c:v>41724</c:v>
                </c:pt>
                <c:pt idx="723">
                  <c:v>41723</c:v>
                </c:pt>
                <c:pt idx="724">
                  <c:v>41722</c:v>
                </c:pt>
                <c:pt idx="725">
                  <c:v>41719</c:v>
                </c:pt>
                <c:pt idx="726">
                  <c:v>41718</c:v>
                </c:pt>
                <c:pt idx="727">
                  <c:v>41717</c:v>
                </c:pt>
                <c:pt idx="728">
                  <c:v>41716</c:v>
                </c:pt>
                <c:pt idx="729">
                  <c:v>41715</c:v>
                </c:pt>
                <c:pt idx="730">
                  <c:v>41712</c:v>
                </c:pt>
                <c:pt idx="731">
                  <c:v>41711</c:v>
                </c:pt>
                <c:pt idx="732">
                  <c:v>41710</c:v>
                </c:pt>
                <c:pt idx="733">
                  <c:v>41709</c:v>
                </c:pt>
                <c:pt idx="734">
                  <c:v>41708</c:v>
                </c:pt>
                <c:pt idx="735">
                  <c:v>41705</c:v>
                </c:pt>
                <c:pt idx="736">
                  <c:v>41704</c:v>
                </c:pt>
                <c:pt idx="737">
                  <c:v>41703</c:v>
                </c:pt>
                <c:pt idx="738">
                  <c:v>41702</c:v>
                </c:pt>
                <c:pt idx="739">
                  <c:v>41701</c:v>
                </c:pt>
                <c:pt idx="740">
                  <c:v>41698</c:v>
                </c:pt>
                <c:pt idx="741">
                  <c:v>41697</c:v>
                </c:pt>
                <c:pt idx="742">
                  <c:v>41696</c:v>
                </c:pt>
                <c:pt idx="743">
                  <c:v>41695</c:v>
                </c:pt>
                <c:pt idx="744">
                  <c:v>41694</c:v>
                </c:pt>
                <c:pt idx="745">
                  <c:v>41691</c:v>
                </c:pt>
                <c:pt idx="746">
                  <c:v>41690</c:v>
                </c:pt>
                <c:pt idx="747">
                  <c:v>41689</c:v>
                </c:pt>
                <c:pt idx="748">
                  <c:v>41688</c:v>
                </c:pt>
                <c:pt idx="749">
                  <c:v>41687</c:v>
                </c:pt>
                <c:pt idx="750">
                  <c:v>41684</c:v>
                </c:pt>
                <c:pt idx="751">
                  <c:v>41683</c:v>
                </c:pt>
                <c:pt idx="752">
                  <c:v>41682</c:v>
                </c:pt>
                <c:pt idx="753">
                  <c:v>41681</c:v>
                </c:pt>
                <c:pt idx="754">
                  <c:v>41680</c:v>
                </c:pt>
                <c:pt idx="755">
                  <c:v>41677</c:v>
                </c:pt>
                <c:pt idx="756">
                  <c:v>41676</c:v>
                </c:pt>
                <c:pt idx="757">
                  <c:v>41675</c:v>
                </c:pt>
                <c:pt idx="758">
                  <c:v>41674</c:v>
                </c:pt>
                <c:pt idx="759">
                  <c:v>41673</c:v>
                </c:pt>
                <c:pt idx="760">
                  <c:v>41670</c:v>
                </c:pt>
                <c:pt idx="761">
                  <c:v>41669</c:v>
                </c:pt>
                <c:pt idx="762">
                  <c:v>41668</c:v>
                </c:pt>
                <c:pt idx="763">
                  <c:v>41667</c:v>
                </c:pt>
                <c:pt idx="764">
                  <c:v>41666</c:v>
                </c:pt>
                <c:pt idx="765">
                  <c:v>41663</c:v>
                </c:pt>
                <c:pt idx="766">
                  <c:v>41662</c:v>
                </c:pt>
                <c:pt idx="767">
                  <c:v>41661</c:v>
                </c:pt>
                <c:pt idx="768">
                  <c:v>41660</c:v>
                </c:pt>
                <c:pt idx="769">
                  <c:v>41659</c:v>
                </c:pt>
                <c:pt idx="770">
                  <c:v>41656</c:v>
                </c:pt>
                <c:pt idx="771">
                  <c:v>41655</c:v>
                </c:pt>
                <c:pt idx="772">
                  <c:v>41654</c:v>
                </c:pt>
                <c:pt idx="773">
                  <c:v>41653</c:v>
                </c:pt>
                <c:pt idx="774">
                  <c:v>41652</c:v>
                </c:pt>
                <c:pt idx="775">
                  <c:v>41649</c:v>
                </c:pt>
                <c:pt idx="776">
                  <c:v>41648</c:v>
                </c:pt>
                <c:pt idx="777">
                  <c:v>41647</c:v>
                </c:pt>
                <c:pt idx="778">
                  <c:v>41646</c:v>
                </c:pt>
                <c:pt idx="779">
                  <c:v>41645</c:v>
                </c:pt>
                <c:pt idx="780">
                  <c:v>41642</c:v>
                </c:pt>
                <c:pt idx="781">
                  <c:v>41641</c:v>
                </c:pt>
                <c:pt idx="782">
                  <c:v>41640</c:v>
                </c:pt>
                <c:pt idx="783">
                  <c:v>41639</c:v>
                </c:pt>
                <c:pt idx="784">
                  <c:v>41638</c:v>
                </c:pt>
                <c:pt idx="785">
                  <c:v>41635</c:v>
                </c:pt>
                <c:pt idx="786">
                  <c:v>41634</c:v>
                </c:pt>
                <c:pt idx="787">
                  <c:v>41633</c:v>
                </c:pt>
                <c:pt idx="788">
                  <c:v>41632</c:v>
                </c:pt>
                <c:pt idx="789">
                  <c:v>41631</c:v>
                </c:pt>
                <c:pt idx="790">
                  <c:v>41628</c:v>
                </c:pt>
                <c:pt idx="791">
                  <c:v>41627</c:v>
                </c:pt>
                <c:pt idx="792">
                  <c:v>41626</c:v>
                </c:pt>
                <c:pt idx="793">
                  <c:v>41625</c:v>
                </c:pt>
                <c:pt idx="794">
                  <c:v>41624</c:v>
                </c:pt>
                <c:pt idx="795">
                  <c:v>41621</c:v>
                </c:pt>
                <c:pt idx="796">
                  <c:v>41620</c:v>
                </c:pt>
                <c:pt idx="797">
                  <c:v>41619</c:v>
                </c:pt>
                <c:pt idx="798">
                  <c:v>41618</c:v>
                </c:pt>
                <c:pt idx="799">
                  <c:v>41617</c:v>
                </c:pt>
                <c:pt idx="800">
                  <c:v>41614</c:v>
                </c:pt>
                <c:pt idx="801">
                  <c:v>41613</c:v>
                </c:pt>
                <c:pt idx="802">
                  <c:v>41612</c:v>
                </c:pt>
                <c:pt idx="803">
                  <c:v>41611</c:v>
                </c:pt>
                <c:pt idx="804">
                  <c:v>41610</c:v>
                </c:pt>
                <c:pt idx="805">
                  <c:v>41607</c:v>
                </c:pt>
                <c:pt idx="806">
                  <c:v>41606</c:v>
                </c:pt>
                <c:pt idx="807">
                  <c:v>41605</c:v>
                </c:pt>
                <c:pt idx="808">
                  <c:v>41604</c:v>
                </c:pt>
                <c:pt idx="809">
                  <c:v>41603</c:v>
                </c:pt>
                <c:pt idx="810">
                  <c:v>41600</c:v>
                </c:pt>
                <c:pt idx="811">
                  <c:v>41599</c:v>
                </c:pt>
                <c:pt idx="812">
                  <c:v>41598</c:v>
                </c:pt>
                <c:pt idx="813">
                  <c:v>41597</c:v>
                </c:pt>
                <c:pt idx="814">
                  <c:v>41596</c:v>
                </c:pt>
                <c:pt idx="815">
                  <c:v>41593</c:v>
                </c:pt>
                <c:pt idx="816">
                  <c:v>41592</c:v>
                </c:pt>
                <c:pt idx="817">
                  <c:v>41591</c:v>
                </c:pt>
                <c:pt idx="818">
                  <c:v>41590</c:v>
                </c:pt>
                <c:pt idx="819">
                  <c:v>41589</c:v>
                </c:pt>
                <c:pt idx="820">
                  <c:v>41586</c:v>
                </c:pt>
                <c:pt idx="821">
                  <c:v>41585</c:v>
                </c:pt>
                <c:pt idx="822">
                  <c:v>41584</c:v>
                </c:pt>
                <c:pt idx="823">
                  <c:v>41583</c:v>
                </c:pt>
                <c:pt idx="824">
                  <c:v>41582</c:v>
                </c:pt>
                <c:pt idx="825">
                  <c:v>41579</c:v>
                </c:pt>
                <c:pt idx="826">
                  <c:v>41578</c:v>
                </c:pt>
                <c:pt idx="827">
                  <c:v>41577</c:v>
                </c:pt>
                <c:pt idx="828">
                  <c:v>41576</c:v>
                </c:pt>
                <c:pt idx="829">
                  <c:v>41575</c:v>
                </c:pt>
                <c:pt idx="830">
                  <c:v>41572</c:v>
                </c:pt>
                <c:pt idx="831">
                  <c:v>41571</c:v>
                </c:pt>
                <c:pt idx="832">
                  <c:v>41570</c:v>
                </c:pt>
                <c:pt idx="833">
                  <c:v>41569</c:v>
                </c:pt>
                <c:pt idx="834">
                  <c:v>41568</c:v>
                </c:pt>
                <c:pt idx="835">
                  <c:v>41565</c:v>
                </c:pt>
                <c:pt idx="836">
                  <c:v>41564</c:v>
                </c:pt>
                <c:pt idx="837">
                  <c:v>41563</c:v>
                </c:pt>
                <c:pt idx="838">
                  <c:v>41562</c:v>
                </c:pt>
                <c:pt idx="839">
                  <c:v>41561</c:v>
                </c:pt>
                <c:pt idx="840">
                  <c:v>41558</c:v>
                </c:pt>
                <c:pt idx="841">
                  <c:v>41557</c:v>
                </c:pt>
                <c:pt idx="842">
                  <c:v>41556</c:v>
                </c:pt>
                <c:pt idx="843">
                  <c:v>41555</c:v>
                </c:pt>
                <c:pt idx="844">
                  <c:v>41554</c:v>
                </c:pt>
                <c:pt idx="845">
                  <c:v>41551</c:v>
                </c:pt>
                <c:pt idx="846">
                  <c:v>41550</c:v>
                </c:pt>
                <c:pt idx="847">
                  <c:v>41549</c:v>
                </c:pt>
                <c:pt idx="848">
                  <c:v>41548</c:v>
                </c:pt>
                <c:pt idx="849">
                  <c:v>41547</c:v>
                </c:pt>
                <c:pt idx="850">
                  <c:v>41544</c:v>
                </c:pt>
                <c:pt idx="851">
                  <c:v>41543</c:v>
                </c:pt>
                <c:pt idx="852">
                  <c:v>41542</c:v>
                </c:pt>
                <c:pt idx="853">
                  <c:v>41541</c:v>
                </c:pt>
                <c:pt idx="854">
                  <c:v>41540</c:v>
                </c:pt>
                <c:pt idx="855">
                  <c:v>41537</c:v>
                </c:pt>
                <c:pt idx="856">
                  <c:v>41536</c:v>
                </c:pt>
                <c:pt idx="857">
                  <c:v>41535</c:v>
                </c:pt>
                <c:pt idx="858">
                  <c:v>41534</c:v>
                </c:pt>
                <c:pt idx="859">
                  <c:v>41533</c:v>
                </c:pt>
                <c:pt idx="860">
                  <c:v>41530</c:v>
                </c:pt>
                <c:pt idx="861">
                  <c:v>41529</c:v>
                </c:pt>
                <c:pt idx="862">
                  <c:v>41528</c:v>
                </c:pt>
                <c:pt idx="863">
                  <c:v>41527</c:v>
                </c:pt>
                <c:pt idx="864">
                  <c:v>41526</c:v>
                </c:pt>
                <c:pt idx="865">
                  <c:v>41523</c:v>
                </c:pt>
                <c:pt idx="866">
                  <c:v>41522</c:v>
                </c:pt>
                <c:pt idx="867">
                  <c:v>41521</c:v>
                </c:pt>
                <c:pt idx="868">
                  <c:v>41520</c:v>
                </c:pt>
                <c:pt idx="869">
                  <c:v>41519</c:v>
                </c:pt>
                <c:pt idx="870">
                  <c:v>41516</c:v>
                </c:pt>
                <c:pt idx="871">
                  <c:v>41515</c:v>
                </c:pt>
                <c:pt idx="872">
                  <c:v>41514</c:v>
                </c:pt>
                <c:pt idx="873">
                  <c:v>41513</c:v>
                </c:pt>
                <c:pt idx="874">
                  <c:v>41512</c:v>
                </c:pt>
                <c:pt idx="875">
                  <c:v>41509</c:v>
                </c:pt>
                <c:pt idx="876">
                  <c:v>41508</c:v>
                </c:pt>
                <c:pt idx="877">
                  <c:v>41507</c:v>
                </c:pt>
                <c:pt idx="878">
                  <c:v>41506</c:v>
                </c:pt>
                <c:pt idx="879">
                  <c:v>41505</c:v>
                </c:pt>
                <c:pt idx="880">
                  <c:v>41502</c:v>
                </c:pt>
                <c:pt idx="881">
                  <c:v>41501</c:v>
                </c:pt>
                <c:pt idx="882">
                  <c:v>41500</c:v>
                </c:pt>
                <c:pt idx="883">
                  <c:v>41499</c:v>
                </c:pt>
                <c:pt idx="884">
                  <c:v>41498</c:v>
                </c:pt>
                <c:pt idx="885">
                  <c:v>41495</c:v>
                </c:pt>
                <c:pt idx="886">
                  <c:v>41494</c:v>
                </c:pt>
                <c:pt idx="887">
                  <c:v>41493</c:v>
                </c:pt>
                <c:pt idx="888">
                  <c:v>41492</c:v>
                </c:pt>
                <c:pt idx="889">
                  <c:v>41491</c:v>
                </c:pt>
                <c:pt idx="890">
                  <c:v>41488</c:v>
                </c:pt>
                <c:pt idx="891">
                  <c:v>41487</c:v>
                </c:pt>
                <c:pt idx="892">
                  <c:v>41486</c:v>
                </c:pt>
                <c:pt idx="893">
                  <c:v>41485</c:v>
                </c:pt>
                <c:pt idx="894">
                  <c:v>41484</c:v>
                </c:pt>
                <c:pt idx="895">
                  <c:v>41481</c:v>
                </c:pt>
                <c:pt idx="896">
                  <c:v>41480</c:v>
                </c:pt>
                <c:pt idx="897">
                  <c:v>41479</c:v>
                </c:pt>
                <c:pt idx="898">
                  <c:v>41478</c:v>
                </c:pt>
                <c:pt idx="899">
                  <c:v>41477</c:v>
                </c:pt>
                <c:pt idx="900">
                  <c:v>41474</c:v>
                </c:pt>
                <c:pt idx="901">
                  <c:v>41473</c:v>
                </c:pt>
                <c:pt idx="902">
                  <c:v>41472</c:v>
                </c:pt>
                <c:pt idx="903">
                  <c:v>41471</c:v>
                </c:pt>
                <c:pt idx="904">
                  <c:v>41470</c:v>
                </c:pt>
                <c:pt idx="905">
                  <c:v>41467</c:v>
                </c:pt>
                <c:pt idx="906">
                  <c:v>41466</c:v>
                </c:pt>
                <c:pt idx="907">
                  <c:v>41465</c:v>
                </c:pt>
                <c:pt idx="908">
                  <c:v>41464</c:v>
                </c:pt>
                <c:pt idx="909">
                  <c:v>41463</c:v>
                </c:pt>
                <c:pt idx="910">
                  <c:v>41460</c:v>
                </c:pt>
                <c:pt idx="911">
                  <c:v>41459</c:v>
                </c:pt>
                <c:pt idx="912">
                  <c:v>41458</c:v>
                </c:pt>
                <c:pt idx="913">
                  <c:v>41457</c:v>
                </c:pt>
                <c:pt idx="914">
                  <c:v>41456</c:v>
                </c:pt>
                <c:pt idx="915">
                  <c:v>41453</c:v>
                </c:pt>
                <c:pt idx="916">
                  <c:v>41452</c:v>
                </c:pt>
                <c:pt idx="917">
                  <c:v>41451</c:v>
                </c:pt>
                <c:pt idx="918">
                  <c:v>41450</c:v>
                </c:pt>
                <c:pt idx="919">
                  <c:v>41449</c:v>
                </c:pt>
                <c:pt idx="920">
                  <c:v>41446</c:v>
                </c:pt>
                <c:pt idx="921">
                  <c:v>41445</c:v>
                </c:pt>
                <c:pt idx="922">
                  <c:v>41444</c:v>
                </c:pt>
                <c:pt idx="923">
                  <c:v>41443</c:v>
                </c:pt>
                <c:pt idx="924">
                  <c:v>41442</c:v>
                </c:pt>
                <c:pt idx="925">
                  <c:v>41439</c:v>
                </c:pt>
                <c:pt idx="926">
                  <c:v>41438</c:v>
                </c:pt>
                <c:pt idx="927">
                  <c:v>41437</c:v>
                </c:pt>
                <c:pt idx="928">
                  <c:v>41436</c:v>
                </c:pt>
                <c:pt idx="929">
                  <c:v>41435</c:v>
                </c:pt>
                <c:pt idx="930">
                  <c:v>41432</c:v>
                </c:pt>
                <c:pt idx="931">
                  <c:v>41431</c:v>
                </c:pt>
                <c:pt idx="932">
                  <c:v>41430</c:v>
                </c:pt>
                <c:pt idx="933">
                  <c:v>41429</c:v>
                </c:pt>
                <c:pt idx="934">
                  <c:v>41428</c:v>
                </c:pt>
                <c:pt idx="935">
                  <c:v>41425</c:v>
                </c:pt>
                <c:pt idx="936">
                  <c:v>41424</c:v>
                </c:pt>
                <c:pt idx="937">
                  <c:v>41423</c:v>
                </c:pt>
                <c:pt idx="938">
                  <c:v>41422</c:v>
                </c:pt>
                <c:pt idx="939">
                  <c:v>41421</c:v>
                </c:pt>
                <c:pt idx="940">
                  <c:v>41418</c:v>
                </c:pt>
                <c:pt idx="941">
                  <c:v>41417</c:v>
                </c:pt>
                <c:pt idx="942">
                  <c:v>41416</c:v>
                </c:pt>
                <c:pt idx="943">
                  <c:v>41415</c:v>
                </c:pt>
                <c:pt idx="944">
                  <c:v>41414</c:v>
                </c:pt>
                <c:pt idx="945">
                  <c:v>41411</c:v>
                </c:pt>
                <c:pt idx="946">
                  <c:v>41410</c:v>
                </c:pt>
                <c:pt idx="947">
                  <c:v>41409</c:v>
                </c:pt>
                <c:pt idx="948">
                  <c:v>41408</c:v>
                </c:pt>
                <c:pt idx="949">
                  <c:v>41407</c:v>
                </c:pt>
                <c:pt idx="950">
                  <c:v>41404</c:v>
                </c:pt>
                <c:pt idx="951">
                  <c:v>41403</c:v>
                </c:pt>
                <c:pt idx="952">
                  <c:v>41402</c:v>
                </c:pt>
                <c:pt idx="953">
                  <c:v>41401</c:v>
                </c:pt>
                <c:pt idx="954">
                  <c:v>41400</c:v>
                </c:pt>
                <c:pt idx="955">
                  <c:v>41397</c:v>
                </c:pt>
                <c:pt idx="956">
                  <c:v>41396</c:v>
                </c:pt>
                <c:pt idx="957">
                  <c:v>41395</c:v>
                </c:pt>
                <c:pt idx="958">
                  <c:v>41394</c:v>
                </c:pt>
                <c:pt idx="959">
                  <c:v>41393</c:v>
                </c:pt>
                <c:pt idx="960">
                  <c:v>41390</c:v>
                </c:pt>
                <c:pt idx="961">
                  <c:v>41389</c:v>
                </c:pt>
                <c:pt idx="962">
                  <c:v>41388</c:v>
                </c:pt>
                <c:pt idx="963">
                  <c:v>41387</c:v>
                </c:pt>
                <c:pt idx="964">
                  <c:v>41386</c:v>
                </c:pt>
                <c:pt idx="965">
                  <c:v>41383</c:v>
                </c:pt>
                <c:pt idx="966">
                  <c:v>41382</c:v>
                </c:pt>
                <c:pt idx="967">
                  <c:v>41381</c:v>
                </c:pt>
                <c:pt idx="968">
                  <c:v>41380</c:v>
                </c:pt>
                <c:pt idx="969">
                  <c:v>41379</c:v>
                </c:pt>
                <c:pt idx="970">
                  <c:v>41376</c:v>
                </c:pt>
                <c:pt idx="971">
                  <c:v>41375</c:v>
                </c:pt>
                <c:pt idx="972">
                  <c:v>41374</c:v>
                </c:pt>
                <c:pt idx="973">
                  <c:v>41373</c:v>
                </c:pt>
                <c:pt idx="974">
                  <c:v>41372</c:v>
                </c:pt>
                <c:pt idx="975">
                  <c:v>41369</c:v>
                </c:pt>
                <c:pt idx="976">
                  <c:v>41368</c:v>
                </c:pt>
                <c:pt idx="977">
                  <c:v>41367</c:v>
                </c:pt>
                <c:pt idx="978">
                  <c:v>41366</c:v>
                </c:pt>
                <c:pt idx="979">
                  <c:v>41365</c:v>
                </c:pt>
                <c:pt idx="980">
                  <c:v>41362</c:v>
                </c:pt>
                <c:pt idx="981">
                  <c:v>41361</c:v>
                </c:pt>
                <c:pt idx="982">
                  <c:v>41360</c:v>
                </c:pt>
                <c:pt idx="983">
                  <c:v>41359</c:v>
                </c:pt>
                <c:pt idx="984">
                  <c:v>41358</c:v>
                </c:pt>
                <c:pt idx="985">
                  <c:v>41355</c:v>
                </c:pt>
                <c:pt idx="986">
                  <c:v>41354</c:v>
                </c:pt>
                <c:pt idx="987">
                  <c:v>41353</c:v>
                </c:pt>
                <c:pt idx="988">
                  <c:v>41352</c:v>
                </c:pt>
                <c:pt idx="989">
                  <c:v>41351</c:v>
                </c:pt>
                <c:pt idx="990">
                  <c:v>41348</c:v>
                </c:pt>
                <c:pt idx="991">
                  <c:v>41347</c:v>
                </c:pt>
                <c:pt idx="992">
                  <c:v>41346</c:v>
                </c:pt>
                <c:pt idx="993">
                  <c:v>41345</c:v>
                </c:pt>
                <c:pt idx="994">
                  <c:v>41344</c:v>
                </c:pt>
                <c:pt idx="995">
                  <c:v>41341</c:v>
                </c:pt>
                <c:pt idx="996">
                  <c:v>41340</c:v>
                </c:pt>
                <c:pt idx="997">
                  <c:v>41339</c:v>
                </c:pt>
                <c:pt idx="998">
                  <c:v>41338</c:v>
                </c:pt>
                <c:pt idx="999">
                  <c:v>41337</c:v>
                </c:pt>
                <c:pt idx="1000">
                  <c:v>41334</c:v>
                </c:pt>
                <c:pt idx="1001">
                  <c:v>41333</c:v>
                </c:pt>
                <c:pt idx="1002">
                  <c:v>41332</c:v>
                </c:pt>
                <c:pt idx="1003">
                  <c:v>41331</c:v>
                </c:pt>
                <c:pt idx="1004">
                  <c:v>41330</c:v>
                </c:pt>
                <c:pt idx="1005">
                  <c:v>41327</c:v>
                </c:pt>
                <c:pt idx="1006">
                  <c:v>41326</c:v>
                </c:pt>
                <c:pt idx="1007">
                  <c:v>41325</c:v>
                </c:pt>
                <c:pt idx="1008">
                  <c:v>41324</c:v>
                </c:pt>
                <c:pt idx="1009">
                  <c:v>41323</c:v>
                </c:pt>
                <c:pt idx="1010">
                  <c:v>41320</c:v>
                </c:pt>
                <c:pt idx="1011">
                  <c:v>41319</c:v>
                </c:pt>
                <c:pt idx="1012">
                  <c:v>41318</c:v>
                </c:pt>
                <c:pt idx="1013">
                  <c:v>41317</c:v>
                </c:pt>
                <c:pt idx="1014">
                  <c:v>41316</c:v>
                </c:pt>
                <c:pt idx="1015">
                  <c:v>41313</c:v>
                </c:pt>
                <c:pt idx="1016">
                  <c:v>41312</c:v>
                </c:pt>
                <c:pt idx="1017">
                  <c:v>41311</c:v>
                </c:pt>
                <c:pt idx="1018">
                  <c:v>41310</c:v>
                </c:pt>
                <c:pt idx="1019">
                  <c:v>41309</c:v>
                </c:pt>
                <c:pt idx="1020">
                  <c:v>41306</c:v>
                </c:pt>
                <c:pt idx="1021">
                  <c:v>41305</c:v>
                </c:pt>
                <c:pt idx="1022">
                  <c:v>41304</c:v>
                </c:pt>
                <c:pt idx="1023">
                  <c:v>41303</c:v>
                </c:pt>
                <c:pt idx="1024">
                  <c:v>41302</c:v>
                </c:pt>
                <c:pt idx="1025">
                  <c:v>41299</c:v>
                </c:pt>
                <c:pt idx="1026">
                  <c:v>41298</c:v>
                </c:pt>
                <c:pt idx="1027">
                  <c:v>41297</c:v>
                </c:pt>
                <c:pt idx="1028">
                  <c:v>41296</c:v>
                </c:pt>
                <c:pt idx="1029">
                  <c:v>41295</c:v>
                </c:pt>
                <c:pt idx="1030">
                  <c:v>41292</c:v>
                </c:pt>
                <c:pt idx="1031">
                  <c:v>41291</c:v>
                </c:pt>
                <c:pt idx="1032">
                  <c:v>41290</c:v>
                </c:pt>
                <c:pt idx="1033">
                  <c:v>41289</c:v>
                </c:pt>
                <c:pt idx="1034">
                  <c:v>41288</c:v>
                </c:pt>
                <c:pt idx="1035">
                  <c:v>41285</c:v>
                </c:pt>
                <c:pt idx="1036">
                  <c:v>41284</c:v>
                </c:pt>
                <c:pt idx="1037">
                  <c:v>41283</c:v>
                </c:pt>
                <c:pt idx="1038">
                  <c:v>41282</c:v>
                </c:pt>
                <c:pt idx="1039">
                  <c:v>41281</c:v>
                </c:pt>
                <c:pt idx="1040">
                  <c:v>41278</c:v>
                </c:pt>
                <c:pt idx="1041">
                  <c:v>41277</c:v>
                </c:pt>
                <c:pt idx="1042">
                  <c:v>41276</c:v>
                </c:pt>
                <c:pt idx="1043">
                  <c:v>41275</c:v>
                </c:pt>
                <c:pt idx="1044">
                  <c:v>41274</c:v>
                </c:pt>
                <c:pt idx="1045">
                  <c:v>41271</c:v>
                </c:pt>
                <c:pt idx="1046">
                  <c:v>41270</c:v>
                </c:pt>
                <c:pt idx="1047">
                  <c:v>41269</c:v>
                </c:pt>
                <c:pt idx="1048">
                  <c:v>41268</c:v>
                </c:pt>
                <c:pt idx="1049">
                  <c:v>41267</c:v>
                </c:pt>
                <c:pt idx="1050">
                  <c:v>41264</c:v>
                </c:pt>
                <c:pt idx="1051">
                  <c:v>41263</c:v>
                </c:pt>
                <c:pt idx="1052">
                  <c:v>41262</c:v>
                </c:pt>
                <c:pt idx="1053">
                  <c:v>41261</c:v>
                </c:pt>
                <c:pt idx="1054">
                  <c:v>41260</c:v>
                </c:pt>
                <c:pt idx="1055">
                  <c:v>41257</c:v>
                </c:pt>
                <c:pt idx="1056">
                  <c:v>41256</c:v>
                </c:pt>
                <c:pt idx="1057">
                  <c:v>41255</c:v>
                </c:pt>
                <c:pt idx="1058">
                  <c:v>41254</c:v>
                </c:pt>
                <c:pt idx="1059">
                  <c:v>41253</c:v>
                </c:pt>
                <c:pt idx="1060">
                  <c:v>41250</c:v>
                </c:pt>
                <c:pt idx="1061">
                  <c:v>41249</c:v>
                </c:pt>
                <c:pt idx="1062">
                  <c:v>41248</c:v>
                </c:pt>
                <c:pt idx="1063">
                  <c:v>41247</c:v>
                </c:pt>
                <c:pt idx="1064">
                  <c:v>41246</c:v>
                </c:pt>
                <c:pt idx="1065">
                  <c:v>41243</c:v>
                </c:pt>
                <c:pt idx="1066">
                  <c:v>41242</c:v>
                </c:pt>
                <c:pt idx="1067">
                  <c:v>41241</c:v>
                </c:pt>
                <c:pt idx="1068">
                  <c:v>41240</c:v>
                </c:pt>
                <c:pt idx="1069">
                  <c:v>41239</c:v>
                </c:pt>
                <c:pt idx="1070">
                  <c:v>41236</c:v>
                </c:pt>
                <c:pt idx="1071">
                  <c:v>41235</c:v>
                </c:pt>
                <c:pt idx="1072">
                  <c:v>41234</c:v>
                </c:pt>
                <c:pt idx="1073">
                  <c:v>41233</c:v>
                </c:pt>
                <c:pt idx="1074">
                  <c:v>41232</c:v>
                </c:pt>
                <c:pt idx="1075">
                  <c:v>41229</c:v>
                </c:pt>
                <c:pt idx="1076">
                  <c:v>41228</c:v>
                </c:pt>
                <c:pt idx="1077">
                  <c:v>41227</c:v>
                </c:pt>
                <c:pt idx="1078">
                  <c:v>41226</c:v>
                </c:pt>
                <c:pt idx="1079">
                  <c:v>41225</c:v>
                </c:pt>
                <c:pt idx="1080">
                  <c:v>41222</c:v>
                </c:pt>
                <c:pt idx="1081">
                  <c:v>41221</c:v>
                </c:pt>
                <c:pt idx="1082">
                  <c:v>41220</c:v>
                </c:pt>
                <c:pt idx="1083">
                  <c:v>41219</c:v>
                </c:pt>
                <c:pt idx="1084">
                  <c:v>41218</c:v>
                </c:pt>
                <c:pt idx="1085">
                  <c:v>41215</c:v>
                </c:pt>
                <c:pt idx="1086">
                  <c:v>41214</c:v>
                </c:pt>
                <c:pt idx="1087">
                  <c:v>41213</c:v>
                </c:pt>
                <c:pt idx="1088">
                  <c:v>41212</c:v>
                </c:pt>
                <c:pt idx="1089">
                  <c:v>41211</c:v>
                </c:pt>
                <c:pt idx="1090">
                  <c:v>41208</c:v>
                </c:pt>
                <c:pt idx="1091">
                  <c:v>41207</c:v>
                </c:pt>
                <c:pt idx="1092">
                  <c:v>41206</c:v>
                </c:pt>
                <c:pt idx="1093">
                  <c:v>41205</c:v>
                </c:pt>
                <c:pt idx="1094">
                  <c:v>41204</c:v>
                </c:pt>
                <c:pt idx="1095">
                  <c:v>41201</c:v>
                </c:pt>
                <c:pt idx="1096">
                  <c:v>41200</c:v>
                </c:pt>
                <c:pt idx="1097">
                  <c:v>41199</c:v>
                </c:pt>
                <c:pt idx="1098">
                  <c:v>41198</c:v>
                </c:pt>
                <c:pt idx="1099">
                  <c:v>41197</c:v>
                </c:pt>
                <c:pt idx="1100">
                  <c:v>41194</c:v>
                </c:pt>
                <c:pt idx="1101">
                  <c:v>41193</c:v>
                </c:pt>
                <c:pt idx="1102">
                  <c:v>41192</c:v>
                </c:pt>
                <c:pt idx="1103">
                  <c:v>41191</c:v>
                </c:pt>
                <c:pt idx="1104">
                  <c:v>41190</c:v>
                </c:pt>
                <c:pt idx="1105">
                  <c:v>41187</c:v>
                </c:pt>
                <c:pt idx="1106">
                  <c:v>41186</c:v>
                </c:pt>
                <c:pt idx="1107">
                  <c:v>41185</c:v>
                </c:pt>
                <c:pt idx="1108">
                  <c:v>41184</c:v>
                </c:pt>
                <c:pt idx="1109">
                  <c:v>41183</c:v>
                </c:pt>
                <c:pt idx="1110">
                  <c:v>41180</c:v>
                </c:pt>
                <c:pt idx="1111">
                  <c:v>41179</c:v>
                </c:pt>
                <c:pt idx="1112">
                  <c:v>41178</c:v>
                </c:pt>
                <c:pt idx="1113">
                  <c:v>41177</c:v>
                </c:pt>
                <c:pt idx="1114">
                  <c:v>41176</c:v>
                </c:pt>
                <c:pt idx="1115">
                  <c:v>41173</c:v>
                </c:pt>
                <c:pt idx="1116">
                  <c:v>41172</c:v>
                </c:pt>
                <c:pt idx="1117">
                  <c:v>41171</c:v>
                </c:pt>
                <c:pt idx="1118">
                  <c:v>41170</c:v>
                </c:pt>
                <c:pt idx="1119">
                  <c:v>41169</c:v>
                </c:pt>
                <c:pt idx="1120">
                  <c:v>41166</c:v>
                </c:pt>
                <c:pt idx="1121">
                  <c:v>41165</c:v>
                </c:pt>
                <c:pt idx="1122">
                  <c:v>41164</c:v>
                </c:pt>
                <c:pt idx="1123">
                  <c:v>41163</c:v>
                </c:pt>
                <c:pt idx="1124">
                  <c:v>41162</c:v>
                </c:pt>
                <c:pt idx="1125">
                  <c:v>41159</c:v>
                </c:pt>
                <c:pt idx="1126">
                  <c:v>41158</c:v>
                </c:pt>
                <c:pt idx="1127">
                  <c:v>41157</c:v>
                </c:pt>
                <c:pt idx="1128">
                  <c:v>41156</c:v>
                </c:pt>
                <c:pt idx="1129">
                  <c:v>41155</c:v>
                </c:pt>
                <c:pt idx="1130">
                  <c:v>41152</c:v>
                </c:pt>
                <c:pt idx="1131">
                  <c:v>41151</c:v>
                </c:pt>
                <c:pt idx="1132">
                  <c:v>41150</c:v>
                </c:pt>
                <c:pt idx="1133">
                  <c:v>41149</c:v>
                </c:pt>
                <c:pt idx="1134">
                  <c:v>41148</c:v>
                </c:pt>
                <c:pt idx="1135">
                  <c:v>41145</c:v>
                </c:pt>
                <c:pt idx="1136">
                  <c:v>41144</c:v>
                </c:pt>
                <c:pt idx="1137">
                  <c:v>41143</c:v>
                </c:pt>
                <c:pt idx="1138">
                  <c:v>41142</c:v>
                </c:pt>
                <c:pt idx="1139">
                  <c:v>41141</c:v>
                </c:pt>
                <c:pt idx="1140">
                  <c:v>41138</c:v>
                </c:pt>
                <c:pt idx="1141">
                  <c:v>41137</c:v>
                </c:pt>
                <c:pt idx="1142">
                  <c:v>41136</c:v>
                </c:pt>
                <c:pt idx="1143">
                  <c:v>41135</c:v>
                </c:pt>
                <c:pt idx="1144">
                  <c:v>41134</c:v>
                </c:pt>
                <c:pt idx="1145">
                  <c:v>41131</c:v>
                </c:pt>
                <c:pt idx="1146">
                  <c:v>41130</c:v>
                </c:pt>
                <c:pt idx="1147">
                  <c:v>41129</c:v>
                </c:pt>
                <c:pt idx="1148">
                  <c:v>41128</c:v>
                </c:pt>
                <c:pt idx="1149">
                  <c:v>41127</c:v>
                </c:pt>
                <c:pt idx="1150">
                  <c:v>41124</c:v>
                </c:pt>
                <c:pt idx="1151">
                  <c:v>41123</c:v>
                </c:pt>
                <c:pt idx="1152">
                  <c:v>41122</c:v>
                </c:pt>
                <c:pt idx="1153">
                  <c:v>41121</c:v>
                </c:pt>
                <c:pt idx="1154">
                  <c:v>41120</c:v>
                </c:pt>
                <c:pt idx="1155">
                  <c:v>41117</c:v>
                </c:pt>
                <c:pt idx="1156">
                  <c:v>41116</c:v>
                </c:pt>
                <c:pt idx="1157">
                  <c:v>41115</c:v>
                </c:pt>
                <c:pt idx="1158">
                  <c:v>41114</c:v>
                </c:pt>
                <c:pt idx="1159">
                  <c:v>41113</c:v>
                </c:pt>
                <c:pt idx="1160">
                  <c:v>41110</c:v>
                </c:pt>
                <c:pt idx="1161">
                  <c:v>41109</c:v>
                </c:pt>
                <c:pt idx="1162">
                  <c:v>41108</c:v>
                </c:pt>
                <c:pt idx="1163">
                  <c:v>41107</c:v>
                </c:pt>
                <c:pt idx="1164">
                  <c:v>41106</c:v>
                </c:pt>
                <c:pt idx="1165">
                  <c:v>41103</c:v>
                </c:pt>
                <c:pt idx="1166">
                  <c:v>41102</c:v>
                </c:pt>
                <c:pt idx="1167">
                  <c:v>41101</c:v>
                </c:pt>
                <c:pt idx="1168">
                  <c:v>41100</c:v>
                </c:pt>
                <c:pt idx="1169">
                  <c:v>41099</c:v>
                </c:pt>
                <c:pt idx="1170">
                  <c:v>41096</c:v>
                </c:pt>
                <c:pt idx="1171">
                  <c:v>41095</c:v>
                </c:pt>
                <c:pt idx="1172">
                  <c:v>41094</c:v>
                </c:pt>
                <c:pt idx="1173">
                  <c:v>41093</c:v>
                </c:pt>
                <c:pt idx="1174">
                  <c:v>41092</c:v>
                </c:pt>
                <c:pt idx="1175">
                  <c:v>41089</c:v>
                </c:pt>
                <c:pt idx="1176">
                  <c:v>41088</c:v>
                </c:pt>
                <c:pt idx="1177">
                  <c:v>41087</c:v>
                </c:pt>
                <c:pt idx="1178">
                  <c:v>41086</c:v>
                </c:pt>
                <c:pt idx="1179">
                  <c:v>41085</c:v>
                </c:pt>
                <c:pt idx="1180">
                  <c:v>41082</c:v>
                </c:pt>
                <c:pt idx="1181">
                  <c:v>41081</c:v>
                </c:pt>
                <c:pt idx="1182">
                  <c:v>41080</c:v>
                </c:pt>
                <c:pt idx="1183">
                  <c:v>41079</c:v>
                </c:pt>
                <c:pt idx="1184">
                  <c:v>41078</c:v>
                </c:pt>
                <c:pt idx="1185">
                  <c:v>41075</c:v>
                </c:pt>
                <c:pt idx="1186">
                  <c:v>41074</c:v>
                </c:pt>
                <c:pt idx="1187">
                  <c:v>41073</c:v>
                </c:pt>
                <c:pt idx="1188">
                  <c:v>41072</c:v>
                </c:pt>
                <c:pt idx="1189">
                  <c:v>41071</c:v>
                </c:pt>
                <c:pt idx="1190">
                  <c:v>41068</c:v>
                </c:pt>
                <c:pt idx="1191">
                  <c:v>41067</c:v>
                </c:pt>
                <c:pt idx="1192">
                  <c:v>41066</c:v>
                </c:pt>
                <c:pt idx="1193">
                  <c:v>41065</c:v>
                </c:pt>
                <c:pt idx="1194">
                  <c:v>41064</c:v>
                </c:pt>
                <c:pt idx="1195">
                  <c:v>41061</c:v>
                </c:pt>
                <c:pt idx="1196">
                  <c:v>41060</c:v>
                </c:pt>
                <c:pt idx="1197">
                  <c:v>41059</c:v>
                </c:pt>
                <c:pt idx="1198">
                  <c:v>41058</c:v>
                </c:pt>
                <c:pt idx="1199">
                  <c:v>41057</c:v>
                </c:pt>
                <c:pt idx="1200">
                  <c:v>41054</c:v>
                </c:pt>
                <c:pt idx="1201">
                  <c:v>41053</c:v>
                </c:pt>
                <c:pt idx="1202">
                  <c:v>41052</c:v>
                </c:pt>
                <c:pt idx="1203">
                  <c:v>41051</c:v>
                </c:pt>
                <c:pt idx="1204">
                  <c:v>41050</c:v>
                </c:pt>
                <c:pt idx="1205">
                  <c:v>41047</c:v>
                </c:pt>
                <c:pt idx="1206">
                  <c:v>41046</c:v>
                </c:pt>
                <c:pt idx="1207">
                  <c:v>41045</c:v>
                </c:pt>
                <c:pt idx="1208">
                  <c:v>41044</c:v>
                </c:pt>
                <c:pt idx="1209">
                  <c:v>41043</c:v>
                </c:pt>
                <c:pt idx="1210">
                  <c:v>41040</c:v>
                </c:pt>
                <c:pt idx="1211">
                  <c:v>41039</c:v>
                </c:pt>
                <c:pt idx="1212">
                  <c:v>41038</c:v>
                </c:pt>
                <c:pt idx="1213">
                  <c:v>41037</c:v>
                </c:pt>
                <c:pt idx="1214">
                  <c:v>41036</c:v>
                </c:pt>
                <c:pt idx="1215">
                  <c:v>41033</c:v>
                </c:pt>
                <c:pt idx="1216">
                  <c:v>41032</c:v>
                </c:pt>
                <c:pt idx="1217">
                  <c:v>41031</c:v>
                </c:pt>
                <c:pt idx="1218">
                  <c:v>41030</c:v>
                </c:pt>
                <c:pt idx="1219">
                  <c:v>41029</c:v>
                </c:pt>
                <c:pt idx="1220">
                  <c:v>41026</c:v>
                </c:pt>
                <c:pt idx="1221">
                  <c:v>41025</c:v>
                </c:pt>
                <c:pt idx="1222">
                  <c:v>41024</c:v>
                </c:pt>
                <c:pt idx="1223">
                  <c:v>41023</c:v>
                </c:pt>
                <c:pt idx="1224">
                  <c:v>41022</c:v>
                </c:pt>
                <c:pt idx="1225">
                  <c:v>41019</c:v>
                </c:pt>
                <c:pt idx="1226">
                  <c:v>41018</c:v>
                </c:pt>
                <c:pt idx="1227">
                  <c:v>41017</c:v>
                </c:pt>
                <c:pt idx="1228">
                  <c:v>41016</c:v>
                </c:pt>
                <c:pt idx="1229">
                  <c:v>41015</c:v>
                </c:pt>
                <c:pt idx="1230">
                  <c:v>41012</c:v>
                </c:pt>
                <c:pt idx="1231">
                  <c:v>41011</c:v>
                </c:pt>
                <c:pt idx="1232">
                  <c:v>41010</c:v>
                </c:pt>
                <c:pt idx="1233">
                  <c:v>41009</c:v>
                </c:pt>
                <c:pt idx="1234">
                  <c:v>41008</c:v>
                </c:pt>
                <c:pt idx="1235">
                  <c:v>41005</c:v>
                </c:pt>
                <c:pt idx="1236">
                  <c:v>41004</c:v>
                </c:pt>
                <c:pt idx="1237">
                  <c:v>41003</c:v>
                </c:pt>
                <c:pt idx="1238">
                  <c:v>41002</c:v>
                </c:pt>
                <c:pt idx="1239">
                  <c:v>41001</c:v>
                </c:pt>
                <c:pt idx="1240">
                  <c:v>40998</c:v>
                </c:pt>
                <c:pt idx="1241">
                  <c:v>40997</c:v>
                </c:pt>
                <c:pt idx="1242">
                  <c:v>40996</c:v>
                </c:pt>
                <c:pt idx="1243">
                  <c:v>40995</c:v>
                </c:pt>
                <c:pt idx="1244">
                  <c:v>40994</c:v>
                </c:pt>
                <c:pt idx="1245">
                  <c:v>40991</c:v>
                </c:pt>
                <c:pt idx="1246">
                  <c:v>40990</c:v>
                </c:pt>
                <c:pt idx="1247">
                  <c:v>40989</c:v>
                </c:pt>
                <c:pt idx="1248">
                  <c:v>40988</c:v>
                </c:pt>
                <c:pt idx="1249">
                  <c:v>40987</c:v>
                </c:pt>
                <c:pt idx="1250">
                  <c:v>40984</c:v>
                </c:pt>
                <c:pt idx="1251">
                  <c:v>40983</c:v>
                </c:pt>
                <c:pt idx="1252">
                  <c:v>40982</c:v>
                </c:pt>
                <c:pt idx="1253">
                  <c:v>40981</c:v>
                </c:pt>
                <c:pt idx="1254">
                  <c:v>40980</c:v>
                </c:pt>
                <c:pt idx="1255">
                  <c:v>40977</c:v>
                </c:pt>
                <c:pt idx="1256">
                  <c:v>40976</c:v>
                </c:pt>
                <c:pt idx="1257">
                  <c:v>40975</c:v>
                </c:pt>
                <c:pt idx="1258">
                  <c:v>40974</c:v>
                </c:pt>
                <c:pt idx="1259">
                  <c:v>40973</c:v>
                </c:pt>
                <c:pt idx="1260">
                  <c:v>40970</c:v>
                </c:pt>
                <c:pt idx="1261">
                  <c:v>40969</c:v>
                </c:pt>
                <c:pt idx="1262">
                  <c:v>40968</c:v>
                </c:pt>
                <c:pt idx="1263">
                  <c:v>40967</c:v>
                </c:pt>
                <c:pt idx="1264">
                  <c:v>40966</c:v>
                </c:pt>
                <c:pt idx="1265">
                  <c:v>40963</c:v>
                </c:pt>
                <c:pt idx="1266">
                  <c:v>40962</c:v>
                </c:pt>
                <c:pt idx="1267">
                  <c:v>40961</c:v>
                </c:pt>
                <c:pt idx="1268">
                  <c:v>40960</c:v>
                </c:pt>
                <c:pt idx="1269">
                  <c:v>40959</c:v>
                </c:pt>
                <c:pt idx="1270">
                  <c:v>40956</c:v>
                </c:pt>
                <c:pt idx="1271">
                  <c:v>40955</c:v>
                </c:pt>
                <c:pt idx="1272">
                  <c:v>40954</c:v>
                </c:pt>
                <c:pt idx="1273">
                  <c:v>40953</c:v>
                </c:pt>
                <c:pt idx="1274">
                  <c:v>40952</c:v>
                </c:pt>
                <c:pt idx="1275">
                  <c:v>40949</c:v>
                </c:pt>
                <c:pt idx="1276">
                  <c:v>40948</c:v>
                </c:pt>
                <c:pt idx="1277">
                  <c:v>40947</c:v>
                </c:pt>
                <c:pt idx="1278">
                  <c:v>40946</c:v>
                </c:pt>
                <c:pt idx="1279">
                  <c:v>40945</c:v>
                </c:pt>
                <c:pt idx="1280">
                  <c:v>40942</c:v>
                </c:pt>
                <c:pt idx="1281">
                  <c:v>40941</c:v>
                </c:pt>
                <c:pt idx="1282">
                  <c:v>40940</c:v>
                </c:pt>
                <c:pt idx="1283">
                  <c:v>40939</c:v>
                </c:pt>
                <c:pt idx="1284">
                  <c:v>40938</c:v>
                </c:pt>
                <c:pt idx="1285">
                  <c:v>40935</c:v>
                </c:pt>
                <c:pt idx="1286">
                  <c:v>40934</c:v>
                </c:pt>
                <c:pt idx="1287">
                  <c:v>40933</c:v>
                </c:pt>
                <c:pt idx="1288">
                  <c:v>40932</c:v>
                </c:pt>
                <c:pt idx="1289">
                  <c:v>40931</c:v>
                </c:pt>
                <c:pt idx="1290">
                  <c:v>40928</c:v>
                </c:pt>
                <c:pt idx="1291">
                  <c:v>40927</c:v>
                </c:pt>
                <c:pt idx="1292">
                  <c:v>40926</c:v>
                </c:pt>
                <c:pt idx="1293">
                  <c:v>40925</c:v>
                </c:pt>
                <c:pt idx="1294">
                  <c:v>40924</c:v>
                </c:pt>
                <c:pt idx="1295">
                  <c:v>40921</c:v>
                </c:pt>
                <c:pt idx="1296">
                  <c:v>40920</c:v>
                </c:pt>
                <c:pt idx="1297">
                  <c:v>40919</c:v>
                </c:pt>
                <c:pt idx="1298">
                  <c:v>40918</c:v>
                </c:pt>
                <c:pt idx="1299">
                  <c:v>40917</c:v>
                </c:pt>
                <c:pt idx="1300">
                  <c:v>40914</c:v>
                </c:pt>
                <c:pt idx="1301">
                  <c:v>40913</c:v>
                </c:pt>
                <c:pt idx="1302">
                  <c:v>40912</c:v>
                </c:pt>
                <c:pt idx="1303">
                  <c:v>40911</c:v>
                </c:pt>
                <c:pt idx="1304">
                  <c:v>40910</c:v>
                </c:pt>
                <c:pt idx="1305">
                  <c:v>40907</c:v>
                </c:pt>
                <c:pt idx="1306">
                  <c:v>40906</c:v>
                </c:pt>
                <c:pt idx="1307">
                  <c:v>40905</c:v>
                </c:pt>
                <c:pt idx="1308">
                  <c:v>40904</c:v>
                </c:pt>
                <c:pt idx="1309">
                  <c:v>40903</c:v>
                </c:pt>
                <c:pt idx="1310">
                  <c:v>40900</c:v>
                </c:pt>
                <c:pt idx="1311">
                  <c:v>40899</c:v>
                </c:pt>
                <c:pt idx="1312">
                  <c:v>40898</c:v>
                </c:pt>
                <c:pt idx="1313">
                  <c:v>40897</c:v>
                </c:pt>
                <c:pt idx="1314">
                  <c:v>40896</c:v>
                </c:pt>
                <c:pt idx="1315">
                  <c:v>40893</c:v>
                </c:pt>
                <c:pt idx="1316">
                  <c:v>40892</c:v>
                </c:pt>
                <c:pt idx="1317">
                  <c:v>40891</c:v>
                </c:pt>
                <c:pt idx="1318">
                  <c:v>40890</c:v>
                </c:pt>
                <c:pt idx="1319">
                  <c:v>40889</c:v>
                </c:pt>
                <c:pt idx="1320">
                  <c:v>40886</c:v>
                </c:pt>
                <c:pt idx="1321">
                  <c:v>40885</c:v>
                </c:pt>
                <c:pt idx="1322">
                  <c:v>40884</c:v>
                </c:pt>
                <c:pt idx="1323">
                  <c:v>40883</c:v>
                </c:pt>
                <c:pt idx="1324">
                  <c:v>40882</c:v>
                </c:pt>
                <c:pt idx="1325">
                  <c:v>40879</c:v>
                </c:pt>
                <c:pt idx="1326">
                  <c:v>40878</c:v>
                </c:pt>
                <c:pt idx="1327">
                  <c:v>40877</c:v>
                </c:pt>
                <c:pt idx="1328">
                  <c:v>40876</c:v>
                </c:pt>
                <c:pt idx="1329">
                  <c:v>40875</c:v>
                </c:pt>
                <c:pt idx="1330">
                  <c:v>40872</c:v>
                </c:pt>
                <c:pt idx="1331">
                  <c:v>40871</c:v>
                </c:pt>
                <c:pt idx="1332">
                  <c:v>40870</c:v>
                </c:pt>
                <c:pt idx="1333">
                  <c:v>40869</c:v>
                </c:pt>
                <c:pt idx="1334">
                  <c:v>40868</c:v>
                </c:pt>
                <c:pt idx="1335">
                  <c:v>40865</c:v>
                </c:pt>
                <c:pt idx="1336">
                  <c:v>40864</c:v>
                </c:pt>
                <c:pt idx="1337">
                  <c:v>40863</c:v>
                </c:pt>
                <c:pt idx="1338">
                  <c:v>40862</c:v>
                </c:pt>
                <c:pt idx="1339">
                  <c:v>40861</c:v>
                </c:pt>
                <c:pt idx="1340">
                  <c:v>40858</c:v>
                </c:pt>
                <c:pt idx="1341">
                  <c:v>40857</c:v>
                </c:pt>
                <c:pt idx="1342">
                  <c:v>40856</c:v>
                </c:pt>
                <c:pt idx="1343">
                  <c:v>40855</c:v>
                </c:pt>
                <c:pt idx="1344">
                  <c:v>40854</c:v>
                </c:pt>
                <c:pt idx="1345">
                  <c:v>40851</c:v>
                </c:pt>
                <c:pt idx="1346">
                  <c:v>40850</c:v>
                </c:pt>
                <c:pt idx="1347">
                  <c:v>40849</c:v>
                </c:pt>
                <c:pt idx="1348">
                  <c:v>40848</c:v>
                </c:pt>
                <c:pt idx="1349">
                  <c:v>40847</c:v>
                </c:pt>
                <c:pt idx="1350">
                  <c:v>40844</c:v>
                </c:pt>
                <c:pt idx="1351">
                  <c:v>40843</c:v>
                </c:pt>
                <c:pt idx="1352">
                  <c:v>40842</c:v>
                </c:pt>
                <c:pt idx="1353">
                  <c:v>40841</c:v>
                </c:pt>
                <c:pt idx="1354">
                  <c:v>40840</c:v>
                </c:pt>
                <c:pt idx="1355">
                  <c:v>40837</c:v>
                </c:pt>
                <c:pt idx="1356">
                  <c:v>40836</c:v>
                </c:pt>
                <c:pt idx="1357">
                  <c:v>40835</c:v>
                </c:pt>
                <c:pt idx="1358">
                  <c:v>40834</c:v>
                </c:pt>
                <c:pt idx="1359">
                  <c:v>40833</c:v>
                </c:pt>
                <c:pt idx="1360">
                  <c:v>40830</c:v>
                </c:pt>
                <c:pt idx="1361">
                  <c:v>40829</c:v>
                </c:pt>
                <c:pt idx="1362">
                  <c:v>40828</c:v>
                </c:pt>
                <c:pt idx="1363">
                  <c:v>40827</c:v>
                </c:pt>
                <c:pt idx="1364">
                  <c:v>40826</c:v>
                </c:pt>
                <c:pt idx="1365">
                  <c:v>40823</c:v>
                </c:pt>
                <c:pt idx="1366">
                  <c:v>40822</c:v>
                </c:pt>
                <c:pt idx="1367">
                  <c:v>40821</c:v>
                </c:pt>
                <c:pt idx="1368">
                  <c:v>40820</c:v>
                </c:pt>
                <c:pt idx="1369">
                  <c:v>40819</c:v>
                </c:pt>
                <c:pt idx="1370">
                  <c:v>40816</c:v>
                </c:pt>
                <c:pt idx="1371">
                  <c:v>40815</c:v>
                </c:pt>
                <c:pt idx="1372">
                  <c:v>40814</c:v>
                </c:pt>
                <c:pt idx="1373">
                  <c:v>40813</c:v>
                </c:pt>
                <c:pt idx="1374">
                  <c:v>40812</c:v>
                </c:pt>
                <c:pt idx="1375">
                  <c:v>40809</c:v>
                </c:pt>
                <c:pt idx="1376">
                  <c:v>40808</c:v>
                </c:pt>
                <c:pt idx="1377">
                  <c:v>40807</c:v>
                </c:pt>
                <c:pt idx="1378">
                  <c:v>40806</c:v>
                </c:pt>
                <c:pt idx="1379">
                  <c:v>40805</c:v>
                </c:pt>
                <c:pt idx="1380">
                  <c:v>40802</c:v>
                </c:pt>
                <c:pt idx="1381">
                  <c:v>40801</c:v>
                </c:pt>
                <c:pt idx="1382">
                  <c:v>40800</c:v>
                </c:pt>
                <c:pt idx="1383">
                  <c:v>40799</c:v>
                </c:pt>
                <c:pt idx="1384">
                  <c:v>40798</c:v>
                </c:pt>
                <c:pt idx="1385">
                  <c:v>40795</c:v>
                </c:pt>
                <c:pt idx="1386">
                  <c:v>40794</c:v>
                </c:pt>
                <c:pt idx="1387">
                  <c:v>40793</c:v>
                </c:pt>
                <c:pt idx="1388">
                  <c:v>40792</c:v>
                </c:pt>
                <c:pt idx="1389">
                  <c:v>40791</c:v>
                </c:pt>
                <c:pt idx="1390">
                  <c:v>40788</c:v>
                </c:pt>
                <c:pt idx="1391">
                  <c:v>40787</c:v>
                </c:pt>
                <c:pt idx="1392">
                  <c:v>40786</c:v>
                </c:pt>
                <c:pt idx="1393">
                  <c:v>40785</c:v>
                </c:pt>
                <c:pt idx="1394">
                  <c:v>40784</c:v>
                </c:pt>
                <c:pt idx="1395">
                  <c:v>40781</c:v>
                </c:pt>
                <c:pt idx="1396">
                  <c:v>40780</c:v>
                </c:pt>
                <c:pt idx="1397">
                  <c:v>40779</c:v>
                </c:pt>
                <c:pt idx="1398">
                  <c:v>40778</c:v>
                </c:pt>
                <c:pt idx="1399">
                  <c:v>40777</c:v>
                </c:pt>
                <c:pt idx="1400">
                  <c:v>40774</c:v>
                </c:pt>
                <c:pt idx="1401">
                  <c:v>40773</c:v>
                </c:pt>
                <c:pt idx="1402">
                  <c:v>40772</c:v>
                </c:pt>
                <c:pt idx="1403">
                  <c:v>40771</c:v>
                </c:pt>
                <c:pt idx="1404">
                  <c:v>40770</c:v>
                </c:pt>
                <c:pt idx="1405">
                  <c:v>40767</c:v>
                </c:pt>
                <c:pt idx="1406">
                  <c:v>40766</c:v>
                </c:pt>
                <c:pt idx="1407">
                  <c:v>40765</c:v>
                </c:pt>
                <c:pt idx="1408">
                  <c:v>40764</c:v>
                </c:pt>
                <c:pt idx="1409">
                  <c:v>40763</c:v>
                </c:pt>
                <c:pt idx="1410">
                  <c:v>40760</c:v>
                </c:pt>
                <c:pt idx="1411">
                  <c:v>40759</c:v>
                </c:pt>
                <c:pt idx="1412">
                  <c:v>40758</c:v>
                </c:pt>
                <c:pt idx="1413">
                  <c:v>40757</c:v>
                </c:pt>
                <c:pt idx="1414">
                  <c:v>40756</c:v>
                </c:pt>
                <c:pt idx="1415">
                  <c:v>40753</c:v>
                </c:pt>
                <c:pt idx="1416">
                  <c:v>40752</c:v>
                </c:pt>
                <c:pt idx="1417">
                  <c:v>40751</c:v>
                </c:pt>
                <c:pt idx="1418">
                  <c:v>40750</c:v>
                </c:pt>
                <c:pt idx="1419">
                  <c:v>40749</c:v>
                </c:pt>
                <c:pt idx="1420">
                  <c:v>40746</c:v>
                </c:pt>
                <c:pt idx="1421">
                  <c:v>40745</c:v>
                </c:pt>
                <c:pt idx="1422">
                  <c:v>40744</c:v>
                </c:pt>
                <c:pt idx="1423">
                  <c:v>40743</c:v>
                </c:pt>
                <c:pt idx="1424">
                  <c:v>40742</c:v>
                </c:pt>
                <c:pt idx="1425">
                  <c:v>40739</c:v>
                </c:pt>
                <c:pt idx="1426">
                  <c:v>40738</c:v>
                </c:pt>
                <c:pt idx="1427">
                  <c:v>40737</c:v>
                </c:pt>
                <c:pt idx="1428">
                  <c:v>40736</c:v>
                </c:pt>
                <c:pt idx="1429">
                  <c:v>40735</c:v>
                </c:pt>
                <c:pt idx="1430">
                  <c:v>40732</c:v>
                </c:pt>
                <c:pt idx="1431">
                  <c:v>40731</c:v>
                </c:pt>
                <c:pt idx="1432">
                  <c:v>40730</c:v>
                </c:pt>
                <c:pt idx="1433">
                  <c:v>40729</c:v>
                </c:pt>
                <c:pt idx="1434">
                  <c:v>40728</c:v>
                </c:pt>
                <c:pt idx="1435">
                  <c:v>40725</c:v>
                </c:pt>
                <c:pt idx="1436">
                  <c:v>40724</c:v>
                </c:pt>
                <c:pt idx="1437">
                  <c:v>40723</c:v>
                </c:pt>
                <c:pt idx="1438">
                  <c:v>40722</c:v>
                </c:pt>
                <c:pt idx="1439">
                  <c:v>40721</c:v>
                </c:pt>
                <c:pt idx="1440">
                  <c:v>40718</c:v>
                </c:pt>
                <c:pt idx="1441">
                  <c:v>40717</c:v>
                </c:pt>
                <c:pt idx="1442">
                  <c:v>40716</c:v>
                </c:pt>
                <c:pt idx="1443">
                  <c:v>40715</c:v>
                </c:pt>
                <c:pt idx="1444">
                  <c:v>40714</c:v>
                </c:pt>
                <c:pt idx="1445">
                  <c:v>40711</c:v>
                </c:pt>
                <c:pt idx="1446">
                  <c:v>40710</c:v>
                </c:pt>
                <c:pt idx="1447">
                  <c:v>40709</c:v>
                </c:pt>
                <c:pt idx="1448">
                  <c:v>40708</c:v>
                </c:pt>
                <c:pt idx="1449">
                  <c:v>40707</c:v>
                </c:pt>
                <c:pt idx="1450">
                  <c:v>40704</c:v>
                </c:pt>
                <c:pt idx="1451">
                  <c:v>40703</c:v>
                </c:pt>
                <c:pt idx="1452">
                  <c:v>40702</c:v>
                </c:pt>
                <c:pt idx="1453">
                  <c:v>40701</c:v>
                </c:pt>
                <c:pt idx="1454">
                  <c:v>40700</c:v>
                </c:pt>
                <c:pt idx="1455">
                  <c:v>40697</c:v>
                </c:pt>
                <c:pt idx="1456">
                  <c:v>40696</c:v>
                </c:pt>
                <c:pt idx="1457">
                  <c:v>40695</c:v>
                </c:pt>
                <c:pt idx="1458">
                  <c:v>40694</c:v>
                </c:pt>
                <c:pt idx="1459">
                  <c:v>40693</c:v>
                </c:pt>
                <c:pt idx="1460">
                  <c:v>40690</c:v>
                </c:pt>
                <c:pt idx="1461">
                  <c:v>40689</c:v>
                </c:pt>
                <c:pt idx="1462">
                  <c:v>40688</c:v>
                </c:pt>
                <c:pt idx="1463">
                  <c:v>40687</c:v>
                </c:pt>
                <c:pt idx="1464">
                  <c:v>40686</c:v>
                </c:pt>
                <c:pt idx="1465">
                  <c:v>40683</c:v>
                </c:pt>
                <c:pt idx="1466">
                  <c:v>40682</c:v>
                </c:pt>
                <c:pt idx="1467">
                  <c:v>40681</c:v>
                </c:pt>
                <c:pt idx="1468">
                  <c:v>40680</c:v>
                </c:pt>
                <c:pt idx="1469">
                  <c:v>40679</c:v>
                </c:pt>
                <c:pt idx="1470">
                  <c:v>40676</c:v>
                </c:pt>
                <c:pt idx="1471">
                  <c:v>40675</c:v>
                </c:pt>
                <c:pt idx="1472">
                  <c:v>40674</c:v>
                </c:pt>
                <c:pt idx="1473">
                  <c:v>40673</c:v>
                </c:pt>
                <c:pt idx="1474">
                  <c:v>40672</c:v>
                </c:pt>
                <c:pt idx="1475">
                  <c:v>40669</c:v>
                </c:pt>
                <c:pt idx="1476">
                  <c:v>40668</c:v>
                </c:pt>
                <c:pt idx="1477">
                  <c:v>40667</c:v>
                </c:pt>
                <c:pt idx="1478">
                  <c:v>40666</c:v>
                </c:pt>
                <c:pt idx="1479">
                  <c:v>40665</c:v>
                </c:pt>
                <c:pt idx="1480">
                  <c:v>40662</c:v>
                </c:pt>
                <c:pt idx="1481">
                  <c:v>40661</c:v>
                </c:pt>
                <c:pt idx="1482">
                  <c:v>40660</c:v>
                </c:pt>
                <c:pt idx="1483">
                  <c:v>40659</c:v>
                </c:pt>
                <c:pt idx="1484">
                  <c:v>40658</c:v>
                </c:pt>
                <c:pt idx="1485">
                  <c:v>40655</c:v>
                </c:pt>
                <c:pt idx="1486">
                  <c:v>40654</c:v>
                </c:pt>
                <c:pt idx="1487">
                  <c:v>40653</c:v>
                </c:pt>
                <c:pt idx="1488">
                  <c:v>40652</c:v>
                </c:pt>
                <c:pt idx="1489">
                  <c:v>40651</c:v>
                </c:pt>
                <c:pt idx="1490">
                  <c:v>40648</c:v>
                </c:pt>
                <c:pt idx="1491">
                  <c:v>40647</c:v>
                </c:pt>
                <c:pt idx="1492">
                  <c:v>40646</c:v>
                </c:pt>
                <c:pt idx="1493">
                  <c:v>40645</c:v>
                </c:pt>
                <c:pt idx="1494">
                  <c:v>40644</c:v>
                </c:pt>
                <c:pt idx="1495">
                  <c:v>40641</c:v>
                </c:pt>
                <c:pt idx="1496">
                  <c:v>40640</c:v>
                </c:pt>
                <c:pt idx="1497">
                  <c:v>40639</c:v>
                </c:pt>
                <c:pt idx="1498">
                  <c:v>40638</c:v>
                </c:pt>
                <c:pt idx="1499">
                  <c:v>40637</c:v>
                </c:pt>
                <c:pt idx="1500">
                  <c:v>40634</c:v>
                </c:pt>
                <c:pt idx="1501">
                  <c:v>40633</c:v>
                </c:pt>
                <c:pt idx="1502">
                  <c:v>40632</c:v>
                </c:pt>
                <c:pt idx="1503">
                  <c:v>40631</c:v>
                </c:pt>
                <c:pt idx="1504">
                  <c:v>40630</c:v>
                </c:pt>
                <c:pt idx="1505">
                  <c:v>40627</c:v>
                </c:pt>
                <c:pt idx="1506">
                  <c:v>40626</c:v>
                </c:pt>
                <c:pt idx="1507">
                  <c:v>40625</c:v>
                </c:pt>
                <c:pt idx="1508">
                  <c:v>40624</c:v>
                </c:pt>
                <c:pt idx="1509">
                  <c:v>40623</c:v>
                </c:pt>
                <c:pt idx="1510">
                  <c:v>40620</c:v>
                </c:pt>
                <c:pt idx="1511">
                  <c:v>40619</c:v>
                </c:pt>
                <c:pt idx="1512">
                  <c:v>40618</c:v>
                </c:pt>
                <c:pt idx="1513">
                  <c:v>40617</c:v>
                </c:pt>
                <c:pt idx="1514">
                  <c:v>40616</c:v>
                </c:pt>
                <c:pt idx="1515">
                  <c:v>40613</c:v>
                </c:pt>
                <c:pt idx="1516">
                  <c:v>40612</c:v>
                </c:pt>
                <c:pt idx="1517">
                  <c:v>40611</c:v>
                </c:pt>
                <c:pt idx="1518">
                  <c:v>40610</c:v>
                </c:pt>
                <c:pt idx="1519">
                  <c:v>40609</c:v>
                </c:pt>
                <c:pt idx="1520">
                  <c:v>40606</c:v>
                </c:pt>
                <c:pt idx="1521">
                  <c:v>40605</c:v>
                </c:pt>
                <c:pt idx="1522">
                  <c:v>40604</c:v>
                </c:pt>
                <c:pt idx="1523">
                  <c:v>40603</c:v>
                </c:pt>
                <c:pt idx="1524">
                  <c:v>40602</c:v>
                </c:pt>
                <c:pt idx="1525">
                  <c:v>40599</c:v>
                </c:pt>
                <c:pt idx="1526">
                  <c:v>40598</c:v>
                </c:pt>
                <c:pt idx="1527">
                  <c:v>40597</c:v>
                </c:pt>
                <c:pt idx="1528">
                  <c:v>40596</c:v>
                </c:pt>
                <c:pt idx="1529">
                  <c:v>40595</c:v>
                </c:pt>
                <c:pt idx="1530">
                  <c:v>40592</c:v>
                </c:pt>
                <c:pt idx="1531">
                  <c:v>40591</c:v>
                </c:pt>
                <c:pt idx="1532">
                  <c:v>40590</c:v>
                </c:pt>
                <c:pt idx="1533">
                  <c:v>40589</c:v>
                </c:pt>
                <c:pt idx="1534">
                  <c:v>40588</c:v>
                </c:pt>
                <c:pt idx="1535">
                  <c:v>40585</c:v>
                </c:pt>
                <c:pt idx="1536">
                  <c:v>40584</c:v>
                </c:pt>
                <c:pt idx="1537">
                  <c:v>40583</c:v>
                </c:pt>
                <c:pt idx="1538">
                  <c:v>40582</c:v>
                </c:pt>
                <c:pt idx="1539">
                  <c:v>40581</c:v>
                </c:pt>
                <c:pt idx="1540">
                  <c:v>40578</c:v>
                </c:pt>
                <c:pt idx="1541">
                  <c:v>40577</c:v>
                </c:pt>
                <c:pt idx="1542">
                  <c:v>40576</c:v>
                </c:pt>
                <c:pt idx="1543">
                  <c:v>40575</c:v>
                </c:pt>
                <c:pt idx="1544">
                  <c:v>40574</c:v>
                </c:pt>
                <c:pt idx="1545">
                  <c:v>40571</c:v>
                </c:pt>
                <c:pt idx="1546">
                  <c:v>40570</c:v>
                </c:pt>
                <c:pt idx="1547">
                  <c:v>40569</c:v>
                </c:pt>
                <c:pt idx="1548">
                  <c:v>40568</c:v>
                </c:pt>
                <c:pt idx="1549">
                  <c:v>40567</c:v>
                </c:pt>
                <c:pt idx="1550">
                  <c:v>40564</c:v>
                </c:pt>
                <c:pt idx="1551">
                  <c:v>40563</c:v>
                </c:pt>
                <c:pt idx="1552">
                  <c:v>40562</c:v>
                </c:pt>
                <c:pt idx="1553">
                  <c:v>40561</c:v>
                </c:pt>
                <c:pt idx="1554">
                  <c:v>40560</c:v>
                </c:pt>
                <c:pt idx="1555">
                  <c:v>40557</c:v>
                </c:pt>
                <c:pt idx="1556">
                  <c:v>40556</c:v>
                </c:pt>
                <c:pt idx="1557">
                  <c:v>40555</c:v>
                </c:pt>
                <c:pt idx="1558">
                  <c:v>40554</c:v>
                </c:pt>
                <c:pt idx="1559">
                  <c:v>40553</c:v>
                </c:pt>
                <c:pt idx="1560">
                  <c:v>40550</c:v>
                </c:pt>
                <c:pt idx="1561">
                  <c:v>40549</c:v>
                </c:pt>
                <c:pt idx="1562">
                  <c:v>40548</c:v>
                </c:pt>
                <c:pt idx="1563">
                  <c:v>40547</c:v>
                </c:pt>
                <c:pt idx="1564">
                  <c:v>40546</c:v>
                </c:pt>
                <c:pt idx="1565">
                  <c:v>40543</c:v>
                </c:pt>
                <c:pt idx="1566">
                  <c:v>40542</c:v>
                </c:pt>
                <c:pt idx="1567">
                  <c:v>40541</c:v>
                </c:pt>
                <c:pt idx="1568">
                  <c:v>40540</c:v>
                </c:pt>
                <c:pt idx="1569">
                  <c:v>40539</c:v>
                </c:pt>
                <c:pt idx="1570">
                  <c:v>40536</c:v>
                </c:pt>
                <c:pt idx="1571">
                  <c:v>40535</c:v>
                </c:pt>
                <c:pt idx="1572">
                  <c:v>40534</c:v>
                </c:pt>
                <c:pt idx="1573">
                  <c:v>40533</c:v>
                </c:pt>
                <c:pt idx="1574">
                  <c:v>40532</c:v>
                </c:pt>
                <c:pt idx="1575">
                  <c:v>40529</c:v>
                </c:pt>
                <c:pt idx="1576">
                  <c:v>40528</c:v>
                </c:pt>
                <c:pt idx="1577">
                  <c:v>40527</c:v>
                </c:pt>
                <c:pt idx="1578">
                  <c:v>40526</c:v>
                </c:pt>
                <c:pt idx="1579">
                  <c:v>40525</c:v>
                </c:pt>
                <c:pt idx="1580">
                  <c:v>40522</c:v>
                </c:pt>
                <c:pt idx="1581">
                  <c:v>40521</c:v>
                </c:pt>
                <c:pt idx="1582">
                  <c:v>40520</c:v>
                </c:pt>
                <c:pt idx="1583">
                  <c:v>40519</c:v>
                </c:pt>
                <c:pt idx="1584">
                  <c:v>40518</c:v>
                </c:pt>
                <c:pt idx="1585">
                  <c:v>40515</c:v>
                </c:pt>
                <c:pt idx="1586">
                  <c:v>40514</c:v>
                </c:pt>
                <c:pt idx="1587">
                  <c:v>40513</c:v>
                </c:pt>
                <c:pt idx="1588">
                  <c:v>40512</c:v>
                </c:pt>
                <c:pt idx="1589">
                  <c:v>40511</c:v>
                </c:pt>
                <c:pt idx="1590">
                  <c:v>40508</c:v>
                </c:pt>
                <c:pt idx="1591">
                  <c:v>40507</c:v>
                </c:pt>
                <c:pt idx="1592">
                  <c:v>40506</c:v>
                </c:pt>
                <c:pt idx="1593">
                  <c:v>40505</c:v>
                </c:pt>
                <c:pt idx="1594">
                  <c:v>40504</c:v>
                </c:pt>
                <c:pt idx="1595">
                  <c:v>40501</c:v>
                </c:pt>
                <c:pt idx="1596">
                  <c:v>40500</c:v>
                </c:pt>
                <c:pt idx="1597">
                  <c:v>40499</c:v>
                </c:pt>
                <c:pt idx="1598">
                  <c:v>40498</c:v>
                </c:pt>
                <c:pt idx="1599">
                  <c:v>40497</c:v>
                </c:pt>
                <c:pt idx="1600">
                  <c:v>40494</c:v>
                </c:pt>
                <c:pt idx="1601">
                  <c:v>40493</c:v>
                </c:pt>
                <c:pt idx="1602">
                  <c:v>40492</c:v>
                </c:pt>
                <c:pt idx="1603">
                  <c:v>40491</c:v>
                </c:pt>
                <c:pt idx="1604">
                  <c:v>40490</c:v>
                </c:pt>
                <c:pt idx="1605">
                  <c:v>40487</c:v>
                </c:pt>
                <c:pt idx="1606">
                  <c:v>40486</c:v>
                </c:pt>
                <c:pt idx="1607">
                  <c:v>40485</c:v>
                </c:pt>
                <c:pt idx="1608">
                  <c:v>40484</c:v>
                </c:pt>
                <c:pt idx="1609">
                  <c:v>40483</c:v>
                </c:pt>
                <c:pt idx="1610">
                  <c:v>40480</c:v>
                </c:pt>
                <c:pt idx="1611">
                  <c:v>40479</c:v>
                </c:pt>
                <c:pt idx="1612">
                  <c:v>40478</c:v>
                </c:pt>
                <c:pt idx="1613">
                  <c:v>40477</c:v>
                </c:pt>
                <c:pt idx="1614">
                  <c:v>40476</c:v>
                </c:pt>
                <c:pt idx="1615">
                  <c:v>40473</c:v>
                </c:pt>
                <c:pt idx="1616">
                  <c:v>40472</c:v>
                </c:pt>
                <c:pt idx="1617">
                  <c:v>40471</c:v>
                </c:pt>
                <c:pt idx="1618">
                  <c:v>40470</c:v>
                </c:pt>
                <c:pt idx="1619">
                  <c:v>40469</c:v>
                </c:pt>
                <c:pt idx="1620">
                  <c:v>40466</c:v>
                </c:pt>
                <c:pt idx="1621">
                  <c:v>40465</c:v>
                </c:pt>
                <c:pt idx="1622">
                  <c:v>40464</c:v>
                </c:pt>
                <c:pt idx="1623">
                  <c:v>40463</c:v>
                </c:pt>
                <c:pt idx="1624">
                  <c:v>40462</c:v>
                </c:pt>
                <c:pt idx="1625">
                  <c:v>40459</c:v>
                </c:pt>
                <c:pt idx="1626">
                  <c:v>40458</c:v>
                </c:pt>
                <c:pt idx="1627">
                  <c:v>40457</c:v>
                </c:pt>
                <c:pt idx="1628">
                  <c:v>40456</c:v>
                </c:pt>
                <c:pt idx="1629">
                  <c:v>40455</c:v>
                </c:pt>
                <c:pt idx="1630">
                  <c:v>40452</c:v>
                </c:pt>
                <c:pt idx="1631">
                  <c:v>40451</c:v>
                </c:pt>
                <c:pt idx="1632">
                  <c:v>40450</c:v>
                </c:pt>
                <c:pt idx="1633">
                  <c:v>40449</c:v>
                </c:pt>
                <c:pt idx="1634">
                  <c:v>40448</c:v>
                </c:pt>
                <c:pt idx="1635">
                  <c:v>40445</c:v>
                </c:pt>
                <c:pt idx="1636">
                  <c:v>40444</c:v>
                </c:pt>
                <c:pt idx="1637">
                  <c:v>40443</c:v>
                </c:pt>
                <c:pt idx="1638">
                  <c:v>40442</c:v>
                </c:pt>
                <c:pt idx="1639">
                  <c:v>40441</c:v>
                </c:pt>
                <c:pt idx="1640">
                  <c:v>40438</c:v>
                </c:pt>
                <c:pt idx="1641">
                  <c:v>40437</c:v>
                </c:pt>
                <c:pt idx="1642">
                  <c:v>40436</c:v>
                </c:pt>
                <c:pt idx="1643">
                  <c:v>40435</c:v>
                </c:pt>
                <c:pt idx="1644">
                  <c:v>40434</c:v>
                </c:pt>
                <c:pt idx="1645">
                  <c:v>40431</c:v>
                </c:pt>
                <c:pt idx="1646">
                  <c:v>40430</c:v>
                </c:pt>
                <c:pt idx="1647">
                  <c:v>40429</c:v>
                </c:pt>
                <c:pt idx="1648">
                  <c:v>40428</c:v>
                </c:pt>
                <c:pt idx="1649">
                  <c:v>40427</c:v>
                </c:pt>
                <c:pt idx="1650">
                  <c:v>40424</c:v>
                </c:pt>
                <c:pt idx="1651">
                  <c:v>40423</c:v>
                </c:pt>
                <c:pt idx="1652">
                  <c:v>40422</c:v>
                </c:pt>
                <c:pt idx="1653">
                  <c:v>40421</c:v>
                </c:pt>
                <c:pt idx="1654">
                  <c:v>40420</c:v>
                </c:pt>
                <c:pt idx="1655">
                  <c:v>40417</c:v>
                </c:pt>
                <c:pt idx="1656">
                  <c:v>40416</c:v>
                </c:pt>
                <c:pt idx="1657">
                  <c:v>40415</c:v>
                </c:pt>
                <c:pt idx="1658">
                  <c:v>40414</c:v>
                </c:pt>
                <c:pt idx="1659">
                  <c:v>40413</c:v>
                </c:pt>
                <c:pt idx="1660">
                  <c:v>40410</c:v>
                </c:pt>
                <c:pt idx="1661">
                  <c:v>40409</c:v>
                </c:pt>
                <c:pt idx="1662">
                  <c:v>40408</c:v>
                </c:pt>
                <c:pt idx="1663">
                  <c:v>40407</c:v>
                </c:pt>
                <c:pt idx="1664">
                  <c:v>40406</c:v>
                </c:pt>
                <c:pt idx="1665">
                  <c:v>40403</c:v>
                </c:pt>
                <c:pt idx="1666">
                  <c:v>40402</c:v>
                </c:pt>
                <c:pt idx="1667">
                  <c:v>40401</c:v>
                </c:pt>
                <c:pt idx="1668">
                  <c:v>40400</c:v>
                </c:pt>
                <c:pt idx="1669">
                  <c:v>40399</c:v>
                </c:pt>
                <c:pt idx="1670">
                  <c:v>40396</c:v>
                </c:pt>
                <c:pt idx="1671">
                  <c:v>40395</c:v>
                </c:pt>
                <c:pt idx="1672">
                  <c:v>40394</c:v>
                </c:pt>
                <c:pt idx="1673">
                  <c:v>40393</c:v>
                </c:pt>
                <c:pt idx="1674">
                  <c:v>40392</c:v>
                </c:pt>
                <c:pt idx="1675">
                  <c:v>40389</c:v>
                </c:pt>
                <c:pt idx="1676">
                  <c:v>40388</c:v>
                </c:pt>
                <c:pt idx="1677">
                  <c:v>40387</c:v>
                </c:pt>
                <c:pt idx="1678">
                  <c:v>40386</c:v>
                </c:pt>
                <c:pt idx="1679">
                  <c:v>40385</c:v>
                </c:pt>
                <c:pt idx="1680">
                  <c:v>40382</c:v>
                </c:pt>
                <c:pt idx="1681">
                  <c:v>40381</c:v>
                </c:pt>
                <c:pt idx="1682">
                  <c:v>40380</c:v>
                </c:pt>
                <c:pt idx="1683">
                  <c:v>40379</c:v>
                </c:pt>
                <c:pt idx="1684">
                  <c:v>40378</c:v>
                </c:pt>
                <c:pt idx="1685">
                  <c:v>40375</c:v>
                </c:pt>
                <c:pt idx="1686">
                  <c:v>40374</c:v>
                </c:pt>
                <c:pt idx="1687">
                  <c:v>40373</c:v>
                </c:pt>
                <c:pt idx="1688">
                  <c:v>40372</c:v>
                </c:pt>
                <c:pt idx="1689">
                  <c:v>40371</c:v>
                </c:pt>
                <c:pt idx="1690">
                  <c:v>40368</c:v>
                </c:pt>
                <c:pt idx="1691">
                  <c:v>40367</c:v>
                </c:pt>
                <c:pt idx="1692">
                  <c:v>40366</c:v>
                </c:pt>
                <c:pt idx="1693">
                  <c:v>40365</c:v>
                </c:pt>
                <c:pt idx="1694">
                  <c:v>40364</c:v>
                </c:pt>
                <c:pt idx="1695">
                  <c:v>40361</c:v>
                </c:pt>
                <c:pt idx="1696">
                  <c:v>40360</c:v>
                </c:pt>
                <c:pt idx="1697">
                  <c:v>40359</c:v>
                </c:pt>
                <c:pt idx="1698">
                  <c:v>40358</c:v>
                </c:pt>
                <c:pt idx="1699">
                  <c:v>40357</c:v>
                </c:pt>
                <c:pt idx="1700">
                  <c:v>40354</c:v>
                </c:pt>
                <c:pt idx="1701">
                  <c:v>40353</c:v>
                </c:pt>
                <c:pt idx="1702">
                  <c:v>40352</c:v>
                </c:pt>
                <c:pt idx="1703">
                  <c:v>40351</c:v>
                </c:pt>
                <c:pt idx="1704">
                  <c:v>40350</c:v>
                </c:pt>
                <c:pt idx="1705">
                  <c:v>40347</c:v>
                </c:pt>
                <c:pt idx="1706">
                  <c:v>40346</c:v>
                </c:pt>
                <c:pt idx="1707">
                  <c:v>40345</c:v>
                </c:pt>
                <c:pt idx="1708">
                  <c:v>40344</c:v>
                </c:pt>
                <c:pt idx="1709">
                  <c:v>40343</c:v>
                </c:pt>
                <c:pt idx="1710">
                  <c:v>40340</c:v>
                </c:pt>
                <c:pt idx="1711">
                  <c:v>40339</c:v>
                </c:pt>
                <c:pt idx="1712">
                  <c:v>40338</c:v>
                </c:pt>
                <c:pt idx="1713">
                  <c:v>40337</c:v>
                </c:pt>
                <c:pt idx="1714">
                  <c:v>40336</c:v>
                </c:pt>
                <c:pt idx="1715">
                  <c:v>40333</c:v>
                </c:pt>
                <c:pt idx="1716">
                  <c:v>40332</c:v>
                </c:pt>
                <c:pt idx="1717">
                  <c:v>40331</c:v>
                </c:pt>
                <c:pt idx="1718">
                  <c:v>40330</c:v>
                </c:pt>
                <c:pt idx="1719">
                  <c:v>40329</c:v>
                </c:pt>
                <c:pt idx="1720">
                  <c:v>40326</c:v>
                </c:pt>
                <c:pt idx="1721">
                  <c:v>40325</c:v>
                </c:pt>
                <c:pt idx="1722">
                  <c:v>40324</c:v>
                </c:pt>
                <c:pt idx="1723">
                  <c:v>40323</c:v>
                </c:pt>
                <c:pt idx="1724">
                  <c:v>40322</c:v>
                </c:pt>
                <c:pt idx="1725">
                  <c:v>40319</c:v>
                </c:pt>
                <c:pt idx="1726">
                  <c:v>40318</c:v>
                </c:pt>
                <c:pt idx="1727">
                  <c:v>40317</c:v>
                </c:pt>
                <c:pt idx="1728">
                  <c:v>40316</c:v>
                </c:pt>
                <c:pt idx="1729">
                  <c:v>40315</c:v>
                </c:pt>
                <c:pt idx="1730">
                  <c:v>40312</c:v>
                </c:pt>
                <c:pt idx="1731">
                  <c:v>40311</c:v>
                </c:pt>
                <c:pt idx="1732">
                  <c:v>40310</c:v>
                </c:pt>
                <c:pt idx="1733">
                  <c:v>40309</c:v>
                </c:pt>
                <c:pt idx="1734">
                  <c:v>40308</c:v>
                </c:pt>
                <c:pt idx="1735">
                  <c:v>40305</c:v>
                </c:pt>
                <c:pt idx="1736">
                  <c:v>40304</c:v>
                </c:pt>
                <c:pt idx="1737">
                  <c:v>40303</c:v>
                </c:pt>
                <c:pt idx="1738">
                  <c:v>40302</c:v>
                </c:pt>
                <c:pt idx="1739">
                  <c:v>40301</c:v>
                </c:pt>
                <c:pt idx="1740">
                  <c:v>40298</c:v>
                </c:pt>
                <c:pt idx="1741">
                  <c:v>40297</c:v>
                </c:pt>
                <c:pt idx="1742">
                  <c:v>40296</c:v>
                </c:pt>
                <c:pt idx="1743">
                  <c:v>40295</c:v>
                </c:pt>
                <c:pt idx="1744">
                  <c:v>40294</c:v>
                </c:pt>
                <c:pt idx="1745">
                  <c:v>40291</c:v>
                </c:pt>
                <c:pt idx="1746">
                  <c:v>40290</c:v>
                </c:pt>
                <c:pt idx="1747">
                  <c:v>40289</c:v>
                </c:pt>
                <c:pt idx="1748">
                  <c:v>40288</c:v>
                </c:pt>
                <c:pt idx="1749">
                  <c:v>40287</c:v>
                </c:pt>
                <c:pt idx="1750">
                  <c:v>40284</c:v>
                </c:pt>
                <c:pt idx="1751">
                  <c:v>40283</c:v>
                </c:pt>
                <c:pt idx="1752">
                  <c:v>40282</c:v>
                </c:pt>
                <c:pt idx="1753">
                  <c:v>40281</c:v>
                </c:pt>
                <c:pt idx="1754">
                  <c:v>40280</c:v>
                </c:pt>
                <c:pt idx="1755">
                  <c:v>40277</c:v>
                </c:pt>
                <c:pt idx="1756">
                  <c:v>40276</c:v>
                </c:pt>
                <c:pt idx="1757">
                  <c:v>40275</c:v>
                </c:pt>
                <c:pt idx="1758">
                  <c:v>40274</c:v>
                </c:pt>
                <c:pt idx="1759">
                  <c:v>40273</c:v>
                </c:pt>
                <c:pt idx="1760">
                  <c:v>40270</c:v>
                </c:pt>
                <c:pt idx="1761">
                  <c:v>40269</c:v>
                </c:pt>
                <c:pt idx="1762">
                  <c:v>40268</c:v>
                </c:pt>
                <c:pt idx="1763">
                  <c:v>40267</c:v>
                </c:pt>
                <c:pt idx="1764">
                  <c:v>40266</c:v>
                </c:pt>
                <c:pt idx="1765">
                  <c:v>40263</c:v>
                </c:pt>
                <c:pt idx="1766">
                  <c:v>40262</c:v>
                </c:pt>
                <c:pt idx="1767">
                  <c:v>40261</c:v>
                </c:pt>
                <c:pt idx="1768">
                  <c:v>40260</c:v>
                </c:pt>
                <c:pt idx="1769">
                  <c:v>40259</c:v>
                </c:pt>
                <c:pt idx="1770">
                  <c:v>40256</c:v>
                </c:pt>
                <c:pt idx="1771">
                  <c:v>40255</c:v>
                </c:pt>
                <c:pt idx="1772">
                  <c:v>40254</c:v>
                </c:pt>
                <c:pt idx="1773">
                  <c:v>40253</c:v>
                </c:pt>
                <c:pt idx="1774">
                  <c:v>40252</c:v>
                </c:pt>
                <c:pt idx="1775">
                  <c:v>40249</c:v>
                </c:pt>
                <c:pt idx="1776">
                  <c:v>40248</c:v>
                </c:pt>
                <c:pt idx="1777">
                  <c:v>40247</c:v>
                </c:pt>
                <c:pt idx="1778">
                  <c:v>40246</c:v>
                </c:pt>
                <c:pt idx="1779">
                  <c:v>40245</c:v>
                </c:pt>
                <c:pt idx="1780">
                  <c:v>40242</c:v>
                </c:pt>
                <c:pt idx="1781">
                  <c:v>40241</c:v>
                </c:pt>
                <c:pt idx="1782">
                  <c:v>40240</c:v>
                </c:pt>
                <c:pt idx="1783">
                  <c:v>40239</c:v>
                </c:pt>
                <c:pt idx="1784">
                  <c:v>40238</c:v>
                </c:pt>
                <c:pt idx="1785">
                  <c:v>40235</c:v>
                </c:pt>
                <c:pt idx="1786">
                  <c:v>40234</c:v>
                </c:pt>
                <c:pt idx="1787">
                  <c:v>40233</c:v>
                </c:pt>
                <c:pt idx="1788">
                  <c:v>40232</c:v>
                </c:pt>
                <c:pt idx="1789">
                  <c:v>40231</c:v>
                </c:pt>
                <c:pt idx="1790">
                  <c:v>40228</c:v>
                </c:pt>
                <c:pt idx="1791">
                  <c:v>40227</c:v>
                </c:pt>
                <c:pt idx="1792">
                  <c:v>40226</c:v>
                </c:pt>
                <c:pt idx="1793">
                  <c:v>40225</c:v>
                </c:pt>
                <c:pt idx="1794">
                  <c:v>40224</c:v>
                </c:pt>
                <c:pt idx="1795">
                  <c:v>40221</c:v>
                </c:pt>
                <c:pt idx="1796">
                  <c:v>40220</c:v>
                </c:pt>
                <c:pt idx="1797">
                  <c:v>40219</c:v>
                </c:pt>
                <c:pt idx="1798">
                  <c:v>40218</c:v>
                </c:pt>
                <c:pt idx="1799">
                  <c:v>40217</c:v>
                </c:pt>
                <c:pt idx="1800">
                  <c:v>40214</c:v>
                </c:pt>
                <c:pt idx="1801">
                  <c:v>40213</c:v>
                </c:pt>
                <c:pt idx="1802">
                  <c:v>40212</c:v>
                </c:pt>
                <c:pt idx="1803">
                  <c:v>40211</c:v>
                </c:pt>
                <c:pt idx="1804">
                  <c:v>40210</c:v>
                </c:pt>
                <c:pt idx="1805">
                  <c:v>40207</c:v>
                </c:pt>
                <c:pt idx="1806">
                  <c:v>40206</c:v>
                </c:pt>
                <c:pt idx="1807">
                  <c:v>40205</c:v>
                </c:pt>
                <c:pt idx="1808">
                  <c:v>40204</c:v>
                </c:pt>
                <c:pt idx="1809">
                  <c:v>40203</c:v>
                </c:pt>
                <c:pt idx="1810">
                  <c:v>40200</c:v>
                </c:pt>
                <c:pt idx="1811">
                  <c:v>40199</c:v>
                </c:pt>
                <c:pt idx="1812">
                  <c:v>40198</c:v>
                </c:pt>
                <c:pt idx="1813">
                  <c:v>40197</c:v>
                </c:pt>
                <c:pt idx="1814">
                  <c:v>40196</c:v>
                </c:pt>
                <c:pt idx="1815">
                  <c:v>40193</c:v>
                </c:pt>
                <c:pt idx="1816">
                  <c:v>40192</c:v>
                </c:pt>
                <c:pt idx="1817">
                  <c:v>40191</c:v>
                </c:pt>
                <c:pt idx="1818">
                  <c:v>40190</c:v>
                </c:pt>
                <c:pt idx="1819">
                  <c:v>40189</c:v>
                </c:pt>
                <c:pt idx="1820">
                  <c:v>40186</c:v>
                </c:pt>
                <c:pt idx="1821">
                  <c:v>40185</c:v>
                </c:pt>
                <c:pt idx="1822">
                  <c:v>40184</c:v>
                </c:pt>
                <c:pt idx="1823">
                  <c:v>40183</c:v>
                </c:pt>
                <c:pt idx="1824">
                  <c:v>40182</c:v>
                </c:pt>
                <c:pt idx="1825">
                  <c:v>40179</c:v>
                </c:pt>
                <c:pt idx="1826">
                  <c:v>40178</c:v>
                </c:pt>
              </c:numCache>
            </c:numRef>
          </c:cat>
          <c:val>
            <c:numRef>
              <c:f>'1.1 Notowania złotego'!$H$29:$H$1855</c:f>
              <c:numCache>
                <c:formatCode>General</c:formatCode>
                <c:ptCount val="1827"/>
                <c:pt idx="0">
                  <c:v>4.1071099999999996</c:v>
                </c:pt>
                <c:pt idx="1">
                  <c:v>4.10555</c:v>
                </c:pt>
                <c:pt idx="2">
                  <c:v>4.1124700000000001</c:v>
                </c:pt>
                <c:pt idx="3">
                  <c:v>4.0941200000000002</c:v>
                </c:pt>
                <c:pt idx="4">
                  <c:v>4.1058500000000002</c:v>
                </c:pt>
                <c:pt idx="5">
                  <c:v>4.1084399999999999</c:v>
                </c:pt>
                <c:pt idx="6">
                  <c:v>4.1278800000000002</c:v>
                </c:pt>
                <c:pt idx="7">
                  <c:v>4.1201999999999996</c:v>
                </c:pt>
                <c:pt idx="8">
                  <c:v>4.1249700000000002</c:v>
                </c:pt>
                <c:pt idx="9">
                  <c:v>4.1366500000000004</c:v>
                </c:pt>
                <c:pt idx="10">
                  <c:v>4.1138899999999996</c:v>
                </c:pt>
                <c:pt idx="11">
                  <c:v>4.1309800000000001</c:v>
                </c:pt>
                <c:pt idx="12">
                  <c:v>4.1276099999999998</c:v>
                </c:pt>
                <c:pt idx="13">
                  <c:v>4.1138599999999999</c:v>
                </c:pt>
                <c:pt idx="14">
                  <c:v>4.1301100000000002</c:v>
                </c:pt>
                <c:pt idx="15">
                  <c:v>4.1462000000000003</c:v>
                </c:pt>
                <c:pt idx="16">
                  <c:v>4.1168899999999997</c:v>
                </c:pt>
                <c:pt idx="17">
                  <c:v>4.09422</c:v>
                </c:pt>
                <c:pt idx="18">
                  <c:v>4.1158799999999998</c:v>
                </c:pt>
                <c:pt idx="19">
                  <c:v>4.15238</c:v>
                </c:pt>
                <c:pt idx="20">
                  <c:v>4.1580199999999996</c:v>
                </c:pt>
                <c:pt idx="21">
                  <c:v>4.1664599999999998</c:v>
                </c:pt>
                <c:pt idx="22">
                  <c:v>4.1322200000000002</c:v>
                </c:pt>
                <c:pt idx="23">
                  <c:v>4.1170999999999998</c:v>
                </c:pt>
                <c:pt idx="24">
                  <c:v>4.1116200000000003</c:v>
                </c:pt>
                <c:pt idx="25">
                  <c:v>4.1197499999999998</c:v>
                </c:pt>
                <c:pt idx="26">
                  <c:v>4.1194699999999997</c:v>
                </c:pt>
                <c:pt idx="27">
                  <c:v>4.1293800000000003</c:v>
                </c:pt>
                <c:pt idx="28">
                  <c:v>4.1109999999999998</c:v>
                </c:pt>
                <c:pt idx="29">
                  <c:v>4.1297499999999996</c:v>
                </c:pt>
                <c:pt idx="30">
                  <c:v>4.1521999999999997</c:v>
                </c:pt>
                <c:pt idx="31">
                  <c:v>4.1445600000000002</c:v>
                </c:pt>
                <c:pt idx="32">
                  <c:v>4.1587199999999998</c:v>
                </c:pt>
                <c:pt idx="33">
                  <c:v>4.1010099999999996</c:v>
                </c:pt>
                <c:pt idx="34">
                  <c:v>4.1267699999999996</c:v>
                </c:pt>
                <c:pt idx="35">
                  <c:v>4.1223799999999997</c:v>
                </c:pt>
                <c:pt idx="36">
                  <c:v>4.0659200000000002</c:v>
                </c:pt>
                <c:pt idx="37">
                  <c:v>4.0424699999999998</c:v>
                </c:pt>
                <c:pt idx="38">
                  <c:v>4.0177500000000004</c:v>
                </c:pt>
                <c:pt idx="39">
                  <c:v>4.0235200000000004</c:v>
                </c:pt>
                <c:pt idx="40">
                  <c:v>4.0125500000000001</c:v>
                </c:pt>
                <c:pt idx="41">
                  <c:v>3.9914499999999999</c:v>
                </c:pt>
                <c:pt idx="42">
                  <c:v>4.0039800000000003</c:v>
                </c:pt>
                <c:pt idx="43">
                  <c:v>3.9903200000000001</c:v>
                </c:pt>
                <c:pt idx="44">
                  <c:v>3.9653700000000001</c:v>
                </c:pt>
                <c:pt idx="45">
                  <c:v>4.0017699999999996</c:v>
                </c:pt>
                <c:pt idx="46">
                  <c:v>4.0065400000000002</c:v>
                </c:pt>
                <c:pt idx="47">
                  <c:v>3.9935900000000002</c:v>
                </c:pt>
                <c:pt idx="48">
                  <c:v>3.9874100000000001</c:v>
                </c:pt>
                <c:pt idx="49">
                  <c:v>3.9909699999999999</c:v>
                </c:pt>
                <c:pt idx="50">
                  <c:v>3.99762</c:v>
                </c:pt>
                <c:pt idx="51">
                  <c:v>3.9821400000000002</c:v>
                </c:pt>
                <c:pt idx="52">
                  <c:v>3.96956</c:v>
                </c:pt>
                <c:pt idx="53">
                  <c:v>3.96855</c:v>
                </c:pt>
                <c:pt idx="54">
                  <c:v>3.9665400000000002</c:v>
                </c:pt>
                <c:pt idx="55">
                  <c:v>3.9662899999999999</c:v>
                </c:pt>
                <c:pt idx="56">
                  <c:v>3.9393700000000003</c:v>
                </c:pt>
                <c:pt idx="57">
                  <c:v>3.9393199999999999</c:v>
                </c:pt>
                <c:pt idx="58">
                  <c:v>3.91913</c:v>
                </c:pt>
                <c:pt idx="59">
                  <c:v>3.8972099999999998</c:v>
                </c:pt>
                <c:pt idx="60">
                  <c:v>3.9098100000000002</c:v>
                </c:pt>
                <c:pt idx="61">
                  <c:v>3.9123000000000001</c:v>
                </c:pt>
                <c:pt idx="62">
                  <c:v>3.9402599999999999</c:v>
                </c:pt>
                <c:pt idx="63">
                  <c:v>3.9266899999999998</c:v>
                </c:pt>
                <c:pt idx="64">
                  <c:v>3.9358599999999999</c:v>
                </c:pt>
                <c:pt idx="65">
                  <c:v>3.93567</c:v>
                </c:pt>
                <c:pt idx="66">
                  <c:v>3.9695100000000001</c:v>
                </c:pt>
                <c:pt idx="67">
                  <c:v>3.94407</c:v>
                </c:pt>
                <c:pt idx="68">
                  <c:v>3.9324500000000002</c:v>
                </c:pt>
                <c:pt idx="69">
                  <c:v>3.9419900000000001</c:v>
                </c:pt>
                <c:pt idx="70">
                  <c:v>3.9497</c:v>
                </c:pt>
                <c:pt idx="71">
                  <c:v>3.9405799999999997</c:v>
                </c:pt>
                <c:pt idx="72">
                  <c:v>3.9371499999999999</c:v>
                </c:pt>
                <c:pt idx="73">
                  <c:v>3.9391799999999999</c:v>
                </c:pt>
                <c:pt idx="74">
                  <c:v>3.9265499999999998</c:v>
                </c:pt>
                <c:pt idx="75">
                  <c:v>3.9404400000000002</c:v>
                </c:pt>
                <c:pt idx="76">
                  <c:v>3.9595799999999999</c:v>
                </c:pt>
                <c:pt idx="77">
                  <c:v>3.9606300000000001</c:v>
                </c:pt>
                <c:pt idx="78">
                  <c:v>3.9737100000000001</c:v>
                </c:pt>
                <c:pt idx="79">
                  <c:v>3.98258</c:v>
                </c:pt>
                <c:pt idx="80">
                  <c:v>3.9620299999999999</c:v>
                </c:pt>
                <c:pt idx="81">
                  <c:v>3.9506600000000001</c:v>
                </c:pt>
                <c:pt idx="82">
                  <c:v>3.9621599999999999</c:v>
                </c:pt>
                <c:pt idx="83">
                  <c:v>3.9702000000000002</c:v>
                </c:pt>
                <c:pt idx="84">
                  <c:v>3.97329</c:v>
                </c:pt>
                <c:pt idx="85">
                  <c:v>3.9934099999999999</c:v>
                </c:pt>
                <c:pt idx="86">
                  <c:v>3.9720800000000001</c:v>
                </c:pt>
                <c:pt idx="87">
                  <c:v>3.9719199999999999</c:v>
                </c:pt>
                <c:pt idx="88">
                  <c:v>3.9804599999999999</c:v>
                </c:pt>
                <c:pt idx="89">
                  <c:v>3.9685100000000002</c:v>
                </c:pt>
                <c:pt idx="90">
                  <c:v>3.9577100000000001</c:v>
                </c:pt>
                <c:pt idx="91">
                  <c:v>3.9686300000000001</c:v>
                </c:pt>
                <c:pt idx="92">
                  <c:v>3.95655</c:v>
                </c:pt>
                <c:pt idx="93">
                  <c:v>3.95777</c:v>
                </c:pt>
                <c:pt idx="94">
                  <c:v>3.95642</c:v>
                </c:pt>
                <c:pt idx="95">
                  <c:v>3.96671</c:v>
                </c:pt>
                <c:pt idx="96">
                  <c:v>3.9606599999999998</c:v>
                </c:pt>
                <c:pt idx="97">
                  <c:v>3.9479600000000001</c:v>
                </c:pt>
                <c:pt idx="98">
                  <c:v>3.93988</c:v>
                </c:pt>
                <c:pt idx="99">
                  <c:v>3.9239800000000002</c:v>
                </c:pt>
                <c:pt idx="100">
                  <c:v>3.92774</c:v>
                </c:pt>
                <c:pt idx="101">
                  <c:v>3.9227699999999999</c:v>
                </c:pt>
                <c:pt idx="102">
                  <c:v>3.9133100000000001</c:v>
                </c:pt>
                <c:pt idx="103">
                  <c:v>3.9061300000000001</c:v>
                </c:pt>
                <c:pt idx="104">
                  <c:v>3.9172099999999999</c:v>
                </c:pt>
                <c:pt idx="105">
                  <c:v>3.9347699999999999</c:v>
                </c:pt>
                <c:pt idx="106">
                  <c:v>3.9555099999999999</c:v>
                </c:pt>
                <c:pt idx="107">
                  <c:v>3.9459</c:v>
                </c:pt>
                <c:pt idx="108">
                  <c:v>3.9951099999999999</c:v>
                </c:pt>
                <c:pt idx="109">
                  <c:v>4.0305400000000002</c:v>
                </c:pt>
                <c:pt idx="110">
                  <c:v>4.0214699999999999</c:v>
                </c:pt>
                <c:pt idx="111">
                  <c:v>4.0149499999999998</c:v>
                </c:pt>
                <c:pt idx="112">
                  <c:v>4.0077100000000003</c:v>
                </c:pt>
                <c:pt idx="113">
                  <c:v>4.0019200000000001</c:v>
                </c:pt>
                <c:pt idx="114">
                  <c:v>4.0231199999999996</c:v>
                </c:pt>
                <c:pt idx="115">
                  <c:v>4.0236099999999997</c:v>
                </c:pt>
                <c:pt idx="116">
                  <c:v>4.0129999999999999</c:v>
                </c:pt>
                <c:pt idx="117">
                  <c:v>4.0227399999999998</c:v>
                </c:pt>
                <c:pt idx="118">
                  <c:v>4.0339799999999997</c:v>
                </c:pt>
                <c:pt idx="119">
                  <c:v>4.0161800000000003</c:v>
                </c:pt>
                <c:pt idx="120">
                  <c:v>4.0833599999999999</c:v>
                </c:pt>
                <c:pt idx="121">
                  <c:v>4.0417399999999999</c:v>
                </c:pt>
                <c:pt idx="122">
                  <c:v>4.0320900000000002</c:v>
                </c:pt>
                <c:pt idx="123">
                  <c:v>4.0179499999999999</c:v>
                </c:pt>
                <c:pt idx="124">
                  <c:v>4.0738099999999999</c:v>
                </c:pt>
                <c:pt idx="125">
                  <c:v>4.06271</c:v>
                </c:pt>
                <c:pt idx="126">
                  <c:v>4.0956400000000004</c:v>
                </c:pt>
                <c:pt idx="127">
                  <c:v>4.1026400000000001</c:v>
                </c:pt>
                <c:pt idx="128">
                  <c:v>4.1029799999999996</c:v>
                </c:pt>
                <c:pt idx="129">
                  <c:v>4.0967500000000001</c:v>
                </c:pt>
                <c:pt idx="130">
                  <c:v>4.0719399999999997</c:v>
                </c:pt>
                <c:pt idx="131">
                  <c:v>4.0384799999999998</c:v>
                </c:pt>
                <c:pt idx="132">
                  <c:v>4.0553400000000002</c:v>
                </c:pt>
                <c:pt idx="133">
                  <c:v>4.0707100000000001</c:v>
                </c:pt>
                <c:pt idx="134">
                  <c:v>4.1377300000000004</c:v>
                </c:pt>
                <c:pt idx="135">
                  <c:v>4.1098100000000004</c:v>
                </c:pt>
                <c:pt idx="136">
                  <c:v>3.9978400000000001</c:v>
                </c:pt>
                <c:pt idx="137">
                  <c:v>4.0358299999999998</c:v>
                </c:pt>
                <c:pt idx="138">
                  <c:v>4.0625799999999996</c:v>
                </c:pt>
                <c:pt idx="139">
                  <c:v>4.0323000000000002</c:v>
                </c:pt>
                <c:pt idx="140">
                  <c:v>4.07829</c:v>
                </c:pt>
                <c:pt idx="141">
                  <c:v>4.0873600000000003</c:v>
                </c:pt>
                <c:pt idx="142">
                  <c:v>4.08962</c:v>
                </c:pt>
                <c:pt idx="143">
                  <c:v>4.1068199999999999</c:v>
                </c:pt>
                <c:pt idx="144">
                  <c:v>4.0524100000000001</c:v>
                </c:pt>
                <c:pt idx="145">
                  <c:v>4.0326500000000003</c:v>
                </c:pt>
                <c:pt idx="146">
                  <c:v>3.9714299999999998</c:v>
                </c:pt>
                <c:pt idx="147">
                  <c:v>3.9517699999999998</c:v>
                </c:pt>
                <c:pt idx="148">
                  <c:v>3.9706000000000001</c:v>
                </c:pt>
                <c:pt idx="149">
                  <c:v>3.9535299999999998</c:v>
                </c:pt>
                <c:pt idx="150">
                  <c:v>3.9584999999999999</c:v>
                </c:pt>
                <c:pt idx="151">
                  <c:v>3.9695200000000002</c:v>
                </c:pt>
                <c:pt idx="152">
                  <c:v>3.96733</c:v>
                </c:pt>
                <c:pt idx="153">
                  <c:v>3.9635400000000001</c:v>
                </c:pt>
                <c:pt idx="154">
                  <c:v>3.97899</c:v>
                </c:pt>
                <c:pt idx="155">
                  <c:v>3.9678300000000002</c:v>
                </c:pt>
                <c:pt idx="156">
                  <c:v>3.9781300000000002</c:v>
                </c:pt>
                <c:pt idx="157">
                  <c:v>3.9864199999999999</c:v>
                </c:pt>
                <c:pt idx="158">
                  <c:v>3.99973</c:v>
                </c:pt>
                <c:pt idx="159">
                  <c:v>4.0030099999999997</c:v>
                </c:pt>
                <c:pt idx="160">
                  <c:v>3.9780199999999999</c:v>
                </c:pt>
                <c:pt idx="161">
                  <c:v>3.9752399999999999</c:v>
                </c:pt>
                <c:pt idx="162">
                  <c:v>3.9718</c:v>
                </c:pt>
                <c:pt idx="163">
                  <c:v>3.9407100000000002</c:v>
                </c:pt>
                <c:pt idx="164">
                  <c:v>3.9470800000000001</c:v>
                </c:pt>
                <c:pt idx="165">
                  <c:v>3.9932300000000001</c:v>
                </c:pt>
                <c:pt idx="166">
                  <c:v>3.9966599999999999</c:v>
                </c:pt>
                <c:pt idx="167">
                  <c:v>3.9908299999999999</c:v>
                </c:pt>
                <c:pt idx="168">
                  <c:v>3.98176</c:v>
                </c:pt>
                <c:pt idx="169">
                  <c:v>4.0093300000000003</c:v>
                </c:pt>
                <c:pt idx="170">
                  <c:v>3.9969099999999997</c:v>
                </c:pt>
                <c:pt idx="171">
                  <c:v>3.9906700000000002</c:v>
                </c:pt>
                <c:pt idx="172">
                  <c:v>4.0012800000000004</c:v>
                </c:pt>
                <c:pt idx="173">
                  <c:v>4.0023999999999997</c:v>
                </c:pt>
                <c:pt idx="174">
                  <c:v>3.9824700000000002</c:v>
                </c:pt>
                <c:pt idx="175">
                  <c:v>3.9822199999999999</c:v>
                </c:pt>
                <c:pt idx="176">
                  <c:v>4.0107499999999998</c:v>
                </c:pt>
                <c:pt idx="177">
                  <c:v>3.9881199999999999</c:v>
                </c:pt>
                <c:pt idx="178">
                  <c:v>3.9779</c:v>
                </c:pt>
                <c:pt idx="179">
                  <c:v>4.0130600000000003</c:v>
                </c:pt>
                <c:pt idx="180">
                  <c:v>3.9763500000000001</c:v>
                </c:pt>
                <c:pt idx="181">
                  <c:v>3.9261900000000001</c:v>
                </c:pt>
                <c:pt idx="182">
                  <c:v>3.8867000000000003</c:v>
                </c:pt>
                <c:pt idx="183">
                  <c:v>3.9329200000000002</c:v>
                </c:pt>
                <c:pt idx="184">
                  <c:v>3.9473799999999999</c:v>
                </c:pt>
                <c:pt idx="185">
                  <c:v>3.93228</c:v>
                </c:pt>
                <c:pt idx="186">
                  <c:v>3.9473099999999999</c:v>
                </c:pt>
                <c:pt idx="187">
                  <c:v>3.9331800000000001</c:v>
                </c:pt>
                <c:pt idx="188">
                  <c:v>3.9422299999999999</c:v>
                </c:pt>
                <c:pt idx="189">
                  <c:v>3.9283799999999998</c:v>
                </c:pt>
                <c:pt idx="190">
                  <c:v>3.9539800000000001</c:v>
                </c:pt>
                <c:pt idx="191">
                  <c:v>3.9514899999999997</c:v>
                </c:pt>
                <c:pt idx="192">
                  <c:v>3.91736</c:v>
                </c:pt>
                <c:pt idx="193">
                  <c:v>3.9212799999999999</c:v>
                </c:pt>
                <c:pt idx="194">
                  <c:v>3.8839899999999998</c:v>
                </c:pt>
                <c:pt idx="195">
                  <c:v>3.8940799999999998</c:v>
                </c:pt>
                <c:pt idx="196">
                  <c:v>3.87642</c:v>
                </c:pt>
                <c:pt idx="197">
                  <c:v>3.9048699999999998</c:v>
                </c:pt>
                <c:pt idx="198">
                  <c:v>3.8909899999999999</c:v>
                </c:pt>
                <c:pt idx="199">
                  <c:v>3.9025099999999999</c:v>
                </c:pt>
                <c:pt idx="200">
                  <c:v>3.9047100000000001</c:v>
                </c:pt>
                <c:pt idx="201">
                  <c:v>3.9137399999999998</c:v>
                </c:pt>
                <c:pt idx="202">
                  <c:v>3.9044099999999999</c:v>
                </c:pt>
                <c:pt idx="203">
                  <c:v>3.9001000000000001</c:v>
                </c:pt>
                <c:pt idx="204">
                  <c:v>3.9065300000000001</c:v>
                </c:pt>
                <c:pt idx="205">
                  <c:v>3.9015200000000001</c:v>
                </c:pt>
                <c:pt idx="206">
                  <c:v>3.9049700000000001</c:v>
                </c:pt>
                <c:pt idx="207">
                  <c:v>3.9123799999999997</c:v>
                </c:pt>
                <c:pt idx="208">
                  <c:v>3.9131299999999998</c:v>
                </c:pt>
                <c:pt idx="209">
                  <c:v>3.9025699999999999</c:v>
                </c:pt>
                <c:pt idx="210">
                  <c:v>3.9176000000000002</c:v>
                </c:pt>
                <c:pt idx="211">
                  <c:v>3.9394</c:v>
                </c:pt>
                <c:pt idx="212">
                  <c:v>3.9384600000000001</c:v>
                </c:pt>
                <c:pt idx="213">
                  <c:v>3.9430899999999998</c:v>
                </c:pt>
                <c:pt idx="214">
                  <c:v>3.9515099999999999</c:v>
                </c:pt>
                <c:pt idx="215">
                  <c:v>3.9517899999999999</c:v>
                </c:pt>
                <c:pt idx="216">
                  <c:v>3.9941</c:v>
                </c:pt>
                <c:pt idx="217">
                  <c:v>3.9911400000000001</c:v>
                </c:pt>
                <c:pt idx="218">
                  <c:v>3.9973399999999999</c:v>
                </c:pt>
                <c:pt idx="219">
                  <c:v>4.0030999999999999</c:v>
                </c:pt>
                <c:pt idx="220">
                  <c:v>4.0149400000000002</c:v>
                </c:pt>
                <c:pt idx="221">
                  <c:v>3.9912000000000001</c:v>
                </c:pt>
                <c:pt idx="222">
                  <c:v>4.0187600000000003</c:v>
                </c:pt>
                <c:pt idx="223">
                  <c:v>4.0084400000000002</c:v>
                </c:pt>
                <c:pt idx="224">
                  <c:v>3.9542999999999999</c:v>
                </c:pt>
                <c:pt idx="225">
                  <c:v>3.9683700000000002</c:v>
                </c:pt>
                <c:pt idx="226">
                  <c:v>3.9850500000000002</c:v>
                </c:pt>
                <c:pt idx="227">
                  <c:v>3.98055</c:v>
                </c:pt>
                <c:pt idx="228">
                  <c:v>4.0017899999999997</c:v>
                </c:pt>
                <c:pt idx="229">
                  <c:v>3.9920400000000003</c:v>
                </c:pt>
                <c:pt idx="230">
                  <c:v>3.9968599999999999</c:v>
                </c:pt>
                <c:pt idx="231">
                  <c:v>4.0157299999999996</c:v>
                </c:pt>
                <c:pt idx="232">
                  <c:v>4.0109300000000001</c:v>
                </c:pt>
                <c:pt idx="233">
                  <c:v>4.0430700000000002</c:v>
                </c:pt>
                <c:pt idx="234">
                  <c:v>4.0259999999999998</c:v>
                </c:pt>
                <c:pt idx="235">
                  <c:v>3.9892400000000001</c:v>
                </c:pt>
                <c:pt idx="236">
                  <c:v>3.9725099999999998</c:v>
                </c:pt>
                <c:pt idx="237">
                  <c:v>3.9668399999999999</c:v>
                </c:pt>
                <c:pt idx="238">
                  <c:v>3.9628399999999999</c:v>
                </c:pt>
                <c:pt idx="239">
                  <c:v>3.9607900000000003</c:v>
                </c:pt>
                <c:pt idx="240">
                  <c:v>3.9872999999999998</c:v>
                </c:pt>
                <c:pt idx="241">
                  <c:v>4.0216000000000003</c:v>
                </c:pt>
                <c:pt idx="242">
                  <c:v>4.0506000000000002</c:v>
                </c:pt>
                <c:pt idx="243">
                  <c:v>4.0260999999999996</c:v>
                </c:pt>
                <c:pt idx="244">
                  <c:v>4.0731799999999998</c:v>
                </c:pt>
                <c:pt idx="245">
                  <c:v>4.06433</c:v>
                </c:pt>
                <c:pt idx="246">
                  <c:v>4.1001500000000002</c:v>
                </c:pt>
                <c:pt idx="247">
                  <c:v>4.1094400000000002</c:v>
                </c:pt>
                <c:pt idx="248">
                  <c:v>4.0646100000000001</c:v>
                </c:pt>
                <c:pt idx="249">
                  <c:v>4.0734500000000002</c:v>
                </c:pt>
                <c:pt idx="250">
                  <c:v>4.1042100000000001</c:v>
                </c:pt>
                <c:pt idx="251">
                  <c:v>4.0259999999999998</c:v>
                </c:pt>
                <c:pt idx="252">
                  <c:v>3.9767799999999998</c:v>
                </c:pt>
                <c:pt idx="253">
                  <c:v>4.0037500000000001</c:v>
                </c:pt>
                <c:pt idx="254">
                  <c:v>4.00197</c:v>
                </c:pt>
                <c:pt idx="255">
                  <c:v>4.0172800000000004</c:v>
                </c:pt>
                <c:pt idx="256">
                  <c:v>4.0029000000000003</c:v>
                </c:pt>
                <c:pt idx="257">
                  <c:v>4.0063599999999999</c:v>
                </c:pt>
                <c:pt idx="258">
                  <c:v>3.9736599999999997</c:v>
                </c:pt>
                <c:pt idx="259">
                  <c:v>3.9619999999999997</c:v>
                </c:pt>
                <c:pt idx="260">
                  <c:v>3.91838</c:v>
                </c:pt>
                <c:pt idx="261">
                  <c:v>3.9153599999999997</c:v>
                </c:pt>
                <c:pt idx="262">
                  <c:v>3.9384600000000001</c:v>
                </c:pt>
                <c:pt idx="263">
                  <c:v>3.9000599999999999</c:v>
                </c:pt>
                <c:pt idx="264">
                  <c:v>3.9150100000000001</c:v>
                </c:pt>
                <c:pt idx="265">
                  <c:v>3.9059499999999998</c:v>
                </c:pt>
                <c:pt idx="266">
                  <c:v>3.9184299999999999</c:v>
                </c:pt>
                <c:pt idx="267">
                  <c:v>3.9264099999999997</c:v>
                </c:pt>
                <c:pt idx="268">
                  <c:v>3.9280499999999998</c:v>
                </c:pt>
                <c:pt idx="269">
                  <c:v>3.9252500000000001</c:v>
                </c:pt>
                <c:pt idx="270">
                  <c:v>3.96035</c:v>
                </c:pt>
                <c:pt idx="271">
                  <c:v>3.9883800000000003</c:v>
                </c:pt>
                <c:pt idx="272">
                  <c:v>3.9809900000000003</c:v>
                </c:pt>
                <c:pt idx="273">
                  <c:v>3.9776500000000001</c:v>
                </c:pt>
                <c:pt idx="274">
                  <c:v>4.0302699999999998</c:v>
                </c:pt>
                <c:pt idx="275">
                  <c:v>4.0421300000000002</c:v>
                </c:pt>
                <c:pt idx="276">
                  <c:v>4.0226499999999996</c:v>
                </c:pt>
                <c:pt idx="277">
                  <c:v>4.0101500000000003</c:v>
                </c:pt>
                <c:pt idx="278">
                  <c:v>4.0180699999999998</c:v>
                </c:pt>
                <c:pt idx="279">
                  <c:v>3.9882999999999997</c:v>
                </c:pt>
                <c:pt idx="280">
                  <c:v>3.9798</c:v>
                </c:pt>
                <c:pt idx="281">
                  <c:v>3.98793</c:v>
                </c:pt>
                <c:pt idx="282">
                  <c:v>3.9573</c:v>
                </c:pt>
                <c:pt idx="283">
                  <c:v>3.9247199999999998</c:v>
                </c:pt>
                <c:pt idx="284">
                  <c:v>3.9279999999999999</c:v>
                </c:pt>
                <c:pt idx="285">
                  <c:v>3.9152800000000001</c:v>
                </c:pt>
                <c:pt idx="286">
                  <c:v>3.9350100000000001</c:v>
                </c:pt>
                <c:pt idx="287">
                  <c:v>3.9345499999999998</c:v>
                </c:pt>
                <c:pt idx="288">
                  <c:v>3.9386000000000001</c:v>
                </c:pt>
                <c:pt idx="289">
                  <c:v>3.9289000000000001</c:v>
                </c:pt>
                <c:pt idx="290">
                  <c:v>3.90787</c:v>
                </c:pt>
                <c:pt idx="291">
                  <c:v>3.9118900000000001</c:v>
                </c:pt>
                <c:pt idx="292">
                  <c:v>3.9060999999999999</c:v>
                </c:pt>
                <c:pt idx="293">
                  <c:v>3.9306700000000001</c:v>
                </c:pt>
                <c:pt idx="294">
                  <c:v>3.9352</c:v>
                </c:pt>
                <c:pt idx="295">
                  <c:v>3.9133499999999999</c:v>
                </c:pt>
                <c:pt idx="296">
                  <c:v>3.9149599999999998</c:v>
                </c:pt>
                <c:pt idx="297">
                  <c:v>3.9056899999999999</c:v>
                </c:pt>
                <c:pt idx="298">
                  <c:v>3.92571</c:v>
                </c:pt>
                <c:pt idx="299">
                  <c:v>3.9447000000000001</c:v>
                </c:pt>
                <c:pt idx="300">
                  <c:v>3.9519000000000002</c:v>
                </c:pt>
                <c:pt idx="301">
                  <c:v>3.9254199999999999</c:v>
                </c:pt>
                <c:pt idx="302">
                  <c:v>3.9318999999999997</c:v>
                </c:pt>
                <c:pt idx="303">
                  <c:v>3.9135599999999999</c:v>
                </c:pt>
                <c:pt idx="304">
                  <c:v>3.9205000000000001</c:v>
                </c:pt>
                <c:pt idx="305">
                  <c:v>3.9098999999999999</c:v>
                </c:pt>
                <c:pt idx="306">
                  <c:v>3.9395500000000001</c:v>
                </c:pt>
                <c:pt idx="307">
                  <c:v>3.9458500000000001</c:v>
                </c:pt>
                <c:pt idx="308">
                  <c:v>3.93154</c:v>
                </c:pt>
                <c:pt idx="309">
                  <c:v>3.9323000000000001</c:v>
                </c:pt>
                <c:pt idx="310">
                  <c:v>3.9455499999999999</c:v>
                </c:pt>
                <c:pt idx="311">
                  <c:v>3.9321999999999999</c:v>
                </c:pt>
                <c:pt idx="312">
                  <c:v>3.9436</c:v>
                </c:pt>
                <c:pt idx="313">
                  <c:v>3.92631</c:v>
                </c:pt>
                <c:pt idx="314">
                  <c:v>3.9203999999999999</c:v>
                </c:pt>
                <c:pt idx="315">
                  <c:v>3.9136500000000001</c:v>
                </c:pt>
                <c:pt idx="316">
                  <c:v>3.9116</c:v>
                </c:pt>
                <c:pt idx="317">
                  <c:v>3.8813599999999999</c:v>
                </c:pt>
                <c:pt idx="318">
                  <c:v>3.8828</c:v>
                </c:pt>
                <c:pt idx="319">
                  <c:v>3.8637000000000001</c:v>
                </c:pt>
                <c:pt idx="320">
                  <c:v>3.8651999999999997</c:v>
                </c:pt>
                <c:pt idx="321">
                  <c:v>3.8760500000000002</c:v>
                </c:pt>
                <c:pt idx="322">
                  <c:v>3.8704000000000001</c:v>
                </c:pt>
                <c:pt idx="323">
                  <c:v>3.8905599999999998</c:v>
                </c:pt>
                <c:pt idx="324">
                  <c:v>3.8902999999999999</c:v>
                </c:pt>
                <c:pt idx="325">
                  <c:v>3.9008500000000002</c:v>
                </c:pt>
                <c:pt idx="326">
                  <c:v>3.8847</c:v>
                </c:pt>
                <c:pt idx="327">
                  <c:v>3.90388</c:v>
                </c:pt>
                <c:pt idx="328">
                  <c:v>3.8754</c:v>
                </c:pt>
                <c:pt idx="329">
                  <c:v>3.8745400000000001</c:v>
                </c:pt>
                <c:pt idx="330">
                  <c:v>3.8521700000000001</c:v>
                </c:pt>
                <c:pt idx="331">
                  <c:v>3.8550499999999999</c:v>
                </c:pt>
                <c:pt idx="332">
                  <c:v>3.85439</c:v>
                </c:pt>
                <c:pt idx="333">
                  <c:v>3.8760500000000002</c:v>
                </c:pt>
                <c:pt idx="334">
                  <c:v>3.8498999999999999</c:v>
                </c:pt>
                <c:pt idx="335">
                  <c:v>3.8403499999999999</c:v>
                </c:pt>
                <c:pt idx="336">
                  <c:v>3.8290999999999999</c:v>
                </c:pt>
                <c:pt idx="337">
                  <c:v>3.8327499999999999</c:v>
                </c:pt>
                <c:pt idx="338">
                  <c:v>3.8260999999999998</c:v>
                </c:pt>
                <c:pt idx="339">
                  <c:v>3.8395000000000001</c:v>
                </c:pt>
                <c:pt idx="340">
                  <c:v>3.8292999999999999</c:v>
                </c:pt>
                <c:pt idx="341">
                  <c:v>3.8368500000000001</c:v>
                </c:pt>
                <c:pt idx="342">
                  <c:v>3.8552</c:v>
                </c:pt>
                <c:pt idx="343">
                  <c:v>3.8525399999999999</c:v>
                </c:pt>
                <c:pt idx="344">
                  <c:v>3.8877600000000001</c:v>
                </c:pt>
                <c:pt idx="345">
                  <c:v>3.8856000000000002</c:v>
                </c:pt>
                <c:pt idx="346">
                  <c:v>3.8914900000000001</c:v>
                </c:pt>
                <c:pt idx="347">
                  <c:v>3.89236</c:v>
                </c:pt>
                <c:pt idx="348">
                  <c:v>3.9188499999999999</c:v>
                </c:pt>
                <c:pt idx="349">
                  <c:v>3.9027500000000002</c:v>
                </c:pt>
                <c:pt idx="350">
                  <c:v>3.9148100000000001</c:v>
                </c:pt>
                <c:pt idx="351">
                  <c:v>3.8955500000000001</c:v>
                </c:pt>
                <c:pt idx="352">
                  <c:v>3.9178800000000003</c:v>
                </c:pt>
                <c:pt idx="353">
                  <c:v>3.9375</c:v>
                </c:pt>
                <c:pt idx="354">
                  <c:v>3.9354499999999999</c:v>
                </c:pt>
                <c:pt idx="355">
                  <c:v>3.9239000000000002</c:v>
                </c:pt>
                <c:pt idx="356">
                  <c:v>3.8881199999999998</c:v>
                </c:pt>
                <c:pt idx="357">
                  <c:v>3.8904999999999998</c:v>
                </c:pt>
                <c:pt idx="358">
                  <c:v>3.8646000000000003</c:v>
                </c:pt>
                <c:pt idx="359">
                  <c:v>3.84335</c:v>
                </c:pt>
                <c:pt idx="360">
                  <c:v>3.8567999999999998</c:v>
                </c:pt>
                <c:pt idx="361">
                  <c:v>3.8372999999999999</c:v>
                </c:pt>
                <c:pt idx="362">
                  <c:v>3.8458999999999999</c:v>
                </c:pt>
                <c:pt idx="363">
                  <c:v>3.8443000000000001</c:v>
                </c:pt>
                <c:pt idx="364">
                  <c:v>3.8746</c:v>
                </c:pt>
                <c:pt idx="365">
                  <c:v>3.8817599999999999</c:v>
                </c:pt>
                <c:pt idx="366">
                  <c:v>3.9133499999999999</c:v>
                </c:pt>
                <c:pt idx="367">
                  <c:v>3.9105699999999999</c:v>
                </c:pt>
                <c:pt idx="368">
                  <c:v>3.9274</c:v>
                </c:pt>
                <c:pt idx="369">
                  <c:v>3.9043000000000001</c:v>
                </c:pt>
                <c:pt idx="370">
                  <c:v>3.8997000000000002</c:v>
                </c:pt>
                <c:pt idx="371">
                  <c:v>3.9103300000000001</c:v>
                </c:pt>
                <c:pt idx="372">
                  <c:v>3.8815</c:v>
                </c:pt>
                <c:pt idx="373">
                  <c:v>3.8690600000000002</c:v>
                </c:pt>
                <c:pt idx="374">
                  <c:v>3.8649499999999999</c:v>
                </c:pt>
                <c:pt idx="375">
                  <c:v>3.92075</c:v>
                </c:pt>
                <c:pt idx="376">
                  <c:v>3.9088000000000003</c:v>
                </c:pt>
                <c:pt idx="377">
                  <c:v>3.9242499999999998</c:v>
                </c:pt>
                <c:pt idx="378">
                  <c:v>3.9445999999999999</c:v>
                </c:pt>
                <c:pt idx="379">
                  <c:v>3.94835</c:v>
                </c:pt>
                <c:pt idx="380">
                  <c:v>3.94272</c:v>
                </c:pt>
                <c:pt idx="381">
                  <c:v>3.9476800000000001</c:v>
                </c:pt>
                <c:pt idx="382">
                  <c:v>3.9626799999999998</c:v>
                </c:pt>
                <c:pt idx="383">
                  <c:v>3.9699999999999998</c:v>
                </c:pt>
                <c:pt idx="384">
                  <c:v>3.9576000000000002</c:v>
                </c:pt>
                <c:pt idx="385">
                  <c:v>3.9863</c:v>
                </c:pt>
                <c:pt idx="386">
                  <c:v>4.0304700000000002</c:v>
                </c:pt>
                <c:pt idx="387">
                  <c:v>4.0486000000000004</c:v>
                </c:pt>
                <c:pt idx="388">
                  <c:v>4.0365500000000001</c:v>
                </c:pt>
                <c:pt idx="389">
                  <c:v>4.0324999999999998</c:v>
                </c:pt>
                <c:pt idx="390">
                  <c:v>4.0158699999999996</c:v>
                </c:pt>
                <c:pt idx="391">
                  <c:v>4.0076499999999999</c:v>
                </c:pt>
                <c:pt idx="392">
                  <c:v>3.99587</c:v>
                </c:pt>
                <c:pt idx="393">
                  <c:v>4.0180999999999996</c:v>
                </c:pt>
                <c:pt idx="394">
                  <c:v>4.0362999999999998</c:v>
                </c:pt>
                <c:pt idx="395">
                  <c:v>4.00535</c:v>
                </c:pt>
                <c:pt idx="396">
                  <c:v>3.97485</c:v>
                </c:pt>
                <c:pt idx="397">
                  <c:v>3.9855299999999998</c:v>
                </c:pt>
                <c:pt idx="398">
                  <c:v>3.9901</c:v>
                </c:pt>
                <c:pt idx="399">
                  <c:v>3.9868399999999999</c:v>
                </c:pt>
                <c:pt idx="400">
                  <c:v>4.0103099999999996</c:v>
                </c:pt>
                <c:pt idx="401">
                  <c:v>3.9839099999999998</c:v>
                </c:pt>
                <c:pt idx="402">
                  <c:v>3.9734799999999999</c:v>
                </c:pt>
                <c:pt idx="403">
                  <c:v>3.9525100000000002</c:v>
                </c:pt>
                <c:pt idx="404">
                  <c:v>3.9611200000000002</c:v>
                </c:pt>
                <c:pt idx="405">
                  <c:v>3.9631600000000002</c:v>
                </c:pt>
                <c:pt idx="406">
                  <c:v>3.9326499999999998</c:v>
                </c:pt>
                <c:pt idx="407">
                  <c:v>3.92578</c:v>
                </c:pt>
                <c:pt idx="408">
                  <c:v>3.9775299999999998</c:v>
                </c:pt>
                <c:pt idx="409">
                  <c:v>3.9865599999999999</c:v>
                </c:pt>
                <c:pt idx="410">
                  <c:v>3.9818500000000001</c:v>
                </c:pt>
                <c:pt idx="411">
                  <c:v>3.9757699999999998</c:v>
                </c:pt>
                <c:pt idx="412">
                  <c:v>3.9539800000000001</c:v>
                </c:pt>
                <c:pt idx="413">
                  <c:v>3.9604599999999999</c:v>
                </c:pt>
                <c:pt idx="414">
                  <c:v>3.9813299999999998</c:v>
                </c:pt>
                <c:pt idx="415">
                  <c:v>3.9774000000000003</c:v>
                </c:pt>
                <c:pt idx="416">
                  <c:v>4.0068000000000001</c:v>
                </c:pt>
                <c:pt idx="417">
                  <c:v>3.98699</c:v>
                </c:pt>
                <c:pt idx="418">
                  <c:v>4.0029000000000003</c:v>
                </c:pt>
                <c:pt idx="419">
                  <c:v>3.9574699999999998</c:v>
                </c:pt>
                <c:pt idx="420">
                  <c:v>3.9512499999999999</c:v>
                </c:pt>
                <c:pt idx="421">
                  <c:v>3.9323199999999998</c:v>
                </c:pt>
                <c:pt idx="422">
                  <c:v>3.9217</c:v>
                </c:pt>
                <c:pt idx="423">
                  <c:v>3.8773300000000002</c:v>
                </c:pt>
                <c:pt idx="424">
                  <c:v>3.8861300000000001</c:v>
                </c:pt>
                <c:pt idx="425">
                  <c:v>3.8535500000000003</c:v>
                </c:pt>
                <c:pt idx="426">
                  <c:v>3.9079600000000001</c:v>
                </c:pt>
                <c:pt idx="427">
                  <c:v>3.9370599999999998</c:v>
                </c:pt>
                <c:pt idx="428">
                  <c:v>3.9353199999999999</c:v>
                </c:pt>
                <c:pt idx="429">
                  <c:v>3.9155699999999998</c:v>
                </c:pt>
                <c:pt idx="430">
                  <c:v>3.87805</c:v>
                </c:pt>
                <c:pt idx="431">
                  <c:v>3.8953799999999998</c:v>
                </c:pt>
                <c:pt idx="432">
                  <c:v>3.8924599999999998</c:v>
                </c:pt>
                <c:pt idx="433">
                  <c:v>3.88802</c:v>
                </c:pt>
                <c:pt idx="434">
                  <c:v>3.86931</c:v>
                </c:pt>
                <c:pt idx="435">
                  <c:v>3.8979200000000001</c:v>
                </c:pt>
                <c:pt idx="436">
                  <c:v>3.8633999999999999</c:v>
                </c:pt>
                <c:pt idx="437">
                  <c:v>3.8362099999999999</c:v>
                </c:pt>
                <c:pt idx="438">
                  <c:v>3.8082599999999998</c:v>
                </c:pt>
                <c:pt idx="439">
                  <c:v>3.835</c:v>
                </c:pt>
                <c:pt idx="440">
                  <c:v>3.8955500000000001</c:v>
                </c:pt>
                <c:pt idx="441">
                  <c:v>3.8711500000000001</c:v>
                </c:pt>
                <c:pt idx="442">
                  <c:v>3.8277399999999999</c:v>
                </c:pt>
                <c:pt idx="443">
                  <c:v>3.8896100000000002</c:v>
                </c:pt>
                <c:pt idx="444">
                  <c:v>3.88625</c:v>
                </c:pt>
                <c:pt idx="445">
                  <c:v>3.9133599999999999</c:v>
                </c:pt>
                <c:pt idx="446">
                  <c:v>3.91255</c:v>
                </c:pt>
                <c:pt idx="447">
                  <c:v>3.9034</c:v>
                </c:pt>
                <c:pt idx="448">
                  <c:v>3.8747400000000001</c:v>
                </c:pt>
                <c:pt idx="449">
                  <c:v>3.8770799999999999</c:v>
                </c:pt>
                <c:pt idx="450">
                  <c:v>3.87371</c:v>
                </c:pt>
                <c:pt idx="451">
                  <c:v>3.8621699999999999</c:v>
                </c:pt>
                <c:pt idx="452">
                  <c:v>3.8470599999999999</c:v>
                </c:pt>
                <c:pt idx="453">
                  <c:v>3.8699400000000002</c:v>
                </c:pt>
                <c:pt idx="454">
                  <c:v>3.8920300000000001</c:v>
                </c:pt>
                <c:pt idx="455">
                  <c:v>3.8925000000000001</c:v>
                </c:pt>
                <c:pt idx="456">
                  <c:v>3.9001200000000003</c:v>
                </c:pt>
                <c:pt idx="457">
                  <c:v>3.8980700000000001</c:v>
                </c:pt>
                <c:pt idx="458">
                  <c:v>3.9042599999999998</c:v>
                </c:pt>
                <c:pt idx="459">
                  <c:v>3.9026700000000001</c:v>
                </c:pt>
                <c:pt idx="460">
                  <c:v>3.9146999999999998</c:v>
                </c:pt>
                <c:pt idx="461">
                  <c:v>3.8951500000000001</c:v>
                </c:pt>
                <c:pt idx="462">
                  <c:v>3.88212</c:v>
                </c:pt>
                <c:pt idx="463">
                  <c:v>3.9095599999999999</c:v>
                </c:pt>
                <c:pt idx="464">
                  <c:v>3.8854500000000001</c:v>
                </c:pt>
                <c:pt idx="465">
                  <c:v>3.9163000000000001</c:v>
                </c:pt>
                <c:pt idx="466">
                  <c:v>3.9156499999999999</c:v>
                </c:pt>
                <c:pt idx="467">
                  <c:v>3.8907099999999999</c:v>
                </c:pt>
                <c:pt idx="468">
                  <c:v>3.8805100000000001</c:v>
                </c:pt>
                <c:pt idx="469">
                  <c:v>3.8773599999999999</c:v>
                </c:pt>
                <c:pt idx="470">
                  <c:v>3.9314299999999998</c:v>
                </c:pt>
                <c:pt idx="471">
                  <c:v>3.8865099999999999</c:v>
                </c:pt>
                <c:pt idx="472">
                  <c:v>3.8727100000000001</c:v>
                </c:pt>
                <c:pt idx="473">
                  <c:v>3.8905799999999999</c:v>
                </c:pt>
                <c:pt idx="474">
                  <c:v>3.8478500000000002</c:v>
                </c:pt>
                <c:pt idx="475">
                  <c:v>3.8620000000000001</c:v>
                </c:pt>
                <c:pt idx="476">
                  <c:v>3.85683</c:v>
                </c:pt>
                <c:pt idx="477">
                  <c:v>3.8888600000000002</c:v>
                </c:pt>
                <c:pt idx="478">
                  <c:v>3.87859</c:v>
                </c:pt>
                <c:pt idx="479">
                  <c:v>3.8787500000000001</c:v>
                </c:pt>
                <c:pt idx="480">
                  <c:v>3.8839999999999999</c:v>
                </c:pt>
                <c:pt idx="481">
                  <c:v>3.89045</c:v>
                </c:pt>
                <c:pt idx="482">
                  <c:v>3.8597600000000001</c:v>
                </c:pt>
                <c:pt idx="483">
                  <c:v>3.8569499999999999</c:v>
                </c:pt>
                <c:pt idx="484">
                  <c:v>3.8835100000000002</c:v>
                </c:pt>
                <c:pt idx="485">
                  <c:v>3.9040499999999998</c:v>
                </c:pt>
                <c:pt idx="486">
                  <c:v>3.8641899999999998</c:v>
                </c:pt>
                <c:pt idx="487">
                  <c:v>3.89635</c:v>
                </c:pt>
                <c:pt idx="488">
                  <c:v>3.9192</c:v>
                </c:pt>
                <c:pt idx="489">
                  <c:v>3.9481600000000001</c:v>
                </c:pt>
                <c:pt idx="490">
                  <c:v>3.93845</c:v>
                </c:pt>
                <c:pt idx="491">
                  <c:v>3.9249999999999998</c:v>
                </c:pt>
                <c:pt idx="492">
                  <c:v>4.0011000000000001</c:v>
                </c:pt>
                <c:pt idx="493">
                  <c:v>4.0068999999999999</c:v>
                </c:pt>
                <c:pt idx="494">
                  <c:v>4.0010599999999998</c:v>
                </c:pt>
                <c:pt idx="495">
                  <c:v>3.9651300000000003</c:v>
                </c:pt>
                <c:pt idx="496">
                  <c:v>3.9445000000000001</c:v>
                </c:pt>
                <c:pt idx="497">
                  <c:v>3.9696500000000001</c:v>
                </c:pt>
                <c:pt idx="498">
                  <c:v>3.93283</c:v>
                </c:pt>
                <c:pt idx="499">
                  <c:v>3.98062</c:v>
                </c:pt>
                <c:pt idx="500">
                  <c:v>4.0299399999999999</c:v>
                </c:pt>
                <c:pt idx="501">
                  <c:v>4.0288399999999998</c:v>
                </c:pt>
                <c:pt idx="502">
                  <c:v>4.1540499999999998</c:v>
                </c:pt>
                <c:pt idx="503">
                  <c:v>4.1259899999999998</c:v>
                </c:pt>
                <c:pt idx="504">
                  <c:v>4.1532400000000003</c:v>
                </c:pt>
                <c:pt idx="505">
                  <c:v>4.2697099999999999</c:v>
                </c:pt>
                <c:pt idx="506">
                  <c:v>4.2989100000000002</c:v>
                </c:pt>
                <c:pt idx="507">
                  <c:v>4.3096300000000003</c:v>
                </c:pt>
                <c:pt idx="508">
                  <c:v>4.2832999999999997</c:v>
                </c:pt>
                <c:pt idx="509">
                  <c:v>4.2411500000000002</c:v>
                </c:pt>
                <c:pt idx="510">
                  <c:v>4.3394199999999996</c:v>
                </c:pt>
                <c:pt idx="511">
                  <c:v>4.4127999999999998</c:v>
                </c:pt>
                <c:pt idx="512">
                  <c:v>3.5444800000000001</c:v>
                </c:pt>
                <c:pt idx="513">
                  <c:v>3.56589</c:v>
                </c:pt>
                <c:pt idx="514">
                  <c:v>3.5594000000000001</c:v>
                </c:pt>
                <c:pt idx="515">
                  <c:v>3.5548500000000001</c:v>
                </c:pt>
                <c:pt idx="516">
                  <c:v>3.5663999999999998</c:v>
                </c:pt>
                <c:pt idx="517">
                  <c:v>3.57545</c:v>
                </c:pt>
                <c:pt idx="518">
                  <c:v>3.5939999999999999</c:v>
                </c:pt>
                <c:pt idx="519">
                  <c:v>3.5707599999999999</c:v>
                </c:pt>
                <c:pt idx="520">
                  <c:v>3.5822000000000003</c:v>
                </c:pt>
                <c:pt idx="521">
                  <c:v>3.5639599999999998</c:v>
                </c:pt>
                <c:pt idx="522">
                  <c:v>3.5667299999999997</c:v>
                </c:pt>
                <c:pt idx="523">
                  <c:v>3.5580600000000002</c:v>
                </c:pt>
                <c:pt idx="524">
                  <c:v>3.5774300000000001</c:v>
                </c:pt>
                <c:pt idx="525">
                  <c:v>3.6413600000000002</c:v>
                </c:pt>
                <c:pt idx="526">
                  <c:v>3.6084700000000001</c:v>
                </c:pt>
                <c:pt idx="527">
                  <c:v>3.6114199999999999</c:v>
                </c:pt>
                <c:pt idx="528">
                  <c:v>3.5760000000000001</c:v>
                </c:pt>
                <c:pt idx="529">
                  <c:v>3.5439699999999998</c:v>
                </c:pt>
                <c:pt idx="530">
                  <c:v>3.5443799999999999</c:v>
                </c:pt>
                <c:pt idx="531">
                  <c:v>3.53085</c:v>
                </c:pt>
                <c:pt idx="532">
                  <c:v>3.5253999999999999</c:v>
                </c:pt>
                <c:pt idx="533">
                  <c:v>3.5116700000000001</c:v>
                </c:pt>
                <c:pt idx="534">
                  <c:v>3.4853000000000001</c:v>
                </c:pt>
                <c:pt idx="535">
                  <c:v>3.4842300000000002</c:v>
                </c:pt>
                <c:pt idx="536">
                  <c:v>3.4742500000000001</c:v>
                </c:pt>
                <c:pt idx="537">
                  <c:v>3.4721500000000001</c:v>
                </c:pt>
                <c:pt idx="538">
                  <c:v>3.4587500000000002</c:v>
                </c:pt>
                <c:pt idx="539">
                  <c:v>3.4610699999999999</c:v>
                </c:pt>
                <c:pt idx="540">
                  <c:v>3.4591500000000002</c:v>
                </c:pt>
                <c:pt idx="541">
                  <c:v>3.4576500000000001</c:v>
                </c:pt>
                <c:pt idx="542">
                  <c:v>3.45072</c:v>
                </c:pt>
                <c:pt idx="543">
                  <c:v>3.4576500000000001</c:v>
                </c:pt>
                <c:pt idx="544">
                  <c:v>3.4716900000000002</c:v>
                </c:pt>
                <c:pt idx="545">
                  <c:v>3.4792899999999998</c:v>
                </c:pt>
                <c:pt idx="546">
                  <c:v>3.4770099999999999</c:v>
                </c:pt>
                <c:pt idx="547">
                  <c:v>3.4761500000000001</c:v>
                </c:pt>
                <c:pt idx="548">
                  <c:v>3.47241</c:v>
                </c:pt>
                <c:pt idx="549">
                  <c:v>3.4902000000000002</c:v>
                </c:pt>
                <c:pt idx="550">
                  <c:v>3.49498</c:v>
                </c:pt>
                <c:pt idx="551">
                  <c:v>3.5060099999999998</c:v>
                </c:pt>
                <c:pt idx="552">
                  <c:v>3.512</c:v>
                </c:pt>
                <c:pt idx="553">
                  <c:v>3.5104500000000001</c:v>
                </c:pt>
                <c:pt idx="554">
                  <c:v>3.5152000000000001</c:v>
                </c:pt>
                <c:pt idx="555">
                  <c:v>3.52094</c:v>
                </c:pt>
                <c:pt idx="556">
                  <c:v>3.5260699999999998</c:v>
                </c:pt>
                <c:pt idx="557">
                  <c:v>3.5097700000000001</c:v>
                </c:pt>
                <c:pt idx="558">
                  <c:v>3.5043800000000003</c:v>
                </c:pt>
                <c:pt idx="559">
                  <c:v>3.5088599999999999</c:v>
                </c:pt>
                <c:pt idx="560">
                  <c:v>3.51294</c:v>
                </c:pt>
                <c:pt idx="561">
                  <c:v>3.50515</c:v>
                </c:pt>
                <c:pt idx="562">
                  <c:v>3.5124499999999999</c:v>
                </c:pt>
                <c:pt idx="563">
                  <c:v>3.5097499999999999</c:v>
                </c:pt>
                <c:pt idx="564">
                  <c:v>3.5037500000000001</c:v>
                </c:pt>
                <c:pt idx="565">
                  <c:v>3.5058600000000002</c:v>
                </c:pt>
                <c:pt idx="566">
                  <c:v>3.4936500000000001</c:v>
                </c:pt>
                <c:pt idx="567">
                  <c:v>3.5012799999999999</c:v>
                </c:pt>
                <c:pt idx="568">
                  <c:v>3.4955500000000002</c:v>
                </c:pt>
                <c:pt idx="569">
                  <c:v>3.5047000000000001</c:v>
                </c:pt>
                <c:pt idx="570">
                  <c:v>3.4886499999999998</c:v>
                </c:pt>
                <c:pt idx="571">
                  <c:v>3.5046499999999998</c:v>
                </c:pt>
                <c:pt idx="572">
                  <c:v>3.50935</c:v>
                </c:pt>
                <c:pt idx="573">
                  <c:v>3.4969000000000001</c:v>
                </c:pt>
                <c:pt idx="574">
                  <c:v>3.5019499999999999</c:v>
                </c:pt>
                <c:pt idx="575">
                  <c:v>3.49342</c:v>
                </c:pt>
                <c:pt idx="576">
                  <c:v>3.50305</c:v>
                </c:pt>
                <c:pt idx="577">
                  <c:v>3.4976500000000001</c:v>
                </c:pt>
                <c:pt idx="578">
                  <c:v>3.4801899999999999</c:v>
                </c:pt>
                <c:pt idx="579">
                  <c:v>3.4682499999999998</c:v>
                </c:pt>
                <c:pt idx="580">
                  <c:v>3.4649800000000002</c:v>
                </c:pt>
                <c:pt idx="581">
                  <c:v>3.4510199999999998</c:v>
                </c:pt>
                <c:pt idx="582">
                  <c:v>3.4447999999999999</c:v>
                </c:pt>
                <c:pt idx="583">
                  <c:v>3.4512499999999999</c:v>
                </c:pt>
                <c:pt idx="584">
                  <c:v>3.4460000000000002</c:v>
                </c:pt>
                <c:pt idx="585">
                  <c:v>3.4610500000000002</c:v>
                </c:pt>
                <c:pt idx="586">
                  <c:v>3.4529999999999998</c:v>
                </c:pt>
                <c:pt idx="587">
                  <c:v>3.4592000000000001</c:v>
                </c:pt>
                <c:pt idx="588">
                  <c:v>3.4662500000000001</c:v>
                </c:pt>
                <c:pt idx="589">
                  <c:v>3.4634</c:v>
                </c:pt>
                <c:pt idx="590">
                  <c:v>3.4672499999999999</c:v>
                </c:pt>
                <c:pt idx="591">
                  <c:v>3.4643999999999999</c:v>
                </c:pt>
                <c:pt idx="592">
                  <c:v>3.45295</c:v>
                </c:pt>
                <c:pt idx="593">
                  <c:v>3.4568500000000002</c:v>
                </c:pt>
                <c:pt idx="594">
                  <c:v>3.4632499999999999</c:v>
                </c:pt>
                <c:pt idx="595">
                  <c:v>3.4645999999999999</c:v>
                </c:pt>
                <c:pt idx="596">
                  <c:v>3.4817</c:v>
                </c:pt>
                <c:pt idx="597">
                  <c:v>3.4588100000000002</c:v>
                </c:pt>
                <c:pt idx="598">
                  <c:v>3.4643899999999999</c:v>
                </c:pt>
                <c:pt idx="599">
                  <c:v>3.4667699999999999</c:v>
                </c:pt>
                <c:pt idx="600">
                  <c:v>3.4743499999999998</c:v>
                </c:pt>
                <c:pt idx="601">
                  <c:v>3.4703499999999998</c:v>
                </c:pt>
                <c:pt idx="602">
                  <c:v>3.4693499999999999</c:v>
                </c:pt>
                <c:pt idx="603">
                  <c:v>3.4834200000000002</c:v>
                </c:pt>
                <c:pt idx="604">
                  <c:v>3.46489</c:v>
                </c:pt>
                <c:pt idx="605">
                  <c:v>3.4647000000000001</c:v>
                </c:pt>
                <c:pt idx="606">
                  <c:v>3.4733399999999999</c:v>
                </c:pt>
                <c:pt idx="607">
                  <c:v>3.4783499999999998</c:v>
                </c:pt>
                <c:pt idx="608">
                  <c:v>3.4883500000000001</c:v>
                </c:pt>
                <c:pt idx="609">
                  <c:v>3.4821400000000002</c:v>
                </c:pt>
                <c:pt idx="610">
                  <c:v>3.4902500000000001</c:v>
                </c:pt>
                <c:pt idx="611">
                  <c:v>3.50115</c:v>
                </c:pt>
                <c:pt idx="612">
                  <c:v>3.4794800000000001</c:v>
                </c:pt>
                <c:pt idx="613">
                  <c:v>3.4680499999999999</c:v>
                </c:pt>
                <c:pt idx="614">
                  <c:v>3.4639500000000001</c:v>
                </c:pt>
                <c:pt idx="615">
                  <c:v>3.4641700000000002</c:v>
                </c:pt>
                <c:pt idx="616">
                  <c:v>3.4607399999999999</c:v>
                </c:pt>
                <c:pt idx="617">
                  <c:v>3.4588000000000001</c:v>
                </c:pt>
                <c:pt idx="618">
                  <c:v>3.4518499999999999</c:v>
                </c:pt>
                <c:pt idx="619">
                  <c:v>3.4545500000000002</c:v>
                </c:pt>
                <c:pt idx="620">
                  <c:v>3.47675</c:v>
                </c:pt>
                <c:pt idx="621">
                  <c:v>3.4487000000000001</c:v>
                </c:pt>
                <c:pt idx="622">
                  <c:v>3.4539499999999999</c:v>
                </c:pt>
                <c:pt idx="623">
                  <c:v>3.4641500000000001</c:v>
                </c:pt>
                <c:pt idx="624">
                  <c:v>3.4574500000000001</c:v>
                </c:pt>
                <c:pt idx="625">
                  <c:v>3.4573999999999998</c:v>
                </c:pt>
                <c:pt idx="626">
                  <c:v>3.4703900000000001</c:v>
                </c:pt>
                <c:pt idx="627">
                  <c:v>3.4586800000000002</c:v>
                </c:pt>
                <c:pt idx="628">
                  <c:v>3.4446500000000002</c:v>
                </c:pt>
                <c:pt idx="629">
                  <c:v>3.4306999999999999</c:v>
                </c:pt>
                <c:pt idx="630">
                  <c:v>3.4364499999999998</c:v>
                </c:pt>
                <c:pt idx="631">
                  <c:v>3.4337200000000001</c:v>
                </c:pt>
                <c:pt idx="632">
                  <c:v>3.4142000000000001</c:v>
                </c:pt>
                <c:pt idx="633">
                  <c:v>3.4129</c:v>
                </c:pt>
                <c:pt idx="634">
                  <c:v>3.4115000000000002</c:v>
                </c:pt>
                <c:pt idx="635">
                  <c:v>3.4116200000000001</c:v>
                </c:pt>
                <c:pt idx="636">
                  <c:v>3.4070499999999999</c:v>
                </c:pt>
                <c:pt idx="637">
                  <c:v>3.4042500000000002</c:v>
                </c:pt>
                <c:pt idx="638">
                  <c:v>3.4056000000000002</c:v>
                </c:pt>
                <c:pt idx="639">
                  <c:v>3.4144000000000001</c:v>
                </c:pt>
                <c:pt idx="640">
                  <c:v>3.4147400000000001</c:v>
                </c:pt>
                <c:pt idx="641">
                  <c:v>3.42415</c:v>
                </c:pt>
                <c:pt idx="642">
                  <c:v>3.4017499999999998</c:v>
                </c:pt>
                <c:pt idx="643">
                  <c:v>3.4035899999999999</c:v>
                </c:pt>
                <c:pt idx="644">
                  <c:v>3.4068499999999999</c:v>
                </c:pt>
                <c:pt idx="645">
                  <c:v>3.4111899999999999</c:v>
                </c:pt>
                <c:pt idx="646">
                  <c:v>3.4118499999999998</c:v>
                </c:pt>
                <c:pt idx="647">
                  <c:v>3.3936999999999999</c:v>
                </c:pt>
                <c:pt idx="648">
                  <c:v>3.3952999999999998</c:v>
                </c:pt>
                <c:pt idx="649">
                  <c:v>3.4082499999999998</c:v>
                </c:pt>
                <c:pt idx="650">
                  <c:v>3.4135</c:v>
                </c:pt>
                <c:pt idx="651">
                  <c:v>3.4069500000000001</c:v>
                </c:pt>
                <c:pt idx="652">
                  <c:v>3.4144000000000001</c:v>
                </c:pt>
                <c:pt idx="653">
                  <c:v>3.42665</c:v>
                </c:pt>
                <c:pt idx="654">
                  <c:v>3.4256500000000001</c:v>
                </c:pt>
                <c:pt idx="655">
                  <c:v>3.4152499999999999</c:v>
                </c:pt>
                <c:pt idx="656">
                  <c:v>3.4129999999999998</c:v>
                </c:pt>
                <c:pt idx="657">
                  <c:v>3.4</c:v>
                </c:pt>
                <c:pt idx="658">
                  <c:v>3.4158499999999998</c:v>
                </c:pt>
                <c:pt idx="659">
                  <c:v>3.4212500000000001</c:v>
                </c:pt>
                <c:pt idx="660">
                  <c:v>3.4251499999999999</c:v>
                </c:pt>
                <c:pt idx="661">
                  <c:v>3.41005</c:v>
                </c:pt>
                <c:pt idx="662">
                  <c:v>3.3894000000000002</c:v>
                </c:pt>
                <c:pt idx="663">
                  <c:v>3.4005000000000001</c:v>
                </c:pt>
                <c:pt idx="664">
                  <c:v>3.4003000000000001</c:v>
                </c:pt>
                <c:pt idx="665">
                  <c:v>3.3792</c:v>
                </c:pt>
                <c:pt idx="666">
                  <c:v>3.3805499999999999</c:v>
                </c:pt>
                <c:pt idx="667">
                  <c:v>3.3730000000000002</c:v>
                </c:pt>
                <c:pt idx="668">
                  <c:v>3.3713000000000002</c:v>
                </c:pt>
                <c:pt idx="669">
                  <c:v>3.3646500000000001</c:v>
                </c:pt>
                <c:pt idx="670">
                  <c:v>3.3601999999999999</c:v>
                </c:pt>
                <c:pt idx="671">
                  <c:v>3.3932500000000001</c:v>
                </c:pt>
                <c:pt idx="672">
                  <c:v>3.3844500000000002</c:v>
                </c:pt>
                <c:pt idx="673">
                  <c:v>3.4016999999999999</c:v>
                </c:pt>
                <c:pt idx="674">
                  <c:v>3.3902000000000001</c:v>
                </c:pt>
                <c:pt idx="675">
                  <c:v>3.39574</c:v>
                </c:pt>
                <c:pt idx="676">
                  <c:v>3.3902000000000001</c:v>
                </c:pt>
                <c:pt idx="677">
                  <c:v>3.4029500000000001</c:v>
                </c:pt>
                <c:pt idx="678">
                  <c:v>3.40585</c:v>
                </c:pt>
                <c:pt idx="679">
                  <c:v>3.4104800000000002</c:v>
                </c:pt>
                <c:pt idx="680">
                  <c:v>3.4016299999999999</c:v>
                </c:pt>
                <c:pt idx="681">
                  <c:v>3.4062000000000001</c:v>
                </c:pt>
                <c:pt idx="682">
                  <c:v>3.4179499999999998</c:v>
                </c:pt>
                <c:pt idx="683">
                  <c:v>3.4271500000000001</c:v>
                </c:pt>
                <c:pt idx="684">
                  <c:v>3.4245100000000002</c:v>
                </c:pt>
                <c:pt idx="685">
                  <c:v>3.4290500000000002</c:v>
                </c:pt>
                <c:pt idx="686">
                  <c:v>3.43283</c:v>
                </c:pt>
                <c:pt idx="687">
                  <c:v>3.43343</c:v>
                </c:pt>
                <c:pt idx="688">
                  <c:v>3.4298199999999999</c:v>
                </c:pt>
                <c:pt idx="689">
                  <c:v>3.4234999999999998</c:v>
                </c:pt>
                <c:pt idx="690">
                  <c:v>3.4289999999999998</c:v>
                </c:pt>
                <c:pt idx="691">
                  <c:v>3.4307500000000002</c:v>
                </c:pt>
                <c:pt idx="692">
                  <c:v>3.4359500000000001</c:v>
                </c:pt>
                <c:pt idx="693">
                  <c:v>3.4470499999999999</c:v>
                </c:pt>
                <c:pt idx="694">
                  <c:v>3.4523000000000001</c:v>
                </c:pt>
                <c:pt idx="695">
                  <c:v>3.45181</c:v>
                </c:pt>
                <c:pt idx="696">
                  <c:v>3.4401700000000002</c:v>
                </c:pt>
                <c:pt idx="697">
                  <c:v>3.4434100000000001</c:v>
                </c:pt>
                <c:pt idx="698">
                  <c:v>3.4372400000000001</c:v>
                </c:pt>
                <c:pt idx="699">
                  <c:v>3.4511799999999999</c:v>
                </c:pt>
                <c:pt idx="700">
                  <c:v>3.4543699999999999</c:v>
                </c:pt>
                <c:pt idx="701">
                  <c:v>3.4407700000000001</c:v>
                </c:pt>
                <c:pt idx="702">
                  <c:v>3.4311600000000002</c:v>
                </c:pt>
                <c:pt idx="703">
                  <c:v>3.4302000000000001</c:v>
                </c:pt>
                <c:pt idx="704">
                  <c:v>3.4235799999999998</c:v>
                </c:pt>
                <c:pt idx="705">
                  <c:v>3.4284499999999998</c:v>
                </c:pt>
                <c:pt idx="706">
                  <c:v>3.4273400000000001</c:v>
                </c:pt>
                <c:pt idx="707">
                  <c:v>3.4390000000000001</c:v>
                </c:pt>
                <c:pt idx="708">
                  <c:v>3.4446300000000001</c:v>
                </c:pt>
                <c:pt idx="709">
                  <c:v>3.4374000000000002</c:v>
                </c:pt>
                <c:pt idx="710">
                  <c:v>3.4365199999999998</c:v>
                </c:pt>
                <c:pt idx="711">
                  <c:v>3.4303599999999999</c:v>
                </c:pt>
                <c:pt idx="712">
                  <c:v>3.41635</c:v>
                </c:pt>
                <c:pt idx="713">
                  <c:v>3.4205700000000001</c:v>
                </c:pt>
                <c:pt idx="714">
                  <c:v>3.4173900000000001</c:v>
                </c:pt>
                <c:pt idx="715">
                  <c:v>3.4022000000000001</c:v>
                </c:pt>
                <c:pt idx="716">
                  <c:v>3.4072300000000002</c:v>
                </c:pt>
                <c:pt idx="717">
                  <c:v>3.4134500000000001</c:v>
                </c:pt>
                <c:pt idx="718">
                  <c:v>3.4261400000000002</c:v>
                </c:pt>
                <c:pt idx="719">
                  <c:v>3.4199199999999998</c:v>
                </c:pt>
                <c:pt idx="720">
                  <c:v>3.4199799999999998</c:v>
                </c:pt>
                <c:pt idx="721">
                  <c:v>3.4186199999999998</c:v>
                </c:pt>
                <c:pt idx="722">
                  <c:v>3.4285000000000001</c:v>
                </c:pt>
                <c:pt idx="723">
                  <c:v>3.4323000000000001</c:v>
                </c:pt>
                <c:pt idx="724">
                  <c:v>3.4461300000000001</c:v>
                </c:pt>
                <c:pt idx="725">
                  <c:v>3.4467300000000001</c:v>
                </c:pt>
                <c:pt idx="726">
                  <c:v>3.4469599999999998</c:v>
                </c:pt>
                <c:pt idx="727">
                  <c:v>3.4579200000000001</c:v>
                </c:pt>
                <c:pt idx="728">
                  <c:v>3.4582999999999999</c:v>
                </c:pt>
                <c:pt idx="729">
                  <c:v>3.4779800000000001</c:v>
                </c:pt>
                <c:pt idx="730">
                  <c:v>3.4822699999999998</c:v>
                </c:pt>
                <c:pt idx="731">
                  <c:v>3.4947599999999999</c:v>
                </c:pt>
                <c:pt idx="732">
                  <c:v>3.47546</c:v>
                </c:pt>
                <c:pt idx="733">
                  <c:v>3.4699800000000001</c:v>
                </c:pt>
                <c:pt idx="734">
                  <c:v>3.4582000000000002</c:v>
                </c:pt>
                <c:pt idx="735">
                  <c:v>3.4503400000000002</c:v>
                </c:pt>
                <c:pt idx="736">
                  <c:v>3.4228299999999998</c:v>
                </c:pt>
                <c:pt idx="737">
                  <c:v>3.4350399999999999</c:v>
                </c:pt>
                <c:pt idx="738">
                  <c:v>3.43127</c:v>
                </c:pt>
                <c:pt idx="739">
                  <c:v>3.4821900000000001</c:v>
                </c:pt>
                <c:pt idx="740">
                  <c:v>3.4231500000000001</c:v>
                </c:pt>
                <c:pt idx="741">
                  <c:v>3.4153799999999999</c:v>
                </c:pt>
                <c:pt idx="742">
                  <c:v>3.4291999999999998</c:v>
                </c:pt>
                <c:pt idx="743">
                  <c:v>3.4081299999999999</c:v>
                </c:pt>
                <c:pt idx="744">
                  <c:v>3.4070999999999998</c:v>
                </c:pt>
                <c:pt idx="745">
                  <c:v>3.4034</c:v>
                </c:pt>
                <c:pt idx="746">
                  <c:v>3.41642</c:v>
                </c:pt>
                <c:pt idx="747">
                  <c:v>3.4175900000000001</c:v>
                </c:pt>
                <c:pt idx="748">
                  <c:v>3.3952800000000001</c:v>
                </c:pt>
                <c:pt idx="749">
                  <c:v>3.3918400000000002</c:v>
                </c:pt>
                <c:pt idx="750">
                  <c:v>3.3902900000000002</c:v>
                </c:pt>
                <c:pt idx="751">
                  <c:v>3.4037600000000001</c:v>
                </c:pt>
                <c:pt idx="752">
                  <c:v>3.399</c:v>
                </c:pt>
                <c:pt idx="753">
                  <c:v>3.4059300000000001</c:v>
                </c:pt>
                <c:pt idx="754">
                  <c:v>3.4152800000000001</c:v>
                </c:pt>
                <c:pt idx="755">
                  <c:v>3.4100899999999998</c:v>
                </c:pt>
                <c:pt idx="756">
                  <c:v>3.411</c:v>
                </c:pt>
                <c:pt idx="757">
                  <c:v>3.4270700000000001</c:v>
                </c:pt>
                <c:pt idx="758">
                  <c:v>3.4443700000000002</c:v>
                </c:pt>
                <c:pt idx="759">
                  <c:v>3.4842300000000002</c:v>
                </c:pt>
                <c:pt idx="760">
                  <c:v>3.4789300000000001</c:v>
                </c:pt>
                <c:pt idx="761">
                  <c:v>3.4580500000000001</c:v>
                </c:pt>
                <c:pt idx="762">
                  <c:v>3.4582000000000002</c:v>
                </c:pt>
                <c:pt idx="763">
                  <c:v>3.4230499999999999</c:v>
                </c:pt>
                <c:pt idx="764">
                  <c:v>3.4313099999999999</c:v>
                </c:pt>
                <c:pt idx="765">
                  <c:v>3.4285999999999999</c:v>
                </c:pt>
                <c:pt idx="766">
                  <c:v>3.4018999999999999</c:v>
                </c:pt>
                <c:pt idx="767">
                  <c:v>3.3704499999999999</c:v>
                </c:pt>
                <c:pt idx="768">
                  <c:v>3.37344</c:v>
                </c:pt>
                <c:pt idx="769">
                  <c:v>3.3689</c:v>
                </c:pt>
                <c:pt idx="770">
                  <c:v>3.3786499999999999</c:v>
                </c:pt>
                <c:pt idx="771">
                  <c:v>3.3822100000000002</c:v>
                </c:pt>
                <c:pt idx="772">
                  <c:v>3.3623500000000002</c:v>
                </c:pt>
                <c:pt idx="773">
                  <c:v>3.3548800000000001</c:v>
                </c:pt>
                <c:pt idx="774">
                  <c:v>3.3802500000000002</c:v>
                </c:pt>
                <c:pt idx="775">
                  <c:v>3.3653300000000002</c:v>
                </c:pt>
                <c:pt idx="776">
                  <c:v>3.38395</c:v>
                </c:pt>
                <c:pt idx="777">
                  <c:v>3.3756900000000001</c:v>
                </c:pt>
                <c:pt idx="778">
                  <c:v>3.3741599999999998</c:v>
                </c:pt>
                <c:pt idx="779">
                  <c:v>3.3889300000000002</c:v>
                </c:pt>
                <c:pt idx="780">
                  <c:v>3.3887399999999999</c:v>
                </c:pt>
                <c:pt idx="781">
                  <c:v>3.3913500000000001</c:v>
                </c:pt>
                <c:pt idx="782">
                  <c:v>3.38611</c:v>
                </c:pt>
                <c:pt idx="783">
                  <c:v>3.3855900000000001</c:v>
                </c:pt>
                <c:pt idx="784">
                  <c:v>3.3837999999999999</c:v>
                </c:pt>
                <c:pt idx="785">
                  <c:v>3.3838400000000002</c:v>
                </c:pt>
                <c:pt idx="786">
                  <c:v>3.3707699999999998</c:v>
                </c:pt>
                <c:pt idx="787">
                  <c:v>3.3826999999999998</c:v>
                </c:pt>
                <c:pt idx="788">
                  <c:v>3.3797100000000002</c:v>
                </c:pt>
                <c:pt idx="789">
                  <c:v>3.3952399999999998</c:v>
                </c:pt>
                <c:pt idx="790">
                  <c:v>3.3959199999999998</c:v>
                </c:pt>
                <c:pt idx="791">
                  <c:v>3.3902000000000001</c:v>
                </c:pt>
                <c:pt idx="792">
                  <c:v>3.4088599999999998</c:v>
                </c:pt>
                <c:pt idx="793">
                  <c:v>3.4318200000000001</c:v>
                </c:pt>
                <c:pt idx="794">
                  <c:v>3.4186000000000001</c:v>
                </c:pt>
                <c:pt idx="795">
                  <c:v>3.4182899999999998</c:v>
                </c:pt>
                <c:pt idx="796">
                  <c:v>3.41709</c:v>
                </c:pt>
                <c:pt idx="797">
                  <c:v>3.4228299999999998</c:v>
                </c:pt>
                <c:pt idx="798">
                  <c:v>3.4230100000000001</c:v>
                </c:pt>
                <c:pt idx="799">
                  <c:v>3.4220800000000002</c:v>
                </c:pt>
                <c:pt idx="800">
                  <c:v>3.4243000000000001</c:v>
                </c:pt>
                <c:pt idx="801">
                  <c:v>3.41797</c:v>
                </c:pt>
                <c:pt idx="802">
                  <c:v>3.4253</c:v>
                </c:pt>
                <c:pt idx="803">
                  <c:v>3.4187599999999998</c:v>
                </c:pt>
                <c:pt idx="804">
                  <c:v>3.4143699999999999</c:v>
                </c:pt>
                <c:pt idx="805">
                  <c:v>3.4140199999999998</c:v>
                </c:pt>
                <c:pt idx="806">
                  <c:v>3.40767</c:v>
                </c:pt>
                <c:pt idx="807">
                  <c:v>3.41276</c:v>
                </c:pt>
                <c:pt idx="808">
                  <c:v>3.4164599999999998</c:v>
                </c:pt>
                <c:pt idx="809">
                  <c:v>3.4056299999999999</c:v>
                </c:pt>
                <c:pt idx="810">
                  <c:v>3.4123700000000001</c:v>
                </c:pt>
                <c:pt idx="811">
                  <c:v>3.4082599999999998</c:v>
                </c:pt>
                <c:pt idx="812">
                  <c:v>3.4046500000000002</c:v>
                </c:pt>
                <c:pt idx="813">
                  <c:v>3.3916900000000001</c:v>
                </c:pt>
                <c:pt idx="814">
                  <c:v>3.38558</c:v>
                </c:pt>
                <c:pt idx="815">
                  <c:v>3.3920699999999999</c:v>
                </c:pt>
                <c:pt idx="816">
                  <c:v>3.3986800000000001</c:v>
                </c:pt>
                <c:pt idx="817">
                  <c:v>3.40706</c:v>
                </c:pt>
                <c:pt idx="818">
                  <c:v>3.4123899999999998</c:v>
                </c:pt>
                <c:pt idx="819">
                  <c:v>3.4184299999999999</c:v>
                </c:pt>
                <c:pt idx="820">
                  <c:v>3.3945500000000002</c:v>
                </c:pt>
                <c:pt idx="821">
                  <c:v>3.4132699999999998</c:v>
                </c:pt>
                <c:pt idx="822">
                  <c:v>3.3835700000000002</c:v>
                </c:pt>
                <c:pt idx="823">
                  <c:v>3.40029</c:v>
                </c:pt>
                <c:pt idx="824">
                  <c:v>3.40036</c:v>
                </c:pt>
                <c:pt idx="825">
                  <c:v>3.4117600000000001</c:v>
                </c:pt>
                <c:pt idx="826">
                  <c:v>3.3971800000000001</c:v>
                </c:pt>
                <c:pt idx="827">
                  <c:v>3.3858299999999999</c:v>
                </c:pt>
                <c:pt idx="828">
                  <c:v>3.3884600000000002</c:v>
                </c:pt>
                <c:pt idx="829">
                  <c:v>3.3866499999999999</c:v>
                </c:pt>
                <c:pt idx="830">
                  <c:v>3.39324</c:v>
                </c:pt>
                <c:pt idx="831">
                  <c:v>3.3952900000000001</c:v>
                </c:pt>
                <c:pt idx="832">
                  <c:v>3.4041299999999999</c:v>
                </c:pt>
                <c:pt idx="833">
                  <c:v>3.37805</c:v>
                </c:pt>
                <c:pt idx="834">
                  <c:v>3.3822299999999998</c:v>
                </c:pt>
                <c:pt idx="835">
                  <c:v>3.3791500000000001</c:v>
                </c:pt>
                <c:pt idx="836">
                  <c:v>3.3764599999999998</c:v>
                </c:pt>
                <c:pt idx="837">
                  <c:v>3.36944</c:v>
                </c:pt>
                <c:pt idx="838">
                  <c:v>3.38191</c:v>
                </c:pt>
                <c:pt idx="839">
                  <c:v>3.38828</c:v>
                </c:pt>
                <c:pt idx="840">
                  <c:v>3.3925000000000001</c:v>
                </c:pt>
                <c:pt idx="841">
                  <c:v>3.3948900000000002</c:v>
                </c:pt>
                <c:pt idx="842">
                  <c:v>3.4106299999999998</c:v>
                </c:pt>
                <c:pt idx="843">
                  <c:v>3.4205100000000002</c:v>
                </c:pt>
                <c:pt idx="844">
                  <c:v>3.4256199999999999</c:v>
                </c:pt>
                <c:pt idx="845">
                  <c:v>3.4149500000000002</c:v>
                </c:pt>
                <c:pt idx="846">
                  <c:v>3.4271400000000001</c:v>
                </c:pt>
                <c:pt idx="847">
                  <c:v>3.4374600000000002</c:v>
                </c:pt>
                <c:pt idx="848">
                  <c:v>3.4447700000000001</c:v>
                </c:pt>
                <c:pt idx="849">
                  <c:v>3.4494600000000002</c:v>
                </c:pt>
                <c:pt idx="850">
                  <c:v>3.44875</c:v>
                </c:pt>
                <c:pt idx="851">
                  <c:v>3.4446500000000002</c:v>
                </c:pt>
                <c:pt idx="852">
                  <c:v>3.43045</c:v>
                </c:pt>
                <c:pt idx="853">
                  <c:v>3.4248400000000001</c:v>
                </c:pt>
                <c:pt idx="854">
                  <c:v>3.43927</c:v>
                </c:pt>
                <c:pt idx="855">
                  <c:v>3.4179300000000001</c:v>
                </c:pt>
                <c:pt idx="856">
                  <c:v>3.4114</c:v>
                </c:pt>
                <c:pt idx="857">
                  <c:v>3.3806699999999998</c:v>
                </c:pt>
                <c:pt idx="858">
                  <c:v>3.4101300000000001</c:v>
                </c:pt>
                <c:pt idx="859">
                  <c:v>3.3979900000000001</c:v>
                </c:pt>
                <c:pt idx="860">
                  <c:v>3.4013800000000001</c:v>
                </c:pt>
                <c:pt idx="861">
                  <c:v>3.4091399999999998</c:v>
                </c:pt>
                <c:pt idx="862">
                  <c:v>3.4028700000000001</c:v>
                </c:pt>
                <c:pt idx="863">
                  <c:v>3.4232200000000002</c:v>
                </c:pt>
                <c:pt idx="864">
                  <c:v>3.45573</c:v>
                </c:pt>
                <c:pt idx="865">
                  <c:v>3.4622000000000002</c:v>
                </c:pt>
                <c:pt idx="866">
                  <c:v>3.4686900000000001</c:v>
                </c:pt>
                <c:pt idx="867">
                  <c:v>3.4615200000000002</c:v>
                </c:pt>
                <c:pt idx="868">
                  <c:v>3.4648400000000001</c:v>
                </c:pt>
                <c:pt idx="869">
                  <c:v>3.4553699999999998</c:v>
                </c:pt>
                <c:pt idx="870">
                  <c:v>3.47336</c:v>
                </c:pt>
                <c:pt idx="871">
                  <c:v>3.4738099999999998</c:v>
                </c:pt>
                <c:pt idx="872">
                  <c:v>3.4847299999999999</c:v>
                </c:pt>
                <c:pt idx="873">
                  <c:v>3.4581</c:v>
                </c:pt>
                <c:pt idx="874">
                  <c:v>3.4310499999999999</c:v>
                </c:pt>
                <c:pt idx="875">
                  <c:v>3.4253999999999998</c:v>
                </c:pt>
                <c:pt idx="876">
                  <c:v>3.4449999999999998</c:v>
                </c:pt>
                <c:pt idx="877">
                  <c:v>3.4508700000000001</c:v>
                </c:pt>
                <c:pt idx="878">
                  <c:v>3.4383300000000001</c:v>
                </c:pt>
                <c:pt idx="879">
                  <c:v>3.4497100000000001</c:v>
                </c:pt>
                <c:pt idx="880">
                  <c:v>3.4277199999999999</c:v>
                </c:pt>
                <c:pt idx="881">
                  <c:v>3.4177499999999998</c:v>
                </c:pt>
                <c:pt idx="882">
                  <c:v>3.3922499999999998</c:v>
                </c:pt>
                <c:pt idx="883">
                  <c:v>3.3917999999999999</c:v>
                </c:pt>
                <c:pt idx="884">
                  <c:v>3.4067699999999999</c:v>
                </c:pt>
                <c:pt idx="885">
                  <c:v>3.4015300000000002</c:v>
                </c:pt>
                <c:pt idx="886">
                  <c:v>3.40605</c:v>
                </c:pt>
                <c:pt idx="887">
                  <c:v>3.42557</c:v>
                </c:pt>
                <c:pt idx="888">
                  <c:v>3.4147500000000002</c:v>
                </c:pt>
                <c:pt idx="889">
                  <c:v>3.42645</c:v>
                </c:pt>
                <c:pt idx="890">
                  <c:v>3.4317799999999998</c:v>
                </c:pt>
                <c:pt idx="891">
                  <c:v>3.4451000000000001</c:v>
                </c:pt>
                <c:pt idx="892">
                  <c:v>3.4513699999999998</c:v>
                </c:pt>
                <c:pt idx="893">
                  <c:v>3.4311099999999999</c:v>
                </c:pt>
                <c:pt idx="894">
                  <c:v>3.4067600000000002</c:v>
                </c:pt>
                <c:pt idx="895">
                  <c:v>3.4329999999999998</c:v>
                </c:pt>
                <c:pt idx="896">
                  <c:v>3.4282400000000002</c:v>
                </c:pt>
                <c:pt idx="897">
                  <c:v>3.4184999999999999</c:v>
                </c:pt>
                <c:pt idx="898">
                  <c:v>3.4031099999999999</c:v>
                </c:pt>
                <c:pt idx="899">
                  <c:v>3.4130400000000001</c:v>
                </c:pt>
                <c:pt idx="900">
                  <c:v>3.42544</c:v>
                </c:pt>
                <c:pt idx="901">
                  <c:v>3.4251200000000002</c:v>
                </c:pt>
                <c:pt idx="902">
                  <c:v>3.43784</c:v>
                </c:pt>
                <c:pt idx="903">
                  <c:v>3.4400300000000001</c:v>
                </c:pt>
                <c:pt idx="904">
                  <c:v>3.45892</c:v>
                </c:pt>
                <c:pt idx="905">
                  <c:v>3.47397</c:v>
                </c:pt>
                <c:pt idx="906">
                  <c:v>3.4805999999999999</c:v>
                </c:pt>
                <c:pt idx="907">
                  <c:v>3.4874499999999999</c:v>
                </c:pt>
                <c:pt idx="908">
                  <c:v>3.4770599999999998</c:v>
                </c:pt>
                <c:pt idx="909">
                  <c:v>3.4799699999999998</c:v>
                </c:pt>
                <c:pt idx="910">
                  <c:v>3.4802</c:v>
                </c:pt>
                <c:pt idx="911">
                  <c:v>3.4596299999999998</c:v>
                </c:pt>
                <c:pt idx="912">
                  <c:v>3.49533</c:v>
                </c:pt>
                <c:pt idx="913">
                  <c:v>3.5170699999999999</c:v>
                </c:pt>
                <c:pt idx="914">
                  <c:v>3.5051199999999998</c:v>
                </c:pt>
                <c:pt idx="915">
                  <c:v>3.5202499999999999</c:v>
                </c:pt>
                <c:pt idx="916">
                  <c:v>3.5063300000000002</c:v>
                </c:pt>
                <c:pt idx="917">
                  <c:v>3.5396900000000002</c:v>
                </c:pt>
                <c:pt idx="918">
                  <c:v>3.5314399999999999</c:v>
                </c:pt>
                <c:pt idx="919">
                  <c:v>3.5385999999999997</c:v>
                </c:pt>
                <c:pt idx="920">
                  <c:v>3.5453799999999998</c:v>
                </c:pt>
                <c:pt idx="921">
                  <c:v>3.5444200000000001</c:v>
                </c:pt>
                <c:pt idx="922">
                  <c:v>3.4763199999999999</c:v>
                </c:pt>
                <c:pt idx="923">
                  <c:v>3.4622700000000002</c:v>
                </c:pt>
                <c:pt idx="924">
                  <c:v>3.4332500000000001</c:v>
                </c:pt>
                <c:pt idx="925">
                  <c:v>3.4504799999999998</c:v>
                </c:pt>
                <c:pt idx="926">
                  <c:v>3.4267599999999998</c:v>
                </c:pt>
                <c:pt idx="927">
                  <c:v>3.4687700000000001</c:v>
                </c:pt>
                <c:pt idx="928">
                  <c:v>3.4711500000000002</c:v>
                </c:pt>
                <c:pt idx="929">
                  <c:v>3.4501300000000001</c:v>
                </c:pt>
                <c:pt idx="930">
                  <c:v>3.4266999999999999</c:v>
                </c:pt>
                <c:pt idx="931">
                  <c:v>3.4915400000000001</c:v>
                </c:pt>
                <c:pt idx="932">
                  <c:v>3.47322</c:v>
                </c:pt>
                <c:pt idx="933">
                  <c:v>3.4214799999999999</c:v>
                </c:pt>
                <c:pt idx="934">
                  <c:v>3.4332400000000001</c:v>
                </c:pt>
                <c:pt idx="935">
                  <c:v>3.4470100000000001</c:v>
                </c:pt>
                <c:pt idx="936">
                  <c:v>3.4395600000000002</c:v>
                </c:pt>
                <c:pt idx="937">
                  <c:v>3.4119899999999999</c:v>
                </c:pt>
                <c:pt idx="938">
                  <c:v>3.3498999999999999</c:v>
                </c:pt>
                <c:pt idx="939">
                  <c:v>3.3708</c:v>
                </c:pt>
                <c:pt idx="940">
                  <c:v>3.3753799999999998</c:v>
                </c:pt>
                <c:pt idx="941">
                  <c:v>3.3523700000000001</c:v>
                </c:pt>
                <c:pt idx="942">
                  <c:v>3.32728</c:v>
                </c:pt>
                <c:pt idx="943">
                  <c:v>3.33954</c:v>
                </c:pt>
                <c:pt idx="944">
                  <c:v>3.3595000000000002</c:v>
                </c:pt>
                <c:pt idx="945">
                  <c:v>3.34253</c:v>
                </c:pt>
                <c:pt idx="946">
                  <c:v>3.3684400000000001</c:v>
                </c:pt>
                <c:pt idx="947">
                  <c:v>3.3603000000000001</c:v>
                </c:pt>
                <c:pt idx="948">
                  <c:v>3.33223</c:v>
                </c:pt>
                <c:pt idx="949">
                  <c:v>3.34876</c:v>
                </c:pt>
                <c:pt idx="950">
                  <c:v>3.3321000000000001</c:v>
                </c:pt>
                <c:pt idx="951">
                  <c:v>3.33874</c:v>
                </c:pt>
                <c:pt idx="952">
                  <c:v>3.3561999999999999</c:v>
                </c:pt>
                <c:pt idx="953">
                  <c:v>3.367</c:v>
                </c:pt>
                <c:pt idx="954">
                  <c:v>3.3820399999999999</c:v>
                </c:pt>
                <c:pt idx="955">
                  <c:v>3.3794300000000002</c:v>
                </c:pt>
                <c:pt idx="956">
                  <c:v>3.38733</c:v>
                </c:pt>
                <c:pt idx="957">
                  <c:v>3.4093900000000001</c:v>
                </c:pt>
                <c:pt idx="958">
                  <c:v>3.40191</c:v>
                </c:pt>
                <c:pt idx="959">
                  <c:v>3.37385</c:v>
                </c:pt>
                <c:pt idx="960">
                  <c:v>3.3883299999999998</c:v>
                </c:pt>
                <c:pt idx="961">
                  <c:v>3.3810700000000002</c:v>
                </c:pt>
                <c:pt idx="962">
                  <c:v>3.3675299999999999</c:v>
                </c:pt>
                <c:pt idx="963">
                  <c:v>3.36653</c:v>
                </c:pt>
                <c:pt idx="964">
                  <c:v>3.36368</c:v>
                </c:pt>
                <c:pt idx="965">
                  <c:v>3.3681800000000002</c:v>
                </c:pt>
                <c:pt idx="966">
                  <c:v>3.3817400000000002</c:v>
                </c:pt>
                <c:pt idx="967">
                  <c:v>3.3894500000000001</c:v>
                </c:pt>
                <c:pt idx="968">
                  <c:v>3.37859</c:v>
                </c:pt>
                <c:pt idx="969">
                  <c:v>3.3823500000000002</c:v>
                </c:pt>
                <c:pt idx="970">
                  <c:v>3.37331</c:v>
                </c:pt>
                <c:pt idx="971">
                  <c:v>3.3719100000000002</c:v>
                </c:pt>
                <c:pt idx="972">
                  <c:v>3.36259</c:v>
                </c:pt>
                <c:pt idx="973">
                  <c:v>3.3721100000000002</c:v>
                </c:pt>
                <c:pt idx="974">
                  <c:v>3.3875500000000001</c:v>
                </c:pt>
                <c:pt idx="975">
                  <c:v>3.4226299999999998</c:v>
                </c:pt>
                <c:pt idx="976">
                  <c:v>3.4369299999999998</c:v>
                </c:pt>
                <c:pt idx="977">
                  <c:v>3.4561299999999999</c:v>
                </c:pt>
                <c:pt idx="978">
                  <c:v>3.4420500000000001</c:v>
                </c:pt>
                <c:pt idx="979">
                  <c:v>3.4298600000000001</c:v>
                </c:pt>
                <c:pt idx="980">
                  <c:v>3.4337800000000001</c:v>
                </c:pt>
                <c:pt idx="981">
                  <c:v>3.43092</c:v>
                </c:pt>
                <c:pt idx="982">
                  <c:v>3.4318900000000001</c:v>
                </c:pt>
                <c:pt idx="983">
                  <c:v>3.4284599999999998</c:v>
                </c:pt>
                <c:pt idx="984">
                  <c:v>3.4162699999999999</c:v>
                </c:pt>
                <c:pt idx="985">
                  <c:v>3.41655</c:v>
                </c:pt>
                <c:pt idx="986">
                  <c:v>3.4397700000000002</c:v>
                </c:pt>
                <c:pt idx="987">
                  <c:v>3.4147099999999999</c:v>
                </c:pt>
                <c:pt idx="988">
                  <c:v>3.4134199999999999</c:v>
                </c:pt>
                <c:pt idx="989">
                  <c:v>3.38578</c:v>
                </c:pt>
                <c:pt idx="990">
                  <c:v>3.3780399999999999</c:v>
                </c:pt>
                <c:pt idx="991">
                  <c:v>3.3739400000000002</c:v>
                </c:pt>
                <c:pt idx="992">
                  <c:v>3.3532999999999999</c:v>
                </c:pt>
                <c:pt idx="993">
                  <c:v>3.3533499999999998</c:v>
                </c:pt>
                <c:pt idx="994">
                  <c:v>3.3522500000000002</c:v>
                </c:pt>
                <c:pt idx="995">
                  <c:v>3.3400599999999998</c:v>
                </c:pt>
                <c:pt idx="996">
                  <c:v>3.3590800000000001</c:v>
                </c:pt>
                <c:pt idx="997">
                  <c:v>3.3719100000000002</c:v>
                </c:pt>
                <c:pt idx="998">
                  <c:v>3.3603499999999999</c:v>
                </c:pt>
                <c:pt idx="999">
                  <c:v>3.3738000000000001</c:v>
                </c:pt>
                <c:pt idx="1000">
                  <c:v>3.3708399999999998</c:v>
                </c:pt>
                <c:pt idx="1001">
                  <c:v>3.3934500000000001</c:v>
                </c:pt>
                <c:pt idx="1002">
                  <c:v>3.4047800000000001</c:v>
                </c:pt>
                <c:pt idx="1003">
                  <c:v>3.4177499999999998</c:v>
                </c:pt>
                <c:pt idx="1004">
                  <c:v>3.41581</c:v>
                </c:pt>
                <c:pt idx="1005">
                  <c:v>3.3925800000000002</c:v>
                </c:pt>
                <c:pt idx="1006">
                  <c:v>3.3943300000000001</c:v>
                </c:pt>
                <c:pt idx="1007">
                  <c:v>3.3811499999999999</c:v>
                </c:pt>
                <c:pt idx="1008">
                  <c:v>3.3747099999999999</c:v>
                </c:pt>
                <c:pt idx="1009">
                  <c:v>3.4015</c:v>
                </c:pt>
                <c:pt idx="1010">
                  <c:v>3.4011800000000001</c:v>
                </c:pt>
                <c:pt idx="1011">
                  <c:v>3.3936500000000001</c:v>
                </c:pt>
                <c:pt idx="1012">
                  <c:v>3.36883</c:v>
                </c:pt>
                <c:pt idx="1013">
                  <c:v>3.3858600000000001</c:v>
                </c:pt>
                <c:pt idx="1014">
                  <c:v>3.3649499999999999</c:v>
                </c:pt>
                <c:pt idx="1015">
                  <c:v>3.3848199999999999</c:v>
                </c:pt>
                <c:pt idx="1016">
                  <c:v>3.3908300000000002</c:v>
                </c:pt>
                <c:pt idx="1017">
                  <c:v>3.3941400000000002</c:v>
                </c:pt>
                <c:pt idx="1018">
                  <c:v>3.3853200000000001</c:v>
                </c:pt>
                <c:pt idx="1019">
                  <c:v>3.4045999999999998</c:v>
                </c:pt>
                <c:pt idx="1020">
                  <c:v>3.36537</c:v>
                </c:pt>
                <c:pt idx="1021">
                  <c:v>3.3957199999999998</c:v>
                </c:pt>
                <c:pt idx="1022">
                  <c:v>3.3945600000000002</c:v>
                </c:pt>
                <c:pt idx="1023">
                  <c:v>3.36822</c:v>
                </c:pt>
                <c:pt idx="1024">
                  <c:v>3.3689</c:v>
                </c:pt>
                <c:pt idx="1025">
                  <c:v>3.34368</c:v>
                </c:pt>
                <c:pt idx="1026">
                  <c:v>3.37019</c:v>
                </c:pt>
                <c:pt idx="1027">
                  <c:v>3.36958</c:v>
                </c:pt>
                <c:pt idx="1028">
                  <c:v>3.3715899999999999</c:v>
                </c:pt>
                <c:pt idx="1029">
                  <c:v>3.3603000000000001</c:v>
                </c:pt>
                <c:pt idx="1030">
                  <c:v>3.3374100000000002</c:v>
                </c:pt>
                <c:pt idx="1031">
                  <c:v>3.29271</c:v>
                </c:pt>
                <c:pt idx="1032">
                  <c:v>3.3299599999999998</c:v>
                </c:pt>
                <c:pt idx="1033">
                  <c:v>3.3171499999999998</c:v>
                </c:pt>
                <c:pt idx="1034">
                  <c:v>3.3260000000000001</c:v>
                </c:pt>
                <c:pt idx="1035">
                  <c:v>3.3716499999999998</c:v>
                </c:pt>
                <c:pt idx="1036">
                  <c:v>3.3725399999999999</c:v>
                </c:pt>
                <c:pt idx="1037">
                  <c:v>3.3731400000000002</c:v>
                </c:pt>
                <c:pt idx="1038">
                  <c:v>3.3988999999999998</c:v>
                </c:pt>
                <c:pt idx="1039">
                  <c:v>3.4120699999999999</c:v>
                </c:pt>
                <c:pt idx="1040">
                  <c:v>3.4018299999999999</c:v>
                </c:pt>
                <c:pt idx="1041">
                  <c:v>3.3859599999999999</c:v>
                </c:pt>
                <c:pt idx="1042">
                  <c:v>3.3595700000000002</c:v>
                </c:pt>
                <c:pt idx="1043">
                  <c:v>3.3721399999999999</c:v>
                </c:pt>
                <c:pt idx="1044">
                  <c:v>3.3788399999999998</c:v>
                </c:pt>
                <c:pt idx="1045">
                  <c:v>3.3762699999999999</c:v>
                </c:pt>
                <c:pt idx="1046">
                  <c:v>3.3682500000000002</c:v>
                </c:pt>
                <c:pt idx="1047">
                  <c:v>3.4057900000000001</c:v>
                </c:pt>
                <c:pt idx="1048">
                  <c:v>3.3769100000000001</c:v>
                </c:pt>
                <c:pt idx="1049">
                  <c:v>3.38184</c:v>
                </c:pt>
                <c:pt idx="1050">
                  <c:v>3.38184</c:v>
                </c:pt>
                <c:pt idx="1051">
                  <c:v>3.3597799999999998</c:v>
                </c:pt>
                <c:pt idx="1052">
                  <c:v>3.3714399999999998</c:v>
                </c:pt>
                <c:pt idx="1053">
                  <c:v>3.3735900000000001</c:v>
                </c:pt>
                <c:pt idx="1054">
                  <c:v>3.3865099999999999</c:v>
                </c:pt>
                <c:pt idx="1055">
                  <c:v>3.3752499999999999</c:v>
                </c:pt>
                <c:pt idx="1056">
                  <c:v>3.39303</c:v>
                </c:pt>
                <c:pt idx="1057">
                  <c:v>3.3780800000000002</c:v>
                </c:pt>
                <c:pt idx="1058">
                  <c:v>3.3691499999999999</c:v>
                </c:pt>
                <c:pt idx="1059">
                  <c:v>3.4005900000000002</c:v>
                </c:pt>
                <c:pt idx="1060">
                  <c:v>3.4111500000000001</c:v>
                </c:pt>
                <c:pt idx="1061">
                  <c:v>3.4157600000000001</c:v>
                </c:pt>
                <c:pt idx="1062">
                  <c:v>3.40239</c:v>
                </c:pt>
                <c:pt idx="1063">
                  <c:v>3.4068399999999999</c:v>
                </c:pt>
                <c:pt idx="1064">
                  <c:v>3.4208500000000002</c:v>
                </c:pt>
                <c:pt idx="1065">
                  <c:v>3.4049</c:v>
                </c:pt>
                <c:pt idx="1066">
                  <c:v>3.3970199999999999</c:v>
                </c:pt>
                <c:pt idx="1067">
                  <c:v>3.41092</c:v>
                </c:pt>
                <c:pt idx="1068">
                  <c:v>3.4048600000000002</c:v>
                </c:pt>
                <c:pt idx="1069">
                  <c:v>3.4085200000000002</c:v>
                </c:pt>
                <c:pt idx="1070">
                  <c:v>3.4150800000000001</c:v>
                </c:pt>
                <c:pt idx="1071">
                  <c:v>3.4093499999999999</c:v>
                </c:pt>
                <c:pt idx="1072">
                  <c:v>3.4184000000000001</c:v>
                </c:pt>
                <c:pt idx="1073">
                  <c:v>3.41568</c:v>
                </c:pt>
                <c:pt idx="1074">
                  <c:v>3.42794</c:v>
                </c:pt>
                <c:pt idx="1075">
                  <c:v>3.4540699999999998</c:v>
                </c:pt>
                <c:pt idx="1076">
                  <c:v>3.4519099999999998</c:v>
                </c:pt>
                <c:pt idx="1077">
                  <c:v>3.4674499999999999</c:v>
                </c:pt>
                <c:pt idx="1078">
                  <c:v>3.47715</c:v>
                </c:pt>
                <c:pt idx="1079">
                  <c:v>3.4568099999999999</c:v>
                </c:pt>
                <c:pt idx="1080">
                  <c:v>3.4494400000000001</c:v>
                </c:pt>
                <c:pt idx="1081">
                  <c:v>3.4599799999999998</c:v>
                </c:pt>
                <c:pt idx="1082">
                  <c:v>3.4314900000000002</c:v>
                </c:pt>
                <c:pt idx="1083">
                  <c:v>3.4080599999999999</c:v>
                </c:pt>
                <c:pt idx="1084">
                  <c:v>3.4051499999999999</c:v>
                </c:pt>
                <c:pt idx="1085">
                  <c:v>3.4038900000000001</c:v>
                </c:pt>
                <c:pt idx="1086">
                  <c:v>3.4153899999999999</c:v>
                </c:pt>
                <c:pt idx="1087">
                  <c:v>3.42781</c:v>
                </c:pt>
                <c:pt idx="1088">
                  <c:v>3.41676</c:v>
                </c:pt>
                <c:pt idx="1089">
                  <c:v>3.43154</c:v>
                </c:pt>
                <c:pt idx="1090">
                  <c:v>3.41967</c:v>
                </c:pt>
                <c:pt idx="1091">
                  <c:v>3.4348299999999998</c:v>
                </c:pt>
                <c:pt idx="1092">
                  <c:v>3.4381300000000001</c:v>
                </c:pt>
                <c:pt idx="1093">
                  <c:v>3.4093300000000002</c:v>
                </c:pt>
                <c:pt idx="1094">
                  <c:v>3.3938199999999998</c:v>
                </c:pt>
                <c:pt idx="1095">
                  <c:v>3.3958900000000001</c:v>
                </c:pt>
                <c:pt idx="1096">
                  <c:v>3.3908499999999999</c:v>
                </c:pt>
                <c:pt idx="1097">
                  <c:v>3.3875199999999999</c:v>
                </c:pt>
                <c:pt idx="1098">
                  <c:v>3.3786300000000002</c:v>
                </c:pt>
                <c:pt idx="1099">
                  <c:v>3.3862299999999999</c:v>
                </c:pt>
                <c:pt idx="1100">
                  <c:v>3.3894099999999998</c:v>
                </c:pt>
                <c:pt idx="1101">
                  <c:v>3.3881199999999998</c:v>
                </c:pt>
                <c:pt idx="1102">
                  <c:v>3.38801</c:v>
                </c:pt>
                <c:pt idx="1103">
                  <c:v>3.363</c:v>
                </c:pt>
                <c:pt idx="1104">
                  <c:v>3.3629500000000001</c:v>
                </c:pt>
                <c:pt idx="1105">
                  <c:v>3.3652799999999998</c:v>
                </c:pt>
                <c:pt idx="1106">
                  <c:v>3.3731599999999999</c:v>
                </c:pt>
                <c:pt idx="1107">
                  <c:v>3.37304</c:v>
                </c:pt>
                <c:pt idx="1108">
                  <c:v>3.4006699999999999</c:v>
                </c:pt>
                <c:pt idx="1109">
                  <c:v>3.3967499999999999</c:v>
                </c:pt>
                <c:pt idx="1110">
                  <c:v>3.4061599999999999</c:v>
                </c:pt>
                <c:pt idx="1111">
                  <c:v>3.4074</c:v>
                </c:pt>
                <c:pt idx="1112">
                  <c:v>3.4335399999999998</c:v>
                </c:pt>
                <c:pt idx="1113">
                  <c:v>3.4248699999999999</c:v>
                </c:pt>
                <c:pt idx="1114">
                  <c:v>3.4304800000000002</c:v>
                </c:pt>
                <c:pt idx="1115">
                  <c:v>3.41527</c:v>
                </c:pt>
                <c:pt idx="1116">
                  <c:v>3.4274200000000001</c:v>
                </c:pt>
                <c:pt idx="1117">
                  <c:v>3.4231699999999998</c:v>
                </c:pt>
                <c:pt idx="1118">
                  <c:v>3.3936999999999999</c:v>
                </c:pt>
                <c:pt idx="1119">
                  <c:v>3.3709500000000001</c:v>
                </c:pt>
                <c:pt idx="1120">
                  <c:v>3.3369400000000002</c:v>
                </c:pt>
                <c:pt idx="1121">
                  <c:v>3.35561</c:v>
                </c:pt>
                <c:pt idx="1122">
                  <c:v>3.3884600000000002</c:v>
                </c:pt>
                <c:pt idx="1123">
                  <c:v>3.37615</c:v>
                </c:pt>
                <c:pt idx="1124">
                  <c:v>3.4084699999999999</c:v>
                </c:pt>
                <c:pt idx="1125">
                  <c:v>3.3843899999999998</c:v>
                </c:pt>
                <c:pt idx="1126">
                  <c:v>3.42686</c:v>
                </c:pt>
                <c:pt idx="1127">
                  <c:v>3.4712200000000002</c:v>
                </c:pt>
                <c:pt idx="1128">
                  <c:v>3.4918399999999998</c:v>
                </c:pt>
                <c:pt idx="1129">
                  <c:v>3.4875799999999999</c:v>
                </c:pt>
                <c:pt idx="1130">
                  <c:v>3.47119</c:v>
                </c:pt>
                <c:pt idx="1131">
                  <c:v>3.4956</c:v>
                </c:pt>
                <c:pt idx="1132">
                  <c:v>3.47742</c:v>
                </c:pt>
                <c:pt idx="1133">
                  <c:v>3.4201899999999998</c:v>
                </c:pt>
                <c:pt idx="1134">
                  <c:v>3.4001299999999999</c:v>
                </c:pt>
                <c:pt idx="1135">
                  <c:v>3.4079000000000002</c:v>
                </c:pt>
                <c:pt idx="1136">
                  <c:v>3.4114399999999998</c:v>
                </c:pt>
                <c:pt idx="1137">
                  <c:v>3.3934699999999998</c:v>
                </c:pt>
                <c:pt idx="1138">
                  <c:v>3.3948100000000001</c:v>
                </c:pt>
                <c:pt idx="1139">
                  <c:v>3.3863799999999999</c:v>
                </c:pt>
                <c:pt idx="1140">
                  <c:v>3.3868399999999999</c:v>
                </c:pt>
                <c:pt idx="1141">
                  <c:v>3.3771399999999998</c:v>
                </c:pt>
                <c:pt idx="1142">
                  <c:v>3.3965999999999998</c:v>
                </c:pt>
                <c:pt idx="1143">
                  <c:v>3.4018899999999999</c:v>
                </c:pt>
                <c:pt idx="1144">
                  <c:v>3.40164</c:v>
                </c:pt>
                <c:pt idx="1145">
                  <c:v>3.3913500000000001</c:v>
                </c:pt>
                <c:pt idx="1146">
                  <c:v>3.3743600000000002</c:v>
                </c:pt>
                <c:pt idx="1147">
                  <c:v>3.3843399999999999</c:v>
                </c:pt>
                <c:pt idx="1148">
                  <c:v>3.3922300000000001</c:v>
                </c:pt>
                <c:pt idx="1149">
                  <c:v>3.3625600000000002</c:v>
                </c:pt>
                <c:pt idx="1150">
                  <c:v>3.3836399999999998</c:v>
                </c:pt>
                <c:pt idx="1151">
                  <c:v>3.42774</c:v>
                </c:pt>
                <c:pt idx="1152">
                  <c:v>3.41622</c:v>
                </c:pt>
                <c:pt idx="1153">
                  <c:v>3.4275099999999998</c:v>
                </c:pt>
                <c:pt idx="1154">
                  <c:v>3.42923</c:v>
                </c:pt>
                <c:pt idx="1155">
                  <c:v>3.4387099999999999</c:v>
                </c:pt>
                <c:pt idx="1156">
                  <c:v>3.4449199999999998</c:v>
                </c:pt>
                <c:pt idx="1157">
                  <c:v>3.4802599999999999</c:v>
                </c:pt>
                <c:pt idx="1158">
                  <c:v>3.5117000000000003</c:v>
                </c:pt>
                <c:pt idx="1159">
                  <c:v>3.5017499999999999</c:v>
                </c:pt>
                <c:pt idx="1160">
                  <c:v>3.4672399999999999</c:v>
                </c:pt>
                <c:pt idx="1161">
                  <c:v>3.4537200000000001</c:v>
                </c:pt>
                <c:pt idx="1162">
                  <c:v>3.4702600000000001</c:v>
                </c:pt>
                <c:pt idx="1163">
                  <c:v>3.4658500000000001</c:v>
                </c:pt>
                <c:pt idx="1164">
                  <c:v>3.48874</c:v>
                </c:pt>
                <c:pt idx="1165">
                  <c:v>3.4842399999999998</c:v>
                </c:pt>
                <c:pt idx="1166">
                  <c:v>3.50265</c:v>
                </c:pt>
                <c:pt idx="1167">
                  <c:v>3.4846900000000001</c:v>
                </c:pt>
                <c:pt idx="1168">
                  <c:v>3.48671</c:v>
                </c:pt>
                <c:pt idx="1169">
                  <c:v>3.5096099999999999</c:v>
                </c:pt>
                <c:pt idx="1170">
                  <c:v>3.53518</c:v>
                </c:pt>
                <c:pt idx="1171">
                  <c:v>3.5066899999999999</c:v>
                </c:pt>
                <c:pt idx="1172">
                  <c:v>3.50901</c:v>
                </c:pt>
                <c:pt idx="1173">
                  <c:v>3.4927000000000001</c:v>
                </c:pt>
                <c:pt idx="1174">
                  <c:v>3.5093299999999998</c:v>
                </c:pt>
                <c:pt idx="1175">
                  <c:v>3.5220899999999999</c:v>
                </c:pt>
                <c:pt idx="1176">
                  <c:v>3.5716000000000001</c:v>
                </c:pt>
                <c:pt idx="1177">
                  <c:v>3.5447600000000001</c:v>
                </c:pt>
                <c:pt idx="1178">
                  <c:v>3.5409600000000001</c:v>
                </c:pt>
                <c:pt idx="1179">
                  <c:v>3.5467300000000002</c:v>
                </c:pt>
                <c:pt idx="1180">
                  <c:v>3.5578699999999999</c:v>
                </c:pt>
                <c:pt idx="1181">
                  <c:v>3.5748699999999998</c:v>
                </c:pt>
                <c:pt idx="1182">
                  <c:v>3.5258699999999998</c:v>
                </c:pt>
                <c:pt idx="1183">
                  <c:v>3.53783</c:v>
                </c:pt>
                <c:pt idx="1184">
                  <c:v>3.5534699999999999</c:v>
                </c:pt>
                <c:pt idx="1185">
                  <c:v>3.5378500000000002</c:v>
                </c:pt>
                <c:pt idx="1186">
                  <c:v>3.5690900000000001</c:v>
                </c:pt>
                <c:pt idx="1187">
                  <c:v>3.5910700000000002</c:v>
                </c:pt>
                <c:pt idx="1188">
                  <c:v>3.5985499999999999</c:v>
                </c:pt>
                <c:pt idx="1189">
                  <c:v>3.6219999999999999</c:v>
                </c:pt>
                <c:pt idx="1190">
                  <c:v>3.57531</c:v>
                </c:pt>
                <c:pt idx="1191">
                  <c:v>3.5532500000000002</c:v>
                </c:pt>
                <c:pt idx="1192">
                  <c:v>3.5927600000000002</c:v>
                </c:pt>
                <c:pt idx="1193">
                  <c:v>3.6411799999999999</c:v>
                </c:pt>
                <c:pt idx="1194">
                  <c:v>3.6538300000000001</c:v>
                </c:pt>
                <c:pt idx="1195">
                  <c:v>3.6691700000000003</c:v>
                </c:pt>
                <c:pt idx="1196">
                  <c:v>3.6567099999999999</c:v>
                </c:pt>
                <c:pt idx="1197">
                  <c:v>3.6573099999999998</c:v>
                </c:pt>
                <c:pt idx="1198">
                  <c:v>3.62473</c:v>
                </c:pt>
                <c:pt idx="1199">
                  <c:v>3.61585</c:v>
                </c:pt>
                <c:pt idx="1200">
                  <c:v>3.6345299999999998</c:v>
                </c:pt>
                <c:pt idx="1201">
                  <c:v>3.6334999999999997</c:v>
                </c:pt>
                <c:pt idx="1202">
                  <c:v>3.6421399999999999</c:v>
                </c:pt>
                <c:pt idx="1203">
                  <c:v>3.6225800000000001</c:v>
                </c:pt>
                <c:pt idx="1204">
                  <c:v>3.5902099999999999</c:v>
                </c:pt>
                <c:pt idx="1205">
                  <c:v>3.6202399999999999</c:v>
                </c:pt>
                <c:pt idx="1206">
                  <c:v>3.6314199999999999</c:v>
                </c:pt>
                <c:pt idx="1207">
                  <c:v>3.6270600000000002</c:v>
                </c:pt>
                <c:pt idx="1208">
                  <c:v>3.6354199999999999</c:v>
                </c:pt>
                <c:pt idx="1209">
                  <c:v>3.6025900000000002</c:v>
                </c:pt>
                <c:pt idx="1210">
                  <c:v>3.5480900000000002</c:v>
                </c:pt>
                <c:pt idx="1211">
                  <c:v>3.5238300000000002</c:v>
                </c:pt>
                <c:pt idx="1212">
                  <c:v>3.5294099999999999</c:v>
                </c:pt>
                <c:pt idx="1213">
                  <c:v>3.4993400000000001</c:v>
                </c:pt>
                <c:pt idx="1214">
                  <c:v>3.4786999999999999</c:v>
                </c:pt>
                <c:pt idx="1215">
                  <c:v>3.4899900000000001</c:v>
                </c:pt>
                <c:pt idx="1216">
                  <c:v>3.4820500000000001</c:v>
                </c:pt>
                <c:pt idx="1217">
                  <c:v>3.4623499999999998</c:v>
                </c:pt>
                <c:pt idx="1218">
                  <c:v>3.4575300000000002</c:v>
                </c:pt>
                <c:pt idx="1219">
                  <c:v>3.4747400000000002</c:v>
                </c:pt>
                <c:pt idx="1220">
                  <c:v>3.46976</c:v>
                </c:pt>
                <c:pt idx="1221">
                  <c:v>3.4743499999999998</c:v>
                </c:pt>
                <c:pt idx="1222">
                  <c:v>3.4754800000000001</c:v>
                </c:pt>
                <c:pt idx="1223">
                  <c:v>3.49146</c:v>
                </c:pt>
                <c:pt idx="1224">
                  <c:v>3.4994100000000001</c:v>
                </c:pt>
                <c:pt idx="1225">
                  <c:v>3.4864600000000001</c:v>
                </c:pt>
                <c:pt idx="1226">
                  <c:v>3.4848400000000002</c:v>
                </c:pt>
                <c:pt idx="1227">
                  <c:v>3.48089</c:v>
                </c:pt>
                <c:pt idx="1228">
                  <c:v>3.4704299999999999</c:v>
                </c:pt>
                <c:pt idx="1229">
                  <c:v>3.4845000000000002</c:v>
                </c:pt>
                <c:pt idx="1230">
                  <c:v>3.48061</c:v>
                </c:pt>
                <c:pt idx="1231">
                  <c:v>3.4739900000000001</c:v>
                </c:pt>
                <c:pt idx="1232">
                  <c:v>3.4886499999999998</c:v>
                </c:pt>
                <c:pt idx="1233">
                  <c:v>3.4948899999999998</c:v>
                </c:pt>
                <c:pt idx="1234">
                  <c:v>3.4723100000000002</c:v>
                </c:pt>
                <c:pt idx="1235">
                  <c:v>3.46421</c:v>
                </c:pt>
                <c:pt idx="1236">
                  <c:v>3.4594300000000002</c:v>
                </c:pt>
                <c:pt idx="1237">
                  <c:v>3.4521999999999999</c:v>
                </c:pt>
                <c:pt idx="1238">
                  <c:v>3.4416500000000001</c:v>
                </c:pt>
                <c:pt idx="1239">
                  <c:v>3.4371399999999999</c:v>
                </c:pt>
                <c:pt idx="1240">
                  <c:v>3.44902</c:v>
                </c:pt>
                <c:pt idx="1241">
                  <c:v>3.4485999999999999</c:v>
                </c:pt>
                <c:pt idx="1242">
                  <c:v>3.4552</c:v>
                </c:pt>
                <c:pt idx="1243">
                  <c:v>3.4369800000000001</c:v>
                </c:pt>
                <c:pt idx="1244">
                  <c:v>3.4239899999999999</c:v>
                </c:pt>
                <c:pt idx="1245">
                  <c:v>3.4453200000000002</c:v>
                </c:pt>
                <c:pt idx="1246">
                  <c:v>3.4545400000000002</c:v>
                </c:pt>
                <c:pt idx="1247">
                  <c:v>3.4439700000000002</c:v>
                </c:pt>
                <c:pt idx="1248">
                  <c:v>3.4194399999999998</c:v>
                </c:pt>
                <c:pt idx="1249">
                  <c:v>3.4051800000000001</c:v>
                </c:pt>
                <c:pt idx="1250">
                  <c:v>3.4148499999999999</c:v>
                </c:pt>
                <c:pt idx="1251">
                  <c:v>3.4147699999999999</c:v>
                </c:pt>
                <c:pt idx="1252">
                  <c:v>3.42807</c:v>
                </c:pt>
                <c:pt idx="1253">
                  <c:v>3.4095200000000001</c:v>
                </c:pt>
                <c:pt idx="1254">
                  <c:v>3.4062700000000001</c:v>
                </c:pt>
                <c:pt idx="1255">
                  <c:v>3.3910200000000001</c:v>
                </c:pt>
                <c:pt idx="1256">
                  <c:v>3.4001700000000001</c:v>
                </c:pt>
                <c:pt idx="1257">
                  <c:v>3.4464399999999999</c:v>
                </c:pt>
                <c:pt idx="1258">
                  <c:v>3.4635400000000001</c:v>
                </c:pt>
                <c:pt idx="1259">
                  <c:v>3.4287700000000001</c:v>
                </c:pt>
                <c:pt idx="1260">
                  <c:v>3.4084099999999999</c:v>
                </c:pt>
                <c:pt idx="1261">
                  <c:v>3.4006600000000002</c:v>
                </c:pt>
                <c:pt idx="1262">
                  <c:v>3.4271099999999999</c:v>
                </c:pt>
                <c:pt idx="1263">
                  <c:v>3.4235600000000002</c:v>
                </c:pt>
                <c:pt idx="1264">
                  <c:v>3.4580600000000001</c:v>
                </c:pt>
                <c:pt idx="1265">
                  <c:v>3.4553699999999998</c:v>
                </c:pt>
                <c:pt idx="1266">
                  <c:v>3.46272</c:v>
                </c:pt>
                <c:pt idx="1267">
                  <c:v>3.4842399999999998</c:v>
                </c:pt>
                <c:pt idx="1268">
                  <c:v>3.46048</c:v>
                </c:pt>
                <c:pt idx="1269">
                  <c:v>3.4558300000000002</c:v>
                </c:pt>
                <c:pt idx="1270">
                  <c:v>3.4609399999999999</c:v>
                </c:pt>
                <c:pt idx="1271">
                  <c:v>3.4771200000000002</c:v>
                </c:pt>
                <c:pt idx="1272">
                  <c:v>3.48834</c:v>
                </c:pt>
                <c:pt idx="1273">
                  <c:v>3.4595600000000002</c:v>
                </c:pt>
                <c:pt idx="1274">
                  <c:v>3.45709</c:v>
                </c:pt>
                <c:pt idx="1275">
                  <c:v>3.4853700000000001</c:v>
                </c:pt>
                <c:pt idx="1276">
                  <c:v>3.46394</c:v>
                </c:pt>
                <c:pt idx="1277">
                  <c:v>3.4598900000000001</c:v>
                </c:pt>
                <c:pt idx="1278">
                  <c:v>3.4394999999999998</c:v>
                </c:pt>
                <c:pt idx="1279">
                  <c:v>3.4614400000000001</c:v>
                </c:pt>
                <c:pt idx="1280">
                  <c:v>3.45451</c:v>
                </c:pt>
                <c:pt idx="1281">
                  <c:v>3.47641</c:v>
                </c:pt>
                <c:pt idx="1282">
                  <c:v>3.4780600000000002</c:v>
                </c:pt>
                <c:pt idx="1283">
                  <c:v>3.50901</c:v>
                </c:pt>
                <c:pt idx="1284">
                  <c:v>3.5303499999999999</c:v>
                </c:pt>
                <c:pt idx="1285">
                  <c:v>3.5036399999999999</c:v>
                </c:pt>
                <c:pt idx="1286">
                  <c:v>3.5132300000000001</c:v>
                </c:pt>
                <c:pt idx="1287">
                  <c:v>3.5242900000000001</c:v>
                </c:pt>
                <c:pt idx="1288">
                  <c:v>3.5343599999999999</c:v>
                </c:pt>
                <c:pt idx="1289">
                  <c:v>3.5435400000000001</c:v>
                </c:pt>
                <c:pt idx="1290">
                  <c:v>3.5698099999999999</c:v>
                </c:pt>
                <c:pt idx="1291">
                  <c:v>3.5631500000000003</c:v>
                </c:pt>
                <c:pt idx="1292">
                  <c:v>3.5910700000000002</c:v>
                </c:pt>
                <c:pt idx="1293">
                  <c:v>3.6034899999999999</c:v>
                </c:pt>
                <c:pt idx="1294">
                  <c:v>3.6412200000000001</c:v>
                </c:pt>
                <c:pt idx="1295">
                  <c:v>3.6521400000000002</c:v>
                </c:pt>
                <c:pt idx="1296">
                  <c:v>3.63639</c:v>
                </c:pt>
                <c:pt idx="1297">
                  <c:v>3.6829100000000001</c:v>
                </c:pt>
                <c:pt idx="1298">
                  <c:v>3.6729599999999998</c:v>
                </c:pt>
                <c:pt idx="1299">
                  <c:v>3.70451</c:v>
                </c:pt>
                <c:pt idx="1300">
                  <c:v>3.7028600000000003</c:v>
                </c:pt>
                <c:pt idx="1301">
                  <c:v>3.6983000000000001</c:v>
                </c:pt>
                <c:pt idx="1302">
                  <c:v>3.69075</c:v>
                </c:pt>
                <c:pt idx="1303">
                  <c:v>3.6755200000000001</c:v>
                </c:pt>
                <c:pt idx="1304">
                  <c:v>3.6757200000000001</c:v>
                </c:pt>
                <c:pt idx="1305">
                  <c:v>3.6709899999999998</c:v>
                </c:pt>
                <c:pt idx="1306">
                  <c:v>3.6159300000000001</c:v>
                </c:pt>
                <c:pt idx="1307">
                  <c:v>3.6090900000000001</c:v>
                </c:pt>
                <c:pt idx="1308">
                  <c:v>3.6020799999999999</c:v>
                </c:pt>
                <c:pt idx="1309">
                  <c:v>3.63042</c:v>
                </c:pt>
                <c:pt idx="1310">
                  <c:v>3.63124</c:v>
                </c:pt>
                <c:pt idx="1311">
                  <c:v>3.6331500000000001</c:v>
                </c:pt>
                <c:pt idx="1312">
                  <c:v>3.6473</c:v>
                </c:pt>
                <c:pt idx="1313">
                  <c:v>3.65327</c:v>
                </c:pt>
                <c:pt idx="1314">
                  <c:v>3.6837400000000002</c:v>
                </c:pt>
                <c:pt idx="1315">
                  <c:v>3.6840199999999999</c:v>
                </c:pt>
                <c:pt idx="1316">
                  <c:v>3.7012999999999998</c:v>
                </c:pt>
                <c:pt idx="1317">
                  <c:v>3.6804199999999998</c:v>
                </c:pt>
                <c:pt idx="1318">
                  <c:v>3.7093600000000002</c:v>
                </c:pt>
                <c:pt idx="1319">
                  <c:v>3.6886100000000002</c:v>
                </c:pt>
                <c:pt idx="1320">
                  <c:v>3.6567099999999999</c:v>
                </c:pt>
                <c:pt idx="1321">
                  <c:v>3.65354</c:v>
                </c:pt>
                <c:pt idx="1322">
                  <c:v>3.60222</c:v>
                </c:pt>
                <c:pt idx="1323">
                  <c:v>3.6006100000000001</c:v>
                </c:pt>
                <c:pt idx="1324">
                  <c:v>3.6222400000000001</c:v>
                </c:pt>
                <c:pt idx="1325">
                  <c:v>3.6408199999999997</c:v>
                </c:pt>
                <c:pt idx="1326">
                  <c:v>3.6377800000000002</c:v>
                </c:pt>
                <c:pt idx="1327">
                  <c:v>3.6686399999999999</c:v>
                </c:pt>
                <c:pt idx="1328">
                  <c:v>3.6966299999999999</c:v>
                </c:pt>
                <c:pt idx="1329">
                  <c:v>3.68974</c:v>
                </c:pt>
                <c:pt idx="1330">
                  <c:v>3.6886700000000001</c:v>
                </c:pt>
                <c:pt idx="1331">
                  <c:v>3.65679</c:v>
                </c:pt>
                <c:pt idx="1332">
                  <c:v>3.6611599999999997</c:v>
                </c:pt>
                <c:pt idx="1333">
                  <c:v>3.6123599999999998</c:v>
                </c:pt>
                <c:pt idx="1334">
                  <c:v>3.60819</c:v>
                </c:pt>
                <c:pt idx="1335">
                  <c:v>3.57056</c:v>
                </c:pt>
                <c:pt idx="1336">
                  <c:v>3.5844200000000002</c:v>
                </c:pt>
                <c:pt idx="1337">
                  <c:v>3.59599</c:v>
                </c:pt>
                <c:pt idx="1338">
                  <c:v>3.5815000000000001</c:v>
                </c:pt>
                <c:pt idx="1339">
                  <c:v>3.5602999999999998</c:v>
                </c:pt>
                <c:pt idx="1340">
                  <c:v>3.54114</c:v>
                </c:pt>
                <c:pt idx="1341">
                  <c:v>3.58447</c:v>
                </c:pt>
                <c:pt idx="1342">
                  <c:v>3.5690900000000001</c:v>
                </c:pt>
                <c:pt idx="1343">
                  <c:v>3.51457</c:v>
                </c:pt>
                <c:pt idx="1344">
                  <c:v>3.5204</c:v>
                </c:pt>
                <c:pt idx="1345">
                  <c:v>3.5802700000000001</c:v>
                </c:pt>
                <c:pt idx="1346">
                  <c:v>3.5717400000000001</c:v>
                </c:pt>
                <c:pt idx="1347">
                  <c:v>3.5944199999999999</c:v>
                </c:pt>
                <c:pt idx="1348">
                  <c:v>3.6465800000000002</c:v>
                </c:pt>
                <c:pt idx="1349">
                  <c:v>3.62</c:v>
                </c:pt>
                <c:pt idx="1350">
                  <c:v>3.5479500000000002</c:v>
                </c:pt>
                <c:pt idx="1351">
                  <c:v>3.5206900000000001</c:v>
                </c:pt>
                <c:pt idx="1352">
                  <c:v>3.5752800000000002</c:v>
                </c:pt>
                <c:pt idx="1353">
                  <c:v>3.57586</c:v>
                </c:pt>
                <c:pt idx="1354">
                  <c:v>3.5516399999999999</c:v>
                </c:pt>
                <c:pt idx="1355">
                  <c:v>3.5818099999999999</c:v>
                </c:pt>
                <c:pt idx="1356">
                  <c:v>3.5744500000000001</c:v>
                </c:pt>
                <c:pt idx="1357">
                  <c:v>3.4962400000000002</c:v>
                </c:pt>
                <c:pt idx="1358">
                  <c:v>3.5212500000000002</c:v>
                </c:pt>
                <c:pt idx="1359">
                  <c:v>3.5270899999999998</c:v>
                </c:pt>
                <c:pt idx="1360">
                  <c:v>3.4775800000000001</c:v>
                </c:pt>
                <c:pt idx="1361">
                  <c:v>3.4738500000000001</c:v>
                </c:pt>
                <c:pt idx="1362">
                  <c:v>3.4754800000000001</c:v>
                </c:pt>
                <c:pt idx="1363">
                  <c:v>3.4814500000000002</c:v>
                </c:pt>
                <c:pt idx="1364">
                  <c:v>3.49383</c:v>
                </c:pt>
                <c:pt idx="1365">
                  <c:v>3.5288200000000001</c:v>
                </c:pt>
                <c:pt idx="1366">
                  <c:v>3.5356800000000002</c:v>
                </c:pt>
                <c:pt idx="1367">
                  <c:v>3.5558899999999998</c:v>
                </c:pt>
                <c:pt idx="1368">
                  <c:v>3.59592</c:v>
                </c:pt>
                <c:pt idx="1369">
                  <c:v>3.6383100000000002</c:v>
                </c:pt>
                <c:pt idx="1370">
                  <c:v>3.6357300000000001</c:v>
                </c:pt>
                <c:pt idx="1371">
                  <c:v>3.6315400000000002</c:v>
                </c:pt>
                <c:pt idx="1372">
                  <c:v>3.6447699999999998</c:v>
                </c:pt>
                <c:pt idx="1373">
                  <c:v>3.6063000000000001</c:v>
                </c:pt>
                <c:pt idx="1374">
                  <c:v>3.6209799999999999</c:v>
                </c:pt>
                <c:pt idx="1375">
                  <c:v>3.6001599999999998</c:v>
                </c:pt>
                <c:pt idx="1376">
                  <c:v>3.69299</c:v>
                </c:pt>
                <c:pt idx="1377">
                  <c:v>3.6625700000000001</c:v>
                </c:pt>
                <c:pt idx="1378">
                  <c:v>3.60121</c:v>
                </c:pt>
                <c:pt idx="1379">
                  <c:v>3.6192600000000001</c:v>
                </c:pt>
                <c:pt idx="1380">
                  <c:v>3.5596800000000002</c:v>
                </c:pt>
                <c:pt idx="1381">
                  <c:v>3.5810200000000001</c:v>
                </c:pt>
                <c:pt idx="1382">
                  <c:v>3.6387700000000001</c:v>
                </c:pt>
                <c:pt idx="1383">
                  <c:v>3.5961699999999999</c:v>
                </c:pt>
                <c:pt idx="1384">
                  <c:v>3.5945800000000001</c:v>
                </c:pt>
                <c:pt idx="1385">
                  <c:v>3.5603400000000001</c:v>
                </c:pt>
                <c:pt idx="1386">
                  <c:v>3.5071699999999999</c:v>
                </c:pt>
                <c:pt idx="1387">
                  <c:v>3.4752700000000001</c:v>
                </c:pt>
                <c:pt idx="1388">
                  <c:v>3.5098400000000001</c:v>
                </c:pt>
                <c:pt idx="1389">
                  <c:v>3.8026</c:v>
                </c:pt>
                <c:pt idx="1390">
                  <c:v>3.7413600000000002</c:v>
                </c:pt>
                <c:pt idx="1391">
                  <c:v>3.6565300000000001</c:v>
                </c:pt>
                <c:pt idx="1392">
                  <c:v>3.57274</c:v>
                </c:pt>
                <c:pt idx="1393">
                  <c:v>3.5074999999999998</c:v>
                </c:pt>
                <c:pt idx="1394">
                  <c:v>3.4993300000000001</c:v>
                </c:pt>
                <c:pt idx="1395">
                  <c:v>3.55071</c:v>
                </c:pt>
                <c:pt idx="1396">
                  <c:v>3.6577799999999998</c:v>
                </c:pt>
                <c:pt idx="1397">
                  <c:v>3.63218</c:v>
                </c:pt>
                <c:pt idx="1398">
                  <c:v>3.6206</c:v>
                </c:pt>
                <c:pt idx="1399">
                  <c:v>3.6753999999999998</c:v>
                </c:pt>
                <c:pt idx="1400">
                  <c:v>3.69631</c:v>
                </c:pt>
                <c:pt idx="1401">
                  <c:v>3.6759500000000003</c:v>
                </c:pt>
                <c:pt idx="1402">
                  <c:v>3.6304600000000002</c:v>
                </c:pt>
                <c:pt idx="1403">
                  <c:v>3.6148699999999998</c:v>
                </c:pt>
                <c:pt idx="1404">
                  <c:v>3.65225</c:v>
                </c:pt>
                <c:pt idx="1405">
                  <c:v>3.7545999999999999</c:v>
                </c:pt>
                <c:pt idx="1406">
                  <c:v>3.82152</c:v>
                </c:pt>
                <c:pt idx="1407">
                  <c:v>4.1026299999999996</c:v>
                </c:pt>
                <c:pt idx="1408">
                  <c:v>3.93811</c:v>
                </c:pt>
                <c:pt idx="1409">
                  <c:v>3.8101099999999999</c:v>
                </c:pt>
                <c:pt idx="1410">
                  <c:v>3.6846399999999999</c:v>
                </c:pt>
                <c:pt idx="1411">
                  <c:v>3.7574100000000001</c:v>
                </c:pt>
                <c:pt idx="1412">
                  <c:v>3.64886</c:v>
                </c:pt>
                <c:pt idx="1413">
                  <c:v>3.7191999999999998</c:v>
                </c:pt>
                <c:pt idx="1414">
                  <c:v>3.5798800000000002</c:v>
                </c:pt>
                <c:pt idx="1415">
                  <c:v>3.5333299999999999</c:v>
                </c:pt>
                <c:pt idx="1416">
                  <c:v>3.49268</c:v>
                </c:pt>
                <c:pt idx="1417">
                  <c:v>3.4978600000000002</c:v>
                </c:pt>
                <c:pt idx="1418">
                  <c:v>3.4401299999999999</c:v>
                </c:pt>
                <c:pt idx="1419">
                  <c:v>3.4607200000000002</c:v>
                </c:pt>
                <c:pt idx="1420">
                  <c:v>3.3900700000000001</c:v>
                </c:pt>
                <c:pt idx="1421">
                  <c:v>3.3855200000000001</c:v>
                </c:pt>
                <c:pt idx="1422">
                  <c:v>3.42713</c:v>
                </c:pt>
                <c:pt idx="1423">
                  <c:v>3.4410099999999999</c:v>
                </c:pt>
                <c:pt idx="1424">
                  <c:v>3.4967800000000002</c:v>
                </c:pt>
                <c:pt idx="1425">
                  <c:v>3.4824000000000002</c:v>
                </c:pt>
                <c:pt idx="1426">
                  <c:v>3.4892300000000001</c:v>
                </c:pt>
                <c:pt idx="1427">
                  <c:v>3.4648099999999999</c:v>
                </c:pt>
                <c:pt idx="1428">
                  <c:v>3.4780199999999999</c:v>
                </c:pt>
                <c:pt idx="1429">
                  <c:v>3.4117100000000002</c:v>
                </c:pt>
                <c:pt idx="1430">
                  <c:v>3.3092800000000002</c:v>
                </c:pt>
                <c:pt idx="1431">
                  <c:v>3.24186</c:v>
                </c:pt>
                <c:pt idx="1432">
                  <c:v>3.2885599999999999</c:v>
                </c:pt>
                <c:pt idx="1433">
                  <c:v>3.2579699999999998</c:v>
                </c:pt>
                <c:pt idx="1434">
                  <c:v>3.1938200000000001</c:v>
                </c:pt>
                <c:pt idx="1435">
                  <c:v>3.1998199999999999</c:v>
                </c:pt>
                <c:pt idx="1436">
                  <c:v>3.2630599999999998</c:v>
                </c:pt>
                <c:pt idx="1437">
                  <c:v>3.3096700000000001</c:v>
                </c:pt>
                <c:pt idx="1438">
                  <c:v>3.3541799999999999</c:v>
                </c:pt>
                <c:pt idx="1439">
                  <c:v>3.3507400000000001</c:v>
                </c:pt>
                <c:pt idx="1440">
                  <c:v>3.3729200000000001</c:v>
                </c:pt>
                <c:pt idx="1441">
                  <c:v>3.3391700000000002</c:v>
                </c:pt>
                <c:pt idx="1442">
                  <c:v>3.30687</c:v>
                </c:pt>
                <c:pt idx="1443">
                  <c:v>3.2862100000000001</c:v>
                </c:pt>
                <c:pt idx="1444">
                  <c:v>3.2942</c:v>
                </c:pt>
                <c:pt idx="1445">
                  <c:v>3.2750500000000002</c:v>
                </c:pt>
                <c:pt idx="1446">
                  <c:v>3.30816</c:v>
                </c:pt>
                <c:pt idx="1447">
                  <c:v>3.26294</c:v>
                </c:pt>
                <c:pt idx="1448">
                  <c:v>3.2206600000000001</c:v>
                </c:pt>
                <c:pt idx="1449">
                  <c:v>3.25888</c:v>
                </c:pt>
                <c:pt idx="1450">
                  <c:v>3.2561900000000001</c:v>
                </c:pt>
                <c:pt idx="1451">
                  <c:v>3.2297099999999999</c:v>
                </c:pt>
                <c:pt idx="1452">
                  <c:v>3.24105</c:v>
                </c:pt>
                <c:pt idx="1453">
                  <c:v>3.2060399999999998</c:v>
                </c:pt>
                <c:pt idx="1454">
                  <c:v>3.2541700000000002</c:v>
                </c:pt>
                <c:pt idx="1455">
                  <c:v>3.2411400000000001</c:v>
                </c:pt>
                <c:pt idx="1456">
                  <c:v>3.23373</c:v>
                </c:pt>
                <c:pt idx="1457">
                  <c:v>3.29088</c:v>
                </c:pt>
                <c:pt idx="1458">
                  <c:v>3.2118700000000002</c:v>
                </c:pt>
                <c:pt idx="1459">
                  <c:v>3.2675299999999998</c:v>
                </c:pt>
                <c:pt idx="1460">
                  <c:v>3.2627800000000002</c:v>
                </c:pt>
                <c:pt idx="1461">
                  <c:v>3.2543799999999998</c:v>
                </c:pt>
                <c:pt idx="1462">
                  <c:v>3.2253400000000001</c:v>
                </c:pt>
                <c:pt idx="1463">
                  <c:v>3.1817199999999999</c:v>
                </c:pt>
                <c:pt idx="1464">
                  <c:v>3.1800899999999999</c:v>
                </c:pt>
                <c:pt idx="1465">
                  <c:v>3.15693</c:v>
                </c:pt>
                <c:pt idx="1466">
                  <c:v>3.1101100000000002</c:v>
                </c:pt>
                <c:pt idx="1467">
                  <c:v>3.1188400000000001</c:v>
                </c:pt>
                <c:pt idx="1468">
                  <c:v>3.1337600000000001</c:v>
                </c:pt>
                <c:pt idx="1469">
                  <c:v>3.1411699999999998</c:v>
                </c:pt>
                <c:pt idx="1470">
                  <c:v>3.1248399999999998</c:v>
                </c:pt>
                <c:pt idx="1471">
                  <c:v>3.1049199999999999</c:v>
                </c:pt>
                <c:pt idx="1472">
                  <c:v>3.1055000000000001</c:v>
                </c:pt>
                <c:pt idx="1473">
                  <c:v>3.0959699999999999</c:v>
                </c:pt>
                <c:pt idx="1474">
                  <c:v>3.13794</c:v>
                </c:pt>
                <c:pt idx="1475">
                  <c:v>3.13429</c:v>
                </c:pt>
                <c:pt idx="1476">
                  <c:v>3.1353900000000001</c:v>
                </c:pt>
                <c:pt idx="1477">
                  <c:v>3.09294</c:v>
                </c:pt>
                <c:pt idx="1478">
                  <c:v>3.0847699999999998</c:v>
                </c:pt>
                <c:pt idx="1479">
                  <c:v>3.0600700000000001</c:v>
                </c:pt>
                <c:pt idx="1480">
                  <c:v>3.0692300000000001</c:v>
                </c:pt>
                <c:pt idx="1481">
                  <c:v>3.04108</c:v>
                </c:pt>
                <c:pt idx="1482">
                  <c:v>3.0346099999999998</c:v>
                </c:pt>
                <c:pt idx="1483">
                  <c:v>3.0760100000000001</c:v>
                </c:pt>
                <c:pt idx="1484">
                  <c:v>3.07125</c:v>
                </c:pt>
                <c:pt idx="1485">
                  <c:v>3.0618400000000001</c:v>
                </c:pt>
                <c:pt idx="1486">
                  <c:v>3.05844</c:v>
                </c:pt>
                <c:pt idx="1487">
                  <c:v>3.0791900000000001</c:v>
                </c:pt>
                <c:pt idx="1488">
                  <c:v>3.0758000000000001</c:v>
                </c:pt>
                <c:pt idx="1489">
                  <c:v>3.1279699999999999</c:v>
                </c:pt>
                <c:pt idx="1490">
                  <c:v>3.0688</c:v>
                </c:pt>
                <c:pt idx="1491">
                  <c:v>3.0520700000000001</c:v>
                </c:pt>
                <c:pt idx="1492">
                  <c:v>3.0607700000000002</c:v>
                </c:pt>
                <c:pt idx="1493">
                  <c:v>3.0716199999999998</c:v>
                </c:pt>
                <c:pt idx="1494">
                  <c:v>3.0321099999999999</c:v>
                </c:pt>
                <c:pt idx="1495">
                  <c:v>3.0165299999999999</c:v>
                </c:pt>
                <c:pt idx="1496">
                  <c:v>3.0253999999999999</c:v>
                </c:pt>
                <c:pt idx="1497">
                  <c:v>3.0158999999999998</c:v>
                </c:pt>
                <c:pt idx="1498">
                  <c:v>3.0345800000000001</c:v>
                </c:pt>
                <c:pt idx="1499">
                  <c:v>3.0672700000000002</c:v>
                </c:pt>
                <c:pt idx="1500">
                  <c:v>3.0548500000000001</c:v>
                </c:pt>
                <c:pt idx="1501">
                  <c:v>3.0933199999999998</c:v>
                </c:pt>
                <c:pt idx="1502">
                  <c:v>3.09517</c:v>
                </c:pt>
                <c:pt idx="1503">
                  <c:v>3.0767500000000001</c:v>
                </c:pt>
                <c:pt idx="1504">
                  <c:v>3.0969600000000002</c:v>
                </c:pt>
                <c:pt idx="1505">
                  <c:v>3.0994700000000002</c:v>
                </c:pt>
                <c:pt idx="1506">
                  <c:v>3.1166499999999999</c:v>
                </c:pt>
                <c:pt idx="1507">
                  <c:v>3.15028</c:v>
                </c:pt>
                <c:pt idx="1508">
                  <c:v>3.1434799999999998</c:v>
                </c:pt>
                <c:pt idx="1509">
                  <c:v>3.13002</c:v>
                </c:pt>
                <c:pt idx="1510">
                  <c:v>3.1854300000000002</c:v>
                </c:pt>
                <c:pt idx="1511">
                  <c:v>3.2283599999999999</c:v>
                </c:pt>
                <c:pt idx="1512">
                  <c:v>3.2478799999999999</c:v>
                </c:pt>
                <c:pt idx="1513">
                  <c:v>3.1511</c:v>
                </c:pt>
                <c:pt idx="1514">
                  <c:v>3.1133199999999999</c:v>
                </c:pt>
                <c:pt idx="1515">
                  <c:v>3.0965400000000001</c:v>
                </c:pt>
                <c:pt idx="1516">
                  <c:v>3.1229</c:v>
                </c:pt>
                <c:pt idx="1517">
                  <c:v>3.0797300000000001</c:v>
                </c:pt>
                <c:pt idx="1518">
                  <c:v>3.05335</c:v>
                </c:pt>
                <c:pt idx="1519">
                  <c:v>3.0669499999999998</c:v>
                </c:pt>
                <c:pt idx="1520">
                  <c:v>3.0766399999999998</c:v>
                </c:pt>
                <c:pt idx="1521">
                  <c:v>3.0636899999999998</c:v>
                </c:pt>
                <c:pt idx="1522">
                  <c:v>3.1039699999999999</c:v>
                </c:pt>
                <c:pt idx="1523">
                  <c:v>3.1193</c:v>
                </c:pt>
                <c:pt idx="1524">
                  <c:v>3.0858099999999999</c:v>
                </c:pt>
                <c:pt idx="1525">
                  <c:v>3.1170900000000001</c:v>
                </c:pt>
                <c:pt idx="1526">
                  <c:v>3.1135799999999998</c:v>
                </c:pt>
                <c:pt idx="1527">
                  <c:v>3.1008200000000001</c:v>
                </c:pt>
                <c:pt idx="1528">
                  <c:v>3.1009799999999998</c:v>
                </c:pt>
                <c:pt idx="1529">
                  <c:v>3.0443099999999998</c:v>
                </c:pt>
                <c:pt idx="1530">
                  <c:v>3.0281199999999999</c:v>
                </c:pt>
                <c:pt idx="1531">
                  <c:v>3.01939</c:v>
                </c:pt>
                <c:pt idx="1532">
                  <c:v>2.9997600000000002</c:v>
                </c:pt>
                <c:pt idx="1533">
                  <c:v>3.0122200000000001</c:v>
                </c:pt>
                <c:pt idx="1534">
                  <c:v>3.0171000000000001</c:v>
                </c:pt>
                <c:pt idx="1535">
                  <c:v>2.97044</c:v>
                </c:pt>
                <c:pt idx="1536">
                  <c:v>2.97506</c:v>
                </c:pt>
                <c:pt idx="1537">
                  <c:v>2.9700199999999999</c:v>
                </c:pt>
                <c:pt idx="1538">
                  <c:v>2.9642499999999998</c:v>
                </c:pt>
                <c:pt idx="1539">
                  <c:v>2.9880100000000001</c:v>
                </c:pt>
                <c:pt idx="1540">
                  <c:v>2.9989400000000002</c:v>
                </c:pt>
                <c:pt idx="1541">
                  <c:v>3.0272999999999999</c:v>
                </c:pt>
                <c:pt idx="1542">
                  <c:v>3.0073300000000001</c:v>
                </c:pt>
                <c:pt idx="1543">
                  <c:v>3.0141499999999999</c:v>
                </c:pt>
                <c:pt idx="1544">
                  <c:v>3.04135</c:v>
                </c:pt>
                <c:pt idx="1545">
                  <c:v>3.0798899999999998</c:v>
                </c:pt>
                <c:pt idx="1546">
                  <c:v>3.0084300000000002</c:v>
                </c:pt>
                <c:pt idx="1547">
                  <c:v>3.0071099999999999</c:v>
                </c:pt>
                <c:pt idx="1548">
                  <c:v>3.00935</c:v>
                </c:pt>
                <c:pt idx="1549">
                  <c:v>2.9942500000000001</c:v>
                </c:pt>
                <c:pt idx="1550">
                  <c:v>2.9708000000000001</c:v>
                </c:pt>
                <c:pt idx="1551">
                  <c:v>2.98746</c:v>
                </c:pt>
                <c:pt idx="1552">
                  <c:v>3.0093200000000002</c:v>
                </c:pt>
                <c:pt idx="1553">
                  <c:v>3.00135</c:v>
                </c:pt>
                <c:pt idx="1554">
                  <c:v>3.01755</c:v>
                </c:pt>
                <c:pt idx="1555">
                  <c:v>3.00522</c:v>
                </c:pt>
                <c:pt idx="1556">
                  <c:v>3.0052599999999998</c:v>
                </c:pt>
                <c:pt idx="1557">
                  <c:v>3.02596</c:v>
                </c:pt>
                <c:pt idx="1558">
                  <c:v>3.0523400000000001</c:v>
                </c:pt>
                <c:pt idx="1559">
                  <c:v>3.1170100000000001</c:v>
                </c:pt>
                <c:pt idx="1560">
                  <c:v>3.1137000000000001</c:v>
                </c:pt>
                <c:pt idx="1561">
                  <c:v>3.0850499999999998</c:v>
                </c:pt>
                <c:pt idx="1562">
                  <c:v>3.04698</c:v>
                </c:pt>
                <c:pt idx="1563">
                  <c:v>3.0794700000000002</c:v>
                </c:pt>
                <c:pt idx="1564">
                  <c:v>3.1674699999999998</c:v>
                </c:pt>
                <c:pt idx="1565">
                  <c:v>3.1679499999999998</c:v>
                </c:pt>
                <c:pt idx="1566">
                  <c:v>3.1871800000000001</c:v>
                </c:pt>
                <c:pt idx="1567">
                  <c:v>3.1726200000000002</c:v>
                </c:pt>
                <c:pt idx="1568">
                  <c:v>3.1956699999999998</c:v>
                </c:pt>
                <c:pt idx="1569">
                  <c:v>3.1490200000000002</c:v>
                </c:pt>
                <c:pt idx="1570">
                  <c:v>3.1427499999999999</c:v>
                </c:pt>
                <c:pt idx="1571">
                  <c:v>3.1522000000000001</c:v>
                </c:pt>
                <c:pt idx="1572">
                  <c:v>3.1981199999999999</c:v>
                </c:pt>
                <c:pt idx="1573">
                  <c:v>3.19015</c:v>
                </c:pt>
                <c:pt idx="1574">
                  <c:v>3.16</c:v>
                </c:pt>
                <c:pt idx="1575">
                  <c:v>3.1170599999999999</c:v>
                </c:pt>
                <c:pt idx="1576">
                  <c:v>3.1219000000000001</c:v>
                </c:pt>
                <c:pt idx="1577">
                  <c:v>3.1218900000000001</c:v>
                </c:pt>
                <c:pt idx="1578">
                  <c:v>3.1074299999999999</c:v>
                </c:pt>
                <c:pt idx="1579">
                  <c:v>3.0819700000000001</c:v>
                </c:pt>
                <c:pt idx="1580">
                  <c:v>3.1035200000000001</c:v>
                </c:pt>
                <c:pt idx="1581">
                  <c:v>3.09836</c:v>
                </c:pt>
                <c:pt idx="1582">
                  <c:v>3.0802200000000002</c:v>
                </c:pt>
                <c:pt idx="1583">
                  <c:v>3.07314</c:v>
                </c:pt>
                <c:pt idx="1584">
                  <c:v>3.0680800000000001</c:v>
                </c:pt>
                <c:pt idx="1585">
                  <c:v>3.0455700000000001</c:v>
                </c:pt>
                <c:pt idx="1586">
                  <c:v>3.0386199999999999</c:v>
                </c:pt>
                <c:pt idx="1587">
                  <c:v>3.0367700000000002</c:v>
                </c:pt>
                <c:pt idx="1588">
                  <c:v>3.0876399999999999</c:v>
                </c:pt>
                <c:pt idx="1589">
                  <c:v>3.1139000000000001</c:v>
                </c:pt>
                <c:pt idx="1590">
                  <c:v>3.0377700000000001</c:v>
                </c:pt>
                <c:pt idx="1591">
                  <c:v>2.9767099999999997</c:v>
                </c:pt>
                <c:pt idx="1592">
                  <c:v>2.9816599999999998</c:v>
                </c:pt>
                <c:pt idx="1593">
                  <c:v>2.9856099999999999</c:v>
                </c:pt>
                <c:pt idx="1594">
                  <c:v>2.9260799999999998</c:v>
                </c:pt>
                <c:pt idx="1595">
                  <c:v>2.90103</c:v>
                </c:pt>
                <c:pt idx="1596">
                  <c:v>2.8952</c:v>
                </c:pt>
                <c:pt idx="1597">
                  <c:v>2.9473500000000001</c:v>
                </c:pt>
                <c:pt idx="1598">
                  <c:v>2.9529399999999999</c:v>
                </c:pt>
                <c:pt idx="1599">
                  <c:v>2.9355799999999999</c:v>
                </c:pt>
                <c:pt idx="1600">
                  <c:v>2.93668</c:v>
                </c:pt>
                <c:pt idx="1601">
                  <c:v>2.9489100000000001</c:v>
                </c:pt>
                <c:pt idx="1602">
                  <c:v>2.91</c:v>
                </c:pt>
                <c:pt idx="1603">
                  <c:v>2.9269699999999998</c:v>
                </c:pt>
                <c:pt idx="1604">
                  <c:v>2.9246600000000003</c:v>
                </c:pt>
                <c:pt idx="1605">
                  <c:v>2.9026100000000001</c:v>
                </c:pt>
                <c:pt idx="1606">
                  <c:v>2.8644799999999999</c:v>
                </c:pt>
                <c:pt idx="1607">
                  <c:v>2.8501099999999999</c:v>
                </c:pt>
                <c:pt idx="1608">
                  <c:v>2.87086</c:v>
                </c:pt>
                <c:pt idx="1609">
                  <c:v>2.8805399999999999</c:v>
                </c:pt>
                <c:pt idx="1610">
                  <c:v>2.8827400000000001</c:v>
                </c:pt>
                <c:pt idx="1611">
                  <c:v>2.9009499999999999</c:v>
                </c:pt>
                <c:pt idx="1612">
                  <c:v>2.9046799999999999</c:v>
                </c:pt>
                <c:pt idx="1613">
                  <c:v>2.8835999999999999</c:v>
                </c:pt>
                <c:pt idx="1614">
                  <c:v>2.89676</c:v>
                </c:pt>
                <c:pt idx="1615">
                  <c:v>2.9068100000000001</c:v>
                </c:pt>
                <c:pt idx="1616">
                  <c:v>2.9543599999999999</c:v>
                </c:pt>
                <c:pt idx="1617">
                  <c:v>2.9420299999999999</c:v>
                </c:pt>
                <c:pt idx="1618">
                  <c:v>2.97709</c:v>
                </c:pt>
                <c:pt idx="1619">
                  <c:v>2.9359000000000002</c:v>
                </c:pt>
                <c:pt idx="1620">
                  <c:v>2.9086400000000001</c:v>
                </c:pt>
                <c:pt idx="1621">
                  <c:v>2.90842</c:v>
                </c:pt>
                <c:pt idx="1622">
                  <c:v>2.9204400000000001</c:v>
                </c:pt>
                <c:pt idx="1623">
                  <c:v>2.9691700000000001</c:v>
                </c:pt>
                <c:pt idx="1624">
                  <c:v>2.9546200000000002</c:v>
                </c:pt>
                <c:pt idx="1625">
                  <c:v>2.9531200000000002</c:v>
                </c:pt>
                <c:pt idx="1626">
                  <c:v>2.9537499999999999</c:v>
                </c:pt>
                <c:pt idx="1627">
                  <c:v>2.9600900000000001</c:v>
                </c:pt>
                <c:pt idx="1628">
                  <c:v>2.95147</c:v>
                </c:pt>
                <c:pt idx="1629">
                  <c:v>2.9813800000000001</c:v>
                </c:pt>
                <c:pt idx="1630">
                  <c:v>2.9354200000000001</c:v>
                </c:pt>
                <c:pt idx="1631">
                  <c:v>2.95939</c:v>
                </c:pt>
                <c:pt idx="1632">
                  <c:v>2.9874299999999998</c:v>
                </c:pt>
                <c:pt idx="1633">
                  <c:v>2.9930099999999999</c:v>
                </c:pt>
                <c:pt idx="1634">
                  <c:v>2.9853100000000001</c:v>
                </c:pt>
                <c:pt idx="1635">
                  <c:v>2.9812599999999998</c:v>
                </c:pt>
                <c:pt idx="1636">
                  <c:v>3.0273500000000002</c:v>
                </c:pt>
                <c:pt idx="1637">
                  <c:v>2.9895399999999999</c:v>
                </c:pt>
                <c:pt idx="1638">
                  <c:v>2.9825300000000001</c:v>
                </c:pt>
                <c:pt idx="1639">
                  <c:v>3.0022899999999999</c:v>
                </c:pt>
                <c:pt idx="1640">
                  <c:v>3.00387</c:v>
                </c:pt>
                <c:pt idx="1641">
                  <c:v>2.9758300000000002</c:v>
                </c:pt>
                <c:pt idx="1642">
                  <c:v>3.0198399999999999</c:v>
                </c:pt>
                <c:pt idx="1643">
                  <c:v>3.0302699999999998</c:v>
                </c:pt>
                <c:pt idx="1644">
                  <c:v>3.0300500000000001</c:v>
                </c:pt>
                <c:pt idx="1645">
                  <c:v>3.04725</c:v>
                </c:pt>
                <c:pt idx="1646">
                  <c:v>3.0585800000000001</c:v>
                </c:pt>
                <c:pt idx="1647">
                  <c:v>3.0638399999999999</c:v>
                </c:pt>
                <c:pt idx="1648">
                  <c:v>3.0768900000000001</c:v>
                </c:pt>
                <c:pt idx="1649">
                  <c:v>3.0134400000000001</c:v>
                </c:pt>
                <c:pt idx="1650">
                  <c:v>3.0051199999999998</c:v>
                </c:pt>
                <c:pt idx="1651">
                  <c:v>3.0451100000000002</c:v>
                </c:pt>
                <c:pt idx="1652">
                  <c:v>3.05104</c:v>
                </c:pt>
                <c:pt idx="1653">
                  <c:v>3.1112600000000001</c:v>
                </c:pt>
                <c:pt idx="1654">
                  <c:v>3.07585</c:v>
                </c:pt>
                <c:pt idx="1655">
                  <c:v>3.02373</c:v>
                </c:pt>
                <c:pt idx="1656">
                  <c:v>3.07206</c:v>
                </c:pt>
                <c:pt idx="1657">
                  <c:v>3.0649600000000001</c:v>
                </c:pt>
                <c:pt idx="1658">
                  <c:v>3.07009</c:v>
                </c:pt>
                <c:pt idx="1659">
                  <c:v>3.0499900000000002</c:v>
                </c:pt>
                <c:pt idx="1660">
                  <c:v>3.0259</c:v>
                </c:pt>
                <c:pt idx="1661">
                  <c:v>3.0000900000000001</c:v>
                </c:pt>
                <c:pt idx="1662">
                  <c:v>2.93919</c:v>
                </c:pt>
                <c:pt idx="1663">
                  <c:v>2.9333399999999998</c:v>
                </c:pt>
                <c:pt idx="1664">
                  <c:v>2.9876499999999999</c:v>
                </c:pt>
                <c:pt idx="1665">
                  <c:v>2.9858199999999999</c:v>
                </c:pt>
                <c:pt idx="1666">
                  <c:v>2.9714399999999999</c:v>
                </c:pt>
                <c:pt idx="1667">
                  <c:v>2.9392100000000001</c:v>
                </c:pt>
                <c:pt idx="1668">
                  <c:v>2.8740800000000002</c:v>
                </c:pt>
                <c:pt idx="1669">
                  <c:v>2.8574799999999998</c:v>
                </c:pt>
                <c:pt idx="1670">
                  <c:v>2.8904999999999998</c:v>
                </c:pt>
                <c:pt idx="1671">
                  <c:v>2.8932000000000002</c:v>
                </c:pt>
                <c:pt idx="1672">
                  <c:v>2.8759000000000001</c:v>
                </c:pt>
                <c:pt idx="1673">
                  <c:v>2.9126099999999999</c:v>
                </c:pt>
                <c:pt idx="1674">
                  <c:v>2.9076200000000001</c:v>
                </c:pt>
                <c:pt idx="1675">
                  <c:v>2.9487199999999998</c:v>
                </c:pt>
                <c:pt idx="1676">
                  <c:v>2.94556</c:v>
                </c:pt>
                <c:pt idx="1677">
                  <c:v>2.9157799999999998</c:v>
                </c:pt>
                <c:pt idx="1678">
                  <c:v>2.9058299999999999</c:v>
                </c:pt>
                <c:pt idx="1679">
                  <c:v>2.9530500000000002</c:v>
                </c:pt>
                <c:pt idx="1680">
                  <c:v>2.9827399999999997</c:v>
                </c:pt>
                <c:pt idx="1681">
                  <c:v>3.0360200000000002</c:v>
                </c:pt>
                <c:pt idx="1682">
                  <c:v>3.06264</c:v>
                </c:pt>
                <c:pt idx="1683">
                  <c:v>3.0319699999999998</c:v>
                </c:pt>
                <c:pt idx="1684">
                  <c:v>3.0213899999999998</c:v>
                </c:pt>
                <c:pt idx="1685">
                  <c:v>3.0215399999999999</c:v>
                </c:pt>
                <c:pt idx="1686">
                  <c:v>3.02155</c:v>
                </c:pt>
                <c:pt idx="1687">
                  <c:v>3.0232100000000002</c:v>
                </c:pt>
                <c:pt idx="1688">
                  <c:v>3.0310299999999999</c:v>
                </c:pt>
                <c:pt idx="1689">
                  <c:v>3.0467200000000001</c:v>
                </c:pt>
                <c:pt idx="1690">
                  <c:v>3.04514</c:v>
                </c:pt>
                <c:pt idx="1691">
                  <c:v>3.0615800000000002</c:v>
                </c:pt>
                <c:pt idx="1692">
                  <c:v>3.0758100000000002</c:v>
                </c:pt>
                <c:pt idx="1693">
                  <c:v>3.0751300000000001</c:v>
                </c:pt>
                <c:pt idx="1694">
                  <c:v>3.0830600000000001</c:v>
                </c:pt>
                <c:pt idx="1695">
                  <c:v>3.1101700000000001</c:v>
                </c:pt>
                <c:pt idx="1696">
                  <c:v>3.1389399999999998</c:v>
                </c:pt>
                <c:pt idx="1697">
                  <c:v>3.1453500000000001</c:v>
                </c:pt>
                <c:pt idx="1698">
                  <c:v>3.1501800000000002</c:v>
                </c:pt>
                <c:pt idx="1699">
                  <c:v>3.1148500000000001</c:v>
                </c:pt>
                <c:pt idx="1700">
                  <c:v>3.0463100000000001</c:v>
                </c:pt>
                <c:pt idx="1701">
                  <c:v>3.0274999999999999</c:v>
                </c:pt>
                <c:pt idx="1702">
                  <c:v>2.98753</c:v>
                </c:pt>
                <c:pt idx="1703">
                  <c:v>2.9932799999999999</c:v>
                </c:pt>
                <c:pt idx="1704">
                  <c:v>2.96462</c:v>
                </c:pt>
                <c:pt idx="1705">
                  <c:v>2.9455800000000001</c:v>
                </c:pt>
                <c:pt idx="1706">
                  <c:v>2.9584099999999998</c:v>
                </c:pt>
                <c:pt idx="1707">
                  <c:v>2.9200499999999998</c:v>
                </c:pt>
                <c:pt idx="1708">
                  <c:v>2.9059499999999998</c:v>
                </c:pt>
                <c:pt idx="1709">
                  <c:v>2.9179500000000003</c:v>
                </c:pt>
                <c:pt idx="1710">
                  <c:v>2.9481700000000002</c:v>
                </c:pt>
                <c:pt idx="1711">
                  <c:v>2.9517799999999998</c:v>
                </c:pt>
                <c:pt idx="1712">
                  <c:v>3.01437</c:v>
                </c:pt>
                <c:pt idx="1713">
                  <c:v>2.9913499999999997</c:v>
                </c:pt>
                <c:pt idx="1714">
                  <c:v>3.0002300000000002</c:v>
                </c:pt>
                <c:pt idx="1715">
                  <c:v>3.0050500000000002</c:v>
                </c:pt>
                <c:pt idx="1716">
                  <c:v>2.9298199999999999</c:v>
                </c:pt>
                <c:pt idx="1717">
                  <c:v>2.8912900000000001</c:v>
                </c:pt>
                <c:pt idx="1718">
                  <c:v>2.9085200000000002</c:v>
                </c:pt>
                <c:pt idx="1719">
                  <c:v>2.8675100000000002</c:v>
                </c:pt>
                <c:pt idx="1720">
                  <c:v>2.8658000000000001</c:v>
                </c:pt>
                <c:pt idx="1721">
                  <c:v>2.8496899999999998</c:v>
                </c:pt>
                <c:pt idx="1722">
                  <c:v>2.9213300000000002</c:v>
                </c:pt>
                <c:pt idx="1723">
                  <c:v>2.8948100000000001</c:v>
                </c:pt>
                <c:pt idx="1724">
                  <c:v>2.86361</c:v>
                </c:pt>
                <c:pt idx="1725">
                  <c:v>2.8479200000000002</c:v>
                </c:pt>
                <c:pt idx="1726">
                  <c:v>2.89947</c:v>
                </c:pt>
                <c:pt idx="1727">
                  <c:v>2.8632400000000002</c:v>
                </c:pt>
                <c:pt idx="1728">
                  <c:v>2.8977900000000001</c:v>
                </c:pt>
                <c:pt idx="1729">
                  <c:v>2.8670999999999998</c:v>
                </c:pt>
                <c:pt idx="1730">
                  <c:v>2.8661699999999999</c:v>
                </c:pt>
                <c:pt idx="1731">
                  <c:v>2.82091</c:v>
                </c:pt>
                <c:pt idx="1732">
                  <c:v>2.8197799999999997</c:v>
                </c:pt>
                <c:pt idx="1733">
                  <c:v>2.8603700000000001</c:v>
                </c:pt>
                <c:pt idx="1734">
                  <c:v>2.8315399999999999</c:v>
                </c:pt>
                <c:pt idx="1735">
                  <c:v>2.9147600000000002</c:v>
                </c:pt>
                <c:pt idx="1736">
                  <c:v>2.9851799999999997</c:v>
                </c:pt>
                <c:pt idx="1737">
                  <c:v>2.8490600000000001</c:v>
                </c:pt>
                <c:pt idx="1738">
                  <c:v>2.80775</c:v>
                </c:pt>
                <c:pt idx="1739">
                  <c:v>2.7354400000000001</c:v>
                </c:pt>
                <c:pt idx="1740">
                  <c:v>2.742</c:v>
                </c:pt>
                <c:pt idx="1741">
                  <c:v>2.7233399999999999</c:v>
                </c:pt>
                <c:pt idx="1742">
                  <c:v>2.7260499999999999</c:v>
                </c:pt>
                <c:pt idx="1743">
                  <c:v>2.7439</c:v>
                </c:pt>
                <c:pt idx="1744">
                  <c:v>2.7038000000000002</c:v>
                </c:pt>
                <c:pt idx="1745">
                  <c:v>2.70282</c:v>
                </c:pt>
                <c:pt idx="1746">
                  <c:v>2.7137099999999998</c:v>
                </c:pt>
                <c:pt idx="1747">
                  <c:v>2.6955999999999998</c:v>
                </c:pt>
                <c:pt idx="1748">
                  <c:v>2.7036699999999998</c:v>
                </c:pt>
                <c:pt idx="1749">
                  <c:v>2.7151300000000003</c:v>
                </c:pt>
                <c:pt idx="1750">
                  <c:v>2.7067800000000002</c:v>
                </c:pt>
                <c:pt idx="1751">
                  <c:v>2.6903899999999998</c:v>
                </c:pt>
                <c:pt idx="1752">
                  <c:v>2.68764</c:v>
                </c:pt>
                <c:pt idx="1753">
                  <c:v>2.7012700000000001</c:v>
                </c:pt>
                <c:pt idx="1754">
                  <c:v>2.6837</c:v>
                </c:pt>
                <c:pt idx="1755">
                  <c:v>2.69</c:v>
                </c:pt>
                <c:pt idx="1756">
                  <c:v>2.6827100000000002</c:v>
                </c:pt>
                <c:pt idx="1757">
                  <c:v>2.6746799999999999</c:v>
                </c:pt>
                <c:pt idx="1758">
                  <c:v>2.6762000000000001</c:v>
                </c:pt>
                <c:pt idx="1759">
                  <c:v>2.6833</c:v>
                </c:pt>
                <c:pt idx="1760">
                  <c:v>2.6856299999999997</c:v>
                </c:pt>
                <c:pt idx="1761">
                  <c:v>2.6896100000000001</c:v>
                </c:pt>
                <c:pt idx="1762">
                  <c:v>2.7113300000000002</c:v>
                </c:pt>
                <c:pt idx="1763">
                  <c:v>2.7069200000000002</c:v>
                </c:pt>
                <c:pt idx="1764">
                  <c:v>2.70865</c:v>
                </c:pt>
                <c:pt idx="1765">
                  <c:v>2.7291699999999999</c:v>
                </c:pt>
                <c:pt idx="1766">
                  <c:v>2.7380200000000001</c:v>
                </c:pt>
                <c:pt idx="1767">
                  <c:v>2.7233499999999999</c:v>
                </c:pt>
                <c:pt idx="1768">
                  <c:v>2.7215799999999999</c:v>
                </c:pt>
                <c:pt idx="1769">
                  <c:v>2.71027</c:v>
                </c:pt>
                <c:pt idx="1770">
                  <c:v>2.7105199999999998</c:v>
                </c:pt>
                <c:pt idx="1771">
                  <c:v>2.6944400000000002</c:v>
                </c:pt>
                <c:pt idx="1772">
                  <c:v>2.6694900000000001</c:v>
                </c:pt>
                <c:pt idx="1773">
                  <c:v>2.6631499999999999</c:v>
                </c:pt>
                <c:pt idx="1774">
                  <c:v>2.6801500000000003</c:v>
                </c:pt>
                <c:pt idx="1775">
                  <c:v>2.66595</c:v>
                </c:pt>
                <c:pt idx="1776">
                  <c:v>2.6684999999999999</c:v>
                </c:pt>
                <c:pt idx="1777">
                  <c:v>2.65761</c:v>
                </c:pt>
                <c:pt idx="1778">
                  <c:v>2.6446800000000001</c:v>
                </c:pt>
                <c:pt idx="1779">
                  <c:v>2.6431800000000001</c:v>
                </c:pt>
                <c:pt idx="1780">
                  <c:v>2.6480600000000001</c:v>
                </c:pt>
                <c:pt idx="1781">
                  <c:v>2.6635900000000001</c:v>
                </c:pt>
                <c:pt idx="1782">
                  <c:v>2.6706300000000001</c:v>
                </c:pt>
                <c:pt idx="1783">
                  <c:v>2.67537</c:v>
                </c:pt>
                <c:pt idx="1784">
                  <c:v>2.6811400000000001</c:v>
                </c:pt>
                <c:pt idx="1785">
                  <c:v>2.6947700000000001</c:v>
                </c:pt>
                <c:pt idx="1786">
                  <c:v>2.7150600000000003</c:v>
                </c:pt>
                <c:pt idx="1787">
                  <c:v>2.71841</c:v>
                </c:pt>
                <c:pt idx="1788">
                  <c:v>2.7300300000000002</c:v>
                </c:pt>
                <c:pt idx="1789">
                  <c:v>2.7092700000000001</c:v>
                </c:pt>
                <c:pt idx="1790">
                  <c:v>2.7196400000000001</c:v>
                </c:pt>
                <c:pt idx="1791">
                  <c:v>2.73217</c:v>
                </c:pt>
                <c:pt idx="1792">
                  <c:v>2.7122199999999999</c:v>
                </c:pt>
                <c:pt idx="1793">
                  <c:v>2.7098399999999998</c:v>
                </c:pt>
                <c:pt idx="1794">
                  <c:v>2.7509600000000001</c:v>
                </c:pt>
                <c:pt idx="1795">
                  <c:v>2.7425199999999998</c:v>
                </c:pt>
                <c:pt idx="1796">
                  <c:v>2.7369599999999998</c:v>
                </c:pt>
                <c:pt idx="1797">
                  <c:v>2.7710499999999998</c:v>
                </c:pt>
                <c:pt idx="1798">
                  <c:v>2.7639899999999997</c:v>
                </c:pt>
                <c:pt idx="1799">
                  <c:v>2.8094299999999999</c:v>
                </c:pt>
                <c:pt idx="1800">
                  <c:v>2.7932800000000002</c:v>
                </c:pt>
                <c:pt idx="1801">
                  <c:v>2.7853599999999998</c:v>
                </c:pt>
                <c:pt idx="1802">
                  <c:v>2.72051</c:v>
                </c:pt>
                <c:pt idx="1803">
                  <c:v>2.6970299999999998</c:v>
                </c:pt>
                <c:pt idx="1804">
                  <c:v>2.7038500000000001</c:v>
                </c:pt>
                <c:pt idx="1805">
                  <c:v>2.7545500000000001</c:v>
                </c:pt>
                <c:pt idx="1806">
                  <c:v>2.7751299999999999</c:v>
                </c:pt>
                <c:pt idx="1807">
                  <c:v>2.7792500000000002</c:v>
                </c:pt>
                <c:pt idx="1808">
                  <c:v>2.76891</c:v>
                </c:pt>
                <c:pt idx="1809">
                  <c:v>2.7673999999999999</c:v>
                </c:pt>
                <c:pt idx="1810">
                  <c:v>2.7793999999999999</c:v>
                </c:pt>
                <c:pt idx="1811">
                  <c:v>2.7869999999999999</c:v>
                </c:pt>
                <c:pt idx="1812">
                  <c:v>2.7496700000000001</c:v>
                </c:pt>
                <c:pt idx="1813">
                  <c:v>2.71346</c:v>
                </c:pt>
                <c:pt idx="1814">
                  <c:v>2.7263700000000002</c:v>
                </c:pt>
                <c:pt idx="1815">
                  <c:v>2.7461099999999998</c:v>
                </c:pt>
                <c:pt idx="1816">
                  <c:v>2.7379199999999999</c:v>
                </c:pt>
                <c:pt idx="1817">
                  <c:v>2.742</c:v>
                </c:pt>
                <c:pt idx="1818">
                  <c:v>2.7627000000000002</c:v>
                </c:pt>
                <c:pt idx="1819">
                  <c:v>2.7569400000000002</c:v>
                </c:pt>
                <c:pt idx="1820">
                  <c:v>2.7558400000000001</c:v>
                </c:pt>
                <c:pt idx="1821">
                  <c:v>2.7777599999999998</c:v>
                </c:pt>
                <c:pt idx="1822">
                  <c:v>2.76355</c:v>
                </c:pt>
                <c:pt idx="1823">
                  <c:v>2.75657</c:v>
                </c:pt>
                <c:pt idx="1824">
                  <c:v>2.7488099999999998</c:v>
                </c:pt>
                <c:pt idx="1825">
                  <c:v>2.7604199999999999</c:v>
                </c:pt>
                <c:pt idx="1826">
                  <c:v>2.76566</c:v>
                </c:pt>
              </c:numCache>
            </c:numRef>
          </c:val>
          <c:smooth val="0"/>
        </c:ser>
        <c:dLbls>
          <c:showLegendKey val="0"/>
          <c:showVal val="0"/>
          <c:showCatName val="0"/>
          <c:showSerName val="0"/>
          <c:showPercent val="0"/>
          <c:showBubbleSize val="0"/>
        </c:dLbls>
        <c:smooth val="0"/>
        <c:axId val="228578784"/>
        <c:axId val="228579176"/>
      </c:lineChart>
      <c:dateAx>
        <c:axId val="228578784"/>
        <c:scaling>
          <c:orientation val="minMax"/>
          <c:max val="42735"/>
        </c:scaling>
        <c:delete val="0"/>
        <c:axPos val="b"/>
        <c:numFmt formatCode="mm\.yyyy" sourceLinked="0"/>
        <c:majorTickMark val="out"/>
        <c:minorTickMark val="none"/>
        <c:tickLblPos val="nextTo"/>
        <c:txPr>
          <a:bodyPr rot="-5400000" vert="horz"/>
          <a:lstStyle/>
          <a:p>
            <a:pPr>
              <a:defRPr lang="en-US" sz="800" b="0" i="0" u="none" baseline="0">
                <a:solidFill>
                  <a:schemeClr val="tx1">
                    <a:lumMod val="65000"/>
                    <a:lumOff val="35000"/>
                  </a:schemeClr>
                </a:solidFill>
                <a:latin typeface="+mn-lt"/>
                <a:ea typeface="+mn-lt"/>
                <a:cs typeface="+mn-lt"/>
              </a:defRPr>
            </a:pPr>
            <a:endParaRPr lang="pl-PL"/>
          </a:p>
        </c:txPr>
        <c:crossAx val="228579176"/>
        <c:crosses val="autoZero"/>
        <c:auto val="1"/>
        <c:lblOffset val="100"/>
        <c:baseTimeUnit val="days"/>
      </c:dateAx>
      <c:valAx>
        <c:axId val="228579176"/>
        <c:scaling>
          <c:orientation val="minMax"/>
          <c:max val="5"/>
          <c:min val="2.5"/>
        </c:scaling>
        <c:delete val="0"/>
        <c:axPos val="l"/>
        <c:numFmt formatCode="#,##0.0" sourceLinked="0"/>
        <c:majorTickMark val="out"/>
        <c:minorTickMark val="none"/>
        <c:tickLblPos val="nextTo"/>
        <c:spPr>
          <a:ln>
            <a:solidFill>
              <a:schemeClr val="bg1">
                <a:lumMod val="50000"/>
              </a:schemeClr>
            </a:solidFill>
          </a:ln>
        </c:spPr>
        <c:txPr>
          <a:bodyPr rot="0" vert="horz"/>
          <a:lstStyle/>
          <a:p>
            <a:pPr>
              <a:defRPr lang="en-US" sz="800" b="0" i="0" u="none" baseline="0">
                <a:solidFill>
                  <a:schemeClr val="tx1">
                    <a:lumMod val="65000"/>
                    <a:lumOff val="35000"/>
                  </a:schemeClr>
                </a:solidFill>
                <a:latin typeface="+mn-lt"/>
                <a:ea typeface="+mn-lt"/>
                <a:cs typeface="+mn-lt"/>
              </a:defRPr>
            </a:pPr>
            <a:endParaRPr lang="pl-PL"/>
          </a:p>
        </c:txPr>
        <c:crossAx val="228578784"/>
        <c:crosses val="autoZero"/>
        <c:crossBetween val="between"/>
        <c:majorUnit val="0.5"/>
        <c:minorUnit val="0.2"/>
      </c:valAx>
    </c:plotArea>
    <c:legend>
      <c:legendPos val="b"/>
      <c:layout/>
      <c:overlay val="0"/>
      <c:txPr>
        <a:bodyPr rot="0" vert="horz"/>
        <a:lstStyle/>
        <a:p>
          <a:pPr>
            <a:defRPr lang="en-US" sz="650" b="0" i="0" u="none" baseline="0">
              <a:solidFill>
                <a:schemeClr val="tx1">
                  <a:lumMod val="65000"/>
                  <a:lumOff val="35000"/>
                </a:schemeClr>
              </a:solidFill>
              <a:latin typeface="+mn-lt"/>
              <a:ea typeface="+mn-lt"/>
              <a:cs typeface="+mn-lt"/>
            </a:defRPr>
          </a:pPr>
          <a:endParaRPr lang="pl-PL"/>
        </a:p>
      </c:txPr>
    </c:legend>
    <c:plotVisOnly val="1"/>
    <c:dispBlanksAs val="gap"/>
    <c:showDLblsOverMax val="1"/>
  </c:chart>
  <c:spPr>
    <a:ln>
      <a:noFill/>
    </a:ln>
  </c:spPr>
  <c:txPr>
    <a:bodyPr rot="0" vert="horz"/>
    <a:lstStyle/>
    <a:p>
      <a:pPr>
        <a:defRPr lang="en-US" sz="1000" b="0" i="0" u="none" baseline="0">
          <a:solidFill>
            <a:srgbClr val="000000"/>
          </a:solidFill>
          <a:latin typeface="Arial"/>
          <a:ea typeface="Arial"/>
          <a:cs typeface="Arial"/>
        </a:defRPr>
      </a:pPr>
      <a:endParaRPr lang="pl-PL"/>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vert="horz"/>
          <a:lstStyle/>
          <a:p>
            <a:pPr algn="ctr">
              <a:defRPr/>
            </a:pPr>
            <a:r>
              <a:rPr lang="en-US" sz="900" b="0" i="0" u="none" baseline="0">
                <a:solidFill>
                  <a:schemeClr val="tx1">
                    <a:lumMod val="65000"/>
                    <a:lumOff val="35000"/>
                  </a:schemeClr>
                </a:solidFill>
                <a:latin typeface="+mn-lt"/>
                <a:ea typeface="+mn-lt"/>
                <a:cs typeface="+mn-lt"/>
              </a:rPr>
              <a:t>WIBOR 3M </a:t>
            </a:r>
            <a:r>
              <a:rPr lang="pl-PL" sz="900" b="0" i="0" u="none" baseline="0">
                <a:solidFill>
                  <a:schemeClr val="tx1">
                    <a:lumMod val="65000"/>
                    <a:lumOff val="35000"/>
                  </a:schemeClr>
                </a:solidFill>
                <a:latin typeface="+mn-lt"/>
                <a:ea typeface="+mn-lt"/>
                <a:cs typeface="+mn-lt"/>
              </a:rPr>
              <a:t>and </a:t>
            </a:r>
            <a:r>
              <a:rPr lang="en-US" sz="900" b="0" i="0" u="none" baseline="0">
                <a:solidFill>
                  <a:schemeClr val="tx1">
                    <a:lumMod val="65000"/>
                    <a:lumOff val="35000"/>
                  </a:schemeClr>
                </a:solidFill>
                <a:latin typeface="+mn-lt"/>
                <a:ea typeface="+mn-lt"/>
                <a:cs typeface="+mn-lt"/>
              </a:rPr>
              <a:t>NBP</a:t>
            </a:r>
            <a:r>
              <a:rPr lang="pl-PL" sz="900" b="0" i="0" u="none" baseline="0">
                <a:solidFill>
                  <a:schemeClr val="tx1">
                    <a:lumMod val="65000"/>
                    <a:lumOff val="35000"/>
                  </a:schemeClr>
                </a:solidFill>
                <a:latin typeface="+mn-lt"/>
                <a:ea typeface="+mn-lt"/>
                <a:cs typeface="+mn-lt"/>
              </a:rPr>
              <a:t> rate</a:t>
            </a:r>
            <a:endParaRPr lang="en-US" sz="900" b="0" i="0" u="none" baseline="0">
              <a:solidFill>
                <a:schemeClr val="tx1">
                  <a:lumMod val="65000"/>
                  <a:lumOff val="35000"/>
                </a:schemeClr>
              </a:solidFill>
              <a:latin typeface="+mn-lt"/>
              <a:ea typeface="+mn-lt"/>
              <a:cs typeface="+mn-lt"/>
            </a:endParaRPr>
          </a:p>
        </c:rich>
      </c:tx>
      <c:layout>
        <c:manualLayout>
          <c:xMode val="edge"/>
          <c:yMode val="edge"/>
          <c:x val="0.28899999999999998"/>
          <c:y val="2.4750000000000001E-2"/>
        </c:manualLayout>
      </c:layout>
      <c:overlay val="0"/>
      <c:spPr>
        <a:noFill/>
        <a:ln w="25400">
          <a:noFill/>
        </a:ln>
      </c:spPr>
    </c:title>
    <c:autoTitleDeleted val="0"/>
    <c:plotArea>
      <c:layout>
        <c:manualLayout>
          <c:layoutTarget val="inner"/>
          <c:xMode val="edge"/>
          <c:yMode val="edge"/>
          <c:x val="8.1250000000000003E-2"/>
          <c:y val="0.11849999999999999"/>
          <c:w val="0.874"/>
          <c:h val="0.50424999999999998"/>
        </c:manualLayout>
      </c:layout>
      <c:lineChart>
        <c:grouping val="standard"/>
        <c:varyColors val="0"/>
        <c:ser>
          <c:idx val="0"/>
          <c:order val="0"/>
          <c:tx>
            <c:strRef>
              <c:f>'1.1 WIBOR'!$C$2</c:f>
              <c:strCache>
                <c:ptCount val="1"/>
                <c:pt idx="0">
                  <c:v>NBP rate (%)</c:v>
                </c:pt>
              </c:strCache>
            </c:strRef>
          </c:tx>
          <c:spPr>
            <a:ln w="25400">
              <a:solidFill>
                <a:schemeClr val="tx1">
                  <a:lumMod val="65000"/>
                  <a:lumOff val="35000"/>
                </a:schemeClr>
              </a:solidFill>
              <a:prstDash val="solid"/>
            </a:ln>
          </c:spPr>
          <c:marker>
            <c:symbol val="none"/>
          </c:marker>
          <c:cat>
            <c:strRef>
              <c:f>'1.1 WIBOR'!$C$256:$C$2028</c:f>
              <c:strCache>
                <c:ptCount val="1773"/>
                <c:pt idx="0">
                  <c:v>12.2009</c:v>
                </c:pt>
                <c:pt idx="1">
                  <c:v>2009-12-30</c:v>
                </c:pt>
                <c:pt idx="2">
                  <c:v>2009-12-31</c:v>
                </c:pt>
                <c:pt idx="3">
                  <c:v>2010-01-04</c:v>
                </c:pt>
                <c:pt idx="4">
                  <c:v>2010-01-05</c:v>
                </c:pt>
                <c:pt idx="5">
                  <c:v>2010-01-06</c:v>
                </c:pt>
                <c:pt idx="6">
                  <c:v>2010-01-07</c:v>
                </c:pt>
                <c:pt idx="7">
                  <c:v>2010-01-08</c:v>
                </c:pt>
                <c:pt idx="8">
                  <c:v>2010-01-11</c:v>
                </c:pt>
                <c:pt idx="9">
                  <c:v>2010-01-12</c:v>
                </c:pt>
                <c:pt idx="10">
                  <c:v>2010-01-13</c:v>
                </c:pt>
                <c:pt idx="11">
                  <c:v>2010-01-14</c:v>
                </c:pt>
                <c:pt idx="12">
                  <c:v>2010-01-15</c:v>
                </c:pt>
                <c:pt idx="13">
                  <c:v>2010-01-18</c:v>
                </c:pt>
                <c:pt idx="14">
                  <c:v>2010-01-19</c:v>
                </c:pt>
                <c:pt idx="15">
                  <c:v>2010-01-20</c:v>
                </c:pt>
                <c:pt idx="16">
                  <c:v>2010-01-21</c:v>
                </c:pt>
                <c:pt idx="17">
                  <c:v>2010-01-22</c:v>
                </c:pt>
                <c:pt idx="18">
                  <c:v>2010-01-25</c:v>
                </c:pt>
                <c:pt idx="19">
                  <c:v>2010-01-26</c:v>
                </c:pt>
                <c:pt idx="20">
                  <c:v>2010-01-27</c:v>
                </c:pt>
                <c:pt idx="21">
                  <c:v>2010-01-28</c:v>
                </c:pt>
                <c:pt idx="22">
                  <c:v>2010-01-29</c:v>
                </c:pt>
                <c:pt idx="23">
                  <c:v>2010-02-01</c:v>
                </c:pt>
                <c:pt idx="24">
                  <c:v>2010-02-02</c:v>
                </c:pt>
                <c:pt idx="25">
                  <c:v>2010-02-03</c:v>
                </c:pt>
                <c:pt idx="26">
                  <c:v>2010-02-04</c:v>
                </c:pt>
                <c:pt idx="27">
                  <c:v>2010-02-05</c:v>
                </c:pt>
                <c:pt idx="28">
                  <c:v>2010-02-08</c:v>
                </c:pt>
                <c:pt idx="29">
                  <c:v>2010-02-09</c:v>
                </c:pt>
                <c:pt idx="30">
                  <c:v>2010-02-10</c:v>
                </c:pt>
                <c:pt idx="31">
                  <c:v>2010-02-11</c:v>
                </c:pt>
                <c:pt idx="32">
                  <c:v>2010-02-12</c:v>
                </c:pt>
                <c:pt idx="33">
                  <c:v>2010-02-15</c:v>
                </c:pt>
                <c:pt idx="34">
                  <c:v>2010-02-16</c:v>
                </c:pt>
                <c:pt idx="35">
                  <c:v>2010-02-17</c:v>
                </c:pt>
                <c:pt idx="36">
                  <c:v>2010-02-18</c:v>
                </c:pt>
                <c:pt idx="37">
                  <c:v>2010-02-19</c:v>
                </c:pt>
                <c:pt idx="38">
                  <c:v>2010-02-22</c:v>
                </c:pt>
                <c:pt idx="39">
                  <c:v>2010-02-23</c:v>
                </c:pt>
                <c:pt idx="40">
                  <c:v>2010-02-24</c:v>
                </c:pt>
                <c:pt idx="41">
                  <c:v>2010-02-25</c:v>
                </c:pt>
                <c:pt idx="42">
                  <c:v>2010-02-26</c:v>
                </c:pt>
                <c:pt idx="43">
                  <c:v>2010-03-01</c:v>
                </c:pt>
                <c:pt idx="44">
                  <c:v>2010-03-02</c:v>
                </c:pt>
                <c:pt idx="45">
                  <c:v>2010-03-03</c:v>
                </c:pt>
                <c:pt idx="46">
                  <c:v>2010-03-04</c:v>
                </c:pt>
                <c:pt idx="47">
                  <c:v>2010-03-05</c:v>
                </c:pt>
                <c:pt idx="48">
                  <c:v>2010-03-08</c:v>
                </c:pt>
                <c:pt idx="49">
                  <c:v>2010-03-09</c:v>
                </c:pt>
                <c:pt idx="50">
                  <c:v>2010-03-10</c:v>
                </c:pt>
                <c:pt idx="51">
                  <c:v>2010-03-11</c:v>
                </c:pt>
                <c:pt idx="52">
                  <c:v>2010-03-12</c:v>
                </c:pt>
                <c:pt idx="53">
                  <c:v>2010-03-15</c:v>
                </c:pt>
                <c:pt idx="54">
                  <c:v>2010-03-16</c:v>
                </c:pt>
                <c:pt idx="55">
                  <c:v>2010-03-17</c:v>
                </c:pt>
                <c:pt idx="56">
                  <c:v>2010-03-18</c:v>
                </c:pt>
                <c:pt idx="57">
                  <c:v>2010-03-19</c:v>
                </c:pt>
                <c:pt idx="58">
                  <c:v>2010-03-22</c:v>
                </c:pt>
                <c:pt idx="59">
                  <c:v>2010-03-23</c:v>
                </c:pt>
                <c:pt idx="60">
                  <c:v>2010-03-24</c:v>
                </c:pt>
                <c:pt idx="61">
                  <c:v>2010-03-25</c:v>
                </c:pt>
                <c:pt idx="62">
                  <c:v>2010-03-26</c:v>
                </c:pt>
                <c:pt idx="63">
                  <c:v>2010-03-29</c:v>
                </c:pt>
                <c:pt idx="64">
                  <c:v>2010-03-30</c:v>
                </c:pt>
                <c:pt idx="65">
                  <c:v>2010-03-31</c:v>
                </c:pt>
                <c:pt idx="66">
                  <c:v>2010-04-01</c:v>
                </c:pt>
                <c:pt idx="67">
                  <c:v>2010-04-02</c:v>
                </c:pt>
                <c:pt idx="68">
                  <c:v>2010-04-06</c:v>
                </c:pt>
                <c:pt idx="69">
                  <c:v>2010-04-07</c:v>
                </c:pt>
                <c:pt idx="70">
                  <c:v>2010-04-08</c:v>
                </c:pt>
                <c:pt idx="71">
                  <c:v>2010-04-09</c:v>
                </c:pt>
                <c:pt idx="72">
                  <c:v>2010-04-12</c:v>
                </c:pt>
                <c:pt idx="73">
                  <c:v>2010-04-13</c:v>
                </c:pt>
                <c:pt idx="74">
                  <c:v>2010-04-14</c:v>
                </c:pt>
                <c:pt idx="75">
                  <c:v>2010-04-15</c:v>
                </c:pt>
                <c:pt idx="76">
                  <c:v>2010-04-16</c:v>
                </c:pt>
                <c:pt idx="77">
                  <c:v>2010-04-19</c:v>
                </c:pt>
                <c:pt idx="78">
                  <c:v>2010-04-20</c:v>
                </c:pt>
                <c:pt idx="79">
                  <c:v>2010-04-21</c:v>
                </c:pt>
                <c:pt idx="80">
                  <c:v>2010-04-22</c:v>
                </c:pt>
                <c:pt idx="81">
                  <c:v>2010-04-23</c:v>
                </c:pt>
                <c:pt idx="82">
                  <c:v>2010-04-26</c:v>
                </c:pt>
                <c:pt idx="83">
                  <c:v>2010-04-27</c:v>
                </c:pt>
                <c:pt idx="84">
                  <c:v>2010-04-28</c:v>
                </c:pt>
                <c:pt idx="85">
                  <c:v>2010-04-29</c:v>
                </c:pt>
                <c:pt idx="86">
                  <c:v>2010-04-30</c:v>
                </c:pt>
                <c:pt idx="87">
                  <c:v>2010-05-04</c:v>
                </c:pt>
                <c:pt idx="88">
                  <c:v>2010-05-05</c:v>
                </c:pt>
                <c:pt idx="89">
                  <c:v>2010-05-06</c:v>
                </c:pt>
                <c:pt idx="90">
                  <c:v>2010-05-07</c:v>
                </c:pt>
                <c:pt idx="91">
                  <c:v>2010-05-10</c:v>
                </c:pt>
                <c:pt idx="92">
                  <c:v>2010-05-11</c:v>
                </c:pt>
                <c:pt idx="93">
                  <c:v>2010-05-12</c:v>
                </c:pt>
                <c:pt idx="94">
                  <c:v>2010-05-13</c:v>
                </c:pt>
                <c:pt idx="95">
                  <c:v>2010-05-14</c:v>
                </c:pt>
                <c:pt idx="96">
                  <c:v>2010-05-17</c:v>
                </c:pt>
                <c:pt idx="97">
                  <c:v>2010-05-18</c:v>
                </c:pt>
                <c:pt idx="98">
                  <c:v>2010-05-19</c:v>
                </c:pt>
                <c:pt idx="99">
                  <c:v>2010-05-20</c:v>
                </c:pt>
                <c:pt idx="100">
                  <c:v>2010-05-21</c:v>
                </c:pt>
                <c:pt idx="101">
                  <c:v>2010-05-24</c:v>
                </c:pt>
                <c:pt idx="102">
                  <c:v>2010-05-25</c:v>
                </c:pt>
                <c:pt idx="103">
                  <c:v>2010-05-26</c:v>
                </c:pt>
                <c:pt idx="104">
                  <c:v>2010-05-27</c:v>
                </c:pt>
                <c:pt idx="105">
                  <c:v>2010-05-28</c:v>
                </c:pt>
                <c:pt idx="106">
                  <c:v>2010-05-31</c:v>
                </c:pt>
                <c:pt idx="107">
                  <c:v>2010-06-01</c:v>
                </c:pt>
                <c:pt idx="108">
                  <c:v>2010-06-02</c:v>
                </c:pt>
                <c:pt idx="109">
                  <c:v>2010-06-04</c:v>
                </c:pt>
                <c:pt idx="110">
                  <c:v>2010-06-07</c:v>
                </c:pt>
                <c:pt idx="111">
                  <c:v>2010-06-08</c:v>
                </c:pt>
                <c:pt idx="112">
                  <c:v>2010-06-09</c:v>
                </c:pt>
                <c:pt idx="113">
                  <c:v>2010-06-10</c:v>
                </c:pt>
                <c:pt idx="114">
                  <c:v>2010-06-11</c:v>
                </c:pt>
                <c:pt idx="115">
                  <c:v>2010-06-14</c:v>
                </c:pt>
                <c:pt idx="116">
                  <c:v>2010-06-15</c:v>
                </c:pt>
                <c:pt idx="117">
                  <c:v>2010-06-16</c:v>
                </c:pt>
                <c:pt idx="118">
                  <c:v>2010-06-17</c:v>
                </c:pt>
                <c:pt idx="119">
                  <c:v>2010-06-18</c:v>
                </c:pt>
                <c:pt idx="120">
                  <c:v>2010-06-21</c:v>
                </c:pt>
                <c:pt idx="121">
                  <c:v>2010-06-22</c:v>
                </c:pt>
                <c:pt idx="122">
                  <c:v>2010-06-23</c:v>
                </c:pt>
                <c:pt idx="123">
                  <c:v>2010-06-24</c:v>
                </c:pt>
                <c:pt idx="124">
                  <c:v>2010-06-25</c:v>
                </c:pt>
                <c:pt idx="125">
                  <c:v>2010-06-28</c:v>
                </c:pt>
                <c:pt idx="126">
                  <c:v>06.2010</c:v>
                </c:pt>
                <c:pt idx="127">
                  <c:v>2010-06-30</c:v>
                </c:pt>
                <c:pt idx="128">
                  <c:v>2010-07-01</c:v>
                </c:pt>
                <c:pt idx="129">
                  <c:v>2010-07-02</c:v>
                </c:pt>
                <c:pt idx="130">
                  <c:v>2010-07-05</c:v>
                </c:pt>
                <c:pt idx="131">
                  <c:v>2010-07-06</c:v>
                </c:pt>
                <c:pt idx="132">
                  <c:v>2010-07-07</c:v>
                </c:pt>
                <c:pt idx="133">
                  <c:v>2010-07-08</c:v>
                </c:pt>
                <c:pt idx="134">
                  <c:v>2010-07-09</c:v>
                </c:pt>
                <c:pt idx="135">
                  <c:v>2010-07-12</c:v>
                </c:pt>
                <c:pt idx="136">
                  <c:v>2010-07-13</c:v>
                </c:pt>
                <c:pt idx="137">
                  <c:v>2010-07-14</c:v>
                </c:pt>
                <c:pt idx="138">
                  <c:v>2010-07-15</c:v>
                </c:pt>
                <c:pt idx="139">
                  <c:v>2010-07-16</c:v>
                </c:pt>
                <c:pt idx="140">
                  <c:v>2010-07-19</c:v>
                </c:pt>
                <c:pt idx="141">
                  <c:v>2010-07-20</c:v>
                </c:pt>
                <c:pt idx="142">
                  <c:v>2010-07-21</c:v>
                </c:pt>
                <c:pt idx="143">
                  <c:v>2010-07-22</c:v>
                </c:pt>
                <c:pt idx="144">
                  <c:v>2010-07-23</c:v>
                </c:pt>
                <c:pt idx="145">
                  <c:v>2010-07-26</c:v>
                </c:pt>
                <c:pt idx="146">
                  <c:v>2010-07-27</c:v>
                </c:pt>
                <c:pt idx="147">
                  <c:v>2010-07-28</c:v>
                </c:pt>
                <c:pt idx="148">
                  <c:v>2010-07-29</c:v>
                </c:pt>
                <c:pt idx="149">
                  <c:v>2010-07-30</c:v>
                </c:pt>
                <c:pt idx="150">
                  <c:v>2010-08-02</c:v>
                </c:pt>
                <c:pt idx="151">
                  <c:v>2010-08-03</c:v>
                </c:pt>
                <c:pt idx="152">
                  <c:v>2010-08-04</c:v>
                </c:pt>
                <c:pt idx="153">
                  <c:v>2010-08-05</c:v>
                </c:pt>
                <c:pt idx="154">
                  <c:v>2010-08-06</c:v>
                </c:pt>
                <c:pt idx="155">
                  <c:v>2010-08-09</c:v>
                </c:pt>
                <c:pt idx="156">
                  <c:v>2010-08-10</c:v>
                </c:pt>
                <c:pt idx="157">
                  <c:v>2010-08-11</c:v>
                </c:pt>
                <c:pt idx="158">
                  <c:v>2010-08-12</c:v>
                </c:pt>
                <c:pt idx="159">
                  <c:v>2010-08-13</c:v>
                </c:pt>
                <c:pt idx="160">
                  <c:v>2010-08-16</c:v>
                </c:pt>
                <c:pt idx="161">
                  <c:v>2010-08-17</c:v>
                </c:pt>
                <c:pt idx="162">
                  <c:v>2010-08-18</c:v>
                </c:pt>
                <c:pt idx="163">
                  <c:v>2010-08-19</c:v>
                </c:pt>
                <c:pt idx="164">
                  <c:v>2010-08-20</c:v>
                </c:pt>
                <c:pt idx="165">
                  <c:v>2010-08-23</c:v>
                </c:pt>
                <c:pt idx="166">
                  <c:v>2010-08-24</c:v>
                </c:pt>
                <c:pt idx="167">
                  <c:v>2010-08-25</c:v>
                </c:pt>
                <c:pt idx="168">
                  <c:v>2010-08-26</c:v>
                </c:pt>
                <c:pt idx="169">
                  <c:v>2010-08-27</c:v>
                </c:pt>
                <c:pt idx="170">
                  <c:v>2010-08-30</c:v>
                </c:pt>
                <c:pt idx="171">
                  <c:v>2010-08-31</c:v>
                </c:pt>
                <c:pt idx="172">
                  <c:v>2010-09-01</c:v>
                </c:pt>
                <c:pt idx="173">
                  <c:v>2010-09-02</c:v>
                </c:pt>
                <c:pt idx="174">
                  <c:v>2010-09-03</c:v>
                </c:pt>
                <c:pt idx="175">
                  <c:v>2010-09-06</c:v>
                </c:pt>
                <c:pt idx="176">
                  <c:v>2010-09-07</c:v>
                </c:pt>
                <c:pt idx="177">
                  <c:v>2010-09-08</c:v>
                </c:pt>
                <c:pt idx="178">
                  <c:v>2010-09-09</c:v>
                </c:pt>
                <c:pt idx="179">
                  <c:v>2010-09-10</c:v>
                </c:pt>
                <c:pt idx="180">
                  <c:v>2010-09-13</c:v>
                </c:pt>
                <c:pt idx="181">
                  <c:v>2010-09-14</c:v>
                </c:pt>
                <c:pt idx="182">
                  <c:v>2010-09-15</c:v>
                </c:pt>
                <c:pt idx="183">
                  <c:v>2010-09-16</c:v>
                </c:pt>
                <c:pt idx="184">
                  <c:v>2010-09-17</c:v>
                </c:pt>
                <c:pt idx="185">
                  <c:v>2010-09-20</c:v>
                </c:pt>
                <c:pt idx="186">
                  <c:v>2010-09-21</c:v>
                </c:pt>
                <c:pt idx="187">
                  <c:v>2010-09-22</c:v>
                </c:pt>
                <c:pt idx="188">
                  <c:v>2010-09-23</c:v>
                </c:pt>
                <c:pt idx="189">
                  <c:v>2010-09-24</c:v>
                </c:pt>
                <c:pt idx="190">
                  <c:v>2010-09-27</c:v>
                </c:pt>
                <c:pt idx="191">
                  <c:v>2010-09-28</c:v>
                </c:pt>
                <c:pt idx="192">
                  <c:v>2010-09-29</c:v>
                </c:pt>
                <c:pt idx="193">
                  <c:v>2010-09-30</c:v>
                </c:pt>
                <c:pt idx="194">
                  <c:v>2010-10-01</c:v>
                </c:pt>
                <c:pt idx="195">
                  <c:v>2010-10-04</c:v>
                </c:pt>
                <c:pt idx="196">
                  <c:v>2010-10-05</c:v>
                </c:pt>
                <c:pt idx="197">
                  <c:v>2010-10-06</c:v>
                </c:pt>
                <c:pt idx="198">
                  <c:v>2010-10-07</c:v>
                </c:pt>
                <c:pt idx="199">
                  <c:v>2010-10-08</c:v>
                </c:pt>
                <c:pt idx="200">
                  <c:v>2010-10-11</c:v>
                </c:pt>
                <c:pt idx="201">
                  <c:v>2010-10-12</c:v>
                </c:pt>
                <c:pt idx="202">
                  <c:v>2010-10-13</c:v>
                </c:pt>
                <c:pt idx="203">
                  <c:v>2010-10-14</c:v>
                </c:pt>
                <c:pt idx="204">
                  <c:v>2010-10-15</c:v>
                </c:pt>
                <c:pt idx="205">
                  <c:v>2010-10-18</c:v>
                </c:pt>
                <c:pt idx="206">
                  <c:v>2010-10-19</c:v>
                </c:pt>
                <c:pt idx="207">
                  <c:v>2010-10-20</c:v>
                </c:pt>
                <c:pt idx="208">
                  <c:v>2010-10-21</c:v>
                </c:pt>
                <c:pt idx="209">
                  <c:v>2010-10-22</c:v>
                </c:pt>
                <c:pt idx="210">
                  <c:v>2010-10-25</c:v>
                </c:pt>
                <c:pt idx="211">
                  <c:v>2010-10-26</c:v>
                </c:pt>
                <c:pt idx="212">
                  <c:v>2010-10-27</c:v>
                </c:pt>
                <c:pt idx="213">
                  <c:v>2010-10-28</c:v>
                </c:pt>
                <c:pt idx="214">
                  <c:v>2010-10-29</c:v>
                </c:pt>
                <c:pt idx="215">
                  <c:v>2010-11-02</c:v>
                </c:pt>
                <c:pt idx="216">
                  <c:v>2010-11-03</c:v>
                </c:pt>
                <c:pt idx="217">
                  <c:v>2010-11-04</c:v>
                </c:pt>
                <c:pt idx="218">
                  <c:v>2010-11-05</c:v>
                </c:pt>
                <c:pt idx="219">
                  <c:v>2010-11-08</c:v>
                </c:pt>
                <c:pt idx="220">
                  <c:v>2010-11-09</c:v>
                </c:pt>
                <c:pt idx="221">
                  <c:v>2010-11-10</c:v>
                </c:pt>
                <c:pt idx="222">
                  <c:v>2010-11-12</c:v>
                </c:pt>
                <c:pt idx="223">
                  <c:v>2010-11-15</c:v>
                </c:pt>
                <c:pt idx="224">
                  <c:v>2010-11-16</c:v>
                </c:pt>
                <c:pt idx="225">
                  <c:v>2010-11-17</c:v>
                </c:pt>
                <c:pt idx="226">
                  <c:v>2010-11-18</c:v>
                </c:pt>
                <c:pt idx="227">
                  <c:v>2010-11-19</c:v>
                </c:pt>
                <c:pt idx="228">
                  <c:v>2010-11-22</c:v>
                </c:pt>
                <c:pt idx="229">
                  <c:v>2010-11-23</c:v>
                </c:pt>
                <c:pt idx="230">
                  <c:v>2010-11-24</c:v>
                </c:pt>
                <c:pt idx="231">
                  <c:v>2010-11-25</c:v>
                </c:pt>
                <c:pt idx="232">
                  <c:v>2010-11-26</c:v>
                </c:pt>
                <c:pt idx="233">
                  <c:v>2010-11-29</c:v>
                </c:pt>
                <c:pt idx="234">
                  <c:v>2010-11-30</c:v>
                </c:pt>
                <c:pt idx="235">
                  <c:v>2010-12-01</c:v>
                </c:pt>
                <c:pt idx="236">
                  <c:v>2010-12-02</c:v>
                </c:pt>
                <c:pt idx="237">
                  <c:v>2010-12-03</c:v>
                </c:pt>
                <c:pt idx="238">
                  <c:v>2010-12-06</c:v>
                </c:pt>
                <c:pt idx="239">
                  <c:v>2010-12-07</c:v>
                </c:pt>
                <c:pt idx="240">
                  <c:v>2010-12-08</c:v>
                </c:pt>
                <c:pt idx="241">
                  <c:v>2010-12-09</c:v>
                </c:pt>
                <c:pt idx="242">
                  <c:v>2010-12-10</c:v>
                </c:pt>
                <c:pt idx="243">
                  <c:v>2010-12-13</c:v>
                </c:pt>
                <c:pt idx="244">
                  <c:v>2010-12-14</c:v>
                </c:pt>
                <c:pt idx="245">
                  <c:v>2010-12-15</c:v>
                </c:pt>
                <c:pt idx="246">
                  <c:v>2010-12-16</c:v>
                </c:pt>
                <c:pt idx="247">
                  <c:v>2010-12-17</c:v>
                </c:pt>
                <c:pt idx="248">
                  <c:v>2010-12-20</c:v>
                </c:pt>
                <c:pt idx="249">
                  <c:v>2010-12-21</c:v>
                </c:pt>
                <c:pt idx="250">
                  <c:v>2010-12-22</c:v>
                </c:pt>
                <c:pt idx="251">
                  <c:v>2010-12-23</c:v>
                </c:pt>
                <c:pt idx="252">
                  <c:v>12.2010</c:v>
                </c:pt>
                <c:pt idx="253">
                  <c:v>2010-12-27</c:v>
                </c:pt>
                <c:pt idx="254">
                  <c:v>2010-12-28</c:v>
                </c:pt>
                <c:pt idx="255">
                  <c:v>2010-12-29</c:v>
                </c:pt>
                <c:pt idx="256">
                  <c:v>2010-12-30</c:v>
                </c:pt>
                <c:pt idx="257">
                  <c:v>2010-12-31</c:v>
                </c:pt>
                <c:pt idx="258">
                  <c:v>2011-01-03</c:v>
                </c:pt>
                <c:pt idx="259">
                  <c:v>2011-01-04</c:v>
                </c:pt>
                <c:pt idx="260">
                  <c:v>2011-01-05</c:v>
                </c:pt>
                <c:pt idx="261">
                  <c:v>2011-01-07</c:v>
                </c:pt>
                <c:pt idx="262">
                  <c:v>2011-01-10</c:v>
                </c:pt>
                <c:pt idx="263">
                  <c:v>2011-01-11</c:v>
                </c:pt>
                <c:pt idx="264">
                  <c:v>2011-01-12</c:v>
                </c:pt>
                <c:pt idx="265">
                  <c:v>2011-01-13</c:v>
                </c:pt>
                <c:pt idx="266">
                  <c:v>2011-01-14</c:v>
                </c:pt>
                <c:pt idx="267">
                  <c:v>2011-01-17</c:v>
                </c:pt>
                <c:pt idx="268">
                  <c:v>2011-01-18</c:v>
                </c:pt>
                <c:pt idx="269">
                  <c:v>2011-01-19</c:v>
                </c:pt>
                <c:pt idx="270">
                  <c:v>2011-01-20</c:v>
                </c:pt>
                <c:pt idx="271">
                  <c:v>2011-01-21</c:v>
                </c:pt>
                <c:pt idx="272">
                  <c:v>2011-01-24</c:v>
                </c:pt>
                <c:pt idx="273">
                  <c:v>2011-01-25</c:v>
                </c:pt>
                <c:pt idx="274">
                  <c:v>2011-01-26</c:v>
                </c:pt>
                <c:pt idx="275">
                  <c:v>2011-01-27</c:v>
                </c:pt>
                <c:pt idx="276">
                  <c:v>2011-01-28</c:v>
                </c:pt>
                <c:pt idx="277">
                  <c:v>2011-01-31</c:v>
                </c:pt>
                <c:pt idx="278">
                  <c:v>2011-02-01</c:v>
                </c:pt>
                <c:pt idx="279">
                  <c:v>2011-02-02</c:v>
                </c:pt>
                <c:pt idx="280">
                  <c:v>2011-02-03</c:v>
                </c:pt>
                <c:pt idx="281">
                  <c:v>2011-02-04</c:v>
                </c:pt>
                <c:pt idx="282">
                  <c:v>2011-02-07</c:v>
                </c:pt>
                <c:pt idx="283">
                  <c:v>2011-02-08</c:v>
                </c:pt>
                <c:pt idx="284">
                  <c:v>2011-02-09</c:v>
                </c:pt>
                <c:pt idx="285">
                  <c:v>2011-02-10</c:v>
                </c:pt>
                <c:pt idx="286">
                  <c:v>2011-02-11</c:v>
                </c:pt>
                <c:pt idx="287">
                  <c:v>2011-02-14</c:v>
                </c:pt>
                <c:pt idx="288">
                  <c:v>2011-02-15</c:v>
                </c:pt>
                <c:pt idx="289">
                  <c:v>2011-02-16</c:v>
                </c:pt>
                <c:pt idx="290">
                  <c:v>2011-02-17</c:v>
                </c:pt>
                <c:pt idx="291">
                  <c:v>2011-02-18</c:v>
                </c:pt>
                <c:pt idx="292">
                  <c:v>2011-02-21</c:v>
                </c:pt>
                <c:pt idx="293">
                  <c:v>2011-02-22</c:v>
                </c:pt>
                <c:pt idx="294">
                  <c:v>2011-02-23</c:v>
                </c:pt>
                <c:pt idx="295">
                  <c:v>2011-02-24</c:v>
                </c:pt>
                <c:pt idx="296">
                  <c:v>2011-02-25</c:v>
                </c:pt>
                <c:pt idx="297">
                  <c:v>2011-02-28</c:v>
                </c:pt>
                <c:pt idx="298">
                  <c:v>2011-03-01</c:v>
                </c:pt>
                <c:pt idx="299">
                  <c:v>2011-03-02</c:v>
                </c:pt>
                <c:pt idx="300">
                  <c:v>2011-03-03</c:v>
                </c:pt>
                <c:pt idx="301">
                  <c:v>2011-03-04</c:v>
                </c:pt>
                <c:pt idx="302">
                  <c:v>2011-03-07</c:v>
                </c:pt>
                <c:pt idx="303">
                  <c:v>2011-03-08</c:v>
                </c:pt>
                <c:pt idx="304">
                  <c:v>2011-03-09</c:v>
                </c:pt>
                <c:pt idx="305">
                  <c:v>2011-03-10</c:v>
                </c:pt>
                <c:pt idx="306">
                  <c:v>2011-03-11</c:v>
                </c:pt>
                <c:pt idx="307">
                  <c:v>2011-03-14</c:v>
                </c:pt>
                <c:pt idx="308">
                  <c:v>2011-03-15</c:v>
                </c:pt>
                <c:pt idx="309">
                  <c:v>2011-03-16</c:v>
                </c:pt>
                <c:pt idx="310">
                  <c:v>2011-03-17</c:v>
                </c:pt>
                <c:pt idx="311">
                  <c:v>2011-03-18</c:v>
                </c:pt>
                <c:pt idx="312">
                  <c:v>2011-03-21</c:v>
                </c:pt>
                <c:pt idx="313">
                  <c:v>2011-03-22</c:v>
                </c:pt>
                <c:pt idx="314">
                  <c:v>2011-03-23</c:v>
                </c:pt>
                <c:pt idx="315">
                  <c:v>2011-03-24</c:v>
                </c:pt>
                <c:pt idx="316">
                  <c:v>2011-03-25</c:v>
                </c:pt>
                <c:pt idx="317">
                  <c:v>2011-03-28</c:v>
                </c:pt>
                <c:pt idx="318">
                  <c:v>2011-03-29</c:v>
                </c:pt>
                <c:pt idx="319">
                  <c:v>2011-03-30</c:v>
                </c:pt>
                <c:pt idx="320">
                  <c:v>2011-03-31</c:v>
                </c:pt>
                <c:pt idx="321">
                  <c:v>2011-04-01</c:v>
                </c:pt>
                <c:pt idx="322">
                  <c:v>2011-04-04</c:v>
                </c:pt>
                <c:pt idx="323">
                  <c:v>2011-04-05</c:v>
                </c:pt>
                <c:pt idx="324">
                  <c:v>2011-04-06</c:v>
                </c:pt>
                <c:pt idx="325">
                  <c:v>2011-04-07</c:v>
                </c:pt>
                <c:pt idx="326">
                  <c:v>2011-04-08</c:v>
                </c:pt>
                <c:pt idx="327">
                  <c:v>2011-04-11</c:v>
                </c:pt>
                <c:pt idx="328">
                  <c:v>2011-04-12</c:v>
                </c:pt>
                <c:pt idx="329">
                  <c:v>2011-04-13</c:v>
                </c:pt>
                <c:pt idx="330">
                  <c:v>2011-04-14</c:v>
                </c:pt>
                <c:pt idx="331">
                  <c:v>2011-04-15</c:v>
                </c:pt>
                <c:pt idx="332">
                  <c:v>2011-04-18</c:v>
                </c:pt>
                <c:pt idx="333">
                  <c:v>2011-04-19</c:v>
                </c:pt>
                <c:pt idx="334">
                  <c:v>2011-04-20</c:v>
                </c:pt>
                <c:pt idx="335">
                  <c:v>2011-04-21</c:v>
                </c:pt>
                <c:pt idx="336">
                  <c:v>2011-04-22</c:v>
                </c:pt>
                <c:pt idx="337">
                  <c:v>2011-04-26</c:v>
                </c:pt>
                <c:pt idx="338">
                  <c:v>2011-04-27</c:v>
                </c:pt>
                <c:pt idx="339">
                  <c:v>2011-04-28</c:v>
                </c:pt>
                <c:pt idx="340">
                  <c:v>2011-04-29</c:v>
                </c:pt>
                <c:pt idx="341">
                  <c:v>2011-05-02</c:v>
                </c:pt>
                <c:pt idx="342">
                  <c:v>2011-05-04</c:v>
                </c:pt>
                <c:pt idx="343">
                  <c:v>2011-05-05</c:v>
                </c:pt>
                <c:pt idx="344">
                  <c:v>2011-05-06</c:v>
                </c:pt>
                <c:pt idx="345">
                  <c:v>2011-05-09</c:v>
                </c:pt>
                <c:pt idx="346">
                  <c:v>2011-05-10</c:v>
                </c:pt>
                <c:pt idx="347">
                  <c:v>2011-05-11</c:v>
                </c:pt>
                <c:pt idx="348">
                  <c:v>2011-05-12</c:v>
                </c:pt>
                <c:pt idx="349">
                  <c:v>2011-05-13</c:v>
                </c:pt>
                <c:pt idx="350">
                  <c:v>2011-05-16</c:v>
                </c:pt>
                <c:pt idx="351">
                  <c:v>2011-05-17</c:v>
                </c:pt>
                <c:pt idx="352">
                  <c:v>2011-05-18</c:v>
                </c:pt>
                <c:pt idx="353">
                  <c:v>2011-05-19</c:v>
                </c:pt>
                <c:pt idx="354">
                  <c:v>2011-05-20</c:v>
                </c:pt>
                <c:pt idx="355">
                  <c:v>2011-05-23</c:v>
                </c:pt>
                <c:pt idx="356">
                  <c:v>2011-05-24</c:v>
                </c:pt>
                <c:pt idx="357">
                  <c:v>2011-05-25</c:v>
                </c:pt>
                <c:pt idx="358">
                  <c:v>2011-05-26</c:v>
                </c:pt>
                <c:pt idx="359">
                  <c:v>2011-05-27</c:v>
                </c:pt>
                <c:pt idx="360">
                  <c:v>2011-05-30</c:v>
                </c:pt>
                <c:pt idx="361">
                  <c:v>2011-05-31</c:v>
                </c:pt>
                <c:pt idx="362">
                  <c:v>2011-06-01</c:v>
                </c:pt>
                <c:pt idx="363">
                  <c:v>2011-06-02</c:v>
                </c:pt>
                <c:pt idx="364">
                  <c:v>2011-06-03</c:v>
                </c:pt>
                <c:pt idx="365">
                  <c:v>2011-06-06</c:v>
                </c:pt>
                <c:pt idx="366">
                  <c:v>2011-06-07</c:v>
                </c:pt>
                <c:pt idx="367">
                  <c:v>2011-06-08</c:v>
                </c:pt>
                <c:pt idx="368">
                  <c:v>2011-06-09</c:v>
                </c:pt>
                <c:pt idx="369">
                  <c:v>2011-06-10</c:v>
                </c:pt>
                <c:pt idx="370">
                  <c:v>2011-06-13</c:v>
                </c:pt>
                <c:pt idx="371">
                  <c:v>2011-06-14</c:v>
                </c:pt>
                <c:pt idx="372">
                  <c:v>2011-06-15</c:v>
                </c:pt>
                <c:pt idx="373">
                  <c:v>2011-06-16</c:v>
                </c:pt>
                <c:pt idx="374">
                  <c:v>2011-06-17</c:v>
                </c:pt>
                <c:pt idx="375">
                  <c:v>2011-06-20</c:v>
                </c:pt>
                <c:pt idx="376">
                  <c:v>2011-06-21</c:v>
                </c:pt>
                <c:pt idx="377">
                  <c:v>2011-06-22</c:v>
                </c:pt>
                <c:pt idx="378">
                  <c:v>06.2011</c:v>
                </c:pt>
                <c:pt idx="379">
                  <c:v>2011-06-27</c:v>
                </c:pt>
                <c:pt idx="380">
                  <c:v>2011-06-28</c:v>
                </c:pt>
                <c:pt idx="381">
                  <c:v>2011-06-29</c:v>
                </c:pt>
                <c:pt idx="382">
                  <c:v>2011-06-30</c:v>
                </c:pt>
                <c:pt idx="383">
                  <c:v>2011-07-01</c:v>
                </c:pt>
                <c:pt idx="384">
                  <c:v>2011-07-04</c:v>
                </c:pt>
                <c:pt idx="385">
                  <c:v>2011-07-05</c:v>
                </c:pt>
                <c:pt idx="386">
                  <c:v>2011-07-06</c:v>
                </c:pt>
                <c:pt idx="387">
                  <c:v>2011-07-07</c:v>
                </c:pt>
                <c:pt idx="388">
                  <c:v>2011-07-08</c:v>
                </c:pt>
                <c:pt idx="389">
                  <c:v>2011-07-11</c:v>
                </c:pt>
                <c:pt idx="390">
                  <c:v>2011-07-12</c:v>
                </c:pt>
                <c:pt idx="391">
                  <c:v>2011-07-13</c:v>
                </c:pt>
                <c:pt idx="392">
                  <c:v>2011-07-14</c:v>
                </c:pt>
                <c:pt idx="393">
                  <c:v>2011-07-15</c:v>
                </c:pt>
                <c:pt idx="394">
                  <c:v>2011-07-18</c:v>
                </c:pt>
                <c:pt idx="395">
                  <c:v>2011-07-19</c:v>
                </c:pt>
                <c:pt idx="396">
                  <c:v>2011-07-20</c:v>
                </c:pt>
                <c:pt idx="397">
                  <c:v>2011-07-21</c:v>
                </c:pt>
                <c:pt idx="398">
                  <c:v>2011-07-22</c:v>
                </c:pt>
                <c:pt idx="399">
                  <c:v>2011-07-25</c:v>
                </c:pt>
                <c:pt idx="400">
                  <c:v>2011-07-26</c:v>
                </c:pt>
                <c:pt idx="401">
                  <c:v>2011-07-27</c:v>
                </c:pt>
                <c:pt idx="402">
                  <c:v>2011-07-28</c:v>
                </c:pt>
                <c:pt idx="403">
                  <c:v>2011-07-29</c:v>
                </c:pt>
                <c:pt idx="404">
                  <c:v>2011-08-01</c:v>
                </c:pt>
                <c:pt idx="405">
                  <c:v>2011-08-02</c:v>
                </c:pt>
                <c:pt idx="406">
                  <c:v>2011-08-03</c:v>
                </c:pt>
                <c:pt idx="407">
                  <c:v>2011-08-04</c:v>
                </c:pt>
                <c:pt idx="408">
                  <c:v>2011-08-05</c:v>
                </c:pt>
                <c:pt idx="409">
                  <c:v>2011-08-08</c:v>
                </c:pt>
                <c:pt idx="410">
                  <c:v>2011-08-09</c:v>
                </c:pt>
                <c:pt idx="411">
                  <c:v>2011-08-10</c:v>
                </c:pt>
                <c:pt idx="412">
                  <c:v>2011-08-11</c:v>
                </c:pt>
                <c:pt idx="413">
                  <c:v>2011-08-12</c:v>
                </c:pt>
                <c:pt idx="414">
                  <c:v>2011-08-16</c:v>
                </c:pt>
                <c:pt idx="415">
                  <c:v>2011-08-17</c:v>
                </c:pt>
                <c:pt idx="416">
                  <c:v>2011-08-18</c:v>
                </c:pt>
                <c:pt idx="417">
                  <c:v>2011-08-19</c:v>
                </c:pt>
                <c:pt idx="418">
                  <c:v>2011-08-22</c:v>
                </c:pt>
                <c:pt idx="419">
                  <c:v>2011-08-23</c:v>
                </c:pt>
                <c:pt idx="420">
                  <c:v>2011-08-24</c:v>
                </c:pt>
                <c:pt idx="421">
                  <c:v>2011-08-25</c:v>
                </c:pt>
                <c:pt idx="422">
                  <c:v>2011-08-26</c:v>
                </c:pt>
                <c:pt idx="423">
                  <c:v>2011-08-29</c:v>
                </c:pt>
                <c:pt idx="424">
                  <c:v>2011-08-30</c:v>
                </c:pt>
                <c:pt idx="425">
                  <c:v>2011-08-31</c:v>
                </c:pt>
                <c:pt idx="426">
                  <c:v>2011-09-01</c:v>
                </c:pt>
                <c:pt idx="427">
                  <c:v>2011-09-02</c:v>
                </c:pt>
                <c:pt idx="428">
                  <c:v>2011-09-05</c:v>
                </c:pt>
                <c:pt idx="429">
                  <c:v>2011-09-06</c:v>
                </c:pt>
                <c:pt idx="430">
                  <c:v>2011-09-07</c:v>
                </c:pt>
                <c:pt idx="431">
                  <c:v>2011-09-08</c:v>
                </c:pt>
                <c:pt idx="432">
                  <c:v>2011-09-09</c:v>
                </c:pt>
                <c:pt idx="433">
                  <c:v>2011-09-12</c:v>
                </c:pt>
                <c:pt idx="434">
                  <c:v>2011-09-13</c:v>
                </c:pt>
                <c:pt idx="435">
                  <c:v>2011-09-14</c:v>
                </c:pt>
                <c:pt idx="436">
                  <c:v>2011-09-15</c:v>
                </c:pt>
                <c:pt idx="437">
                  <c:v>2011-09-16</c:v>
                </c:pt>
                <c:pt idx="438">
                  <c:v>2011-09-19</c:v>
                </c:pt>
                <c:pt idx="439">
                  <c:v>2011-09-20</c:v>
                </c:pt>
                <c:pt idx="440">
                  <c:v>2011-09-21</c:v>
                </c:pt>
                <c:pt idx="441">
                  <c:v>2011-09-22</c:v>
                </c:pt>
                <c:pt idx="442">
                  <c:v>2011-09-23</c:v>
                </c:pt>
                <c:pt idx="443">
                  <c:v>2011-09-26</c:v>
                </c:pt>
                <c:pt idx="444">
                  <c:v>2011-09-27</c:v>
                </c:pt>
                <c:pt idx="445">
                  <c:v>2011-09-28</c:v>
                </c:pt>
                <c:pt idx="446">
                  <c:v>2011-09-29</c:v>
                </c:pt>
                <c:pt idx="447">
                  <c:v>2011-09-30</c:v>
                </c:pt>
                <c:pt idx="448">
                  <c:v>2011-10-03</c:v>
                </c:pt>
                <c:pt idx="449">
                  <c:v>2011-10-04</c:v>
                </c:pt>
                <c:pt idx="450">
                  <c:v>2011-10-05</c:v>
                </c:pt>
                <c:pt idx="451">
                  <c:v>2011-10-06</c:v>
                </c:pt>
                <c:pt idx="452">
                  <c:v>2011-10-07</c:v>
                </c:pt>
                <c:pt idx="453">
                  <c:v>2011-10-10</c:v>
                </c:pt>
                <c:pt idx="454">
                  <c:v>2011-10-11</c:v>
                </c:pt>
                <c:pt idx="455">
                  <c:v>2011-10-12</c:v>
                </c:pt>
                <c:pt idx="456">
                  <c:v>2011-10-13</c:v>
                </c:pt>
                <c:pt idx="457">
                  <c:v>2011-10-14</c:v>
                </c:pt>
                <c:pt idx="458">
                  <c:v>2011-10-17</c:v>
                </c:pt>
                <c:pt idx="459">
                  <c:v>2011-10-18</c:v>
                </c:pt>
                <c:pt idx="460">
                  <c:v>2011-10-19</c:v>
                </c:pt>
                <c:pt idx="461">
                  <c:v>2011-10-20</c:v>
                </c:pt>
                <c:pt idx="462">
                  <c:v>2011-10-21</c:v>
                </c:pt>
                <c:pt idx="463">
                  <c:v>2011-10-24</c:v>
                </c:pt>
                <c:pt idx="464">
                  <c:v>2011-10-25</c:v>
                </c:pt>
                <c:pt idx="465">
                  <c:v>2011-10-26</c:v>
                </c:pt>
                <c:pt idx="466">
                  <c:v>2011-10-27</c:v>
                </c:pt>
                <c:pt idx="467">
                  <c:v>2011-10-28</c:v>
                </c:pt>
                <c:pt idx="468">
                  <c:v>2011-10-31</c:v>
                </c:pt>
                <c:pt idx="469">
                  <c:v>2011-11-02</c:v>
                </c:pt>
                <c:pt idx="470">
                  <c:v>2011-11-03</c:v>
                </c:pt>
                <c:pt idx="471">
                  <c:v>2011-11-04</c:v>
                </c:pt>
                <c:pt idx="472">
                  <c:v>2011-11-07</c:v>
                </c:pt>
                <c:pt idx="473">
                  <c:v>2011-11-08</c:v>
                </c:pt>
                <c:pt idx="474">
                  <c:v>2011-11-09</c:v>
                </c:pt>
                <c:pt idx="475">
                  <c:v>2011-11-10</c:v>
                </c:pt>
                <c:pt idx="476">
                  <c:v>2011-11-14</c:v>
                </c:pt>
                <c:pt idx="477">
                  <c:v>2011-11-15</c:v>
                </c:pt>
                <c:pt idx="478">
                  <c:v>2011-11-16</c:v>
                </c:pt>
                <c:pt idx="479">
                  <c:v>2011-11-17</c:v>
                </c:pt>
                <c:pt idx="480">
                  <c:v>2011-11-18</c:v>
                </c:pt>
                <c:pt idx="481">
                  <c:v>2011-11-21</c:v>
                </c:pt>
                <c:pt idx="482">
                  <c:v>2011-11-22</c:v>
                </c:pt>
                <c:pt idx="483">
                  <c:v>2011-11-23</c:v>
                </c:pt>
                <c:pt idx="484">
                  <c:v>2011-11-24</c:v>
                </c:pt>
                <c:pt idx="485">
                  <c:v>2011-11-25</c:v>
                </c:pt>
                <c:pt idx="486">
                  <c:v>2011-11-28</c:v>
                </c:pt>
                <c:pt idx="487">
                  <c:v>2011-11-29</c:v>
                </c:pt>
                <c:pt idx="488">
                  <c:v>2011-11-30</c:v>
                </c:pt>
                <c:pt idx="489">
                  <c:v>2011-12-01</c:v>
                </c:pt>
                <c:pt idx="490">
                  <c:v>2011-12-02</c:v>
                </c:pt>
                <c:pt idx="491">
                  <c:v>2011-12-05</c:v>
                </c:pt>
                <c:pt idx="492">
                  <c:v>2011-12-06</c:v>
                </c:pt>
                <c:pt idx="493">
                  <c:v>2011-12-07</c:v>
                </c:pt>
                <c:pt idx="494">
                  <c:v>2011-12-08</c:v>
                </c:pt>
                <c:pt idx="495">
                  <c:v>2011-12-09</c:v>
                </c:pt>
                <c:pt idx="496">
                  <c:v>2011-12-12</c:v>
                </c:pt>
                <c:pt idx="497">
                  <c:v>2011-12-13</c:v>
                </c:pt>
                <c:pt idx="498">
                  <c:v>2011-12-14</c:v>
                </c:pt>
                <c:pt idx="499">
                  <c:v>2011-12-15</c:v>
                </c:pt>
                <c:pt idx="500">
                  <c:v>2011-12-16</c:v>
                </c:pt>
                <c:pt idx="501">
                  <c:v>2011-12-19</c:v>
                </c:pt>
                <c:pt idx="502">
                  <c:v>2011-12-20</c:v>
                </c:pt>
                <c:pt idx="503">
                  <c:v>2011-12-21</c:v>
                </c:pt>
                <c:pt idx="504">
                  <c:v>12.2011</c:v>
                </c:pt>
                <c:pt idx="505">
                  <c:v>2011-12-23</c:v>
                </c:pt>
                <c:pt idx="506">
                  <c:v>2011-12-27</c:v>
                </c:pt>
                <c:pt idx="507">
                  <c:v>2011-12-28</c:v>
                </c:pt>
                <c:pt idx="508">
                  <c:v>2011-12-29</c:v>
                </c:pt>
                <c:pt idx="509">
                  <c:v>2011-12-30</c:v>
                </c:pt>
                <c:pt idx="510">
                  <c:v>2012-01-02</c:v>
                </c:pt>
                <c:pt idx="511">
                  <c:v>2012-01-03</c:v>
                </c:pt>
                <c:pt idx="512">
                  <c:v>2012-01-04</c:v>
                </c:pt>
                <c:pt idx="513">
                  <c:v>2012-01-05</c:v>
                </c:pt>
                <c:pt idx="514">
                  <c:v>2012-01-09</c:v>
                </c:pt>
                <c:pt idx="515">
                  <c:v>2012-01-10</c:v>
                </c:pt>
                <c:pt idx="516">
                  <c:v>2012-01-11</c:v>
                </c:pt>
                <c:pt idx="517">
                  <c:v>2012-01-12</c:v>
                </c:pt>
                <c:pt idx="518">
                  <c:v>2012-01-13</c:v>
                </c:pt>
                <c:pt idx="519">
                  <c:v>2012-01-16</c:v>
                </c:pt>
                <c:pt idx="520">
                  <c:v>2012-01-17</c:v>
                </c:pt>
                <c:pt idx="521">
                  <c:v>2012-01-18</c:v>
                </c:pt>
                <c:pt idx="522">
                  <c:v>2012-01-19</c:v>
                </c:pt>
                <c:pt idx="523">
                  <c:v>2012-01-20</c:v>
                </c:pt>
                <c:pt idx="524">
                  <c:v>2012-01-23</c:v>
                </c:pt>
                <c:pt idx="525">
                  <c:v>2012-01-24</c:v>
                </c:pt>
                <c:pt idx="526">
                  <c:v>2012-01-25</c:v>
                </c:pt>
                <c:pt idx="527">
                  <c:v>2012-01-26</c:v>
                </c:pt>
                <c:pt idx="528">
                  <c:v>2012-01-27</c:v>
                </c:pt>
                <c:pt idx="529">
                  <c:v>2012-01-30</c:v>
                </c:pt>
                <c:pt idx="530">
                  <c:v>2012-01-31</c:v>
                </c:pt>
                <c:pt idx="531">
                  <c:v>2012-02-01</c:v>
                </c:pt>
                <c:pt idx="532">
                  <c:v>2012-02-02</c:v>
                </c:pt>
                <c:pt idx="533">
                  <c:v>2012-02-03</c:v>
                </c:pt>
                <c:pt idx="534">
                  <c:v>2012-02-06</c:v>
                </c:pt>
                <c:pt idx="535">
                  <c:v>2012-02-07</c:v>
                </c:pt>
                <c:pt idx="536">
                  <c:v>2012-02-08</c:v>
                </c:pt>
                <c:pt idx="537">
                  <c:v>2012-02-09</c:v>
                </c:pt>
                <c:pt idx="538">
                  <c:v>2012-02-10</c:v>
                </c:pt>
                <c:pt idx="539">
                  <c:v>2012-02-13</c:v>
                </c:pt>
                <c:pt idx="540">
                  <c:v>2012-02-14</c:v>
                </c:pt>
                <c:pt idx="541">
                  <c:v>2012-02-15</c:v>
                </c:pt>
                <c:pt idx="542">
                  <c:v>2012-02-16</c:v>
                </c:pt>
                <c:pt idx="543">
                  <c:v>2012-02-17</c:v>
                </c:pt>
                <c:pt idx="544">
                  <c:v>2012-02-20</c:v>
                </c:pt>
                <c:pt idx="545">
                  <c:v>2012-02-21</c:v>
                </c:pt>
                <c:pt idx="546">
                  <c:v>2012-02-22</c:v>
                </c:pt>
                <c:pt idx="547">
                  <c:v>2012-02-23</c:v>
                </c:pt>
                <c:pt idx="548">
                  <c:v>2012-02-24</c:v>
                </c:pt>
                <c:pt idx="549">
                  <c:v>2012-02-27</c:v>
                </c:pt>
                <c:pt idx="550">
                  <c:v>2012-02-28</c:v>
                </c:pt>
                <c:pt idx="551">
                  <c:v>2012-02-29</c:v>
                </c:pt>
                <c:pt idx="552">
                  <c:v>2012-03-01</c:v>
                </c:pt>
                <c:pt idx="553">
                  <c:v>2012-03-02</c:v>
                </c:pt>
                <c:pt idx="554">
                  <c:v>2012-03-05</c:v>
                </c:pt>
                <c:pt idx="555">
                  <c:v>2012-03-06</c:v>
                </c:pt>
                <c:pt idx="556">
                  <c:v>2012-03-07</c:v>
                </c:pt>
                <c:pt idx="557">
                  <c:v>2012-03-08</c:v>
                </c:pt>
                <c:pt idx="558">
                  <c:v>2012-03-09</c:v>
                </c:pt>
                <c:pt idx="559">
                  <c:v>2012-03-12</c:v>
                </c:pt>
                <c:pt idx="560">
                  <c:v>2012-03-13</c:v>
                </c:pt>
                <c:pt idx="561">
                  <c:v>2012-03-14</c:v>
                </c:pt>
                <c:pt idx="562">
                  <c:v>2012-03-15</c:v>
                </c:pt>
                <c:pt idx="563">
                  <c:v>2012-03-16</c:v>
                </c:pt>
                <c:pt idx="564">
                  <c:v>2012-03-19</c:v>
                </c:pt>
                <c:pt idx="565">
                  <c:v>2012-03-20</c:v>
                </c:pt>
                <c:pt idx="566">
                  <c:v>2012-03-21</c:v>
                </c:pt>
                <c:pt idx="567">
                  <c:v>2012-03-22</c:v>
                </c:pt>
                <c:pt idx="568">
                  <c:v>2012-03-23</c:v>
                </c:pt>
                <c:pt idx="569">
                  <c:v>2012-03-26</c:v>
                </c:pt>
                <c:pt idx="570">
                  <c:v>2012-03-27</c:v>
                </c:pt>
                <c:pt idx="571">
                  <c:v>2012-03-28</c:v>
                </c:pt>
                <c:pt idx="572">
                  <c:v>2012-03-29</c:v>
                </c:pt>
                <c:pt idx="573">
                  <c:v>2012-03-30</c:v>
                </c:pt>
                <c:pt idx="574">
                  <c:v>2012-04-02</c:v>
                </c:pt>
                <c:pt idx="575">
                  <c:v>2012-04-03</c:v>
                </c:pt>
                <c:pt idx="576">
                  <c:v>2012-04-04</c:v>
                </c:pt>
                <c:pt idx="577">
                  <c:v>2012-04-05</c:v>
                </c:pt>
                <c:pt idx="578">
                  <c:v>2012-04-06</c:v>
                </c:pt>
                <c:pt idx="579">
                  <c:v>2012-04-10</c:v>
                </c:pt>
                <c:pt idx="580">
                  <c:v>2012-04-11</c:v>
                </c:pt>
                <c:pt idx="581">
                  <c:v>2012-04-12</c:v>
                </c:pt>
                <c:pt idx="582">
                  <c:v>2012-04-13</c:v>
                </c:pt>
                <c:pt idx="583">
                  <c:v>2012-04-16</c:v>
                </c:pt>
                <c:pt idx="584">
                  <c:v>2012-04-17</c:v>
                </c:pt>
                <c:pt idx="585">
                  <c:v>2012-04-18</c:v>
                </c:pt>
                <c:pt idx="586">
                  <c:v>2012-04-19</c:v>
                </c:pt>
                <c:pt idx="587">
                  <c:v>2012-04-20</c:v>
                </c:pt>
                <c:pt idx="588">
                  <c:v>2012-04-23</c:v>
                </c:pt>
                <c:pt idx="589">
                  <c:v>2012-04-24</c:v>
                </c:pt>
                <c:pt idx="590">
                  <c:v>2012-04-25</c:v>
                </c:pt>
                <c:pt idx="591">
                  <c:v>2012-04-26</c:v>
                </c:pt>
                <c:pt idx="592">
                  <c:v>2012-04-27</c:v>
                </c:pt>
                <c:pt idx="593">
                  <c:v>2012-04-30</c:v>
                </c:pt>
                <c:pt idx="594">
                  <c:v>2012-05-02</c:v>
                </c:pt>
                <c:pt idx="595">
                  <c:v>2012-05-04</c:v>
                </c:pt>
                <c:pt idx="596">
                  <c:v>2012-05-07</c:v>
                </c:pt>
                <c:pt idx="597">
                  <c:v>2012-05-08</c:v>
                </c:pt>
                <c:pt idx="598">
                  <c:v>2012-05-09</c:v>
                </c:pt>
                <c:pt idx="599">
                  <c:v>2012-05-10</c:v>
                </c:pt>
                <c:pt idx="600">
                  <c:v>2012-05-11</c:v>
                </c:pt>
                <c:pt idx="601">
                  <c:v>2012-05-14</c:v>
                </c:pt>
                <c:pt idx="602">
                  <c:v>2012-05-15</c:v>
                </c:pt>
                <c:pt idx="603">
                  <c:v>2012-05-16</c:v>
                </c:pt>
                <c:pt idx="604">
                  <c:v>2012-05-17</c:v>
                </c:pt>
                <c:pt idx="605">
                  <c:v>2012-05-18</c:v>
                </c:pt>
                <c:pt idx="606">
                  <c:v>2012-05-21</c:v>
                </c:pt>
                <c:pt idx="607">
                  <c:v>2012-05-22</c:v>
                </c:pt>
                <c:pt idx="608">
                  <c:v>2012-05-23</c:v>
                </c:pt>
                <c:pt idx="609">
                  <c:v>2012-05-24</c:v>
                </c:pt>
                <c:pt idx="610">
                  <c:v>2012-05-25</c:v>
                </c:pt>
                <c:pt idx="611">
                  <c:v>2012-05-28</c:v>
                </c:pt>
                <c:pt idx="612">
                  <c:v>2012-05-29</c:v>
                </c:pt>
                <c:pt idx="613">
                  <c:v>2012-05-30</c:v>
                </c:pt>
                <c:pt idx="614">
                  <c:v>2012-05-31</c:v>
                </c:pt>
                <c:pt idx="615">
                  <c:v>2012-06-01</c:v>
                </c:pt>
                <c:pt idx="616">
                  <c:v>2012-06-04</c:v>
                </c:pt>
                <c:pt idx="617">
                  <c:v>2012-06-05</c:v>
                </c:pt>
                <c:pt idx="618">
                  <c:v>2012-06-06</c:v>
                </c:pt>
                <c:pt idx="619">
                  <c:v>2012-06-08</c:v>
                </c:pt>
                <c:pt idx="620">
                  <c:v>2012-06-11</c:v>
                </c:pt>
                <c:pt idx="621">
                  <c:v>2012-06-12</c:v>
                </c:pt>
                <c:pt idx="622">
                  <c:v>2012-06-13</c:v>
                </c:pt>
                <c:pt idx="623">
                  <c:v>2012-06-14</c:v>
                </c:pt>
                <c:pt idx="624">
                  <c:v>2012-06-15</c:v>
                </c:pt>
                <c:pt idx="625">
                  <c:v>2012-06-18</c:v>
                </c:pt>
                <c:pt idx="626">
                  <c:v>2012-06-19</c:v>
                </c:pt>
                <c:pt idx="627">
                  <c:v>2012-06-20</c:v>
                </c:pt>
                <c:pt idx="628">
                  <c:v>2012-06-21</c:v>
                </c:pt>
                <c:pt idx="629">
                  <c:v>2012-06-22</c:v>
                </c:pt>
                <c:pt idx="630">
                  <c:v>06.2012</c:v>
                </c:pt>
                <c:pt idx="631">
                  <c:v>2012-06-26</c:v>
                </c:pt>
                <c:pt idx="632">
                  <c:v>2012-06-27</c:v>
                </c:pt>
                <c:pt idx="633">
                  <c:v>2012-06-28</c:v>
                </c:pt>
                <c:pt idx="634">
                  <c:v>2012-06-29</c:v>
                </c:pt>
                <c:pt idx="635">
                  <c:v>2012-07-02</c:v>
                </c:pt>
                <c:pt idx="636">
                  <c:v>2012-07-03</c:v>
                </c:pt>
                <c:pt idx="637">
                  <c:v>2012-07-04</c:v>
                </c:pt>
                <c:pt idx="638">
                  <c:v>2012-07-05</c:v>
                </c:pt>
                <c:pt idx="639">
                  <c:v>2012-07-06</c:v>
                </c:pt>
                <c:pt idx="640">
                  <c:v>2012-07-09</c:v>
                </c:pt>
                <c:pt idx="641">
                  <c:v>2012-07-10</c:v>
                </c:pt>
                <c:pt idx="642">
                  <c:v>2012-07-11</c:v>
                </c:pt>
                <c:pt idx="643">
                  <c:v>2012-07-12</c:v>
                </c:pt>
                <c:pt idx="644">
                  <c:v>2012-07-13</c:v>
                </c:pt>
                <c:pt idx="645">
                  <c:v>2012-07-16</c:v>
                </c:pt>
                <c:pt idx="646">
                  <c:v>2012-07-17</c:v>
                </c:pt>
                <c:pt idx="647">
                  <c:v>2012-07-18</c:v>
                </c:pt>
                <c:pt idx="648">
                  <c:v>2012-07-19</c:v>
                </c:pt>
                <c:pt idx="649">
                  <c:v>2012-07-20</c:v>
                </c:pt>
                <c:pt idx="650">
                  <c:v>2012-07-23</c:v>
                </c:pt>
                <c:pt idx="651">
                  <c:v>2012-07-24</c:v>
                </c:pt>
                <c:pt idx="652">
                  <c:v>2012-07-25</c:v>
                </c:pt>
                <c:pt idx="653">
                  <c:v>2012-07-26</c:v>
                </c:pt>
                <c:pt idx="654">
                  <c:v>2012-07-27</c:v>
                </c:pt>
                <c:pt idx="655">
                  <c:v>2012-07-30</c:v>
                </c:pt>
                <c:pt idx="656">
                  <c:v>2012-07-31</c:v>
                </c:pt>
                <c:pt idx="657">
                  <c:v>2012-08-01</c:v>
                </c:pt>
                <c:pt idx="658">
                  <c:v>2012-08-02</c:v>
                </c:pt>
                <c:pt idx="659">
                  <c:v>2012-08-03</c:v>
                </c:pt>
                <c:pt idx="660">
                  <c:v>2012-08-06</c:v>
                </c:pt>
                <c:pt idx="661">
                  <c:v>2012-08-07</c:v>
                </c:pt>
                <c:pt idx="662">
                  <c:v>2012-08-08</c:v>
                </c:pt>
                <c:pt idx="663">
                  <c:v>2012-08-09</c:v>
                </c:pt>
                <c:pt idx="664">
                  <c:v>2012-08-10</c:v>
                </c:pt>
                <c:pt idx="665">
                  <c:v>2012-08-13</c:v>
                </c:pt>
                <c:pt idx="666">
                  <c:v>2012-08-14</c:v>
                </c:pt>
                <c:pt idx="667">
                  <c:v>2012-08-16</c:v>
                </c:pt>
                <c:pt idx="668">
                  <c:v>2012-08-17</c:v>
                </c:pt>
                <c:pt idx="669">
                  <c:v>2012-08-20</c:v>
                </c:pt>
                <c:pt idx="670">
                  <c:v>2012-08-21</c:v>
                </c:pt>
                <c:pt idx="671">
                  <c:v>2012-08-22</c:v>
                </c:pt>
                <c:pt idx="672">
                  <c:v>2012-08-23</c:v>
                </c:pt>
                <c:pt idx="673">
                  <c:v>2012-08-24</c:v>
                </c:pt>
                <c:pt idx="674">
                  <c:v>2012-08-27</c:v>
                </c:pt>
                <c:pt idx="675">
                  <c:v>2012-08-28</c:v>
                </c:pt>
                <c:pt idx="676">
                  <c:v>2012-08-29</c:v>
                </c:pt>
                <c:pt idx="677">
                  <c:v>2012-08-30</c:v>
                </c:pt>
                <c:pt idx="678">
                  <c:v>2012-08-31</c:v>
                </c:pt>
                <c:pt idx="679">
                  <c:v>2012-09-03</c:v>
                </c:pt>
                <c:pt idx="680">
                  <c:v>2012-09-04</c:v>
                </c:pt>
                <c:pt idx="681">
                  <c:v>2012-09-05</c:v>
                </c:pt>
                <c:pt idx="682">
                  <c:v>2012-09-06</c:v>
                </c:pt>
                <c:pt idx="683">
                  <c:v>2012-09-07</c:v>
                </c:pt>
                <c:pt idx="684">
                  <c:v>2012-09-10</c:v>
                </c:pt>
                <c:pt idx="685">
                  <c:v>2012-09-11</c:v>
                </c:pt>
                <c:pt idx="686">
                  <c:v>2012-09-12</c:v>
                </c:pt>
                <c:pt idx="687">
                  <c:v>2012-09-13</c:v>
                </c:pt>
                <c:pt idx="688">
                  <c:v>2012-09-14</c:v>
                </c:pt>
                <c:pt idx="689">
                  <c:v>2012-09-17</c:v>
                </c:pt>
                <c:pt idx="690">
                  <c:v>2012-09-18</c:v>
                </c:pt>
                <c:pt idx="691">
                  <c:v>2012-09-19</c:v>
                </c:pt>
                <c:pt idx="692">
                  <c:v>2012-09-20</c:v>
                </c:pt>
                <c:pt idx="693">
                  <c:v>2012-09-21</c:v>
                </c:pt>
                <c:pt idx="694">
                  <c:v>2012-09-24</c:v>
                </c:pt>
                <c:pt idx="695">
                  <c:v>2012-09-25</c:v>
                </c:pt>
                <c:pt idx="696">
                  <c:v>2012-09-26</c:v>
                </c:pt>
                <c:pt idx="697">
                  <c:v>2012-09-27</c:v>
                </c:pt>
                <c:pt idx="698">
                  <c:v>2012-09-28</c:v>
                </c:pt>
                <c:pt idx="699">
                  <c:v>2012-10-01</c:v>
                </c:pt>
                <c:pt idx="700">
                  <c:v>2012-10-02</c:v>
                </c:pt>
                <c:pt idx="701">
                  <c:v>2012-10-03</c:v>
                </c:pt>
                <c:pt idx="702">
                  <c:v>2012-10-04</c:v>
                </c:pt>
                <c:pt idx="703">
                  <c:v>2012-10-05</c:v>
                </c:pt>
                <c:pt idx="704">
                  <c:v>2012-10-08</c:v>
                </c:pt>
                <c:pt idx="705">
                  <c:v>2012-10-09</c:v>
                </c:pt>
                <c:pt idx="706">
                  <c:v>2012-10-10</c:v>
                </c:pt>
                <c:pt idx="707">
                  <c:v>2012-10-11</c:v>
                </c:pt>
                <c:pt idx="708">
                  <c:v>2012-10-12</c:v>
                </c:pt>
                <c:pt idx="709">
                  <c:v>2012-10-15</c:v>
                </c:pt>
                <c:pt idx="710">
                  <c:v>2012-10-16</c:v>
                </c:pt>
                <c:pt idx="711">
                  <c:v>2012-10-17</c:v>
                </c:pt>
                <c:pt idx="712">
                  <c:v>2012-10-18</c:v>
                </c:pt>
                <c:pt idx="713">
                  <c:v>2012-10-19</c:v>
                </c:pt>
                <c:pt idx="714">
                  <c:v>2012-10-22</c:v>
                </c:pt>
                <c:pt idx="715">
                  <c:v>2012-10-23</c:v>
                </c:pt>
                <c:pt idx="716">
                  <c:v>2012-10-24</c:v>
                </c:pt>
                <c:pt idx="717">
                  <c:v>2012-10-25</c:v>
                </c:pt>
                <c:pt idx="718">
                  <c:v>2012-10-26</c:v>
                </c:pt>
                <c:pt idx="719">
                  <c:v>2012-10-29</c:v>
                </c:pt>
                <c:pt idx="720">
                  <c:v>2012-10-30</c:v>
                </c:pt>
                <c:pt idx="721">
                  <c:v>2012-10-31</c:v>
                </c:pt>
                <c:pt idx="722">
                  <c:v>2012-11-02</c:v>
                </c:pt>
                <c:pt idx="723">
                  <c:v>2012-11-05</c:v>
                </c:pt>
                <c:pt idx="724">
                  <c:v>2012-11-06</c:v>
                </c:pt>
                <c:pt idx="725">
                  <c:v>2012-11-07</c:v>
                </c:pt>
                <c:pt idx="726">
                  <c:v>2012-11-08</c:v>
                </c:pt>
                <c:pt idx="727">
                  <c:v>2012-11-09</c:v>
                </c:pt>
                <c:pt idx="728">
                  <c:v>2012-11-12</c:v>
                </c:pt>
                <c:pt idx="729">
                  <c:v>2012-11-13</c:v>
                </c:pt>
                <c:pt idx="730">
                  <c:v>2012-11-14</c:v>
                </c:pt>
                <c:pt idx="731">
                  <c:v>2012-11-15</c:v>
                </c:pt>
                <c:pt idx="732">
                  <c:v>2012-11-16</c:v>
                </c:pt>
                <c:pt idx="733">
                  <c:v>2012-11-19</c:v>
                </c:pt>
                <c:pt idx="734">
                  <c:v>12.2012</c:v>
                </c:pt>
                <c:pt idx="735">
                  <c:v>2012-11-21</c:v>
                </c:pt>
                <c:pt idx="736">
                  <c:v>2012-11-22</c:v>
                </c:pt>
                <c:pt idx="737">
                  <c:v>2012-11-23</c:v>
                </c:pt>
                <c:pt idx="738">
                  <c:v>2012-11-26</c:v>
                </c:pt>
                <c:pt idx="739">
                  <c:v>2012-11-27</c:v>
                </c:pt>
                <c:pt idx="740">
                  <c:v>2012-11-28</c:v>
                </c:pt>
                <c:pt idx="741">
                  <c:v>2012-11-29</c:v>
                </c:pt>
                <c:pt idx="742">
                  <c:v>2012-11-30</c:v>
                </c:pt>
                <c:pt idx="743">
                  <c:v>2012-12-03</c:v>
                </c:pt>
                <c:pt idx="744">
                  <c:v>2012-12-04</c:v>
                </c:pt>
                <c:pt idx="745">
                  <c:v>2012-12-05</c:v>
                </c:pt>
                <c:pt idx="746">
                  <c:v>2012-12-06</c:v>
                </c:pt>
                <c:pt idx="747">
                  <c:v>2012-12-07</c:v>
                </c:pt>
                <c:pt idx="748">
                  <c:v>2012-12-10</c:v>
                </c:pt>
                <c:pt idx="749">
                  <c:v>2012-12-11</c:v>
                </c:pt>
                <c:pt idx="750">
                  <c:v>2012-12-12</c:v>
                </c:pt>
                <c:pt idx="751">
                  <c:v>2012-12-13</c:v>
                </c:pt>
                <c:pt idx="752">
                  <c:v>2012-12-14</c:v>
                </c:pt>
                <c:pt idx="753">
                  <c:v>2012-12-17</c:v>
                </c:pt>
                <c:pt idx="754">
                  <c:v>2012-12-18</c:v>
                </c:pt>
                <c:pt idx="755">
                  <c:v>2012-12-19</c:v>
                </c:pt>
                <c:pt idx="756">
                  <c:v>12.2012</c:v>
                </c:pt>
                <c:pt idx="757">
                  <c:v>2012-12-21</c:v>
                </c:pt>
                <c:pt idx="758">
                  <c:v>2012-12-24</c:v>
                </c:pt>
                <c:pt idx="759">
                  <c:v>2012-12-27</c:v>
                </c:pt>
                <c:pt idx="760">
                  <c:v>2012-12-28</c:v>
                </c:pt>
                <c:pt idx="761">
                  <c:v>2012-12-31</c:v>
                </c:pt>
                <c:pt idx="762">
                  <c:v>2013-01-02</c:v>
                </c:pt>
                <c:pt idx="763">
                  <c:v>2013-01-03</c:v>
                </c:pt>
                <c:pt idx="764">
                  <c:v>2013-01-04</c:v>
                </c:pt>
                <c:pt idx="765">
                  <c:v>2013-01-07</c:v>
                </c:pt>
                <c:pt idx="766">
                  <c:v>2013-01-08</c:v>
                </c:pt>
                <c:pt idx="767">
                  <c:v>2013-01-09</c:v>
                </c:pt>
                <c:pt idx="768">
                  <c:v>2013-01-10</c:v>
                </c:pt>
                <c:pt idx="769">
                  <c:v>2013-01-11</c:v>
                </c:pt>
                <c:pt idx="770">
                  <c:v>2013-01-14</c:v>
                </c:pt>
                <c:pt idx="771">
                  <c:v>2013-01-15</c:v>
                </c:pt>
                <c:pt idx="772">
                  <c:v>2013-01-16</c:v>
                </c:pt>
                <c:pt idx="773">
                  <c:v>2013-01-17</c:v>
                </c:pt>
                <c:pt idx="774">
                  <c:v>2013-01-18</c:v>
                </c:pt>
                <c:pt idx="775">
                  <c:v>2013-01-21</c:v>
                </c:pt>
                <c:pt idx="776">
                  <c:v>2013-01-22</c:v>
                </c:pt>
                <c:pt idx="777">
                  <c:v>2013-01-23</c:v>
                </c:pt>
                <c:pt idx="778">
                  <c:v>2013-01-24</c:v>
                </c:pt>
                <c:pt idx="779">
                  <c:v>2013-01-25</c:v>
                </c:pt>
                <c:pt idx="780">
                  <c:v>2013-01-28</c:v>
                </c:pt>
                <c:pt idx="781">
                  <c:v>2013-01-29</c:v>
                </c:pt>
                <c:pt idx="782">
                  <c:v>2013-01-30</c:v>
                </c:pt>
                <c:pt idx="783">
                  <c:v>2013-01-31</c:v>
                </c:pt>
                <c:pt idx="784">
                  <c:v>2013-02-01</c:v>
                </c:pt>
                <c:pt idx="785">
                  <c:v>2013-02-04</c:v>
                </c:pt>
                <c:pt idx="786">
                  <c:v>2013-02-05</c:v>
                </c:pt>
                <c:pt idx="787">
                  <c:v>2013-02-06</c:v>
                </c:pt>
                <c:pt idx="788">
                  <c:v>2013-02-07</c:v>
                </c:pt>
                <c:pt idx="789">
                  <c:v>2013-02-08</c:v>
                </c:pt>
                <c:pt idx="790">
                  <c:v>2013-02-11</c:v>
                </c:pt>
                <c:pt idx="791">
                  <c:v>2013-02-12</c:v>
                </c:pt>
                <c:pt idx="792">
                  <c:v>2013-02-13</c:v>
                </c:pt>
                <c:pt idx="793">
                  <c:v>2013-02-14</c:v>
                </c:pt>
                <c:pt idx="794">
                  <c:v>2013-02-15</c:v>
                </c:pt>
                <c:pt idx="795">
                  <c:v>2013-02-18</c:v>
                </c:pt>
                <c:pt idx="796">
                  <c:v>2013-02-19</c:v>
                </c:pt>
                <c:pt idx="797">
                  <c:v>2013-02-20</c:v>
                </c:pt>
                <c:pt idx="798">
                  <c:v>2013-02-21</c:v>
                </c:pt>
                <c:pt idx="799">
                  <c:v>2013-02-22</c:v>
                </c:pt>
                <c:pt idx="800">
                  <c:v>2013-02-25</c:v>
                </c:pt>
                <c:pt idx="801">
                  <c:v>2013-02-26</c:v>
                </c:pt>
                <c:pt idx="802">
                  <c:v>2013-02-27</c:v>
                </c:pt>
                <c:pt idx="803">
                  <c:v>2013-02-28</c:v>
                </c:pt>
                <c:pt idx="804">
                  <c:v>2013-03-01</c:v>
                </c:pt>
                <c:pt idx="805">
                  <c:v>2013-03-04</c:v>
                </c:pt>
                <c:pt idx="806">
                  <c:v>2013-03-05</c:v>
                </c:pt>
                <c:pt idx="807">
                  <c:v>2013-03-06</c:v>
                </c:pt>
                <c:pt idx="808">
                  <c:v>2013-03-07</c:v>
                </c:pt>
                <c:pt idx="809">
                  <c:v>2013-03-08</c:v>
                </c:pt>
                <c:pt idx="810">
                  <c:v>2013-03-11</c:v>
                </c:pt>
                <c:pt idx="811">
                  <c:v>2013-03-12</c:v>
                </c:pt>
                <c:pt idx="812">
                  <c:v>2013-03-13</c:v>
                </c:pt>
                <c:pt idx="813">
                  <c:v>2013-03-14</c:v>
                </c:pt>
                <c:pt idx="814">
                  <c:v>2013-03-15</c:v>
                </c:pt>
                <c:pt idx="815">
                  <c:v>2013-03-18</c:v>
                </c:pt>
                <c:pt idx="816">
                  <c:v>2013-03-19</c:v>
                </c:pt>
                <c:pt idx="817">
                  <c:v>2013-03-20</c:v>
                </c:pt>
                <c:pt idx="818">
                  <c:v>2013-03-21</c:v>
                </c:pt>
                <c:pt idx="819">
                  <c:v>2013-03-22</c:v>
                </c:pt>
                <c:pt idx="820">
                  <c:v>2013-03-25</c:v>
                </c:pt>
                <c:pt idx="821">
                  <c:v>2013-03-26</c:v>
                </c:pt>
                <c:pt idx="822">
                  <c:v>2013-03-27</c:v>
                </c:pt>
                <c:pt idx="823">
                  <c:v>2013-03-28</c:v>
                </c:pt>
                <c:pt idx="824">
                  <c:v>2013-03-29</c:v>
                </c:pt>
                <c:pt idx="825">
                  <c:v>2013-04-02</c:v>
                </c:pt>
                <c:pt idx="826">
                  <c:v>2013-04-03</c:v>
                </c:pt>
                <c:pt idx="827">
                  <c:v>2013-04-04</c:v>
                </c:pt>
                <c:pt idx="828">
                  <c:v>2013-04-05</c:v>
                </c:pt>
                <c:pt idx="829">
                  <c:v>2013-04-08</c:v>
                </c:pt>
                <c:pt idx="830">
                  <c:v>2013-04-09</c:v>
                </c:pt>
                <c:pt idx="831">
                  <c:v>2013-04-10</c:v>
                </c:pt>
                <c:pt idx="832">
                  <c:v>2013-04-11</c:v>
                </c:pt>
                <c:pt idx="833">
                  <c:v>2013-04-12</c:v>
                </c:pt>
                <c:pt idx="834">
                  <c:v>2013-04-15</c:v>
                </c:pt>
                <c:pt idx="835">
                  <c:v>2013-04-16</c:v>
                </c:pt>
                <c:pt idx="836">
                  <c:v>2013-04-17</c:v>
                </c:pt>
                <c:pt idx="837">
                  <c:v>2013-04-18</c:v>
                </c:pt>
                <c:pt idx="838">
                  <c:v>2013-04-19</c:v>
                </c:pt>
                <c:pt idx="839">
                  <c:v>2013-04-22</c:v>
                </c:pt>
                <c:pt idx="840">
                  <c:v>2013-04-23</c:v>
                </c:pt>
                <c:pt idx="841">
                  <c:v>2013-04-24</c:v>
                </c:pt>
                <c:pt idx="842">
                  <c:v>2013-04-25</c:v>
                </c:pt>
                <c:pt idx="843">
                  <c:v>2013-04-26</c:v>
                </c:pt>
                <c:pt idx="844">
                  <c:v>2013-04-29</c:v>
                </c:pt>
                <c:pt idx="845">
                  <c:v>2013-04-30</c:v>
                </c:pt>
                <c:pt idx="846">
                  <c:v>2013-05-02</c:v>
                </c:pt>
                <c:pt idx="847">
                  <c:v>2013-05-06</c:v>
                </c:pt>
                <c:pt idx="848">
                  <c:v>2013-05-07</c:v>
                </c:pt>
                <c:pt idx="849">
                  <c:v>2013-05-08</c:v>
                </c:pt>
                <c:pt idx="850">
                  <c:v>2013-05-09</c:v>
                </c:pt>
                <c:pt idx="851">
                  <c:v>2013-05-10</c:v>
                </c:pt>
                <c:pt idx="852">
                  <c:v>2013-05-13</c:v>
                </c:pt>
                <c:pt idx="853">
                  <c:v>2013-05-14</c:v>
                </c:pt>
                <c:pt idx="854">
                  <c:v>2013-05-15</c:v>
                </c:pt>
                <c:pt idx="855">
                  <c:v>2013-05-16</c:v>
                </c:pt>
                <c:pt idx="856">
                  <c:v>2013-05-17</c:v>
                </c:pt>
                <c:pt idx="857">
                  <c:v>2013-05-20</c:v>
                </c:pt>
                <c:pt idx="858">
                  <c:v>2013-05-21</c:v>
                </c:pt>
                <c:pt idx="859">
                  <c:v>2013-05-22</c:v>
                </c:pt>
                <c:pt idx="860">
                  <c:v>2013-05-23</c:v>
                </c:pt>
                <c:pt idx="861">
                  <c:v>2013-05-24</c:v>
                </c:pt>
                <c:pt idx="862">
                  <c:v>2013-05-27</c:v>
                </c:pt>
                <c:pt idx="863">
                  <c:v>2013-05-28</c:v>
                </c:pt>
                <c:pt idx="864">
                  <c:v>2013-05-29</c:v>
                </c:pt>
                <c:pt idx="865">
                  <c:v>2013-05-31</c:v>
                </c:pt>
                <c:pt idx="866">
                  <c:v>2013-06-03</c:v>
                </c:pt>
                <c:pt idx="867">
                  <c:v>2013-06-04</c:v>
                </c:pt>
                <c:pt idx="868">
                  <c:v>2013-06-05</c:v>
                </c:pt>
                <c:pt idx="869">
                  <c:v>2013-06-06</c:v>
                </c:pt>
                <c:pt idx="870">
                  <c:v>2013-06-07</c:v>
                </c:pt>
                <c:pt idx="871">
                  <c:v>2013-06-10</c:v>
                </c:pt>
                <c:pt idx="872">
                  <c:v>2013-06-11</c:v>
                </c:pt>
                <c:pt idx="873">
                  <c:v>2013-06-12</c:v>
                </c:pt>
                <c:pt idx="874">
                  <c:v>2013-06-13</c:v>
                </c:pt>
                <c:pt idx="875">
                  <c:v>2013-06-14</c:v>
                </c:pt>
                <c:pt idx="876">
                  <c:v>2013-06-17</c:v>
                </c:pt>
                <c:pt idx="877">
                  <c:v>2013-06-18</c:v>
                </c:pt>
                <c:pt idx="878">
                  <c:v>2013-06-19</c:v>
                </c:pt>
                <c:pt idx="879">
                  <c:v>2013-06-20</c:v>
                </c:pt>
                <c:pt idx="880">
                  <c:v>2013-06-21</c:v>
                </c:pt>
                <c:pt idx="881">
                  <c:v>2013-06-24</c:v>
                </c:pt>
                <c:pt idx="882">
                  <c:v>06.2013</c:v>
                </c:pt>
                <c:pt idx="883">
                  <c:v>2013-06-26</c:v>
                </c:pt>
                <c:pt idx="884">
                  <c:v>2013-06-27</c:v>
                </c:pt>
                <c:pt idx="885">
                  <c:v>2013-06-28</c:v>
                </c:pt>
                <c:pt idx="886">
                  <c:v>2013-07-01</c:v>
                </c:pt>
                <c:pt idx="887">
                  <c:v>2013-07-02</c:v>
                </c:pt>
                <c:pt idx="888">
                  <c:v>2013-07-03</c:v>
                </c:pt>
                <c:pt idx="889">
                  <c:v>2013-07-04</c:v>
                </c:pt>
                <c:pt idx="890">
                  <c:v>2013-07-05</c:v>
                </c:pt>
                <c:pt idx="891">
                  <c:v>2013-07-08</c:v>
                </c:pt>
                <c:pt idx="892">
                  <c:v>2013-07-09</c:v>
                </c:pt>
                <c:pt idx="893">
                  <c:v>2013-07-10</c:v>
                </c:pt>
                <c:pt idx="894">
                  <c:v>2013-07-11</c:v>
                </c:pt>
                <c:pt idx="895">
                  <c:v>2013-07-12</c:v>
                </c:pt>
                <c:pt idx="896">
                  <c:v>2013-07-15</c:v>
                </c:pt>
                <c:pt idx="897">
                  <c:v>2013-07-16</c:v>
                </c:pt>
                <c:pt idx="898">
                  <c:v>2013-07-17</c:v>
                </c:pt>
                <c:pt idx="899">
                  <c:v>2013-07-18</c:v>
                </c:pt>
                <c:pt idx="900">
                  <c:v>2013-07-19</c:v>
                </c:pt>
                <c:pt idx="901">
                  <c:v>2013-07-22</c:v>
                </c:pt>
                <c:pt idx="902">
                  <c:v>2013-07-23</c:v>
                </c:pt>
                <c:pt idx="903">
                  <c:v>2013-07-24</c:v>
                </c:pt>
                <c:pt idx="904">
                  <c:v>2013-07-25</c:v>
                </c:pt>
                <c:pt idx="905">
                  <c:v>2013-07-26</c:v>
                </c:pt>
                <c:pt idx="906">
                  <c:v>2013-07-29</c:v>
                </c:pt>
                <c:pt idx="907">
                  <c:v>2013-07-30</c:v>
                </c:pt>
                <c:pt idx="908">
                  <c:v>2013-07-31</c:v>
                </c:pt>
                <c:pt idx="909">
                  <c:v>2013-08-01</c:v>
                </c:pt>
                <c:pt idx="910">
                  <c:v>2013-08-02</c:v>
                </c:pt>
                <c:pt idx="911">
                  <c:v>2013-08-05</c:v>
                </c:pt>
                <c:pt idx="912">
                  <c:v>2013-08-06</c:v>
                </c:pt>
                <c:pt idx="913">
                  <c:v>2013-08-07</c:v>
                </c:pt>
                <c:pt idx="914">
                  <c:v>2013-08-08</c:v>
                </c:pt>
                <c:pt idx="915">
                  <c:v>2013-08-09</c:v>
                </c:pt>
                <c:pt idx="916">
                  <c:v>2013-08-12</c:v>
                </c:pt>
                <c:pt idx="917">
                  <c:v>2013-08-13</c:v>
                </c:pt>
                <c:pt idx="918">
                  <c:v>2013-08-14</c:v>
                </c:pt>
                <c:pt idx="919">
                  <c:v>2013-08-16</c:v>
                </c:pt>
                <c:pt idx="920">
                  <c:v>2013-08-19</c:v>
                </c:pt>
                <c:pt idx="921">
                  <c:v>2013-08-20</c:v>
                </c:pt>
                <c:pt idx="922">
                  <c:v>2013-08-21</c:v>
                </c:pt>
                <c:pt idx="923">
                  <c:v>2013-08-22</c:v>
                </c:pt>
                <c:pt idx="924">
                  <c:v>2013-08-23</c:v>
                </c:pt>
                <c:pt idx="925">
                  <c:v>2013-08-26</c:v>
                </c:pt>
                <c:pt idx="926">
                  <c:v>2013-08-27</c:v>
                </c:pt>
                <c:pt idx="927">
                  <c:v>2013-08-28</c:v>
                </c:pt>
                <c:pt idx="928">
                  <c:v>2013-08-29</c:v>
                </c:pt>
                <c:pt idx="929">
                  <c:v>2013-08-30</c:v>
                </c:pt>
                <c:pt idx="930">
                  <c:v>2013-09-02</c:v>
                </c:pt>
                <c:pt idx="931">
                  <c:v>2013-09-03</c:v>
                </c:pt>
                <c:pt idx="932">
                  <c:v>2013-09-04</c:v>
                </c:pt>
                <c:pt idx="933">
                  <c:v>2013-09-05</c:v>
                </c:pt>
                <c:pt idx="934">
                  <c:v>2013-09-06</c:v>
                </c:pt>
                <c:pt idx="935">
                  <c:v>2013-09-09</c:v>
                </c:pt>
                <c:pt idx="936">
                  <c:v>2013-09-10</c:v>
                </c:pt>
                <c:pt idx="937">
                  <c:v>2013-09-11</c:v>
                </c:pt>
                <c:pt idx="938">
                  <c:v>2013-09-12</c:v>
                </c:pt>
                <c:pt idx="939">
                  <c:v>2013-09-13</c:v>
                </c:pt>
                <c:pt idx="940">
                  <c:v>2013-09-16</c:v>
                </c:pt>
                <c:pt idx="941">
                  <c:v>2013-09-17</c:v>
                </c:pt>
                <c:pt idx="942">
                  <c:v>2013-09-18</c:v>
                </c:pt>
                <c:pt idx="943">
                  <c:v>2013-09-19</c:v>
                </c:pt>
                <c:pt idx="944">
                  <c:v>2013-09-20</c:v>
                </c:pt>
                <c:pt idx="945">
                  <c:v>2013-09-23</c:v>
                </c:pt>
                <c:pt idx="946">
                  <c:v>2013-09-24</c:v>
                </c:pt>
                <c:pt idx="947">
                  <c:v>2013-09-25</c:v>
                </c:pt>
                <c:pt idx="948">
                  <c:v>2013-09-26</c:v>
                </c:pt>
                <c:pt idx="949">
                  <c:v>2013-09-27</c:v>
                </c:pt>
                <c:pt idx="950">
                  <c:v>2013-09-30</c:v>
                </c:pt>
                <c:pt idx="951">
                  <c:v>2013-10-01</c:v>
                </c:pt>
                <c:pt idx="952">
                  <c:v>2013-10-02</c:v>
                </c:pt>
                <c:pt idx="953">
                  <c:v>2013-10-03</c:v>
                </c:pt>
                <c:pt idx="954">
                  <c:v>2013-10-04</c:v>
                </c:pt>
                <c:pt idx="955">
                  <c:v>2013-10-07</c:v>
                </c:pt>
                <c:pt idx="956">
                  <c:v>2013-10-08</c:v>
                </c:pt>
                <c:pt idx="957">
                  <c:v>2013-10-09</c:v>
                </c:pt>
                <c:pt idx="958">
                  <c:v>2013-10-10</c:v>
                </c:pt>
                <c:pt idx="959">
                  <c:v>2013-10-11</c:v>
                </c:pt>
                <c:pt idx="960">
                  <c:v>2013-10-14</c:v>
                </c:pt>
                <c:pt idx="961">
                  <c:v>2013-10-15</c:v>
                </c:pt>
                <c:pt idx="962">
                  <c:v>2013-10-16</c:v>
                </c:pt>
                <c:pt idx="963">
                  <c:v>2013-10-17</c:v>
                </c:pt>
                <c:pt idx="964">
                  <c:v>2013-10-18</c:v>
                </c:pt>
                <c:pt idx="965">
                  <c:v>2013-10-21</c:v>
                </c:pt>
                <c:pt idx="966">
                  <c:v>2013-10-22</c:v>
                </c:pt>
                <c:pt idx="967">
                  <c:v>2013-10-23</c:v>
                </c:pt>
                <c:pt idx="968">
                  <c:v>2013-10-24</c:v>
                </c:pt>
                <c:pt idx="969">
                  <c:v>2013-10-25</c:v>
                </c:pt>
                <c:pt idx="970">
                  <c:v>2013-10-28</c:v>
                </c:pt>
                <c:pt idx="971">
                  <c:v>2013-10-29</c:v>
                </c:pt>
                <c:pt idx="972">
                  <c:v>2013-10-30</c:v>
                </c:pt>
                <c:pt idx="973">
                  <c:v>2013-10-31</c:v>
                </c:pt>
                <c:pt idx="974">
                  <c:v>2013-11-04</c:v>
                </c:pt>
                <c:pt idx="975">
                  <c:v>2013-11-05</c:v>
                </c:pt>
                <c:pt idx="976">
                  <c:v>2013-11-06</c:v>
                </c:pt>
                <c:pt idx="977">
                  <c:v>2013-11-07</c:v>
                </c:pt>
                <c:pt idx="978">
                  <c:v>2013-11-08</c:v>
                </c:pt>
                <c:pt idx="979">
                  <c:v>2013-11-12</c:v>
                </c:pt>
                <c:pt idx="980">
                  <c:v>2013-11-13</c:v>
                </c:pt>
                <c:pt idx="981">
                  <c:v>2013-11-14</c:v>
                </c:pt>
                <c:pt idx="982">
                  <c:v>2013-11-15</c:v>
                </c:pt>
                <c:pt idx="983">
                  <c:v>2013-11-18</c:v>
                </c:pt>
                <c:pt idx="984">
                  <c:v>2013-11-19</c:v>
                </c:pt>
                <c:pt idx="985">
                  <c:v>2013-11-20</c:v>
                </c:pt>
                <c:pt idx="986">
                  <c:v>2013-11-21</c:v>
                </c:pt>
                <c:pt idx="987">
                  <c:v>2013-11-22</c:v>
                </c:pt>
                <c:pt idx="988">
                  <c:v>2013-11-25</c:v>
                </c:pt>
                <c:pt idx="989">
                  <c:v>2013-11-26</c:v>
                </c:pt>
                <c:pt idx="990">
                  <c:v>2013-11-27</c:v>
                </c:pt>
                <c:pt idx="991">
                  <c:v>2013-11-28</c:v>
                </c:pt>
                <c:pt idx="992">
                  <c:v>2013-11-29</c:v>
                </c:pt>
                <c:pt idx="993">
                  <c:v>2013-12-02</c:v>
                </c:pt>
                <c:pt idx="994">
                  <c:v>2013-12-03</c:v>
                </c:pt>
                <c:pt idx="995">
                  <c:v>2013-12-04</c:v>
                </c:pt>
                <c:pt idx="996">
                  <c:v>2013-12-05</c:v>
                </c:pt>
                <c:pt idx="997">
                  <c:v>2013-12-06</c:v>
                </c:pt>
                <c:pt idx="998">
                  <c:v>2013-12-09</c:v>
                </c:pt>
                <c:pt idx="999">
                  <c:v>2013-12-10</c:v>
                </c:pt>
                <c:pt idx="1000">
                  <c:v>2013-12-11</c:v>
                </c:pt>
                <c:pt idx="1001">
                  <c:v>2013-12-12</c:v>
                </c:pt>
                <c:pt idx="1002">
                  <c:v>2013-12-13</c:v>
                </c:pt>
                <c:pt idx="1003">
                  <c:v>2013-12-16</c:v>
                </c:pt>
                <c:pt idx="1004">
                  <c:v>2013-12-17</c:v>
                </c:pt>
                <c:pt idx="1005">
                  <c:v>2013-12-18</c:v>
                </c:pt>
                <c:pt idx="1006">
                  <c:v>2013-12-19</c:v>
                </c:pt>
                <c:pt idx="1007">
                  <c:v>2013-12-20</c:v>
                </c:pt>
                <c:pt idx="1008">
                  <c:v>12.2013</c:v>
                </c:pt>
                <c:pt idx="1009">
                  <c:v>2013-12-24</c:v>
                </c:pt>
                <c:pt idx="1010">
                  <c:v>2013-12-27</c:v>
                </c:pt>
                <c:pt idx="1011">
                  <c:v>2013-12-30</c:v>
                </c:pt>
                <c:pt idx="1012">
                  <c:v>2013-12-31</c:v>
                </c:pt>
                <c:pt idx="1013">
                  <c:v>2014-01-01</c:v>
                </c:pt>
                <c:pt idx="1014">
                  <c:v>2014-01-02</c:v>
                </c:pt>
                <c:pt idx="1015">
                  <c:v>2014-01-03</c:v>
                </c:pt>
                <c:pt idx="1016">
                  <c:v>2014-01-07</c:v>
                </c:pt>
                <c:pt idx="1017">
                  <c:v>2014-01-08</c:v>
                </c:pt>
                <c:pt idx="1018">
                  <c:v>2014-01-09</c:v>
                </c:pt>
                <c:pt idx="1019">
                  <c:v>2014-01-10</c:v>
                </c:pt>
                <c:pt idx="1020">
                  <c:v>2014-01-13</c:v>
                </c:pt>
                <c:pt idx="1021">
                  <c:v>2014-01-14</c:v>
                </c:pt>
                <c:pt idx="1022">
                  <c:v>2014-01-15</c:v>
                </c:pt>
                <c:pt idx="1023">
                  <c:v>2014-01-16</c:v>
                </c:pt>
                <c:pt idx="1024">
                  <c:v>2014-01-17</c:v>
                </c:pt>
                <c:pt idx="1025">
                  <c:v>2014-01-20</c:v>
                </c:pt>
                <c:pt idx="1026">
                  <c:v>2014-01-21</c:v>
                </c:pt>
                <c:pt idx="1027">
                  <c:v>2014-01-22</c:v>
                </c:pt>
                <c:pt idx="1028">
                  <c:v>2014-01-23</c:v>
                </c:pt>
                <c:pt idx="1029">
                  <c:v>2014-01-24</c:v>
                </c:pt>
                <c:pt idx="1030">
                  <c:v>2014-01-27</c:v>
                </c:pt>
                <c:pt idx="1031">
                  <c:v>2014-01-28</c:v>
                </c:pt>
                <c:pt idx="1032">
                  <c:v>2014-01-29</c:v>
                </c:pt>
                <c:pt idx="1033">
                  <c:v>2014-01-30</c:v>
                </c:pt>
                <c:pt idx="1034">
                  <c:v>2014-01-31</c:v>
                </c:pt>
                <c:pt idx="1035">
                  <c:v>2014-02-03</c:v>
                </c:pt>
                <c:pt idx="1036">
                  <c:v>2014-02-04</c:v>
                </c:pt>
                <c:pt idx="1037">
                  <c:v>2014-02-05</c:v>
                </c:pt>
                <c:pt idx="1038">
                  <c:v>2014-02-06</c:v>
                </c:pt>
                <c:pt idx="1039">
                  <c:v>2014-02-07</c:v>
                </c:pt>
                <c:pt idx="1040">
                  <c:v>2014-02-10</c:v>
                </c:pt>
                <c:pt idx="1041">
                  <c:v>2014-02-11</c:v>
                </c:pt>
                <c:pt idx="1042">
                  <c:v>2014-02-12</c:v>
                </c:pt>
                <c:pt idx="1043">
                  <c:v>2014-02-13</c:v>
                </c:pt>
                <c:pt idx="1044">
                  <c:v>2014-02-14</c:v>
                </c:pt>
                <c:pt idx="1045">
                  <c:v>2014-02-17</c:v>
                </c:pt>
                <c:pt idx="1046">
                  <c:v>2014-02-18</c:v>
                </c:pt>
                <c:pt idx="1047">
                  <c:v>2014-02-19</c:v>
                </c:pt>
                <c:pt idx="1048">
                  <c:v>2014-02-20</c:v>
                </c:pt>
                <c:pt idx="1049">
                  <c:v>2014-02-21</c:v>
                </c:pt>
                <c:pt idx="1050">
                  <c:v>2014-02-24</c:v>
                </c:pt>
                <c:pt idx="1051">
                  <c:v>2014-02-25</c:v>
                </c:pt>
                <c:pt idx="1052">
                  <c:v>2014-02-26</c:v>
                </c:pt>
                <c:pt idx="1053">
                  <c:v>2014-02-27</c:v>
                </c:pt>
                <c:pt idx="1054">
                  <c:v>2014-02-28</c:v>
                </c:pt>
                <c:pt idx="1055">
                  <c:v>2014-03-03</c:v>
                </c:pt>
                <c:pt idx="1056">
                  <c:v>2014-03-04</c:v>
                </c:pt>
                <c:pt idx="1057">
                  <c:v>2014-03-05</c:v>
                </c:pt>
                <c:pt idx="1058">
                  <c:v>2014-03-06</c:v>
                </c:pt>
                <c:pt idx="1059">
                  <c:v>2014-03-07</c:v>
                </c:pt>
                <c:pt idx="1060">
                  <c:v>2014-03-10</c:v>
                </c:pt>
                <c:pt idx="1061">
                  <c:v>2014-03-11</c:v>
                </c:pt>
                <c:pt idx="1062">
                  <c:v>2014-03-12</c:v>
                </c:pt>
                <c:pt idx="1063">
                  <c:v>2014-03-13</c:v>
                </c:pt>
                <c:pt idx="1064">
                  <c:v>2014-03-14</c:v>
                </c:pt>
                <c:pt idx="1065">
                  <c:v>2014-03-17</c:v>
                </c:pt>
                <c:pt idx="1066">
                  <c:v>2014-03-18</c:v>
                </c:pt>
                <c:pt idx="1067">
                  <c:v>2014-03-19</c:v>
                </c:pt>
                <c:pt idx="1068">
                  <c:v>2014-03-20</c:v>
                </c:pt>
                <c:pt idx="1069">
                  <c:v>2014-03-21</c:v>
                </c:pt>
                <c:pt idx="1070">
                  <c:v>2014-03-24</c:v>
                </c:pt>
                <c:pt idx="1071">
                  <c:v>2014-03-25</c:v>
                </c:pt>
                <c:pt idx="1072">
                  <c:v>2014-03-26</c:v>
                </c:pt>
                <c:pt idx="1073">
                  <c:v>2014-03-27</c:v>
                </c:pt>
                <c:pt idx="1074">
                  <c:v>2014-03-28</c:v>
                </c:pt>
                <c:pt idx="1075">
                  <c:v>2014-03-31</c:v>
                </c:pt>
                <c:pt idx="1076">
                  <c:v>2014-04-01</c:v>
                </c:pt>
                <c:pt idx="1077">
                  <c:v>2014-04-02</c:v>
                </c:pt>
                <c:pt idx="1078">
                  <c:v>2014-04-03</c:v>
                </c:pt>
                <c:pt idx="1079">
                  <c:v>2014-04-04</c:v>
                </c:pt>
                <c:pt idx="1080">
                  <c:v>2014-04-07</c:v>
                </c:pt>
                <c:pt idx="1081">
                  <c:v>2014-04-08</c:v>
                </c:pt>
                <c:pt idx="1082">
                  <c:v>2014-04-09</c:v>
                </c:pt>
                <c:pt idx="1083">
                  <c:v>2014-04-10</c:v>
                </c:pt>
                <c:pt idx="1084">
                  <c:v>2014-04-11</c:v>
                </c:pt>
                <c:pt idx="1085">
                  <c:v>2014-04-14</c:v>
                </c:pt>
                <c:pt idx="1086">
                  <c:v>2014-04-15</c:v>
                </c:pt>
                <c:pt idx="1087">
                  <c:v>2014-04-16</c:v>
                </c:pt>
                <c:pt idx="1088">
                  <c:v>2014-04-17</c:v>
                </c:pt>
                <c:pt idx="1089">
                  <c:v>2014-04-18</c:v>
                </c:pt>
                <c:pt idx="1090">
                  <c:v>2014-04-22</c:v>
                </c:pt>
                <c:pt idx="1091">
                  <c:v>2014-04-23</c:v>
                </c:pt>
                <c:pt idx="1092">
                  <c:v>2014-04-24</c:v>
                </c:pt>
                <c:pt idx="1093">
                  <c:v>2014-04-25</c:v>
                </c:pt>
                <c:pt idx="1094">
                  <c:v>2014-04-28</c:v>
                </c:pt>
                <c:pt idx="1095">
                  <c:v>2014-04-29</c:v>
                </c:pt>
                <c:pt idx="1096">
                  <c:v>2014-04-30</c:v>
                </c:pt>
                <c:pt idx="1097">
                  <c:v>2014-05-02</c:v>
                </c:pt>
                <c:pt idx="1098">
                  <c:v>2014-05-05</c:v>
                </c:pt>
                <c:pt idx="1099">
                  <c:v>2014-05-06</c:v>
                </c:pt>
                <c:pt idx="1100">
                  <c:v>2014-05-07</c:v>
                </c:pt>
                <c:pt idx="1101">
                  <c:v>2014-05-08</c:v>
                </c:pt>
                <c:pt idx="1102">
                  <c:v>2014-05-09</c:v>
                </c:pt>
                <c:pt idx="1103">
                  <c:v>2014-05-12</c:v>
                </c:pt>
                <c:pt idx="1104">
                  <c:v>2014-05-13</c:v>
                </c:pt>
                <c:pt idx="1105">
                  <c:v>2014-05-14</c:v>
                </c:pt>
                <c:pt idx="1106">
                  <c:v>2014-05-15</c:v>
                </c:pt>
                <c:pt idx="1107">
                  <c:v>2014-05-16</c:v>
                </c:pt>
                <c:pt idx="1108">
                  <c:v>2014-05-19</c:v>
                </c:pt>
                <c:pt idx="1109">
                  <c:v>2014-05-20</c:v>
                </c:pt>
                <c:pt idx="1110">
                  <c:v>2014-05-21</c:v>
                </c:pt>
                <c:pt idx="1111">
                  <c:v>2014-05-22</c:v>
                </c:pt>
                <c:pt idx="1112">
                  <c:v>2014-05-23</c:v>
                </c:pt>
                <c:pt idx="1113">
                  <c:v>2014-05-26</c:v>
                </c:pt>
                <c:pt idx="1114">
                  <c:v>2014-05-27</c:v>
                </c:pt>
                <c:pt idx="1115">
                  <c:v>2014-05-28</c:v>
                </c:pt>
                <c:pt idx="1116">
                  <c:v>2014-05-29</c:v>
                </c:pt>
                <c:pt idx="1117">
                  <c:v>2014-05-30</c:v>
                </c:pt>
                <c:pt idx="1118">
                  <c:v>2014-06-02</c:v>
                </c:pt>
                <c:pt idx="1119">
                  <c:v>2014-06-03</c:v>
                </c:pt>
                <c:pt idx="1120">
                  <c:v>2014-06-04</c:v>
                </c:pt>
                <c:pt idx="1121">
                  <c:v>2014-06-05</c:v>
                </c:pt>
                <c:pt idx="1122">
                  <c:v>2014-06-06</c:v>
                </c:pt>
                <c:pt idx="1123">
                  <c:v>2014-06-09</c:v>
                </c:pt>
                <c:pt idx="1124">
                  <c:v>2014-06-10</c:v>
                </c:pt>
                <c:pt idx="1125">
                  <c:v>2014-06-11</c:v>
                </c:pt>
                <c:pt idx="1126">
                  <c:v>2014-06-12</c:v>
                </c:pt>
                <c:pt idx="1127">
                  <c:v>2014-06-13</c:v>
                </c:pt>
                <c:pt idx="1128">
                  <c:v>2014-06-16</c:v>
                </c:pt>
                <c:pt idx="1129">
                  <c:v>2014-06-17</c:v>
                </c:pt>
                <c:pt idx="1130">
                  <c:v>2014-06-18</c:v>
                </c:pt>
                <c:pt idx="1131">
                  <c:v>2014-06-20</c:v>
                </c:pt>
                <c:pt idx="1132">
                  <c:v>2014-06-23</c:v>
                </c:pt>
                <c:pt idx="1133">
                  <c:v>2014-06-24</c:v>
                </c:pt>
                <c:pt idx="1134">
                  <c:v>06.2014</c:v>
                </c:pt>
                <c:pt idx="1135">
                  <c:v>2014-06-26</c:v>
                </c:pt>
                <c:pt idx="1136">
                  <c:v>2014-06-27</c:v>
                </c:pt>
                <c:pt idx="1137">
                  <c:v>2014-06-30</c:v>
                </c:pt>
                <c:pt idx="1138">
                  <c:v>2014-07-01</c:v>
                </c:pt>
                <c:pt idx="1139">
                  <c:v>2014-07-02</c:v>
                </c:pt>
                <c:pt idx="1140">
                  <c:v>2014-07-03</c:v>
                </c:pt>
                <c:pt idx="1141">
                  <c:v>2014-07-04</c:v>
                </c:pt>
                <c:pt idx="1142">
                  <c:v>2014-07-07</c:v>
                </c:pt>
                <c:pt idx="1143">
                  <c:v>2014-07-08</c:v>
                </c:pt>
                <c:pt idx="1144">
                  <c:v>2014-07-09</c:v>
                </c:pt>
                <c:pt idx="1145">
                  <c:v>2014-07-10</c:v>
                </c:pt>
                <c:pt idx="1146">
                  <c:v>2014-07-11</c:v>
                </c:pt>
                <c:pt idx="1147">
                  <c:v>2014-07-14</c:v>
                </c:pt>
                <c:pt idx="1148">
                  <c:v>2014-07-15</c:v>
                </c:pt>
                <c:pt idx="1149">
                  <c:v>2014-07-16</c:v>
                </c:pt>
                <c:pt idx="1150">
                  <c:v>2014-07-17</c:v>
                </c:pt>
                <c:pt idx="1151">
                  <c:v>2014-07-18</c:v>
                </c:pt>
                <c:pt idx="1152">
                  <c:v>2014-07-21</c:v>
                </c:pt>
                <c:pt idx="1153">
                  <c:v>2014-07-22</c:v>
                </c:pt>
                <c:pt idx="1154">
                  <c:v>2014-07-23</c:v>
                </c:pt>
                <c:pt idx="1155">
                  <c:v>2014-07-24</c:v>
                </c:pt>
                <c:pt idx="1156">
                  <c:v>2014-07-25</c:v>
                </c:pt>
                <c:pt idx="1157">
                  <c:v>2014-07-28</c:v>
                </c:pt>
                <c:pt idx="1158">
                  <c:v>2014-07-29</c:v>
                </c:pt>
                <c:pt idx="1159">
                  <c:v>2014-07-30</c:v>
                </c:pt>
                <c:pt idx="1160">
                  <c:v>2014-07-31</c:v>
                </c:pt>
                <c:pt idx="1161">
                  <c:v>2014-08-01</c:v>
                </c:pt>
                <c:pt idx="1162">
                  <c:v>2014-08-04</c:v>
                </c:pt>
                <c:pt idx="1163">
                  <c:v>2014-08-05</c:v>
                </c:pt>
                <c:pt idx="1164">
                  <c:v>2014-08-06</c:v>
                </c:pt>
                <c:pt idx="1165">
                  <c:v>2014-08-07</c:v>
                </c:pt>
                <c:pt idx="1166">
                  <c:v>2014-08-08</c:v>
                </c:pt>
                <c:pt idx="1167">
                  <c:v>2014-08-11</c:v>
                </c:pt>
                <c:pt idx="1168">
                  <c:v>2014-08-12</c:v>
                </c:pt>
                <c:pt idx="1169">
                  <c:v>2014-08-13</c:v>
                </c:pt>
                <c:pt idx="1170">
                  <c:v>2014-08-14</c:v>
                </c:pt>
                <c:pt idx="1171">
                  <c:v>2014-08-18</c:v>
                </c:pt>
                <c:pt idx="1172">
                  <c:v>2014-08-19</c:v>
                </c:pt>
                <c:pt idx="1173">
                  <c:v>2014-08-20</c:v>
                </c:pt>
                <c:pt idx="1174">
                  <c:v>2014-08-21</c:v>
                </c:pt>
                <c:pt idx="1175">
                  <c:v>2014-08-22</c:v>
                </c:pt>
                <c:pt idx="1176">
                  <c:v>2014-08-25</c:v>
                </c:pt>
                <c:pt idx="1177">
                  <c:v>2014-08-26</c:v>
                </c:pt>
                <c:pt idx="1178">
                  <c:v>2014-08-27</c:v>
                </c:pt>
                <c:pt idx="1179">
                  <c:v>2014-08-28</c:v>
                </c:pt>
                <c:pt idx="1180">
                  <c:v>2014-08-29</c:v>
                </c:pt>
                <c:pt idx="1181">
                  <c:v>2014-09-01</c:v>
                </c:pt>
                <c:pt idx="1182">
                  <c:v>2014-09-02</c:v>
                </c:pt>
                <c:pt idx="1183">
                  <c:v>2014-09-03</c:v>
                </c:pt>
                <c:pt idx="1184">
                  <c:v>2014-09-04</c:v>
                </c:pt>
                <c:pt idx="1185">
                  <c:v>2014-09-05</c:v>
                </c:pt>
                <c:pt idx="1186">
                  <c:v>2014-09-08</c:v>
                </c:pt>
                <c:pt idx="1187">
                  <c:v>2014-09-09</c:v>
                </c:pt>
                <c:pt idx="1188">
                  <c:v>2014-09-10</c:v>
                </c:pt>
                <c:pt idx="1189">
                  <c:v>2014-09-11</c:v>
                </c:pt>
                <c:pt idx="1190">
                  <c:v>2014-09-12</c:v>
                </c:pt>
                <c:pt idx="1191">
                  <c:v>2014-09-15</c:v>
                </c:pt>
                <c:pt idx="1192">
                  <c:v>2014-09-16</c:v>
                </c:pt>
                <c:pt idx="1193">
                  <c:v>2014-09-17</c:v>
                </c:pt>
                <c:pt idx="1194">
                  <c:v>2014-09-18</c:v>
                </c:pt>
                <c:pt idx="1195">
                  <c:v>2014-09-19</c:v>
                </c:pt>
                <c:pt idx="1196">
                  <c:v>2014-09-22</c:v>
                </c:pt>
                <c:pt idx="1197">
                  <c:v>2014-09-23</c:v>
                </c:pt>
                <c:pt idx="1198">
                  <c:v>2014-09-24</c:v>
                </c:pt>
                <c:pt idx="1199">
                  <c:v>2014-09-25</c:v>
                </c:pt>
                <c:pt idx="1200">
                  <c:v>2014-09-26</c:v>
                </c:pt>
                <c:pt idx="1201">
                  <c:v>2014-09-29</c:v>
                </c:pt>
                <c:pt idx="1202">
                  <c:v>2014-09-30</c:v>
                </c:pt>
                <c:pt idx="1203">
                  <c:v>2014-10-01</c:v>
                </c:pt>
                <c:pt idx="1204">
                  <c:v>2014-10-02</c:v>
                </c:pt>
                <c:pt idx="1205">
                  <c:v>2014-10-03</c:v>
                </c:pt>
                <c:pt idx="1206">
                  <c:v>2014-10-06</c:v>
                </c:pt>
                <c:pt idx="1207">
                  <c:v>2014-10-07</c:v>
                </c:pt>
                <c:pt idx="1208">
                  <c:v>2014-10-08</c:v>
                </c:pt>
                <c:pt idx="1209">
                  <c:v>2014-10-09</c:v>
                </c:pt>
                <c:pt idx="1210">
                  <c:v>2014-10-10</c:v>
                </c:pt>
                <c:pt idx="1211">
                  <c:v>2014-10-13</c:v>
                </c:pt>
                <c:pt idx="1212">
                  <c:v>2014-10-14</c:v>
                </c:pt>
                <c:pt idx="1213">
                  <c:v>2014-10-15</c:v>
                </c:pt>
                <c:pt idx="1214">
                  <c:v>2014-10-16</c:v>
                </c:pt>
                <c:pt idx="1215">
                  <c:v>2014-10-17</c:v>
                </c:pt>
                <c:pt idx="1216">
                  <c:v>2014-10-20</c:v>
                </c:pt>
                <c:pt idx="1217">
                  <c:v>2014-10-21</c:v>
                </c:pt>
                <c:pt idx="1218">
                  <c:v>2014-10-22</c:v>
                </c:pt>
                <c:pt idx="1219">
                  <c:v>2014-10-23</c:v>
                </c:pt>
                <c:pt idx="1220">
                  <c:v>2014-10-24</c:v>
                </c:pt>
                <c:pt idx="1221">
                  <c:v>2014-10-27</c:v>
                </c:pt>
                <c:pt idx="1222">
                  <c:v>2014-10-28</c:v>
                </c:pt>
                <c:pt idx="1223">
                  <c:v>2014-10-29</c:v>
                </c:pt>
                <c:pt idx="1224">
                  <c:v>2014-10-30</c:v>
                </c:pt>
                <c:pt idx="1225">
                  <c:v>2014-10-31</c:v>
                </c:pt>
                <c:pt idx="1226">
                  <c:v>2014-11-03</c:v>
                </c:pt>
                <c:pt idx="1227">
                  <c:v>2014-11-04</c:v>
                </c:pt>
                <c:pt idx="1228">
                  <c:v>2014-11-05</c:v>
                </c:pt>
                <c:pt idx="1229">
                  <c:v>2014-11-06</c:v>
                </c:pt>
                <c:pt idx="1230">
                  <c:v>2014-11-07</c:v>
                </c:pt>
                <c:pt idx="1231">
                  <c:v>2014-11-10</c:v>
                </c:pt>
                <c:pt idx="1232">
                  <c:v>2014-11-12</c:v>
                </c:pt>
                <c:pt idx="1233">
                  <c:v>2014-11-13</c:v>
                </c:pt>
                <c:pt idx="1234">
                  <c:v>2014-11-14</c:v>
                </c:pt>
                <c:pt idx="1235">
                  <c:v>2014-11-17</c:v>
                </c:pt>
                <c:pt idx="1236">
                  <c:v>2014-11-18</c:v>
                </c:pt>
                <c:pt idx="1237">
                  <c:v>2014-11-19</c:v>
                </c:pt>
                <c:pt idx="1238">
                  <c:v>2014-11-20</c:v>
                </c:pt>
                <c:pt idx="1239">
                  <c:v>2014-11-21</c:v>
                </c:pt>
                <c:pt idx="1240">
                  <c:v>2014-11-24</c:v>
                </c:pt>
                <c:pt idx="1241">
                  <c:v>2014-11-25</c:v>
                </c:pt>
                <c:pt idx="1242">
                  <c:v>2014-11-26</c:v>
                </c:pt>
                <c:pt idx="1243">
                  <c:v>2014-11-27</c:v>
                </c:pt>
                <c:pt idx="1244">
                  <c:v>2014-11-28</c:v>
                </c:pt>
                <c:pt idx="1245">
                  <c:v>2014-12-01</c:v>
                </c:pt>
                <c:pt idx="1246">
                  <c:v>2014-12-02</c:v>
                </c:pt>
                <c:pt idx="1247">
                  <c:v>2014-12-03</c:v>
                </c:pt>
                <c:pt idx="1248">
                  <c:v>2014-12-04</c:v>
                </c:pt>
                <c:pt idx="1249">
                  <c:v>2014-12-05</c:v>
                </c:pt>
                <c:pt idx="1250">
                  <c:v>2014-12-08</c:v>
                </c:pt>
                <c:pt idx="1251">
                  <c:v>2014-12-09</c:v>
                </c:pt>
                <c:pt idx="1252">
                  <c:v>2014-12-10</c:v>
                </c:pt>
                <c:pt idx="1253">
                  <c:v>2014-12-11</c:v>
                </c:pt>
                <c:pt idx="1254">
                  <c:v>2014-12-12</c:v>
                </c:pt>
                <c:pt idx="1255">
                  <c:v>2014-12-15</c:v>
                </c:pt>
                <c:pt idx="1256">
                  <c:v>2014-12-16</c:v>
                </c:pt>
                <c:pt idx="1257">
                  <c:v>2014-12-17</c:v>
                </c:pt>
                <c:pt idx="1258">
                  <c:v>2014-12-18</c:v>
                </c:pt>
                <c:pt idx="1259">
                  <c:v>2014-12-19</c:v>
                </c:pt>
                <c:pt idx="1260">
                  <c:v>12.2014</c:v>
                </c:pt>
                <c:pt idx="1261">
                  <c:v>2014-12-23</c:v>
                </c:pt>
                <c:pt idx="1262">
                  <c:v>2014-12-24</c:v>
                </c:pt>
                <c:pt idx="1263">
                  <c:v>2014-12-29</c:v>
                </c:pt>
                <c:pt idx="1264">
                  <c:v>2014-12-30</c:v>
                </c:pt>
                <c:pt idx="1265">
                  <c:v>2014-12-31</c:v>
                </c:pt>
                <c:pt idx="1266">
                  <c:v>2015-01-02</c:v>
                </c:pt>
                <c:pt idx="1267">
                  <c:v>2015-01-05</c:v>
                </c:pt>
                <c:pt idx="1268">
                  <c:v>2015-01-07</c:v>
                </c:pt>
                <c:pt idx="1269">
                  <c:v>2015-01-08</c:v>
                </c:pt>
                <c:pt idx="1270">
                  <c:v>2015-01-09</c:v>
                </c:pt>
                <c:pt idx="1271">
                  <c:v>2015-01-12</c:v>
                </c:pt>
                <c:pt idx="1272">
                  <c:v>2015-01-13</c:v>
                </c:pt>
                <c:pt idx="1273">
                  <c:v>2015-01-14</c:v>
                </c:pt>
                <c:pt idx="1274">
                  <c:v>2015-01-15</c:v>
                </c:pt>
                <c:pt idx="1275">
                  <c:v>2015-01-16</c:v>
                </c:pt>
                <c:pt idx="1276">
                  <c:v>2015-01-19</c:v>
                </c:pt>
                <c:pt idx="1277">
                  <c:v>2015-01-20</c:v>
                </c:pt>
                <c:pt idx="1278">
                  <c:v>2015-01-21</c:v>
                </c:pt>
                <c:pt idx="1279">
                  <c:v>2015-01-22</c:v>
                </c:pt>
                <c:pt idx="1280">
                  <c:v>2015-01-23</c:v>
                </c:pt>
                <c:pt idx="1281">
                  <c:v>2015-01-26</c:v>
                </c:pt>
                <c:pt idx="1282">
                  <c:v>2015-01-27</c:v>
                </c:pt>
                <c:pt idx="1283">
                  <c:v>2015-01-28</c:v>
                </c:pt>
                <c:pt idx="1284">
                  <c:v>2015-01-29</c:v>
                </c:pt>
                <c:pt idx="1285">
                  <c:v>2015-01-30</c:v>
                </c:pt>
                <c:pt idx="1286">
                  <c:v>2015-02-02</c:v>
                </c:pt>
                <c:pt idx="1287">
                  <c:v>2015-02-03</c:v>
                </c:pt>
                <c:pt idx="1288">
                  <c:v>2015-02-04</c:v>
                </c:pt>
                <c:pt idx="1289">
                  <c:v>2015-02-05</c:v>
                </c:pt>
                <c:pt idx="1290">
                  <c:v>2015-02-06</c:v>
                </c:pt>
                <c:pt idx="1291">
                  <c:v>2015-02-09</c:v>
                </c:pt>
                <c:pt idx="1292">
                  <c:v>2015-02-10</c:v>
                </c:pt>
                <c:pt idx="1293">
                  <c:v>2015-02-11</c:v>
                </c:pt>
                <c:pt idx="1294">
                  <c:v>2015-02-12</c:v>
                </c:pt>
                <c:pt idx="1295">
                  <c:v>2015-02-13</c:v>
                </c:pt>
                <c:pt idx="1296">
                  <c:v>2015-02-16</c:v>
                </c:pt>
                <c:pt idx="1297">
                  <c:v>2015-02-17</c:v>
                </c:pt>
                <c:pt idx="1298">
                  <c:v>2015-02-18</c:v>
                </c:pt>
                <c:pt idx="1299">
                  <c:v>2015-02-19</c:v>
                </c:pt>
                <c:pt idx="1300">
                  <c:v>2015-02-20</c:v>
                </c:pt>
                <c:pt idx="1301">
                  <c:v>2015-02-23</c:v>
                </c:pt>
                <c:pt idx="1302">
                  <c:v>2015-02-24</c:v>
                </c:pt>
                <c:pt idx="1303">
                  <c:v>2015-02-25</c:v>
                </c:pt>
                <c:pt idx="1304">
                  <c:v>2015-02-26</c:v>
                </c:pt>
                <c:pt idx="1305">
                  <c:v>2015-02-27</c:v>
                </c:pt>
                <c:pt idx="1306">
                  <c:v>2015-03-02</c:v>
                </c:pt>
                <c:pt idx="1307">
                  <c:v>2015-03-03</c:v>
                </c:pt>
                <c:pt idx="1308">
                  <c:v>2015-03-04</c:v>
                </c:pt>
                <c:pt idx="1309">
                  <c:v>2015-03-05</c:v>
                </c:pt>
                <c:pt idx="1310">
                  <c:v>2015-03-06</c:v>
                </c:pt>
                <c:pt idx="1311">
                  <c:v>2015-03-09</c:v>
                </c:pt>
                <c:pt idx="1312">
                  <c:v>2015-03-10</c:v>
                </c:pt>
                <c:pt idx="1313">
                  <c:v>2015-03-11</c:v>
                </c:pt>
                <c:pt idx="1314">
                  <c:v>2015-03-12</c:v>
                </c:pt>
                <c:pt idx="1315">
                  <c:v>2015-03-13</c:v>
                </c:pt>
                <c:pt idx="1316">
                  <c:v>2015-03-16</c:v>
                </c:pt>
                <c:pt idx="1317">
                  <c:v>2015-03-17</c:v>
                </c:pt>
                <c:pt idx="1318">
                  <c:v>2015-03-18</c:v>
                </c:pt>
                <c:pt idx="1319">
                  <c:v>2015-03-19</c:v>
                </c:pt>
                <c:pt idx="1320">
                  <c:v>2015-03-20</c:v>
                </c:pt>
                <c:pt idx="1321">
                  <c:v>2015-03-23</c:v>
                </c:pt>
                <c:pt idx="1322">
                  <c:v>2015-03-24</c:v>
                </c:pt>
                <c:pt idx="1323">
                  <c:v>2015-03-25</c:v>
                </c:pt>
                <c:pt idx="1324">
                  <c:v>2015-03-26</c:v>
                </c:pt>
                <c:pt idx="1325">
                  <c:v>2015-03-27</c:v>
                </c:pt>
                <c:pt idx="1326">
                  <c:v>2015-03-30</c:v>
                </c:pt>
                <c:pt idx="1327">
                  <c:v>2015-03-31</c:v>
                </c:pt>
                <c:pt idx="1328">
                  <c:v>2015-04-01</c:v>
                </c:pt>
                <c:pt idx="1329">
                  <c:v>2015-04-02</c:v>
                </c:pt>
                <c:pt idx="1330">
                  <c:v>2015-04-03</c:v>
                </c:pt>
                <c:pt idx="1331">
                  <c:v>2015-04-06</c:v>
                </c:pt>
                <c:pt idx="1332">
                  <c:v>2015-04-07</c:v>
                </c:pt>
                <c:pt idx="1333">
                  <c:v>2015-04-08</c:v>
                </c:pt>
                <c:pt idx="1334">
                  <c:v>2015-04-09</c:v>
                </c:pt>
                <c:pt idx="1335">
                  <c:v>2015-04-10</c:v>
                </c:pt>
                <c:pt idx="1336">
                  <c:v>2015-04-13</c:v>
                </c:pt>
                <c:pt idx="1337">
                  <c:v>2015-04-14</c:v>
                </c:pt>
                <c:pt idx="1338">
                  <c:v>2015-04-15</c:v>
                </c:pt>
                <c:pt idx="1339">
                  <c:v>2015-04-16</c:v>
                </c:pt>
                <c:pt idx="1340">
                  <c:v>2015-04-17</c:v>
                </c:pt>
                <c:pt idx="1341">
                  <c:v>2015-04-20</c:v>
                </c:pt>
                <c:pt idx="1342">
                  <c:v>2015-04-21</c:v>
                </c:pt>
                <c:pt idx="1343">
                  <c:v>2015-04-22</c:v>
                </c:pt>
                <c:pt idx="1344">
                  <c:v>2015-04-23</c:v>
                </c:pt>
                <c:pt idx="1345">
                  <c:v>2015-04-24</c:v>
                </c:pt>
                <c:pt idx="1346">
                  <c:v>2015-04-27</c:v>
                </c:pt>
                <c:pt idx="1347">
                  <c:v>2015-04-28</c:v>
                </c:pt>
                <c:pt idx="1348">
                  <c:v>2015-04-29</c:v>
                </c:pt>
                <c:pt idx="1349">
                  <c:v>2015-04-30</c:v>
                </c:pt>
                <c:pt idx="1350">
                  <c:v>2015-05-04</c:v>
                </c:pt>
                <c:pt idx="1351">
                  <c:v>2015-05-05</c:v>
                </c:pt>
                <c:pt idx="1352">
                  <c:v>2015-05-06</c:v>
                </c:pt>
                <c:pt idx="1353">
                  <c:v>2015-05-07</c:v>
                </c:pt>
                <c:pt idx="1354">
                  <c:v>2015-05-08</c:v>
                </c:pt>
                <c:pt idx="1355">
                  <c:v>2015-05-11</c:v>
                </c:pt>
                <c:pt idx="1356">
                  <c:v>2015-05-12</c:v>
                </c:pt>
                <c:pt idx="1357">
                  <c:v>2015-05-13</c:v>
                </c:pt>
                <c:pt idx="1358">
                  <c:v>2015-05-14</c:v>
                </c:pt>
                <c:pt idx="1359">
                  <c:v>2015-05-15</c:v>
                </c:pt>
                <c:pt idx="1360">
                  <c:v>2015-05-18</c:v>
                </c:pt>
                <c:pt idx="1361">
                  <c:v>2015-05-19</c:v>
                </c:pt>
                <c:pt idx="1362">
                  <c:v>2015-05-20</c:v>
                </c:pt>
                <c:pt idx="1363">
                  <c:v>2015-05-21</c:v>
                </c:pt>
                <c:pt idx="1364">
                  <c:v>2015-05-22</c:v>
                </c:pt>
                <c:pt idx="1365">
                  <c:v>2015-05-25</c:v>
                </c:pt>
                <c:pt idx="1366">
                  <c:v>2015-05-26</c:v>
                </c:pt>
                <c:pt idx="1367">
                  <c:v>2015-05-27</c:v>
                </c:pt>
                <c:pt idx="1368">
                  <c:v>2015-05-28</c:v>
                </c:pt>
                <c:pt idx="1369">
                  <c:v>2015-05-29</c:v>
                </c:pt>
                <c:pt idx="1370">
                  <c:v>2015-06-01</c:v>
                </c:pt>
                <c:pt idx="1371">
                  <c:v>2015-06-02</c:v>
                </c:pt>
                <c:pt idx="1372">
                  <c:v>2015-06-03</c:v>
                </c:pt>
                <c:pt idx="1373">
                  <c:v>2015-06-05</c:v>
                </c:pt>
                <c:pt idx="1374">
                  <c:v>2015-06-08</c:v>
                </c:pt>
                <c:pt idx="1375">
                  <c:v>2015-06-09</c:v>
                </c:pt>
                <c:pt idx="1376">
                  <c:v>2015-06-10</c:v>
                </c:pt>
                <c:pt idx="1377">
                  <c:v>2015-06-11</c:v>
                </c:pt>
                <c:pt idx="1378">
                  <c:v>2015-06-12</c:v>
                </c:pt>
                <c:pt idx="1379">
                  <c:v>2015-06-15</c:v>
                </c:pt>
                <c:pt idx="1380">
                  <c:v>2015-06-16</c:v>
                </c:pt>
                <c:pt idx="1381">
                  <c:v>2015-06-17</c:v>
                </c:pt>
                <c:pt idx="1382">
                  <c:v>2015-06-18</c:v>
                </c:pt>
                <c:pt idx="1383">
                  <c:v>2015-06-19</c:v>
                </c:pt>
                <c:pt idx="1384">
                  <c:v>2015-06-22</c:v>
                </c:pt>
                <c:pt idx="1385">
                  <c:v>2015-06-23</c:v>
                </c:pt>
                <c:pt idx="1386">
                  <c:v>06.2015</c:v>
                </c:pt>
                <c:pt idx="1387">
                  <c:v>2015-06-25</c:v>
                </c:pt>
                <c:pt idx="1388">
                  <c:v>2015-06-26</c:v>
                </c:pt>
                <c:pt idx="1389">
                  <c:v>2015-06-29</c:v>
                </c:pt>
                <c:pt idx="1390">
                  <c:v>2015-06-30</c:v>
                </c:pt>
                <c:pt idx="1391">
                  <c:v>2015-07-01</c:v>
                </c:pt>
                <c:pt idx="1392">
                  <c:v>2015-07-02</c:v>
                </c:pt>
                <c:pt idx="1393">
                  <c:v>2015-07-03</c:v>
                </c:pt>
                <c:pt idx="1394">
                  <c:v>2015-07-06</c:v>
                </c:pt>
                <c:pt idx="1395">
                  <c:v>2015-07-07</c:v>
                </c:pt>
                <c:pt idx="1396">
                  <c:v>2015-07-08</c:v>
                </c:pt>
                <c:pt idx="1397">
                  <c:v>2015-07-09</c:v>
                </c:pt>
                <c:pt idx="1398">
                  <c:v>2015-07-10</c:v>
                </c:pt>
                <c:pt idx="1399">
                  <c:v>2015-07-13</c:v>
                </c:pt>
                <c:pt idx="1400">
                  <c:v>2015-07-14</c:v>
                </c:pt>
                <c:pt idx="1401">
                  <c:v>2015-07-15</c:v>
                </c:pt>
                <c:pt idx="1402">
                  <c:v>2015-07-16</c:v>
                </c:pt>
                <c:pt idx="1403">
                  <c:v>2015-07-17</c:v>
                </c:pt>
                <c:pt idx="1404">
                  <c:v>2015-07-20</c:v>
                </c:pt>
                <c:pt idx="1405">
                  <c:v>2015-07-21</c:v>
                </c:pt>
                <c:pt idx="1406">
                  <c:v>2015-07-22</c:v>
                </c:pt>
                <c:pt idx="1407">
                  <c:v>2015-07-23</c:v>
                </c:pt>
                <c:pt idx="1408">
                  <c:v>2015-07-24</c:v>
                </c:pt>
                <c:pt idx="1409">
                  <c:v>2015-07-27</c:v>
                </c:pt>
                <c:pt idx="1410">
                  <c:v>2015-07-28</c:v>
                </c:pt>
                <c:pt idx="1411">
                  <c:v>2015-07-29</c:v>
                </c:pt>
                <c:pt idx="1412">
                  <c:v>2015-07-30</c:v>
                </c:pt>
                <c:pt idx="1413">
                  <c:v>2015-07-31</c:v>
                </c:pt>
                <c:pt idx="1414">
                  <c:v>2015-08-03</c:v>
                </c:pt>
                <c:pt idx="1415">
                  <c:v>2015-08-04</c:v>
                </c:pt>
                <c:pt idx="1416">
                  <c:v>2015-08-05</c:v>
                </c:pt>
                <c:pt idx="1417">
                  <c:v>2015-08-06</c:v>
                </c:pt>
                <c:pt idx="1418">
                  <c:v>2015-08-07</c:v>
                </c:pt>
                <c:pt idx="1419">
                  <c:v>2015-08-10</c:v>
                </c:pt>
                <c:pt idx="1420">
                  <c:v>2015-08-11</c:v>
                </c:pt>
                <c:pt idx="1421">
                  <c:v>2015-08-12</c:v>
                </c:pt>
                <c:pt idx="1422">
                  <c:v>2015-08-13</c:v>
                </c:pt>
                <c:pt idx="1423">
                  <c:v>2015-08-14</c:v>
                </c:pt>
                <c:pt idx="1424">
                  <c:v>2015-08-17</c:v>
                </c:pt>
                <c:pt idx="1425">
                  <c:v>2015-08-18</c:v>
                </c:pt>
                <c:pt idx="1426">
                  <c:v>2015-08-19</c:v>
                </c:pt>
                <c:pt idx="1427">
                  <c:v>2015-08-20</c:v>
                </c:pt>
                <c:pt idx="1428">
                  <c:v>2015-08-21</c:v>
                </c:pt>
                <c:pt idx="1429">
                  <c:v>2015-08-24</c:v>
                </c:pt>
                <c:pt idx="1430">
                  <c:v>2015-08-25</c:v>
                </c:pt>
                <c:pt idx="1431">
                  <c:v>2015-08-26</c:v>
                </c:pt>
                <c:pt idx="1432">
                  <c:v>2015-08-27</c:v>
                </c:pt>
                <c:pt idx="1433">
                  <c:v>2015-08-28</c:v>
                </c:pt>
                <c:pt idx="1434">
                  <c:v>2015-08-31</c:v>
                </c:pt>
                <c:pt idx="1435">
                  <c:v>2015-09-01</c:v>
                </c:pt>
                <c:pt idx="1436">
                  <c:v>2015-09-02</c:v>
                </c:pt>
                <c:pt idx="1437">
                  <c:v>2015-09-03</c:v>
                </c:pt>
                <c:pt idx="1438">
                  <c:v>2015-09-04</c:v>
                </c:pt>
                <c:pt idx="1439">
                  <c:v>2015-09-07</c:v>
                </c:pt>
                <c:pt idx="1440">
                  <c:v>2015-09-08</c:v>
                </c:pt>
                <c:pt idx="1441">
                  <c:v>2015-09-09</c:v>
                </c:pt>
                <c:pt idx="1442">
                  <c:v>2015-09-10</c:v>
                </c:pt>
                <c:pt idx="1443">
                  <c:v>2015-09-11</c:v>
                </c:pt>
                <c:pt idx="1444">
                  <c:v>2015-09-14</c:v>
                </c:pt>
                <c:pt idx="1445">
                  <c:v>2015-09-15</c:v>
                </c:pt>
                <c:pt idx="1446">
                  <c:v>2015-09-16</c:v>
                </c:pt>
                <c:pt idx="1447">
                  <c:v>2015-09-17</c:v>
                </c:pt>
                <c:pt idx="1448">
                  <c:v>2015-09-18</c:v>
                </c:pt>
                <c:pt idx="1449">
                  <c:v>2015-09-21</c:v>
                </c:pt>
                <c:pt idx="1450">
                  <c:v>2015-09-22</c:v>
                </c:pt>
                <c:pt idx="1451">
                  <c:v>2015-09-23</c:v>
                </c:pt>
                <c:pt idx="1452">
                  <c:v>2015-09-24</c:v>
                </c:pt>
                <c:pt idx="1453">
                  <c:v>2015-09-25</c:v>
                </c:pt>
                <c:pt idx="1454">
                  <c:v>2015-09-28</c:v>
                </c:pt>
                <c:pt idx="1455">
                  <c:v>2015-09-29</c:v>
                </c:pt>
                <c:pt idx="1456">
                  <c:v>2015-09-30</c:v>
                </c:pt>
                <c:pt idx="1457">
                  <c:v>2015-10-01</c:v>
                </c:pt>
                <c:pt idx="1458">
                  <c:v>2015-10-02</c:v>
                </c:pt>
                <c:pt idx="1459">
                  <c:v>2015-10-05</c:v>
                </c:pt>
                <c:pt idx="1460">
                  <c:v>2015-10-06</c:v>
                </c:pt>
                <c:pt idx="1461">
                  <c:v>2015-10-07</c:v>
                </c:pt>
                <c:pt idx="1462">
                  <c:v>2015-10-08</c:v>
                </c:pt>
                <c:pt idx="1463">
                  <c:v>2015-10-09</c:v>
                </c:pt>
                <c:pt idx="1464">
                  <c:v>2015-10-12</c:v>
                </c:pt>
                <c:pt idx="1465">
                  <c:v>2015-10-13</c:v>
                </c:pt>
                <c:pt idx="1466">
                  <c:v>2015-10-14</c:v>
                </c:pt>
                <c:pt idx="1467">
                  <c:v>2015-10-15</c:v>
                </c:pt>
                <c:pt idx="1468">
                  <c:v>2015-10-16</c:v>
                </c:pt>
                <c:pt idx="1469">
                  <c:v>2015-10-19</c:v>
                </c:pt>
                <c:pt idx="1470">
                  <c:v>2015-10-20</c:v>
                </c:pt>
                <c:pt idx="1471">
                  <c:v>2015-10-21</c:v>
                </c:pt>
                <c:pt idx="1472">
                  <c:v>2015-10-22</c:v>
                </c:pt>
                <c:pt idx="1473">
                  <c:v>2015-10-23</c:v>
                </c:pt>
                <c:pt idx="1474">
                  <c:v>2015-10-26</c:v>
                </c:pt>
                <c:pt idx="1475">
                  <c:v>2015-10-27</c:v>
                </c:pt>
                <c:pt idx="1476">
                  <c:v>2015-10-28</c:v>
                </c:pt>
                <c:pt idx="1477">
                  <c:v>2015-10-29</c:v>
                </c:pt>
                <c:pt idx="1478">
                  <c:v>2015-10-30</c:v>
                </c:pt>
                <c:pt idx="1479">
                  <c:v>2015-11-02</c:v>
                </c:pt>
                <c:pt idx="1480">
                  <c:v>2015-11-03</c:v>
                </c:pt>
                <c:pt idx="1481">
                  <c:v>2015-11-04</c:v>
                </c:pt>
                <c:pt idx="1482">
                  <c:v>2015-11-05</c:v>
                </c:pt>
                <c:pt idx="1483">
                  <c:v>2015-11-06</c:v>
                </c:pt>
                <c:pt idx="1484">
                  <c:v>2015-11-09</c:v>
                </c:pt>
                <c:pt idx="1485">
                  <c:v>2015-11-10</c:v>
                </c:pt>
                <c:pt idx="1486">
                  <c:v>2015-11-12</c:v>
                </c:pt>
                <c:pt idx="1487">
                  <c:v>2015-11-13</c:v>
                </c:pt>
                <c:pt idx="1488">
                  <c:v>2015-11-16</c:v>
                </c:pt>
                <c:pt idx="1489">
                  <c:v>2015-11-17</c:v>
                </c:pt>
                <c:pt idx="1490">
                  <c:v>2015-11-18</c:v>
                </c:pt>
                <c:pt idx="1491">
                  <c:v>2015-11-19</c:v>
                </c:pt>
                <c:pt idx="1492">
                  <c:v>2015-11-20</c:v>
                </c:pt>
                <c:pt idx="1493">
                  <c:v>2015-11-23</c:v>
                </c:pt>
                <c:pt idx="1494">
                  <c:v>2015-11-24</c:v>
                </c:pt>
                <c:pt idx="1495">
                  <c:v>2015-11-25</c:v>
                </c:pt>
                <c:pt idx="1496">
                  <c:v>2015-11-26</c:v>
                </c:pt>
                <c:pt idx="1497">
                  <c:v>2015-11-27</c:v>
                </c:pt>
                <c:pt idx="1498">
                  <c:v>2015-11-30</c:v>
                </c:pt>
                <c:pt idx="1499">
                  <c:v>2015-12-01</c:v>
                </c:pt>
                <c:pt idx="1500">
                  <c:v>2015-12-02</c:v>
                </c:pt>
                <c:pt idx="1501">
                  <c:v>2015-12-03</c:v>
                </c:pt>
                <c:pt idx="1502">
                  <c:v>2015-12-04</c:v>
                </c:pt>
                <c:pt idx="1503">
                  <c:v>2015-12-07</c:v>
                </c:pt>
                <c:pt idx="1504">
                  <c:v>2015-12-08</c:v>
                </c:pt>
                <c:pt idx="1505">
                  <c:v>2015-12-09</c:v>
                </c:pt>
                <c:pt idx="1506">
                  <c:v>2015-12-10</c:v>
                </c:pt>
                <c:pt idx="1507">
                  <c:v>2015-12-11</c:v>
                </c:pt>
                <c:pt idx="1508">
                  <c:v>2015-12-14</c:v>
                </c:pt>
                <c:pt idx="1509">
                  <c:v>2015-12-15</c:v>
                </c:pt>
                <c:pt idx="1510">
                  <c:v>2015-12-16</c:v>
                </c:pt>
                <c:pt idx="1511">
                  <c:v>2015-12-17</c:v>
                </c:pt>
                <c:pt idx="1512">
                  <c:v>12.2015</c:v>
                </c:pt>
                <c:pt idx="1513">
                  <c:v>2015-12-21</c:v>
                </c:pt>
                <c:pt idx="1514">
                  <c:v>2015-12-22</c:v>
                </c:pt>
                <c:pt idx="1515">
                  <c:v>2015-12-23</c:v>
                </c:pt>
                <c:pt idx="1516">
                  <c:v>2015-12-24</c:v>
                </c:pt>
                <c:pt idx="1517">
                  <c:v>2015-12-25</c:v>
                </c:pt>
                <c:pt idx="1518">
                  <c:v>2015-12-28</c:v>
                </c:pt>
                <c:pt idx="1519">
                  <c:v>2015-12-29</c:v>
                </c:pt>
                <c:pt idx="1520">
                  <c:v>2015-12-30</c:v>
                </c:pt>
                <c:pt idx="1521">
                  <c:v>2015-12-31</c:v>
                </c:pt>
                <c:pt idx="1522">
                  <c:v>2016-01-04</c:v>
                </c:pt>
                <c:pt idx="1523">
                  <c:v>2016-01-05</c:v>
                </c:pt>
                <c:pt idx="1524">
                  <c:v>2016-01-07</c:v>
                </c:pt>
                <c:pt idx="1525">
                  <c:v>2016-01-08</c:v>
                </c:pt>
                <c:pt idx="1526">
                  <c:v>2016-01-11</c:v>
                </c:pt>
                <c:pt idx="1527">
                  <c:v>2016-01-12</c:v>
                </c:pt>
                <c:pt idx="1528">
                  <c:v>2016-01-13</c:v>
                </c:pt>
                <c:pt idx="1529">
                  <c:v>2016-01-14</c:v>
                </c:pt>
                <c:pt idx="1530">
                  <c:v>2016-01-15</c:v>
                </c:pt>
                <c:pt idx="1531">
                  <c:v>2016-01-18</c:v>
                </c:pt>
                <c:pt idx="1532">
                  <c:v>2016-01-19</c:v>
                </c:pt>
                <c:pt idx="1533">
                  <c:v>2016-01-20</c:v>
                </c:pt>
                <c:pt idx="1534">
                  <c:v>2016-01-21</c:v>
                </c:pt>
                <c:pt idx="1535">
                  <c:v>2016-01-22</c:v>
                </c:pt>
                <c:pt idx="1536">
                  <c:v>2016-01-25</c:v>
                </c:pt>
                <c:pt idx="1537">
                  <c:v>2016-01-26</c:v>
                </c:pt>
                <c:pt idx="1538">
                  <c:v>2016-01-27</c:v>
                </c:pt>
                <c:pt idx="1539">
                  <c:v>2016-01-28</c:v>
                </c:pt>
                <c:pt idx="1540">
                  <c:v>2016-01-29</c:v>
                </c:pt>
                <c:pt idx="1541">
                  <c:v>2016-02-01</c:v>
                </c:pt>
                <c:pt idx="1542">
                  <c:v>2016-02-02</c:v>
                </c:pt>
                <c:pt idx="1543">
                  <c:v>2016-02-03</c:v>
                </c:pt>
                <c:pt idx="1544">
                  <c:v>2016-02-04</c:v>
                </c:pt>
                <c:pt idx="1545">
                  <c:v>2016-02-05</c:v>
                </c:pt>
                <c:pt idx="1546">
                  <c:v>2016-02-08</c:v>
                </c:pt>
                <c:pt idx="1547">
                  <c:v>2016-02-09</c:v>
                </c:pt>
                <c:pt idx="1548">
                  <c:v>2016-02-10</c:v>
                </c:pt>
                <c:pt idx="1549">
                  <c:v>2016-02-11</c:v>
                </c:pt>
                <c:pt idx="1550">
                  <c:v>2016-02-12</c:v>
                </c:pt>
                <c:pt idx="1551">
                  <c:v>2016-02-15</c:v>
                </c:pt>
                <c:pt idx="1552">
                  <c:v>2016-02-16</c:v>
                </c:pt>
                <c:pt idx="1553">
                  <c:v>2016-02-17</c:v>
                </c:pt>
                <c:pt idx="1554">
                  <c:v>2016-02-18</c:v>
                </c:pt>
                <c:pt idx="1555">
                  <c:v>2016-02-19</c:v>
                </c:pt>
                <c:pt idx="1556">
                  <c:v>2016-02-22</c:v>
                </c:pt>
                <c:pt idx="1557">
                  <c:v>2016-02-23</c:v>
                </c:pt>
                <c:pt idx="1558">
                  <c:v>2016-02-24</c:v>
                </c:pt>
                <c:pt idx="1559">
                  <c:v>2016-02-25</c:v>
                </c:pt>
                <c:pt idx="1560">
                  <c:v>2016-02-26</c:v>
                </c:pt>
                <c:pt idx="1561">
                  <c:v>2016-02-29</c:v>
                </c:pt>
                <c:pt idx="1562">
                  <c:v>2016-03-01</c:v>
                </c:pt>
                <c:pt idx="1563">
                  <c:v>2016-03-02</c:v>
                </c:pt>
                <c:pt idx="1564">
                  <c:v>2016-03-03</c:v>
                </c:pt>
                <c:pt idx="1565">
                  <c:v>2016-03-04</c:v>
                </c:pt>
                <c:pt idx="1566">
                  <c:v>2016-03-07</c:v>
                </c:pt>
                <c:pt idx="1567">
                  <c:v>2016-03-08</c:v>
                </c:pt>
                <c:pt idx="1568">
                  <c:v>2016-03-09</c:v>
                </c:pt>
                <c:pt idx="1569">
                  <c:v>2016-03-10</c:v>
                </c:pt>
                <c:pt idx="1570">
                  <c:v>2016-03-11</c:v>
                </c:pt>
                <c:pt idx="1571">
                  <c:v>2016-03-14</c:v>
                </c:pt>
                <c:pt idx="1572">
                  <c:v>2016-03-15</c:v>
                </c:pt>
                <c:pt idx="1573">
                  <c:v>2016-03-16</c:v>
                </c:pt>
                <c:pt idx="1574">
                  <c:v>2016-03-17</c:v>
                </c:pt>
                <c:pt idx="1575">
                  <c:v>2016-03-18</c:v>
                </c:pt>
                <c:pt idx="1576">
                  <c:v>2016-03-21</c:v>
                </c:pt>
                <c:pt idx="1577">
                  <c:v>2016-03-22</c:v>
                </c:pt>
                <c:pt idx="1578">
                  <c:v>2016-03-23</c:v>
                </c:pt>
                <c:pt idx="1579">
                  <c:v>2016-03-24</c:v>
                </c:pt>
                <c:pt idx="1580">
                  <c:v>2016-03-25</c:v>
                </c:pt>
                <c:pt idx="1581">
                  <c:v>2016-03-29</c:v>
                </c:pt>
                <c:pt idx="1582">
                  <c:v>2016-03-30</c:v>
                </c:pt>
                <c:pt idx="1583">
                  <c:v>2016-03-31</c:v>
                </c:pt>
                <c:pt idx="1584">
                  <c:v>2016-04-01</c:v>
                </c:pt>
                <c:pt idx="1585">
                  <c:v>2016-04-04</c:v>
                </c:pt>
                <c:pt idx="1586">
                  <c:v>2016-04-05</c:v>
                </c:pt>
                <c:pt idx="1587">
                  <c:v>2016-04-06</c:v>
                </c:pt>
                <c:pt idx="1588">
                  <c:v>2016-04-07</c:v>
                </c:pt>
                <c:pt idx="1589">
                  <c:v>2016-04-08</c:v>
                </c:pt>
                <c:pt idx="1590">
                  <c:v>2016-04-11</c:v>
                </c:pt>
                <c:pt idx="1591">
                  <c:v>2016-04-12</c:v>
                </c:pt>
                <c:pt idx="1592">
                  <c:v>2016-04-13</c:v>
                </c:pt>
                <c:pt idx="1593">
                  <c:v>2016-04-14</c:v>
                </c:pt>
                <c:pt idx="1594">
                  <c:v>2016-04-15</c:v>
                </c:pt>
                <c:pt idx="1595">
                  <c:v>2016-04-18</c:v>
                </c:pt>
                <c:pt idx="1596">
                  <c:v>2016-04-19</c:v>
                </c:pt>
                <c:pt idx="1597">
                  <c:v>2016-04-20</c:v>
                </c:pt>
                <c:pt idx="1598">
                  <c:v>2016-04-21</c:v>
                </c:pt>
                <c:pt idx="1599">
                  <c:v>2016-04-22</c:v>
                </c:pt>
                <c:pt idx="1600">
                  <c:v>2016-04-25</c:v>
                </c:pt>
                <c:pt idx="1601">
                  <c:v>2016-04-26</c:v>
                </c:pt>
                <c:pt idx="1602">
                  <c:v>2016-04-27</c:v>
                </c:pt>
                <c:pt idx="1603">
                  <c:v>2016-04-28</c:v>
                </c:pt>
                <c:pt idx="1604">
                  <c:v>2016-04-29</c:v>
                </c:pt>
                <c:pt idx="1605">
                  <c:v>2016-05-02</c:v>
                </c:pt>
                <c:pt idx="1606">
                  <c:v>2016-05-04</c:v>
                </c:pt>
                <c:pt idx="1607">
                  <c:v>2016-05-05</c:v>
                </c:pt>
                <c:pt idx="1608">
                  <c:v>2016-05-06</c:v>
                </c:pt>
                <c:pt idx="1609">
                  <c:v>2016-05-09</c:v>
                </c:pt>
                <c:pt idx="1610">
                  <c:v>2016-05-10</c:v>
                </c:pt>
                <c:pt idx="1611">
                  <c:v>2016-05-11</c:v>
                </c:pt>
                <c:pt idx="1612">
                  <c:v>2016-05-12</c:v>
                </c:pt>
                <c:pt idx="1613">
                  <c:v>2016-05-13</c:v>
                </c:pt>
                <c:pt idx="1614">
                  <c:v>2016-05-16</c:v>
                </c:pt>
                <c:pt idx="1615">
                  <c:v>2016-05-17</c:v>
                </c:pt>
                <c:pt idx="1616">
                  <c:v>2016-05-18</c:v>
                </c:pt>
                <c:pt idx="1617">
                  <c:v>2016-05-19</c:v>
                </c:pt>
                <c:pt idx="1618">
                  <c:v>2016-05-20</c:v>
                </c:pt>
                <c:pt idx="1619">
                  <c:v>2016-05-23</c:v>
                </c:pt>
                <c:pt idx="1620">
                  <c:v>2016-05-24</c:v>
                </c:pt>
                <c:pt idx="1621">
                  <c:v>2016-05-25</c:v>
                </c:pt>
                <c:pt idx="1622">
                  <c:v>2016-05-27</c:v>
                </c:pt>
                <c:pt idx="1623">
                  <c:v>2016-05-30</c:v>
                </c:pt>
                <c:pt idx="1624">
                  <c:v>2016-05-31</c:v>
                </c:pt>
                <c:pt idx="1625">
                  <c:v>2016-06-01</c:v>
                </c:pt>
                <c:pt idx="1626">
                  <c:v>2016-06-02</c:v>
                </c:pt>
                <c:pt idx="1627">
                  <c:v>2016-06-03</c:v>
                </c:pt>
                <c:pt idx="1628">
                  <c:v>2016-06-06</c:v>
                </c:pt>
                <c:pt idx="1629">
                  <c:v>2016-06-07</c:v>
                </c:pt>
                <c:pt idx="1630">
                  <c:v>2016-06-08</c:v>
                </c:pt>
                <c:pt idx="1631">
                  <c:v>2016-06-09</c:v>
                </c:pt>
                <c:pt idx="1632">
                  <c:v>2016-06-10</c:v>
                </c:pt>
                <c:pt idx="1633">
                  <c:v>2016-06-13</c:v>
                </c:pt>
                <c:pt idx="1634">
                  <c:v>2016-06-14</c:v>
                </c:pt>
                <c:pt idx="1635">
                  <c:v>2016-06-15</c:v>
                </c:pt>
                <c:pt idx="1636">
                  <c:v>2016-06-16</c:v>
                </c:pt>
                <c:pt idx="1637">
                  <c:v>2016-06-17</c:v>
                </c:pt>
                <c:pt idx="1638">
                  <c:v>06.2016</c:v>
                </c:pt>
                <c:pt idx="1639">
                  <c:v>2016-06-21</c:v>
                </c:pt>
                <c:pt idx="1640">
                  <c:v>2016-06-22</c:v>
                </c:pt>
                <c:pt idx="1641">
                  <c:v>2016-06-23</c:v>
                </c:pt>
                <c:pt idx="1642">
                  <c:v>2016-06-24</c:v>
                </c:pt>
                <c:pt idx="1643">
                  <c:v>2016-06-27</c:v>
                </c:pt>
                <c:pt idx="1644">
                  <c:v>2016-06-28</c:v>
                </c:pt>
                <c:pt idx="1645">
                  <c:v>2016-06-29</c:v>
                </c:pt>
                <c:pt idx="1646">
                  <c:v>2016-06-30</c:v>
                </c:pt>
                <c:pt idx="1647">
                  <c:v>2016-07-01</c:v>
                </c:pt>
                <c:pt idx="1648">
                  <c:v>2016-07-04</c:v>
                </c:pt>
                <c:pt idx="1649">
                  <c:v>2016-07-05</c:v>
                </c:pt>
                <c:pt idx="1650">
                  <c:v>2016-07-06</c:v>
                </c:pt>
                <c:pt idx="1651">
                  <c:v>2016-07-07</c:v>
                </c:pt>
                <c:pt idx="1652">
                  <c:v>2016-07-08</c:v>
                </c:pt>
                <c:pt idx="1653">
                  <c:v>2016-07-11</c:v>
                </c:pt>
                <c:pt idx="1654">
                  <c:v>2016-07-12</c:v>
                </c:pt>
                <c:pt idx="1655">
                  <c:v>2016-07-13</c:v>
                </c:pt>
                <c:pt idx="1656">
                  <c:v>2016-07-14</c:v>
                </c:pt>
                <c:pt idx="1657">
                  <c:v>2016-07-15</c:v>
                </c:pt>
                <c:pt idx="1658">
                  <c:v>2016-07-18</c:v>
                </c:pt>
                <c:pt idx="1659">
                  <c:v>2016-07-19</c:v>
                </c:pt>
                <c:pt idx="1660">
                  <c:v>2016-07-20</c:v>
                </c:pt>
                <c:pt idx="1661">
                  <c:v>2016-07-21</c:v>
                </c:pt>
                <c:pt idx="1662">
                  <c:v>2016-07-22</c:v>
                </c:pt>
                <c:pt idx="1663">
                  <c:v>2016-07-25</c:v>
                </c:pt>
                <c:pt idx="1664">
                  <c:v>2016-07-26</c:v>
                </c:pt>
                <c:pt idx="1665">
                  <c:v>2016-07-27</c:v>
                </c:pt>
                <c:pt idx="1666">
                  <c:v>2016-07-28</c:v>
                </c:pt>
                <c:pt idx="1667">
                  <c:v>2016-07-29</c:v>
                </c:pt>
                <c:pt idx="1668">
                  <c:v>2016-08-01</c:v>
                </c:pt>
                <c:pt idx="1669">
                  <c:v>2016-08-02</c:v>
                </c:pt>
                <c:pt idx="1670">
                  <c:v>2016-08-03</c:v>
                </c:pt>
                <c:pt idx="1671">
                  <c:v>2016-08-04</c:v>
                </c:pt>
                <c:pt idx="1672">
                  <c:v>2016-08-05</c:v>
                </c:pt>
                <c:pt idx="1673">
                  <c:v>2016-08-08</c:v>
                </c:pt>
                <c:pt idx="1674">
                  <c:v>2016-08-09</c:v>
                </c:pt>
                <c:pt idx="1675">
                  <c:v>2016-08-10</c:v>
                </c:pt>
                <c:pt idx="1676">
                  <c:v>2016-08-11</c:v>
                </c:pt>
                <c:pt idx="1677">
                  <c:v>2016-08-12</c:v>
                </c:pt>
                <c:pt idx="1678">
                  <c:v>2016-08-16</c:v>
                </c:pt>
                <c:pt idx="1679">
                  <c:v>2016-08-17</c:v>
                </c:pt>
                <c:pt idx="1680">
                  <c:v>2016-08-18</c:v>
                </c:pt>
                <c:pt idx="1681">
                  <c:v>2016-08-19</c:v>
                </c:pt>
                <c:pt idx="1682">
                  <c:v>2016-08-22</c:v>
                </c:pt>
                <c:pt idx="1683">
                  <c:v>2016-08-23</c:v>
                </c:pt>
                <c:pt idx="1684">
                  <c:v>2016-08-24</c:v>
                </c:pt>
                <c:pt idx="1685">
                  <c:v>2016-08-25</c:v>
                </c:pt>
                <c:pt idx="1686">
                  <c:v>2016-08-26</c:v>
                </c:pt>
                <c:pt idx="1687">
                  <c:v>2016-08-29</c:v>
                </c:pt>
                <c:pt idx="1688">
                  <c:v>2016-08-30</c:v>
                </c:pt>
                <c:pt idx="1689">
                  <c:v>2016-08-31</c:v>
                </c:pt>
                <c:pt idx="1690">
                  <c:v>2016-09-01</c:v>
                </c:pt>
                <c:pt idx="1691">
                  <c:v>2016-09-02</c:v>
                </c:pt>
                <c:pt idx="1692">
                  <c:v>2016-09-05</c:v>
                </c:pt>
                <c:pt idx="1693">
                  <c:v>2016-09-06</c:v>
                </c:pt>
                <c:pt idx="1694">
                  <c:v>2016-09-07</c:v>
                </c:pt>
                <c:pt idx="1695">
                  <c:v>2016-09-08</c:v>
                </c:pt>
                <c:pt idx="1696">
                  <c:v>2016-09-09</c:v>
                </c:pt>
                <c:pt idx="1697">
                  <c:v>2016-09-12</c:v>
                </c:pt>
                <c:pt idx="1698">
                  <c:v>2016-09-13</c:v>
                </c:pt>
                <c:pt idx="1699">
                  <c:v>2016-09-14</c:v>
                </c:pt>
                <c:pt idx="1700">
                  <c:v>2016-09-15</c:v>
                </c:pt>
                <c:pt idx="1701">
                  <c:v>2016-09-16</c:v>
                </c:pt>
                <c:pt idx="1702">
                  <c:v>2016-09-19</c:v>
                </c:pt>
                <c:pt idx="1703">
                  <c:v>2016-09-20</c:v>
                </c:pt>
                <c:pt idx="1704">
                  <c:v>2016-09-21</c:v>
                </c:pt>
                <c:pt idx="1705">
                  <c:v>2016-09-22</c:v>
                </c:pt>
                <c:pt idx="1706">
                  <c:v>2016-09-23</c:v>
                </c:pt>
                <c:pt idx="1707">
                  <c:v>2016-09-26</c:v>
                </c:pt>
                <c:pt idx="1708">
                  <c:v>2016-09-27</c:v>
                </c:pt>
                <c:pt idx="1709">
                  <c:v>2016-09-28</c:v>
                </c:pt>
                <c:pt idx="1710">
                  <c:v>2016-09-29</c:v>
                </c:pt>
                <c:pt idx="1711">
                  <c:v>2016-09-30</c:v>
                </c:pt>
                <c:pt idx="1712">
                  <c:v>2016-10-03</c:v>
                </c:pt>
                <c:pt idx="1713">
                  <c:v>2016-10-04</c:v>
                </c:pt>
                <c:pt idx="1714">
                  <c:v>2016-10-05</c:v>
                </c:pt>
                <c:pt idx="1715">
                  <c:v>2016-10-06</c:v>
                </c:pt>
                <c:pt idx="1716">
                  <c:v>2016-10-07</c:v>
                </c:pt>
                <c:pt idx="1717">
                  <c:v>2016-10-10</c:v>
                </c:pt>
                <c:pt idx="1718">
                  <c:v>2016-10-11</c:v>
                </c:pt>
                <c:pt idx="1719">
                  <c:v>2016-10-12</c:v>
                </c:pt>
                <c:pt idx="1720">
                  <c:v>2016-10-13</c:v>
                </c:pt>
                <c:pt idx="1721">
                  <c:v>2016-10-14</c:v>
                </c:pt>
                <c:pt idx="1722">
                  <c:v>2016-10-17</c:v>
                </c:pt>
                <c:pt idx="1723">
                  <c:v>2016-10-18</c:v>
                </c:pt>
                <c:pt idx="1724">
                  <c:v>2016-10-19</c:v>
                </c:pt>
                <c:pt idx="1725">
                  <c:v>2016-10-20</c:v>
                </c:pt>
                <c:pt idx="1726">
                  <c:v>2016-10-21</c:v>
                </c:pt>
                <c:pt idx="1727">
                  <c:v>2016-10-24</c:v>
                </c:pt>
                <c:pt idx="1728">
                  <c:v>2016-10-25</c:v>
                </c:pt>
                <c:pt idx="1729">
                  <c:v>2016-10-26</c:v>
                </c:pt>
                <c:pt idx="1730">
                  <c:v>2016-10-27</c:v>
                </c:pt>
                <c:pt idx="1731">
                  <c:v>2016-10-28</c:v>
                </c:pt>
                <c:pt idx="1732">
                  <c:v>2016-10-31</c:v>
                </c:pt>
                <c:pt idx="1733">
                  <c:v>2016-11-02</c:v>
                </c:pt>
                <c:pt idx="1734">
                  <c:v>2016-11-03</c:v>
                </c:pt>
                <c:pt idx="1735">
                  <c:v>2016-11-04</c:v>
                </c:pt>
                <c:pt idx="1736">
                  <c:v>2016-11-07</c:v>
                </c:pt>
                <c:pt idx="1737">
                  <c:v>2016-11-08</c:v>
                </c:pt>
                <c:pt idx="1738">
                  <c:v>2016-11-09</c:v>
                </c:pt>
                <c:pt idx="1739">
                  <c:v>2016-11-10</c:v>
                </c:pt>
                <c:pt idx="1740">
                  <c:v>2016-11-14</c:v>
                </c:pt>
                <c:pt idx="1741">
                  <c:v>2016-11-15</c:v>
                </c:pt>
                <c:pt idx="1742">
                  <c:v>2016-11-16</c:v>
                </c:pt>
                <c:pt idx="1743">
                  <c:v>2016-11-17</c:v>
                </c:pt>
                <c:pt idx="1744">
                  <c:v>2016-11-18</c:v>
                </c:pt>
                <c:pt idx="1745">
                  <c:v>2016-11-21</c:v>
                </c:pt>
                <c:pt idx="1746">
                  <c:v>2016-11-22</c:v>
                </c:pt>
                <c:pt idx="1747">
                  <c:v>2016-11-23</c:v>
                </c:pt>
                <c:pt idx="1748">
                  <c:v>2016-11-24</c:v>
                </c:pt>
                <c:pt idx="1749">
                  <c:v>2016-11-25</c:v>
                </c:pt>
                <c:pt idx="1750">
                  <c:v>2016-11-28</c:v>
                </c:pt>
                <c:pt idx="1751">
                  <c:v>2016-11-29</c:v>
                </c:pt>
                <c:pt idx="1752">
                  <c:v>2016-11-30</c:v>
                </c:pt>
                <c:pt idx="1753">
                  <c:v>2016-12-01</c:v>
                </c:pt>
                <c:pt idx="1754">
                  <c:v>2016-12-02</c:v>
                </c:pt>
                <c:pt idx="1755">
                  <c:v>2016-12-05</c:v>
                </c:pt>
                <c:pt idx="1756">
                  <c:v>2016-12-06</c:v>
                </c:pt>
                <c:pt idx="1757">
                  <c:v>2016-12-07</c:v>
                </c:pt>
                <c:pt idx="1758">
                  <c:v>2016-12-08</c:v>
                </c:pt>
                <c:pt idx="1759">
                  <c:v>2016-12-09</c:v>
                </c:pt>
                <c:pt idx="1760">
                  <c:v>2016-12-12</c:v>
                </c:pt>
                <c:pt idx="1761">
                  <c:v>2016-12-13</c:v>
                </c:pt>
                <c:pt idx="1762">
                  <c:v>2016-12-14</c:v>
                </c:pt>
                <c:pt idx="1763">
                  <c:v>2016-12-15</c:v>
                </c:pt>
                <c:pt idx="1764">
                  <c:v>12.2016</c:v>
                </c:pt>
                <c:pt idx="1765">
                  <c:v>2016-12-19</c:v>
                </c:pt>
                <c:pt idx="1766">
                  <c:v>2016-12-20</c:v>
                </c:pt>
                <c:pt idx="1767">
                  <c:v>2016-12-21</c:v>
                </c:pt>
                <c:pt idx="1768">
                  <c:v>2016-12-22</c:v>
                </c:pt>
                <c:pt idx="1769">
                  <c:v>2016-12-23</c:v>
                </c:pt>
                <c:pt idx="1770">
                  <c:v>2016-12-27</c:v>
                </c:pt>
                <c:pt idx="1771">
                  <c:v>2016-12-28</c:v>
                </c:pt>
                <c:pt idx="1772">
                  <c:v>2016-12-29</c:v>
                </c:pt>
              </c:strCache>
            </c:strRef>
          </c:cat>
          <c:val>
            <c:numRef>
              <c:f>'1.1 WIBOR'!$D$256:$D$2028</c:f>
              <c:numCache>
                <c:formatCode>General</c:formatCode>
                <c:ptCount val="1773"/>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pt idx="35">
                  <c:v>3.5</c:v>
                </c:pt>
                <c:pt idx="36">
                  <c:v>3.5</c:v>
                </c:pt>
                <c:pt idx="37">
                  <c:v>3.5</c:v>
                </c:pt>
                <c:pt idx="38">
                  <c:v>3.5</c:v>
                </c:pt>
                <c:pt idx="39">
                  <c:v>3.5</c:v>
                </c:pt>
                <c:pt idx="40">
                  <c:v>3.5</c:v>
                </c:pt>
                <c:pt idx="41">
                  <c:v>3.5</c:v>
                </c:pt>
                <c:pt idx="42">
                  <c:v>3.5</c:v>
                </c:pt>
                <c:pt idx="43">
                  <c:v>3.5</c:v>
                </c:pt>
                <c:pt idx="44">
                  <c:v>3.5</c:v>
                </c:pt>
                <c:pt idx="45">
                  <c:v>3.5</c:v>
                </c:pt>
                <c:pt idx="46">
                  <c:v>3.5</c:v>
                </c:pt>
                <c:pt idx="47">
                  <c:v>3.5</c:v>
                </c:pt>
                <c:pt idx="48">
                  <c:v>3.5</c:v>
                </c:pt>
                <c:pt idx="49">
                  <c:v>3.5</c:v>
                </c:pt>
                <c:pt idx="50">
                  <c:v>3.5</c:v>
                </c:pt>
                <c:pt idx="51">
                  <c:v>3.5</c:v>
                </c:pt>
                <c:pt idx="52">
                  <c:v>3.5</c:v>
                </c:pt>
                <c:pt idx="53">
                  <c:v>3.5</c:v>
                </c:pt>
                <c:pt idx="54">
                  <c:v>3.5</c:v>
                </c:pt>
                <c:pt idx="55">
                  <c:v>3.5</c:v>
                </c:pt>
                <c:pt idx="56">
                  <c:v>3.5</c:v>
                </c:pt>
                <c:pt idx="57">
                  <c:v>3.5</c:v>
                </c:pt>
                <c:pt idx="58">
                  <c:v>3.5</c:v>
                </c:pt>
                <c:pt idx="59">
                  <c:v>3.5</c:v>
                </c:pt>
                <c:pt idx="60">
                  <c:v>3.5</c:v>
                </c:pt>
                <c:pt idx="61">
                  <c:v>3.5</c:v>
                </c:pt>
                <c:pt idx="62">
                  <c:v>3.5</c:v>
                </c:pt>
                <c:pt idx="63">
                  <c:v>3.5</c:v>
                </c:pt>
                <c:pt idx="64">
                  <c:v>3.5</c:v>
                </c:pt>
                <c:pt idx="65">
                  <c:v>3.5</c:v>
                </c:pt>
                <c:pt idx="66">
                  <c:v>3.5</c:v>
                </c:pt>
                <c:pt idx="67">
                  <c:v>3.5</c:v>
                </c:pt>
                <c:pt idx="68">
                  <c:v>3.5</c:v>
                </c:pt>
                <c:pt idx="69">
                  <c:v>3.5</c:v>
                </c:pt>
                <c:pt idx="70">
                  <c:v>3.5</c:v>
                </c:pt>
                <c:pt idx="71">
                  <c:v>3.5</c:v>
                </c:pt>
                <c:pt idx="72">
                  <c:v>3.5</c:v>
                </c:pt>
                <c:pt idx="73">
                  <c:v>3.5</c:v>
                </c:pt>
                <c:pt idx="74">
                  <c:v>3.5</c:v>
                </c:pt>
                <c:pt idx="75">
                  <c:v>3.5</c:v>
                </c:pt>
                <c:pt idx="76">
                  <c:v>3.5</c:v>
                </c:pt>
                <c:pt idx="77">
                  <c:v>3.5</c:v>
                </c:pt>
                <c:pt idx="78">
                  <c:v>3.5</c:v>
                </c:pt>
                <c:pt idx="79">
                  <c:v>3.5</c:v>
                </c:pt>
                <c:pt idx="80">
                  <c:v>3.5</c:v>
                </c:pt>
                <c:pt idx="81">
                  <c:v>3.5</c:v>
                </c:pt>
                <c:pt idx="82">
                  <c:v>3.5</c:v>
                </c:pt>
                <c:pt idx="83">
                  <c:v>3.5</c:v>
                </c:pt>
                <c:pt idx="84">
                  <c:v>3.5</c:v>
                </c:pt>
                <c:pt idx="85">
                  <c:v>3.5</c:v>
                </c:pt>
                <c:pt idx="86">
                  <c:v>3.5</c:v>
                </c:pt>
                <c:pt idx="87">
                  <c:v>3.5</c:v>
                </c:pt>
                <c:pt idx="88">
                  <c:v>3.5</c:v>
                </c:pt>
                <c:pt idx="89">
                  <c:v>3.5</c:v>
                </c:pt>
                <c:pt idx="90">
                  <c:v>3.5</c:v>
                </c:pt>
                <c:pt idx="91">
                  <c:v>3.5</c:v>
                </c:pt>
                <c:pt idx="92">
                  <c:v>3.5</c:v>
                </c:pt>
                <c:pt idx="93">
                  <c:v>3.5</c:v>
                </c:pt>
                <c:pt idx="94">
                  <c:v>3.5</c:v>
                </c:pt>
                <c:pt idx="95">
                  <c:v>3.5</c:v>
                </c:pt>
                <c:pt idx="96">
                  <c:v>3.5</c:v>
                </c:pt>
                <c:pt idx="97">
                  <c:v>3.5</c:v>
                </c:pt>
                <c:pt idx="98">
                  <c:v>3.5</c:v>
                </c:pt>
                <c:pt idx="99">
                  <c:v>3.5</c:v>
                </c:pt>
                <c:pt idx="100">
                  <c:v>3.5</c:v>
                </c:pt>
                <c:pt idx="101">
                  <c:v>3.5</c:v>
                </c:pt>
                <c:pt idx="102">
                  <c:v>3.5</c:v>
                </c:pt>
                <c:pt idx="103">
                  <c:v>3.5</c:v>
                </c:pt>
                <c:pt idx="104">
                  <c:v>3.5</c:v>
                </c:pt>
                <c:pt idx="105">
                  <c:v>3.5</c:v>
                </c:pt>
                <c:pt idx="106">
                  <c:v>3.5</c:v>
                </c:pt>
                <c:pt idx="107">
                  <c:v>3.5</c:v>
                </c:pt>
                <c:pt idx="108">
                  <c:v>3.5</c:v>
                </c:pt>
                <c:pt idx="109">
                  <c:v>3.5</c:v>
                </c:pt>
                <c:pt idx="110">
                  <c:v>3.5</c:v>
                </c:pt>
                <c:pt idx="111">
                  <c:v>3.5</c:v>
                </c:pt>
                <c:pt idx="112">
                  <c:v>3.5</c:v>
                </c:pt>
                <c:pt idx="113">
                  <c:v>3.5</c:v>
                </c:pt>
                <c:pt idx="114">
                  <c:v>3.5</c:v>
                </c:pt>
                <c:pt idx="115">
                  <c:v>3.5</c:v>
                </c:pt>
                <c:pt idx="116">
                  <c:v>3.5</c:v>
                </c:pt>
                <c:pt idx="117">
                  <c:v>3.5</c:v>
                </c:pt>
                <c:pt idx="118">
                  <c:v>3.5</c:v>
                </c:pt>
                <c:pt idx="119">
                  <c:v>3.5</c:v>
                </c:pt>
                <c:pt idx="120">
                  <c:v>3.5</c:v>
                </c:pt>
                <c:pt idx="121">
                  <c:v>3.5</c:v>
                </c:pt>
                <c:pt idx="122">
                  <c:v>3.5</c:v>
                </c:pt>
                <c:pt idx="123">
                  <c:v>3.5</c:v>
                </c:pt>
                <c:pt idx="124">
                  <c:v>3.5</c:v>
                </c:pt>
                <c:pt idx="125">
                  <c:v>3.5</c:v>
                </c:pt>
                <c:pt idx="126">
                  <c:v>3.5</c:v>
                </c:pt>
                <c:pt idx="127">
                  <c:v>3.5</c:v>
                </c:pt>
                <c:pt idx="128">
                  <c:v>3.5</c:v>
                </c:pt>
                <c:pt idx="129">
                  <c:v>3.5</c:v>
                </c:pt>
                <c:pt idx="130">
                  <c:v>3.5</c:v>
                </c:pt>
                <c:pt idx="131">
                  <c:v>3.5</c:v>
                </c:pt>
                <c:pt idx="132">
                  <c:v>3.5</c:v>
                </c:pt>
                <c:pt idx="133">
                  <c:v>3.5</c:v>
                </c:pt>
                <c:pt idx="134">
                  <c:v>3.5</c:v>
                </c:pt>
                <c:pt idx="135">
                  <c:v>3.5</c:v>
                </c:pt>
                <c:pt idx="136">
                  <c:v>3.5</c:v>
                </c:pt>
                <c:pt idx="137">
                  <c:v>3.5</c:v>
                </c:pt>
                <c:pt idx="138">
                  <c:v>3.5</c:v>
                </c:pt>
                <c:pt idx="139">
                  <c:v>3.5</c:v>
                </c:pt>
                <c:pt idx="140">
                  <c:v>3.5</c:v>
                </c:pt>
                <c:pt idx="141">
                  <c:v>3.5</c:v>
                </c:pt>
                <c:pt idx="142">
                  <c:v>3.5</c:v>
                </c:pt>
                <c:pt idx="143">
                  <c:v>3.5</c:v>
                </c:pt>
                <c:pt idx="144">
                  <c:v>3.5</c:v>
                </c:pt>
                <c:pt idx="145">
                  <c:v>3.5</c:v>
                </c:pt>
                <c:pt idx="146">
                  <c:v>3.5</c:v>
                </c:pt>
                <c:pt idx="147">
                  <c:v>3.5</c:v>
                </c:pt>
                <c:pt idx="148">
                  <c:v>3.5</c:v>
                </c:pt>
                <c:pt idx="149">
                  <c:v>3.5</c:v>
                </c:pt>
                <c:pt idx="150">
                  <c:v>3.5</c:v>
                </c:pt>
                <c:pt idx="151">
                  <c:v>3.5</c:v>
                </c:pt>
                <c:pt idx="152">
                  <c:v>3.5</c:v>
                </c:pt>
                <c:pt idx="153">
                  <c:v>3.5</c:v>
                </c:pt>
                <c:pt idx="154">
                  <c:v>3.5</c:v>
                </c:pt>
                <c:pt idx="155">
                  <c:v>3.5</c:v>
                </c:pt>
                <c:pt idx="156">
                  <c:v>3.5</c:v>
                </c:pt>
                <c:pt idx="157">
                  <c:v>3.5</c:v>
                </c:pt>
                <c:pt idx="158">
                  <c:v>3.5</c:v>
                </c:pt>
                <c:pt idx="159">
                  <c:v>3.5</c:v>
                </c:pt>
                <c:pt idx="160">
                  <c:v>3.5</c:v>
                </c:pt>
                <c:pt idx="161">
                  <c:v>3.5</c:v>
                </c:pt>
                <c:pt idx="162">
                  <c:v>3.5</c:v>
                </c:pt>
                <c:pt idx="163">
                  <c:v>3.5</c:v>
                </c:pt>
                <c:pt idx="164">
                  <c:v>3.5</c:v>
                </c:pt>
                <c:pt idx="165">
                  <c:v>3.5</c:v>
                </c:pt>
                <c:pt idx="166">
                  <c:v>3.5</c:v>
                </c:pt>
                <c:pt idx="167">
                  <c:v>3.5</c:v>
                </c:pt>
                <c:pt idx="168">
                  <c:v>3.5</c:v>
                </c:pt>
                <c:pt idx="169">
                  <c:v>3.5</c:v>
                </c:pt>
                <c:pt idx="170">
                  <c:v>3.5</c:v>
                </c:pt>
                <c:pt idx="171">
                  <c:v>3.5</c:v>
                </c:pt>
                <c:pt idx="172">
                  <c:v>3.5</c:v>
                </c:pt>
                <c:pt idx="173">
                  <c:v>3.5</c:v>
                </c:pt>
                <c:pt idx="174">
                  <c:v>3.5</c:v>
                </c:pt>
                <c:pt idx="175">
                  <c:v>3.5</c:v>
                </c:pt>
                <c:pt idx="176">
                  <c:v>3.5</c:v>
                </c:pt>
                <c:pt idx="177">
                  <c:v>3.5</c:v>
                </c:pt>
                <c:pt idx="178">
                  <c:v>3.5</c:v>
                </c:pt>
                <c:pt idx="179">
                  <c:v>3.5</c:v>
                </c:pt>
                <c:pt idx="180">
                  <c:v>3.5</c:v>
                </c:pt>
                <c:pt idx="181">
                  <c:v>3.5</c:v>
                </c:pt>
                <c:pt idx="182">
                  <c:v>3.5</c:v>
                </c:pt>
                <c:pt idx="183">
                  <c:v>3.5</c:v>
                </c:pt>
                <c:pt idx="184">
                  <c:v>3.5</c:v>
                </c:pt>
                <c:pt idx="185">
                  <c:v>3.5</c:v>
                </c:pt>
                <c:pt idx="186">
                  <c:v>3.5</c:v>
                </c:pt>
                <c:pt idx="187">
                  <c:v>3.5</c:v>
                </c:pt>
                <c:pt idx="188">
                  <c:v>3.5</c:v>
                </c:pt>
                <c:pt idx="189">
                  <c:v>3.5</c:v>
                </c:pt>
                <c:pt idx="190">
                  <c:v>3.5</c:v>
                </c:pt>
                <c:pt idx="191">
                  <c:v>3.5</c:v>
                </c:pt>
                <c:pt idx="192">
                  <c:v>3.5</c:v>
                </c:pt>
                <c:pt idx="193">
                  <c:v>3.5</c:v>
                </c:pt>
                <c:pt idx="194">
                  <c:v>3.5</c:v>
                </c:pt>
                <c:pt idx="195">
                  <c:v>3.5</c:v>
                </c:pt>
                <c:pt idx="196">
                  <c:v>3.5</c:v>
                </c:pt>
                <c:pt idx="197">
                  <c:v>3.5</c:v>
                </c:pt>
                <c:pt idx="198">
                  <c:v>3.5</c:v>
                </c:pt>
                <c:pt idx="199">
                  <c:v>3.5</c:v>
                </c:pt>
                <c:pt idx="200">
                  <c:v>3.5</c:v>
                </c:pt>
                <c:pt idx="201">
                  <c:v>3.5</c:v>
                </c:pt>
                <c:pt idx="202">
                  <c:v>3.5</c:v>
                </c:pt>
                <c:pt idx="203">
                  <c:v>3.5</c:v>
                </c:pt>
                <c:pt idx="204">
                  <c:v>3.5</c:v>
                </c:pt>
                <c:pt idx="205">
                  <c:v>3.5</c:v>
                </c:pt>
                <c:pt idx="206">
                  <c:v>3.5</c:v>
                </c:pt>
                <c:pt idx="207">
                  <c:v>3.5</c:v>
                </c:pt>
                <c:pt idx="208">
                  <c:v>3.5</c:v>
                </c:pt>
                <c:pt idx="209">
                  <c:v>3.5</c:v>
                </c:pt>
                <c:pt idx="210">
                  <c:v>3.5</c:v>
                </c:pt>
                <c:pt idx="211">
                  <c:v>3.5</c:v>
                </c:pt>
                <c:pt idx="212">
                  <c:v>3.5</c:v>
                </c:pt>
                <c:pt idx="213">
                  <c:v>3.5</c:v>
                </c:pt>
                <c:pt idx="214">
                  <c:v>3.5</c:v>
                </c:pt>
                <c:pt idx="215">
                  <c:v>3.5</c:v>
                </c:pt>
                <c:pt idx="216">
                  <c:v>3.5</c:v>
                </c:pt>
                <c:pt idx="217">
                  <c:v>3.5</c:v>
                </c:pt>
                <c:pt idx="218">
                  <c:v>3.5</c:v>
                </c:pt>
                <c:pt idx="219">
                  <c:v>3.5</c:v>
                </c:pt>
                <c:pt idx="220">
                  <c:v>3.5</c:v>
                </c:pt>
                <c:pt idx="221">
                  <c:v>3.5</c:v>
                </c:pt>
                <c:pt idx="222">
                  <c:v>3.5</c:v>
                </c:pt>
                <c:pt idx="223">
                  <c:v>3.5</c:v>
                </c:pt>
                <c:pt idx="224">
                  <c:v>3.5</c:v>
                </c:pt>
                <c:pt idx="225">
                  <c:v>3.5</c:v>
                </c:pt>
                <c:pt idx="226">
                  <c:v>3.5</c:v>
                </c:pt>
                <c:pt idx="227">
                  <c:v>3.5</c:v>
                </c:pt>
                <c:pt idx="228">
                  <c:v>3.5</c:v>
                </c:pt>
                <c:pt idx="229">
                  <c:v>3.5</c:v>
                </c:pt>
                <c:pt idx="230">
                  <c:v>3.5</c:v>
                </c:pt>
                <c:pt idx="231">
                  <c:v>3.5</c:v>
                </c:pt>
                <c:pt idx="232">
                  <c:v>3.5</c:v>
                </c:pt>
                <c:pt idx="233">
                  <c:v>3.5</c:v>
                </c:pt>
                <c:pt idx="234">
                  <c:v>3.5</c:v>
                </c:pt>
                <c:pt idx="235">
                  <c:v>3.5</c:v>
                </c:pt>
                <c:pt idx="236">
                  <c:v>3.5</c:v>
                </c:pt>
                <c:pt idx="237">
                  <c:v>3.5</c:v>
                </c:pt>
                <c:pt idx="238">
                  <c:v>3.5</c:v>
                </c:pt>
                <c:pt idx="239">
                  <c:v>3.5</c:v>
                </c:pt>
                <c:pt idx="240">
                  <c:v>3.5</c:v>
                </c:pt>
                <c:pt idx="241">
                  <c:v>3.5</c:v>
                </c:pt>
                <c:pt idx="242">
                  <c:v>3.5</c:v>
                </c:pt>
                <c:pt idx="243">
                  <c:v>3.5</c:v>
                </c:pt>
                <c:pt idx="244">
                  <c:v>3.5</c:v>
                </c:pt>
                <c:pt idx="245">
                  <c:v>3.5</c:v>
                </c:pt>
                <c:pt idx="246">
                  <c:v>3.5</c:v>
                </c:pt>
                <c:pt idx="247">
                  <c:v>3.5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3.75</c:v>
                </c:pt>
                <c:pt idx="270">
                  <c:v>3.75</c:v>
                </c:pt>
                <c:pt idx="271">
                  <c:v>3.75</c:v>
                </c:pt>
                <c:pt idx="272">
                  <c:v>3.75</c:v>
                </c:pt>
                <c:pt idx="273">
                  <c:v>3.75</c:v>
                </c:pt>
                <c:pt idx="274">
                  <c:v>3.75</c:v>
                </c:pt>
                <c:pt idx="275">
                  <c:v>3.75</c:v>
                </c:pt>
                <c:pt idx="276">
                  <c:v>3.75</c:v>
                </c:pt>
                <c:pt idx="277">
                  <c:v>3.75</c:v>
                </c:pt>
                <c:pt idx="278">
                  <c:v>3.75</c:v>
                </c:pt>
                <c:pt idx="279">
                  <c:v>3.75</c:v>
                </c:pt>
                <c:pt idx="280">
                  <c:v>3.75</c:v>
                </c:pt>
                <c:pt idx="281">
                  <c:v>3.75</c:v>
                </c:pt>
                <c:pt idx="282">
                  <c:v>3.75</c:v>
                </c:pt>
                <c:pt idx="283">
                  <c:v>3.75</c:v>
                </c:pt>
                <c:pt idx="284">
                  <c:v>3.75</c:v>
                </c:pt>
                <c:pt idx="285">
                  <c:v>3.75</c:v>
                </c:pt>
                <c:pt idx="286">
                  <c:v>3.75</c:v>
                </c:pt>
                <c:pt idx="287">
                  <c:v>3.75</c:v>
                </c:pt>
                <c:pt idx="288">
                  <c:v>3.75</c:v>
                </c:pt>
                <c:pt idx="289">
                  <c:v>3.75</c:v>
                </c:pt>
                <c:pt idx="290">
                  <c:v>3.75</c:v>
                </c:pt>
                <c:pt idx="291">
                  <c:v>3.75</c:v>
                </c:pt>
                <c:pt idx="292">
                  <c:v>3.75</c:v>
                </c:pt>
                <c:pt idx="293">
                  <c:v>3.75</c:v>
                </c:pt>
                <c:pt idx="294">
                  <c:v>3.75</c:v>
                </c:pt>
                <c:pt idx="295">
                  <c:v>3.75</c:v>
                </c:pt>
                <c:pt idx="296">
                  <c:v>3.75</c:v>
                </c:pt>
                <c:pt idx="297">
                  <c:v>3.75</c:v>
                </c:pt>
                <c:pt idx="298">
                  <c:v>3.75</c:v>
                </c:pt>
                <c:pt idx="299">
                  <c:v>3.75</c:v>
                </c:pt>
                <c:pt idx="300">
                  <c:v>3.75</c:v>
                </c:pt>
                <c:pt idx="301">
                  <c:v>3.75</c:v>
                </c:pt>
                <c:pt idx="302">
                  <c:v>3.75</c:v>
                </c:pt>
                <c:pt idx="303">
                  <c:v>3.75</c:v>
                </c:pt>
                <c:pt idx="304">
                  <c:v>3.75</c:v>
                </c:pt>
                <c:pt idx="305">
                  <c:v>3.75</c:v>
                </c:pt>
                <c:pt idx="306">
                  <c:v>3.75</c:v>
                </c:pt>
                <c:pt idx="307">
                  <c:v>3.75</c:v>
                </c:pt>
                <c:pt idx="308">
                  <c:v>3.75</c:v>
                </c:pt>
                <c:pt idx="309">
                  <c:v>3.75</c:v>
                </c:pt>
                <c:pt idx="310">
                  <c:v>3.75</c:v>
                </c:pt>
                <c:pt idx="311">
                  <c:v>3.75</c:v>
                </c:pt>
                <c:pt idx="312">
                  <c:v>3.75</c:v>
                </c:pt>
                <c:pt idx="313">
                  <c:v>3.75</c:v>
                </c:pt>
                <c:pt idx="314">
                  <c:v>3.75</c:v>
                </c:pt>
                <c:pt idx="315">
                  <c:v>3.75</c:v>
                </c:pt>
                <c:pt idx="316">
                  <c:v>3.75</c:v>
                </c:pt>
                <c:pt idx="317">
                  <c:v>3.75</c:v>
                </c:pt>
                <c:pt idx="318">
                  <c:v>3.75</c:v>
                </c:pt>
                <c:pt idx="319">
                  <c:v>3.75</c:v>
                </c:pt>
                <c:pt idx="320">
                  <c:v>3.75</c:v>
                </c:pt>
                <c:pt idx="321">
                  <c:v>3.75</c:v>
                </c:pt>
                <c:pt idx="322">
                  <c:v>3.75</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4.5</c:v>
                </c:pt>
                <c:pt idx="368">
                  <c:v>4.5</c:v>
                </c:pt>
                <c:pt idx="369">
                  <c:v>4.5</c:v>
                </c:pt>
                <c:pt idx="370">
                  <c:v>4.5</c:v>
                </c:pt>
                <c:pt idx="371">
                  <c:v>4.5</c:v>
                </c:pt>
                <c:pt idx="372">
                  <c:v>4.5</c:v>
                </c:pt>
                <c:pt idx="373">
                  <c:v>4.5</c:v>
                </c:pt>
                <c:pt idx="374">
                  <c:v>4.5</c:v>
                </c:pt>
                <c:pt idx="375">
                  <c:v>4.5</c:v>
                </c:pt>
                <c:pt idx="376">
                  <c:v>4.5</c:v>
                </c:pt>
                <c:pt idx="377">
                  <c:v>4.5</c:v>
                </c:pt>
                <c:pt idx="378">
                  <c:v>4.5</c:v>
                </c:pt>
                <c:pt idx="379">
                  <c:v>4.5</c:v>
                </c:pt>
                <c:pt idx="380">
                  <c:v>4.5</c:v>
                </c:pt>
                <c:pt idx="381">
                  <c:v>4.5</c:v>
                </c:pt>
                <c:pt idx="382">
                  <c:v>4.5</c:v>
                </c:pt>
                <c:pt idx="383">
                  <c:v>4.5</c:v>
                </c:pt>
                <c:pt idx="384">
                  <c:v>4.5</c:v>
                </c:pt>
                <c:pt idx="385">
                  <c:v>4.5</c:v>
                </c:pt>
                <c:pt idx="386">
                  <c:v>4.5</c:v>
                </c:pt>
                <c:pt idx="387">
                  <c:v>4.5</c:v>
                </c:pt>
                <c:pt idx="388">
                  <c:v>4.5</c:v>
                </c:pt>
                <c:pt idx="389">
                  <c:v>4.5</c:v>
                </c:pt>
                <c:pt idx="390">
                  <c:v>4.5</c:v>
                </c:pt>
                <c:pt idx="391">
                  <c:v>4.5</c:v>
                </c:pt>
                <c:pt idx="392">
                  <c:v>4.5</c:v>
                </c:pt>
                <c:pt idx="393">
                  <c:v>4.5</c:v>
                </c:pt>
                <c:pt idx="394">
                  <c:v>4.5</c:v>
                </c:pt>
                <c:pt idx="395">
                  <c:v>4.5</c:v>
                </c:pt>
                <c:pt idx="396">
                  <c:v>4.5</c:v>
                </c:pt>
                <c:pt idx="397">
                  <c:v>4.5</c:v>
                </c:pt>
                <c:pt idx="398">
                  <c:v>4.5</c:v>
                </c:pt>
                <c:pt idx="399">
                  <c:v>4.5</c:v>
                </c:pt>
                <c:pt idx="400">
                  <c:v>4.5</c:v>
                </c:pt>
                <c:pt idx="401">
                  <c:v>4.5</c:v>
                </c:pt>
                <c:pt idx="402">
                  <c:v>4.5</c:v>
                </c:pt>
                <c:pt idx="403">
                  <c:v>4.5</c:v>
                </c:pt>
                <c:pt idx="404">
                  <c:v>4.5</c:v>
                </c:pt>
                <c:pt idx="405">
                  <c:v>4.5</c:v>
                </c:pt>
                <c:pt idx="406">
                  <c:v>4.5</c:v>
                </c:pt>
                <c:pt idx="407">
                  <c:v>4.5</c:v>
                </c:pt>
                <c:pt idx="408">
                  <c:v>4.5</c:v>
                </c:pt>
                <c:pt idx="409">
                  <c:v>4.5</c:v>
                </c:pt>
                <c:pt idx="410">
                  <c:v>4.5</c:v>
                </c:pt>
                <c:pt idx="411">
                  <c:v>4.5</c:v>
                </c:pt>
                <c:pt idx="412">
                  <c:v>4.5</c:v>
                </c:pt>
                <c:pt idx="413">
                  <c:v>4.5</c:v>
                </c:pt>
                <c:pt idx="414">
                  <c:v>4.5</c:v>
                </c:pt>
                <c:pt idx="415">
                  <c:v>4.5</c:v>
                </c:pt>
                <c:pt idx="416">
                  <c:v>4.5</c:v>
                </c:pt>
                <c:pt idx="417">
                  <c:v>4.5</c:v>
                </c:pt>
                <c:pt idx="418">
                  <c:v>4.5</c:v>
                </c:pt>
                <c:pt idx="419">
                  <c:v>4.5</c:v>
                </c:pt>
                <c:pt idx="420">
                  <c:v>4.5</c:v>
                </c:pt>
                <c:pt idx="421">
                  <c:v>4.5</c:v>
                </c:pt>
                <c:pt idx="422">
                  <c:v>4.5</c:v>
                </c:pt>
                <c:pt idx="423">
                  <c:v>4.5</c:v>
                </c:pt>
                <c:pt idx="424">
                  <c:v>4.5</c:v>
                </c:pt>
                <c:pt idx="425">
                  <c:v>4.5</c:v>
                </c:pt>
                <c:pt idx="426">
                  <c:v>4.5</c:v>
                </c:pt>
                <c:pt idx="427">
                  <c:v>4.5</c:v>
                </c:pt>
                <c:pt idx="428">
                  <c:v>4.5</c:v>
                </c:pt>
                <c:pt idx="429">
                  <c:v>4.5</c:v>
                </c:pt>
                <c:pt idx="430">
                  <c:v>4.5</c:v>
                </c:pt>
                <c:pt idx="431">
                  <c:v>4.5</c:v>
                </c:pt>
                <c:pt idx="432">
                  <c:v>4.5</c:v>
                </c:pt>
                <c:pt idx="433">
                  <c:v>4.5</c:v>
                </c:pt>
                <c:pt idx="434">
                  <c:v>4.5</c:v>
                </c:pt>
                <c:pt idx="435">
                  <c:v>4.5</c:v>
                </c:pt>
                <c:pt idx="436">
                  <c:v>4.5</c:v>
                </c:pt>
                <c:pt idx="437">
                  <c:v>4.5</c:v>
                </c:pt>
                <c:pt idx="438">
                  <c:v>4.5</c:v>
                </c:pt>
                <c:pt idx="439">
                  <c:v>4.5</c:v>
                </c:pt>
                <c:pt idx="440">
                  <c:v>4.5</c:v>
                </c:pt>
                <c:pt idx="441">
                  <c:v>4.5</c:v>
                </c:pt>
                <c:pt idx="442">
                  <c:v>4.5</c:v>
                </c:pt>
                <c:pt idx="443">
                  <c:v>4.5</c:v>
                </c:pt>
                <c:pt idx="444">
                  <c:v>4.5</c:v>
                </c:pt>
                <c:pt idx="445">
                  <c:v>4.5</c:v>
                </c:pt>
                <c:pt idx="446">
                  <c:v>4.5</c:v>
                </c:pt>
                <c:pt idx="447">
                  <c:v>4.5</c:v>
                </c:pt>
                <c:pt idx="448">
                  <c:v>4.5</c:v>
                </c:pt>
                <c:pt idx="449">
                  <c:v>4.5</c:v>
                </c:pt>
                <c:pt idx="450">
                  <c:v>4.5</c:v>
                </c:pt>
                <c:pt idx="451">
                  <c:v>4.5</c:v>
                </c:pt>
                <c:pt idx="452">
                  <c:v>4.5</c:v>
                </c:pt>
                <c:pt idx="453">
                  <c:v>4.5</c:v>
                </c:pt>
                <c:pt idx="454">
                  <c:v>4.5</c:v>
                </c:pt>
                <c:pt idx="455">
                  <c:v>4.5</c:v>
                </c:pt>
                <c:pt idx="456">
                  <c:v>4.5</c:v>
                </c:pt>
                <c:pt idx="457">
                  <c:v>4.5</c:v>
                </c:pt>
                <c:pt idx="458">
                  <c:v>4.5</c:v>
                </c:pt>
                <c:pt idx="459">
                  <c:v>4.5</c:v>
                </c:pt>
                <c:pt idx="460">
                  <c:v>4.5</c:v>
                </c:pt>
                <c:pt idx="461">
                  <c:v>4.5</c:v>
                </c:pt>
                <c:pt idx="462">
                  <c:v>4.5</c:v>
                </c:pt>
                <c:pt idx="463">
                  <c:v>4.5</c:v>
                </c:pt>
                <c:pt idx="464">
                  <c:v>4.5</c:v>
                </c:pt>
                <c:pt idx="465">
                  <c:v>4.5</c:v>
                </c:pt>
                <c:pt idx="466">
                  <c:v>4.5</c:v>
                </c:pt>
                <c:pt idx="467">
                  <c:v>4.5</c:v>
                </c:pt>
                <c:pt idx="468">
                  <c:v>4.5</c:v>
                </c:pt>
                <c:pt idx="469">
                  <c:v>4.5</c:v>
                </c:pt>
                <c:pt idx="470">
                  <c:v>4.5</c:v>
                </c:pt>
                <c:pt idx="471">
                  <c:v>4.5</c:v>
                </c:pt>
                <c:pt idx="472">
                  <c:v>4.5</c:v>
                </c:pt>
                <c:pt idx="473">
                  <c:v>4.5</c:v>
                </c:pt>
                <c:pt idx="474">
                  <c:v>4.5</c:v>
                </c:pt>
                <c:pt idx="475">
                  <c:v>4.5</c:v>
                </c:pt>
                <c:pt idx="476">
                  <c:v>4.5</c:v>
                </c:pt>
                <c:pt idx="477">
                  <c:v>4.5</c:v>
                </c:pt>
                <c:pt idx="478">
                  <c:v>4.5</c:v>
                </c:pt>
                <c:pt idx="479">
                  <c:v>4.5</c:v>
                </c:pt>
                <c:pt idx="480">
                  <c:v>4.5</c:v>
                </c:pt>
                <c:pt idx="481">
                  <c:v>4.5</c:v>
                </c:pt>
                <c:pt idx="482">
                  <c:v>4.5</c:v>
                </c:pt>
                <c:pt idx="483">
                  <c:v>4.5</c:v>
                </c:pt>
                <c:pt idx="484">
                  <c:v>4.5</c:v>
                </c:pt>
                <c:pt idx="485">
                  <c:v>4.5</c:v>
                </c:pt>
                <c:pt idx="486">
                  <c:v>4.5</c:v>
                </c:pt>
                <c:pt idx="487">
                  <c:v>4.5</c:v>
                </c:pt>
                <c:pt idx="488">
                  <c:v>4.5</c:v>
                </c:pt>
                <c:pt idx="489">
                  <c:v>4.5</c:v>
                </c:pt>
                <c:pt idx="490">
                  <c:v>4.5</c:v>
                </c:pt>
                <c:pt idx="491">
                  <c:v>4.5</c:v>
                </c:pt>
                <c:pt idx="492">
                  <c:v>4.5</c:v>
                </c:pt>
                <c:pt idx="493">
                  <c:v>4.5</c:v>
                </c:pt>
                <c:pt idx="494">
                  <c:v>4.5</c:v>
                </c:pt>
                <c:pt idx="495">
                  <c:v>4.5</c:v>
                </c:pt>
                <c:pt idx="496">
                  <c:v>4.5</c:v>
                </c:pt>
                <c:pt idx="497">
                  <c:v>4.5</c:v>
                </c:pt>
                <c:pt idx="498">
                  <c:v>4.5</c:v>
                </c:pt>
                <c:pt idx="499">
                  <c:v>4.5</c:v>
                </c:pt>
                <c:pt idx="500">
                  <c:v>4.5</c:v>
                </c:pt>
                <c:pt idx="501">
                  <c:v>4.5</c:v>
                </c:pt>
                <c:pt idx="502">
                  <c:v>4.5</c:v>
                </c:pt>
                <c:pt idx="503">
                  <c:v>4.5</c:v>
                </c:pt>
                <c:pt idx="504">
                  <c:v>4.5</c:v>
                </c:pt>
                <c:pt idx="505">
                  <c:v>4.5</c:v>
                </c:pt>
                <c:pt idx="506">
                  <c:v>4.5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4.5</c:v>
                </c:pt>
                <c:pt idx="534">
                  <c:v>4.5</c:v>
                </c:pt>
                <c:pt idx="535">
                  <c:v>4.5</c:v>
                </c:pt>
                <c:pt idx="536">
                  <c:v>4.5</c:v>
                </c:pt>
                <c:pt idx="537">
                  <c:v>4.5</c:v>
                </c:pt>
                <c:pt idx="538">
                  <c:v>4.5</c:v>
                </c:pt>
                <c:pt idx="539">
                  <c:v>4.5</c:v>
                </c:pt>
                <c:pt idx="540">
                  <c:v>4.5</c:v>
                </c:pt>
                <c:pt idx="541">
                  <c:v>4.5</c:v>
                </c:pt>
                <c:pt idx="542">
                  <c:v>4.5</c:v>
                </c:pt>
                <c:pt idx="543">
                  <c:v>4.5</c:v>
                </c:pt>
                <c:pt idx="544">
                  <c:v>4.5</c:v>
                </c:pt>
                <c:pt idx="545">
                  <c:v>4.5</c:v>
                </c:pt>
                <c:pt idx="546">
                  <c:v>4.5</c:v>
                </c:pt>
                <c:pt idx="547">
                  <c:v>4.5</c:v>
                </c:pt>
                <c:pt idx="548">
                  <c:v>4.5</c:v>
                </c:pt>
                <c:pt idx="549">
                  <c:v>4.5</c:v>
                </c:pt>
                <c:pt idx="550">
                  <c:v>4.5</c:v>
                </c:pt>
                <c:pt idx="551">
                  <c:v>4.5</c:v>
                </c:pt>
                <c:pt idx="552">
                  <c:v>4.5</c:v>
                </c:pt>
                <c:pt idx="553">
                  <c:v>4.5</c:v>
                </c:pt>
                <c:pt idx="554">
                  <c:v>4.5</c:v>
                </c:pt>
                <c:pt idx="555">
                  <c:v>4.5</c:v>
                </c:pt>
                <c:pt idx="556">
                  <c:v>4.5</c:v>
                </c:pt>
                <c:pt idx="557">
                  <c:v>4.5</c:v>
                </c:pt>
                <c:pt idx="558">
                  <c:v>4.5</c:v>
                </c:pt>
                <c:pt idx="559">
                  <c:v>4.5</c:v>
                </c:pt>
                <c:pt idx="560">
                  <c:v>4.5</c:v>
                </c:pt>
                <c:pt idx="561">
                  <c:v>4.5</c:v>
                </c:pt>
                <c:pt idx="562">
                  <c:v>4.5</c:v>
                </c:pt>
                <c:pt idx="563">
                  <c:v>4.5</c:v>
                </c:pt>
                <c:pt idx="564">
                  <c:v>4.5</c:v>
                </c:pt>
                <c:pt idx="565">
                  <c:v>4.5</c:v>
                </c:pt>
                <c:pt idx="566">
                  <c:v>4.5</c:v>
                </c:pt>
                <c:pt idx="567">
                  <c:v>4.5</c:v>
                </c:pt>
                <c:pt idx="568">
                  <c:v>4.5</c:v>
                </c:pt>
                <c:pt idx="569">
                  <c:v>4.5</c:v>
                </c:pt>
                <c:pt idx="570">
                  <c:v>4.5</c:v>
                </c:pt>
                <c:pt idx="571">
                  <c:v>4.5</c:v>
                </c:pt>
                <c:pt idx="572">
                  <c:v>4.5</c:v>
                </c:pt>
                <c:pt idx="573">
                  <c:v>4.5</c:v>
                </c:pt>
                <c:pt idx="574">
                  <c:v>4.5</c:v>
                </c:pt>
                <c:pt idx="575">
                  <c:v>4.5</c:v>
                </c:pt>
                <c:pt idx="576">
                  <c:v>4.5</c:v>
                </c:pt>
                <c:pt idx="577">
                  <c:v>4.5</c:v>
                </c:pt>
                <c:pt idx="578">
                  <c:v>4.5</c:v>
                </c:pt>
                <c:pt idx="579">
                  <c:v>4.5</c:v>
                </c:pt>
                <c:pt idx="580">
                  <c:v>4.5</c:v>
                </c:pt>
                <c:pt idx="581">
                  <c:v>4.5</c:v>
                </c:pt>
                <c:pt idx="582">
                  <c:v>4.5</c:v>
                </c:pt>
                <c:pt idx="583">
                  <c:v>4.5</c:v>
                </c:pt>
                <c:pt idx="584">
                  <c:v>4.5</c:v>
                </c:pt>
                <c:pt idx="585">
                  <c:v>4.5</c:v>
                </c:pt>
                <c:pt idx="586">
                  <c:v>4.5</c:v>
                </c:pt>
                <c:pt idx="587">
                  <c:v>4.5</c:v>
                </c:pt>
                <c:pt idx="588">
                  <c:v>4.5</c:v>
                </c:pt>
                <c:pt idx="589">
                  <c:v>4.5</c:v>
                </c:pt>
                <c:pt idx="590">
                  <c:v>4.5</c:v>
                </c:pt>
                <c:pt idx="591">
                  <c:v>4.5</c:v>
                </c:pt>
                <c:pt idx="592">
                  <c:v>4.5</c:v>
                </c:pt>
                <c:pt idx="593">
                  <c:v>4.5</c:v>
                </c:pt>
                <c:pt idx="594">
                  <c:v>4.5</c:v>
                </c:pt>
                <c:pt idx="595">
                  <c:v>4.5</c:v>
                </c:pt>
                <c:pt idx="596">
                  <c:v>4.5</c:v>
                </c:pt>
                <c:pt idx="597">
                  <c:v>4.5</c:v>
                </c:pt>
                <c:pt idx="598">
                  <c:v>4.75</c:v>
                </c:pt>
                <c:pt idx="599">
                  <c:v>4.75</c:v>
                </c:pt>
                <c:pt idx="600">
                  <c:v>4.75</c:v>
                </c:pt>
                <c:pt idx="601">
                  <c:v>4.75</c:v>
                </c:pt>
                <c:pt idx="602">
                  <c:v>4.75</c:v>
                </c:pt>
                <c:pt idx="603">
                  <c:v>4.75</c:v>
                </c:pt>
                <c:pt idx="604">
                  <c:v>4.75</c:v>
                </c:pt>
                <c:pt idx="605">
                  <c:v>4.75</c:v>
                </c:pt>
                <c:pt idx="606">
                  <c:v>4.75</c:v>
                </c:pt>
                <c:pt idx="607">
                  <c:v>4.75</c:v>
                </c:pt>
                <c:pt idx="608">
                  <c:v>4.75</c:v>
                </c:pt>
                <c:pt idx="609">
                  <c:v>4.75</c:v>
                </c:pt>
                <c:pt idx="610">
                  <c:v>4.75</c:v>
                </c:pt>
                <c:pt idx="611">
                  <c:v>4.75</c:v>
                </c:pt>
                <c:pt idx="612">
                  <c:v>4.75</c:v>
                </c:pt>
                <c:pt idx="613">
                  <c:v>4.75</c:v>
                </c:pt>
                <c:pt idx="614">
                  <c:v>4.75</c:v>
                </c:pt>
                <c:pt idx="615">
                  <c:v>4.75</c:v>
                </c:pt>
                <c:pt idx="616">
                  <c:v>4.75</c:v>
                </c:pt>
                <c:pt idx="617">
                  <c:v>4.75</c:v>
                </c:pt>
                <c:pt idx="618">
                  <c:v>4.75</c:v>
                </c:pt>
                <c:pt idx="619">
                  <c:v>4.75</c:v>
                </c:pt>
                <c:pt idx="620">
                  <c:v>4.75</c:v>
                </c:pt>
                <c:pt idx="621">
                  <c:v>4.75</c:v>
                </c:pt>
                <c:pt idx="622">
                  <c:v>4.75</c:v>
                </c:pt>
                <c:pt idx="623">
                  <c:v>4.75</c:v>
                </c:pt>
                <c:pt idx="624">
                  <c:v>4.75</c:v>
                </c:pt>
                <c:pt idx="625">
                  <c:v>4.75</c:v>
                </c:pt>
                <c:pt idx="626">
                  <c:v>4.75</c:v>
                </c:pt>
                <c:pt idx="627">
                  <c:v>4.75</c:v>
                </c:pt>
                <c:pt idx="628">
                  <c:v>4.75</c:v>
                </c:pt>
                <c:pt idx="629">
                  <c:v>4.75</c:v>
                </c:pt>
                <c:pt idx="630">
                  <c:v>4.75</c:v>
                </c:pt>
                <c:pt idx="631">
                  <c:v>4.75</c:v>
                </c:pt>
                <c:pt idx="632">
                  <c:v>4.75</c:v>
                </c:pt>
                <c:pt idx="633">
                  <c:v>4.75</c:v>
                </c:pt>
                <c:pt idx="634">
                  <c:v>4.75</c:v>
                </c:pt>
                <c:pt idx="635">
                  <c:v>4.75</c:v>
                </c:pt>
                <c:pt idx="636">
                  <c:v>4.75</c:v>
                </c:pt>
                <c:pt idx="637">
                  <c:v>4.75</c:v>
                </c:pt>
                <c:pt idx="638">
                  <c:v>4.75</c:v>
                </c:pt>
                <c:pt idx="639">
                  <c:v>4.75</c:v>
                </c:pt>
                <c:pt idx="640">
                  <c:v>4.75</c:v>
                </c:pt>
                <c:pt idx="641">
                  <c:v>4.75</c:v>
                </c:pt>
                <c:pt idx="642">
                  <c:v>4.75</c:v>
                </c:pt>
                <c:pt idx="643">
                  <c:v>4.75</c:v>
                </c:pt>
                <c:pt idx="644">
                  <c:v>4.75</c:v>
                </c:pt>
                <c:pt idx="645">
                  <c:v>4.75</c:v>
                </c:pt>
                <c:pt idx="646">
                  <c:v>4.75</c:v>
                </c:pt>
                <c:pt idx="647">
                  <c:v>4.75</c:v>
                </c:pt>
                <c:pt idx="648">
                  <c:v>4.75</c:v>
                </c:pt>
                <c:pt idx="649">
                  <c:v>4.75</c:v>
                </c:pt>
                <c:pt idx="650">
                  <c:v>4.75</c:v>
                </c:pt>
                <c:pt idx="651">
                  <c:v>4.75</c:v>
                </c:pt>
                <c:pt idx="652">
                  <c:v>4.75</c:v>
                </c:pt>
                <c:pt idx="653">
                  <c:v>4.75</c:v>
                </c:pt>
                <c:pt idx="654">
                  <c:v>4.75</c:v>
                </c:pt>
                <c:pt idx="655">
                  <c:v>4.75</c:v>
                </c:pt>
                <c:pt idx="656">
                  <c:v>4.75</c:v>
                </c:pt>
                <c:pt idx="657">
                  <c:v>4.75</c:v>
                </c:pt>
                <c:pt idx="658">
                  <c:v>4.75</c:v>
                </c:pt>
                <c:pt idx="659">
                  <c:v>4.75</c:v>
                </c:pt>
                <c:pt idx="660">
                  <c:v>4.75</c:v>
                </c:pt>
                <c:pt idx="661">
                  <c:v>4.75</c:v>
                </c:pt>
                <c:pt idx="662">
                  <c:v>4.75</c:v>
                </c:pt>
                <c:pt idx="663">
                  <c:v>4.75</c:v>
                </c:pt>
                <c:pt idx="664">
                  <c:v>4.75</c:v>
                </c:pt>
                <c:pt idx="665">
                  <c:v>4.75</c:v>
                </c:pt>
                <c:pt idx="666">
                  <c:v>4.75</c:v>
                </c:pt>
                <c:pt idx="667">
                  <c:v>4.75</c:v>
                </c:pt>
                <c:pt idx="668">
                  <c:v>4.75</c:v>
                </c:pt>
                <c:pt idx="669">
                  <c:v>4.75</c:v>
                </c:pt>
                <c:pt idx="670">
                  <c:v>4.75</c:v>
                </c:pt>
                <c:pt idx="671">
                  <c:v>4.75</c:v>
                </c:pt>
                <c:pt idx="672">
                  <c:v>4.75</c:v>
                </c:pt>
                <c:pt idx="673">
                  <c:v>4.75</c:v>
                </c:pt>
                <c:pt idx="674">
                  <c:v>4.75</c:v>
                </c:pt>
                <c:pt idx="675">
                  <c:v>4.75</c:v>
                </c:pt>
                <c:pt idx="676">
                  <c:v>4.75</c:v>
                </c:pt>
                <c:pt idx="677">
                  <c:v>4.75</c:v>
                </c:pt>
                <c:pt idx="678">
                  <c:v>4.75</c:v>
                </c:pt>
                <c:pt idx="679">
                  <c:v>4.75</c:v>
                </c:pt>
                <c:pt idx="680">
                  <c:v>4.75</c:v>
                </c:pt>
                <c:pt idx="681">
                  <c:v>4.75</c:v>
                </c:pt>
                <c:pt idx="682">
                  <c:v>4.75</c:v>
                </c:pt>
                <c:pt idx="683">
                  <c:v>4.75</c:v>
                </c:pt>
                <c:pt idx="684">
                  <c:v>4.75</c:v>
                </c:pt>
                <c:pt idx="685">
                  <c:v>4.75</c:v>
                </c:pt>
                <c:pt idx="686">
                  <c:v>4.75</c:v>
                </c:pt>
                <c:pt idx="687">
                  <c:v>4.75</c:v>
                </c:pt>
                <c:pt idx="688">
                  <c:v>4.75</c:v>
                </c:pt>
                <c:pt idx="689">
                  <c:v>4.75</c:v>
                </c:pt>
                <c:pt idx="690">
                  <c:v>4.75</c:v>
                </c:pt>
                <c:pt idx="691">
                  <c:v>4.75</c:v>
                </c:pt>
                <c:pt idx="692">
                  <c:v>4.75</c:v>
                </c:pt>
                <c:pt idx="693">
                  <c:v>4.75</c:v>
                </c:pt>
                <c:pt idx="694">
                  <c:v>4.75</c:v>
                </c:pt>
                <c:pt idx="695">
                  <c:v>4.75</c:v>
                </c:pt>
                <c:pt idx="696">
                  <c:v>4.75</c:v>
                </c:pt>
                <c:pt idx="697">
                  <c:v>4.75</c:v>
                </c:pt>
                <c:pt idx="698">
                  <c:v>4.75</c:v>
                </c:pt>
                <c:pt idx="699">
                  <c:v>4.75</c:v>
                </c:pt>
                <c:pt idx="700">
                  <c:v>4.75</c:v>
                </c:pt>
                <c:pt idx="701">
                  <c:v>4.75</c:v>
                </c:pt>
                <c:pt idx="702">
                  <c:v>4.75</c:v>
                </c:pt>
                <c:pt idx="703">
                  <c:v>4.75</c:v>
                </c:pt>
                <c:pt idx="704">
                  <c:v>4.75</c:v>
                </c:pt>
                <c:pt idx="705">
                  <c:v>4.75</c:v>
                </c:pt>
                <c:pt idx="706">
                  <c:v>4.75</c:v>
                </c:pt>
                <c:pt idx="707">
                  <c:v>4.75</c:v>
                </c:pt>
                <c:pt idx="708">
                  <c:v>4.75</c:v>
                </c:pt>
                <c:pt idx="709">
                  <c:v>4.75</c:v>
                </c:pt>
                <c:pt idx="710">
                  <c:v>4.75</c:v>
                </c:pt>
                <c:pt idx="711">
                  <c:v>4.75</c:v>
                </c:pt>
                <c:pt idx="712">
                  <c:v>4.75</c:v>
                </c:pt>
                <c:pt idx="713">
                  <c:v>4.75</c:v>
                </c:pt>
                <c:pt idx="714">
                  <c:v>4.75</c:v>
                </c:pt>
                <c:pt idx="715">
                  <c:v>4.75</c:v>
                </c:pt>
                <c:pt idx="716">
                  <c:v>4.75</c:v>
                </c:pt>
                <c:pt idx="717">
                  <c:v>4.75</c:v>
                </c:pt>
                <c:pt idx="718">
                  <c:v>4.75</c:v>
                </c:pt>
                <c:pt idx="719">
                  <c:v>4.75</c:v>
                </c:pt>
                <c:pt idx="720">
                  <c:v>4.75</c:v>
                </c:pt>
                <c:pt idx="721">
                  <c:v>4.75</c:v>
                </c:pt>
                <c:pt idx="722">
                  <c:v>4.75</c:v>
                </c:pt>
                <c:pt idx="723">
                  <c:v>4.75</c:v>
                </c:pt>
                <c:pt idx="724">
                  <c:v>4.75</c:v>
                </c:pt>
                <c:pt idx="725">
                  <c:v>4.5</c:v>
                </c:pt>
                <c:pt idx="726">
                  <c:v>4.5</c:v>
                </c:pt>
                <c:pt idx="727">
                  <c:v>4.5</c:v>
                </c:pt>
                <c:pt idx="728">
                  <c:v>4.5</c:v>
                </c:pt>
                <c:pt idx="729">
                  <c:v>4.5</c:v>
                </c:pt>
                <c:pt idx="730">
                  <c:v>4.5</c:v>
                </c:pt>
                <c:pt idx="731">
                  <c:v>4.5</c:v>
                </c:pt>
                <c:pt idx="732">
                  <c:v>4.5</c:v>
                </c:pt>
                <c:pt idx="733">
                  <c:v>4.5</c:v>
                </c:pt>
                <c:pt idx="734">
                  <c:v>4.5</c:v>
                </c:pt>
                <c:pt idx="735">
                  <c:v>4.5</c:v>
                </c:pt>
                <c:pt idx="736">
                  <c:v>4.5</c:v>
                </c:pt>
                <c:pt idx="737">
                  <c:v>4.5</c:v>
                </c:pt>
                <c:pt idx="738">
                  <c:v>4.5</c:v>
                </c:pt>
                <c:pt idx="739">
                  <c:v>4.5</c:v>
                </c:pt>
                <c:pt idx="740">
                  <c:v>4.5</c:v>
                </c:pt>
                <c:pt idx="741">
                  <c:v>4.5</c:v>
                </c:pt>
                <c:pt idx="742">
                  <c:v>4.5</c:v>
                </c:pt>
                <c:pt idx="743">
                  <c:v>4.5</c:v>
                </c:pt>
                <c:pt idx="744">
                  <c:v>4.5</c:v>
                </c:pt>
                <c:pt idx="745">
                  <c:v>4.25</c:v>
                </c:pt>
                <c:pt idx="746">
                  <c:v>4.25</c:v>
                </c:pt>
                <c:pt idx="747">
                  <c:v>4.25</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c:v>
                </c:pt>
                <c:pt idx="768">
                  <c:v>4</c:v>
                </c:pt>
                <c:pt idx="769">
                  <c:v>4</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3.75</c:v>
                </c:pt>
                <c:pt idx="788">
                  <c:v>3.75</c:v>
                </c:pt>
                <c:pt idx="789">
                  <c:v>3.75</c:v>
                </c:pt>
                <c:pt idx="790">
                  <c:v>3.75</c:v>
                </c:pt>
                <c:pt idx="791">
                  <c:v>3.75</c:v>
                </c:pt>
                <c:pt idx="792">
                  <c:v>3.75</c:v>
                </c:pt>
                <c:pt idx="793">
                  <c:v>3.75</c:v>
                </c:pt>
                <c:pt idx="794">
                  <c:v>3.75</c:v>
                </c:pt>
                <c:pt idx="795">
                  <c:v>3.75</c:v>
                </c:pt>
                <c:pt idx="796">
                  <c:v>3.75</c:v>
                </c:pt>
                <c:pt idx="797">
                  <c:v>3.75</c:v>
                </c:pt>
                <c:pt idx="798">
                  <c:v>3.75</c:v>
                </c:pt>
                <c:pt idx="799">
                  <c:v>3.75</c:v>
                </c:pt>
                <c:pt idx="800">
                  <c:v>3.75</c:v>
                </c:pt>
                <c:pt idx="801">
                  <c:v>3.75</c:v>
                </c:pt>
                <c:pt idx="802">
                  <c:v>3.75</c:v>
                </c:pt>
                <c:pt idx="803">
                  <c:v>3.75</c:v>
                </c:pt>
                <c:pt idx="804">
                  <c:v>3.75</c:v>
                </c:pt>
                <c:pt idx="805">
                  <c:v>3.75</c:v>
                </c:pt>
                <c:pt idx="806">
                  <c:v>3.75</c:v>
                </c:pt>
                <c:pt idx="807">
                  <c:v>3.25</c:v>
                </c:pt>
                <c:pt idx="808">
                  <c:v>3.25</c:v>
                </c:pt>
                <c:pt idx="809">
                  <c:v>3.25</c:v>
                </c:pt>
                <c:pt idx="810">
                  <c:v>3.25</c:v>
                </c:pt>
                <c:pt idx="811">
                  <c:v>3.25</c:v>
                </c:pt>
                <c:pt idx="812">
                  <c:v>3.25</c:v>
                </c:pt>
                <c:pt idx="813">
                  <c:v>3.25</c:v>
                </c:pt>
                <c:pt idx="814">
                  <c:v>3.25</c:v>
                </c:pt>
                <c:pt idx="815">
                  <c:v>3.25</c:v>
                </c:pt>
                <c:pt idx="816">
                  <c:v>3.25</c:v>
                </c:pt>
                <c:pt idx="817">
                  <c:v>3.25</c:v>
                </c:pt>
                <c:pt idx="818">
                  <c:v>3.25</c:v>
                </c:pt>
                <c:pt idx="819">
                  <c:v>3.25</c:v>
                </c:pt>
                <c:pt idx="820">
                  <c:v>3.25</c:v>
                </c:pt>
                <c:pt idx="821">
                  <c:v>3.25</c:v>
                </c:pt>
                <c:pt idx="822">
                  <c:v>3.25</c:v>
                </c:pt>
                <c:pt idx="823">
                  <c:v>3.25</c:v>
                </c:pt>
                <c:pt idx="824">
                  <c:v>3.25</c:v>
                </c:pt>
                <c:pt idx="825">
                  <c:v>3.25</c:v>
                </c:pt>
                <c:pt idx="826">
                  <c:v>3.25</c:v>
                </c:pt>
                <c:pt idx="827">
                  <c:v>3.25</c:v>
                </c:pt>
                <c:pt idx="828">
                  <c:v>3.25</c:v>
                </c:pt>
                <c:pt idx="829">
                  <c:v>3.25</c:v>
                </c:pt>
                <c:pt idx="830">
                  <c:v>3.25</c:v>
                </c:pt>
                <c:pt idx="831">
                  <c:v>3.25</c:v>
                </c:pt>
                <c:pt idx="832">
                  <c:v>3.25</c:v>
                </c:pt>
                <c:pt idx="833">
                  <c:v>3.25</c:v>
                </c:pt>
                <c:pt idx="834">
                  <c:v>3.25</c:v>
                </c:pt>
                <c:pt idx="835">
                  <c:v>3.25</c:v>
                </c:pt>
                <c:pt idx="836">
                  <c:v>3.25</c:v>
                </c:pt>
                <c:pt idx="837">
                  <c:v>3.25</c:v>
                </c:pt>
                <c:pt idx="838">
                  <c:v>3.25</c:v>
                </c:pt>
                <c:pt idx="839">
                  <c:v>3.25</c:v>
                </c:pt>
                <c:pt idx="840">
                  <c:v>3.25</c:v>
                </c:pt>
                <c:pt idx="841">
                  <c:v>3.25</c:v>
                </c:pt>
                <c:pt idx="842">
                  <c:v>3.25</c:v>
                </c:pt>
                <c:pt idx="843">
                  <c:v>3.25</c:v>
                </c:pt>
                <c:pt idx="844">
                  <c:v>3.25</c:v>
                </c:pt>
                <c:pt idx="845">
                  <c:v>3.25</c:v>
                </c:pt>
                <c:pt idx="846">
                  <c:v>3.25</c:v>
                </c:pt>
                <c:pt idx="847">
                  <c:v>3.25</c:v>
                </c:pt>
                <c:pt idx="848">
                  <c:v>3.25</c:v>
                </c:pt>
                <c:pt idx="849">
                  <c:v>3</c:v>
                </c:pt>
                <c:pt idx="850">
                  <c:v>3</c:v>
                </c:pt>
                <c:pt idx="851">
                  <c:v>3</c:v>
                </c:pt>
                <c:pt idx="852">
                  <c:v>3</c:v>
                </c:pt>
                <c:pt idx="853">
                  <c:v>3</c:v>
                </c:pt>
                <c:pt idx="854">
                  <c:v>3</c:v>
                </c:pt>
                <c:pt idx="855">
                  <c:v>3</c:v>
                </c:pt>
                <c:pt idx="856">
                  <c:v>3</c:v>
                </c:pt>
                <c:pt idx="857">
                  <c:v>3</c:v>
                </c:pt>
                <c:pt idx="858">
                  <c:v>3</c:v>
                </c:pt>
                <c:pt idx="859">
                  <c:v>3</c:v>
                </c:pt>
                <c:pt idx="860">
                  <c:v>3</c:v>
                </c:pt>
                <c:pt idx="861">
                  <c:v>3</c:v>
                </c:pt>
                <c:pt idx="862">
                  <c:v>3</c:v>
                </c:pt>
                <c:pt idx="863">
                  <c:v>3</c:v>
                </c:pt>
                <c:pt idx="864">
                  <c:v>3</c:v>
                </c:pt>
                <c:pt idx="865">
                  <c:v>3</c:v>
                </c:pt>
                <c:pt idx="866">
                  <c:v>3</c:v>
                </c:pt>
                <c:pt idx="867">
                  <c:v>3</c:v>
                </c:pt>
                <c:pt idx="868">
                  <c:v>2.75</c:v>
                </c:pt>
                <c:pt idx="869">
                  <c:v>2.75</c:v>
                </c:pt>
                <c:pt idx="870">
                  <c:v>2.75</c:v>
                </c:pt>
                <c:pt idx="871">
                  <c:v>2.75</c:v>
                </c:pt>
                <c:pt idx="872">
                  <c:v>2.75</c:v>
                </c:pt>
                <c:pt idx="873">
                  <c:v>2.75</c:v>
                </c:pt>
                <c:pt idx="874">
                  <c:v>2.75</c:v>
                </c:pt>
                <c:pt idx="875">
                  <c:v>2.75</c:v>
                </c:pt>
                <c:pt idx="876">
                  <c:v>2.75</c:v>
                </c:pt>
                <c:pt idx="877">
                  <c:v>2.75</c:v>
                </c:pt>
                <c:pt idx="878">
                  <c:v>2.75</c:v>
                </c:pt>
                <c:pt idx="879">
                  <c:v>2.75</c:v>
                </c:pt>
                <c:pt idx="880">
                  <c:v>2.75</c:v>
                </c:pt>
                <c:pt idx="881">
                  <c:v>2.75</c:v>
                </c:pt>
                <c:pt idx="882">
                  <c:v>2.75</c:v>
                </c:pt>
                <c:pt idx="883">
                  <c:v>2.75</c:v>
                </c:pt>
                <c:pt idx="884">
                  <c:v>2.75</c:v>
                </c:pt>
                <c:pt idx="885">
                  <c:v>2.75</c:v>
                </c:pt>
                <c:pt idx="886">
                  <c:v>2.75</c:v>
                </c:pt>
                <c:pt idx="887">
                  <c:v>2.75</c:v>
                </c:pt>
                <c:pt idx="888">
                  <c:v>2.5</c:v>
                </c:pt>
                <c:pt idx="889">
                  <c:v>2.5</c:v>
                </c:pt>
                <c:pt idx="890">
                  <c:v>2.5</c:v>
                </c:pt>
                <c:pt idx="891">
                  <c:v>2.5</c:v>
                </c:pt>
                <c:pt idx="892">
                  <c:v>2.5</c:v>
                </c:pt>
                <c:pt idx="893">
                  <c:v>2.5</c:v>
                </c:pt>
                <c:pt idx="894">
                  <c:v>2.5</c:v>
                </c:pt>
                <c:pt idx="895">
                  <c:v>2.5</c:v>
                </c:pt>
                <c:pt idx="896">
                  <c:v>2.5</c:v>
                </c:pt>
                <c:pt idx="897">
                  <c:v>2.5</c:v>
                </c:pt>
                <c:pt idx="898">
                  <c:v>2.5</c:v>
                </c:pt>
                <c:pt idx="899">
                  <c:v>2.5</c:v>
                </c:pt>
                <c:pt idx="900">
                  <c:v>2.5</c:v>
                </c:pt>
                <c:pt idx="901">
                  <c:v>2.5</c:v>
                </c:pt>
                <c:pt idx="902">
                  <c:v>2.5</c:v>
                </c:pt>
                <c:pt idx="903">
                  <c:v>2.5</c:v>
                </c:pt>
                <c:pt idx="904">
                  <c:v>2.5</c:v>
                </c:pt>
                <c:pt idx="905">
                  <c:v>2.5</c:v>
                </c:pt>
                <c:pt idx="906">
                  <c:v>2.5</c:v>
                </c:pt>
                <c:pt idx="907">
                  <c:v>2.5</c:v>
                </c:pt>
                <c:pt idx="908">
                  <c:v>2.5</c:v>
                </c:pt>
                <c:pt idx="909">
                  <c:v>2.5</c:v>
                </c:pt>
                <c:pt idx="910">
                  <c:v>2.5</c:v>
                </c:pt>
                <c:pt idx="911">
                  <c:v>2.5</c:v>
                </c:pt>
                <c:pt idx="912">
                  <c:v>2.5</c:v>
                </c:pt>
                <c:pt idx="913">
                  <c:v>2.5</c:v>
                </c:pt>
                <c:pt idx="914">
                  <c:v>2.5</c:v>
                </c:pt>
                <c:pt idx="915">
                  <c:v>2.5</c:v>
                </c:pt>
                <c:pt idx="916">
                  <c:v>2.5</c:v>
                </c:pt>
                <c:pt idx="917">
                  <c:v>2.5</c:v>
                </c:pt>
                <c:pt idx="918">
                  <c:v>2.5</c:v>
                </c:pt>
                <c:pt idx="919">
                  <c:v>2.5</c:v>
                </c:pt>
                <c:pt idx="920">
                  <c:v>2.5</c:v>
                </c:pt>
                <c:pt idx="921">
                  <c:v>2.5</c:v>
                </c:pt>
                <c:pt idx="922">
                  <c:v>2.5</c:v>
                </c:pt>
                <c:pt idx="923">
                  <c:v>2.5</c:v>
                </c:pt>
                <c:pt idx="924">
                  <c:v>2.5</c:v>
                </c:pt>
                <c:pt idx="925">
                  <c:v>2.5</c:v>
                </c:pt>
                <c:pt idx="926">
                  <c:v>2.5</c:v>
                </c:pt>
                <c:pt idx="927">
                  <c:v>2.5</c:v>
                </c:pt>
                <c:pt idx="928">
                  <c:v>2.5</c:v>
                </c:pt>
                <c:pt idx="929">
                  <c:v>2.5</c:v>
                </c:pt>
                <c:pt idx="930">
                  <c:v>2.5</c:v>
                </c:pt>
                <c:pt idx="931">
                  <c:v>2.5</c:v>
                </c:pt>
                <c:pt idx="932">
                  <c:v>2.5</c:v>
                </c:pt>
                <c:pt idx="933">
                  <c:v>2.5</c:v>
                </c:pt>
                <c:pt idx="934">
                  <c:v>2.5</c:v>
                </c:pt>
                <c:pt idx="935">
                  <c:v>2.5</c:v>
                </c:pt>
                <c:pt idx="936">
                  <c:v>2.5</c:v>
                </c:pt>
                <c:pt idx="937">
                  <c:v>2.5</c:v>
                </c:pt>
                <c:pt idx="938">
                  <c:v>2.5</c:v>
                </c:pt>
                <c:pt idx="939">
                  <c:v>2.5</c:v>
                </c:pt>
                <c:pt idx="940">
                  <c:v>2.5</c:v>
                </c:pt>
                <c:pt idx="941">
                  <c:v>2.5</c:v>
                </c:pt>
                <c:pt idx="942">
                  <c:v>2.5</c:v>
                </c:pt>
                <c:pt idx="943">
                  <c:v>2.5</c:v>
                </c:pt>
                <c:pt idx="944">
                  <c:v>2.5</c:v>
                </c:pt>
                <c:pt idx="945">
                  <c:v>2.5</c:v>
                </c:pt>
                <c:pt idx="946">
                  <c:v>2.5</c:v>
                </c:pt>
                <c:pt idx="947">
                  <c:v>2.5</c:v>
                </c:pt>
                <c:pt idx="948">
                  <c:v>2.5</c:v>
                </c:pt>
                <c:pt idx="949">
                  <c:v>2.5</c:v>
                </c:pt>
                <c:pt idx="950">
                  <c:v>2.5</c:v>
                </c:pt>
                <c:pt idx="951">
                  <c:v>2.5</c:v>
                </c:pt>
                <c:pt idx="952">
                  <c:v>2.5</c:v>
                </c:pt>
                <c:pt idx="953">
                  <c:v>2.5</c:v>
                </c:pt>
                <c:pt idx="954">
                  <c:v>2.5</c:v>
                </c:pt>
                <c:pt idx="955">
                  <c:v>2.5</c:v>
                </c:pt>
                <c:pt idx="956">
                  <c:v>2.5</c:v>
                </c:pt>
                <c:pt idx="957">
                  <c:v>2.5</c:v>
                </c:pt>
                <c:pt idx="958">
                  <c:v>2.5</c:v>
                </c:pt>
                <c:pt idx="959">
                  <c:v>2.5</c:v>
                </c:pt>
                <c:pt idx="960">
                  <c:v>2.5</c:v>
                </c:pt>
                <c:pt idx="961">
                  <c:v>2.5</c:v>
                </c:pt>
                <c:pt idx="962">
                  <c:v>2.5</c:v>
                </c:pt>
                <c:pt idx="963">
                  <c:v>2.5</c:v>
                </c:pt>
                <c:pt idx="964">
                  <c:v>2.5</c:v>
                </c:pt>
                <c:pt idx="965">
                  <c:v>2.5</c:v>
                </c:pt>
                <c:pt idx="966">
                  <c:v>2.5</c:v>
                </c:pt>
                <c:pt idx="967">
                  <c:v>2.5</c:v>
                </c:pt>
                <c:pt idx="968">
                  <c:v>2.5</c:v>
                </c:pt>
                <c:pt idx="969">
                  <c:v>2.5</c:v>
                </c:pt>
                <c:pt idx="970">
                  <c:v>2.5</c:v>
                </c:pt>
                <c:pt idx="971">
                  <c:v>2.5</c:v>
                </c:pt>
                <c:pt idx="972">
                  <c:v>2.5</c:v>
                </c:pt>
                <c:pt idx="973">
                  <c:v>2.5</c:v>
                </c:pt>
                <c:pt idx="974">
                  <c:v>2.5</c:v>
                </c:pt>
                <c:pt idx="975">
                  <c:v>2.5</c:v>
                </c:pt>
                <c:pt idx="976">
                  <c:v>2.5</c:v>
                </c:pt>
                <c:pt idx="977">
                  <c:v>2.5</c:v>
                </c:pt>
                <c:pt idx="978">
                  <c:v>2.5</c:v>
                </c:pt>
                <c:pt idx="979">
                  <c:v>2.5</c:v>
                </c:pt>
                <c:pt idx="980">
                  <c:v>2.5</c:v>
                </c:pt>
                <c:pt idx="981">
                  <c:v>2.5</c:v>
                </c:pt>
                <c:pt idx="982">
                  <c:v>2.5</c:v>
                </c:pt>
                <c:pt idx="983">
                  <c:v>2.5</c:v>
                </c:pt>
                <c:pt idx="984">
                  <c:v>2.5</c:v>
                </c:pt>
                <c:pt idx="985">
                  <c:v>2.5</c:v>
                </c:pt>
                <c:pt idx="986">
                  <c:v>2.5</c:v>
                </c:pt>
                <c:pt idx="987">
                  <c:v>2.5</c:v>
                </c:pt>
                <c:pt idx="988">
                  <c:v>2.5</c:v>
                </c:pt>
                <c:pt idx="989">
                  <c:v>2.5</c:v>
                </c:pt>
                <c:pt idx="990">
                  <c:v>2.5</c:v>
                </c:pt>
                <c:pt idx="991">
                  <c:v>2.5</c:v>
                </c:pt>
                <c:pt idx="992">
                  <c:v>2.5</c:v>
                </c:pt>
                <c:pt idx="993">
                  <c:v>2.5</c:v>
                </c:pt>
                <c:pt idx="994">
                  <c:v>2.5</c:v>
                </c:pt>
                <c:pt idx="995">
                  <c:v>2.5</c:v>
                </c:pt>
                <c:pt idx="996">
                  <c:v>2.5</c:v>
                </c:pt>
                <c:pt idx="997">
                  <c:v>2.5</c:v>
                </c:pt>
                <c:pt idx="998">
                  <c:v>2.5</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2.5</c:v>
                </c:pt>
                <c:pt idx="1049">
                  <c:v>2.5</c:v>
                </c:pt>
                <c:pt idx="1050">
                  <c:v>2.5</c:v>
                </c:pt>
                <c:pt idx="1051">
                  <c:v>2.5</c:v>
                </c:pt>
                <c:pt idx="1052">
                  <c:v>2.5</c:v>
                </c:pt>
                <c:pt idx="1053">
                  <c:v>2.5</c:v>
                </c:pt>
                <c:pt idx="1054">
                  <c:v>2.5</c:v>
                </c:pt>
                <c:pt idx="1055">
                  <c:v>2.5</c:v>
                </c:pt>
                <c:pt idx="1056">
                  <c:v>2.5</c:v>
                </c:pt>
                <c:pt idx="1057">
                  <c:v>2.5</c:v>
                </c:pt>
                <c:pt idx="1058">
                  <c:v>2.5</c:v>
                </c:pt>
                <c:pt idx="1059">
                  <c:v>2.5</c:v>
                </c:pt>
                <c:pt idx="1060">
                  <c:v>2.5</c:v>
                </c:pt>
                <c:pt idx="1061">
                  <c:v>2.5</c:v>
                </c:pt>
                <c:pt idx="1062">
                  <c:v>2.5</c:v>
                </c:pt>
                <c:pt idx="1063">
                  <c:v>2.5</c:v>
                </c:pt>
                <c:pt idx="1064">
                  <c:v>2.5</c:v>
                </c:pt>
                <c:pt idx="1065">
                  <c:v>2.5</c:v>
                </c:pt>
                <c:pt idx="1066">
                  <c:v>2.5</c:v>
                </c:pt>
                <c:pt idx="1067">
                  <c:v>2.5</c:v>
                </c:pt>
                <c:pt idx="1068">
                  <c:v>2.5</c:v>
                </c:pt>
                <c:pt idx="1069">
                  <c:v>2.5</c:v>
                </c:pt>
                <c:pt idx="1070">
                  <c:v>2.5</c:v>
                </c:pt>
                <c:pt idx="1071">
                  <c:v>2.5</c:v>
                </c:pt>
                <c:pt idx="1072">
                  <c:v>2.5</c:v>
                </c:pt>
                <c:pt idx="1073">
                  <c:v>2.5</c:v>
                </c:pt>
                <c:pt idx="1074">
                  <c:v>2.5</c:v>
                </c:pt>
                <c:pt idx="1075">
                  <c:v>2.5</c:v>
                </c:pt>
                <c:pt idx="1076">
                  <c:v>2.5</c:v>
                </c:pt>
                <c:pt idx="1077">
                  <c:v>2.5</c:v>
                </c:pt>
                <c:pt idx="1078">
                  <c:v>2.5</c:v>
                </c:pt>
                <c:pt idx="1079">
                  <c:v>2.5</c:v>
                </c:pt>
                <c:pt idx="1080">
                  <c:v>2.5</c:v>
                </c:pt>
                <c:pt idx="1081">
                  <c:v>2.5</c:v>
                </c:pt>
                <c:pt idx="1082">
                  <c:v>2.5</c:v>
                </c:pt>
                <c:pt idx="1083">
                  <c:v>2.5</c:v>
                </c:pt>
                <c:pt idx="1084">
                  <c:v>2.5</c:v>
                </c:pt>
                <c:pt idx="1085">
                  <c:v>2.5</c:v>
                </c:pt>
                <c:pt idx="1086">
                  <c:v>2.5</c:v>
                </c:pt>
                <c:pt idx="1087">
                  <c:v>2.5</c:v>
                </c:pt>
                <c:pt idx="1088">
                  <c:v>2.5</c:v>
                </c:pt>
                <c:pt idx="1089">
                  <c:v>2.5</c:v>
                </c:pt>
                <c:pt idx="1090">
                  <c:v>2.5</c:v>
                </c:pt>
                <c:pt idx="1091">
                  <c:v>2.5</c:v>
                </c:pt>
                <c:pt idx="1092">
                  <c:v>2.5</c:v>
                </c:pt>
                <c:pt idx="1093">
                  <c:v>2.5</c:v>
                </c:pt>
                <c:pt idx="1094">
                  <c:v>2.5</c:v>
                </c:pt>
                <c:pt idx="1095">
                  <c:v>2.5</c:v>
                </c:pt>
                <c:pt idx="1096">
                  <c:v>2.5</c:v>
                </c:pt>
                <c:pt idx="1097">
                  <c:v>2.5</c:v>
                </c:pt>
                <c:pt idx="1098">
                  <c:v>2.5</c:v>
                </c:pt>
                <c:pt idx="1099">
                  <c:v>2.5</c:v>
                </c:pt>
                <c:pt idx="1100">
                  <c:v>2.5</c:v>
                </c:pt>
                <c:pt idx="1101">
                  <c:v>2.5</c:v>
                </c:pt>
                <c:pt idx="1102">
                  <c:v>2.5</c:v>
                </c:pt>
                <c:pt idx="1103">
                  <c:v>2.5</c:v>
                </c:pt>
                <c:pt idx="1104">
                  <c:v>2.5</c:v>
                </c:pt>
                <c:pt idx="1105">
                  <c:v>2.5</c:v>
                </c:pt>
                <c:pt idx="1106">
                  <c:v>2.5</c:v>
                </c:pt>
                <c:pt idx="1107">
                  <c:v>2.5</c:v>
                </c:pt>
                <c:pt idx="1108">
                  <c:v>2.5</c:v>
                </c:pt>
                <c:pt idx="1109">
                  <c:v>2.5</c:v>
                </c:pt>
                <c:pt idx="1110">
                  <c:v>2.5</c:v>
                </c:pt>
                <c:pt idx="1111">
                  <c:v>2.5</c:v>
                </c:pt>
                <c:pt idx="1112">
                  <c:v>2.5</c:v>
                </c:pt>
                <c:pt idx="1113">
                  <c:v>2.5</c:v>
                </c:pt>
                <c:pt idx="1114">
                  <c:v>2.5</c:v>
                </c:pt>
                <c:pt idx="1115">
                  <c:v>2.5</c:v>
                </c:pt>
                <c:pt idx="1116">
                  <c:v>2.5</c:v>
                </c:pt>
                <c:pt idx="1117">
                  <c:v>2.5</c:v>
                </c:pt>
                <c:pt idx="1118">
                  <c:v>2.5</c:v>
                </c:pt>
                <c:pt idx="1119">
                  <c:v>2.5</c:v>
                </c:pt>
                <c:pt idx="1120">
                  <c:v>2.5</c:v>
                </c:pt>
                <c:pt idx="1121">
                  <c:v>2.5</c:v>
                </c:pt>
                <c:pt idx="1122">
                  <c:v>2.5</c:v>
                </c:pt>
                <c:pt idx="1123">
                  <c:v>2.5</c:v>
                </c:pt>
                <c:pt idx="1124">
                  <c:v>2.5</c:v>
                </c:pt>
                <c:pt idx="1125">
                  <c:v>2.5</c:v>
                </c:pt>
                <c:pt idx="1126">
                  <c:v>2.5</c:v>
                </c:pt>
                <c:pt idx="1127">
                  <c:v>2.5</c:v>
                </c:pt>
                <c:pt idx="1128">
                  <c:v>2.5</c:v>
                </c:pt>
                <c:pt idx="1129">
                  <c:v>2.5</c:v>
                </c:pt>
                <c:pt idx="1130">
                  <c:v>2.5</c:v>
                </c:pt>
                <c:pt idx="1131">
                  <c:v>2.5</c:v>
                </c:pt>
                <c:pt idx="1132">
                  <c:v>2.5</c:v>
                </c:pt>
                <c:pt idx="1133">
                  <c:v>2.5</c:v>
                </c:pt>
                <c:pt idx="1134">
                  <c:v>2.5</c:v>
                </c:pt>
                <c:pt idx="1135">
                  <c:v>2.5</c:v>
                </c:pt>
                <c:pt idx="1136">
                  <c:v>2.5</c:v>
                </c:pt>
                <c:pt idx="1137">
                  <c:v>2.5</c:v>
                </c:pt>
                <c:pt idx="1138">
                  <c:v>2.5</c:v>
                </c:pt>
                <c:pt idx="1139">
                  <c:v>2.5</c:v>
                </c:pt>
                <c:pt idx="1140">
                  <c:v>2.5</c:v>
                </c:pt>
                <c:pt idx="1141">
                  <c:v>2.5</c:v>
                </c:pt>
                <c:pt idx="1142">
                  <c:v>2.5</c:v>
                </c:pt>
                <c:pt idx="1143">
                  <c:v>2.5</c:v>
                </c:pt>
                <c:pt idx="1144">
                  <c:v>2.5</c:v>
                </c:pt>
                <c:pt idx="1145">
                  <c:v>2.5</c:v>
                </c:pt>
                <c:pt idx="1146">
                  <c:v>2.5</c:v>
                </c:pt>
                <c:pt idx="1147">
                  <c:v>2.5</c:v>
                </c:pt>
                <c:pt idx="1148">
                  <c:v>2.5</c:v>
                </c:pt>
                <c:pt idx="1149">
                  <c:v>2.5</c:v>
                </c:pt>
                <c:pt idx="1150">
                  <c:v>2.5</c:v>
                </c:pt>
                <c:pt idx="1151">
                  <c:v>2.5</c:v>
                </c:pt>
                <c:pt idx="1152">
                  <c:v>2.5</c:v>
                </c:pt>
                <c:pt idx="1153">
                  <c:v>2.5</c:v>
                </c:pt>
                <c:pt idx="1154">
                  <c:v>2.5</c:v>
                </c:pt>
                <c:pt idx="1155">
                  <c:v>2.5</c:v>
                </c:pt>
                <c:pt idx="1156">
                  <c:v>2.5</c:v>
                </c:pt>
                <c:pt idx="1157">
                  <c:v>2.5</c:v>
                </c:pt>
                <c:pt idx="1158">
                  <c:v>2.5</c:v>
                </c:pt>
                <c:pt idx="1159">
                  <c:v>2.5</c:v>
                </c:pt>
                <c:pt idx="1160">
                  <c:v>2.5</c:v>
                </c:pt>
                <c:pt idx="1161">
                  <c:v>2.5</c:v>
                </c:pt>
                <c:pt idx="1162">
                  <c:v>2.5</c:v>
                </c:pt>
                <c:pt idx="1163">
                  <c:v>2.5</c:v>
                </c:pt>
                <c:pt idx="1164">
                  <c:v>2.5</c:v>
                </c:pt>
                <c:pt idx="1165">
                  <c:v>2.5</c:v>
                </c:pt>
                <c:pt idx="1166">
                  <c:v>2.5</c:v>
                </c:pt>
                <c:pt idx="1167">
                  <c:v>2.5</c:v>
                </c:pt>
                <c:pt idx="1168">
                  <c:v>2.5</c:v>
                </c:pt>
                <c:pt idx="1169">
                  <c:v>2.5</c:v>
                </c:pt>
                <c:pt idx="1170">
                  <c:v>2.5</c:v>
                </c:pt>
                <c:pt idx="1171">
                  <c:v>2.5</c:v>
                </c:pt>
                <c:pt idx="1172">
                  <c:v>2.5</c:v>
                </c:pt>
                <c:pt idx="1173">
                  <c:v>2.5</c:v>
                </c:pt>
                <c:pt idx="1174">
                  <c:v>2.5</c:v>
                </c:pt>
                <c:pt idx="1175">
                  <c:v>2.5</c:v>
                </c:pt>
                <c:pt idx="1176">
                  <c:v>2.5</c:v>
                </c:pt>
                <c:pt idx="1177">
                  <c:v>2.5</c:v>
                </c:pt>
                <c:pt idx="1178">
                  <c:v>2.5</c:v>
                </c:pt>
                <c:pt idx="1179">
                  <c:v>2.5</c:v>
                </c:pt>
                <c:pt idx="1180">
                  <c:v>2.5</c:v>
                </c:pt>
                <c:pt idx="1181">
                  <c:v>2.5</c:v>
                </c:pt>
                <c:pt idx="1182">
                  <c:v>2.5</c:v>
                </c:pt>
                <c:pt idx="1183">
                  <c:v>2.5</c:v>
                </c:pt>
                <c:pt idx="1184">
                  <c:v>2.5</c:v>
                </c:pt>
                <c:pt idx="1185">
                  <c:v>2.5</c:v>
                </c:pt>
                <c:pt idx="1186">
                  <c:v>2.5</c:v>
                </c:pt>
                <c:pt idx="1187">
                  <c:v>2.5</c:v>
                </c:pt>
                <c:pt idx="1188">
                  <c:v>2.5</c:v>
                </c:pt>
                <c:pt idx="1189">
                  <c:v>2.5</c:v>
                </c:pt>
                <c:pt idx="1190">
                  <c:v>2.5</c:v>
                </c:pt>
                <c:pt idx="1191">
                  <c:v>2.5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formatCode="0.0">
                  <c:v>2</c:v>
                </c:pt>
                <c:pt idx="1209" formatCode="0.0">
                  <c:v>2</c:v>
                </c:pt>
                <c:pt idx="1210" formatCode="0.0">
                  <c:v>2</c:v>
                </c:pt>
                <c:pt idx="1211" formatCode="0.0">
                  <c:v>2</c:v>
                </c:pt>
                <c:pt idx="1212" formatCode="0.0">
                  <c:v>2</c:v>
                </c:pt>
                <c:pt idx="1213" formatCode="0.0">
                  <c:v>2</c:v>
                </c:pt>
                <c:pt idx="1214" formatCode="0.0">
                  <c:v>2</c:v>
                </c:pt>
                <c:pt idx="1215" formatCode="0.0">
                  <c:v>2</c:v>
                </c:pt>
                <c:pt idx="1216" formatCode="0.0">
                  <c:v>2</c:v>
                </c:pt>
                <c:pt idx="1217" formatCode="0.0">
                  <c:v>2</c:v>
                </c:pt>
                <c:pt idx="1218" formatCode="0.0">
                  <c:v>2</c:v>
                </c:pt>
                <c:pt idx="1219" formatCode="0.0">
                  <c:v>2</c:v>
                </c:pt>
                <c:pt idx="1220" formatCode="0.0">
                  <c:v>2</c:v>
                </c:pt>
                <c:pt idx="1221" formatCode="0.0">
                  <c:v>2</c:v>
                </c:pt>
                <c:pt idx="1222" formatCode="0.0">
                  <c:v>2</c:v>
                </c:pt>
                <c:pt idx="1223" formatCode="0.0">
                  <c:v>2</c:v>
                </c:pt>
                <c:pt idx="1224" formatCode="0.0">
                  <c:v>2</c:v>
                </c:pt>
                <c:pt idx="1225" formatCode="0.0">
                  <c:v>2</c:v>
                </c:pt>
                <c:pt idx="1226" formatCode="0.0">
                  <c:v>2</c:v>
                </c:pt>
                <c:pt idx="1227" formatCode="0.0">
                  <c:v>2</c:v>
                </c:pt>
                <c:pt idx="1228" formatCode="0.0">
                  <c:v>2</c:v>
                </c:pt>
                <c:pt idx="1229" formatCode="0.0">
                  <c:v>2</c:v>
                </c:pt>
                <c:pt idx="1230" formatCode="0.0">
                  <c:v>2</c:v>
                </c:pt>
                <c:pt idx="1231" formatCode="0.0">
                  <c:v>2</c:v>
                </c:pt>
                <c:pt idx="1232" formatCode="0.0">
                  <c:v>2</c:v>
                </c:pt>
                <c:pt idx="1233" formatCode="0.0">
                  <c:v>2</c:v>
                </c:pt>
                <c:pt idx="1234" formatCode="0.0">
                  <c:v>2</c:v>
                </c:pt>
                <c:pt idx="1235" formatCode="0.0">
                  <c:v>2</c:v>
                </c:pt>
                <c:pt idx="1236" formatCode="0.0">
                  <c:v>2</c:v>
                </c:pt>
                <c:pt idx="1237" formatCode="0.0">
                  <c:v>2</c:v>
                </c:pt>
                <c:pt idx="1238" formatCode="0.0">
                  <c:v>2</c:v>
                </c:pt>
                <c:pt idx="1239" formatCode="0.0">
                  <c:v>2</c:v>
                </c:pt>
                <c:pt idx="1240" formatCode="0.0">
                  <c:v>2</c:v>
                </c:pt>
                <c:pt idx="1241" formatCode="0.0">
                  <c:v>2</c:v>
                </c:pt>
                <c:pt idx="1242" formatCode="0.0">
                  <c:v>2</c:v>
                </c:pt>
                <c:pt idx="1243" formatCode="0.0">
                  <c:v>2</c:v>
                </c:pt>
                <c:pt idx="1244" formatCode="0.0">
                  <c:v>2</c:v>
                </c:pt>
                <c:pt idx="1245" formatCode="0.0">
                  <c:v>2</c:v>
                </c:pt>
                <c:pt idx="1246" formatCode="0.0">
                  <c:v>2</c:v>
                </c:pt>
                <c:pt idx="1247" formatCode="0.0">
                  <c:v>2</c:v>
                </c:pt>
                <c:pt idx="1248" formatCode="0.0">
                  <c:v>2</c:v>
                </c:pt>
                <c:pt idx="1249" formatCode="0.0">
                  <c:v>2</c:v>
                </c:pt>
                <c:pt idx="1250" formatCode="0.0">
                  <c:v>2</c:v>
                </c:pt>
                <c:pt idx="1251" formatCode="0.0">
                  <c:v>2</c:v>
                </c:pt>
                <c:pt idx="1252" formatCode="0.0">
                  <c:v>2</c:v>
                </c:pt>
                <c:pt idx="1253" formatCode="0.0">
                  <c:v>2</c:v>
                </c:pt>
                <c:pt idx="1254" formatCode="0.0">
                  <c:v>2</c:v>
                </c:pt>
                <c:pt idx="1255" formatCode="0.0">
                  <c:v>2</c:v>
                </c:pt>
                <c:pt idx="1256" formatCode="0.0">
                  <c:v>2</c:v>
                </c:pt>
                <c:pt idx="1257" formatCode="0.0">
                  <c:v>2</c:v>
                </c:pt>
                <c:pt idx="1258" formatCode="0.0">
                  <c:v>2</c:v>
                </c:pt>
                <c:pt idx="1259" formatCode="0.0">
                  <c:v>2</c:v>
                </c:pt>
                <c:pt idx="1260" formatCode="0.0">
                  <c:v>2</c:v>
                </c:pt>
                <c:pt idx="1261" formatCode="0.0">
                  <c:v>2</c:v>
                </c:pt>
                <c:pt idx="1262" formatCode="0.0">
                  <c:v>2</c:v>
                </c:pt>
                <c:pt idx="1263" formatCode="0.0">
                  <c:v>2</c:v>
                </c:pt>
                <c:pt idx="1264" formatCode="0.0">
                  <c:v>2</c:v>
                </c:pt>
                <c:pt idx="1265" formatCode="0.0">
                  <c:v>2</c:v>
                </c:pt>
                <c:pt idx="1266" formatCode="0.0">
                  <c:v>2</c:v>
                </c:pt>
                <c:pt idx="1267" formatCode="0.0">
                  <c:v>2</c:v>
                </c:pt>
                <c:pt idx="1268" formatCode="0.0">
                  <c:v>2</c:v>
                </c:pt>
                <c:pt idx="1269" formatCode="0.0">
                  <c:v>2</c:v>
                </c:pt>
                <c:pt idx="1270" formatCode="0.0">
                  <c:v>2</c:v>
                </c:pt>
                <c:pt idx="1271" formatCode="0.0">
                  <c:v>2</c:v>
                </c:pt>
                <c:pt idx="1272" formatCode="0.0">
                  <c:v>2</c:v>
                </c:pt>
                <c:pt idx="1273" formatCode="0.0">
                  <c:v>2</c:v>
                </c:pt>
                <c:pt idx="1274" formatCode="0.0">
                  <c:v>2</c:v>
                </c:pt>
                <c:pt idx="1275" formatCode="0.0">
                  <c:v>2</c:v>
                </c:pt>
                <c:pt idx="1276" formatCode="0.0">
                  <c:v>2</c:v>
                </c:pt>
                <c:pt idx="1277" formatCode="0.0">
                  <c:v>2</c:v>
                </c:pt>
                <c:pt idx="1278" formatCode="0.0">
                  <c:v>2</c:v>
                </c:pt>
                <c:pt idx="1279" formatCode="0.0">
                  <c:v>2</c:v>
                </c:pt>
                <c:pt idx="1280" formatCode="0.0">
                  <c:v>2</c:v>
                </c:pt>
                <c:pt idx="1281" formatCode="0.0">
                  <c:v>2</c:v>
                </c:pt>
                <c:pt idx="1282" formatCode="0.0">
                  <c:v>2</c:v>
                </c:pt>
                <c:pt idx="1283" formatCode="0.0">
                  <c:v>2</c:v>
                </c:pt>
                <c:pt idx="1284" formatCode="0.0">
                  <c:v>2</c:v>
                </c:pt>
                <c:pt idx="1285" formatCode="0.0">
                  <c:v>2</c:v>
                </c:pt>
                <c:pt idx="1286" formatCode="0.0">
                  <c:v>2</c:v>
                </c:pt>
                <c:pt idx="1287" formatCode="0.0">
                  <c:v>2</c:v>
                </c:pt>
                <c:pt idx="1288" formatCode="0.0">
                  <c:v>2</c:v>
                </c:pt>
                <c:pt idx="1289" formatCode="0.0">
                  <c:v>2</c:v>
                </c:pt>
                <c:pt idx="1290" formatCode="0.0">
                  <c:v>2</c:v>
                </c:pt>
                <c:pt idx="1291" formatCode="0.0">
                  <c:v>2</c:v>
                </c:pt>
                <c:pt idx="1292" formatCode="0.0">
                  <c:v>2</c:v>
                </c:pt>
                <c:pt idx="1293" formatCode="0.0">
                  <c:v>2</c:v>
                </c:pt>
                <c:pt idx="1294" formatCode="0.0">
                  <c:v>2</c:v>
                </c:pt>
                <c:pt idx="1295" formatCode="0.0">
                  <c:v>2</c:v>
                </c:pt>
                <c:pt idx="1296" formatCode="0.0">
                  <c:v>2</c:v>
                </c:pt>
                <c:pt idx="1297" formatCode="0.0">
                  <c:v>2</c:v>
                </c:pt>
                <c:pt idx="1298" formatCode="0.0">
                  <c:v>2</c:v>
                </c:pt>
                <c:pt idx="1299" formatCode="0.0">
                  <c:v>2</c:v>
                </c:pt>
                <c:pt idx="1300" formatCode="0.0">
                  <c:v>2</c:v>
                </c:pt>
                <c:pt idx="1301" formatCode="0.0">
                  <c:v>2</c:v>
                </c:pt>
                <c:pt idx="1302" formatCode="0.0">
                  <c:v>2</c:v>
                </c:pt>
                <c:pt idx="1303" formatCode="0.0">
                  <c:v>2</c:v>
                </c:pt>
                <c:pt idx="1304" formatCode="0.0">
                  <c:v>2</c:v>
                </c:pt>
                <c:pt idx="1305" formatCode="0.0">
                  <c:v>2</c:v>
                </c:pt>
                <c:pt idx="1306" formatCode="0.0">
                  <c:v>2</c:v>
                </c:pt>
                <c:pt idx="1307" formatCode="0.0">
                  <c:v>2</c:v>
                </c:pt>
                <c:pt idx="1308" formatCode="0.0">
                  <c:v>2</c:v>
                </c:pt>
                <c:pt idx="1309" formatCode="0.0">
                  <c:v>1.5</c:v>
                </c:pt>
                <c:pt idx="1310" formatCode="0.0">
                  <c:v>1.5</c:v>
                </c:pt>
                <c:pt idx="1311" formatCode="0.0">
                  <c:v>1.5</c:v>
                </c:pt>
                <c:pt idx="1312" formatCode="0.0">
                  <c:v>1.5</c:v>
                </c:pt>
                <c:pt idx="1313" formatCode="0.0">
                  <c:v>1.5</c:v>
                </c:pt>
                <c:pt idx="1314" formatCode="0.0">
                  <c:v>1.5</c:v>
                </c:pt>
                <c:pt idx="1315" formatCode="0.0">
                  <c:v>1.5</c:v>
                </c:pt>
                <c:pt idx="1316" formatCode="0.0">
                  <c:v>1.5</c:v>
                </c:pt>
                <c:pt idx="1317" formatCode="0.0">
                  <c:v>1.5</c:v>
                </c:pt>
                <c:pt idx="1318" formatCode="0.0">
                  <c:v>1.5</c:v>
                </c:pt>
                <c:pt idx="1319" formatCode="0.0">
                  <c:v>1.5</c:v>
                </c:pt>
                <c:pt idx="1320" formatCode="0.0">
                  <c:v>1.5</c:v>
                </c:pt>
                <c:pt idx="1321" formatCode="0.0">
                  <c:v>1.5</c:v>
                </c:pt>
                <c:pt idx="1322" formatCode="0.0">
                  <c:v>1.5</c:v>
                </c:pt>
                <c:pt idx="1323" formatCode="0.0">
                  <c:v>1.5</c:v>
                </c:pt>
                <c:pt idx="1324" formatCode="0.0">
                  <c:v>1.5</c:v>
                </c:pt>
                <c:pt idx="1325" formatCode="0.0">
                  <c:v>1.5</c:v>
                </c:pt>
                <c:pt idx="1326" formatCode="0.0">
                  <c:v>1.5</c:v>
                </c:pt>
                <c:pt idx="1327" formatCode="0.0">
                  <c:v>1.5</c:v>
                </c:pt>
                <c:pt idx="1328" formatCode="0.0">
                  <c:v>1.5</c:v>
                </c:pt>
                <c:pt idx="1329" formatCode="0.0">
                  <c:v>1.5</c:v>
                </c:pt>
                <c:pt idx="1330" formatCode="0.0">
                  <c:v>1.5</c:v>
                </c:pt>
                <c:pt idx="1331" formatCode="0.0">
                  <c:v>1.5</c:v>
                </c:pt>
                <c:pt idx="1332" formatCode="0.0">
                  <c:v>1.5</c:v>
                </c:pt>
                <c:pt idx="1333" formatCode="0.0">
                  <c:v>1.5</c:v>
                </c:pt>
                <c:pt idx="1334" formatCode="0.0">
                  <c:v>1.5</c:v>
                </c:pt>
                <c:pt idx="1335" formatCode="0.0">
                  <c:v>1.5</c:v>
                </c:pt>
                <c:pt idx="1336" formatCode="0.0">
                  <c:v>1.5</c:v>
                </c:pt>
                <c:pt idx="1337" formatCode="0.0">
                  <c:v>1.5</c:v>
                </c:pt>
                <c:pt idx="1338" formatCode="0.0">
                  <c:v>1.5</c:v>
                </c:pt>
                <c:pt idx="1339" formatCode="0.0">
                  <c:v>1.5</c:v>
                </c:pt>
                <c:pt idx="1340" formatCode="0.0">
                  <c:v>1.5</c:v>
                </c:pt>
                <c:pt idx="1341" formatCode="0.0">
                  <c:v>1.5</c:v>
                </c:pt>
                <c:pt idx="1342" formatCode="0.0">
                  <c:v>1.5</c:v>
                </c:pt>
                <c:pt idx="1343" formatCode="0.0">
                  <c:v>1.5</c:v>
                </c:pt>
                <c:pt idx="1344" formatCode="0.0">
                  <c:v>1.5</c:v>
                </c:pt>
                <c:pt idx="1345" formatCode="0.0">
                  <c:v>1.5</c:v>
                </c:pt>
                <c:pt idx="1346" formatCode="0.0">
                  <c:v>1.5</c:v>
                </c:pt>
                <c:pt idx="1347" formatCode="0.0">
                  <c:v>1.5</c:v>
                </c:pt>
                <c:pt idx="1348" formatCode="0.0">
                  <c:v>1.5</c:v>
                </c:pt>
                <c:pt idx="1349" formatCode="0.0">
                  <c:v>1.5</c:v>
                </c:pt>
                <c:pt idx="1350" formatCode="0.0">
                  <c:v>1.5</c:v>
                </c:pt>
                <c:pt idx="1351" formatCode="0.0">
                  <c:v>1.5</c:v>
                </c:pt>
                <c:pt idx="1352" formatCode="0.0">
                  <c:v>1.5</c:v>
                </c:pt>
                <c:pt idx="1353" formatCode="0.0">
                  <c:v>1.5</c:v>
                </c:pt>
                <c:pt idx="1354" formatCode="0.0">
                  <c:v>1.5</c:v>
                </c:pt>
                <c:pt idx="1355" formatCode="0.0">
                  <c:v>1.5</c:v>
                </c:pt>
                <c:pt idx="1356" formatCode="0.0">
                  <c:v>1.5</c:v>
                </c:pt>
                <c:pt idx="1357" formatCode="0.0">
                  <c:v>1.5</c:v>
                </c:pt>
                <c:pt idx="1358" formatCode="0.0">
                  <c:v>1.5</c:v>
                </c:pt>
                <c:pt idx="1359" formatCode="0.0">
                  <c:v>1.5</c:v>
                </c:pt>
                <c:pt idx="1360" formatCode="0.0">
                  <c:v>1.5</c:v>
                </c:pt>
                <c:pt idx="1361" formatCode="0.0">
                  <c:v>1.5</c:v>
                </c:pt>
                <c:pt idx="1362" formatCode="0.0">
                  <c:v>1.5</c:v>
                </c:pt>
                <c:pt idx="1363" formatCode="0.0">
                  <c:v>1.5</c:v>
                </c:pt>
                <c:pt idx="1364" formatCode="0.0">
                  <c:v>1.5</c:v>
                </c:pt>
                <c:pt idx="1365" formatCode="0.0">
                  <c:v>1.5</c:v>
                </c:pt>
                <c:pt idx="1366" formatCode="0.0">
                  <c:v>1.5</c:v>
                </c:pt>
                <c:pt idx="1367" formatCode="0.0">
                  <c:v>1.5</c:v>
                </c:pt>
                <c:pt idx="1368" formatCode="0.0">
                  <c:v>1.5</c:v>
                </c:pt>
                <c:pt idx="1369" formatCode="0.0">
                  <c:v>1.5</c:v>
                </c:pt>
                <c:pt idx="1370" formatCode="0.0">
                  <c:v>1.5</c:v>
                </c:pt>
                <c:pt idx="1371" formatCode="0.0">
                  <c:v>1.5</c:v>
                </c:pt>
                <c:pt idx="1372" formatCode="0.0">
                  <c:v>1.5</c:v>
                </c:pt>
                <c:pt idx="1373" formatCode="0.0">
                  <c:v>1.5</c:v>
                </c:pt>
                <c:pt idx="1374" formatCode="0.0">
                  <c:v>1.5</c:v>
                </c:pt>
                <c:pt idx="1375" formatCode="0.0">
                  <c:v>1.5</c:v>
                </c:pt>
                <c:pt idx="1376" formatCode="0.0">
                  <c:v>1.5</c:v>
                </c:pt>
                <c:pt idx="1377" formatCode="0.0">
                  <c:v>1.5</c:v>
                </c:pt>
                <c:pt idx="1378" formatCode="0.0">
                  <c:v>1.5</c:v>
                </c:pt>
                <c:pt idx="1379" formatCode="0.0">
                  <c:v>1.5</c:v>
                </c:pt>
                <c:pt idx="1380" formatCode="0.0">
                  <c:v>1.5</c:v>
                </c:pt>
                <c:pt idx="1381" formatCode="0.0">
                  <c:v>1.5</c:v>
                </c:pt>
                <c:pt idx="1382" formatCode="0.0">
                  <c:v>1.5</c:v>
                </c:pt>
                <c:pt idx="1383" formatCode="0.0">
                  <c:v>1.5</c:v>
                </c:pt>
                <c:pt idx="1384" formatCode="0.0">
                  <c:v>1.5</c:v>
                </c:pt>
                <c:pt idx="1385" formatCode="0.0">
                  <c:v>1.5</c:v>
                </c:pt>
                <c:pt idx="1386" formatCode="0.0">
                  <c:v>1.5</c:v>
                </c:pt>
                <c:pt idx="1387" formatCode="0.0">
                  <c:v>1.5</c:v>
                </c:pt>
                <c:pt idx="1388" formatCode="0.0">
                  <c:v>1.5</c:v>
                </c:pt>
                <c:pt idx="1389" formatCode="0.0">
                  <c:v>1.5</c:v>
                </c:pt>
                <c:pt idx="1390" formatCode="0.0">
                  <c:v>1.5</c:v>
                </c:pt>
                <c:pt idx="1391" formatCode="0.0">
                  <c:v>1.5</c:v>
                </c:pt>
                <c:pt idx="1392" formatCode="0.0">
                  <c:v>1.5</c:v>
                </c:pt>
                <c:pt idx="1393" formatCode="0.0">
                  <c:v>1.5</c:v>
                </c:pt>
                <c:pt idx="1394" formatCode="0.0">
                  <c:v>1.5</c:v>
                </c:pt>
                <c:pt idx="1395" formatCode="0.0">
                  <c:v>1.5</c:v>
                </c:pt>
                <c:pt idx="1396" formatCode="0.0">
                  <c:v>1.5</c:v>
                </c:pt>
                <c:pt idx="1397" formatCode="0.0">
                  <c:v>1.5</c:v>
                </c:pt>
                <c:pt idx="1398" formatCode="0.0">
                  <c:v>1.5</c:v>
                </c:pt>
                <c:pt idx="1399" formatCode="0.0">
                  <c:v>1.5</c:v>
                </c:pt>
                <c:pt idx="1400" formatCode="0.0">
                  <c:v>1.5</c:v>
                </c:pt>
                <c:pt idx="1401" formatCode="0.0">
                  <c:v>1.5</c:v>
                </c:pt>
                <c:pt idx="1402" formatCode="0.0">
                  <c:v>1.5</c:v>
                </c:pt>
                <c:pt idx="1403" formatCode="0.0">
                  <c:v>1.5</c:v>
                </c:pt>
                <c:pt idx="1404" formatCode="0.0">
                  <c:v>1.5</c:v>
                </c:pt>
                <c:pt idx="1405" formatCode="0.0">
                  <c:v>1.5</c:v>
                </c:pt>
                <c:pt idx="1406">
                  <c:v>1.5</c:v>
                </c:pt>
                <c:pt idx="1407">
                  <c:v>1.5</c:v>
                </c:pt>
                <c:pt idx="1408">
                  <c:v>1.5</c:v>
                </c:pt>
                <c:pt idx="1409">
                  <c:v>1.5</c:v>
                </c:pt>
                <c:pt idx="1410">
                  <c:v>1.5</c:v>
                </c:pt>
                <c:pt idx="1411">
                  <c:v>1.5</c:v>
                </c:pt>
                <c:pt idx="1412">
                  <c:v>1.5</c:v>
                </c:pt>
                <c:pt idx="1413">
                  <c:v>1.5</c:v>
                </c:pt>
                <c:pt idx="1414">
                  <c:v>1.5</c:v>
                </c:pt>
                <c:pt idx="1415">
                  <c:v>1.5</c:v>
                </c:pt>
                <c:pt idx="1416">
                  <c:v>1.5</c:v>
                </c:pt>
                <c:pt idx="1417">
                  <c:v>1.5</c:v>
                </c:pt>
                <c:pt idx="1418">
                  <c:v>1.5</c:v>
                </c:pt>
                <c:pt idx="1419">
                  <c:v>1.5</c:v>
                </c:pt>
                <c:pt idx="1420">
                  <c:v>1.5</c:v>
                </c:pt>
                <c:pt idx="1421">
                  <c:v>1.5</c:v>
                </c:pt>
                <c:pt idx="1422">
                  <c:v>1.5</c:v>
                </c:pt>
                <c:pt idx="1423">
                  <c:v>1.5</c:v>
                </c:pt>
                <c:pt idx="1424">
                  <c:v>1.5</c:v>
                </c:pt>
                <c:pt idx="1425">
                  <c:v>1.5</c:v>
                </c:pt>
                <c:pt idx="1426">
                  <c:v>1.5</c:v>
                </c:pt>
                <c:pt idx="1427">
                  <c:v>1.5</c:v>
                </c:pt>
                <c:pt idx="1428">
                  <c:v>1.5</c:v>
                </c:pt>
                <c:pt idx="1429">
                  <c:v>1.5</c:v>
                </c:pt>
                <c:pt idx="1430">
                  <c:v>1.5</c:v>
                </c:pt>
                <c:pt idx="1431">
                  <c:v>1.5</c:v>
                </c:pt>
                <c:pt idx="1432">
                  <c:v>1.5</c:v>
                </c:pt>
                <c:pt idx="1433">
                  <c:v>1.5</c:v>
                </c:pt>
                <c:pt idx="1434">
                  <c:v>1.5</c:v>
                </c:pt>
                <c:pt idx="1435">
                  <c:v>1.5</c:v>
                </c:pt>
                <c:pt idx="1436">
                  <c:v>1.5</c:v>
                </c:pt>
                <c:pt idx="1437">
                  <c:v>1.5</c:v>
                </c:pt>
                <c:pt idx="1438">
                  <c:v>1.5</c:v>
                </c:pt>
                <c:pt idx="1439">
                  <c:v>1.5</c:v>
                </c:pt>
                <c:pt idx="1440">
                  <c:v>1.5</c:v>
                </c:pt>
                <c:pt idx="1441">
                  <c:v>1.5</c:v>
                </c:pt>
                <c:pt idx="1442">
                  <c:v>1.5</c:v>
                </c:pt>
                <c:pt idx="1443">
                  <c:v>1.5</c:v>
                </c:pt>
                <c:pt idx="1444">
                  <c:v>1.5</c:v>
                </c:pt>
                <c:pt idx="1445">
                  <c:v>1.5</c:v>
                </c:pt>
                <c:pt idx="1446">
                  <c:v>1.5</c:v>
                </c:pt>
                <c:pt idx="1447">
                  <c:v>1.5</c:v>
                </c:pt>
                <c:pt idx="1448">
                  <c:v>1.5</c:v>
                </c:pt>
                <c:pt idx="1449">
                  <c:v>1.5</c:v>
                </c:pt>
                <c:pt idx="1450">
                  <c:v>1.5</c:v>
                </c:pt>
                <c:pt idx="1451">
                  <c:v>1.5</c:v>
                </c:pt>
                <c:pt idx="1452">
                  <c:v>1.5</c:v>
                </c:pt>
                <c:pt idx="1453">
                  <c:v>1.5</c:v>
                </c:pt>
                <c:pt idx="1454">
                  <c:v>1.5</c:v>
                </c:pt>
                <c:pt idx="1455">
                  <c:v>1.5</c:v>
                </c:pt>
                <c:pt idx="1456">
                  <c:v>1.5</c:v>
                </c:pt>
                <c:pt idx="1457">
                  <c:v>1.5</c:v>
                </c:pt>
                <c:pt idx="1458">
                  <c:v>1.5</c:v>
                </c:pt>
                <c:pt idx="1459">
                  <c:v>1.5</c:v>
                </c:pt>
                <c:pt idx="1460">
                  <c:v>1.5</c:v>
                </c:pt>
                <c:pt idx="1461">
                  <c:v>1.5</c:v>
                </c:pt>
                <c:pt idx="1462">
                  <c:v>1.5</c:v>
                </c:pt>
                <c:pt idx="1463">
                  <c:v>1.5</c:v>
                </c:pt>
                <c:pt idx="1464">
                  <c:v>1.5</c:v>
                </c:pt>
                <c:pt idx="1465">
                  <c:v>1.5</c:v>
                </c:pt>
                <c:pt idx="1466">
                  <c:v>1.5</c:v>
                </c:pt>
                <c:pt idx="1467">
                  <c:v>1.5</c:v>
                </c:pt>
                <c:pt idx="1468">
                  <c:v>1.5</c:v>
                </c:pt>
                <c:pt idx="1469">
                  <c:v>1.5</c:v>
                </c:pt>
                <c:pt idx="1470">
                  <c:v>1.5</c:v>
                </c:pt>
                <c:pt idx="1471">
                  <c:v>1.5</c:v>
                </c:pt>
                <c:pt idx="1472">
                  <c:v>1.5</c:v>
                </c:pt>
                <c:pt idx="1473">
                  <c:v>1.5</c:v>
                </c:pt>
                <c:pt idx="1474">
                  <c:v>1.5</c:v>
                </c:pt>
                <c:pt idx="1475">
                  <c:v>1.5</c:v>
                </c:pt>
                <c:pt idx="1476">
                  <c:v>1.5</c:v>
                </c:pt>
                <c:pt idx="1477">
                  <c:v>1.5</c:v>
                </c:pt>
                <c:pt idx="1478">
                  <c:v>1.5</c:v>
                </c:pt>
                <c:pt idx="1479">
                  <c:v>1.5</c:v>
                </c:pt>
                <c:pt idx="1480">
                  <c:v>1.5</c:v>
                </c:pt>
                <c:pt idx="1481">
                  <c:v>1.5</c:v>
                </c:pt>
                <c:pt idx="1482">
                  <c:v>1.5</c:v>
                </c:pt>
                <c:pt idx="1483">
                  <c:v>1.5</c:v>
                </c:pt>
                <c:pt idx="1484">
                  <c:v>1.5</c:v>
                </c:pt>
                <c:pt idx="1485">
                  <c:v>1.5</c:v>
                </c:pt>
                <c:pt idx="1486">
                  <c:v>1.5</c:v>
                </c:pt>
                <c:pt idx="1487">
                  <c:v>1.5</c:v>
                </c:pt>
                <c:pt idx="1488">
                  <c:v>1.5</c:v>
                </c:pt>
                <c:pt idx="1489">
                  <c:v>1.5</c:v>
                </c:pt>
                <c:pt idx="1490">
                  <c:v>1.5</c:v>
                </c:pt>
                <c:pt idx="1491">
                  <c:v>1.5</c:v>
                </c:pt>
                <c:pt idx="1492">
                  <c:v>1.5</c:v>
                </c:pt>
                <c:pt idx="1493">
                  <c:v>1.5</c:v>
                </c:pt>
                <c:pt idx="1494">
                  <c:v>1.5</c:v>
                </c:pt>
                <c:pt idx="1495">
                  <c:v>1.5</c:v>
                </c:pt>
                <c:pt idx="1496">
                  <c:v>1.5</c:v>
                </c:pt>
                <c:pt idx="1497">
                  <c:v>1.5</c:v>
                </c:pt>
                <c:pt idx="1498">
                  <c:v>1.5</c:v>
                </c:pt>
                <c:pt idx="1499">
                  <c:v>1.5</c:v>
                </c:pt>
                <c:pt idx="1500">
                  <c:v>1.5</c:v>
                </c:pt>
                <c:pt idx="1501">
                  <c:v>1.5</c:v>
                </c:pt>
                <c:pt idx="1502">
                  <c:v>1.5</c:v>
                </c:pt>
                <c:pt idx="1503">
                  <c:v>1.5</c:v>
                </c:pt>
                <c:pt idx="1504">
                  <c:v>1.5</c:v>
                </c:pt>
                <c:pt idx="1505">
                  <c:v>1.5</c:v>
                </c:pt>
                <c:pt idx="1506">
                  <c:v>1.5</c:v>
                </c:pt>
                <c:pt idx="1507">
                  <c:v>1.5</c:v>
                </c:pt>
                <c:pt idx="1508">
                  <c:v>1.5</c:v>
                </c:pt>
                <c:pt idx="1509">
                  <c:v>1.5</c:v>
                </c:pt>
                <c:pt idx="1510">
                  <c:v>1.5</c:v>
                </c:pt>
                <c:pt idx="1511">
                  <c:v>1.5</c:v>
                </c:pt>
                <c:pt idx="1512">
                  <c:v>1.5</c:v>
                </c:pt>
                <c:pt idx="1513">
                  <c:v>1.5</c:v>
                </c:pt>
                <c:pt idx="1514">
                  <c:v>1.5</c:v>
                </c:pt>
                <c:pt idx="1515">
                  <c:v>1.5</c:v>
                </c:pt>
                <c:pt idx="1516">
                  <c:v>1.5</c:v>
                </c:pt>
                <c:pt idx="1517">
                  <c:v>1.5</c:v>
                </c:pt>
                <c:pt idx="1518">
                  <c:v>1.5</c:v>
                </c:pt>
                <c:pt idx="1519">
                  <c:v>1.5</c:v>
                </c:pt>
                <c:pt idx="1520">
                  <c:v>1.5</c:v>
                </c:pt>
                <c:pt idx="1521">
                  <c:v>1.5</c:v>
                </c:pt>
                <c:pt idx="1522">
                  <c:v>1.5</c:v>
                </c:pt>
                <c:pt idx="1523">
                  <c:v>1.5</c:v>
                </c:pt>
                <c:pt idx="1524">
                  <c:v>1.5</c:v>
                </c:pt>
                <c:pt idx="1525">
                  <c:v>1.5</c:v>
                </c:pt>
                <c:pt idx="1526">
                  <c:v>1.5</c:v>
                </c:pt>
                <c:pt idx="1527">
                  <c:v>1.5</c:v>
                </c:pt>
                <c:pt idx="1528">
                  <c:v>1.5</c:v>
                </c:pt>
                <c:pt idx="1529">
                  <c:v>1.5</c:v>
                </c:pt>
                <c:pt idx="1530">
                  <c:v>1.5</c:v>
                </c:pt>
                <c:pt idx="1531">
                  <c:v>1.5</c:v>
                </c:pt>
                <c:pt idx="1532">
                  <c:v>1.5</c:v>
                </c:pt>
                <c:pt idx="1533">
                  <c:v>1.5</c:v>
                </c:pt>
                <c:pt idx="1534">
                  <c:v>1.5</c:v>
                </c:pt>
                <c:pt idx="1535">
                  <c:v>1.5</c:v>
                </c:pt>
                <c:pt idx="1536">
                  <c:v>1.5</c:v>
                </c:pt>
                <c:pt idx="1537">
                  <c:v>1.5</c:v>
                </c:pt>
                <c:pt idx="1538">
                  <c:v>1.5</c:v>
                </c:pt>
                <c:pt idx="1539">
                  <c:v>1.5</c:v>
                </c:pt>
                <c:pt idx="1540">
                  <c:v>1.5</c:v>
                </c:pt>
                <c:pt idx="1541">
                  <c:v>1.5</c:v>
                </c:pt>
                <c:pt idx="1542">
                  <c:v>1.5</c:v>
                </c:pt>
                <c:pt idx="1543">
                  <c:v>1.5</c:v>
                </c:pt>
                <c:pt idx="1544">
                  <c:v>1.5</c:v>
                </c:pt>
                <c:pt idx="1545">
                  <c:v>1.5</c:v>
                </c:pt>
                <c:pt idx="1546">
                  <c:v>1.5</c:v>
                </c:pt>
                <c:pt idx="1547">
                  <c:v>1.5</c:v>
                </c:pt>
                <c:pt idx="1548">
                  <c:v>1.5</c:v>
                </c:pt>
                <c:pt idx="1549">
                  <c:v>1.5</c:v>
                </c:pt>
                <c:pt idx="1550">
                  <c:v>1.5</c:v>
                </c:pt>
                <c:pt idx="1551">
                  <c:v>1.5</c:v>
                </c:pt>
                <c:pt idx="1552">
                  <c:v>1.5</c:v>
                </c:pt>
                <c:pt idx="1553">
                  <c:v>1.5</c:v>
                </c:pt>
                <c:pt idx="1554">
                  <c:v>1.5</c:v>
                </c:pt>
                <c:pt idx="1555">
                  <c:v>1.5</c:v>
                </c:pt>
                <c:pt idx="1556">
                  <c:v>1.5</c:v>
                </c:pt>
                <c:pt idx="1557">
                  <c:v>1.5</c:v>
                </c:pt>
                <c:pt idx="1558">
                  <c:v>1.5</c:v>
                </c:pt>
                <c:pt idx="1559">
                  <c:v>1.5</c:v>
                </c:pt>
                <c:pt idx="1560">
                  <c:v>1.5</c:v>
                </c:pt>
                <c:pt idx="1561">
                  <c:v>1.5</c:v>
                </c:pt>
                <c:pt idx="1562">
                  <c:v>1.5</c:v>
                </c:pt>
                <c:pt idx="1563">
                  <c:v>1.5</c:v>
                </c:pt>
                <c:pt idx="1564">
                  <c:v>1.5</c:v>
                </c:pt>
                <c:pt idx="1565">
                  <c:v>1.5</c:v>
                </c:pt>
                <c:pt idx="1566">
                  <c:v>1.5</c:v>
                </c:pt>
                <c:pt idx="1567">
                  <c:v>1.5</c:v>
                </c:pt>
                <c:pt idx="1568">
                  <c:v>1.5</c:v>
                </c:pt>
                <c:pt idx="1569">
                  <c:v>1.5</c:v>
                </c:pt>
                <c:pt idx="1570">
                  <c:v>1.5</c:v>
                </c:pt>
                <c:pt idx="1571">
                  <c:v>1.5</c:v>
                </c:pt>
                <c:pt idx="1572">
                  <c:v>1.5</c:v>
                </c:pt>
                <c:pt idx="1573">
                  <c:v>1.5</c:v>
                </c:pt>
                <c:pt idx="1574">
                  <c:v>1.5</c:v>
                </c:pt>
                <c:pt idx="1575">
                  <c:v>1.5</c:v>
                </c:pt>
                <c:pt idx="1576">
                  <c:v>1.5</c:v>
                </c:pt>
                <c:pt idx="1577">
                  <c:v>1.5</c:v>
                </c:pt>
                <c:pt idx="1578">
                  <c:v>1.5</c:v>
                </c:pt>
                <c:pt idx="1579">
                  <c:v>1.5</c:v>
                </c:pt>
                <c:pt idx="1580">
                  <c:v>1.5</c:v>
                </c:pt>
                <c:pt idx="1581">
                  <c:v>1.5</c:v>
                </c:pt>
                <c:pt idx="1582">
                  <c:v>1.5</c:v>
                </c:pt>
                <c:pt idx="1583">
                  <c:v>1.5</c:v>
                </c:pt>
                <c:pt idx="1584">
                  <c:v>1.5</c:v>
                </c:pt>
                <c:pt idx="1585">
                  <c:v>1.5</c:v>
                </c:pt>
                <c:pt idx="1586">
                  <c:v>1.5</c:v>
                </c:pt>
                <c:pt idx="1587">
                  <c:v>1.5</c:v>
                </c:pt>
                <c:pt idx="1588">
                  <c:v>1.5</c:v>
                </c:pt>
                <c:pt idx="1589">
                  <c:v>1.5</c:v>
                </c:pt>
                <c:pt idx="1590">
                  <c:v>1.5</c:v>
                </c:pt>
                <c:pt idx="1591">
                  <c:v>1.5</c:v>
                </c:pt>
                <c:pt idx="1592">
                  <c:v>1.5</c:v>
                </c:pt>
                <c:pt idx="1593">
                  <c:v>1.5</c:v>
                </c:pt>
                <c:pt idx="1594">
                  <c:v>1.5</c:v>
                </c:pt>
                <c:pt idx="1595">
                  <c:v>1.5</c:v>
                </c:pt>
                <c:pt idx="1596">
                  <c:v>1.5</c:v>
                </c:pt>
                <c:pt idx="1597">
                  <c:v>1.5</c:v>
                </c:pt>
                <c:pt idx="1598">
                  <c:v>1.5</c:v>
                </c:pt>
                <c:pt idx="1599">
                  <c:v>1.5</c:v>
                </c:pt>
                <c:pt idx="1600">
                  <c:v>1.5</c:v>
                </c:pt>
                <c:pt idx="1601">
                  <c:v>1.5</c:v>
                </c:pt>
                <c:pt idx="1602">
                  <c:v>1.5</c:v>
                </c:pt>
                <c:pt idx="1603">
                  <c:v>1.5</c:v>
                </c:pt>
                <c:pt idx="1604">
                  <c:v>1.5</c:v>
                </c:pt>
                <c:pt idx="1605">
                  <c:v>1.5</c:v>
                </c:pt>
                <c:pt idx="1606">
                  <c:v>1.5</c:v>
                </c:pt>
                <c:pt idx="1607">
                  <c:v>1.5</c:v>
                </c:pt>
                <c:pt idx="1608">
                  <c:v>1.5</c:v>
                </c:pt>
                <c:pt idx="1609">
                  <c:v>1.5</c:v>
                </c:pt>
                <c:pt idx="1610">
                  <c:v>1.5</c:v>
                </c:pt>
                <c:pt idx="1611">
                  <c:v>1.5</c:v>
                </c:pt>
                <c:pt idx="1612">
                  <c:v>1.5</c:v>
                </c:pt>
                <c:pt idx="1613">
                  <c:v>1.5</c:v>
                </c:pt>
                <c:pt idx="1614">
                  <c:v>1.5</c:v>
                </c:pt>
                <c:pt idx="1615">
                  <c:v>1.5</c:v>
                </c:pt>
                <c:pt idx="1616">
                  <c:v>1.5</c:v>
                </c:pt>
                <c:pt idx="1617">
                  <c:v>1.5</c:v>
                </c:pt>
                <c:pt idx="1618">
                  <c:v>1.5</c:v>
                </c:pt>
                <c:pt idx="1619">
                  <c:v>1.5</c:v>
                </c:pt>
                <c:pt idx="1620">
                  <c:v>1.5</c:v>
                </c:pt>
                <c:pt idx="1621">
                  <c:v>1.5</c:v>
                </c:pt>
                <c:pt idx="1622">
                  <c:v>1.5</c:v>
                </c:pt>
                <c:pt idx="1623">
                  <c:v>1.5</c:v>
                </c:pt>
                <c:pt idx="1624">
                  <c:v>1.5</c:v>
                </c:pt>
                <c:pt idx="1625">
                  <c:v>1.5</c:v>
                </c:pt>
                <c:pt idx="1626">
                  <c:v>1.5</c:v>
                </c:pt>
                <c:pt idx="1627">
                  <c:v>1.5</c:v>
                </c:pt>
                <c:pt idx="1628">
                  <c:v>1.5</c:v>
                </c:pt>
                <c:pt idx="1629">
                  <c:v>1.5</c:v>
                </c:pt>
                <c:pt idx="1630">
                  <c:v>1.5</c:v>
                </c:pt>
                <c:pt idx="1631">
                  <c:v>1.5</c:v>
                </c:pt>
                <c:pt idx="1632">
                  <c:v>1.5</c:v>
                </c:pt>
                <c:pt idx="1633">
                  <c:v>1.5</c:v>
                </c:pt>
                <c:pt idx="1634">
                  <c:v>1.5</c:v>
                </c:pt>
                <c:pt idx="1635">
                  <c:v>1.5</c:v>
                </c:pt>
                <c:pt idx="1636">
                  <c:v>1.5</c:v>
                </c:pt>
                <c:pt idx="1637">
                  <c:v>1.5</c:v>
                </c:pt>
                <c:pt idx="1638">
                  <c:v>1.5</c:v>
                </c:pt>
                <c:pt idx="1639">
                  <c:v>1.5</c:v>
                </c:pt>
                <c:pt idx="1640">
                  <c:v>1.5</c:v>
                </c:pt>
                <c:pt idx="1641">
                  <c:v>1.5</c:v>
                </c:pt>
                <c:pt idx="1642">
                  <c:v>1.5</c:v>
                </c:pt>
                <c:pt idx="1643">
                  <c:v>1.5</c:v>
                </c:pt>
                <c:pt idx="1644">
                  <c:v>1.5</c:v>
                </c:pt>
                <c:pt idx="1645">
                  <c:v>1.5</c:v>
                </c:pt>
                <c:pt idx="1646">
                  <c:v>1.5</c:v>
                </c:pt>
                <c:pt idx="1647">
                  <c:v>1.5</c:v>
                </c:pt>
                <c:pt idx="1648">
                  <c:v>1.5</c:v>
                </c:pt>
                <c:pt idx="1649">
                  <c:v>1.5</c:v>
                </c:pt>
                <c:pt idx="1650">
                  <c:v>1.5</c:v>
                </c:pt>
                <c:pt idx="1651">
                  <c:v>1.5</c:v>
                </c:pt>
                <c:pt idx="1652">
                  <c:v>1.5</c:v>
                </c:pt>
                <c:pt idx="1653">
                  <c:v>1.5</c:v>
                </c:pt>
                <c:pt idx="1654">
                  <c:v>1.5</c:v>
                </c:pt>
                <c:pt idx="1655">
                  <c:v>1.5</c:v>
                </c:pt>
                <c:pt idx="1656">
                  <c:v>1.5</c:v>
                </c:pt>
                <c:pt idx="1657">
                  <c:v>1.5</c:v>
                </c:pt>
                <c:pt idx="1658">
                  <c:v>1.5</c:v>
                </c:pt>
                <c:pt idx="1659">
                  <c:v>1.5</c:v>
                </c:pt>
                <c:pt idx="1660">
                  <c:v>1.5</c:v>
                </c:pt>
                <c:pt idx="1661">
                  <c:v>1.5</c:v>
                </c:pt>
                <c:pt idx="1662">
                  <c:v>1.5</c:v>
                </c:pt>
                <c:pt idx="1663">
                  <c:v>1.5</c:v>
                </c:pt>
                <c:pt idx="1664">
                  <c:v>1.5</c:v>
                </c:pt>
                <c:pt idx="1665">
                  <c:v>1.5</c:v>
                </c:pt>
                <c:pt idx="1666">
                  <c:v>1.5</c:v>
                </c:pt>
                <c:pt idx="1667">
                  <c:v>1.5</c:v>
                </c:pt>
                <c:pt idx="1668">
                  <c:v>1.5</c:v>
                </c:pt>
                <c:pt idx="1669">
                  <c:v>1.5</c:v>
                </c:pt>
                <c:pt idx="1670">
                  <c:v>1.5</c:v>
                </c:pt>
                <c:pt idx="1671">
                  <c:v>1.5</c:v>
                </c:pt>
                <c:pt idx="1672">
                  <c:v>1.5</c:v>
                </c:pt>
                <c:pt idx="1673">
                  <c:v>1.5</c:v>
                </c:pt>
                <c:pt idx="1674">
                  <c:v>1.5</c:v>
                </c:pt>
                <c:pt idx="1675">
                  <c:v>1.5</c:v>
                </c:pt>
                <c:pt idx="1676">
                  <c:v>1.5</c:v>
                </c:pt>
                <c:pt idx="1677">
                  <c:v>1.5</c:v>
                </c:pt>
                <c:pt idx="1678">
                  <c:v>1.5</c:v>
                </c:pt>
                <c:pt idx="1679">
                  <c:v>1.5</c:v>
                </c:pt>
                <c:pt idx="1680">
                  <c:v>1.5</c:v>
                </c:pt>
                <c:pt idx="1681">
                  <c:v>1.5</c:v>
                </c:pt>
                <c:pt idx="1682">
                  <c:v>1.5</c:v>
                </c:pt>
                <c:pt idx="1683">
                  <c:v>1.5</c:v>
                </c:pt>
                <c:pt idx="1684">
                  <c:v>1.5</c:v>
                </c:pt>
                <c:pt idx="1685">
                  <c:v>1.5</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1.5</c:v>
                </c:pt>
                <c:pt idx="1710">
                  <c:v>1.5</c:v>
                </c:pt>
                <c:pt idx="1711">
                  <c:v>1.5</c:v>
                </c:pt>
                <c:pt idx="1712">
                  <c:v>1.5</c:v>
                </c:pt>
                <c:pt idx="1713">
                  <c:v>1.5</c:v>
                </c:pt>
                <c:pt idx="1714">
                  <c:v>1.5</c:v>
                </c:pt>
                <c:pt idx="1715">
                  <c:v>1.5</c:v>
                </c:pt>
                <c:pt idx="1716">
                  <c:v>1.5</c:v>
                </c:pt>
                <c:pt idx="1717">
                  <c:v>1.5</c:v>
                </c:pt>
                <c:pt idx="1718">
                  <c:v>1.5</c:v>
                </c:pt>
                <c:pt idx="1719">
                  <c:v>1.5</c:v>
                </c:pt>
                <c:pt idx="1720">
                  <c:v>1.5</c:v>
                </c:pt>
                <c:pt idx="1721">
                  <c:v>1.5</c:v>
                </c:pt>
                <c:pt idx="1722">
                  <c:v>1.5</c:v>
                </c:pt>
                <c:pt idx="1723">
                  <c:v>1.5</c:v>
                </c:pt>
                <c:pt idx="1724">
                  <c:v>1.5</c:v>
                </c:pt>
                <c:pt idx="1725">
                  <c:v>1.5</c:v>
                </c:pt>
                <c:pt idx="1726">
                  <c:v>1.5</c:v>
                </c:pt>
                <c:pt idx="1727">
                  <c:v>1.5</c:v>
                </c:pt>
                <c:pt idx="1728">
                  <c:v>1.5</c:v>
                </c:pt>
                <c:pt idx="1729">
                  <c:v>1.5</c:v>
                </c:pt>
                <c:pt idx="1730">
                  <c:v>1.5</c:v>
                </c:pt>
                <c:pt idx="1731">
                  <c:v>1.5</c:v>
                </c:pt>
                <c:pt idx="1732">
                  <c:v>1.5</c:v>
                </c:pt>
                <c:pt idx="1733">
                  <c:v>1.5</c:v>
                </c:pt>
                <c:pt idx="1734">
                  <c:v>1.5</c:v>
                </c:pt>
                <c:pt idx="1735">
                  <c:v>1.5</c:v>
                </c:pt>
                <c:pt idx="1736">
                  <c:v>1.5</c:v>
                </c:pt>
                <c:pt idx="1737">
                  <c:v>1.5</c:v>
                </c:pt>
                <c:pt idx="1738">
                  <c:v>1.5</c:v>
                </c:pt>
                <c:pt idx="1739">
                  <c:v>1.5</c:v>
                </c:pt>
                <c:pt idx="1740">
                  <c:v>1.5</c:v>
                </c:pt>
                <c:pt idx="1741">
                  <c:v>1.5</c:v>
                </c:pt>
                <c:pt idx="1742">
                  <c:v>1.5</c:v>
                </c:pt>
                <c:pt idx="1743">
                  <c:v>1.5</c:v>
                </c:pt>
                <c:pt idx="1744">
                  <c:v>1.5</c:v>
                </c:pt>
                <c:pt idx="1745">
                  <c:v>1.5</c:v>
                </c:pt>
                <c:pt idx="1746">
                  <c:v>1.5</c:v>
                </c:pt>
                <c:pt idx="1747">
                  <c:v>1.5</c:v>
                </c:pt>
                <c:pt idx="1748">
                  <c:v>1.5</c:v>
                </c:pt>
                <c:pt idx="1749">
                  <c:v>1.5</c:v>
                </c:pt>
                <c:pt idx="1750">
                  <c:v>1.5</c:v>
                </c:pt>
                <c:pt idx="1751">
                  <c:v>1.5</c:v>
                </c:pt>
                <c:pt idx="1752">
                  <c:v>1.5</c:v>
                </c:pt>
                <c:pt idx="1753">
                  <c:v>1.5</c:v>
                </c:pt>
                <c:pt idx="1754">
                  <c:v>1.5</c:v>
                </c:pt>
                <c:pt idx="1755">
                  <c:v>1.5</c:v>
                </c:pt>
                <c:pt idx="1756">
                  <c:v>1.5</c:v>
                </c:pt>
                <c:pt idx="1757">
                  <c:v>1.5</c:v>
                </c:pt>
                <c:pt idx="1758">
                  <c:v>1.5</c:v>
                </c:pt>
                <c:pt idx="1759">
                  <c:v>1.5</c:v>
                </c:pt>
                <c:pt idx="1760">
                  <c:v>1.5</c:v>
                </c:pt>
                <c:pt idx="1761">
                  <c:v>1.5</c:v>
                </c:pt>
                <c:pt idx="1762">
                  <c:v>1.5</c:v>
                </c:pt>
                <c:pt idx="1763">
                  <c:v>1.5</c:v>
                </c:pt>
                <c:pt idx="1764">
                  <c:v>1.5</c:v>
                </c:pt>
                <c:pt idx="1765">
                  <c:v>1.5</c:v>
                </c:pt>
                <c:pt idx="1766">
                  <c:v>1.5</c:v>
                </c:pt>
                <c:pt idx="1767">
                  <c:v>1.5</c:v>
                </c:pt>
                <c:pt idx="1768">
                  <c:v>1.5</c:v>
                </c:pt>
                <c:pt idx="1769">
                  <c:v>1.5</c:v>
                </c:pt>
                <c:pt idx="1770">
                  <c:v>1.5</c:v>
                </c:pt>
                <c:pt idx="1771">
                  <c:v>1.5</c:v>
                </c:pt>
                <c:pt idx="1772">
                  <c:v>1.5</c:v>
                </c:pt>
              </c:numCache>
            </c:numRef>
          </c:val>
          <c:smooth val="0"/>
        </c:ser>
        <c:ser>
          <c:idx val="1"/>
          <c:order val="1"/>
          <c:tx>
            <c:strRef>
              <c:f>'1.1 WIBOR'!$B$2</c:f>
              <c:strCache>
                <c:ptCount val="1"/>
                <c:pt idx="0">
                  <c:v>Wibor 3M (%)</c:v>
                </c:pt>
              </c:strCache>
            </c:strRef>
          </c:tx>
          <c:spPr>
            <a:ln w="25400">
              <a:solidFill>
                <a:srgbClr val="DD0806"/>
              </a:solidFill>
              <a:prstDash val="solid"/>
            </a:ln>
          </c:spPr>
          <c:marker>
            <c:symbol val="none"/>
          </c:marker>
          <c:cat>
            <c:strRef>
              <c:f>'1.1 WIBOR'!$C$256:$C$2028</c:f>
              <c:strCache>
                <c:ptCount val="1773"/>
                <c:pt idx="0">
                  <c:v>12.2009</c:v>
                </c:pt>
                <c:pt idx="1">
                  <c:v>2009-12-30</c:v>
                </c:pt>
                <c:pt idx="2">
                  <c:v>2009-12-31</c:v>
                </c:pt>
                <c:pt idx="3">
                  <c:v>2010-01-04</c:v>
                </c:pt>
                <c:pt idx="4">
                  <c:v>2010-01-05</c:v>
                </c:pt>
                <c:pt idx="5">
                  <c:v>2010-01-06</c:v>
                </c:pt>
                <c:pt idx="6">
                  <c:v>2010-01-07</c:v>
                </c:pt>
                <c:pt idx="7">
                  <c:v>2010-01-08</c:v>
                </c:pt>
                <c:pt idx="8">
                  <c:v>2010-01-11</c:v>
                </c:pt>
                <c:pt idx="9">
                  <c:v>2010-01-12</c:v>
                </c:pt>
                <c:pt idx="10">
                  <c:v>2010-01-13</c:v>
                </c:pt>
                <c:pt idx="11">
                  <c:v>2010-01-14</c:v>
                </c:pt>
                <c:pt idx="12">
                  <c:v>2010-01-15</c:v>
                </c:pt>
                <c:pt idx="13">
                  <c:v>2010-01-18</c:v>
                </c:pt>
                <c:pt idx="14">
                  <c:v>2010-01-19</c:v>
                </c:pt>
                <c:pt idx="15">
                  <c:v>2010-01-20</c:v>
                </c:pt>
                <c:pt idx="16">
                  <c:v>2010-01-21</c:v>
                </c:pt>
                <c:pt idx="17">
                  <c:v>2010-01-22</c:v>
                </c:pt>
                <c:pt idx="18">
                  <c:v>2010-01-25</c:v>
                </c:pt>
                <c:pt idx="19">
                  <c:v>2010-01-26</c:v>
                </c:pt>
                <c:pt idx="20">
                  <c:v>2010-01-27</c:v>
                </c:pt>
                <c:pt idx="21">
                  <c:v>2010-01-28</c:v>
                </c:pt>
                <c:pt idx="22">
                  <c:v>2010-01-29</c:v>
                </c:pt>
                <c:pt idx="23">
                  <c:v>2010-02-01</c:v>
                </c:pt>
                <c:pt idx="24">
                  <c:v>2010-02-02</c:v>
                </c:pt>
                <c:pt idx="25">
                  <c:v>2010-02-03</c:v>
                </c:pt>
                <c:pt idx="26">
                  <c:v>2010-02-04</c:v>
                </c:pt>
                <c:pt idx="27">
                  <c:v>2010-02-05</c:v>
                </c:pt>
                <c:pt idx="28">
                  <c:v>2010-02-08</c:v>
                </c:pt>
                <c:pt idx="29">
                  <c:v>2010-02-09</c:v>
                </c:pt>
                <c:pt idx="30">
                  <c:v>2010-02-10</c:v>
                </c:pt>
                <c:pt idx="31">
                  <c:v>2010-02-11</c:v>
                </c:pt>
                <c:pt idx="32">
                  <c:v>2010-02-12</c:v>
                </c:pt>
                <c:pt idx="33">
                  <c:v>2010-02-15</c:v>
                </c:pt>
                <c:pt idx="34">
                  <c:v>2010-02-16</c:v>
                </c:pt>
                <c:pt idx="35">
                  <c:v>2010-02-17</c:v>
                </c:pt>
                <c:pt idx="36">
                  <c:v>2010-02-18</c:v>
                </c:pt>
                <c:pt idx="37">
                  <c:v>2010-02-19</c:v>
                </c:pt>
                <c:pt idx="38">
                  <c:v>2010-02-22</c:v>
                </c:pt>
                <c:pt idx="39">
                  <c:v>2010-02-23</c:v>
                </c:pt>
                <c:pt idx="40">
                  <c:v>2010-02-24</c:v>
                </c:pt>
                <c:pt idx="41">
                  <c:v>2010-02-25</c:v>
                </c:pt>
                <c:pt idx="42">
                  <c:v>2010-02-26</c:v>
                </c:pt>
                <c:pt idx="43">
                  <c:v>2010-03-01</c:v>
                </c:pt>
                <c:pt idx="44">
                  <c:v>2010-03-02</c:v>
                </c:pt>
                <c:pt idx="45">
                  <c:v>2010-03-03</c:v>
                </c:pt>
                <c:pt idx="46">
                  <c:v>2010-03-04</c:v>
                </c:pt>
                <c:pt idx="47">
                  <c:v>2010-03-05</c:v>
                </c:pt>
                <c:pt idx="48">
                  <c:v>2010-03-08</c:v>
                </c:pt>
                <c:pt idx="49">
                  <c:v>2010-03-09</c:v>
                </c:pt>
                <c:pt idx="50">
                  <c:v>2010-03-10</c:v>
                </c:pt>
                <c:pt idx="51">
                  <c:v>2010-03-11</c:v>
                </c:pt>
                <c:pt idx="52">
                  <c:v>2010-03-12</c:v>
                </c:pt>
                <c:pt idx="53">
                  <c:v>2010-03-15</c:v>
                </c:pt>
                <c:pt idx="54">
                  <c:v>2010-03-16</c:v>
                </c:pt>
                <c:pt idx="55">
                  <c:v>2010-03-17</c:v>
                </c:pt>
                <c:pt idx="56">
                  <c:v>2010-03-18</c:v>
                </c:pt>
                <c:pt idx="57">
                  <c:v>2010-03-19</c:v>
                </c:pt>
                <c:pt idx="58">
                  <c:v>2010-03-22</c:v>
                </c:pt>
                <c:pt idx="59">
                  <c:v>2010-03-23</c:v>
                </c:pt>
                <c:pt idx="60">
                  <c:v>2010-03-24</c:v>
                </c:pt>
                <c:pt idx="61">
                  <c:v>2010-03-25</c:v>
                </c:pt>
                <c:pt idx="62">
                  <c:v>2010-03-26</c:v>
                </c:pt>
                <c:pt idx="63">
                  <c:v>2010-03-29</c:v>
                </c:pt>
                <c:pt idx="64">
                  <c:v>2010-03-30</c:v>
                </c:pt>
                <c:pt idx="65">
                  <c:v>2010-03-31</c:v>
                </c:pt>
                <c:pt idx="66">
                  <c:v>2010-04-01</c:v>
                </c:pt>
                <c:pt idx="67">
                  <c:v>2010-04-02</c:v>
                </c:pt>
                <c:pt idx="68">
                  <c:v>2010-04-06</c:v>
                </c:pt>
                <c:pt idx="69">
                  <c:v>2010-04-07</c:v>
                </c:pt>
                <c:pt idx="70">
                  <c:v>2010-04-08</c:v>
                </c:pt>
                <c:pt idx="71">
                  <c:v>2010-04-09</c:v>
                </c:pt>
                <c:pt idx="72">
                  <c:v>2010-04-12</c:v>
                </c:pt>
                <c:pt idx="73">
                  <c:v>2010-04-13</c:v>
                </c:pt>
                <c:pt idx="74">
                  <c:v>2010-04-14</c:v>
                </c:pt>
                <c:pt idx="75">
                  <c:v>2010-04-15</c:v>
                </c:pt>
                <c:pt idx="76">
                  <c:v>2010-04-16</c:v>
                </c:pt>
                <c:pt idx="77">
                  <c:v>2010-04-19</c:v>
                </c:pt>
                <c:pt idx="78">
                  <c:v>2010-04-20</c:v>
                </c:pt>
                <c:pt idx="79">
                  <c:v>2010-04-21</c:v>
                </c:pt>
                <c:pt idx="80">
                  <c:v>2010-04-22</c:v>
                </c:pt>
                <c:pt idx="81">
                  <c:v>2010-04-23</c:v>
                </c:pt>
                <c:pt idx="82">
                  <c:v>2010-04-26</c:v>
                </c:pt>
                <c:pt idx="83">
                  <c:v>2010-04-27</c:v>
                </c:pt>
                <c:pt idx="84">
                  <c:v>2010-04-28</c:v>
                </c:pt>
                <c:pt idx="85">
                  <c:v>2010-04-29</c:v>
                </c:pt>
                <c:pt idx="86">
                  <c:v>2010-04-30</c:v>
                </c:pt>
                <c:pt idx="87">
                  <c:v>2010-05-04</c:v>
                </c:pt>
                <c:pt idx="88">
                  <c:v>2010-05-05</c:v>
                </c:pt>
                <c:pt idx="89">
                  <c:v>2010-05-06</c:v>
                </c:pt>
                <c:pt idx="90">
                  <c:v>2010-05-07</c:v>
                </c:pt>
                <c:pt idx="91">
                  <c:v>2010-05-10</c:v>
                </c:pt>
                <c:pt idx="92">
                  <c:v>2010-05-11</c:v>
                </c:pt>
                <c:pt idx="93">
                  <c:v>2010-05-12</c:v>
                </c:pt>
                <c:pt idx="94">
                  <c:v>2010-05-13</c:v>
                </c:pt>
                <c:pt idx="95">
                  <c:v>2010-05-14</c:v>
                </c:pt>
                <c:pt idx="96">
                  <c:v>2010-05-17</c:v>
                </c:pt>
                <c:pt idx="97">
                  <c:v>2010-05-18</c:v>
                </c:pt>
                <c:pt idx="98">
                  <c:v>2010-05-19</c:v>
                </c:pt>
                <c:pt idx="99">
                  <c:v>2010-05-20</c:v>
                </c:pt>
                <c:pt idx="100">
                  <c:v>2010-05-21</c:v>
                </c:pt>
                <c:pt idx="101">
                  <c:v>2010-05-24</c:v>
                </c:pt>
                <c:pt idx="102">
                  <c:v>2010-05-25</c:v>
                </c:pt>
                <c:pt idx="103">
                  <c:v>2010-05-26</c:v>
                </c:pt>
                <c:pt idx="104">
                  <c:v>2010-05-27</c:v>
                </c:pt>
                <c:pt idx="105">
                  <c:v>2010-05-28</c:v>
                </c:pt>
                <c:pt idx="106">
                  <c:v>2010-05-31</c:v>
                </c:pt>
                <c:pt idx="107">
                  <c:v>2010-06-01</c:v>
                </c:pt>
                <c:pt idx="108">
                  <c:v>2010-06-02</c:v>
                </c:pt>
                <c:pt idx="109">
                  <c:v>2010-06-04</c:v>
                </c:pt>
                <c:pt idx="110">
                  <c:v>2010-06-07</c:v>
                </c:pt>
                <c:pt idx="111">
                  <c:v>2010-06-08</c:v>
                </c:pt>
                <c:pt idx="112">
                  <c:v>2010-06-09</c:v>
                </c:pt>
                <c:pt idx="113">
                  <c:v>2010-06-10</c:v>
                </c:pt>
                <c:pt idx="114">
                  <c:v>2010-06-11</c:v>
                </c:pt>
                <c:pt idx="115">
                  <c:v>2010-06-14</c:v>
                </c:pt>
                <c:pt idx="116">
                  <c:v>2010-06-15</c:v>
                </c:pt>
                <c:pt idx="117">
                  <c:v>2010-06-16</c:v>
                </c:pt>
                <c:pt idx="118">
                  <c:v>2010-06-17</c:v>
                </c:pt>
                <c:pt idx="119">
                  <c:v>2010-06-18</c:v>
                </c:pt>
                <c:pt idx="120">
                  <c:v>2010-06-21</c:v>
                </c:pt>
                <c:pt idx="121">
                  <c:v>2010-06-22</c:v>
                </c:pt>
                <c:pt idx="122">
                  <c:v>2010-06-23</c:v>
                </c:pt>
                <c:pt idx="123">
                  <c:v>2010-06-24</c:v>
                </c:pt>
                <c:pt idx="124">
                  <c:v>2010-06-25</c:v>
                </c:pt>
                <c:pt idx="125">
                  <c:v>2010-06-28</c:v>
                </c:pt>
                <c:pt idx="126">
                  <c:v>06.2010</c:v>
                </c:pt>
                <c:pt idx="127">
                  <c:v>2010-06-30</c:v>
                </c:pt>
                <c:pt idx="128">
                  <c:v>2010-07-01</c:v>
                </c:pt>
                <c:pt idx="129">
                  <c:v>2010-07-02</c:v>
                </c:pt>
                <c:pt idx="130">
                  <c:v>2010-07-05</c:v>
                </c:pt>
                <c:pt idx="131">
                  <c:v>2010-07-06</c:v>
                </c:pt>
                <c:pt idx="132">
                  <c:v>2010-07-07</c:v>
                </c:pt>
                <c:pt idx="133">
                  <c:v>2010-07-08</c:v>
                </c:pt>
                <c:pt idx="134">
                  <c:v>2010-07-09</c:v>
                </c:pt>
                <c:pt idx="135">
                  <c:v>2010-07-12</c:v>
                </c:pt>
                <c:pt idx="136">
                  <c:v>2010-07-13</c:v>
                </c:pt>
                <c:pt idx="137">
                  <c:v>2010-07-14</c:v>
                </c:pt>
                <c:pt idx="138">
                  <c:v>2010-07-15</c:v>
                </c:pt>
                <c:pt idx="139">
                  <c:v>2010-07-16</c:v>
                </c:pt>
                <c:pt idx="140">
                  <c:v>2010-07-19</c:v>
                </c:pt>
                <c:pt idx="141">
                  <c:v>2010-07-20</c:v>
                </c:pt>
                <c:pt idx="142">
                  <c:v>2010-07-21</c:v>
                </c:pt>
                <c:pt idx="143">
                  <c:v>2010-07-22</c:v>
                </c:pt>
                <c:pt idx="144">
                  <c:v>2010-07-23</c:v>
                </c:pt>
                <c:pt idx="145">
                  <c:v>2010-07-26</c:v>
                </c:pt>
                <c:pt idx="146">
                  <c:v>2010-07-27</c:v>
                </c:pt>
                <c:pt idx="147">
                  <c:v>2010-07-28</c:v>
                </c:pt>
                <c:pt idx="148">
                  <c:v>2010-07-29</c:v>
                </c:pt>
                <c:pt idx="149">
                  <c:v>2010-07-30</c:v>
                </c:pt>
                <c:pt idx="150">
                  <c:v>2010-08-02</c:v>
                </c:pt>
                <c:pt idx="151">
                  <c:v>2010-08-03</c:v>
                </c:pt>
                <c:pt idx="152">
                  <c:v>2010-08-04</c:v>
                </c:pt>
                <c:pt idx="153">
                  <c:v>2010-08-05</c:v>
                </c:pt>
                <c:pt idx="154">
                  <c:v>2010-08-06</c:v>
                </c:pt>
                <c:pt idx="155">
                  <c:v>2010-08-09</c:v>
                </c:pt>
                <c:pt idx="156">
                  <c:v>2010-08-10</c:v>
                </c:pt>
                <c:pt idx="157">
                  <c:v>2010-08-11</c:v>
                </c:pt>
                <c:pt idx="158">
                  <c:v>2010-08-12</c:v>
                </c:pt>
                <c:pt idx="159">
                  <c:v>2010-08-13</c:v>
                </c:pt>
                <c:pt idx="160">
                  <c:v>2010-08-16</c:v>
                </c:pt>
                <c:pt idx="161">
                  <c:v>2010-08-17</c:v>
                </c:pt>
                <c:pt idx="162">
                  <c:v>2010-08-18</c:v>
                </c:pt>
                <c:pt idx="163">
                  <c:v>2010-08-19</c:v>
                </c:pt>
                <c:pt idx="164">
                  <c:v>2010-08-20</c:v>
                </c:pt>
                <c:pt idx="165">
                  <c:v>2010-08-23</c:v>
                </c:pt>
                <c:pt idx="166">
                  <c:v>2010-08-24</c:v>
                </c:pt>
                <c:pt idx="167">
                  <c:v>2010-08-25</c:v>
                </c:pt>
                <c:pt idx="168">
                  <c:v>2010-08-26</c:v>
                </c:pt>
                <c:pt idx="169">
                  <c:v>2010-08-27</c:v>
                </c:pt>
                <c:pt idx="170">
                  <c:v>2010-08-30</c:v>
                </c:pt>
                <c:pt idx="171">
                  <c:v>2010-08-31</c:v>
                </c:pt>
                <c:pt idx="172">
                  <c:v>2010-09-01</c:v>
                </c:pt>
                <c:pt idx="173">
                  <c:v>2010-09-02</c:v>
                </c:pt>
                <c:pt idx="174">
                  <c:v>2010-09-03</c:v>
                </c:pt>
                <c:pt idx="175">
                  <c:v>2010-09-06</c:v>
                </c:pt>
                <c:pt idx="176">
                  <c:v>2010-09-07</c:v>
                </c:pt>
                <c:pt idx="177">
                  <c:v>2010-09-08</c:v>
                </c:pt>
                <c:pt idx="178">
                  <c:v>2010-09-09</c:v>
                </c:pt>
                <c:pt idx="179">
                  <c:v>2010-09-10</c:v>
                </c:pt>
                <c:pt idx="180">
                  <c:v>2010-09-13</c:v>
                </c:pt>
                <c:pt idx="181">
                  <c:v>2010-09-14</c:v>
                </c:pt>
                <c:pt idx="182">
                  <c:v>2010-09-15</c:v>
                </c:pt>
                <c:pt idx="183">
                  <c:v>2010-09-16</c:v>
                </c:pt>
                <c:pt idx="184">
                  <c:v>2010-09-17</c:v>
                </c:pt>
                <c:pt idx="185">
                  <c:v>2010-09-20</c:v>
                </c:pt>
                <c:pt idx="186">
                  <c:v>2010-09-21</c:v>
                </c:pt>
                <c:pt idx="187">
                  <c:v>2010-09-22</c:v>
                </c:pt>
                <c:pt idx="188">
                  <c:v>2010-09-23</c:v>
                </c:pt>
                <c:pt idx="189">
                  <c:v>2010-09-24</c:v>
                </c:pt>
                <c:pt idx="190">
                  <c:v>2010-09-27</c:v>
                </c:pt>
                <c:pt idx="191">
                  <c:v>2010-09-28</c:v>
                </c:pt>
                <c:pt idx="192">
                  <c:v>2010-09-29</c:v>
                </c:pt>
                <c:pt idx="193">
                  <c:v>2010-09-30</c:v>
                </c:pt>
                <c:pt idx="194">
                  <c:v>2010-10-01</c:v>
                </c:pt>
                <c:pt idx="195">
                  <c:v>2010-10-04</c:v>
                </c:pt>
                <c:pt idx="196">
                  <c:v>2010-10-05</c:v>
                </c:pt>
                <c:pt idx="197">
                  <c:v>2010-10-06</c:v>
                </c:pt>
                <c:pt idx="198">
                  <c:v>2010-10-07</c:v>
                </c:pt>
                <c:pt idx="199">
                  <c:v>2010-10-08</c:v>
                </c:pt>
                <c:pt idx="200">
                  <c:v>2010-10-11</c:v>
                </c:pt>
                <c:pt idx="201">
                  <c:v>2010-10-12</c:v>
                </c:pt>
                <c:pt idx="202">
                  <c:v>2010-10-13</c:v>
                </c:pt>
                <c:pt idx="203">
                  <c:v>2010-10-14</c:v>
                </c:pt>
                <c:pt idx="204">
                  <c:v>2010-10-15</c:v>
                </c:pt>
                <c:pt idx="205">
                  <c:v>2010-10-18</c:v>
                </c:pt>
                <c:pt idx="206">
                  <c:v>2010-10-19</c:v>
                </c:pt>
                <c:pt idx="207">
                  <c:v>2010-10-20</c:v>
                </c:pt>
                <c:pt idx="208">
                  <c:v>2010-10-21</c:v>
                </c:pt>
                <c:pt idx="209">
                  <c:v>2010-10-22</c:v>
                </c:pt>
                <c:pt idx="210">
                  <c:v>2010-10-25</c:v>
                </c:pt>
                <c:pt idx="211">
                  <c:v>2010-10-26</c:v>
                </c:pt>
                <c:pt idx="212">
                  <c:v>2010-10-27</c:v>
                </c:pt>
                <c:pt idx="213">
                  <c:v>2010-10-28</c:v>
                </c:pt>
                <c:pt idx="214">
                  <c:v>2010-10-29</c:v>
                </c:pt>
                <c:pt idx="215">
                  <c:v>2010-11-02</c:v>
                </c:pt>
                <c:pt idx="216">
                  <c:v>2010-11-03</c:v>
                </c:pt>
                <c:pt idx="217">
                  <c:v>2010-11-04</c:v>
                </c:pt>
                <c:pt idx="218">
                  <c:v>2010-11-05</c:v>
                </c:pt>
                <c:pt idx="219">
                  <c:v>2010-11-08</c:v>
                </c:pt>
                <c:pt idx="220">
                  <c:v>2010-11-09</c:v>
                </c:pt>
                <c:pt idx="221">
                  <c:v>2010-11-10</c:v>
                </c:pt>
                <c:pt idx="222">
                  <c:v>2010-11-12</c:v>
                </c:pt>
                <c:pt idx="223">
                  <c:v>2010-11-15</c:v>
                </c:pt>
                <c:pt idx="224">
                  <c:v>2010-11-16</c:v>
                </c:pt>
                <c:pt idx="225">
                  <c:v>2010-11-17</c:v>
                </c:pt>
                <c:pt idx="226">
                  <c:v>2010-11-18</c:v>
                </c:pt>
                <c:pt idx="227">
                  <c:v>2010-11-19</c:v>
                </c:pt>
                <c:pt idx="228">
                  <c:v>2010-11-22</c:v>
                </c:pt>
                <c:pt idx="229">
                  <c:v>2010-11-23</c:v>
                </c:pt>
                <c:pt idx="230">
                  <c:v>2010-11-24</c:v>
                </c:pt>
                <c:pt idx="231">
                  <c:v>2010-11-25</c:v>
                </c:pt>
                <c:pt idx="232">
                  <c:v>2010-11-26</c:v>
                </c:pt>
                <c:pt idx="233">
                  <c:v>2010-11-29</c:v>
                </c:pt>
                <c:pt idx="234">
                  <c:v>2010-11-30</c:v>
                </c:pt>
                <c:pt idx="235">
                  <c:v>2010-12-01</c:v>
                </c:pt>
                <c:pt idx="236">
                  <c:v>2010-12-02</c:v>
                </c:pt>
                <c:pt idx="237">
                  <c:v>2010-12-03</c:v>
                </c:pt>
                <c:pt idx="238">
                  <c:v>2010-12-06</c:v>
                </c:pt>
                <c:pt idx="239">
                  <c:v>2010-12-07</c:v>
                </c:pt>
                <c:pt idx="240">
                  <c:v>2010-12-08</c:v>
                </c:pt>
                <c:pt idx="241">
                  <c:v>2010-12-09</c:v>
                </c:pt>
                <c:pt idx="242">
                  <c:v>2010-12-10</c:v>
                </c:pt>
                <c:pt idx="243">
                  <c:v>2010-12-13</c:v>
                </c:pt>
                <c:pt idx="244">
                  <c:v>2010-12-14</c:v>
                </c:pt>
                <c:pt idx="245">
                  <c:v>2010-12-15</c:v>
                </c:pt>
                <c:pt idx="246">
                  <c:v>2010-12-16</c:v>
                </c:pt>
                <c:pt idx="247">
                  <c:v>2010-12-17</c:v>
                </c:pt>
                <c:pt idx="248">
                  <c:v>2010-12-20</c:v>
                </c:pt>
                <c:pt idx="249">
                  <c:v>2010-12-21</c:v>
                </c:pt>
                <c:pt idx="250">
                  <c:v>2010-12-22</c:v>
                </c:pt>
                <c:pt idx="251">
                  <c:v>2010-12-23</c:v>
                </c:pt>
                <c:pt idx="252">
                  <c:v>12.2010</c:v>
                </c:pt>
                <c:pt idx="253">
                  <c:v>2010-12-27</c:v>
                </c:pt>
                <c:pt idx="254">
                  <c:v>2010-12-28</c:v>
                </c:pt>
                <c:pt idx="255">
                  <c:v>2010-12-29</c:v>
                </c:pt>
                <c:pt idx="256">
                  <c:v>2010-12-30</c:v>
                </c:pt>
                <c:pt idx="257">
                  <c:v>2010-12-31</c:v>
                </c:pt>
                <c:pt idx="258">
                  <c:v>2011-01-03</c:v>
                </c:pt>
                <c:pt idx="259">
                  <c:v>2011-01-04</c:v>
                </c:pt>
                <c:pt idx="260">
                  <c:v>2011-01-05</c:v>
                </c:pt>
                <c:pt idx="261">
                  <c:v>2011-01-07</c:v>
                </c:pt>
                <c:pt idx="262">
                  <c:v>2011-01-10</c:v>
                </c:pt>
                <c:pt idx="263">
                  <c:v>2011-01-11</c:v>
                </c:pt>
                <c:pt idx="264">
                  <c:v>2011-01-12</c:v>
                </c:pt>
                <c:pt idx="265">
                  <c:v>2011-01-13</c:v>
                </c:pt>
                <c:pt idx="266">
                  <c:v>2011-01-14</c:v>
                </c:pt>
                <c:pt idx="267">
                  <c:v>2011-01-17</c:v>
                </c:pt>
                <c:pt idx="268">
                  <c:v>2011-01-18</c:v>
                </c:pt>
                <c:pt idx="269">
                  <c:v>2011-01-19</c:v>
                </c:pt>
                <c:pt idx="270">
                  <c:v>2011-01-20</c:v>
                </c:pt>
                <c:pt idx="271">
                  <c:v>2011-01-21</c:v>
                </c:pt>
                <c:pt idx="272">
                  <c:v>2011-01-24</c:v>
                </c:pt>
                <c:pt idx="273">
                  <c:v>2011-01-25</c:v>
                </c:pt>
                <c:pt idx="274">
                  <c:v>2011-01-26</c:v>
                </c:pt>
                <c:pt idx="275">
                  <c:v>2011-01-27</c:v>
                </c:pt>
                <c:pt idx="276">
                  <c:v>2011-01-28</c:v>
                </c:pt>
                <c:pt idx="277">
                  <c:v>2011-01-31</c:v>
                </c:pt>
                <c:pt idx="278">
                  <c:v>2011-02-01</c:v>
                </c:pt>
                <c:pt idx="279">
                  <c:v>2011-02-02</c:v>
                </c:pt>
                <c:pt idx="280">
                  <c:v>2011-02-03</c:v>
                </c:pt>
                <c:pt idx="281">
                  <c:v>2011-02-04</c:v>
                </c:pt>
                <c:pt idx="282">
                  <c:v>2011-02-07</c:v>
                </c:pt>
                <c:pt idx="283">
                  <c:v>2011-02-08</c:v>
                </c:pt>
                <c:pt idx="284">
                  <c:v>2011-02-09</c:v>
                </c:pt>
                <c:pt idx="285">
                  <c:v>2011-02-10</c:v>
                </c:pt>
                <c:pt idx="286">
                  <c:v>2011-02-11</c:v>
                </c:pt>
                <c:pt idx="287">
                  <c:v>2011-02-14</c:v>
                </c:pt>
                <c:pt idx="288">
                  <c:v>2011-02-15</c:v>
                </c:pt>
                <c:pt idx="289">
                  <c:v>2011-02-16</c:v>
                </c:pt>
                <c:pt idx="290">
                  <c:v>2011-02-17</c:v>
                </c:pt>
                <c:pt idx="291">
                  <c:v>2011-02-18</c:v>
                </c:pt>
                <c:pt idx="292">
                  <c:v>2011-02-21</c:v>
                </c:pt>
                <c:pt idx="293">
                  <c:v>2011-02-22</c:v>
                </c:pt>
                <c:pt idx="294">
                  <c:v>2011-02-23</c:v>
                </c:pt>
                <c:pt idx="295">
                  <c:v>2011-02-24</c:v>
                </c:pt>
                <c:pt idx="296">
                  <c:v>2011-02-25</c:v>
                </c:pt>
                <c:pt idx="297">
                  <c:v>2011-02-28</c:v>
                </c:pt>
                <c:pt idx="298">
                  <c:v>2011-03-01</c:v>
                </c:pt>
                <c:pt idx="299">
                  <c:v>2011-03-02</c:v>
                </c:pt>
                <c:pt idx="300">
                  <c:v>2011-03-03</c:v>
                </c:pt>
                <c:pt idx="301">
                  <c:v>2011-03-04</c:v>
                </c:pt>
                <c:pt idx="302">
                  <c:v>2011-03-07</c:v>
                </c:pt>
                <c:pt idx="303">
                  <c:v>2011-03-08</c:v>
                </c:pt>
                <c:pt idx="304">
                  <c:v>2011-03-09</c:v>
                </c:pt>
                <c:pt idx="305">
                  <c:v>2011-03-10</c:v>
                </c:pt>
                <c:pt idx="306">
                  <c:v>2011-03-11</c:v>
                </c:pt>
                <c:pt idx="307">
                  <c:v>2011-03-14</c:v>
                </c:pt>
                <c:pt idx="308">
                  <c:v>2011-03-15</c:v>
                </c:pt>
                <c:pt idx="309">
                  <c:v>2011-03-16</c:v>
                </c:pt>
                <c:pt idx="310">
                  <c:v>2011-03-17</c:v>
                </c:pt>
                <c:pt idx="311">
                  <c:v>2011-03-18</c:v>
                </c:pt>
                <c:pt idx="312">
                  <c:v>2011-03-21</c:v>
                </c:pt>
                <c:pt idx="313">
                  <c:v>2011-03-22</c:v>
                </c:pt>
                <c:pt idx="314">
                  <c:v>2011-03-23</c:v>
                </c:pt>
                <c:pt idx="315">
                  <c:v>2011-03-24</c:v>
                </c:pt>
                <c:pt idx="316">
                  <c:v>2011-03-25</c:v>
                </c:pt>
                <c:pt idx="317">
                  <c:v>2011-03-28</c:v>
                </c:pt>
                <c:pt idx="318">
                  <c:v>2011-03-29</c:v>
                </c:pt>
                <c:pt idx="319">
                  <c:v>2011-03-30</c:v>
                </c:pt>
                <c:pt idx="320">
                  <c:v>2011-03-31</c:v>
                </c:pt>
                <c:pt idx="321">
                  <c:v>2011-04-01</c:v>
                </c:pt>
                <c:pt idx="322">
                  <c:v>2011-04-04</c:v>
                </c:pt>
                <c:pt idx="323">
                  <c:v>2011-04-05</c:v>
                </c:pt>
                <c:pt idx="324">
                  <c:v>2011-04-06</c:v>
                </c:pt>
                <c:pt idx="325">
                  <c:v>2011-04-07</c:v>
                </c:pt>
                <c:pt idx="326">
                  <c:v>2011-04-08</c:v>
                </c:pt>
                <c:pt idx="327">
                  <c:v>2011-04-11</c:v>
                </c:pt>
                <c:pt idx="328">
                  <c:v>2011-04-12</c:v>
                </c:pt>
                <c:pt idx="329">
                  <c:v>2011-04-13</c:v>
                </c:pt>
                <c:pt idx="330">
                  <c:v>2011-04-14</c:v>
                </c:pt>
                <c:pt idx="331">
                  <c:v>2011-04-15</c:v>
                </c:pt>
                <c:pt idx="332">
                  <c:v>2011-04-18</c:v>
                </c:pt>
                <c:pt idx="333">
                  <c:v>2011-04-19</c:v>
                </c:pt>
                <c:pt idx="334">
                  <c:v>2011-04-20</c:v>
                </c:pt>
                <c:pt idx="335">
                  <c:v>2011-04-21</c:v>
                </c:pt>
                <c:pt idx="336">
                  <c:v>2011-04-22</c:v>
                </c:pt>
                <c:pt idx="337">
                  <c:v>2011-04-26</c:v>
                </c:pt>
                <c:pt idx="338">
                  <c:v>2011-04-27</c:v>
                </c:pt>
                <c:pt idx="339">
                  <c:v>2011-04-28</c:v>
                </c:pt>
                <c:pt idx="340">
                  <c:v>2011-04-29</c:v>
                </c:pt>
                <c:pt idx="341">
                  <c:v>2011-05-02</c:v>
                </c:pt>
                <c:pt idx="342">
                  <c:v>2011-05-04</c:v>
                </c:pt>
                <c:pt idx="343">
                  <c:v>2011-05-05</c:v>
                </c:pt>
                <c:pt idx="344">
                  <c:v>2011-05-06</c:v>
                </c:pt>
                <c:pt idx="345">
                  <c:v>2011-05-09</c:v>
                </c:pt>
                <c:pt idx="346">
                  <c:v>2011-05-10</c:v>
                </c:pt>
                <c:pt idx="347">
                  <c:v>2011-05-11</c:v>
                </c:pt>
                <c:pt idx="348">
                  <c:v>2011-05-12</c:v>
                </c:pt>
                <c:pt idx="349">
                  <c:v>2011-05-13</c:v>
                </c:pt>
                <c:pt idx="350">
                  <c:v>2011-05-16</c:v>
                </c:pt>
                <c:pt idx="351">
                  <c:v>2011-05-17</c:v>
                </c:pt>
                <c:pt idx="352">
                  <c:v>2011-05-18</c:v>
                </c:pt>
                <c:pt idx="353">
                  <c:v>2011-05-19</c:v>
                </c:pt>
                <c:pt idx="354">
                  <c:v>2011-05-20</c:v>
                </c:pt>
                <c:pt idx="355">
                  <c:v>2011-05-23</c:v>
                </c:pt>
                <c:pt idx="356">
                  <c:v>2011-05-24</c:v>
                </c:pt>
                <c:pt idx="357">
                  <c:v>2011-05-25</c:v>
                </c:pt>
                <c:pt idx="358">
                  <c:v>2011-05-26</c:v>
                </c:pt>
                <c:pt idx="359">
                  <c:v>2011-05-27</c:v>
                </c:pt>
                <c:pt idx="360">
                  <c:v>2011-05-30</c:v>
                </c:pt>
                <c:pt idx="361">
                  <c:v>2011-05-31</c:v>
                </c:pt>
                <c:pt idx="362">
                  <c:v>2011-06-01</c:v>
                </c:pt>
                <c:pt idx="363">
                  <c:v>2011-06-02</c:v>
                </c:pt>
                <c:pt idx="364">
                  <c:v>2011-06-03</c:v>
                </c:pt>
                <c:pt idx="365">
                  <c:v>2011-06-06</c:v>
                </c:pt>
                <c:pt idx="366">
                  <c:v>2011-06-07</c:v>
                </c:pt>
                <c:pt idx="367">
                  <c:v>2011-06-08</c:v>
                </c:pt>
                <c:pt idx="368">
                  <c:v>2011-06-09</c:v>
                </c:pt>
                <c:pt idx="369">
                  <c:v>2011-06-10</c:v>
                </c:pt>
                <c:pt idx="370">
                  <c:v>2011-06-13</c:v>
                </c:pt>
                <c:pt idx="371">
                  <c:v>2011-06-14</c:v>
                </c:pt>
                <c:pt idx="372">
                  <c:v>2011-06-15</c:v>
                </c:pt>
                <c:pt idx="373">
                  <c:v>2011-06-16</c:v>
                </c:pt>
                <c:pt idx="374">
                  <c:v>2011-06-17</c:v>
                </c:pt>
                <c:pt idx="375">
                  <c:v>2011-06-20</c:v>
                </c:pt>
                <c:pt idx="376">
                  <c:v>2011-06-21</c:v>
                </c:pt>
                <c:pt idx="377">
                  <c:v>2011-06-22</c:v>
                </c:pt>
                <c:pt idx="378">
                  <c:v>06.2011</c:v>
                </c:pt>
                <c:pt idx="379">
                  <c:v>2011-06-27</c:v>
                </c:pt>
                <c:pt idx="380">
                  <c:v>2011-06-28</c:v>
                </c:pt>
                <c:pt idx="381">
                  <c:v>2011-06-29</c:v>
                </c:pt>
                <c:pt idx="382">
                  <c:v>2011-06-30</c:v>
                </c:pt>
                <c:pt idx="383">
                  <c:v>2011-07-01</c:v>
                </c:pt>
                <c:pt idx="384">
                  <c:v>2011-07-04</c:v>
                </c:pt>
                <c:pt idx="385">
                  <c:v>2011-07-05</c:v>
                </c:pt>
                <c:pt idx="386">
                  <c:v>2011-07-06</c:v>
                </c:pt>
                <c:pt idx="387">
                  <c:v>2011-07-07</c:v>
                </c:pt>
                <c:pt idx="388">
                  <c:v>2011-07-08</c:v>
                </c:pt>
                <c:pt idx="389">
                  <c:v>2011-07-11</c:v>
                </c:pt>
                <c:pt idx="390">
                  <c:v>2011-07-12</c:v>
                </c:pt>
                <c:pt idx="391">
                  <c:v>2011-07-13</c:v>
                </c:pt>
                <c:pt idx="392">
                  <c:v>2011-07-14</c:v>
                </c:pt>
                <c:pt idx="393">
                  <c:v>2011-07-15</c:v>
                </c:pt>
                <c:pt idx="394">
                  <c:v>2011-07-18</c:v>
                </c:pt>
                <c:pt idx="395">
                  <c:v>2011-07-19</c:v>
                </c:pt>
                <c:pt idx="396">
                  <c:v>2011-07-20</c:v>
                </c:pt>
                <c:pt idx="397">
                  <c:v>2011-07-21</c:v>
                </c:pt>
                <c:pt idx="398">
                  <c:v>2011-07-22</c:v>
                </c:pt>
                <c:pt idx="399">
                  <c:v>2011-07-25</c:v>
                </c:pt>
                <c:pt idx="400">
                  <c:v>2011-07-26</c:v>
                </c:pt>
                <c:pt idx="401">
                  <c:v>2011-07-27</c:v>
                </c:pt>
                <c:pt idx="402">
                  <c:v>2011-07-28</c:v>
                </c:pt>
                <c:pt idx="403">
                  <c:v>2011-07-29</c:v>
                </c:pt>
                <c:pt idx="404">
                  <c:v>2011-08-01</c:v>
                </c:pt>
                <c:pt idx="405">
                  <c:v>2011-08-02</c:v>
                </c:pt>
                <c:pt idx="406">
                  <c:v>2011-08-03</c:v>
                </c:pt>
                <c:pt idx="407">
                  <c:v>2011-08-04</c:v>
                </c:pt>
                <c:pt idx="408">
                  <c:v>2011-08-05</c:v>
                </c:pt>
                <c:pt idx="409">
                  <c:v>2011-08-08</c:v>
                </c:pt>
                <c:pt idx="410">
                  <c:v>2011-08-09</c:v>
                </c:pt>
                <c:pt idx="411">
                  <c:v>2011-08-10</c:v>
                </c:pt>
                <c:pt idx="412">
                  <c:v>2011-08-11</c:v>
                </c:pt>
                <c:pt idx="413">
                  <c:v>2011-08-12</c:v>
                </c:pt>
                <c:pt idx="414">
                  <c:v>2011-08-16</c:v>
                </c:pt>
                <c:pt idx="415">
                  <c:v>2011-08-17</c:v>
                </c:pt>
                <c:pt idx="416">
                  <c:v>2011-08-18</c:v>
                </c:pt>
                <c:pt idx="417">
                  <c:v>2011-08-19</c:v>
                </c:pt>
                <c:pt idx="418">
                  <c:v>2011-08-22</c:v>
                </c:pt>
                <c:pt idx="419">
                  <c:v>2011-08-23</c:v>
                </c:pt>
                <c:pt idx="420">
                  <c:v>2011-08-24</c:v>
                </c:pt>
                <c:pt idx="421">
                  <c:v>2011-08-25</c:v>
                </c:pt>
                <c:pt idx="422">
                  <c:v>2011-08-26</c:v>
                </c:pt>
                <c:pt idx="423">
                  <c:v>2011-08-29</c:v>
                </c:pt>
                <c:pt idx="424">
                  <c:v>2011-08-30</c:v>
                </c:pt>
                <c:pt idx="425">
                  <c:v>2011-08-31</c:v>
                </c:pt>
                <c:pt idx="426">
                  <c:v>2011-09-01</c:v>
                </c:pt>
                <c:pt idx="427">
                  <c:v>2011-09-02</c:v>
                </c:pt>
                <c:pt idx="428">
                  <c:v>2011-09-05</c:v>
                </c:pt>
                <c:pt idx="429">
                  <c:v>2011-09-06</c:v>
                </c:pt>
                <c:pt idx="430">
                  <c:v>2011-09-07</c:v>
                </c:pt>
                <c:pt idx="431">
                  <c:v>2011-09-08</c:v>
                </c:pt>
                <c:pt idx="432">
                  <c:v>2011-09-09</c:v>
                </c:pt>
                <c:pt idx="433">
                  <c:v>2011-09-12</c:v>
                </c:pt>
                <c:pt idx="434">
                  <c:v>2011-09-13</c:v>
                </c:pt>
                <c:pt idx="435">
                  <c:v>2011-09-14</c:v>
                </c:pt>
                <c:pt idx="436">
                  <c:v>2011-09-15</c:v>
                </c:pt>
                <c:pt idx="437">
                  <c:v>2011-09-16</c:v>
                </c:pt>
                <c:pt idx="438">
                  <c:v>2011-09-19</c:v>
                </c:pt>
                <c:pt idx="439">
                  <c:v>2011-09-20</c:v>
                </c:pt>
                <c:pt idx="440">
                  <c:v>2011-09-21</c:v>
                </c:pt>
                <c:pt idx="441">
                  <c:v>2011-09-22</c:v>
                </c:pt>
                <c:pt idx="442">
                  <c:v>2011-09-23</c:v>
                </c:pt>
                <c:pt idx="443">
                  <c:v>2011-09-26</c:v>
                </c:pt>
                <c:pt idx="444">
                  <c:v>2011-09-27</c:v>
                </c:pt>
                <c:pt idx="445">
                  <c:v>2011-09-28</c:v>
                </c:pt>
                <c:pt idx="446">
                  <c:v>2011-09-29</c:v>
                </c:pt>
                <c:pt idx="447">
                  <c:v>2011-09-30</c:v>
                </c:pt>
                <c:pt idx="448">
                  <c:v>2011-10-03</c:v>
                </c:pt>
                <c:pt idx="449">
                  <c:v>2011-10-04</c:v>
                </c:pt>
                <c:pt idx="450">
                  <c:v>2011-10-05</c:v>
                </c:pt>
                <c:pt idx="451">
                  <c:v>2011-10-06</c:v>
                </c:pt>
                <c:pt idx="452">
                  <c:v>2011-10-07</c:v>
                </c:pt>
                <c:pt idx="453">
                  <c:v>2011-10-10</c:v>
                </c:pt>
                <c:pt idx="454">
                  <c:v>2011-10-11</c:v>
                </c:pt>
                <c:pt idx="455">
                  <c:v>2011-10-12</c:v>
                </c:pt>
                <c:pt idx="456">
                  <c:v>2011-10-13</c:v>
                </c:pt>
                <c:pt idx="457">
                  <c:v>2011-10-14</c:v>
                </c:pt>
                <c:pt idx="458">
                  <c:v>2011-10-17</c:v>
                </c:pt>
                <c:pt idx="459">
                  <c:v>2011-10-18</c:v>
                </c:pt>
                <c:pt idx="460">
                  <c:v>2011-10-19</c:v>
                </c:pt>
                <c:pt idx="461">
                  <c:v>2011-10-20</c:v>
                </c:pt>
                <c:pt idx="462">
                  <c:v>2011-10-21</c:v>
                </c:pt>
                <c:pt idx="463">
                  <c:v>2011-10-24</c:v>
                </c:pt>
                <c:pt idx="464">
                  <c:v>2011-10-25</c:v>
                </c:pt>
                <c:pt idx="465">
                  <c:v>2011-10-26</c:v>
                </c:pt>
                <c:pt idx="466">
                  <c:v>2011-10-27</c:v>
                </c:pt>
                <c:pt idx="467">
                  <c:v>2011-10-28</c:v>
                </c:pt>
                <c:pt idx="468">
                  <c:v>2011-10-31</c:v>
                </c:pt>
                <c:pt idx="469">
                  <c:v>2011-11-02</c:v>
                </c:pt>
                <c:pt idx="470">
                  <c:v>2011-11-03</c:v>
                </c:pt>
                <c:pt idx="471">
                  <c:v>2011-11-04</c:v>
                </c:pt>
                <c:pt idx="472">
                  <c:v>2011-11-07</c:v>
                </c:pt>
                <c:pt idx="473">
                  <c:v>2011-11-08</c:v>
                </c:pt>
                <c:pt idx="474">
                  <c:v>2011-11-09</c:v>
                </c:pt>
                <c:pt idx="475">
                  <c:v>2011-11-10</c:v>
                </c:pt>
                <c:pt idx="476">
                  <c:v>2011-11-14</c:v>
                </c:pt>
                <c:pt idx="477">
                  <c:v>2011-11-15</c:v>
                </c:pt>
                <c:pt idx="478">
                  <c:v>2011-11-16</c:v>
                </c:pt>
                <c:pt idx="479">
                  <c:v>2011-11-17</c:v>
                </c:pt>
                <c:pt idx="480">
                  <c:v>2011-11-18</c:v>
                </c:pt>
                <c:pt idx="481">
                  <c:v>2011-11-21</c:v>
                </c:pt>
                <c:pt idx="482">
                  <c:v>2011-11-22</c:v>
                </c:pt>
                <c:pt idx="483">
                  <c:v>2011-11-23</c:v>
                </c:pt>
                <c:pt idx="484">
                  <c:v>2011-11-24</c:v>
                </c:pt>
                <c:pt idx="485">
                  <c:v>2011-11-25</c:v>
                </c:pt>
                <c:pt idx="486">
                  <c:v>2011-11-28</c:v>
                </c:pt>
                <c:pt idx="487">
                  <c:v>2011-11-29</c:v>
                </c:pt>
                <c:pt idx="488">
                  <c:v>2011-11-30</c:v>
                </c:pt>
                <c:pt idx="489">
                  <c:v>2011-12-01</c:v>
                </c:pt>
                <c:pt idx="490">
                  <c:v>2011-12-02</c:v>
                </c:pt>
                <c:pt idx="491">
                  <c:v>2011-12-05</c:v>
                </c:pt>
                <c:pt idx="492">
                  <c:v>2011-12-06</c:v>
                </c:pt>
                <c:pt idx="493">
                  <c:v>2011-12-07</c:v>
                </c:pt>
                <c:pt idx="494">
                  <c:v>2011-12-08</c:v>
                </c:pt>
                <c:pt idx="495">
                  <c:v>2011-12-09</c:v>
                </c:pt>
                <c:pt idx="496">
                  <c:v>2011-12-12</c:v>
                </c:pt>
                <c:pt idx="497">
                  <c:v>2011-12-13</c:v>
                </c:pt>
                <c:pt idx="498">
                  <c:v>2011-12-14</c:v>
                </c:pt>
                <c:pt idx="499">
                  <c:v>2011-12-15</c:v>
                </c:pt>
                <c:pt idx="500">
                  <c:v>2011-12-16</c:v>
                </c:pt>
                <c:pt idx="501">
                  <c:v>2011-12-19</c:v>
                </c:pt>
                <c:pt idx="502">
                  <c:v>2011-12-20</c:v>
                </c:pt>
                <c:pt idx="503">
                  <c:v>2011-12-21</c:v>
                </c:pt>
                <c:pt idx="504">
                  <c:v>12.2011</c:v>
                </c:pt>
                <c:pt idx="505">
                  <c:v>2011-12-23</c:v>
                </c:pt>
                <c:pt idx="506">
                  <c:v>2011-12-27</c:v>
                </c:pt>
                <c:pt idx="507">
                  <c:v>2011-12-28</c:v>
                </c:pt>
                <c:pt idx="508">
                  <c:v>2011-12-29</c:v>
                </c:pt>
                <c:pt idx="509">
                  <c:v>2011-12-30</c:v>
                </c:pt>
                <c:pt idx="510">
                  <c:v>2012-01-02</c:v>
                </c:pt>
                <c:pt idx="511">
                  <c:v>2012-01-03</c:v>
                </c:pt>
                <c:pt idx="512">
                  <c:v>2012-01-04</c:v>
                </c:pt>
                <c:pt idx="513">
                  <c:v>2012-01-05</c:v>
                </c:pt>
                <c:pt idx="514">
                  <c:v>2012-01-09</c:v>
                </c:pt>
                <c:pt idx="515">
                  <c:v>2012-01-10</c:v>
                </c:pt>
                <c:pt idx="516">
                  <c:v>2012-01-11</c:v>
                </c:pt>
                <c:pt idx="517">
                  <c:v>2012-01-12</c:v>
                </c:pt>
                <c:pt idx="518">
                  <c:v>2012-01-13</c:v>
                </c:pt>
                <c:pt idx="519">
                  <c:v>2012-01-16</c:v>
                </c:pt>
                <c:pt idx="520">
                  <c:v>2012-01-17</c:v>
                </c:pt>
                <c:pt idx="521">
                  <c:v>2012-01-18</c:v>
                </c:pt>
                <c:pt idx="522">
                  <c:v>2012-01-19</c:v>
                </c:pt>
                <c:pt idx="523">
                  <c:v>2012-01-20</c:v>
                </c:pt>
                <c:pt idx="524">
                  <c:v>2012-01-23</c:v>
                </c:pt>
                <c:pt idx="525">
                  <c:v>2012-01-24</c:v>
                </c:pt>
                <c:pt idx="526">
                  <c:v>2012-01-25</c:v>
                </c:pt>
                <c:pt idx="527">
                  <c:v>2012-01-26</c:v>
                </c:pt>
                <c:pt idx="528">
                  <c:v>2012-01-27</c:v>
                </c:pt>
                <c:pt idx="529">
                  <c:v>2012-01-30</c:v>
                </c:pt>
                <c:pt idx="530">
                  <c:v>2012-01-31</c:v>
                </c:pt>
                <c:pt idx="531">
                  <c:v>2012-02-01</c:v>
                </c:pt>
                <c:pt idx="532">
                  <c:v>2012-02-02</c:v>
                </c:pt>
                <c:pt idx="533">
                  <c:v>2012-02-03</c:v>
                </c:pt>
                <c:pt idx="534">
                  <c:v>2012-02-06</c:v>
                </c:pt>
                <c:pt idx="535">
                  <c:v>2012-02-07</c:v>
                </c:pt>
                <c:pt idx="536">
                  <c:v>2012-02-08</c:v>
                </c:pt>
                <c:pt idx="537">
                  <c:v>2012-02-09</c:v>
                </c:pt>
                <c:pt idx="538">
                  <c:v>2012-02-10</c:v>
                </c:pt>
                <c:pt idx="539">
                  <c:v>2012-02-13</c:v>
                </c:pt>
                <c:pt idx="540">
                  <c:v>2012-02-14</c:v>
                </c:pt>
                <c:pt idx="541">
                  <c:v>2012-02-15</c:v>
                </c:pt>
                <c:pt idx="542">
                  <c:v>2012-02-16</c:v>
                </c:pt>
                <c:pt idx="543">
                  <c:v>2012-02-17</c:v>
                </c:pt>
                <c:pt idx="544">
                  <c:v>2012-02-20</c:v>
                </c:pt>
                <c:pt idx="545">
                  <c:v>2012-02-21</c:v>
                </c:pt>
                <c:pt idx="546">
                  <c:v>2012-02-22</c:v>
                </c:pt>
                <c:pt idx="547">
                  <c:v>2012-02-23</c:v>
                </c:pt>
                <c:pt idx="548">
                  <c:v>2012-02-24</c:v>
                </c:pt>
                <c:pt idx="549">
                  <c:v>2012-02-27</c:v>
                </c:pt>
                <c:pt idx="550">
                  <c:v>2012-02-28</c:v>
                </c:pt>
                <c:pt idx="551">
                  <c:v>2012-02-29</c:v>
                </c:pt>
                <c:pt idx="552">
                  <c:v>2012-03-01</c:v>
                </c:pt>
                <c:pt idx="553">
                  <c:v>2012-03-02</c:v>
                </c:pt>
                <c:pt idx="554">
                  <c:v>2012-03-05</c:v>
                </c:pt>
                <c:pt idx="555">
                  <c:v>2012-03-06</c:v>
                </c:pt>
                <c:pt idx="556">
                  <c:v>2012-03-07</c:v>
                </c:pt>
                <c:pt idx="557">
                  <c:v>2012-03-08</c:v>
                </c:pt>
                <c:pt idx="558">
                  <c:v>2012-03-09</c:v>
                </c:pt>
                <c:pt idx="559">
                  <c:v>2012-03-12</c:v>
                </c:pt>
                <c:pt idx="560">
                  <c:v>2012-03-13</c:v>
                </c:pt>
                <c:pt idx="561">
                  <c:v>2012-03-14</c:v>
                </c:pt>
                <c:pt idx="562">
                  <c:v>2012-03-15</c:v>
                </c:pt>
                <c:pt idx="563">
                  <c:v>2012-03-16</c:v>
                </c:pt>
                <c:pt idx="564">
                  <c:v>2012-03-19</c:v>
                </c:pt>
                <c:pt idx="565">
                  <c:v>2012-03-20</c:v>
                </c:pt>
                <c:pt idx="566">
                  <c:v>2012-03-21</c:v>
                </c:pt>
                <c:pt idx="567">
                  <c:v>2012-03-22</c:v>
                </c:pt>
                <c:pt idx="568">
                  <c:v>2012-03-23</c:v>
                </c:pt>
                <c:pt idx="569">
                  <c:v>2012-03-26</c:v>
                </c:pt>
                <c:pt idx="570">
                  <c:v>2012-03-27</c:v>
                </c:pt>
                <c:pt idx="571">
                  <c:v>2012-03-28</c:v>
                </c:pt>
                <c:pt idx="572">
                  <c:v>2012-03-29</c:v>
                </c:pt>
                <c:pt idx="573">
                  <c:v>2012-03-30</c:v>
                </c:pt>
                <c:pt idx="574">
                  <c:v>2012-04-02</c:v>
                </c:pt>
                <c:pt idx="575">
                  <c:v>2012-04-03</c:v>
                </c:pt>
                <c:pt idx="576">
                  <c:v>2012-04-04</c:v>
                </c:pt>
                <c:pt idx="577">
                  <c:v>2012-04-05</c:v>
                </c:pt>
                <c:pt idx="578">
                  <c:v>2012-04-06</c:v>
                </c:pt>
                <c:pt idx="579">
                  <c:v>2012-04-10</c:v>
                </c:pt>
                <c:pt idx="580">
                  <c:v>2012-04-11</c:v>
                </c:pt>
                <c:pt idx="581">
                  <c:v>2012-04-12</c:v>
                </c:pt>
                <c:pt idx="582">
                  <c:v>2012-04-13</c:v>
                </c:pt>
                <c:pt idx="583">
                  <c:v>2012-04-16</c:v>
                </c:pt>
                <c:pt idx="584">
                  <c:v>2012-04-17</c:v>
                </c:pt>
                <c:pt idx="585">
                  <c:v>2012-04-18</c:v>
                </c:pt>
                <c:pt idx="586">
                  <c:v>2012-04-19</c:v>
                </c:pt>
                <c:pt idx="587">
                  <c:v>2012-04-20</c:v>
                </c:pt>
                <c:pt idx="588">
                  <c:v>2012-04-23</c:v>
                </c:pt>
                <c:pt idx="589">
                  <c:v>2012-04-24</c:v>
                </c:pt>
                <c:pt idx="590">
                  <c:v>2012-04-25</c:v>
                </c:pt>
                <c:pt idx="591">
                  <c:v>2012-04-26</c:v>
                </c:pt>
                <c:pt idx="592">
                  <c:v>2012-04-27</c:v>
                </c:pt>
                <c:pt idx="593">
                  <c:v>2012-04-30</c:v>
                </c:pt>
                <c:pt idx="594">
                  <c:v>2012-05-02</c:v>
                </c:pt>
                <c:pt idx="595">
                  <c:v>2012-05-04</c:v>
                </c:pt>
                <c:pt idx="596">
                  <c:v>2012-05-07</c:v>
                </c:pt>
                <c:pt idx="597">
                  <c:v>2012-05-08</c:v>
                </c:pt>
                <c:pt idx="598">
                  <c:v>2012-05-09</c:v>
                </c:pt>
                <c:pt idx="599">
                  <c:v>2012-05-10</c:v>
                </c:pt>
                <c:pt idx="600">
                  <c:v>2012-05-11</c:v>
                </c:pt>
                <c:pt idx="601">
                  <c:v>2012-05-14</c:v>
                </c:pt>
                <c:pt idx="602">
                  <c:v>2012-05-15</c:v>
                </c:pt>
                <c:pt idx="603">
                  <c:v>2012-05-16</c:v>
                </c:pt>
                <c:pt idx="604">
                  <c:v>2012-05-17</c:v>
                </c:pt>
                <c:pt idx="605">
                  <c:v>2012-05-18</c:v>
                </c:pt>
                <c:pt idx="606">
                  <c:v>2012-05-21</c:v>
                </c:pt>
                <c:pt idx="607">
                  <c:v>2012-05-22</c:v>
                </c:pt>
                <c:pt idx="608">
                  <c:v>2012-05-23</c:v>
                </c:pt>
                <c:pt idx="609">
                  <c:v>2012-05-24</c:v>
                </c:pt>
                <c:pt idx="610">
                  <c:v>2012-05-25</c:v>
                </c:pt>
                <c:pt idx="611">
                  <c:v>2012-05-28</c:v>
                </c:pt>
                <c:pt idx="612">
                  <c:v>2012-05-29</c:v>
                </c:pt>
                <c:pt idx="613">
                  <c:v>2012-05-30</c:v>
                </c:pt>
                <c:pt idx="614">
                  <c:v>2012-05-31</c:v>
                </c:pt>
                <c:pt idx="615">
                  <c:v>2012-06-01</c:v>
                </c:pt>
                <c:pt idx="616">
                  <c:v>2012-06-04</c:v>
                </c:pt>
                <c:pt idx="617">
                  <c:v>2012-06-05</c:v>
                </c:pt>
                <c:pt idx="618">
                  <c:v>2012-06-06</c:v>
                </c:pt>
                <c:pt idx="619">
                  <c:v>2012-06-08</c:v>
                </c:pt>
                <c:pt idx="620">
                  <c:v>2012-06-11</c:v>
                </c:pt>
                <c:pt idx="621">
                  <c:v>2012-06-12</c:v>
                </c:pt>
                <c:pt idx="622">
                  <c:v>2012-06-13</c:v>
                </c:pt>
                <c:pt idx="623">
                  <c:v>2012-06-14</c:v>
                </c:pt>
                <c:pt idx="624">
                  <c:v>2012-06-15</c:v>
                </c:pt>
                <c:pt idx="625">
                  <c:v>2012-06-18</c:v>
                </c:pt>
                <c:pt idx="626">
                  <c:v>2012-06-19</c:v>
                </c:pt>
                <c:pt idx="627">
                  <c:v>2012-06-20</c:v>
                </c:pt>
                <c:pt idx="628">
                  <c:v>2012-06-21</c:v>
                </c:pt>
                <c:pt idx="629">
                  <c:v>2012-06-22</c:v>
                </c:pt>
                <c:pt idx="630">
                  <c:v>06.2012</c:v>
                </c:pt>
                <c:pt idx="631">
                  <c:v>2012-06-26</c:v>
                </c:pt>
                <c:pt idx="632">
                  <c:v>2012-06-27</c:v>
                </c:pt>
                <c:pt idx="633">
                  <c:v>2012-06-28</c:v>
                </c:pt>
                <c:pt idx="634">
                  <c:v>2012-06-29</c:v>
                </c:pt>
                <c:pt idx="635">
                  <c:v>2012-07-02</c:v>
                </c:pt>
                <c:pt idx="636">
                  <c:v>2012-07-03</c:v>
                </c:pt>
                <c:pt idx="637">
                  <c:v>2012-07-04</c:v>
                </c:pt>
                <c:pt idx="638">
                  <c:v>2012-07-05</c:v>
                </c:pt>
                <c:pt idx="639">
                  <c:v>2012-07-06</c:v>
                </c:pt>
                <c:pt idx="640">
                  <c:v>2012-07-09</c:v>
                </c:pt>
                <c:pt idx="641">
                  <c:v>2012-07-10</c:v>
                </c:pt>
                <c:pt idx="642">
                  <c:v>2012-07-11</c:v>
                </c:pt>
                <c:pt idx="643">
                  <c:v>2012-07-12</c:v>
                </c:pt>
                <c:pt idx="644">
                  <c:v>2012-07-13</c:v>
                </c:pt>
                <c:pt idx="645">
                  <c:v>2012-07-16</c:v>
                </c:pt>
                <c:pt idx="646">
                  <c:v>2012-07-17</c:v>
                </c:pt>
                <c:pt idx="647">
                  <c:v>2012-07-18</c:v>
                </c:pt>
                <c:pt idx="648">
                  <c:v>2012-07-19</c:v>
                </c:pt>
                <c:pt idx="649">
                  <c:v>2012-07-20</c:v>
                </c:pt>
                <c:pt idx="650">
                  <c:v>2012-07-23</c:v>
                </c:pt>
                <c:pt idx="651">
                  <c:v>2012-07-24</c:v>
                </c:pt>
                <c:pt idx="652">
                  <c:v>2012-07-25</c:v>
                </c:pt>
                <c:pt idx="653">
                  <c:v>2012-07-26</c:v>
                </c:pt>
                <c:pt idx="654">
                  <c:v>2012-07-27</c:v>
                </c:pt>
                <c:pt idx="655">
                  <c:v>2012-07-30</c:v>
                </c:pt>
                <c:pt idx="656">
                  <c:v>2012-07-31</c:v>
                </c:pt>
                <c:pt idx="657">
                  <c:v>2012-08-01</c:v>
                </c:pt>
                <c:pt idx="658">
                  <c:v>2012-08-02</c:v>
                </c:pt>
                <c:pt idx="659">
                  <c:v>2012-08-03</c:v>
                </c:pt>
                <c:pt idx="660">
                  <c:v>2012-08-06</c:v>
                </c:pt>
                <c:pt idx="661">
                  <c:v>2012-08-07</c:v>
                </c:pt>
                <c:pt idx="662">
                  <c:v>2012-08-08</c:v>
                </c:pt>
                <c:pt idx="663">
                  <c:v>2012-08-09</c:v>
                </c:pt>
                <c:pt idx="664">
                  <c:v>2012-08-10</c:v>
                </c:pt>
                <c:pt idx="665">
                  <c:v>2012-08-13</c:v>
                </c:pt>
                <c:pt idx="666">
                  <c:v>2012-08-14</c:v>
                </c:pt>
                <c:pt idx="667">
                  <c:v>2012-08-16</c:v>
                </c:pt>
                <c:pt idx="668">
                  <c:v>2012-08-17</c:v>
                </c:pt>
                <c:pt idx="669">
                  <c:v>2012-08-20</c:v>
                </c:pt>
                <c:pt idx="670">
                  <c:v>2012-08-21</c:v>
                </c:pt>
                <c:pt idx="671">
                  <c:v>2012-08-22</c:v>
                </c:pt>
                <c:pt idx="672">
                  <c:v>2012-08-23</c:v>
                </c:pt>
                <c:pt idx="673">
                  <c:v>2012-08-24</c:v>
                </c:pt>
                <c:pt idx="674">
                  <c:v>2012-08-27</c:v>
                </c:pt>
                <c:pt idx="675">
                  <c:v>2012-08-28</c:v>
                </c:pt>
                <c:pt idx="676">
                  <c:v>2012-08-29</c:v>
                </c:pt>
                <c:pt idx="677">
                  <c:v>2012-08-30</c:v>
                </c:pt>
                <c:pt idx="678">
                  <c:v>2012-08-31</c:v>
                </c:pt>
                <c:pt idx="679">
                  <c:v>2012-09-03</c:v>
                </c:pt>
                <c:pt idx="680">
                  <c:v>2012-09-04</c:v>
                </c:pt>
                <c:pt idx="681">
                  <c:v>2012-09-05</c:v>
                </c:pt>
                <c:pt idx="682">
                  <c:v>2012-09-06</c:v>
                </c:pt>
                <c:pt idx="683">
                  <c:v>2012-09-07</c:v>
                </c:pt>
                <c:pt idx="684">
                  <c:v>2012-09-10</c:v>
                </c:pt>
                <c:pt idx="685">
                  <c:v>2012-09-11</c:v>
                </c:pt>
                <c:pt idx="686">
                  <c:v>2012-09-12</c:v>
                </c:pt>
                <c:pt idx="687">
                  <c:v>2012-09-13</c:v>
                </c:pt>
                <c:pt idx="688">
                  <c:v>2012-09-14</c:v>
                </c:pt>
                <c:pt idx="689">
                  <c:v>2012-09-17</c:v>
                </c:pt>
                <c:pt idx="690">
                  <c:v>2012-09-18</c:v>
                </c:pt>
                <c:pt idx="691">
                  <c:v>2012-09-19</c:v>
                </c:pt>
                <c:pt idx="692">
                  <c:v>2012-09-20</c:v>
                </c:pt>
                <c:pt idx="693">
                  <c:v>2012-09-21</c:v>
                </c:pt>
                <c:pt idx="694">
                  <c:v>2012-09-24</c:v>
                </c:pt>
                <c:pt idx="695">
                  <c:v>2012-09-25</c:v>
                </c:pt>
                <c:pt idx="696">
                  <c:v>2012-09-26</c:v>
                </c:pt>
                <c:pt idx="697">
                  <c:v>2012-09-27</c:v>
                </c:pt>
                <c:pt idx="698">
                  <c:v>2012-09-28</c:v>
                </c:pt>
                <c:pt idx="699">
                  <c:v>2012-10-01</c:v>
                </c:pt>
                <c:pt idx="700">
                  <c:v>2012-10-02</c:v>
                </c:pt>
                <c:pt idx="701">
                  <c:v>2012-10-03</c:v>
                </c:pt>
                <c:pt idx="702">
                  <c:v>2012-10-04</c:v>
                </c:pt>
                <c:pt idx="703">
                  <c:v>2012-10-05</c:v>
                </c:pt>
                <c:pt idx="704">
                  <c:v>2012-10-08</c:v>
                </c:pt>
                <c:pt idx="705">
                  <c:v>2012-10-09</c:v>
                </c:pt>
                <c:pt idx="706">
                  <c:v>2012-10-10</c:v>
                </c:pt>
                <c:pt idx="707">
                  <c:v>2012-10-11</c:v>
                </c:pt>
                <c:pt idx="708">
                  <c:v>2012-10-12</c:v>
                </c:pt>
                <c:pt idx="709">
                  <c:v>2012-10-15</c:v>
                </c:pt>
                <c:pt idx="710">
                  <c:v>2012-10-16</c:v>
                </c:pt>
                <c:pt idx="711">
                  <c:v>2012-10-17</c:v>
                </c:pt>
                <c:pt idx="712">
                  <c:v>2012-10-18</c:v>
                </c:pt>
                <c:pt idx="713">
                  <c:v>2012-10-19</c:v>
                </c:pt>
                <c:pt idx="714">
                  <c:v>2012-10-22</c:v>
                </c:pt>
                <c:pt idx="715">
                  <c:v>2012-10-23</c:v>
                </c:pt>
                <c:pt idx="716">
                  <c:v>2012-10-24</c:v>
                </c:pt>
                <c:pt idx="717">
                  <c:v>2012-10-25</c:v>
                </c:pt>
                <c:pt idx="718">
                  <c:v>2012-10-26</c:v>
                </c:pt>
                <c:pt idx="719">
                  <c:v>2012-10-29</c:v>
                </c:pt>
                <c:pt idx="720">
                  <c:v>2012-10-30</c:v>
                </c:pt>
                <c:pt idx="721">
                  <c:v>2012-10-31</c:v>
                </c:pt>
                <c:pt idx="722">
                  <c:v>2012-11-02</c:v>
                </c:pt>
                <c:pt idx="723">
                  <c:v>2012-11-05</c:v>
                </c:pt>
                <c:pt idx="724">
                  <c:v>2012-11-06</c:v>
                </c:pt>
                <c:pt idx="725">
                  <c:v>2012-11-07</c:v>
                </c:pt>
                <c:pt idx="726">
                  <c:v>2012-11-08</c:v>
                </c:pt>
                <c:pt idx="727">
                  <c:v>2012-11-09</c:v>
                </c:pt>
                <c:pt idx="728">
                  <c:v>2012-11-12</c:v>
                </c:pt>
                <c:pt idx="729">
                  <c:v>2012-11-13</c:v>
                </c:pt>
                <c:pt idx="730">
                  <c:v>2012-11-14</c:v>
                </c:pt>
                <c:pt idx="731">
                  <c:v>2012-11-15</c:v>
                </c:pt>
                <c:pt idx="732">
                  <c:v>2012-11-16</c:v>
                </c:pt>
                <c:pt idx="733">
                  <c:v>2012-11-19</c:v>
                </c:pt>
                <c:pt idx="734">
                  <c:v>12.2012</c:v>
                </c:pt>
                <c:pt idx="735">
                  <c:v>2012-11-21</c:v>
                </c:pt>
                <c:pt idx="736">
                  <c:v>2012-11-22</c:v>
                </c:pt>
                <c:pt idx="737">
                  <c:v>2012-11-23</c:v>
                </c:pt>
                <c:pt idx="738">
                  <c:v>2012-11-26</c:v>
                </c:pt>
                <c:pt idx="739">
                  <c:v>2012-11-27</c:v>
                </c:pt>
                <c:pt idx="740">
                  <c:v>2012-11-28</c:v>
                </c:pt>
                <c:pt idx="741">
                  <c:v>2012-11-29</c:v>
                </c:pt>
                <c:pt idx="742">
                  <c:v>2012-11-30</c:v>
                </c:pt>
                <c:pt idx="743">
                  <c:v>2012-12-03</c:v>
                </c:pt>
                <c:pt idx="744">
                  <c:v>2012-12-04</c:v>
                </c:pt>
                <c:pt idx="745">
                  <c:v>2012-12-05</c:v>
                </c:pt>
                <c:pt idx="746">
                  <c:v>2012-12-06</c:v>
                </c:pt>
                <c:pt idx="747">
                  <c:v>2012-12-07</c:v>
                </c:pt>
                <c:pt idx="748">
                  <c:v>2012-12-10</c:v>
                </c:pt>
                <c:pt idx="749">
                  <c:v>2012-12-11</c:v>
                </c:pt>
                <c:pt idx="750">
                  <c:v>2012-12-12</c:v>
                </c:pt>
                <c:pt idx="751">
                  <c:v>2012-12-13</c:v>
                </c:pt>
                <c:pt idx="752">
                  <c:v>2012-12-14</c:v>
                </c:pt>
                <c:pt idx="753">
                  <c:v>2012-12-17</c:v>
                </c:pt>
                <c:pt idx="754">
                  <c:v>2012-12-18</c:v>
                </c:pt>
                <c:pt idx="755">
                  <c:v>2012-12-19</c:v>
                </c:pt>
                <c:pt idx="756">
                  <c:v>12.2012</c:v>
                </c:pt>
                <c:pt idx="757">
                  <c:v>2012-12-21</c:v>
                </c:pt>
                <c:pt idx="758">
                  <c:v>2012-12-24</c:v>
                </c:pt>
                <c:pt idx="759">
                  <c:v>2012-12-27</c:v>
                </c:pt>
                <c:pt idx="760">
                  <c:v>2012-12-28</c:v>
                </c:pt>
                <c:pt idx="761">
                  <c:v>2012-12-31</c:v>
                </c:pt>
                <c:pt idx="762">
                  <c:v>2013-01-02</c:v>
                </c:pt>
                <c:pt idx="763">
                  <c:v>2013-01-03</c:v>
                </c:pt>
                <c:pt idx="764">
                  <c:v>2013-01-04</c:v>
                </c:pt>
                <c:pt idx="765">
                  <c:v>2013-01-07</c:v>
                </c:pt>
                <c:pt idx="766">
                  <c:v>2013-01-08</c:v>
                </c:pt>
                <c:pt idx="767">
                  <c:v>2013-01-09</c:v>
                </c:pt>
                <c:pt idx="768">
                  <c:v>2013-01-10</c:v>
                </c:pt>
                <c:pt idx="769">
                  <c:v>2013-01-11</c:v>
                </c:pt>
                <c:pt idx="770">
                  <c:v>2013-01-14</c:v>
                </c:pt>
                <c:pt idx="771">
                  <c:v>2013-01-15</c:v>
                </c:pt>
                <c:pt idx="772">
                  <c:v>2013-01-16</c:v>
                </c:pt>
                <c:pt idx="773">
                  <c:v>2013-01-17</c:v>
                </c:pt>
                <c:pt idx="774">
                  <c:v>2013-01-18</c:v>
                </c:pt>
                <c:pt idx="775">
                  <c:v>2013-01-21</c:v>
                </c:pt>
                <c:pt idx="776">
                  <c:v>2013-01-22</c:v>
                </c:pt>
                <c:pt idx="777">
                  <c:v>2013-01-23</c:v>
                </c:pt>
                <c:pt idx="778">
                  <c:v>2013-01-24</c:v>
                </c:pt>
                <c:pt idx="779">
                  <c:v>2013-01-25</c:v>
                </c:pt>
                <c:pt idx="780">
                  <c:v>2013-01-28</c:v>
                </c:pt>
                <c:pt idx="781">
                  <c:v>2013-01-29</c:v>
                </c:pt>
                <c:pt idx="782">
                  <c:v>2013-01-30</c:v>
                </c:pt>
                <c:pt idx="783">
                  <c:v>2013-01-31</c:v>
                </c:pt>
                <c:pt idx="784">
                  <c:v>2013-02-01</c:v>
                </c:pt>
                <c:pt idx="785">
                  <c:v>2013-02-04</c:v>
                </c:pt>
                <c:pt idx="786">
                  <c:v>2013-02-05</c:v>
                </c:pt>
                <c:pt idx="787">
                  <c:v>2013-02-06</c:v>
                </c:pt>
                <c:pt idx="788">
                  <c:v>2013-02-07</c:v>
                </c:pt>
                <c:pt idx="789">
                  <c:v>2013-02-08</c:v>
                </c:pt>
                <c:pt idx="790">
                  <c:v>2013-02-11</c:v>
                </c:pt>
                <c:pt idx="791">
                  <c:v>2013-02-12</c:v>
                </c:pt>
                <c:pt idx="792">
                  <c:v>2013-02-13</c:v>
                </c:pt>
                <c:pt idx="793">
                  <c:v>2013-02-14</c:v>
                </c:pt>
                <c:pt idx="794">
                  <c:v>2013-02-15</c:v>
                </c:pt>
                <c:pt idx="795">
                  <c:v>2013-02-18</c:v>
                </c:pt>
                <c:pt idx="796">
                  <c:v>2013-02-19</c:v>
                </c:pt>
                <c:pt idx="797">
                  <c:v>2013-02-20</c:v>
                </c:pt>
                <c:pt idx="798">
                  <c:v>2013-02-21</c:v>
                </c:pt>
                <c:pt idx="799">
                  <c:v>2013-02-22</c:v>
                </c:pt>
                <c:pt idx="800">
                  <c:v>2013-02-25</c:v>
                </c:pt>
                <c:pt idx="801">
                  <c:v>2013-02-26</c:v>
                </c:pt>
                <c:pt idx="802">
                  <c:v>2013-02-27</c:v>
                </c:pt>
                <c:pt idx="803">
                  <c:v>2013-02-28</c:v>
                </c:pt>
                <c:pt idx="804">
                  <c:v>2013-03-01</c:v>
                </c:pt>
                <c:pt idx="805">
                  <c:v>2013-03-04</c:v>
                </c:pt>
                <c:pt idx="806">
                  <c:v>2013-03-05</c:v>
                </c:pt>
                <c:pt idx="807">
                  <c:v>2013-03-06</c:v>
                </c:pt>
                <c:pt idx="808">
                  <c:v>2013-03-07</c:v>
                </c:pt>
                <c:pt idx="809">
                  <c:v>2013-03-08</c:v>
                </c:pt>
                <c:pt idx="810">
                  <c:v>2013-03-11</c:v>
                </c:pt>
                <c:pt idx="811">
                  <c:v>2013-03-12</c:v>
                </c:pt>
                <c:pt idx="812">
                  <c:v>2013-03-13</c:v>
                </c:pt>
                <c:pt idx="813">
                  <c:v>2013-03-14</c:v>
                </c:pt>
                <c:pt idx="814">
                  <c:v>2013-03-15</c:v>
                </c:pt>
                <c:pt idx="815">
                  <c:v>2013-03-18</c:v>
                </c:pt>
                <c:pt idx="816">
                  <c:v>2013-03-19</c:v>
                </c:pt>
                <c:pt idx="817">
                  <c:v>2013-03-20</c:v>
                </c:pt>
                <c:pt idx="818">
                  <c:v>2013-03-21</c:v>
                </c:pt>
                <c:pt idx="819">
                  <c:v>2013-03-22</c:v>
                </c:pt>
                <c:pt idx="820">
                  <c:v>2013-03-25</c:v>
                </c:pt>
                <c:pt idx="821">
                  <c:v>2013-03-26</c:v>
                </c:pt>
                <c:pt idx="822">
                  <c:v>2013-03-27</c:v>
                </c:pt>
                <c:pt idx="823">
                  <c:v>2013-03-28</c:v>
                </c:pt>
                <c:pt idx="824">
                  <c:v>2013-03-29</c:v>
                </c:pt>
                <c:pt idx="825">
                  <c:v>2013-04-02</c:v>
                </c:pt>
                <c:pt idx="826">
                  <c:v>2013-04-03</c:v>
                </c:pt>
                <c:pt idx="827">
                  <c:v>2013-04-04</c:v>
                </c:pt>
                <c:pt idx="828">
                  <c:v>2013-04-05</c:v>
                </c:pt>
                <c:pt idx="829">
                  <c:v>2013-04-08</c:v>
                </c:pt>
                <c:pt idx="830">
                  <c:v>2013-04-09</c:v>
                </c:pt>
                <c:pt idx="831">
                  <c:v>2013-04-10</c:v>
                </c:pt>
                <c:pt idx="832">
                  <c:v>2013-04-11</c:v>
                </c:pt>
                <c:pt idx="833">
                  <c:v>2013-04-12</c:v>
                </c:pt>
                <c:pt idx="834">
                  <c:v>2013-04-15</c:v>
                </c:pt>
                <c:pt idx="835">
                  <c:v>2013-04-16</c:v>
                </c:pt>
                <c:pt idx="836">
                  <c:v>2013-04-17</c:v>
                </c:pt>
                <c:pt idx="837">
                  <c:v>2013-04-18</c:v>
                </c:pt>
                <c:pt idx="838">
                  <c:v>2013-04-19</c:v>
                </c:pt>
                <c:pt idx="839">
                  <c:v>2013-04-22</c:v>
                </c:pt>
                <c:pt idx="840">
                  <c:v>2013-04-23</c:v>
                </c:pt>
                <c:pt idx="841">
                  <c:v>2013-04-24</c:v>
                </c:pt>
                <c:pt idx="842">
                  <c:v>2013-04-25</c:v>
                </c:pt>
                <c:pt idx="843">
                  <c:v>2013-04-26</c:v>
                </c:pt>
                <c:pt idx="844">
                  <c:v>2013-04-29</c:v>
                </c:pt>
                <c:pt idx="845">
                  <c:v>2013-04-30</c:v>
                </c:pt>
                <c:pt idx="846">
                  <c:v>2013-05-02</c:v>
                </c:pt>
                <c:pt idx="847">
                  <c:v>2013-05-06</c:v>
                </c:pt>
                <c:pt idx="848">
                  <c:v>2013-05-07</c:v>
                </c:pt>
                <c:pt idx="849">
                  <c:v>2013-05-08</c:v>
                </c:pt>
                <c:pt idx="850">
                  <c:v>2013-05-09</c:v>
                </c:pt>
                <c:pt idx="851">
                  <c:v>2013-05-10</c:v>
                </c:pt>
                <c:pt idx="852">
                  <c:v>2013-05-13</c:v>
                </c:pt>
                <c:pt idx="853">
                  <c:v>2013-05-14</c:v>
                </c:pt>
                <c:pt idx="854">
                  <c:v>2013-05-15</c:v>
                </c:pt>
                <c:pt idx="855">
                  <c:v>2013-05-16</c:v>
                </c:pt>
                <c:pt idx="856">
                  <c:v>2013-05-17</c:v>
                </c:pt>
                <c:pt idx="857">
                  <c:v>2013-05-20</c:v>
                </c:pt>
                <c:pt idx="858">
                  <c:v>2013-05-21</c:v>
                </c:pt>
                <c:pt idx="859">
                  <c:v>2013-05-22</c:v>
                </c:pt>
                <c:pt idx="860">
                  <c:v>2013-05-23</c:v>
                </c:pt>
                <c:pt idx="861">
                  <c:v>2013-05-24</c:v>
                </c:pt>
                <c:pt idx="862">
                  <c:v>2013-05-27</c:v>
                </c:pt>
                <c:pt idx="863">
                  <c:v>2013-05-28</c:v>
                </c:pt>
                <c:pt idx="864">
                  <c:v>2013-05-29</c:v>
                </c:pt>
                <c:pt idx="865">
                  <c:v>2013-05-31</c:v>
                </c:pt>
                <c:pt idx="866">
                  <c:v>2013-06-03</c:v>
                </c:pt>
                <c:pt idx="867">
                  <c:v>2013-06-04</c:v>
                </c:pt>
                <c:pt idx="868">
                  <c:v>2013-06-05</c:v>
                </c:pt>
                <c:pt idx="869">
                  <c:v>2013-06-06</c:v>
                </c:pt>
                <c:pt idx="870">
                  <c:v>2013-06-07</c:v>
                </c:pt>
                <c:pt idx="871">
                  <c:v>2013-06-10</c:v>
                </c:pt>
                <c:pt idx="872">
                  <c:v>2013-06-11</c:v>
                </c:pt>
                <c:pt idx="873">
                  <c:v>2013-06-12</c:v>
                </c:pt>
                <c:pt idx="874">
                  <c:v>2013-06-13</c:v>
                </c:pt>
                <c:pt idx="875">
                  <c:v>2013-06-14</c:v>
                </c:pt>
                <c:pt idx="876">
                  <c:v>2013-06-17</c:v>
                </c:pt>
                <c:pt idx="877">
                  <c:v>2013-06-18</c:v>
                </c:pt>
                <c:pt idx="878">
                  <c:v>2013-06-19</c:v>
                </c:pt>
                <c:pt idx="879">
                  <c:v>2013-06-20</c:v>
                </c:pt>
                <c:pt idx="880">
                  <c:v>2013-06-21</c:v>
                </c:pt>
                <c:pt idx="881">
                  <c:v>2013-06-24</c:v>
                </c:pt>
                <c:pt idx="882">
                  <c:v>06.2013</c:v>
                </c:pt>
                <c:pt idx="883">
                  <c:v>2013-06-26</c:v>
                </c:pt>
                <c:pt idx="884">
                  <c:v>2013-06-27</c:v>
                </c:pt>
                <c:pt idx="885">
                  <c:v>2013-06-28</c:v>
                </c:pt>
                <c:pt idx="886">
                  <c:v>2013-07-01</c:v>
                </c:pt>
                <c:pt idx="887">
                  <c:v>2013-07-02</c:v>
                </c:pt>
                <c:pt idx="888">
                  <c:v>2013-07-03</c:v>
                </c:pt>
                <c:pt idx="889">
                  <c:v>2013-07-04</c:v>
                </c:pt>
                <c:pt idx="890">
                  <c:v>2013-07-05</c:v>
                </c:pt>
                <c:pt idx="891">
                  <c:v>2013-07-08</c:v>
                </c:pt>
                <c:pt idx="892">
                  <c:v>2013-07-09</c:v>
                </c:pt>
                <c:pt idx="893">
                  <c:v>2013-07-10</c:v>
                </c:pt>
                <c:pt idx="894">
                  <c:v>2013-07-11</c:v>
                </c:pt>
                <c:pt idx="895">
                  <c:v>2013-07-12</c:v>
                </c:pt>
                <c:pt idx="896">
                  <c:v>2013-07-15</c:v>
                </c:pt>
                <c:pt idx="897">
                  <c:v>2013-07-16</c:v>
                </c:pt>
                <c:pt idx="898">
                  <c:v>2013-07-17</c:v>
                </c:pt>
                <c:pt idx="899">
                  <c:v>2013-07-18</c:v>
                </c:pt>
                <c:pt idx="900">
                  <c:v>2013-07-19</c:v>
                </c:pt>
                <c:pt idx="901">
                  <c:v>2013-07-22</c:v>
                </c:pt>
                <c:pt idx="902">
                  <c:v>2013-07-23</c:v>
                </c:pt>
                <c:pt idx="903">
                  <c:v>2013-07-24</c:v>
                </c:pt>
                <c:pt idx="904">
                  <c:v>2013-07-25</c:v>
                </c:pt>
                <c:pt idx="905">
                  <c:v>2013-07-26</c:v>
                </c:pt>
                <c:pt idx="906">
                  <c:v>2013-07-29</c:v>
                </c:pt>
                <c:pt idx="907">
                  <c:v>2013-07-30</c:v>
                </c:pt>
                <c:pt idx="908">
                  <c:v>2013-07-31</c:v>
                </c:pt>
                <c:pt idx="909">
                  <c:v>2013-08-01</c:v>
                </c:pt>
                <c:pt idx="910">
                  <c:v>2013-08-02</c:v>
                </c:pt>
                <c:pt idx="911">
                  <c:v>2013-08-05</c:v>
                </c:pt>
                <c:pt idx="912">
                  <c:v>2013-08-06</c:v>
                </c:pt>
                <c:pt idx="913">
                  <c:v>2013-08-07</c:v>
                </c:pt>
                <c:pt idx="914">
                  <c:v>2013-08-08</c:v>
                </c:pt>
                <c:pt idx="915">
                  <c:v>2013-08-09</c:v>
                </c:pt>
                <c:pt idx="916">
                  <c:v>2013-08-12</c:v>
                </c:pt>
                <c:pt idx="917">
                  <c:v>2013-08-13</c:v>
                </c:pt>
                <c:pt idx="918">
                  <c:v>2013-08-14</c:v>
                </c:pt>
                <c:pt idx="919">
                  <c:v>2013-08-16</c:v>
                </c:pt>
                <c:pt idx="920">
                  <c:v>2013-08-19</c:v>
                </c:pt>
                <c:pt idx="921">
                  <c:v>2013-08-20</c:v>
                </c:pt>
                <c:pt idx="922">
                  <c:v>2013-08-21</c:v>
                </c:pt>
                <c:pt idx="923">
                  <c:v>2013-08-22</c:v>
                </c:pt>
                <c:pt idx="924">
                  <c:v>2013-08-23</c:v>
                </c:pt>
                <c:pt idx="925">
                  <c:v>2013-08-26</c:v>
                </c:pt>
                <c:pt idx="926">
                  <c:v>2013-08-27</c:v>
                </c:pt>
                <c:pt idx="927">
                  <c:v>2013-08-28</c:v>
                </c:pt>
                <c:pt idx="928">
                  <c:v>2013-08-29</c:v>
                </c:pt>
                <c:pt idx="929">
                  <c:v>2013-08-30</c:v>
                </c:pt>
                <c:pt idx="930">
                  <c:v>2013-09-02</c:v>
                </c:pt>
                <c:pt idx="931">
                  <c:v>2013-09-03</c:v>
                </c:pt>
                <c:pt idx="932">
                  <c:v>2013-09-04</c:v>
                </c:pt>
                <c:pt idx="933">
                  <c:v>2013-09-05</c:v>
                </c:pt>
                <c:pt idx="934">
                  <c:v>2013-09-06</c:v>
                </c:pt>
                <c:pt idx="935">
                  <c:v>2013-09-09</c:v>
                </c:pt>
                <c:pt idx="936">
                  <c:v>2013-09-10</c:v>
                </c:pt>
                <c:pt idx="937">
                  <c:v>2013-09-11</c:v>
                </c:pt>
                <c:pt idx="938">
                  <c:v>2013-09-12</c:v>
                </c:pt>
                <c:pt idx="939">
                  <c:v>2013-09-13</c:v>
                </c:pt>
                <c:pt idx="940">
                  <c:v>2013-09-16</c:v>
                </c:pt>
                <c:pt idx="941">
                  <c:v>2013-09-17</c:v>
                </c:pt>
                <c:pt idx="942">
                  <c:v>2013-09-18</c:v>
                </c:pt>
                <c:pt idx="943">
                  <c:v>2013-09-19</c:v>
                </c:pt>
                <c:pt idx="944">
                  <c:v>2013-09-20</c:v>
                </c:pt>
                <c:pt idx="945">
                  <c:v>2013-09-23</c:v>
                </c:pt>
                <c:pt idx="946">
                  <c:v>2013-09-24</c:v>
                </c:pt>
                <c:pt idx="947">
                  <c:v>2013-09-25</c:v>
                </c:pt>
                <c:pt idx="948">
                  <c:v>2013-09-26</c:v>
                </c:pt>
                <c:pt idx="949">
                  <c:v>2013-09-27</c:v>
                </c:pt>
                <c:pt idx="950">
                  <c:v>2013-09-30</c:v>
                </c:pt>
                <c:pt idx="951">
                  <c:v>2013-10-01</c:v>
                </c:pt>
                <c:pt idx="952">
                  <c:v>2013-10-02</c:v>
                </c:pt>
                <c:pt idx="953">
                  <c:v>2013-10-03</c:v>
                </c:pt>
                <c:pt idx="954">
                  <c:v>2013-10-04</c:v>
                </c:pt>
                <c:pt idx="955">
                  <c:v>2013-10-07</c:v>
                </c:pt>
                <c:pt idx="956">
                  <c:v>2013-10-08</c:v>
                </c:pt>
                <c:pt idx="957">
                  <c:v>2013-10-09</c:v>
                </c:pt>
                <c:pt idx="958">
                  <c:v>2013-10-10</c:v>
                </c:pt>
                <c:pt idx="959">
                  <c:v>2013-10-11</c:v>
                </c:pt>
                <c:pt idx="960">
                  <c:v>2013-10-14</c:v>
                </c:pt>
                <c:pt idx="961">
                  <c:v>2013-10-15</c:v>
                </c:pt>
                <c:pt idx="962">
                  <c:v>2013-10-16</c:v>
                </c:pt>
                <c:pt idx="963">
                  <c:v>2013-10-17</c:v>
                </c:pt>
                <c:pt idx="964">
                  <c:v>2013-10-18</c:v>
                </c:pt>
                <c:pt idx="965">
                  <c:v>2013-10-21</c:v>
                </c:pt>
                <c:pt idx="966">
                  <c:v>2013-10-22</c:v>
                </c:pt>
                <c:pt idx="967">
                  <c:v>2013-10-23</c:v>
                </c:pt>
                <c:pt idx="968">
                  <c:v>2013-10-24</c:v>
                </c:pt>
                <c:pt idx="969">
                  <c:v>2013-10-25</c:v>
                </c:pt>
                <c:pt idx="970">
                  <c:v>2013-10-28</c:v>
                </c:pt>
                <c:pt idx="971">
                  <c:v>2013-10-29</c:v>
                </c:pt>
                <c:pt idx="972">
                  <c:v>2013-10-30</c:v>
                </c:pt>
                <c:pt idx="973">
                  <c:v>2013-10-31</c:v>
                </c:pt>
                <c:pt idx="974">
                  <c:v>2013-11-04</c:v>
                </c:pt>
                <c:pt idx="975">
                  <c:v>2013-11-05</c:v>
                </c:pt>
                <c:pt idx="976">
                  <c:v>2013-11-06</c:v>
                </c:pt>
                <c:pt idx="977">
                  <c:v>2013-11-07</c:v>
                </c:pt>
                <c:pt idx="978">
                  <c:v>2013-11-08</c:v>
                </c:pt>
                <c:pt idx="979">
                  <c:v>2013-11-12</c:v>
                </c:pt>
                <c:pt idx="980">
                  <c:v>2013-11-13</c:v>
                </c:pt>
                <c:pt idx="981">
                  <c:v>2013-11-14</c:v>
                </c:pt>
                <c:pt idx="982">
                  <c:v>2013-11-15</c:v>
                </c:pt>
                <c:pt idx="983">
                  <c:v>2013-11-18</c:v>
                </c:pt>
                <c:pt idx="984">
                  <c:v>2013-11-19</c:v>
                </c:pt>
                <c:pt idx="985">
                  <c:v>2013-11-20</c:v>
                </c:pt>
                <c:pt idx="986">
                  <c:v>2013-11-21</c:v>
                </c:pt>
                <c:pt idx="987">
                  <c:v>2013-11-22</c:v>
                </c:pt>
                <c:pt idx="988">
                  <c:v>2013-11-25</c:v>
                </c:pt>
                <c:pt idx="989">
                  <c:v>2013-11-26</c:v>
                </c:pt>
                <c:pt idx="990">
                  <c:v>2013-11-27</c:v>
                </c:pt>
                <c:pt idx="991">
                  <c:v>2013-11-28</c:v>
                </c:pt>
                <c:pt idx="992">
                  <c:v>2013-11-29</c:v>
                </c:pt>
                <c:pt idx="993">
                  <c:v>2013-12-02</c:v>
                </c:pt>
                <c:pt idx="994">
                  <c:v>2013-12-03</c:v>
                </c:pt>
                <c:pt idx="995">
                  <c:v>2013-12-04</c:v>
                </c:pt>
                <c:pt idx="996">
                  <c:v>2013-12-05</c:v>
                </c:pt>
                <c:pt idx="997">
                  <c:v>2013-12-06</c:v>
                </c:pt>
                <c:pt idx="998">
                  <c:v>2013-12-09</c:v>
                </c:pt>
                <c:pt idx="999">
                  <c:v>2013-12-10</c:v>
                </c:pt>
                <c:pt idx="1000">
                  <c:v>2013-12-11</c:v>
                </c:pt>
                <c:pt idx="1001">
                  <c:v>2013-12-12</c:v>
                </c:pt>
                <c:pt idx="1002">
                  <c:v>2013-12-13</c:v>
                </c:pt>
                <c:pt idx="1003">
                  <c:v>2013-12-16</c:v>
                </c:pt>
                <c:pt idx="1004">
                  <c:v>2013-12-17</c:v>
                </c:pt>
                <c:pt idx="1005">
                  <c:v>2013-12-18</c:v>
                </c:pt>
                <c:pt idx="1006">
                  <c:v>2013-12-19</c:v>
                </c:pt>
                <c:pt idx="1007">
                  <c:v>2013-12-20</c:v>
                </c:pt>
                <c:pt idx="1008">
                  <c:v>12.2013</c:v>
                </c:pt>
                <c:pt idx="1009">
                  <c:v>2013-12-24</c:v>
                </c:pt>
                <c:pt idx="1010">
                  <c:v>2013-12-27</c:v>
                </c:pt>
                <c:pt idx="1011">
                  <c:v>2013-12-30</c:v>
                </c:pt>
                <c:pt idx="1012">
                  <c:v>2013-12-31</c:v>
                </c:pt>
                <c:pt idx="1013">
                  <c:v>2014-01-01</c:v>
                </c:pt>
                <c:pt idx="1014">
                  <c:v>2014-01-02</c:v>
                </c:pt>
                <c:pt idx="1015">
                  <c:v>2014-01-03</c:v>
                </c:pt>
                <c:pt idx="1016">
                  <c:v>2014-01-07</c:v>
                </c:pt>
                <c:pt idx="1017">
                  <c:v>2014-01-08</c:v>
                </c:pt>
                <c:pt idx="1018">
                  <c:v>2014-01-09</c:v>
                </c:pt>
                <c:pt idx="1019">
                  <c:v>2014-01-10</c:v>
                </c:pt>
                <c:pt idx="1020">
                  <c:v>2014-01-13</c:v>
                </c:pt>
                <c:pt idx="1021">
                  <c:v>2014-01-14</c:v>
                </c:pt>
                <c:pt idx="1022">
                  <c:v>2014-01-15</c:v>
                </c:pt>
                <c:pt idx="1023">
                  <c:v>2014-01-16</c:v>
                </c:pt>
                <c:pt idx="1024">
                  <c:v>2014-01-17</c:v>
                </c:pt>
                <c:pt idx="1025">
                  <c:v>2014-01-20</c:v>
                </c:pt>
                <c:pt idx="1026">
                  <c:v>2014-01-21</c:v>
                </c:pt>
                <c:pt idx="1027">
                  <c:v>2014-01-22</c:v>
                </c:pt>
                <c:pt idx="1028">
                  <c:v>2014-01-23</c:v>
                </c:pt>
                <c:pt idx="1029">
                  <c:v>2014-01-24</c:v>
                </c:pt>
                <c:pt idx="1030">
                  <c:v>2014-01-27</c:v>
                </c:pt>
                <c:pt idx="1031">
                  <c:v>2014-01-28</c:v>
                </c:pt>
                <c:pt idx="1032">
                  <c:v>2014-01-29</c:v>
                </c:pt>
                <c:pt idx="1033">
                  <c:v>2014-01-30</c:v>
                </c:pt>
                <c:pt idx="1034">
                  <c:v>2014-01-31</c:v>
                </c:pt>
                <c:pt idx="1035">
                  <c:v>2014-02-03</c:v>
                </c:pt>
                <c:pt idx="1036">
                  <c:v>2014-02-04</c:v>
                </c:pt>
                <c:pt idx="1037">
                  <c:v>2014-02-05</c:v>
                </c:pt>
                <c:pt idx="1038">
                  <c:v>2014-02-06</c:v>
                </c:pt>
                <c:pt idx="1039">
                  <c:v>2014-02-07</c:v>
                </c:pt>
                <c:pt idx="1040">
                  <c:v>2014-02-10</c:v>
                </c:pt>
                <c:pt idx="1041">
                  <c:v>2014-02-11</c:v>
                </c:pt>
                <c:pt idx="1042">
                  <c:v>2014-02-12</c:v>
                </c:pt>
                <c:pt idx="1043">
                  <c:v>2014-02-13</c:v>
                </c:pt>
                <c:pt idx="1044">
                  <c:v>2014-02-14</c:v>
                </c:pt>
                <c:pt idx="1045">
                  <c:v>2014-02-17</c:v>
                </c:pt>
                <c:pt idx="1046">
                  <c:v>2014-02-18</c:v>
                </c:pt>
                <c:pt idx="1047">
                  <c:v>2014-02-19</c:v>
                </c:pt>
                <c:pt idx="1048">
                  <c:v>2014-02-20</c:v>
                </c:pt>
                <c:pt idx="1049">
                  <c:v>2014-02-21</c:v>
                </c:pt>
                <c:pt idx="1050">
                  <c:v>2014-02-24</c:v>
                </c:pt>
                <c:pt idx="1051">
                  <c:v>2014-02-25</c:v>
                </c:pt>
                <c:pt idx="1052">
                  <c:v>2014-02-26</c:v>
                </c:pt>
                <c:pt idx="1053">
                  <c:v>2014-02-27</c:v>
                </c:pt>
                <c:pt idx="1054">
                  <c:v>2014-02-28</c:v>
                </c:pt>
                <c:pt idx="1055">
                  <c:v>2014-03-03</c:v>
                </c:pt>
                <c:pt idx="1056">
                  <c:v>2014-03-04</c:v>
                </c:pt>
                <c:pt idx="1057">
                  <c:v>2014-03-05</c:v>
                </c:pt>
                <c:pt idx="1058">
                  <c:v>2014-03-06</c:v>
                </c:pt>
                <c:pt idx="1059">
                  <c:v>2014-03-07</c:v>
                </c:pt>
                <c:pt idx="1060">
                  <c:v>2014-03-10</c:v>
                </c:pt>
                <c:pt idx="1061">
                  <c:v>2014-03-11</c:v>
                </c:pt>
                <c:pt idx="1062">
                  <c:v>2014-03-12</c:v>
                </c:pt>
                <c:pt idx="1063">
                  <c:v>2014-03-13</c:v>
                </c:pt>
                <c:pt idx="1064">
                  <c:v>2014-03-14</c:v>
                </c:pt>
                <c:pt idx="1065">
                  <c:v>2014-03-17</c:v>
                </c:pt>
                <c:pt idx="1066">
                  <c:v>2014-03-18</c:v>
                </c:pt>
                <c:pt idx="1067">
                  <c:v>2014-03-19</c:v>
                </c:pt>
                <c:pt idx="1068">
                  <c:v>2014-03-20</c:v>
                </c:pt>
                <c:pt idx="1069">
                  <c:v>2014-03-21</c:v>
                </c:pt>
                <c:pt idx="1070">
                  <c:v>2014-03-24</c:v>
                </c:pt>
                <c:pt idx="1071">
                  <c:v>2014-03-25</c:v>
                </c:pt>
                <c:pt idx="1072">
                  <c:v>2014-03-26</c:v>
                </c:pt>
                <c:pt idx="1073">
                  <c:v>2014-03-27</c:v>
                </c:pt>
                <c:pt idx="1074">
                  <c:v>2014-03-28</c:v>
                </c:pt>
                <c:pt idx="1075">
                  <c:v>2014-03-31</c:v>
                </c:pt>
                <c:pt idx="1076">
                  <c:v>2014-04-01</c:v>
                </c:pt>
                <c:pt idx="1077">
                  <c:v>2014-04-02</c:v>
                </c:pt>
                <c:pt idx="1078">
                  <c:v>2014-04-03</c:v>
                </c:pt>
                <c:pt idx="1079">
                  <c:v>2014-04-04</c:v>
                </c:pt>
                <c:pt idx="1080">
                  <c:v>2014-04-07</c:v>
                </c:pt>
                <c:pt idx="1081">
                  <c:v>2014-04-08</c:v>
                </c:pt>
                <c:pt idx="1082">
                  <c:v>2014-04-09</c:v>
                </c:pt>
                <c:pt idx="1083">
                  <c:v>2014-04-10</c:v>
                </c:pt>
                <c:pt idx="1084">
                  <c:v>2014-04-11</c:v>
                </c:pt>
                <c:pt idx="1085">
                  <c:v>2014-04-14</c:v>
                </c:pt>
                <c:pt idx="1086">
                  <c:v>2014-04-15</c:v>
                </c:pt>
                <c:pt idx="1087">
                  <c:v>2014-04-16</c:v>
                </c:pt>
                <c:pt idx="1088">
                  <c:v>2014-04-17</c:v>
                </c:pt>
                <c:pt idx="1089">
                  <c:v>2014-04-18</c:v>
                </c:pt>
                <c:pt idx="1090">
                  <c:v>2014-04-22</c:v>
                </c:pt>
                <c:pt idx="1091">
                  <c:v>2014-04-23</c:v>
                </c:pt>
                <c:pt idx="1092">
                  <c:v>2014-04-24</c:v>
                </c:pt>
                <c:pt idx="1093">
                  <c:v>2014-04-25</c:v>
                </c:pt>
                <c:pt idx="1094">
                  <c:v>2014-04-28</c:v>
                </c:pt>
                <c:pt idx="1095">
                  <c:v>2014-04-29</c:v>
                </c:pt>
                <c:pt idx="1096">
                  <c:v>2014-04-30</c:v>
                </c:pt>
                <c:pt idx="1097">
                  <c:v>2014-05-02</c:v>
                </c:pt>
                <c:pt idx="1098">
                  <c:v>2014-05-05</c:v>
                </c:pt>
                <c:pt idx="1099">
                  <c:v>2014-05-06</c:v>
                </c:pt>
                <c:pt idx="1100">
                  <c:v>2014-05-07</c:v>
                </c:pt>
                <c:pt idx="1101">
                  <c:v>2014-05-08</c:v>
                </c:pt>
                <c:pt idx="1102">
                  <c:v>2014-05-09</c:v>
                </c:pt>
                <c:pt idx="1103">
                  <c:v>2014-05-12</c:v>
                </c:pt>
                <c:pt idx="1104">
                  <c:v>2014-05-13</c:v>
                </c:pt>
                <c:pt idx="1105">
                  <c:v>2014-05-14</c:v>
                </c:pt>
                <c:pt idx="1106">
                  <c:v>2014-05-15</c:v>
                </c:pt>
                <c:pt idx="1107">
                  <c:v>2014-05-16</c:v>
                </c:pt>
                <c:pt idx="1108">
                  <c:v>2014-05-19</c:v>
                </c:pt>
                <c:pt idx="1109">
                  <c:v>2014-05-20</c:v>
                </c:pt>
                <c:pt idx="1110">
                  <c:v>2014-05-21</c:v>
                </c:pt>
                <c:pt idx="1111">
                  <c:v>2014-05-22</c:v>
                </c:pt>
                <c:pt idx="1112">
                  <c:v>2014-05-23</c:v>
                </c:pt>
                <c:pt idx="1113">
                  <c:v>2014-05-26</c:v>
                </c:pt>
                <c:pt idx="1114">
                  <c:v>2014-05-27</c:v>
                </c:pt>
                <c:pt idx="1115">
                  <c:v>2014-05-28</c:v>
                </c:pt>
                <c:pt idx="1116">
                  <c:v>2014-05-29</c:v>
                </c:pt>
                <c:pt idx="1117">
                  <c:v>2014-05-30</c:v>
                </c:pt>
                <c:pt idx="1118">
                  <c:v>2014-06-02</c:v>
                </c:pt>
                <c:pt idx="1119">
                  <c:v>2014-06-03</c:v>
                </c:pt>
                <c:pt idx="1120">
                  <c:v>2014-06-04</c:v>
                </c:pt>
                <c:pt idx="1121">
                  <c:v>2014-06-05</c:v>
                </c:pt>
                <c:pt idx="1122">
                  <c:v>2014-06-06</c:v>
                </c:pt>
                <c:pt idx="1123">
                  <c:v>2014-06-09</c:v>
                </c:pt>
                <c:pt idx="1124">
                  <c:v>2014-06-10</c:v>
                </c:pt>
                <c:pt idx="1125">
                  <c:v>2014-06-11</c:v>
                </c:pt>
                <c:pt idx="1126">
                  <c:v>2014-06-12</c:v>
                </c:pt>
                <c:pt idx="1127">
                  <c:v>2014-06-13</c:v>
                </c:pt>
                <c:pt idx="1128">
                  <c:v>2014-06-16</c:v>
                </c:pt>
                <c:pt idx="1129">
                  <c:v>2014-06-17</c:v>
                </c:pt>
                <c:pt idx="1130">
                  <c:v>2014-06-18</c:v>
                </c:pt>
                <c:pt idx="1131">
                  <c:v>2014-06-20</c:v>
                </c:pt>
                <c:pt idx="1132">
                  <c:v>2014-06-23</c:v>
                </c:pt>
                <c:pt idx="1133">
                  <c:v>2014-06-24</c:v>
                </c:pt>
                <c:pt idx="1134">
                  <c:v>06.2014</c:v>
                </c:pt>
                <c:pt idx="1135">
                  <c:v>2014-06-26</c:v>
                </c:pt>
                <c:pt idx="1136">
                  <c:v>2014-06-27</c:v>
                </c:pt>
                <c:pt idx="1137">
                  <c:v>2014-06-30</c:v>
                </c:pt>
                <c:pt idx="1138">
                  <c:v>2014-07-01</c:v>
                </c:pt>
                <c:pt idx="1139">
                  <c:v>2014-07-02</c:v>
                </c:pt>
                <c:pt idx="1140">
                  <c:v>2014-07-03</c:v>
                </c:pt>
                <c:pt idx="1141">
                  <c:v>2014-07-04</c:v>
                </c:pt>
                <c:pt idx="1142">
                  <c:v>2014-07-07</c:v>
                </c:pt>
                <c:pt idx="1143">
                  <c:v>2014-07-08</c:v>
                </c:pt>
                <c:pt idx="1144">
                  <c:v>2014-07-09</c:v>
                </c:pt>
                <c:pt idx="1145">
                  <c:v>2014-07-10</c:v>
                </c:pt>
                <c:pt idx="1146">
                  <c:v>2014-07-11</c:v>
                </c:pt>
                <c:pt idx="1147">
                  <c:v>2014-07-14</c:v>
                </c:pt>
                <c:pt idx="1148">
                  <c:v>2014-07-15</c:v>
                </c:pt>
                <c:pt idx="1149">
                  <c:v>2014-07-16</c:v>
                </c:pt>
                <c:pt idx="1150">
                  <c:v>2014-07-17</c:v>
                </c:pt>
                <c:pt idx="1151">
                  <c:v>2014-07-18</c:v>
                </c:pt>
                <c:pt idx="1152">
                  <c:v>2014-07-21</c:v>
                </c:pt>
                <c:pt idx="1153">
                  <c:v>2014-07-22</c:v>
                </c:pt>
                <c:pt idx="1154">
                  <c:v>2014-07-23</c:v>
                </c:pt>
                <c:pt idx="1155">
                  <c:v>2014-07-24</c:v>
                </c:pt>
                <c:pt idx="1156">
                  <c:v>2014-07-25</c:v>
                </c:pt>
                <c:pt idx="1157">
                  <c:v>2014-07-28</c:v>
                </c:pt>
                <c:pt idx="1158">
                  <c:v>2014-07-29</c:v>
                </c:pt>
                <c:pt idx="1159">
                  <c:v>2014-07-30</c:v>
                </c:pt>
                <c:pt idx="1160">
                  <c:v>2014-07-31</c:v>
                </c:pt>
                <c:pt idx="1161">
                  <c:v>2014-08-01</c:v>
                </c:pt>
                <c:pt idx="1162">
                  <c:v>2014-08-04</c:v>
                </c:pt>
                <c:pt idx="1163">
                  <c:v>2014-08-05</c:v>
                </c:pt>
                <c:pt idx="1164">
                  <c:v>2014-08-06</c:v>
                </c:pt>
                <c:pt idx="1165">
                  <c:v>2014-08-07</c:v>
                </c:pt>
                <c:pt idx="1166">
                  <c:v>2014-08-08</c:v>
                </c:pt>
                <c:pt idx="1167">
                  <c:v>2014-08-11</c:v>
                </c:pt>
                <c:pt idx="1168">
                  <c:v>2014-08-12</c:v>
                </c:pt>
                <c:pt idx="1169">
                  <c:v>2014-08-13</c:v>
                </c:pt>
                <c:pt idx="1170">
                  <c:v>2014-08-14</c:v>
                </c:pt>
                <c:pt idx="1171">
                  <c:v>2014-08-18</c:v>
                </c:pt>
                <c:pt idx="1172">
                  <c:v>2014-08-19</c:v>
                </c:pt>
                <c:pt idx="1173">
                  <c:v>2014-08-20</c:v>
                </c:pt>
                <c:pt idx="1174">
                  <c:v>2014-08-21</c:v>
                </c:pt>
                <c:pt idx="1175">
                  <c:v>2014-08-22</c:v>
                </c:pt>
                <c:pt idx="1176">
                  <c:v>2014-08-25</c:v>
                </c:pt>
                <c:pt idx="1177">
                  <c:v>2014-08-26</c:v>
                </c:pt>
                <c:pt idx="1178">
                  <c:v>2014-08-27</c:v>
                </c:pt>
                <c:pt idx="1179">
                  <c:v>2014-08-28</c:v>
                </c:pt>
                <c:pt idx="1180">
                  <c:v>2014-08-29</c:v>
                </c:pt>
                <c:pt idx="1181">
                  <c:v>2014-09-01</c:v>
                </c:pt>
                <c:pt idx="1182">
                  <c:v>2014-09-02</c:v>
                </c:pt>
                <c:pt idx="1183">
                  <c:v>2014-09-03</c:v>
                </c:pt>
                <c:pt idx="1184">
                  <c:v>2014-09-04</c:v>
                </c:pt>
                <c:pt idx="1185">
                  <c:v>2014-09-05</c:v>
                </c:pt>
                <c:pt idx="1186">
                  <c:v>2014-09-08</c:v>
                </c:pt>
                <c:pt idx="1187">
                  <c:v>2014-09-09</c:v>
                </c:pt>
                <c:pt idx="1188">
                  <c:v>2014-09-10</c:v>
                </c:pt>
                <c:pt idx="1189">
                  <c:v>2014-09-11</c:v>
                </c:pt>
                <c:pt idx="1190">
                  <c:v>2014-09-12</c:v>
                </c:pt>
                <c:pt idx="1191">
                  <c:v>2014-09-15</c:v>
                </c:pt>
                <c:pt idx="1192">
                  <c:v>2014-09-16</c:v>
                </c:pt>
                <c:pt idx="1193">
                  <c:v>2014-09-17</c:v>
                </c:pt>
                <c:pt idx="1194">
                  <c:v>2014-09-18</c:v>
                </c:pt>
                <c:pt idx="1195">
                  <c:v>2014-09-19</c:v>
                </c:pt>
                <c:pt idx="1196">
                  <c:v>2014-09-22</c:v>
                </c:pt>
                <c:pt idx="1197">
                  <c:v>2014-09-23</c:v>
                </c:pt>
                <c:pt idx="1198">
                  <c:v>2014-09-24</c:v>
                </c:pt>
                <c:pt idx="1199">
                  <c:v>2014-09-25</c:v>
                </c:pt>
                <c:pt idx="1200">
                  <c:v>2014-09-26</c:v>
                </c:pt>
                <c:pt idx="1201">
                  <c:v>2014-09-29</c:v>
                </c:pt>
                <c:pt idx="1202">
                  <c:v>2014-09-30</c:v>
                </c:pt>
                <c:pt idx="1203">
                  <c:v>2014-10-01</c:v>
                </c:pt>
                <c:pt idx="1204">
                  <c:v>2014-10-02</c:v>
                </c:pt>
                <c:pt idx="1205">
                  <c:v>2014-10-03</c:v>
                </c:pt>
                <c:pt idx="1206">
                  <c:v>2014-10-06</c:v>
                </c:pt>
                <c:pt idx="1207">
                  <c:v>2014-10-07</c:v>
                </c:pt>
                <c:pt idx="1208">
                  <c:v>2014-10-08</c:v>
                </c:pt>
                <c:pt idx="1209">
                  <c:v>2014-10-09</c:v>
                </c:pt>
                <c:pt idx="1210">
                  <c:v>2014-10-10</c:v>
                </c:pt>
                <c:pt idx="1211">
                  <c:v>2014-10-13</c:v>
                </c:pt>
                <c:pt idx="1212">
                  <c:v>2014-10-14</c:v>
                </c:pt>
                <c:pt idx="1213">
                  <c:v>2014-10-15</c:v>
                </c:pt>
                <c:pt idx="1214">
                  <c:v>2014-10-16</c:v>
                </c:pt>
                <c:pt idx="1215">
                  <c:v>2014-10-17</c:v>
                </c:pt>
                <c:pt idx="1216">
                  <c:v>2014-10-20</c:v>
                </c:pt>
                <c:pt idx="1217">
                  <c:v>2014-10-21</c:v>
                </c:pt>
                <c:pt idx="1218">
                  <c:v>2014-10-22</c:v>
                </c:pt>
                <c:pt idx="1219">
                  <c:v>2014-10-23</c:v>
                </c:pt>
                <c:pt idx="1220">
                  <c:v>2014-10-24</c:v>
                </c:pt>
                <c:pt idx="1221">
                  <c:v>2014-10-27</c:v>
                </c:pt>
                <c:pt idx="1222">
                  <c:v>2014-10-28</c:v>
                </c:pt>
                <c:pt idx="1223">
                  <c:v>2014-10-29</c:v>
                </c:pt>
                <c:pt idx="1224">
                  <c:v>2014-10-30</c:v>
                </c:pt>
                <c:pt idx="1225">
                  <c:v>2014-10-31</c:v>
                </c:pt>
                <c:pt idx="1226">
                  <c:v>2014-11-03</c:v>
                </c:pt>
                <c:pt idx="1227">
                  <c:v>2014-11-04</c:v>
                </c:pt>
                <c:pt idx="1228">
                  <c:v>2014-11-05</c:v>
                </c:pt>
                <c:pt idx="1229">
                  <c:v>2014-11-06</c:v>
                </c:pt>
                <c:pt idx="1230">
                  <c:v>2014-11-07</c:v>
                </c:pt>
                <c:pt idx="1231">
                  <c:v>2014-11-10</c:v>
                </c:pt>
                <c:pt idx="1232">
                  <c:v>2014-11-12</c:v>
                </c:pt>
                <c:pt idx="1233">
                  <c:v>2014-11-13</c:v>
                </c:pt>
                <c:pt idx="1234">
                  <c:v>2014-11-14</c:v>
                </c:pt>
                <c:pt idx="1235">
                  <c:v>2014-11-17</c:v>
                </c:pt>
                <c:pt idx="1236">
                  <c:v>2014-11-18</c:v>
                </c:pt>
                <c:pt idx="1237">
                  <c:v>2014-11-19</c:v>
                </c:pt>
                <c:pt idx="1238">
                  <c:v>2014-11-20</c:v>
                </c:pt>
                <c:pt idx="1239">
                  <c:v>2014-11-21</c:v>
                </c:pt>
                <c:pt idx="1240">
                  <c:v>2014-11-24</c:v>
                </c:pt>
                <c:pt idx="1241">
                  <c:v>2014-11-25</c:v>
                </c:pt>
                <c:pt idx="1242">
                  <c:v>2014-11-26</c:v>
                </c:pt>
                <c:pt idx="1243">
                  <c:v>2014-11-27</c:v>
                </c:pt>
                <c:pt idx="1244">
                  <c:v>2014-11-28</c:v>
                </c:pt>
                <c:pt idx="1245">
                  <c:v>2014-12-01</c:v>
                </c:pt>
                <c:pt idx="1246">
                  <c:v>2014-12-02</c:v>
                </c:pt>
                <c:pt idx="1247">
                  <c:v>2014-12-03</c:v>
                </c:pt>
                <c:pt idx="1248">
                  <c:v>2014-12-04</c:v>
                </c:pt>
                <c:pt idx="1249">
                  <c:v>2014-12-05</c:v>
                </c:pt>
                <c:pt idx="1250">
                  <c:v>2014-12-08</c:v>
                </c:pt>
                <c:pt idx="1251">
                  <c:v>2014-12-09</c:v>
                </c:pt>
                <c:pt idx="1252">
                  <c:v>2014-12-10</c:v>
                </c:pt>
                <c:pt idx="1253">
                  <c:v>2014-12-11</c:v>
                </c:pt>
                <c:pt idx="1254">
                  <c:v>2014-12-12</c:v>
                </c:pt>
                <c:pt idx="1255">
                  <c:v>2014-12-15</c:v>
                </c:pt>
                <c:pt idx="1256">
                  <c:v>2014-12-16</c:v>
                </c:pt>
                <c:pt idx="1257">
                  <c:v>2014-12-17</c:v>
                </c:pt>
                <c:pt idx="1258">
                  <c:v>2014-12-18</c:v>
                </c:pt>
                <c:pt idx="1259">
                  <c:v>2014-12-19</c:v>
                </c:pt>
                <c:pt idx="1260">
                  <c:v>12.2014</c:v>
                </c:pt>
                <c:pt idx="1261">
                  <c:v>2014-12-23</c:v>
                </c:pt>
                <c:pt idx="1262">
                  <c:v>2014-12-24</c:v>
                </c:pt>
                <c:pt idx="1263">
                  <c:v>2014-12-29</c:v>
                </c:pt>
                <c:pt idx="1264">
                  <c:v>2014-12-30</c:v>
                </c:pt>
                <c:pt idx="1265">
                  <c:v>2014-12-31</c:v>
                </c:pt>
                <c:pt idx="1266">
                  <c:v>2015-01-02</c:v>
                </c:pt>
                <c:pt idx="1267">
                  <c:v>2015-01-05</c:v>
                </c:pt>
                <c:pt idx="1268">
                  <c:v>2015-01-07</c:v>
                </c:pt>
                <c:pt idx="1269">
                  <c:v>2015-01-08</c:v>
                </c:pt>
                <c:pt idx="1270">
                  <c:v>2015-01-09</c:v>
                </c:pt>
                <c:pt idx="1271">
                  <c:v>2015-01-12</c:v>
                </c:pt>
                <c:pt idx="1272">
                  <c:v>2015-01-13</c:v>
                </c:pt>
                <c:pt idx="1273">
                  <c:v>2015-01-14</c:v>
                </c:pt>
                <c:pt idx="1274">
                  <c:v>2015-01-15</c:v>
                </c:pt>
                <c:pt idx="1275">
                  <c:v>2015-01-16</c:v>
                </c:pt>
                <c:pt idx="1276">
                  <c:v>2015-01-19</c:v>
                </c:pt>
                <c:pt idx="1277">
                  <c:v>2015-01-20</c:v>
                </c:pt>
                <c:pt idx="1278">
                  <c:v>2015-01-21</c:v>
                </c:pt>
                <c:pt idx="1279">
                  <c:v>2015-01-22</c:v>
                </c:pt>
                <c:pt idx="1280">
                  <c:v>2015-01-23</c:v>
                </c:pt>
                <c:pt idx="1281">
                  <c:v>2015-01-26</c:v>
                </c:pt>
                <c:pt idx="1282">
                  <c:v>2015-01-27</c:v>
                </c:pt>
                <c:pt idx="1283">
                  <c:v>2015-01-28</c:v>
                </c:pt>
                <c:pt idx="1284">
                  <c:v>2015-01-29</c:v>
                </c:pt>
                <c:pt idx="1285">
                  <c:v>2015-01-30</c:v>
                </c:pt>
                <c:pt idx="1286">
                  <c:v>2015-02-02</c:v>
                </c:pt>
                <c:pt idx="1287">
                  <c:v>2015-02-03</c:v>
                </c:pt>
                <c:pt idx="1288">
                  <c:v>2015-02-04</c:v>
                </c:pt>
                <c:pt idx="1289">
                  <c:v>2015-02-05</c:v>
                </c:pt>
                <c:pt idx="1290">
                  <c:v>2015-02-06</c:v>
                </c:pt>
                <c:pt idx="1291">
                  <c:v>2015-02-09</c:v>
                </c:pt>
                <c:pt idx="1292">
                  <c:v>2015-02-10</c:v>
                </c:pt>
                <c:pt idx="1293">
                  <c:v>2015-02-11</c:v>
                </c:pt>
                <c:pt idx="1294">
                  <c:v>2015-02-12</c:v>
                </c:pt>
                <c:pt idx="1295">
                  <c:v>2015-02-13</c:v>
                </c:pt>
                <c:pt idx="1296">
                  <c:v>2015-02-16</c:v>
                </c:pt>
                <c:pt idx="1297">
                  <c:v>2015-02-17</c:v>
                </c:pt>
                <c:pt idx="1298">
                  <c:v>2015-02-18</c:v>
                </c:pt>
                <c:pt idx="1299">
                  <c:v>2015-02-19</c:v>
                </c:pt>
                <c:pt idx="1300">
                  <c:v>2015-02-20</c:v>
                </c:pt>
                <c:pt idx="1301">
                  <c:v>2015-02-23</c:v>
                </c:pt>
                <c:pt idx="1302">
                  <c:v>2015-02-24</c:v>
                </c:pt>
                <c:pt idx="1303">
                  <c:v>2015-02-25</c:v>
                </c:pt>
                <c:pt idx="1304">
                  <c:v>2015-02-26</c:v>
                </c:pt>
                <c:pt idx="1305">
                  <c:v>2015-02-27</c:v>
                </c:pt>
                <c:pt idx="1306">
                  <c:v>2015-03-02</c:v>
                </c:pt>
                <c:pt idx="1307">
                  <c:v>2015-03-03</c:v>
                </c:pt>
                <c:pt idx="1308">
                  <c:v>2015-03-04</c:v>
                </c:pt>
                <c:pt idx="1309">
                  <c:v>2015-03-05</c:v>
                </c:pt>
                <c:pt idx="1310">
                  <c:v>2015-03-06</c:v>
                </c:pt>
                <c:pt idx="1311">
                  <c:v>2015-03-09</c:v>
                </c:pt>
                <c:pt idx="1312">
                  <c:v>2015-03-10</c:v>
                </c:pt>
                <c:pt idx="1313">
                  <c:v>2015-03-11</c:v>
                </c:pt>
                <c:pt idx="1314">
                  <c:v>2015-03-12</c:v>
                </c:pt>
                <c:pt idx="1315">
                  <c:v>2015-03-13</c:v>
                </c:pt>
                <c:pt idx="1316">
                  <c:v>2015-03-16</c:v>
                </c:pt>
                <c:pt idx="1317">
                  <c:v>2015-03-17</c:v>
                </c:pt>
                <c:pt idx="1318">
                  <c:v>2015-03-18</c:v>
                </c:pt>
                <c:pt idx="1319">
                  <c:v>2015-03-19</c:v>
                </c:pt>
                <c:pt idx="1320">
                  <c:v>2015-03-20</c:v>
                </c:pt>
                <c:pt idx="1321">
                  <c:v>2015-03-23</c:v>
                </c:pt>
                <c:pt idx="1322">
                  <c:v>2015-03-24</c:v>
                </c:pt>
                <c:pt idx="1323">
                  <c:v>2015-03-25</c:v>
                </c:pt>
                <c:pt idx="1324">
                  <c:v>2015-03-26</c:v>
                </c:pt>
                <c:pt idx="1325">
                  <c:v>2015-03-27</c:v>
                </c:pt>
                <c:pt idx="1326">
                  <c:v>2015-03-30</c:v>
                </c:pt>
                <c:pt idx="1327">
                  <c:v>2015-03-31</c:v>
                </c:pt>
                <c:pt idx="1328">
                  <c:v>2015-04-01</c:v>
                </c:pt>
                <c:pt idx="1329">
                  <c:v>2015-04-02</c:v>
                </c:pt>
                <c:pt idx="1330">
                  <c:v>2015-04-03</c:v>
                </c:pt>
                <c:pt idx="1331">
                  <c:v>2015-04-06</c:v>
                </c:pt>
                <c:pt idx="1332">
                  <c:v>2015-04-07</c:v>
                </c:pt>
                <c:pt idx="1333">
                  <c:v>2015-04-08</c:v>
                </c:pt>
                <c:pt idx="1334">
                  <c:v>2015-04-09</c:v>
                </c:pt>
                <c:pt idx="1335">
                  <c:v>2015-04-10</c:v>
                </c:pt>
                <c:pt idx="1336">
                  <c:v>2015-04-13</c:v>
                </c:pt>
                <c:pt idx="1337">
                  <c:v>2015-04-14</c:v>
                </c:pt>
                <c:pt idx="1338">
                  <c:v>2015-04-15</c:v>
                </c:pt>
                <c:pt idx="1339">
                  <c:v>2015-04-16</c:v>
                </c:pt>
                <c:pt idx="1340">
                  <c:v>2015-04-17</c:v>
                </c:pt>
                <c:pt idx="1341">
                  <c:v>2015-04-20</c:v>
                </c:pt>
                <c:pt idx="1342">
                  <c:v>2015-04-21</c:v>
                </c:pt>
                <c:pt idx="1343">
                  <c:v>2015-04-22</c:v>
                </c:pt>
                <c:pt idx="1344">
                  <c:v>2015-04-23</c:v>
                </c:pt>
                <c:pt idx="1345">
                  <c:v>2015-04-24</c:v>
                </c:pt>
                <c:pt idx="1346">
                  <c:v>2015-04-27</c:v>
                </c:pt>
                <c:pt idx="1347">
                  <c:v>2015-04-28</c:v>
                </c:pt>
                <c:pt idx="1348">
                  <c:v>2015-04-29</c:v>
                </c:pt>
                <c:pt idx="1349">
                  <c:v>2015-04-30</c:v>
                </c:pt>
                <c:pt idx="1350">
                  <c:v>2015-05-04</c:v>
                </c:pt>
                <c:pt idx="1351">
                  <c:v>2015-05-05</c:v>
                </c:pt>
                <c:pt idx="1352">
                  <c:v>2015-05-06</c:v>
                </c:pt>
                <c:pt idx="1353">
                  <c:v>2015-05-07</c:v>
                </c:pt>
                <c:pt idx="1354">
                  <c:v>2015-05-08</c:v>
                </c:pt>
                <c:pt idx="1355">
                  <c:v>2015-05-11</c:v>
                </c:pt>
                <c:pt idx="1356">
                  <c:v>2015-05-12</c:v>
                </c:pt>
                <c:pt idx="1357">
                  <c:v>2015-05-13</c:v>
                </c:pt>
                <c:pt idx="1358">
                  <c:v>2015-05-14</c:v>
                </c:pt>
                <c:pt idx="1359">
                  <c:v>2015-05-15</c:v>
                </c:pt>
                <c:pt idx="1360">
                  <c:v>2015-05-18</c:v>
                </c:pt>
                <c:pt idx="1361">
                  <c:v>2015-05-19</c:v>
                </c:pt>
                <c:pt idx="1362">
                  <c:v>2015-05-20</c:v>
                </c:pt>
                <c:pt idx="1363">
                  <c:v>2015-05-21</c:v>
                </c:pt>
                <c:pt idx="1364">
                  <c:v>2015-05-22</c:v>
                </c:pt>
                <c:pt idx="1365">
                  <c:v>2015-05-25</c:v>
                </c:pt>
                <c:pt idx="1366">
                  <c:v>2015-05-26</c:v>
                </c:pt>
                <c:pt idx="1367">
                  <c:v>2015-05-27</c:v>
                </c:pt>
                <c:pt idx="1368">
                  <c:v>2015-05-28</c:v>
                </c:pt>
                <c:pt idx="1369">
                  <c:v>2015-05-29</c:v>
                </c:pt>
                <c:pt idx="1370">
                  <c:v>2015-06-01</c:v>
                </c:pt>
                <c:pt idx="1371">
                  <c:v>2015-06-02</c:v>
                </c:pt>
                <c:pt idx="1372">
                  <c:v>2015-06-03</c:v>
                </c:pt>
                <c:pt idx="1373">
                  <c:v>2015-06-05</c:v>
                </c:pt>
                <c:pt idx="1374">
                  <c:v>2015-06-08</c:v>
                </c:pt>
                <c:pt idx="1375">
                  <c:v>2015-06-09</c:v>
                </c:pt>
                <c:pt idx="1376">
                  <c:v>2015-06-10</c:v>
                </c:pt>
                <c:pt idx="1377">
                  <c:v>2015-06-11</c:v>
                </c:pt>
                <c:pt idx="1378">
                  <c:v>2015-06-12</c:v>
                </c:pt>
                <c:pt idx="1379">
                  <c:v>2015-06-15</c:v>
                </c:pt>
                <c:pt idx="1380">
                  <c:v>2015-06-16</c:v>
                </c:pt>
                <c:pt idx="1381">
                  <c:v>2015-06-17</c:v>
                </c:pt>
                <c:pt idx="1382">
                  <c:v>2015-06-18</c:v>
                </c:pt>
                <c:pt idx="1383">
                  <c:v>2015-06-19</c:v>
                </c:pt>
                <c:pt idx="1384">
                  <c:v>2015-06-22</c:v>
                </c:pt>
                <c:pt idx="1385">
                  <c:v>2015-06-23</c:v>
                </c:pt>
                <c:pt idx="1386">
                  <c:v>06.2015</c:v>
                </c:pt>
                <c:pt idx="1387">
                  <c:v>2015-06-25</c:v>
                </c:pt>
                <c:pt idx="1388">
                  <c:v>2015-06-26</c:v>
                </c:pt>
                <c:pt idx="1389">
                  <c:v>2015-06-29</c:v>
                </c:pt>
                <c:pt idx="1390">
                  <c:v>2015-06-30</c:v>
                </c:pt>
                <c:pt idx="1391">
                  <c:v>2015-07-01</c:v>
                </c:pt>
                <c:pt idx="1392">
                  <c:v>2015-07-02</c:v>
                </c:pt>
                <c:pt idx="1393">
                  <c:v>2015-07-03</c:v>
                </c:pt>
                <c:pt idx="1394">
                  <c:v>2015-07-06</c:v>
                </c:pt>
                <c:pt idx="1395">
                  <c:v>2015-07-07</c:v>
                </c:pt>
                <c:pt idx="1396">
                  <c:v>2015-07-08</c:v>
                </c:pt>
                <c:pt idx="1397">
                  <c:v>2015-07-09</c:v>
                </c:pt>
                <c:pt idx="1398">
                  <c:v>2015-07-10</c:v>
                </c:pt>
                <c:pt idx="1399">
                  <c:v>2015-07-13</c:v>
                </c:pt>
                <c:pt idx="1400">
                  <c:v>2015-07-14</c:v>
                </c:pt>
                <c:pt idx="1401">
                  <c:v>2015-07-15</c:v>
                </c:pt>
                <c:pt idx="1402">
                  <c:v>2015-07-16</c:v>
                </c:pt>
                <c:pt idx="1403">
                  <c:v>2015-07-17</c:v>
                </c:pt>
                <c:pt idx="1404">
                  <c:v>2015-07-20</c:v>
                </c:pt>
                <c:pt idx="1405">
                  <c:v>2015-07-21</c:v>
                </c:pt>
                <c:pt idx="1406">
                  <c:v>2015-07-22</c:v>
                </c:pt>
                <c:pt idx="1407">
                  <c:v>2015-07-23</c:v>
                </c:pt>
                <c:pt idx="1408">
                  <c:v>2015-07-24</c:v>
                </c:pt>
                <c:pt idx="1409">
                  <c:v>2015-07-27</c:v>
                </c:pt>
                <c:pt idx="1410">
                  <c:v>2015-07-28</c:v>
                </c:pt>
                <c:pt idx="1411">
                  <c:v>2015-07-29</c:v>
                </c:pt>
                <c:pt idx="1412">
                  <c:v>2015-07-30</c:v>
                </c:pt>
                <c:pt idx="1413">
                  <c:v>2015-07-31</c:v>
                </c:pt>
                <c:pt idx="1414">
                  <c:v>2015-08-03</c:v>
                </c:pt>
                <c:pt idx="1415">
                  <c:v>2015-08-04</c:v>
                </c:pt>
                <c:pt idx="1416">
                  <c:v>2015-08-05</c:v>
                </c:pt>
                <c:pt idx="1417">
                  <c:v>2015-08-06</c:v>
                </c:pt>
                <c:pt idx="1418">
                  <c:v>2015-08-07</c:v>
                </c:pt>
                <c:pt idx="1419">
                  <c:v>2015-08-10</c:v>
                </c:pt>
                <c:pt idx="1420">
                  <c:v>2015-08-11</c:v>
                </c:pt>
                <c:pt idx="1421">
                  <c:v>2015-08-12</c:v>
                </c:pt>
                <c:pt idx="1422">
                  <c:v>2015-08-13</c:v>
                </c:pt>
                <c:pt idx="1423">
                  <c:v>2015-08-14</c:v>
                </c:pt>
                <c:pt idx="1424">
                  <c:v>2015-08-17</c:v>
                </c:pt>
                <c:pt idx="1425">
                  <c:v>2015-08-18</c:v>
                </c:pt>
                <c:pt idx="1426">
                  <c:v>2015-08-19</c:v>
                </c:pt>
                <c:pt idx="1427">
                  <c:v>2015-08-20</c:v>
                </c:pt>
                <c:pt idx="1428">
                  <c:v>2015-08-21</c:v>
                </c:pt>
                <c:pt idx="1429">
                  <c:v>2015-08-24</c:v>
                </c:pt>
                <c:pt idx="1430">
                  <c:v>2015-08-25</c:v>
                </c:pt>
                <c:pt idx="1431">
                  <c:v>2015-08-26</c:v>
                </c:pt>
                <c:pt idx="1432">
                  <c:v>2015-08-27</c:v>
                </c:pt>
                <c:pt idx="1433">
                  <c:v>2015-08-28</c:v>
                </c:pt>
                <c:pt idx="1434">
                  <c:v>2015-08-31</c:v>
                </c:pt>
                <c:pt idx="1435">
                  <c:v>2015-09-01</c:v>
                </c:pt>
                <c:pt idx="1436">
                  <c:v>2015-09-02</c:v>
                </c:pt>
                <c:pt idx="1437">
                  <c:v>2015-09-03</c:v>
                </c:pt>
                <c:pt idx="1438">
                  <c:v>2015-09-04</c:v>
                </c:pt>
                <c:pt idx="1439">
                  <c:v>2015-09-07</c:v>
                </c:pt>
                <c:pt idx="1440">
                  <c:v>2015-09-08</c:v>
                </c:pt>
                <c:pt idx="1441">
                  <c:v>2015-09-09</c:v>
                </c:pt>
                <c:pt idx="1442">
                  <c:v>2015-09-10</c:v>
                </c:pt>
                <c:pt idx="1443">
                  <c:v>2015-09-11</c:v>
                </c:pt>
                <c:pt idx="1444">
                  <c:v>2015-09-14</c:v>
                </c:pt>
                <c:pt idx="1445">
                  <c:v>2015-09-15</c:v>
                </c:pt>
                <c:pt idx="1446">
                  <c:v>2015-09-16</c:v>
                </c:pt>
                <c:pt idx="1447">
                  <c:v>2015-09-17</c:v>
                </c:pt>
                <c:pt idx="1448">
                  <c:v>2015-09-18</c:v>
                </c:pt>
                <c:pt idx="1449">
                  <c:v>2015-09-21</c:v>
                </c:pt>
                <c:pt idx="1450">
                  <c:v>2015-09-22</c:v>
                </c:pt>
                <c:pt idx="1451">
                  <c:v>2015-09-23</c:v>
                </c:pt>
                <c:pt idx="1452">
                  <c:v>2015-09-24</c:v>
                </c:pt>
                <c:pt idx="1453">
                  <c:v>2015-09-25</c:v>
                </c:pt>
                <c:pt idx="1454">
                  <c:v>2015-09-28</c:v>
                </c:pt>
                <c:pt idx="1455">
                  <c:v>2015-09-29</c:v>
                </c:pt>
                <c:pt idx="1456">
                  <c:v>2015-09-30</c:v>
                </c:pt>
                <c:pt idx="1457">
                  <c:v>2015-10-01</c:v>
                </c:pt>
                <c:pt idx="1458">
                  <c:v>2015-10-02</c:v>
                </c:pt>
                <c:pt idx="1459">
                  <c:v>2015-10-05</c:v>
                </c:pt>
                <c:pt idx="1460">
                  <c:v>2015-10-06</c:v>
                </c:pt>
                <c:pt idx="1461">
                  <c:v>2015-10-07</c:v>
                </c:pt>
                <c:pt idx="1462">
                  <c:v>2015-10-08</c:v>
                </c:pt>
                <c:pt idx="1463">
                  <c:v>2015-10-09</c:v>
                </c:pt>
                <c:pt idx="1464">
                  <c:v>2015-10-12</c:v>
                </c:pt>
                <c:pt idx="1465">
                  <c:v>2015-10-13</c:v>
                </c:pt>
                <c:pt idx="1466">
                  <c:v>2015-10-14</c:v>
                </c:pt>
                <c:pt idx="1467">
                  <c:v>2015-10-15</c:v>
                </c:pt>
                <c:pt idx="1468">
                  <c:v>2015-10-16</c:v>
                </c:pt>
                <c:pt idx="1469">
                  <c:v>2015-10-19</c:v>
                </c:pt>
                <c:pt idx="1470">
                  <c:v>2015-10-20</c:v>
                </c:pt>
                <c:pt idx="1471">
                  <c:v>2015-10-21</c:v>
                </c:pt>
                <c:pt idx="1472">
                  <c:v>2015-10-22</c:v>
                </c:pt>
                <c:pt idx="1473">
                  <c:v>2015-10-23</c:v>
                </c:pt>
                <c:pt idx="1474">
                  <c:v>2015-10-26</c:v>
                </c:pt>
                <c:pt idx="1475">
                  <c:v>2015-10-27</c:v>
                </c:pt>
                <c:pt idx="1476">
                  <c:v>2015-10-28</c:v>
                </c:pt>
                <c:pt idx="1477">
                  <c:v>2015-10-29</c:v>
                </c:pt>
                <c:pt idx="1478">
                  <c:v>2015-10-30</c:v>
                </c:pt>
                <c:pt idx="1479">
                  <c:v>2015-11-02</c:v>
                </c:pt>
                <c:pt idx="1480">
                  <c:v>2015-11-03</c:v>
                </c:pt>
                <c:pt idx="1481">
                  <c:v>2015-11-04</c:v>
                </c:pt>
                <c:pt idx="1482">
                  <c:v>2015-11-05</c:v>
                </c:pt>
                <c:pt idx="1483">
                  <c:v>2015-11-06</c:v>
                </c:pt>
                <c:pt idx="1484">
                  <c:v>2015-11-09</c:v>
                </c:pt>
                <c:pt idx="1485">
                  <c:v>2015-11-10</c:v>
                </c:pt>
                <c:pt idx="1486">
                  <c:v>2015-11-12</c:v>
                </c:pt>
                <c:pt idx="1487">
                  <c:v>2015-11-13</c:v>
                </c:pt>
                <c:pt idx="1488">
                  <c:v>2015-11-16</c:v>
                </c:pt>
                <c:pt idx="1489">
                  <c:v>2015-11-17</c:v>
                </c:pt>
                <c:pt idx="1490">
                  <c:v>2015-11-18</c:v>
                </c:pt>
                <c:pt idx="1491">
                  <c:v>2015-11-19</c:v>
                </c:pt>
                <c:pt idx="1492">
                  <c:v>2015-11-20</c:v>
                </c:pt>
                <c:pt idx="1493">
                  <c:v>2015-11-23</c:v>
                </c:pt>
                <c:pt idx="1494">
                  <c:v>2015-11-24</c:v>
                </c:pt>
                <c:pt idx="1495">
                  <c:v>2015-11-25</c:v>
                </c:pt>
                <c:pt idx="1496">
                  <c:v>2015-11-26</c:v>
                </c:pt>
                <c:pt idx="1497">
                  <c:v>2015-11-27</c:v>
                </c:pt>
                <c:pt idx="1498">
                  <c:v>2015-11-30</c:v>
                </c:pt>
                <c:pt idx="1499">
                  <c:v>2015-12-01</c:v>
                </c:pt>
                <c:pt idx="1500">
                  <c:v>2015-12-02</c:v>
                </c:pt>
                <c:pt idx="1501">
                  <c:v>2015-12-03</c:v>
                </c:pt>
                <c:pt idx="1502">
                  <c:v>2015-12-04</c:v>
                </c:pt>
                <c:pt idx="1503">
                  <c:v>2015-12-07</c:v>
                </c:pt>
                <c:pt idx="1504">
                  <c:v>2015-12-08</c:v>
                </c:pt>
                <c:pt idx="1505">
                  <c:v>2015-12-09</c:v>
                </c:pt>
                <c:pt idx="1506">
                  <c:v>2015-12-10</c:v>
                </c:pt>
                <c:pt idx="1507">
                  <c:v>2015-12-11</c:v>
                </c:pt>
                <c:pt idx="1508">
                  <c:v>2015-12-14</c:v>
                </c:pt>
                <c:pt idx="1509">
                  <c:v>2015-12-15</c:v>
                </c:pt>
                <c:pt idx="1510">
                  <c:v>2015-12-16</c:v>
                </c:pt>
                <c:pt idx="1511">
                  <c:v>2015-12-17</c:v>
                </c:pt>
                <c:pt idx="1512">
                  <c:v>12.2015</c:v>
                </c:pt>
                <c:pt idx="1513">
                  <c:v>2015-12-21</c:v>
                </c:pt>
                <c:pt idx="1514">
                  <c:v>2015-12-22</c:v>
                </c:pt>
                <c:pt idx="1515">
                  <c:v>2015-12-23</c:v>
                </c:pt>
                <c:pt idx="1516">
                  <c:v>2015-12-24</c:v>
                </c:pt>
                <c:pt idx="1517">
                  <c:v>2015-12-25</c:v>
                </c:pt>
                <c:pt idx="1518">
                  <c:v>2015-12-28</c:v>
                </c:pt>
                <c:pt idx="1519">
                  <c:v>2015-12-29</c:v>
                </c:pt>
                <c:pt idx="1520">
                  <c:v>2015-12-30</c:v>
                </c:pt>
                <c:pt idx="1521">
                  <c:v>2015-12-31</c:v>
                </c:pt>
                <c:pt idx="1522">
                  <c:v>2016-01-04</c:v>
                </c:pt>
                <c:pt idx="1523">
                  <c:v>2016-01-05</c:v>
                </c:pt>
                <c:pt idx="1524">
                  <c:v>2016-01-07</c:v>
                </c:pt>
                <c:pt idx="1525">
                  <c:v>2016-01-08</c:v>
                </c:pt>
                <c:pt idx="1526">
                  <c:v>2016-01-11</c:v>
                </c:pt>
                <c:pt idx="1527">
                  <c:v>2016-01-12</c:v>
                </c:pt>
                <c:pt idx="1528">
                  <c:v>2016-01-13</c:v>
                </c:pt>
                <c:pt idx="1529">
                  <c:v>2016-01-14</c:v>
                </c:pt>
                <c:pt idx="1530">
                  <c:v>2016-01-15</c:v>
                </c:pt>
                <c:pt idx="1531">
                  <c:v>2016-01-18</c:v>
                </c:pt>
                <c:pt idx="1532">
                  <c:v>2016-01-19</c:v>
                </c:pt>
                <c:pt idx="1533">
                  <c:v>2016-01-20</c:v>
                </c:pt>
                <c:pt idx="1534">
                  <c:v>2016-01-21</c:v>
                </c:pt>
                <c:pt idx="1535">
                  <c:v>2016-01-22</c:v>
                </c:pt>
                <c:pt idx="1536">
                  <c:v>2016-01-25</c:v>
                </c:pt>
                <c:pt idx="1537">
                  <c:v>2016-01-26</c:v>
                </c:pt>
                <c:pt idx="1538">
                  <c:v>2016-01-27</c:v>
                </c:pt>
                <c:pt idx="1539">
                  <c:v>2016-01-28</c:v>
                </c:pt>
                <c:pt idx="1540">
                  <c:v>2016-01-29</c:v>
                </c:pt>
                <c:pt idx="1541">
                  <c:v>2016-02-01</c:v>
                </c:pt>
                <c:pt idx="1542">
                  <c:v>2016-02-02</c:v>
                </c:pt>
                <c:pt idx="1543">
                  <c:v>2016-02-03</c:v>
                </c:pt>
                <c:pt idx="1544">
                  <c:v>2016-02-04</c:v>
                </c:pt>
                <c:pt idx="1545">
                  <c:v>2016-02-05</c:v>
                </c:pt>
                <c:pt idx="1546">
                  <c:v>2016-02-08</c:v>
                </c:pt>
                <c:pt idx="1547">
                  <c:v>2016-02-09</c:v>
                </c:pt>
                <c:pt idx="1548">
                  <c:v>2016-02-10</c:v>
                </c:pt>
                <c:pt idx="1549">
                  <c:v>2016-02-11</c:v>
                </c:pt>
                <c:pt idx="1550">
                  <c:v>2016-02-12</c:v>
                </c:pt>
                <c:pt idx="1551">
                  <c:v>2016-02-15</c:v>
                </c:pt>
                <c:pt idx="1552">
                  <c:v>2016-02-16</c:v>
                </c:pt>
                <c:pt idx="1553">
                  <c:v>2016-02-17</c:v>
                </c:pt>
                <c:pt idx="1554">
                  <c:v>2016-02-18</c:v>
                </c:pt>
                <c:pt idx="1555">
                  <c:v>2016-02-19</c:v>
                </c:pt>
                <c:pt idx="1556">
                  <c:v>2016-02-22</c:v>
                </c:pt>
                <c:pt idx="1557">
                  <c:v>2016-02-23</c:v>
                </c:pt>
                <c:pt idx="1558">
                  <c:v>2016-02-24</c:v>
                </c:pt>
                <c:pt idx="1559">
                  <c:v>2016-02-25</c:v>
                </c:pt>
                <c:pt idx="1560">
                  <c:v>2016-02-26</c:v>
                </c:pt>
                <c:pt idx="1561">
                  <c:v>2016-02-29</c:v>
                </c:pt>
                <c:pt idx="1562">
                  <c:v>2016-03-01</c:v>
                </c:pt>
                <c:pt idx="1563">
                  <c:v>2016-03-02</c:v>
                </c:pt>
                <c:pt idx="1564">
                  <c:v>2016-03-03</c:v>
                </c:pt>
                <c:pt idx="1565">
                  <c:v>2016-03-04</c:v>
                </c:pt>
                <c:pt idx="1566">
                  <c:v>2016-03-07</c:v>
                </c:pt>
                <c:pt idx="1567">
                  <c:v>2016-03-08</c:v>
                </c:pt>
                <c:pt idx="1568">
                  <c:v>2016-03-09</c:v>
                </c:pt>
                <c:pt idx="1569">
                  <c:v>2016-03-10</c:v>
                </c:pt>
                <c:pt idx="1570">
                  <c:v>2016-03-11</c:v>
                </c:pt>
                <c:pt idx="1571">
                  <c:v>2016-03-14</c:v>
                </c:pt>
                <c:pt idx="1572">
                  <c:v>2016-03-15</c:v>
                </c:pt>
                <c:pt idx="1573">
                  <c:v>2016-03-16</c:v>
                </c:pt>
                <c:pt idx="1574">
                  <c:v>2016-03-17</c:v>
                </c:pt>
                <c:pt idx="1575">
                  <c:v>2016-03-18</c:v>
                </c:pt>
                <c:pt idx="1576">
                  <c:v>2016-03-21</c:v>
                </c:pt>
                <c:pt idx="1577">
                  <c:v>2016-03-22</c:v>
                </c:pt>
                <c:pt idx="1578">
                  <c:v>2016-03-23</c:v>
                </c:pt>
                <c:pt idx="1579">
                  <c:v>2016-03-24</c:v>
                </c:pt>
                <c:pt idx="1580">
                  <c:v>2016-03-25</c:v>
                </c:pt>
                <c:pt idx="1581">
                  <c:v>2016-03-29</c:v>
                </c:pt>
                <c:pt idx="1582">
                  <c:v>2016-03-30</c:v>
                </c:pt>
                <c:pt idx="1583">
                  <c:v>2016-03-31</c:v>
                </c:pt>
                <c:pt idx="1584">
                  <c:v>2016-04-01</c:v>
                </c:pt>
                <c:pt idx="1585">
                  <c:v>2016-04-04</c:v>
                </c:pt>
                <c:pt idx="1586">
                  <c:v>2016-04-05</c:v>
                </c:pt>
                <c:pt idx="1587">
                  <c:v>2016-04-06</c:v>
                </c:pt>
                <c:pt idx="1588">
                  <c:v>2016-04-07</c:v>
                </c:pt>
                <c:pt idx="1589">
                  <c:v>2016-04-08</c:v>
                </c:pt>
                <c:pt idx="1590">
                  <c:v>2016-04-11</c:v>
                </c:pt>
                <c:pt idx="1591">
                  <c:v>2016-04-12</c:v>
                </c:pt>
                <c:pt idx="1592">
                  <c:v>2016-04-13</c:v>
                </c:pt>
                <c:pt idx="1593">
                  <c:v>2016-04-14</c:v>
                </c:pt>
                <c:pt idx="1594">
                  <c:v>2016-04-15</c:v>
                </c:pt>
                <c:pt idx="1595">
                  <c:v>2016-04-18</c:v>
                </c:pt>
                <c:pt idx="1596">
                  <c:v>2016-04-19</c:v>
                </c:pt>
                <c:pt idx="1597">
                  <c:v>2016-04-20</c:v>
                </c:pt>
                <c:pt idx="1598">
                  <c:v>2016-04-21</c:v>
                </c:pt>
                <c:pt idx="1599">
                  <c:v>2016-04-22</c:v>
                </c:pt>
                <c:pt idx="1600">
                  <c:v>2016-04-25</c:v>
                </c:pt>
                <c:pt idx="1601">
                  <c:v>2016-04-26</c:v>
                </c:pt>
                <c:pt idx="1602">
                  <c:v>2016-04-27</c:v>
                </c:pt>
                <c:pt idx="1603">
                  <c:v>2016-04-28</c:v>
                </c:pt>
                <c:pt idx="1604">
                  <c:v>2016-04-29</c:v>
                </c:pt>
                <c:pt idx="1605">
                  <c:v>2016-05-02</c:v>
                </c:pt>
                <c:pt idx="1606">
                  <c:v>2016-05-04</c:v>
                </c:pt>
                <c:pt idx="1607">
                  <c:v>2016-05-05</c:v>
                </c:pt>
                <c:pt idx="1608">
                  <c:v>2016-05-06</c:v>
                </c:pt>
                <c:pt idx="1609">
                  <c:v>2016-05-09</c:v>
                </c:pt>
                <c:pt idx="1610">
                  <c:v>2016-05-10</c:v>
                </c:pt>
                <c:pt idx="1611">
                  <c:v>2016-05-11</c:v>
                </c:pt>
                <c:pt idx="1612">
                  <c:v>2016-05-12</c:v>
                </c:pt>
                <c:pt idx="1613">
                  <c:v>2016-05-13</c:v>
                </c:pt>
                <c:pt idx="1614">
                  <c:v>2016-05-16</c:v>
                </c:pt>
                <c:pt idx="1615">
                  <c:v>2016-05-17</c:v>
                </c:pt>
                <c:pt idx="1616">
                  <c:v>2016-05-18</c:v>
                </c:pt>
                <c:pt idx="1617">
                  <c:v>2016-05-19</c:v>
                </c:pt>
                <c:pt idx="1618">
                  <c:v>2016-05-20</c:v>
                </c:pt>
                <c:pt idx="1619">
                  <c:v>2016-05-23</c:v>
                </c:pt>
                <c:pt idx="1620">
                  <c:v>2016-05-24</c:v>
                </c:pt>
                <c:pt idx="1621">
                  <c:v>2016-05-25</c:v>
                </c:pt>
                <c:pt idx="1622">
                  <c:v>2016-05-27</c:v>
                </c:pt>
                <c:pt idx="1623">
                  <c:v>2016-05-30</c:v>
                </c:pt>
                <c:pt idx="1624">
                  <c:v>2016-05-31</c:v>
                </c:pt>
                <c:pt idx="1625">
                  <c:v>2016-06-01</c:v>
                </c:pt>
                <c:pt idx="1626">
                  <c:v>2016-06-02</c:v>
                </c:pt>
                <c:pt idx="1627">
                  <c:v>2016-06-03</c:v>
                </c:pt>
                <c:pt idx="1628">
                  <c:v>2016-06-06</c:v>
                </c:pt>
                <c:pt idx="1629">
                  <c:v>2016-06-07</c:v>
                </c:pt>
                <c:pt idx="1630">
                  <c:v>2016-06-08</c:v>
                </c:pt>
                <c:pt idx="1631">
                  <c:v>2016-06-09</c:v>
                </c:pt>
                <c:pt idx="1632">
                  <c:v>2016-06-10</c:v>
                </c:pt>
                <c:pt idx="1633">
                  <c:v>2016-06-13</c:v>
                </c:pt>
                <c:pt idx="1634">
                  <c:v>2016-06-14</c:v>
                </c:pt>
                <c:pt idx="1635">
                  <c:v>2016-06-15</c:v>
                </c:pt>
                <c:pt idx="1636">
                  <c:v>2016-06-16</c:v>
                </c:pt>
                <c:pt idx="1637">
                  <c:v>2016-06-17</c:v>
                </c:pt>
                <c:pt idx="1638">
                  <c:v>06.2016</c:v>
                </c:pt>
                <c:pt idx="1639">
                  <c:v>2016-06-21</c:v>
                </c:pt>
                <c:pt idx="1640">
                  <c:v>2016-06-22</c:v>
                </c:pt>
                <c:pt idx="1641">
                  <c:v>2016-06-23</c:v>
                </c:pt>
                <c:pt idx="1642">
                  <c:v>2016-06-24</c:v>
                </c:pt>
                <c:pt idx="1643">
                  <c:v>2016-06-27</c:v>
                </c:pt>
                <c:pt idx="1644">
                  <c:v>2016-06-28</c:v>
                </c:pt>
                <c:pt idx="1645">
                  <c:v>2016-06-29</c:v>
                </c:pt>
                <c:pt idx="1646">
                  <c:v>2016-06-30</c:v>
                </c:pt>
                <c:pt idx="1647">
                  <c:v>2016-07-01</c:v>
                </c:pt>
                <c:pt idx="1648">
                  <c:v>2016-07-04</c:v>
                </c:pt>
                <c:pt idx="1649">
                  <c:v>2016-07-05</c:v>
                </c:pt>
                <c:pt idx="1650">
                  <c:v>2016-07-06</c:v>
                </c:pt>
                <c:pt idx="1651">
                  <c:v>2016-07-07</c:v>
                </c:pt>
                <c:pt idx="1652">
                  <c:v>2016-07-08</c:v>
                </c:pt>
                <c:pt idx="1653">
                  <c:v>2016-07-11</c:v>
                </c:pt>
                <c:pt idx="1654">
                  <c:v>2016-07-12</c:v>
                </c:pt>
                <c:pt idx="1655">
                  <c:v>2016-07-13</c:v>
                </c:pt>
                <c:pt idx="1656">
                  <c:v>2016-07-14</c:v>
                </c:pt>
                <c:pt idx="1657">
                  <c:v>2016-07-15</c:v>
                </c:pt>
                <c:pt idx="1658">
                  <c:v>2016-07-18</c:v>
                </c:pt>
                <c:pt idx="1659">
                  <c:v>2016-07-19</c:v>
                </c:pt>
                <c:pt idx="1660">
                  <c:v>2016-07-20</c:v>
                </c:pt>
                <c:pt idx="1661">
                  <c:v>2016-07-21</c:v>
                </c:pt>
                <c:pt idx="1662">
                  <c:v>2016-07-22</c:v>
                </c:pt>
                <c:pt idx="1663">
                  <c:v>2016-07-25</c:v>
                </c:pt>
                <c:pt idx="1664">
                  <c:v>2016-07-26</c:v>
                </c:pt>
                <c:pt idx="1665">
                  <c:v>2016-07-27</c:v>
                </c:pt>
                <c:pt idx="1666">
                  <c:v>2016-07-28</c:v>
                </c:pt>
                <c:pt idx="1667">
                  <c:v>2016-07-29</c:v>
                </c:pt>
                <c:pt idx="1668">
                  <c:v>2016-08-01</c:v>
                </c:pt>
                <c:pt idx="1669">
                  <c:v>2016-08-02</c:v>
                </c:pt>
                <c:pt idx="1670">
                  <c:v>2016-08-03</c:v>
                </c:pt>
                <c:pt idx="1671">
                  <c:v>2016-08-04</c:v>
                </c:pt>
                <c:pt idx="1672">
                  <c:v>2016-08-05</c:v>
                </c:pt>
                <c:pt idx="1673">
                  <c:v>2016-08-08</c:v>
                </c:pt>
                <c:pt idx="1674">
                  <c:v>2016-08-09</c:v>
                </c:pt>
                <c:pt idx="1675">
                  <c:v>2016-08-10</c:v>
                </c:pt>
                <c:pt idx="1676">
                  <c:v>2016-08-11</c:v>
                </c:pt>
                <c:pt idx="1677">
                  <c:v>2016-08-12</c:v>
                </c:pt>
                <c:pt idx="1678">
                  <c:v>2016-08-16</c:v>
                </c:pt>
                <c:pt idx="1679">
                  <c:v>2016-08-17</c:v>
                </c:pt>
                <c:pt idx="1680">
                  <c:v>2016-08-18</c:v>
                </c:pt>
                <c:pt idx="1681">
                  <c:v>2016-08-19</c:v>
                </c:pt>
                <c:pt idx="1682">
                  <c:v>2016-08-22</c:v>
                </c:pt>
                <c:pt idx="1683">
                  <c:v>2016-08-23</c:v>
                </c:pt>
                <c:pt idx="1684">
                  <c:v>2016-08-24</c:v>
                </c:pt>
                <c:pt idx="1685">
                  <c:v>2016-08-25</c:v>
                </c:pt>
                <c:pt idx="1686">
                  <c:v>2016-08-26</c:v>
                </c:pt>
                <c:pt idx="1687">
                  <c:v>2016-08-29</c:v>
                </c:pt>
                <c:pt idx="1688">
                  <c:v>2016-08-30</c:v>
                </c:pt>
                <c:pt idx="1689">
                  <c:v>2016-08-31</c:v>
                </c:pt>
                <c:pt idx="1690">
                  <c:v>2016-09-01</c:v>
                </c:pt>
                <c:pt idx="1691">
                  <c:v>2016-09-02</c:v>
                </c:pt>
                <c:pt idx="1692">
                  <c:v>2016-09-05</c:v>
                </c:pt>
                <c:pt idx="1693">
                  <c:v>2016-09-06</c:v>
                </c:pt>
                <c:pt idx="1694">
                  <c:v>2016-09-07</c:v>
                </c:pt>
                <c:pt idx="1695">
                  <c:v>2016-09-08</c:v>
                </c:pt>
                <c:pt idx="1696">
                  <c:v>2016-09-09</c:v>
                </c:pt>
                <c:pt idx="1697">
                  <c:v>2016-09-12</c:v>
                </c:pt>
                <c:pt idx="1698">
                  <c:v>2016-09-13</c:v>
                </c:pt>
                <c:pt idx="1699">
                  <c:v>2016-09-14</c:v>
                </c:pt>
                <c:pt idx="1700">
                  <c:v>2016-09-15</c:v>
                </c:pt>
                <c:pt idx="1701">
                  <c:v>2016-09-16</c:v>
                </c:pt>
                <c:pt idx="1702">
                  <c:v>2016-09-19</c:v>
                </c:pt>
                <c:pt idx="1703">
                  <c:v>2016-09-20</c:v>
                </c:pt>
                <c:pt idx="1704">
                  <c:v>2016-09-21</c:v>
                </c:pt>
                <c:pt idx="1705">
                  <c:v>2016-09-22</c:v>
                </c:pt>
                <c:pt idx="1706">
                  <c:v>2016-09-23</c:v>
                </c:pt>
                <c:pt idx="1707">
                  <c:v>2016-09-26</c:v>
                </c:pt>
                <c:pt idx="1708">
                  <c:v>2016-09-27</c:v>
                </c:pt>
                <c:pt idx="1709">
                  <c:v>2016-09-28</c:v>
                </c:pt>
                <c:pt idx="1710">
                  <c:v>2016-09-29</c:v>
                </c:pt>
                <c:pt idx="1711">
                  <c:v>2016-09-30</c:v>
                </c:pt>
                <c:pt idx="1712">
                  <c:v>2016-10-03</c:v>
                </c:pt>
                <c:pt idx="1713">
                  <c:v>2016-10-04</c:v>
                </c:pt>
                <c:pt idx="1714">
                  <c:v>2016-10-05</c:v>
                </c:pt>
                <c:pt idx="1715">
                  <c:v>2016-10-06</c:v>
                </c:pt>
                <c:pt idx="1716">
                  <c:v>2016-10-07</c:v>
                </c:pt>
                <c:pt idx="1717">
                  <c:v>2016-10-10</c:v>
                </c:pt>
                <c:pt idx="1718">
                  <c:v>2016-10-11</c:v>
                </c:pt>
                <c:pt idx="1719">
                  <c:v>2016-10-12</c:v>
                </c:pt>
                <c:pt idx="1720">
                  <c:v>2016-10-13</c:v>
                </c:pt>
                <c:pt idx="1721">
                  <c:v>2016-10-14</c:v>
                </c:pt>
                <c:pt idx="1722">
                  <c:v>2016-10-17</c:v>
                </c:pt>
                <c:pt idx="1723">
                  <c:v>2016-10-18</c:v>
                </c:pt>
                <c:pt idx="1724">
                  <c:v>2016-10-19</c:v>
                </c:pt>
                <c:pt idx="1725">
                  <c:v>2016-10-20</c:v>
                </c:pt>
                <c:pt idx="1726">
                  <c:v>2016-10-21</c:v>
                </c:pt>
                <c:pt idx="1727">
                  <c:v>2016-10-24</c:v>
                </c:pt>
                <c:pt idx="1728">
                  <c:v>2016-10-25</c:v>
                </c:pt>
                <c:pt idx="1729">
                  <c:v>2016-10-26</c:v>
                </c:pt>
                <c:pt idx="1730">
                  <c:v>2016-10-27</c:v>
                </c:pt>
                <c:pt idx="1731">
                  <c:v>2016-10-28</c:v>
                </c:pt>
                <c:pt idx="1732">
                  <c:v>2016-10-31</c:v>
                </c:pt>
                <c:pt idx="1733">
                  <c:v>2016-11-02</c:v>
                </c:pt>
                <c:pt idx="1734">
                  <c:v>2016-11-03</c:v>
                </c:pt>
                <c:pt idx="1735">
                  <c:v>2016-11-04</c:v>
                </c:pt>
                <c:pt idx="1736">
                  <c:v>2016-11-07</c:v>
                </c:pt>
                <c:pt idx="1737">
                  <c:v>2016-11-08</c:v>
                </c:pt>
                <c:pt idx="1738">
                  <c:v>2016-11-09</c:v>
                </c:pt>
                <c:pt idx="1739">
                  <c:v>2016-11-10</c:v>
                </c:pt>
                <c:pt idx="1740">
                  <c:v>2016-11-14</c:v>
                </c:pt>
                <c:pt idx="1741">
                  <c:v>2016-11-15</c:v>
                </c:pt>
                <c:pt idx="1742">
                  <c:v>2016-11-16</c:v>
                </c:pt>
                <c:pt idx="1743">
                  <c:v>2016-11-17</c:v>
                </c:pt>
                <c:pt idx="1744">
                  <c:v>2016-11-18</c:v>
                </c:pt>
                <c:pt idx="1745">
                  <c:v>2016-11-21</c:v>
                </c:pt>
                <c:pt idx="1746">
                  <c:v>2016-11-22</c:v>
                </c:pt>
                <c:pt idx="1747">
                  <c:v>2016-11-23</c:v>
                </c:pt>
                <c:pt idx="1748">
                  <c:v>2016-11-24</c:v>
                </c:pt>
                <c:pt idx="1749">
                  <c:v>2016-11-25</c:v>
                </c:pt>
                <c:pt idx="1750">
                  <c:v>2016-11-28</c:v>
                </c:pt>
                <c:pt idx="1751">
                  <c:v>2016-11-29</c:v>
                </c:pt>
                <c:pt idx="1752">
                  <c:v>2016-11-30</c:v>
                </c:pt>
                <c:pt idx="1753">
                  <c:v>2016-12-01</c:v>
                </c:pt>
                <c:pt idx="1754">
                  <c:v>2016-12-02</c:v>
                </c:pt>
                <c:pt idx="1755">
                  <c:v>2016-12-05</c:v>
                </c:pt>
                <c:pt idx="1756">
                  <c:v>2016-12-06</c:v>
                </c:pt>
                <c:pt idx="1757">
                  <c:v>2016-12-07</c:v>
                </c:pt>
                <c:pt idx="1758">
                  <c:v>2016-12-08</c:v>
                </c:pt>
                <c:pt idx="1759">
                  <c:v>2016-12-09</c:v>
                </c:pt>
                <c:pt idx="1760">
                  <c:v>2016-12-12</c:v>
                </c:pt>
                <c:pt idx="1761">
                  <c:v>2016-12-13</c:v>
                </c:pt>
                <c:pt idx="1762">
                  <c:v>2016-12-14</c:v>
                </c:pt>
                <c:pt idx="1763">
                  <c:v>2016-12-15</c:v>
                </c:pt>
                <c:pt idx="1764">
                  <c:v>12.2016</c:v>
                </c:pt>
                <c:pt idx="1765">
                  <c:v>2016-12-19</c:v>
                </c:pt>
                <c:pt idx="1766">
                  <c:v>2016-12-20</c:v>
                </c:pt>
                <c:pt idx="1767">
                  <c:v>2016-12-21</c:v>
                </c:pt>
                <c:pt idx="1768">
                  <c:v>2016-12-22</c:v>
                </c:pt>
                <c:pt idx="1769">
                  <c:v>2016-12-23</c:v>
                </c:pt>
                <c:pt idx="1770">
                  <c:v>2016-12-27</c:v>
                </c:pt>
                <c:pt idx="1771">
                  <c:v>2016-12-28</c:v>
                </c:pt>
                <c:pt idx="1772">
                  <c:v>2016-12-29</c:v>
                </c:pt>
              </c:strCache>
            </c:strRef>
          </c:cat>
          <c:val>
            <c:numRef>
              <c:f>'1.1 WIBOR'!$B$256:$B$2028</c:f>
              <c:numCache>
                <c:formatCode>General</c:formatCode>
                <c:ptCount val="1773"/>
                <c:pt idx="0">
                  <c:v>4.26</c:v>
                </c:pt>
                <c:pt idx="1">
                  <c:v>4.2699999999999996</c:v>
                </c:pt>
                <c:pt idx="2">
                  <c:v>4.2699999999999996</c:v>
                </c:pt>
                <c:pt idx="3">
                  <c:v>4.2699999999999996</c:v>
                </c:pt>
                <c:pt idx="4">
                  <c:v>4.26</c:v>
                </c:pt>
                <c:pt idx="5">
                  <c:v>4.25</c:v>
                </c:pt>
                <c:pt idx="6">
                  <c:v>4.25</c:v>
                </c:pt>
                <c:pt idx="7">
                  <c:v>4.26</c:v>
                </c:pt>
                <c:pt idx="8">
                  <c:v>4.2699999999999996</c:v>
                </c:pt>
                <c:pt idx="9">
                  <c:v>4.26</c:v>
                </c:pt>
                <c:pt idx="10">
                  <c:v>4.25</c:v>
                </c:pt>
                <c:pt idx="11">
                  <c:v>4.26</c:v>
                </c:pt>
                <c:pt idx="12">
                  <c:v>4.25</c:v>
                </c:pt>
                <c:pt idx="13">
                  <c:v>4.24</c:v>
                </c:pt>
                <c:pt idx="14">
                  <c:v>4.2300000000000004</c:v>
                </c:pt>
                <c:pt idx="15">
                  <c:v>4.22</c:v>
                </c:pt>
                <c:pt idx="16">
                  <c:v>4.22</c:v>
                </c:pt>
                <c:pt idx="17">
                  <c:v>4.22</c:v>
                </c:pt>
                <c:pt idx="18">
                  <c:v>4.22</c:v>
                </c:pt>
                <c:pt idx="19">
                  <c:v>4.22</c:v>
                </c:pt>
                <c:pt idx="20">
                  <c:v>4.2</c:v>
                </c:pt>
                <c:pt idx="21">
                  <c:v>4.2</c:v>
                </c:pt>
                <c:pt idx="22">
                  <c:v>4.1900000000000004</c:v>
                </c:pt>
                <c:pt idx="23">
                  <c:v>4.2</c:v>
                </c:pt>
                <c:pt idx="24">
                  <c:v>4.2</c:v>
                </c:pt>
                <c:pt idx="25">
                  <c:v>4.2</c:v>
                </c:pt>
                <c:pt idx="26">
                  <c:v>4.2</c:v>
                </c:pt>
                <c:pt idx="27">
                  <c:v>4.2</c:v>
                </c:pt>
                <c:pt idx="28">
                  <c:v>4.1900000000000004</c:v>
                </c:pt>
                <c:pt idx="29">
                  <c:v>4.1900000000000004</c:v>
                </c:pt>
                <c:pt idx="30">
                  <c:v>4.17</c:v>
                </c:pt>
                <c:pt idx="31">
                  <c:v>4.17</c:v>
                </c:pt>
                <c:pt idx="32">
                  <c:v>4.17</c:v>
                </c:pt>
                <c:pt idx="33">
                  <c:v>4.18</c:v>
                </c:pt>
                <c:pt idx="34">
                  <c:v>4.16</c:v>
                </c:pt>
                <c:pt idx="35">
                  <c:v>4.16</c:v>
                </c:pt>
                <c:pt idx="36">
                  <c:v>4.16</c:v>
                </c:pt>
                <c:pt idx="37">
                  <c:v>4.16</c:v>
                </c:pt>
                <c:pt idx="38">
                  <c:v>4.1500000000000004</c:v>
                </c:pt>
                <c:pt idx="39">
                  <c:v>4.1500000000000004</c:v>
                </c:pt>
                <c:pt idx="40">
                  <c:v>4.1500000000000004</c:v>
                </c:pt>
                <c:pt idx="41">
                  <c:v>4.1399999999999997</c:v>
                </c:pt>
                <c:pt idx="42">
                  <c:v>4.1500000000000004</c:v>
                </c:pt>
                <c:pt idx="43">
                  <c:v>4.1500000000000004</c:v>
                </c:pt>
                <c:pt idx="44">
                  <c:v>4.1500000000000004</c:v>
                </c:pt>
                <c:pt idx="45">
                  <c:v>4.1500000000000004</c:v>
                </c:pt>
                <c:pt idx="46">
                  <c:v>4.1399999999999997</c:v>
                </c:pt>
                <c:pt idx="47">
                  <c:v>4.1399999999999997</c:v>
                </c:pt>
                <c:pt idx="48">
                  <c:v>4.13</c:v>
                </c:pt>
                <c:pt idx="49">
                  <c:v>4.13</c:v>
                </c:pt>
                <c:pt idx="50">
                  <c:v>4.13</c:v>
                </c:pt>
                <c:pt idx="51">
                  <c:v>4.13</c:v>
                </c:pt>
                <c:pt idx="52">
                  <c:v>4.12</c:v>
                </c:pt>
                <c:pt idx="53">
                  <c:v>4.13</c:v>
                </c:pt>
                <c:pt idx="54">
                  <c:v>4.12</c:v>
                </c:pt>
                <c:pt idx="55">
                  <c:v>4.1399999999999997</c:v>
                </c:pt>
                <c:pt idx="56">
                  <c:v>4.12</c:v>
                </c:pt>
                <c:pt idx="57">
                  <c:v>4.12</c:v>
                </c:pt>
                <c:pt idx="58">
                  <c:v>4.13</c:v>
                </c:pt>
                <c:pt idx="59">
                  <c:v>4.12</c:v>
                </c:pt>
                <c:pt idx="60">
                  <c:v>4.12</c:v>
                </c:pt>
                <c:pt idx="61">
                  <c:v>4.12</c:v>
                </c:pt>
                <c:pt idx="62">
                  <c:v>4.13</c:v>
                </c:pt>
                <c:pt idx="63">
                  <c:v>4.13</c:v>
                </c:pt>
                <c:pt idx="64">
                  <c:v>4.12</c:v>
                </c:pt>
                <c:pt idx="65">
                  <c:v>4.0999999999999996</c:v>
                </c:pt>
                <c:pt idx="66">
                  <c:v>4.05</c:v>
                </c:pt>
                <c:pt idx="67">
                  <c:v>4.05</c:v>
                </c:pt>
                <c:pt idx="68">
                  <c:v>4.05</c:v>
                </c:pt>
                <c:pt idx="69">
                  <c:v>4.03</c:v>
                </c:pt>
                <c:pt idx="70">
                  <c:v>4</c:v>
                </c:pt>
                <c:pt idx="71">
                  <c:v>3.96</c:v>
                </c:pt>
                <c:pt idx="72">
                  <c:v>3.93</c:v>
                </c:pt>
                <c:pt idx="73">
                  <c:v>3.92</c:v>
                </c:pt>
                <c:pt idx="74">
                  <c:v>3.9</c:v>
                </c:pt>
                <c:pt idx="75">
                  <c:v>3.89</c:v>
                </c:pt>
                <c:pt idx="76">
                  <c:v>3.89</c:v>
                </c:pt>
                <c:pt idx="77">
                  <c:v>3.89</c:v>
                </c:pt>
                <c:pt idx="78">
                  <c:v>3.88</c:v>
                </c:pt>
                <c:pt idx="79">
                  <c:v>3.87</c:v>
                </c:pt>
                <c:pt idx="80">
                  <c:v>3.87</c:v>
                </c:pt>
                <c:pt idx="81">
                  <c:v>3.87</c:v>
                </c:pt>
                <c:pt idx="82">
                  <c:v>3.87</c:v>
                </c:pt>
                <c:pt idx="83">
                  <c:v>3.86</c:v>
                </c:pt>
                <c:pt idx="84">
                  <c:v>3.86</c:v>
                </c:pt>
                <c:pt idx="85">
                  <c:v>3.86</c:v>
                </c:pt>
                <c:pt idx="86">
                  <c:v>3.86</c:v>
                </c:pt>
                <c:pt idx="87">
                  <c:v>3.86</c:v>
                </c:pt>
                <c:pt idx="88">
                  <c:v>3.87</c:v>
                </c:pt>
                <c:pt idx="89">
                  <c:v>3.87</c:v>
                </c:pt>
                <c:pt idx="90">
                  <c:v>3.87</c:v>
                </c:pt>
                <c:pt idx="91">
                  <c:v>3.85</c:v>
                </c:pt>
                <c:pt idx="92">
                  <c:v>3.86</c:v>
                </c:pt>
                <c:pt idx="93">
                  <c:v>3.85</c:v>
                </c:pt>
                <c:pt idx="94">
                  <c:v>3.85</c:v>
                </c:pt>
                <c:pt idx="95">
                  <c:v>3.85</c:v>
                </c:pt>
                <c:pt idx="96">
                  <c:v>3.84</c:v>
                </c:pt>
                <c:pt idx="97">
                  <c:v>3.85</c:v>
                </c:pt>
                <c:pt idx="98">
                  <c:v>3.85</c:v>
                </c:pt>
                <c:pt idx="99">
                  <c:v>3.84</c:v>
                </c:pt>
                <c:pt idx="100">
                  <c:v>3.85</c:v>
                </c:pt>
                <c:pt idx="101">
                  <c:v>3.85</c:v>
                </c:pt>
                <c:pt idx="102">
                  <c:v>3.85</c:v>
                </c:pt>
                <c:pt idx="103">
                  <c:v>3.85</c:v>
                </c:pt>
                <c:pt idx="104">
                  <c:v>3.85</c:v>
                </c:pt>
                <c:pt idx="105">
                  <c:v>3.86</c:v>
                </c:pt>
                <c:pt idx="106">
                  <c:v>3.86</c:v>
                </c:pt>
                <c:pt idx="107">
                  <c:v>3.86</c:v>
                </c:pt>
                <c:pt idx="108">
                  <c:v>3.85</c:v>
                </c:pt>
                <c:pt idx="109">
                  <c:v>3.86</c:v>
                </c:pt>
                <c:pt idx="110">
                  <c:v>3.85</c:v>
                </c:pt>
                <c:pt idx="111">
                  <c:v>3.86</c:v>
                </c:pt>
                <c:pt idx="112">
                  <c:v>3.85</c:v>
                </c:pt>
                <c:pt idx="113">
                  <c:v>3.85</c:v>
                </c:pt>
                <c:pt idx="114">
                  <c:v>3.87</c:v>
                </c:pt>
                <c:pt idx="115">
                  <c:v>3.86</c:v>
                </c:pt>
                <c:pt idx="116">
                  <c:v>3.86</c:v>
                </c:pt>
                <c:pt idx="117">
                  <c:v>3.85</c:v>
                </c:pt>
                <c:pt idx="118">
                  <c:v>3.86</c:v>
                </c:pt>
                <c:pt idx="119">
                  <c:v>3.84</c:v>
                </c:pt>
                <c:pt idx="120">
                  <c:v>3.85</c:v>
                </c:pt>
                <c:pt idx="121">
                  <c:v>3.85</c:v>
                </c:pt>
                <c:pt idx="122">
                  <c:v>3.86</c:v>
                </c:pt>
                <c:pt idx="123">
                  <c:v>3.85</c:v>
                </c:pt>
                <c:pt idx="124">
                  <c:v>3.85</c:v>
                </c:pt>
                <c:pt idx="125">
                  <c:v>3.85</c:v>
                </c:pt>
                <c:pt idx="126">
                  <c:v>3.86</c:v>
                </c:pt>
                <c:pt idx="127">
                  <c:v>3.87</c:v>
                </c:pt>
                <c:pt idx="128">
                  <c:v>3.87</c:v>
                </c:pt>
                <c:pt idx="129">
                  <c:v>3.85</c:v>
                </c:pt>
                <c:pt idx="130">
                  <c:v>3.85</c:v>
                </c:pt>
                <c:pt idx="131">
                  <c:v>3.84</c:v>
                </c:pt>
                <c:pt idx="132">
                  <c:v>3.85</c:v>
                </c:pt>
                <c:pt idx="133">
                  <c:v>3.85</c:v>
                </c:pt>
                <c:pt idx="134">
                  <c:v>3.85</c:v>
                </c:pt>
                <c:pt idx="135">
                  <c:v>3.86</c:v>
                </c:pt>
                <c:pt idx="136">
                  <c:v>3.86</c:v>
                </c:pt>
                <c:pt idx="137">
                  <c:v>3.84</c:v>
                </c:pt>
                <c:pt idx="138">
                  <c:v>3.84</c:v>
                </c:pt>
                <c:pt idx="139">
                  <c:v>3.84</c:v>
                </c:pt>
                <c:pt idx="140">
                  <c:v>3.83</c:v>
                </c:pt>
                <c:pt idx="141">
                  <c:v>3.82</c:v>
                </c:pt>
                <c:pt idx="142">
                  <c:v>3.82</c:v>
                </c:pt>
                <c:pt idx="143">
                  <c:v>3.82</c:v>
                </c:pt>
                <c:pt idx="144">
                  <c:v>3.81</c:v>
                </c:pt>
                <c:pt idx="145">
                  <c:v>3.81</c:v>
                </c:pt>
                <c:pt idx="146">
                  <c:v>3.82</c:v>
                </c:pt>
                <c:pt idx="147">
                  <c:v>3.81</c:v>
                </c:pt>
                <c:pt idx="148">
                  <c:v>3.82</c:v>
                </c:pt>
                <c:pt idx="149">
                  <c:v>3.82</c:v>
                </c:pt>
                <c:pt idx="150">
                  <c:v>3.81</c:v>
                </c:pt>
                <c:pt idx="151">
                  <c:v>3.81</c:v>
                </c:pt>
                <c:pt idx="152">
                  <c:v>3.81</c:v>
                </c:pt>
                <c:pt idx="153">
                  <c:v>3.81</c:v>
                </c:pt>
                <c:pt idx="154">
                  <c:v>3.8</c:v>
                </c:pt>
                <c:pt idx="155">
                  <c:v>3.81</c:v>
                </c:pt>
                <c:pt idx="156">
                  <c:v>3.81</c:v>
                </c:pt>
                <c:pt idx="157">
                  <c:v>3.81</c:v>
                </c:pt>
                <c:pt idx="158">
                  <c:v>3.81</c:v>
                </c:pt>
                <c:pt idx="159">
                  <c:v>3.81</c:v>
                </c:pt>
                <c:pt idx="160">
                  <c:v>3.82</c:v>
                </c:pt>
                <c:pt idx="161">
                  <c:v>3.82</c:v>
                </c:pt>
                <c:pt idx="162">
                  <c:v>3.82</c:v>
                </c:pt>
                <c:pt idx="163">
                  <c:v>3.82</c:v>
                </c:pt>
                <c:pt idx="164">
                  <c:v>3.82</c:v>
                </c:pt>
                <c:pt idx="165">
                  <c:v>3.82</c:v>
                </c:pt>
                <c:pt idx="166">
                  <c:v>3.81</c:v>
                </c:pt>
                <c:pt idx="167">
                  <c:v>3.81</c:v>
                </c:pt>
                <c:pt idx="168">
                  <c:v>3.81</c:v>
                </c:pt>
                <c:pt idx="169">
                  <c:v>3.81</c:v>
                </c:pt>
                <c:pt idx="170">
                  <c:v>3.81</c:v>
                </c:pt>
                <c:pt idx="171">
                  <c:v>3.81</c:v>
                </c:pt>
                <c:pt idx="172">
                  <c:v>3.81</c:v>
                </c:pt>
                <c:pt idx="173">
                  <c:v>3.81</c:v>
                </c:pt>
                <c:pt idx="174">
                  <c:v>3.81</c:v>
                </c:pt>
                <c:pt idx="175">
                  <c:v>3.81</c:v>
                </c:pt>
                <c:pt idx="176">
                  <c:v>3.81</c:v>
                </c:pt>
                <c:pt idx="177">
                  <c:v>3.81</c:v>
                </c:pt>
                <c:pt idx="178">
                  <c:v>3.81</c:v>
                </c:pt>
                <c:pt idx="179">
                  <c:v>3.81</c:v>
                </c:pt>
                <c:pt idx="180">
                  <c:v>3.81</c:v>
                </c:pt>
                <c:pt idx="181">
                  <c:v>3.82</c:v>
                </c:pt>
                <c:pt idx="182">
                  <c:v>3.82</c:v>
                </c:pt>
                <c:pt idx="183">
                  <c:v>3.82</c:v>
                </c:pt>
                <c:pt idx="184">
                  <c:v>3.83</c:v>
                </c:pt>
                <c:pt idx="185">
                  <c:v>3.83</c:v>
                </c:pt>
                <c:pt idx="186">
                  <c:v>3.83</c:v>
                </c:pt>
                <c:pt idx="187">
                  <c:v>3.83</c:v>
                </c:pt>
                <c:pt idx="188">
                  <c:v>3.83</c:v>
                </c:pt>
                <c:pt idx="189">
                  <c:v>3.83</c:v>
                </c:pt>
                <c:pt idx="190">
                  <c:v>3.83</c:v>
                </c:pt>
                <c:pt idx="191">
                  <c:v>3.83</c:v>
                </c:pt>
                <c:pt idx="192">
                  <c:v>3.84</c:v>
                </c:pt>
                <c:pt idx="193">
                  <c:v>3.84</c:v>
                </c:pt>
                <c:pt idx="194">
                  <c:v>3.84</c:v>
                </c:pt>
                <c:pt idx="195">
                  <c:v>3.83</c:v>
                </c:pt>
                <c:pt idx="196">
                  <c:v>3.83</c:v>
                </c:pt>
                <c:pt idx="197">
                  <c:v>3.83</c:v>
                </c:pt>
                <c:pt idx="198">
                  <c:v>3.82</c:v>
                </c:pt>
                <c:pt idx="199">
                  <c:v>3.82</c:v>
                </c:pt>
                <c:pt idx="200">
                  <c:v>3.82</c:v>
                </c:pt>
                <c:pt idx="201">
                  <c:v>3.82</c:v>
                </c:pt>
                <c:pt idx="202">
                  <c:v>3.82</c:v>
                </c:pt>
                <c:pt idx="203">
                  <c:v>3.82</c:v>
                </c:pt>
                <c:pt idx="204">
                  <c:v>3.82</c:v>
                </c:pt>
                <c:pt idx="205">
                  <c:v>3.82</c:v>
                </c:pt>
                <c:pt idx="206">
                  <c:v>3.82</c:v>
                </c:pt>
                <c:pt idx="207">
                  <c:v>3.83</c:v>
                </c:pt>
                <c:pt idx="208">
                  <c:v>3.84</c:v>
                </c:pt>
                <c:pt idx="209">
                  <c:v>3.84</c:v>
                </c:pt>
                <c:pt idx="210">
                  <c:v>3.84</c:v>
                </c:pt>
                <c:pt idx="211">
                  <c:v>3.86</c:v>
                </c:pt>
                <c:pt idx="212">
                  <c:v>3.86</c:v>
                </c:pt>
                <c:pt idx="213">
                  <c:v>3.85</c:v>
                </c:pt>
                <c:pt idx="214">
                  <c:v>3.85</c:v>
                </c:pt>
                <c:pt idx="215">
                  <c:v>3.85</c:v>
                </c:pt>
                <c:pt idx="216">
                  <c:v>3.85</c:v>
                </c:pt>
                <c:pt idx="217">
                  <c:v>3.85</c:v>
                </c:pt>
                <c:pt idx="218">
                  <c:v>3.85</c:v>
                </c:pt>
                <c:pt idx="219">
                  <c:v>3.85</c:v>
                </c:pt>
                <c:pt idx="220">
                  <c:v>3.86</c:v>
                </c:pt>
                <c:pt idx="221">
                  <c:v>3.86</c:v>
                </c:pt>
                <c:pt idx="222">
                  <c:v>3.86</c:v>
                </c:pt>
                <c:pt idx="223">
                  <c:v>3.85</c:v>
                </c:pt>
                <c:pt idx="224">
                  <c:v>3.85</c:v>
                </c:pt>
                <c:pt idx="225">
                  <c:v>3.86</c:v>
                </c:pt>
                <c:pt idx="226">
                  <c:v>3.86</c:v>
                </c:pt>
                <c:pt idx="227">
                  <c:v>3.85</c:v>
                </c:pt>
                <c:pt idx="228">
                  <c:v>3.86</c:v>
                </c:pt>
                <c:pt idx="229">
                  <c:v>3.85</c:v>
                </c:pt>
                <c:pt idx="230">
                  <c:v>3.85</c:v>
                </c:pt>
                <c:pt idx="231">
                  <c:v>3.85</c:v>
                </c:pt>
                <c:pt idx="232">
                  <c:v>3.85</c:v>
                </c:pt>
                <c:pt idx="233">
                  <c:v>3.94</c:v>
                </c:pt>
                <c:pt idx="234">
                  <c:v>3.88</c:v>
                </c:pt>
                <c:pt idx="235">
                  <c:v>3.89</c:v>
                </c:pt>
                <c:pt idx="236">
                  <c:v>3.9</c:v>
                </c:pt>
                <c:pt idx="237">
                  <c:v>3.9</c:v>
                </c:pt>
                <c:pt idx="238">
                  <c:v>3.9</c:v>
                </c:pt>
                <c:pt idx="239">
                  <c:v>3.9</c:v>
                </c:pt>
                <c:pt idx="240">
                  <c:v>3.9</c:v>
                </c:pt>
                <c:pt idx="241">
                  <c:v>3.9</c:v>
                </c:pt>
                <c:pt idx="242">
                  <c:v>3.91</c:v>
                </c:pt>
                <c:pt idx="243">
                  <c:v>3.91</c:v>
                </c:pt>
                <c:pt idx="244">
                  <c:v>3.91</c:v>
                </c:pt>
                <c:pt idx="245">
                  <c:v>3.91</c:v>
                </c:pt>
                <c:pt idx="246">
                  <c:v>3.91</c:v>
                </c:pt>
                <c:pt idx="247">
                  <c:v>3.91</c:v>
                </c:pt>
                <c:pt idx="248">
                  <c:v>3.92</c:v>
                </c:pt>
                <c:pt idx="249">
                  <c:v>3.92</c:v>
                </c:pt>
                <c:pt idx="250">
                  <c:v>3.92</c:v>
                </c:pt>
                <c:pt idx="251">
                  <c:v>3.92</c:v>
                </c:pt>
                <c:pt idx="252">
                  <c:v>3.92</c:v>
                </c:pt>
                <c:pt idx="253">
                  <c:v>3.93</c:v>
                </c:pt>
                <c:pt idx="254">
                  <c:v>3.93</c:v>
                </c:pt>
                <c:pt idx="255">
                  <c:v>3.94</c:v>
                </c:pt>
                <c:pt idx="256">
                  <c:v>3.95</c:v>
                </c:pt>
                <c:pt idx="257">
                  <c:v>3.95</c:v>
                </c:pt>
                <c:pt idx="258">
                  <c:v>3.94</c:v>
                </c:pt>
                <c:pt idx="259">
                  <c:v>3.95</c:v>
                </c:pt>
                <c:pt idx="260">
                  <c:v>3.96</c:v>
                </c:pt>
                <c:pt idx="261">
                  <c:v>3.95</c:v>
                </c:pt>
                <c:pt idx="262">
                  <c:v>3.9699999999999998</c:v>
                </c:pt>
                <c:pt idx="263">
                  <c:v>3.9699999999999998</c:v>
                </c:pt>
                <c:pt idx="264">
                  <c:v>3.98</c:v>
                </c:pt>
                <c:pt idx="265">
                  <c:v>3.98</c:v>
                </c:pt>
                <c:pt idx="266">
                  <c:v>3.9699999999999998</c:v>
                </c:pt>
                <c:pt idx="267">
                  <c:v>3.98</c:v>
                </c:pt>
                <c:pt idx="268">
                  <c:v>3.98</c:v>
                </c:pt>
                <c:pt idx="269">
                  <c:v>3.98</c:v>
                </c:pt>
                <c:pt idx="270">
                  <c:v>4.08</c:v>
                </c:pt>
                <c:pt idx="271">
                  <c:v>4.08</c:v>
                </c:pt>
                <c:pt idx="272">
                  <c:v>4.07</c:v>
                </c:pt>
                <c:pt idx="273">
                  <c:v>4.07</c:v>
                </c:pt>
                <c:pt idx="274">
                  <c:v>4.07</c:v>
                </c:pt>
                <c:pt idx="275">
                  <c:v>4.07</c:v>
                </c:pt>
                <c:pt idx="276">
                  <c:v>4.07</c:v>
                </c:pt>
                <c:pt idx="277">
                  <c:v>4.09</c:v>
                </c:pt>
                <c:pt idx="278">
                  <c:v>4.08</c:v>
                </c:pt>
                <c:pt idx="279">
                  <c:v>4.09</c:v>
                </c:pt>
                <c:pt idx="280">
                  <c:v>4.09</c:v>
                </c:pt>
                <c:pt idx="281">
                  <c:v>4.09</c:v>
                </c:pt>
                <c:pt idx="282">
                  <c:v>4.09</c:v>
                </c:pt>
                <c:pt idx="283">
                  <c:v>4.0999999999999996</c:v>
                </c:pt>
                <c:pt idx="284">
                  <c:v>4.09</c:v>
                </c:pt>
                <c:pt idx="285">
                  <c:v>4.0999999999999996</c:v>
                </c:pt>
                <c:pt idx="286">
                  <c:v>4.1100000000000003</c:v>
                </c:pt>
                <c:pt idx="287">
                  <c:v>4.0999999999999996</c:v>
                </c:pt>
                <c:pt idx="288">
                  <c:v>4.12</c:v>
                </c:pt>
                <c:pt idx="289">
                  <c:v>4.12</c:v>
                </c:pt>
                <c:pt idx="290">
                  <c:v>4.12</c:v>
                </c:pt>
                <c:pt idx="291">
                  <c:v>4.13</c:v>
                </c:pt>
                <c:pt idx="292">
                  <c:v>4.13</c:v>
                </c:pt>
                <c:pt idx="293">
                  <c:v>4.1399999999999997</c:v>
                </c:pt>
                <c:pt idx="294">
                  <c:v>4.13</c:v>
                </c:pt>
                <c:pt idx="295">
                  <c:v>4.1500000000000004</c:v>
                </c:pt>
                <c:pt idx="296">
                  <c:v>4.1500000000000004</c:v>
                </c:pt>
                <c:pt idx="297">
                  <c:v>4.1500000000000004</c:v>
                </c:pt>
                <c:pt idx="298">
                  <c:v>4.16</c:v>
                </c:pt>
                <c:pt idx="299">
                  <c:v>4.17</c:v>
                </c:pt>
                <c:pt idx="300">
                  <c:v>4.16</c:v>
                </c:pt>
                <c:pt idx="301">
                  <c:v>4.16</c:v>
                </c:pt>
                <c:pt idx="302">
                  <c:v>4.17</c:v>
                </c:pt>
                <c:pt idx="303">
                  <c:v>4.18</c:v>
                </c:pt>
                <c:pt idx="304">
                  <c:v>4.18</c:v>
                </c:pt>
                <c:pt idx="305">
                  <c:v>4.17</c:v>
                </c:pt>
                <c:pt idx="306">
                  <c:v>4.18</c:v>
                </c:pt>
                <c:pt idx="307">
                  <c:v>4.18</c:v>
                </c:pt>
                <c:pt idx="308">
                  <c:v>4.18</c:v>
                </c:pt>
                <c:pt idx="309">
                  <c:v>4.18</c:v>
                </c:pt>
                <c:pt idx="310">
                  <c:v>4.18</c:v>
                </c:pt>
                <c:pt idx="311">
                  <c:v>4.18</c:v>
                </c:pt>
                <c:pt idx="312">
                  <c:v>4.18</c:v>
                </c:pt>
                <c:pt idx="313">
                  <c:v>4.18</c:v>
                </c:pt>
                <c:pt idx="314">
                  <c:v>4.1900000000000004</c:v>
                </c:pt>
                <c:pt idx="315">
                  <c:v>4.18</c:v>
                </c:pt>
                <c:pt idx="316">
                  <c:v>4.1900000000000004</c:v>
                </c:pt>
                <c:pt idx="317">
                  <c:v>4.1900000000000004</c:v>
                </c:pt>
                <c:pt idx="318">
                  <c:v>4.1900000000000004</c:v>
                </c:pt>
                <c:pt idx="319">
                  <c:v>4.1900000000000004</c:v>
                </c:pt>
                <c:pt idx="320">
                  <c:v>4.1900000000000004</c:v>
                </c:pt>
                <c:pt idx="321">
                  <c:v>4.2</c:v>
                </c:pt>
                <c:pt idx="322">
                  <c:v>4.2</c:v>
                </c:pt>
                <c:pt idx="323">
                  <c:v>4.21</c:v>
                </c:pt>
                <c:pt idx="324">
                  <c:v>4.25</c:v>
                </c:pt>
                <c:pt idx="325">
                  <c:v>4.25</c:v>
                </c:pt>
                <c:pt idx="326">
                  <c:v>4.26</c:v>
                </c:pt>
                <c:pt idx="327">
                  <c:v>4.26</c:v>
                </c:pt>
                <c:pt idx="328">
                  <c:v>4.2699999999999996</c:v>
                </c:pt>
                <c:pt idx="329">
                  <c:v>4.2699999999999996</c:v>
                </c:pt>
                <c:pt idx="330">
                  <c:v>4.29</c:v>
                </c:pt>
                <c:pt idx="331">
                  <c:v>4.29</c:v>
                </c:pt>
                <c:pt idx="332">
                  <c:v>4.3</c:v>
                </c:pt>
                <c:pt idx="333">
                  <c:v>4.29</c:v>
                </c:pt>
                <c:pt idx="334">
                  <c:v>4.29</c:v>
                </c:pt>
                <c:pt idx="335">
                  <c:v>4.29</c:v>
                </c:pt>
                <c:pt idx="336">
                  <c:v>4.29</c:v>
                </c:pt>
                <c:pt idx="337">
                  <c:v>4.3</c:v>
                </c:pt>
                <c:pt idx="338">
                  <c:v>4.3</c:v>
                </c:pt>
                <c:pt idx="339">
                  <c:v>4.3</c:v>
                </c:pt>
                <c:pt idx="340">
                  <c:v>4.3</c:v>
                </c:pt>
                <c:pt idx="341">
                  <c:v>4.3</c:v>
                </c:pt>
                <c:pt idx="342">
                  <c:v>4.3</c:v>
                </c:pt>
                <c:pt idx="343">
                  <c:v>4.3</c:v>
                </c:pt>
                <c:pt idx="344">
                  <c:v>4.3099999999999996</c:v>
                </c:pt>
                <c:pt idx="345">
                  <c:v>4.3099999999999996</c:v>
                </c:pt>
                <c:pt idx="346">
                  <c:v>4.3099999999999996</c:v>
                </c:pt>
                <c:pt idx="347">
                  <c:v>4.3099999999999996</c:v>
                </c:pt>
                <c:pt idx="348">
                  <c:v>4.42</c:v>
                </c:pt>
                <c:pt idx="349">
                  <c:v>4.4400000000000004</c:v>
                </c:pt>
                <c:pt idx="350">
                  <c:v>4.4400000000000004</c:v>
                </c:pt>
                <c:pt idx="351">
                  <c:v>4.45</c:v>
                </c:pt>
                <c:pt idx="352">
                  <c:v>4.45</c:v>
                </c:pt>
                <c:pt idx="353">
                  <c:v>4.45</c:v>
                </c:pt>
                <c:pt idx="354">
                  <c:v>4.45</c:v>
                </c:pt>
                <c:pt idx="355">
                  <c:v>4.45</c:v>
                </c:pt>
                <c:pt idx="356">
                  <c:v>4.46</c:v>
                </c:pt>
                <c:pt idx="357">
                  <c:v>4.45</c:v>
                </c:pt>
                <c:pt idx="358">
                  <c:v>4.45</c:v>
                </c:pt>
                <c:pt idx="359">
                  <c:v>4.45</c:v>
                </c:pt>
                <c:pt idx="360">
                  <c:v>4.45</c:v>
                </c:pt>
                <c:pt idx="361">
                  <c:v>4.45</c:v>
                </c:pt>
                <c:pt idx="362">
                  <c:v>4.45</c:v>
                </c:pt>
                <c:pt idx="363">
                  <c:v>4.45</c:v>
                </c:pt>
                <c:pt idx="364">
                  <c:v>4.45</c:v>
                </c:pt>
                <c:pt idx="365">
                  <c:v>4.45</c:v>
                </c:pt>
                <c:pt idx="366">
                  <c:v>4.46</c:v>
                </c:pt>
                <c:pt idx="367">
                  <c:v>4.47</c:v>
                </c:pt>
                <c:pt idx="368">
                  <c:v>4.6500000000000004</c:v>
                </c:pt>
                <c:pt idx="369">
                  <c:v>4.66</c:v>
                </c:pt>
                <c:pt idx="370">
                  <c:v>4.66</c:v>
                </c:pt>
                <c:pt idx="371">
                  <c:v>4.66</c:v>
                </c:pt>
                <c:pt idx="372">
                  <c:v>4.66</c:v>
                </c:pt>
                <c:pt idx="373">
                  <c:v>4.67</c:v>
                </c:pt>
                <c:pt idx="374">
                  <c:v>4.66</c:v>
                </c:pt>
                <c:pt idx="375">
                  <c:v>4.66</c:v>
                </c:pt>
                <c:pt idx="376">
                  <c:v>4.67</c:v>
                </c:pt>
                <c:pt idx="377">
                  <c:v>4.68</c:v>
                </c:pt>
                <c:pt idx="378">
                  <c:v>4.68</c:v>
                </c:pt>
                <c:pt idx="379">
                  <c:v>4.6899999999999995</c:v>
                </c:pt>
                <c:pt idx="380">
                  <c:v>4.7</c:v>
                </c:pt>
                <c:pt idx="381">
                  <c:v>4.71</c:v>
                </c:pt>
                <c:pt idx="382">
                  <c:v>4.6899999999999995</c:v>
                </c:pt>
                <c:pt idx="383">
                  <c:v>4.7</c:v>
                </c:pt>
                <c:pt idx="384">
                  <c:v>4.7</c:v>
                </c:pt>
                <c:pt idx="385">
                  <c:v>4.7</c:v>
                </c:pt>
                <c:pt idx="386">
                  <c:v>4.6899999999999995</c:v>
                </c:pt>
                <c:pt idx="387">
                  <c:v>4.7</c:v>
                </c:pt>
                <c:pt idx="388">
                  <c:v>4.6899999999999995</c:v>
                </c:pt>
                <c:pt idx="389">
                  <c:v>4.7</c:v>
                </c:pt>
                <c:pt idx="390">
                  <c:v>4.7</c:v>
                </c:pt>
                <c:pt idx="391">
                  <c:v>4.7</c:v>
                </c:pt>
                <c:pt idx="392">
                  <c:v>4.7</c:v>
                </c:pt>
                <c:pt idx="393">
                  <c:v>4.7</c:v>
                </c:pt>
                <c:pt idx="394">
                  <c:v>4.6899999999999995</c:v>
                </c:pt>
                <c:pt idx="395">
                  <c:v>4.7</c:v>
                </c:pt>
                <c:pt idx="396">
                  <c:v>4.71</c:v>
                </c:pt>
                <c:pt idx="397">
                  <c:v>4.71</c:v>
                </c:pt>
                <c:pt idx="398">
                  <c:v>4.71</c:v>
                </c:pt>
                <c:pt idx="399">
                  <c:v>4.7</c:v>
                </c:pt>
                <c:pt idx="400">
                  <c:v>4.7</c:v>
                </c:pt>
                <c:pt idx="401">
                  <c:v>4.71</c:v>
                </c:pt>
                <c:pt idx="402">
                  <c:v>4.7</c:v>
                </c:pt>
                <c:pt idx="403">
                  <c:v>4.71</c:v>
                </c:pt>
                <c:pt idx="404">
                  <c:v>4.71</c:v>
                </c:pt>
                <c:pt idx="405">
                  <c:v>4.71</c:v>
                </c:pt>
                <c:pt idx="406">
                  <c:v>4.71</c:v>
                </c:pt>
                <c:pt idx="407">
                  <c:v>4.72</c:v>
                </c:pt>
                <c:pt idx="408">
                  <c:v>4.71</c:v>
                </c:pt>
                <c:pt idx="409">
                  <c:v>4.71</c:v>
                </c:pt>
                <c:pt idx="410">
                  <c:v>4.7300000000000004</c:v>
                </c:pt>
                <c:pt idx="411">
                  <c:v>4.72</c:v>
                </c:pt>
                <c:pt idx="412">
                  <c:v>4.72</c:v>
                </c:pt>
                <c:pt idx="413">
                  <c:v>4.72</c:v>
                </c:pt>
                <c:pt idx="414">
                  <c:v>4.71</c:v>
                </c:pt>
                <c:pt idx="415">
                  <c:v>4.71</c:v>
                </c:pt>
                <c:pt idx="416">
                  <c:v>4.71</c:v>
                </c:pt>
                <c:pt idx="417">
                  <c:v>4.72</c:v>
                </c:pt>
                <c:pt idx="418">
                  <c:v>4.71</c:v>
                </c:pt>
                <c:pt idx="419">
                  <c:v>4.72</c:v>
                </c:pt>
                <c:pt idx="420">
                  <c:v>4.72</c:v>
                </c:pt>
                <c:pt idx="421">
                  <c:v>4.72</c:v>
                </c:pt>
                <c:pt idx="422">
                  <c:v>4.72</c:v>
                </c:pt>
                <c:pt idx="423">
                  <c:v>4.72</c:v>
                </c:pt>
                <c:pt idx="424">
                  <c:v>4.72</c:v>
                </c:pt>
                <c:pt idx="425">
                  <c:v>4.72</c:v>
                </c:pt>
                <c:pt idx="426">
                  <c:v>4.72</c:v>
                </c:pt>
                <c:pt idx="427">
                  <c:v>4.72</c:v>
                </c:pt>
                <c:pt idx="428">
                  <c:v>4.72</c:v>
                </c:pt>
                <c:pt idx="429">
                  <c:v>4.72</c:v>
                </c:pt>
                <c:pt idx="430">
                  <c:v>4.7300000000000004</c:v>
                </c:pt>
                <c:pt idx="431">
                  <c:v>4.7300000000000004</c:v>
                </c:pt>
                <c:pt idx="432">
                  <c:v>4.74</c:v>
                </c:pt>
                <c:pt idx="433">
                  <c:v>4.74</c:v>
                </c:pt>
                <c:pt idx="434">
                  <c:v>4.74</c:v>
                </c:pt>
                <c:pt idx="435">
                  <c:v>4.75</c:v>
                </c:pt>
                <c:pt idx="436">
                  <c:v>4.75</c:v>
                </c:pt>
                <c:pt idx="437">
                  <c:v>4.76</c:v>
                </c:pt>
                <c:pt idx="438">
                  <c:v>4.76</c:v>
                </c:pt>
                <c:pt idx="439">
                  <c:v>4.76</c:v>
                </c:pt>
                <c:pt idx="440">
                  <c:v>4.76</c:v>
                </c:pt>
                <c:pt idx="441">
                  <c:v>4.75</c:v>
                </c:pt>
                <c:pt idx="442">
                  <c:v>4.76</c:v>
                </c:pt>
                <c:pt idx="443">
                  <c:v>4.76</c:v>
                </c:pt>
                <c:pt idx="444">
                  <c:v>4.76</c:v>
                </c:pt>
                <c:pt idx="445">
                  <c:v>4.76</c:v>
                </c:pt>
                <c:pt idx="446">
                  <c:v>4.76</c:v>
                </c:pt>
                <c:pt idx="447">
                  <c:v>4.76</c:v>
                </c:pt>
                <c:pt idx="448">
                  <c:v>4.76</c:v>
                </c:pt>
                <c:pt idx="449">
                  <c:v>4.76</c:v>
                </c:pt>
                <c:pt idx="450">
                  <c:v>4.75</c:v>
                </c:pt>
                <c:pt idx="451">
                  <c:v>4.76</c:v>
                </c:pt>
                <c:pt idx="452">
                  <c:v>4.76</c:v>
                </c:pt>
                <c:pt idx="453">
                  <c:v>4.75</c:v>
                </c:pt>
                <c:pt idx="454">
                  <c:v>4.75</c:v>
                </c:pt>
                <c:pt idx="455">
                  <c:v>4.75</c:v>
                </c:pt>
                <c:pt idx="456">
                  <c:v>4.75</c:v>
                </c:pt>
                <c:pt idx="457">
                  <c:v>4.76</c:v>
                </c:pt>
                <c:pt idx="458">
                  <c:v>4.76</c:v>
                </c:pt>
                <c:pt idx="459">
                  <c:v>4.76</c:v>
                </c:pt>
                <c:pt idx="460">
                  <c:v>4.7699999999999996</c:v>
                </c:pt>
                <c:pt idx="461">
                  <c:v>4.83</c:v>
                </c:pt>
                <c:pt idx="462">
                  <c:v>4.83</c:v>
                </c:pt>
                <c:pt idx="463">
                  <c:v>4.87</c:v>
                </c:pt>
                <c:pt idx="464">
                  <c:v>4.8899999999999997</c:v>
                </c:pt>
                <c:pt idx="465">
                  <c:v>4.8899999999999997</c:v>
                </c:pt>
                <c:pt idx="466">
                  <c:v>4.8899999999999997</c:v>
                </c:pt>
                <c:pt idx="467">
                  <c:v>4.9000000000000004</c:v>
                </c:pt>
                <c:pt idx="468">
                  <c:v>4.91</c:v>
                </c:pt>
                <c:pt idx="469">
                  <c:v>4.92</c:v>
                </c:pt>
                <c:pt idx="470">
                  <c:v>4.91</c:v>
                </c:pt>
                <c:pt idx="471">
                  <c:v>4.92</c:v>
                </c:pt>
                <c:pt idx="472">
                  <c:v>4.92</c:v>
                </c:pt>
                <c:pt idx="473">
                  <c:v>4.93</c:v>
                </c:pt>
                <c:pt idx="474">
                  <c:v>4.93</c:v>
                </c:pt>
                <c:pt idx="475">
                  <c:v>4.93</c:v>
                </c:pt>
                <c:pt idx="476">
                  <c:v>4.9399999999999995</c:v>
                </c:pt>
                <c:pt idx="477">
                  <c:v>4.9399999999999995</c:v>
                </c:pt>
                <c:pt idx="478">
                  <c:v>4.9399999999999995</c:v>
                </c:pt>
                <c:pt idx="479">
                  <c:v>4.9399999999999995</c:v>
                </c:pt>
                <c:pt idx="480">
                  <c:v>4.95</c:v>
                </c:pt>
                <c:pt idx="481">
                  <c:v>4.9399999999999995</c:v>
                </c:pt>
                <c:pt idx="482">
                  <c:v>4.9399999999999995</c:v>
                </c:pt>
                <c:pt idx="483">
                  <c:v>4.9399999999999995</c:v>
                </c:pt>
                <c:pt idx="484">
                  <c:v>4.96</c:v>
                </c:pt>
                <c:pt idx="485">
                  <c:v>4.96</c:v>
                </c:pt>
                <c:pt idx="486">
                  <c:v>4.95</c:v>
                </c:pt>
                <c:pt idx="487">
                  <c:v>4.96</c:v>
                </c:pt>
                <c:pt idx="488">
                  <c:v>4.97</c:v>
                </c:pt>
                <c:pt idx="489">
                  <c:v>4.97</c:v>
                </c:pt>
                <c:pt idx="490">
                  <c:v>4.97</c:v>
                </c:pt>
                <c:pt idx="491">
                  <c:v>4.97</c:v>
                </c:pt>
                <c:pt idx="492">
                  <c:v>4.97</c:v>
                </c:pt>
                <c:pt idx="493">
                  <c:v>4.9800000000000004</c:v>
                </c:pt>
                <c:pt idx="494">
                  <c:v>4.9800000000000004</c:v>
                </c:pt>
                <c:pt idx="495">
                  <c:v>4.9800000000000004</c:v>
                </c:pt>
                <c:pt idx="496">
                  <c:v>4.9800000000000004</c:v>
                </c:pt>
                <c:pt idx="497">
                  <c:v>4.9800000000000004</c:v>
                </c:pt>
                <c:pt idx="498">
                  <c:v>4.9800000000000004</c:v>
                </c:pt>
                <c:pt idx="499">
                  <c:v>4.99</c:v>
                </c:pt>
                <c:pt idx="500">
                  <c:v>4.99</c:v>
                </c:pt>
                <c:pt idx="501">
                  <c:v>4.9800000000000004</c:v>
                </c:pt>
                <c:pt idx="502">
                  <c:v>4.99</c:v>
                </c:pt>
                <c:pt idx="503">
                  <c:v>4.99</c:v>
                </c:pt>
                <c:pt idx="504">
                  <c:v>4.99</c:v>
                </c:pt>
                <c:pt idx="505">
                  <c:v>4.99</c:v>
                </c:pt>
                <c:pt idx="506">
                  <c:v>4.99</c:v>
                </c:pt>
                <c:pt idx="507">
                  <c:v>4.99</c:v>
                </c:pt>
                <c:pt idx="508">
                  <c:v>4.9800000000000004</c:v>
                </c:pt>
                <c:pt idx="509">
                  <c:v>4.99</c:v>
                </c:pt>
                <c:pt idx="510">
                  <c:v>4.99</c:v>
                </c:pt>
                <c:pt idx="511">
                  <c:v>4.99</c:v>
                </c:pt>
                <c:pt idx="512">
                  <c:v>4.99</c:v>
                </c:pt>
                <c:pt idx="513">
                  <c:v>4.99</c:v>
                </c:pt>
                <c:pt idx="514">
                  <c:v>4.99</c:v>
                </c:pt>
                <c:pt idx="515">
                  <c:v>5</c:v>
                </c:pt>
                <c:pt idx="516">
                  <c:v>4.99</c:v>
                </c:pt>
                <c:pt idx="517">
                  <c:v>4.99</c:v>
                </c:pt>
                <c:pt idx="518">
                  <c:v>4.9800000000000004</c:v>
                </c:pt>
                <c:pt idx="519">
                  <c:v>4.9800000000000004</c:v>
                </c:pt>
                <c:pt idx="520">
                  <c:v>4.99</c:v>
                </c:pt>
                <c:pt idx="521">
                  <c:v>4.99</c:v>
                </c:pt>
                <c:pt idx="522">
                  <c:v>4.9800000000000004</c:v>
                </c:pt>
                <c:pt idx="523">
                  <c:v>4.9800000000000004</c:v>
                </c:pt>
                <c:pt idx="524">
                  <c:v>4.97</c:v>
                </c:pt>
                <c:pt idx="525">
                  <c:v>4.9800000000000004</c:v>
                </c:pt>
                <c:pt idx="526">
                  <c:v>4.9800000000000004</c:v>
                </c:pt>
                <c:pt idx="527">
                  <c:v>4.9800000000000004</c:v>
                </c:pt>
                <c:pt idx="528">
                  <c:v>4.9800000000000004</c:v>
                </c:pt>
                <c:pt idx="529">
                  <c:v>4.99</c:v>
                </c:pt>
                <c:pt idx="530">
                  <c:v>4.99</c:v>
                </c:pt>
                <c:pt idx="531">
                  <c:v>4.99</c:v>
                </c:pt>
                <c:pt idx="532">
                  <c:v>4.9800000000000004</c:v>
                </c:pt>
                <c:pt idx="533">
                  <c:v>4.9800000000000004</c:v>
                </c:pt>
                <c:pt idx="534">
                  <c:v>4.9800000000000004</c:v>
                </c:pt>
                <c:pt idx="535">
                  <c:v>4.9800000000000004</c:v>
                </c:pt>
                <c:pt idx="536">
                  <c:v>4.9800000000000004</c:v>
                </c:pt>
                <c:pt idx="537">
                  <c:v>4.9800000000000004</c:v>
                </c:pt>
                <c:pt idx="538">
                  <c:v>4.9800000000000004</c:v>
                </c:pt>
                <c:pt idx="539">
                  <c:v>4.9800000000000004</c:v>
                </c:pt>
                <c:pt idx="540">
                  <c:v>4.9800000000000004</c:v>
                </c:pt>
                <c:pt idx="541">
                  <c:v>4.9800000000000004</c:v>
                </c:pt>
                <c:pt idx="542">
                  <c:v>4.97</c:v>
                </c:pt>
                <c:pt idx="543">
                  <c:v>4.97</c:v>
                </c:pt>
                <c:pt idx="544">
                  <c:v>4.9800000000000004</c:v>
                </c:pt>
                <c:pt idx="545">
                  <c:v>4.97</c:v>
                </c:pt>
                <c:pt idx="546">
                  <c:v>4.97</c:v>
                </c:pt>
                <c:pt idx="547">
                  <c:v>4.97</c:v>
                </c:pt>
                <c:pt idx="548">
                  <c:v>4.97</c:v>
                </c:pt>
                <c:pt idx="549">
                  <c:v>4.96</c:v>
                </c:pt>
                <c:pt idx="550">
                  <c:v>4.96</c:v>
                </c:pt>
                <c:pt idx="551">
                  <c:v>4.96</c:v>
                </c:pt>
                <c:pt idx="552">
                  <c:v>4.96</c:v>
                </c:pt>
                <c:pt idx="553">
                  <c:v>4.96</c:v>
                </c:pt>
                <c:pt idx="554">
                  <c:v>4.95</c:v>
                </c:pt>
                <c:pt idx="555">
                  <c:v>4.95</c:v>
                </c:pt>
                <c:pt idx="556">
                  <c:v>4.96</c:v>
                </c:pt>
                <c:pt idx="557">
                  <c:v>4.95</c:v>
                </c:pt>
                <c:pt idx="558">
                  <c:v>4.9399999999999995</c:v>
                </c:pt>
                <c:pt idx="559">
                  <c:v>4.9399999999999995</c:v>
                </c:pt>
                <c:pt idx="560">
                  <c:v>4.95</c:v>
                </c:pt>
                <c:pt idx="561">
                  <c:v>4.95</c:v>
                </c:pt>
                <c:pt idx="562">
                  <c:v>4.9399999999999995</c:v>
                </c:pt>
                <c:pt idx="563">
                  <c:v>4.95</c:v>
                </c:pt>
                <c:pt idx="564">
                  <c:v>4.95</c:v>
                </c:pt>
                <c:pt idx="565">
                  <c:v>4.95</c:v>
                </c:pt>
                <c:pt idx="566">
                  <c:v>4.95</c:v>
                </c:pt>
                <c:pt idx="567">
                  <c:v>4.95</c:v>
                </c:pt>
                <c:pt idx="568">
                  <c:v>4.9399999999999995</c:v>
                </c:pt>
                <c:pt idx="569">
                  <c:v>4.9399999999999995</c:v>
                </c:pt>
                <c:pt idx="570">
                  <c:v>4.9399999999999995</c:v>
                </c:pt>
                <c:pt idx="571">
                  <c:v>4.95</c:v>
                </c:pt>
                <c:pt idx="572">
                  <c:v>4.9399999999999995</c:v>
                </c:pt>
                <c:pt idx="573">
                  <c:v>4.9399999999999995</c:v>
                </c:pt>
                <c:pt idx="574">
                  <c:v>4.9399999999999995</c:v>
                </c:pt>
                <c:pt idx="575">
                  <c:v>4.9399999999999995</c:v>
                </c:pt>
                <c:pt idx="576">
                  <c:v>4.9399999999999995</c:v>
                </c:pt>
                <c:pt idx="577">
                  <c:v>4.9399999999999995</c:v>
                </c:pt>
                <c:pt idx="578">
                  <c:v>4.95</c:v>
                </c:pt>
                <c:pt idx="579">
                  <c:v>4.9399999999999995</c:v>
                </c:pt>
                <c:pt idx="580">
                  <c:v>4.9399999999999995</c:v>
                </c:pt>
                <c:pt idx="581">
                  <c:v>4.9399999999999995</c:v>
                </c:pt>
                <c:pt idx="582">
                  <c:v>4.9399999999999995</c:v>
                </c:pt>
                <c:pt idx="583">
                  <c:v>4.95</c:v>
                </c:pt>
                <c:pt idx="584">
                  <c:v>4.95</c:v>
                </c:pt>
                <c:pt idx="585">
                  <c:v>4.95</c:v>
                </c:pt>
                <c:pt idx="586">
                  <c:v>4.95</c:v>
                </c:pt>
                <c:pt idx="587">
                  <c:v>4.9399999999999995</c:v>
                </c:pt>
                <c:pt idx="588">
                  <c:v>4.9399999999999995</c:v>
                </c:pt>
                <c:pt idx="589">
                  <c:v>4.9399999999999995</c:v>
                </c:pt>
                <c:pt idx="590">
                  <c:v>4.9399999999999995</c:v>
                </c:pt>
                <c:pt idx="591">
                  <c:v>4.9399999999999995</c:v>
                </c:pt>
                <c:pt idx="592">
                  <c:v>4.95</c:v>
                </c:pt>
                <c:pt idx="593">
                  <c:v>4.95</c:v>
                </c:pt>
                <c:pt idx="594">
                  <c:v>4.9399999999999995</c:v>
                </c:pt>
                <c:pt idx="595">
                  <c:v>4.9399999999999995</c:v>
                </c:pt>
                <c:pt idx="596">
                  <c:v>4.9399999999999995</c:v>
                </c:pt>
                <c:pt idx="597">
                  <c:v>4.95</c:v>
                </c:pt>
                <c:pt idx="598">
                  <c:v>4.9399999999999995</c:v>
                </c:pt>
                <c:pt idx="599">
                  <c:v>5.05</c:v>
                </c:pt>
                <c:pt idx="600">
                  <c:v>5.0599999999999996</c:v>
                </c:pt>
                <c:pt idx="601">
                  <c:v>5.0599999999999996</c:v>
                </c:pt>
                <c:pt idx="602">
                  <c:v>5.0599999999999996</c:v>
                </c:pt>
                <c:pt idx="603">
                  <c:v>5.07</c:v>
                </c:pt>
                <c:pt idx="604">
                  <c:v>5.07</c:v>
                </c:pt>
                <c:pt idx="605">
                  <c:v>5.08</c:v>
                </c:pt>
                <c:pt idx="606">
                  <c:v>5.08</c:v>
                </c:pt>
                <c:pt idx="607">
                  <c:v>5.08</c:v>
                </c:pt>
                <c:pt idx="608">
                  <c:v>5.09</c:v>
                </c:pt>
                <c:pt idx="609">
                  <c:v>5.09</c:v>
                </c:pt>
                <c:pt idx="610">
                  <c:v>5.09</c:v>
                </c:pt>
                <c:pt idx="611">
                  <c:v>5.0999999999999996</c:v>
                </c:pt>
                <c:pt idx="612">
                  <c:v>5.09</c:v>
                </c:pt>
                <c:pt idx="613">
                  <c:v>5.0999999999999996</c:v>
                </c:pt>
                <c:pt idx="614">
                  <c:v>5.1100000000000003</c:v>
                </c:pt>
                <c:pt idx="615">
                  <c:v>5.1100000000000003</c:v>
                </c:pt>
                <c:pt idx="616">
                  <c:v>5.1100000000000003</c:v>
                </c:pt>
                <c:pt idx="617">
                  <c:v>5.12</c:v>
                </c:pt>
                <c:pt idx="618">
                  <c:v>5.12</c:v>
                </c:pt>
                <c:pt idx="619">
                  <c:v>5.12</c:v>
                </c:pt>
                <c:pt idx="620">
                  <c:v>5.12</c:v>
                </c:pt>
                <c:pt idx="621">
                  <c:v>5.1100000000000003</c:v>
                </c:pt>
                <c:pt idx="622">
                  <c:v>5.12</c:v>
                </c:pt>
                <c:pt idx="623">
                  <c:v>5.12</c:v>
                </c:pt>
                <c:pt idx="624">
                  <c:v>5.1100000000000003</c:v>
                </c:pt>
                <c:pt idx="625">
                  <c:v>5.1100000000000003</c:v>
                </c:pt>
                <c:pt idx="626">
                  <c:v>5.1100000000000003</c:v>
                </c:pt>
                <c:pt idx="627">
                  <c:v>5.12</c:v>
                </c:pt>
                <c:pt idx="628">
                  <c:v>5.13</c:v>
                </c:pt>
                <c:pt idx="629">
                  <c:v>5.13</c:v>
                </c:pt>
                <c:pt idx="630">
                  <c:v>5.12</c:v>
                </c:pt>
                <c:pt idx="631">
                  <c:v>5.13</c:v>
                </c:pt>
                <c:pt idx="632">
                  <c:v>5.13</c:v>
                </c:pt>
                <c:pt idx="633">
                  <c:v>5.13</c:v>
                </c:pt>
                <c:pt idx="634">
                  <c:v>5.13</c:v>
                </c:pt>
                <c:pt idx="635">
                  <c:v>5.13</c:v>
                </c:pt>
                <c:pt idx="636">
                  <c:v>5.13</c:v>
                </c:pt>
                <c:pt idx="637">
                  <c:v>5.13</c:v>
                </c:pt>
                <c:pt idx="638">
                  <c:v>5.13</c:v>
                </c:pt>
                <c:pt idx="639">
                  <c:v>5.13</c:v>
                </c:pt>
                <c:pt idx="640">
                  <c:v>5.13</c:v>
                </c:pt>
                <c:pt idx="641">
                  <c:v>5.13</c:v>
                </c:pt>
                <c:pt idx="642">
                  <c:v>5.14</c:v>
                </c:pt>
                <c:pt idx="643">
                  <c:v>5.13</c:v>
                </c:pt>
                <c:pt idx="644">
                  <c:v>5.13</c:v>
                </c:pt>
                <c:pt idx="645">
                  <c:v>5.12</c:v>
                </c:pt>
                <c:pt idx="646">
                  <c:v>5.13</c:v>
                </c:pt>
                <c:pt idx="647">
                  <c:v>5.13</c:v>
                </c:pt>
                <c:pt idx="648">
                  <c:v>5.13</c:v>
                </c:pt>
                <c:pt idx="649">
                  <c:v>5.13</c:v>
                </c:pt>
                <c:pt idx="650">
                  <c:v>5.13</c:v>
                </c:pt>
                <c:pt idx="651">
                  <c:v>5.12</c:v>
                </c:pt>
                <c:pt idx="652">
                  <c:v>5.12</c:v>
                </c:pt>
                <c:pt idx="653">
                  <c:v>5.12</c:v>
                </c:pt>
                <c:pt idx="654">
                  <c:v>5.12</c:v>
                </c:pt>
                <c:pt idx="655">
                  <c:v>5.12</c:v>
                </c:pt>
                <c:pt idx="656">
                  <c:v>5.1100000000000003</c:v>
                </c:pt>
                <c:pt idx="657">
                  <c:v>5.1100000000000003</c:v>
                </c:pt>
                <c:pt idx="658">
                  <c:v>5.1100000000000003</c:v>
                </c:pt>
                <c:pt idx="659">
                  <c:v>5.12</c:v>
                </c:pt>
                <c:pt idx="660">
                  <c:v>5.1100000000000003</c:v>
                </c:pt>
                <c:pt idx="661">
                  <c:v>5.1100000000000003</c:v>
                </c:pt>
                <c:pt idx="662">
                  <c:v>5.1100000000000003</c:v>
                </c:pt>
                <c:pt idx="663">
                  <c:v>5.1100000000000003</c:v>
                </c:pt>
                <c:pt idx="664">
                  <c:v>5.1100000000000003</c:v>
                </c:pt>
                <c:pt idx="665">
                  <c:v>5.1100000000000003</c:v>
                </c:pt>
                <c:pt idx="666">
                  <c:v>5.1100000000000003</c:v>
                </c:pt>
                <c:pt idx="667">
                  <c:v>5.1100000000000003</c:v>
                </c:pt>
                <c:pt idx="668">
                  <c:v>5.1100000000000003</c:v>
                </c:pt>
                <c:pt idx="669">
                  <c:v>5.1100000000000003</c:v>
                </c:pt>
                <c:pt idx="670">
                  <c:v>5.0999999999999996</c:v>
                </c:pt>
                <c:pt idx="671">
                  <c:v>5.1100000000000003</c:v>
                </c:pt>
                <c:pt idx="672">
                  <c:v>5.1100000000000003</c:v>
                </c:pt>
                <c:pt idx="673">
                  <c:v>5.1100000000000003</c:v>
                </c:pt>
                <c:pt idx="674">
                  <c:v>5.12</c:v>
                </c:pt>
                <c:pt idx="675">
                  <c:v>5.1100000000000003</c:v>
                </c:pt>
                <c:pt idx="676">
                  <c:v>5.1100000000000003</c:v>
                </c:pt>
                <c:pt idx="677">
                  <c:v>5.04</c:v>
                </c:pt>
                <c:pt idx="678">
                  <c:v>4.99</c:v>
                </c:pt>
                <c:pt idx="679">
                  <c:v>4.9800000000000004</c:v>
                </c:pt>
                <c:pt idx="680">
                  <c:v>4.97</c:v>
                </c:pt>
                <c:pt idx="681">
                  <c:v>4.96</c:v>
                </c:pt>
                <c:pt idx="682">
                  <c:v>4.96</c:v>
                </c:pt>
                <c:pt idx="683">
                  <c:v>4.96</c:v>
                </c:pt>
                <c:pt idx="684">
                  <c:v>4.96</c:v>
                </c:pt>
                <c:pt idx="685">
                  <c:v>4.96</c:v>
                </c:pt>
                <c:pt idx="686">
                  <c:v>4.95</c:v>
                </c:pt>
                <c:pt idx="687">
                  <c:v>4.95</c:v>
                </c:pt>
                <c:pt idx="688">
                  <c:v>4.95</c:v>
                </c:pt>
                <c:pt idx="689">
                  <c:v>4.95</c:v>
                </c:pt>
                <c:pt idx="690">
                  <c:v>4.95</c:v>
                </c:pt>
                <c:pt idx="691">
                  <c:v>4.95</c:v>
                </c:pt>
                <c:pt idx="692">
                  <c:v>4.95</c:v>
                </c:pt>
                <c:pt idx="693">
                  <c:v>4.95</c:v>
                </c:pt>
                <c:pt idx="694">
                  <c:v>4.9399999999999995</c:v>
                </c:pt>
                <c:pt idx="695">
                  <c:v>4.9399999999999995</c:v>
                </c:pt>
                <c:pt idx="696">
                  <c:v>4.9399999999999995</c:v>
                </c:pt>
                <c:pt idx="697">
                  <c:v>4.93</c:v>
                </c:pt>
                <c:pt idx="698">
                  <c:v>4.92</c:v>
                </c:pt>
                <c:pt idx="699">
                  <c:v>4.92</c:v>
                </c:pt>
                <c:pt idx="700">
                  <c:v>4.92</c:v>
                </c:pt>
                <c:pt idx="701">
                  <c:v>4.9000000000000004</c:v>
                </c:pt>
                <c:pt idx="702">
                  <c:v>4.9000000000000004</c:v>
                </c:pt>
                <c:pt idx="703">
                  <c:v>4.9000000000000004</c:v>
                </c:pt>
                <c:pt idx="704">
                  <c:v>4.91</c:v>
                </c:pt>
                <c:pt idx="705">
                  <c:v>4.91</c:v>
                </c:pt>
                <c:pt idx="706">
                  <c:v>4.9000000000000004</c:v>
                </c:pt>
                <c:pt idx="707">
                  <c:v>4.88</c:v>
                </c:pt>
                <c:pt idx="708">
                  <c:v>4.83</c:v>
                </c:pt>
                <c:pt idx="709">
                  <c:v>4.8</c:v>
                </c:pt>
                <c:pt idx="710">
                  <c:v>4.8</c:v>
                </c:pt>
                <c:pt idx="711">
                  <c:v>4.79</c:v>
                </c:pt>
                <c:pt idx="712">
                  <c:v>4.78</c:v>
                </c:pt>
                <c:pt idx="713">
                  <c:v>4.78</c:v>
                </c:pt>
                <c:pt idx="714">
                  <c:v>4.7699999999999996</c:v>
                </c:pt>
                <c:pt idx="715">
                  <c:v>4.76</c:v>
                </c:pt>
                <c:pt idx="716">
                  <c:v>4.75</c:v>
                </c:pt>
                <c:pt idx="717">
                  <c:v>4.75</c:v>
                </c:pt>
                <c:pt idx="718">
                  <c:v>4.75</c:v>
                </c:pt>
                <c:pt idx="719">
                  <c:v>4.75</c:v>
                </c:pt>
                <c:pt idx="720">
                  <c:v>4.75</c:v>
                </c:pt>
                <c:pt idx="721">
                  <c:v>4.7300000000000004</c:v>
                </c:pt>
                <c:pt idx="722">
                  <c:v>4.72</c:v>
                </c:pt>
                <c:pt idx="723">
                  <c:v>4.71</c:v>
                </c:pt>
                <c:pt idx="724">
                  <c:v>4.7</c:v>
                </c:pt>
                <c:pt idx="725">
                  <c:v>4.7</c:v>
                </c:pt>
                <c:pt idx="726">
                  <c:v>4.6500000000000004</c:v>
                </c:pt>
                <c:pt idx="727">
                  <c:v>4.6500000000000004</c:v>
                </c:pt>
                <c:pt idx="728">
                  <c:v>4.6500000000000004</c:v>
                </c:pt>
                <c:pt idx="729">
                  <c:v>4.6399999999999997</c:v>
                </c:pt>
                <c:pt idx="730">
                  <c:v>4.6399999999999997</c:v>
                </c:pt>
                <c:pt idx="731">
                  <c:v>4.6399999999999997</c:v>
                </c:pt>
                <c:pt idx="732">
                  <c:v>4.6399999999999997</c:v>
                </c:pt>
                <c:pt idx="733">
                  <c:v>4.63</c:v>
                </c:pt>
                <c:pt idx="734">
                  <c:v>4.6100000000000003</c:v>
                </c:pt>
                <c:pt idx="735">
                  <c:v>4.6100000000000003</c:v>
                </c:pt>
                <c:pt idx="736">
                  <c:v>4.5999999999999996</c:v>
                </c:pt>
                <c:pt idx="737">
                  <c:v>4.5999999999999996</c:v>
                </c:pt>
                <c:pt idx="738">
                  <c:v>4.57</c:v>
                </c:pt>
                <c:pt idx="739">
                  <c:v>4.54</c:v>
                </c:pt>
                <c:pt idx="740">
                  <c:v>4.5199999999999996</c:v>
                </c:pt>
                <c:pt idx="741">
                  <c:v>4.5</c:v>
                </c:pt>
                <c:pt idx="742">
                  <c:v>4.49</c:v>
                </c:pt>
                <c:pt idx="743">
                  <c:v>4.46</c:v>
                </c:pt>
                <c:pt idx="744">
                  <c:v>4.43</c:v>
                </c:pt>
                <c:pt idx="745">
                  <c:v>4.4000000000000004</c:v>
                </c:pt>
                <c:pt idx="746">
                  <c:v>4.37</c:v>
                </c:pt>
                <c:pt idx="747">
                  <c:v>4.3499999999999996</c:v>
                </c:pt>
                <c:pt idx="748">
                  <c:v>4.33</c:v>
                </c:pt>
                <c:pt idx="749">
                  <c:v>4.32</c:v>
                </c:pt>
                <c:pt idx="750">
                  <c:v>4.29</c:v>
                </c:pt>
                <c:pt idx="751">
                  <c:v>4.26</c:v>
                </c:pt>
                <c:pt idx="752">
                  <c:v>4.2300000000000004</c:v>
                </c:pt>
                <c:pt idx="753">
                  <c:v>4.21</c:v>
                </c:pt>
                <c:pt idx="754">
                  <c:v>4.2</c:v>
                </c:pt>
                <c:pt idx="755">
                  <c:v>4.1900000000000004</c:v>
                </c:pt>
                <c:pt idx="756">
                  <c:v>4.17</c:v>
                </c:pt>
                <c:pt idx="757">
                  <c:v>4.16</c:v>
                </c:pt>
                <c:pt idx="758">
                  <c:v>4.1500000000000004</c:v>
                </c:pt>
                <c:pt idx="759">
                  <c:v>4.1399999999999997</c:v>
                </c:pt>
                <c:pt idx="760">
                  <c:v>4.13</c:v>
                </c:pt>
                <c:pt idx="761">
                  <c:v>4.1100000000000003</c:v>
                </c:pt>
                <c:pt idx="762">
                  <c:v>4.0999999999999996</c:v>
                </c:pt>
                <c:pt idx="763">
                  <c:v>4.09</c:v>
                </c:pt>
                <c:pt idx="764">
                  <c:v>4.08</c:v>
                </c:pt>
                <c:pt idx="765">
                  <c:v>4.07</c:v>
                </c:pt>
                <c:pt idx="766">
                  <c:v>4.0599999999999996</c:v>
                </c:pt>
                <c:pt idx="767">
                  <c:v>4.05</c:v>
                </c:pt>
                <c:pt idx="768">
                  <c:v>4.04</c:v>
                </c:pt>
                <c:pt idx="769">
                  <c:v>4.03</c:v>
                </c:pt>
                <c:pt idx="770">
                  <c:v>4.03</c:v>
                </c:pt>
                <c:pt idx="771">
                  <c:v>4.03</c:v>
                </c:pt>
                <c:pt idx="772">
                  <c:v>4.03</c:v>
                </c:pt>
                <c:pt idx="773">
                  <c:v>4.03</c:v>
                </c:pt>
                <c:pt idx="774">
                  <c:v>4.03</c:v>
                </c:pt>
                <c:pt idx="775">
                  <c:v>4.03</c:v>
                </c:pt>
                <c:pt idx="776">
                  <c:v>4.03</c:v>
                </c:pt>
                <c:pt idx="777">
                  <c:v>4.03</c:v>
                </c:pt>
                <c:pt idx="778">
                  <c:v>4.01</c:v>
                </c:pt>
                <c:pt idx="779">
                  <c:v>4</c:v>
                </c:pt>
                <c:pt idx="780">
                  <c:v>3.99</c:v>
                </c:pt>
                <c:pt idx="781">
                  <c:v>3.98</c:v>
                </c:pt>
                <c:pt idx="782">
                  <c:v>3.96</c:v>
                </c:pt>
                <c:pt idx="783">
                  <c:v>3.95</c:v>
                </c:pt>
                <c:pt idx="784">
                  <c:v>3.94</c:v>
                </c:pt>
                <c:pt idx="785">
                  <c:v>3.93</c:v>
                </c:pt>
                <c:pt idx="786">
                  <c:v>3.92</c:v>
                </c:pt>
                <c:pt idx="787">
                  <c:v>3.88</c:v>
                </c:pt>
                <c:pt idx="788">
                  <c:v>3.84</c:v>
                </c:pt>
                <c:pt idx="789">
                  <c:v>3.82</c:v>
                </c:pt>
                <c:pt idx="790">
                  <c:v>3.81</c:v>
                </c:pt>
                <c:pt idx="791">
                  <c:v>3.8</c:v>
                </c:pt>
                <c:pt idx="792">
                  <c:v>3.8</c:v>
                </c:pt>
                <c:pt idx="793">
                  <c:v>3.8</c:v>
                </c:pt>
                <c:pt idx="794">
                  <c:v>3.79</c:v>
                </c:pt>
                <c:pt idx="795">
                  <c:v>3.79</c:v>
                </c:pt>
                <c:pt idx="796">
                  <c:v>3.76</c:v>
                </c:pt>
                <c:pt idx="797">
                  <c:v>3.75</c:v>
                </c:pt>
                <c:pt idx="798">
                  <c:v>3.75</c:v>
                </c:pt>
                <c:pt idx="799">
                  <c:v>3.75</c:v>
                </c:pt>
                <c:pt idx="800">
                  <c:v>3.75</c:v>
                </c:pt>
                <c:pt idx="801">
                  <c:v>3.74</c:v>
                </c:pt>
                <c:pt idx="802">
                  <c:v>3.74</c:v>
                </c:pt>
                <c:pt idx="803">
                  <c:v>3.73</c:v>
                </c:pt>
                <c:pt idx="804">
                  <c:v>3.73</c:v>
                </c:pt>
                <c:pt idx="805">
                  <c:v>3.73</c:v>
                </c:pt>
                <c:pt idx="806">
                  <c:v>3.7199999999999998</c:v>
                </c:pt>
                <c:pt idx="807">
                  <c:v>3.71</c:v>
                </c:pt>
                <c:pt idx="808">
                  <c:v>3.4699999999999998</c:v>
                </c:pt>
                <c:pt idx="809">
                  <c:v>3.46</c:v>
                </c:pt>
                <c:pt idx="810">
                  <c:v>3.46</c:v>
                </c:pt>
                <c:pt idx="811">
                  <c:v>3.46</c:v>
                </c:pt>
                <c:pt idx="812">
                  <c:v>3.46</c:v>
                </c:pt>
                <c:pt idx="813">
                  <c:v>3.45</c:v>
                </c:pt>
                <c:pt idx="814">
                  <c:v>3.42</c:v>
                </c:pt>
                <c:pt idx="815">
                  <c:v>3.4</c:v>
                </c:pt>
                <c:pt idx="816">
                  <c:v>3.39</c:v>
                </c:pt>
                <c:pt idx="817">
                  <c:v>3.39</c:v>
                </c:pt>
                <c:pt idx="818">
                  <c:v>3.39</c:v>
                </c:pt>
                <c:pt idx="819">
                  <c:v>3.39</c:v>
                </c:pt>
                <c:pt idx="820">
                  <c:v>3.39</c:v>
                </c:pt>
                <c:pt idx="821">
                  <c:v>3.39</c:v>
                </c:pt>
                <c:pt idx="822">
                  <c:v>3.39</c:v>
                </c:pt>
                <c:pt idx="823">
                  <c:v>3.39</c:v>
                </c:pt>
                <c:pt idx="824">
                  <c:v>3.39</c:v>
                </c:pt>
                <c:pt idx="825">
                  <c:v>3.38</c:v>
                </c:pt>
                <c:pt idx="826">
                  <c:v>3.38</c:v>
                </c:pt>
                <c:pt idx="827">
                  <c:v>3.37</c:v>
                </c:pt>
                <c:pt idx="828">
                  <c:v>3.37</c:v>
                </c:pt>
                <c:pt idx="829">
                  <c:v>3.37</c:v>
                </c:pt>
                <c:pt idx="830">
                  <c:v>3.36</c:v>
                </c:pt>
                <c:pt idx="831">
                  <c:v>3.36</c:v>
                </c:pt>
                <c:pt idx="832">
                  <c:v>3.35</c:v>
                </c:pt>
                <c:pt idx="833">
                  <c:v>3.35</c:v>
                </c:pt>
                <c:pt idx="834">
                  <c:v>3.35</c:v>
                </c:pt>
                <c:pt idx="835">
                  <c:v>3.35</c:v>
                </c:pt>
                <c:pt idx="836">
                  <c:v>3.35</c:v>
                </c:pt>
                <c:pt idx="837">
                  <c:v>3.31</c:v>
                </c:pt>
                <c:pt idx="838">
                  <c:v>3.27</c:v>
                </c:pt>
                <c:pt idx="839">
                  <c:v>3.24</c:v>
                </c:pt>
                <c:pt idx="840">
                  <c:v>3.22</c:v>
                </c:pt>
                <c:pt idx="841">
                  <c:v>3.2</c:v>
                </c:pt>
                <c:pt idx="842">
                  <c:v>3.14</c:v>
                </c:pt>
                <c:pt idx="843">
                  <c:v>3.1</c:v>
                </c:pt>
                <c:pt idx="844">
                  <c:v>3.09</c:v>
                </c:pt>
                <c:pt idx="845">
                  <c:v>3.08</c:v>
                </c:pt>
                <c:pt idx="846">
                  <c:v>3.07</c:v>
                </c:pt>
                <c:pt idx="847">
                  <c:v>3.05</c:v>
                </c:pt>
                <c:pt idx="848">
                  <c:v>3.03</c:v>
                </c:pt>
                <c:pt idx="849">
                  <c:v>3.02</c:v>
                </c:pt>
                <c:pt idx="850">
                  <c:v>2.95</c:v>
                </c:pt>
                <c:pt idx="851">
                  <c:v>2.93</c:v>
                </c:pt>
                <c:pt idx="852">
                  <c:v>2.9</c:v>
                </c:pt>
                <c:pt idx="853">
                  <c:v>2.89</c:v>
                </c:pt>
                <c:pt idx="854">
                  <c:v>2.87</c:v>
                </c:pt>
                <c:pt idx="855">
                  <c:v>2.84</c:v>
                </c:pt>
                <c:pt idx="856">
                  <c:v>2.82</c:v>
                </c:pt>
                <c:pt idx="857">
                  <c:v>2.81</c:v>
                </c:pt>
                <c:pt idx="858">
                  <c:v>2.8</c:v>
                </c:pt>
                <c:pt idx="859">
                  <c:v>2.79</c:v>
                </c:pt>
                <c:pt idx="860">
                  <c:v>2.77</c:v>
                </c:pt>
                <c:pt idx="861">
                  <c:v>2.76</c:v>
                </c:pt>
                <c:pt idx="862">
                  <c:v>2.74</c:v>
                </c:pt>
                <c:pt idx="863">
                  <c:v>2.74</c:v>
                </c:pt>
                <c:pt idx="864">
                  <c:v>2.74</c:v>
                </c:pt>
                <c:pt idx="865">
                  <c:v>2.74</c:v>
                </c:pt>
                <c:pt idx="866">
                  <c:v>2.74</c:v>
                </c:pt>
                <c:pt idx="867">
                  <c:v>2.74</c:v>
                </c:pt>
                <c:pt idx="868">
                  <c:v>2.74</c:v>
                </c:pt>
                <c:pt idx="869">
                  <c:v>2.74</c:v>
                </c:pt>
                <c:pt idx="870">
                  <c:v>2.75</c:v>
                </c:pt>
                <c:pt idx="871">
                  <c:v>2.76</c:v>
                </c:pt>
                <c:pt idx="872">
                  <c:v>2.76</c:v>
                </c:pt>
                <c:pt idx="873">
                  <c:v>2.76</c:v>
                </c:pt>
                <c:pt idx="874">
                  <c:v>2.76</c:v>
                </c:pt>
                <c:pt idx="875">
                  <c:v>2.75</c:v>
                </c:pt>
                <c:pt idx="876">
                  <c:v>2.75</c:v>
                </c:pt>
                <c:pt idx="877">
                  <c:v>2.75</c:v>
                </c:pt>
                <c:pt idx="878">
                  <c:v>2.74</c:v>
                </c:pt>
                <c:pt idx="879">
                  <c:v>2.74</c:v>
                </c:pt>
                <c:pt idx="880">
                  <c:v>2.74</c:v>
                </c:pt>
                <c:pt idx="881">
                  <c:v>2.74</c:v>
                </c:pt>
                <c:pt idx="882">
                  <c:v>2.73</c:v>
                </c:pt>
                <c:pt idx="883">
                  <c:v>2.74</c:v>
                </c:pt>
                <c:pt idx="884">
                  <c:v>2.73</c:v>
                </c:pt>
                <c:pt idx="885">
                  <c:v>2.73</c:v>
                </c:pt>
                <c:pt idx="886">
                  <c:v>2.7199999999999998</c:v>
                </c:pt>
                <c:pt idx="887">
                  <c:v>2.7199999999999998</c:v>
                </c:pt>
                <c:pt idx="888">
                  <c:v>2.71</c:v>
                </c:pt>
                <c:pt idx="889">
                  <c:v>2.69</c:v>
                </c:pt>
                <c:pt idx="890">
                  <c:v>2.69</c:v>
                </c:pt>
                <c:pt idx="891">
                  <c:v>2.69</c:v>
                </c:pt>
                <c:pt idx="892">
                  <c:v>2.69</c:v>
                </c:pt>
                <c:pt idx="893">
                  <c:v>2.69</c:v>
                </c:pt>
                <c:pt idx="894">
                  <c:v>2.69</c:v>
                </c:pt>
                <c:pt idx="895">
                  <c:v>2.69</c:v>
                </c:pt>
                <c:pt idx="896">
                  <c:v>2.69</c:v>
                </c:pt>
                <c:pt idx="897">
                  <c:v>2.69</c:v>
                </c:pt>
                <c:pt idx="898">
                  <c:v>2.69</c:v>
                </c:pt>
                <c:pt idx="899">
                  <c:v>2.7</c:v>
                </c:pt>
                <c:pt idx="900">
                  <c:v>2.7</c:v>
                </c:pt>
                <c:pt idx="901">
                  <c:v>2.69</c:v>
                </c:pt>
                <c:pt idx="902">
                  <c:v>2.7</c:v>
                </c:pt>
                <c:pt idx="903">
                  <c:v>2.7</c:v>
                </c:pt>
                <c:pt idx="904">
                  <c:v>2.7</c:v>
                </c:pt>
                <c:pt idx="905">
                  <c:v>2.7</c:v>
                </c:pt>
                <c:pt idx="906">
                  <c:v>2.7</c:v>
                </c:pt>
                <c:pt idx="907">
                  <c:v>2.7</c:v>
                </c:pt>
                <c:pt idx="908">
                  <c:v>2.7</c:v>
                </c:pt>
                <c:pt idx="909">
                  <c:v>2.7</c:v>
                </c:pt>
                <c:pt idx="910">
                  <c:v>2.7</c:v>
                </c:pt>
                <c:pt idx="911">
                  <c:v>2.7</c:v>
                </c:pt>
                <c:pt idx="912">
                  <c:v>2.7</c:v>
                </c:pt>
                <c:pt idx="913">
                  <c:v>2.7</c:v>
                </c:pt>
                <c:pt idx="914">
                  <c:v>2.7</c:v>
                </c:pt>
                <c:pt idx="915">
                  <c:v>2.7</c:v>
                </c:pt>
                <c:pt idx="916">
                  <c:v>2.69</c:v>
                </c:pt>
                <c:pt idx="917">
                  <c:v>2.69</c:v>
                </c:pt>
                <c:pt idx="918">
                  <c:v>2.7</c:v>
                </c:pt>
                <c:pt idx="919">
                  <c:v>2.7</c:v>
                </c:pt>
                <c:pt idx="920">
                  <c:v>2.7</c:v>
                </c:pt>
                <c:pt idx="921">
                  <c:v>2.7</c:v>
                </c:pt>
                <c:pt idx="922">
                  <c:v>2.7</c:v>
                </c:pt>
                <c:pt idx="923">
                  <c:v>2.7</c:v>
                </c:pt>
                <c:pt idx="924">
                  <c:v>2.71</c:v>
                </c:pt>
                <c:pt idx="925">
                  <c:v>2.71</c:v>
                </c:pt>
                <c:pt idx="926">
                  <c:v>2.71</c:v>
                </c:pt>
                <c:pt idx="927">
                  <c:v>2.71</c:v>
                </c:pt>
                <c:pt idx="928">
                  <c:v>2.71</c:v>
                </c:pt>
                <c:pt idx="929">
                  <c:v>2.7</c:v>
                </c:pt>
                <c:pt idx="930">
                  <c:v>2.71</c:v>
                </c:pt>
                <c:pt idx="931">
                  <c:v>2.7</c:v>
                </c:pt>
                <c:pt idx="932">
                  <c:v>2.7</c:v>
                </c:pt>
                <c:pt idx="933">
                  <c:v>2.7</c:v>
                </c:pt>
                <c:pt idx="934">
                  <c:v>2.7</c:v>
                </c:pt>
                <c:pt idx="935">
                  <c:v>2.7</c:v>
                </c:pt>
                <c:pt idx="936">
                  <c:v>2.7</c:v>
                </c:pt>
                <c:pt idx="937">
                  <c:v>2.7</c:v>
                </c:pt>
                <c:pt idx="938">
                  <c:v>2.7</c:v>
                </c:pt>
                <c:pt idx="939">
                  <c:v>2.7</c:v>
                </c:pt>
                <c:pt idx="940">
                  <c:v>2.7</c:v>
                </c:pt>
                <c:pt idx="941">
                  <c:v>2.7</c:v>
                </c:pt>
                <c:pt idx="942">
                  <c:v>2.7</c:v>
                </c:pt>
                <c:pt idx="943">
                  <c:v>2.7</c:v>
                </c:pt>
                <c:pt idx="944">
                  <c:v>2.68</c:v>
                </c:pt>
                <c:pt idx="945">
                  <c:v>2.67</c:v>
                </c:pt>
                <c:pt idx="946">
                  <c:v>2.67</c:v>
                </c:pt>
                <c:pt idx="947">
                  <c:v>2.67</c:v>
                </c:pt>
                <c:pt idx="948">
                  <c:v>2.67</c:v>
                </c:pt>
                <c:pt idx="949">
                  <c:v>2.67</c:v>
                </c:pt>
                <c:pt idx="950">
                  <c:v>2.67</c:v>
                </c:pt>
                <c:pt idx="951">
                  <c:v>2.67</c:v>
                </c:pt>
                <c:pt idx="952">
                  <c:v>2.68</c:v>
                </c:pt>
                <c:pt idx="953">
                  <c:v>2.68</c:v>
                </c:pt>
                <c:pt idx="954">
                  <c:v>2.68</c:v>
                </c:pt>
                <c:pt idx="955">
                  <c:v>2.68</c:v>
                </c:pt>
                <c:pt idx="956">
                  <c:v>2.68</c:v>
                </c:pt>
                <c:pt idx="957">
                  <c:v>2.68</c:v>
                </c:pt>
                <c:pt idx="958">
                  <c:v>2.68</c:v>
                </c:pt>
                <c:pt idx="959">
                  <c:v>2.68</c:v>
                </c:pt>
                <c:pt idx="960">
                  <c:v>2.68</c:v>
                </c:pt>
                <c:pt idx="961">
                  <c:v>2.67</c:v>
                </c:pt>
                <c:pt idx="962">
                  <c:v>2.67</c:v>
                </c:pt>
                <c:pt idx="963">
                  <c:v>2.67</c:v>
                </c:pt>
                <c:pt idx="964">
                  <c:v>2.67</c:v>
                </c:pt>
                <c:pt idx="965">
                  <c:v>2.67</c:v>
                </c:pt>
                <c:pt idx="966">
                  <c:v>2.67</c:v>
                </c:pt>
                <c:pt idx="967">
                  <c:v>2.66</c:v>
                </c:pt>
                <c:pt idx="968">
                  <c:v>2.66</c:v>
                </c:pt>
                <c:pt idx="969">
                  <c:v>2.66</c:v>
                </c:pt>
                <c:pt idx="970">
                  <c:v>2.66</c:v>
                </c:pt>
                <c:pt idx="971">
                  <c:v>2.66</c:v>
                </c:pt>
                <c:pt idx="972">
                  <c:v>2.66</c:v>
                </c:pt>
                <c:pt idx="973">
                  <c:v>2.66</c:v>
                </c:pt>
                <c:pt idx="974">
                  <c:v>2.66</c:v>
                </c:pt>
                <c:pt idx="975">
                  <c:v>2.66</c:v>
                </c:pt>
                <c:pt idx="976">
                  <c:v>2.66</c:v>
                </c:pt>
                <c:pt idx="977">
                  <c:v>2.66</c:v>
                </c:pt>
                <c:pt idx="978">
                  <c:v>2.66</c:v>
                </c:pt>
                <c:pt idx="979">
                  <c:v>2.66</c:v>
                </c:pt>
                <c:pt idx="980">
                  <c:v>2.66</c:v>
                </c:pt>
                <c:pt idx="981">
                  <c:v>2.65</c:v>
                </c:pt>
                <c:pt idx="982">
                  <c:v>2.65</c:v>
                </c:pt>
                <c:pt idx="983">
                  <c:v>2.65</c:v>
                </c:pt>
                <c:pt idx="984">
                  <c:v>2.65</c:v>
                </c:pt>
                <c:pt idx="985">
                  <c:v>2.65</c:v>
                </c:pt>
                <c:pt idx="986">
                  <c:v>2.65</c:v>
                </c:pt>
                <c:pt idx="987">
                  <c:v>2.65</c:v>
                </c:pt>
                <c:pt idx="988">
                  <c:v>2.65</c:v>
                </c:pt>
                <c:pt idx="989">
                  <c:v>2.65</c:v>
                </c:pt>
                <c:pt idx="990">
                  <c:v>2.65</c:v>
                </c:pt>
                <c:pt idx="991">
                  <c:v>2.65</c:v>
                </c:pt>
                <c:pt idx="992">
                  <c:v>2.65</c:v>
                </c:pt>
                <c:pt idx="993">
                  <c:v>2.65</c:v>
                </c:pt>
                <c:pt idx="994">
                  <c:v>2.65</c:v>
                </c:pt>
                <c:pt idx="995">
                  <c:v>2.65</c:v>
                </c:pt>
                <c:pt idx="996">
                  <c:v>2.65</c:v>
                </c:pt>
                <c:pt idx="997">
                  <c:v>2.65</c:v>
                </c:pt>
                <c:pt idx="998">
                  <c:v>2.65</c:v>
                </c:pt>
                <c:pt idx="999">
                  <c:v>2.65</c:v>
                </c:pt>
                <c:pt idx="1000">
                  <c:v>2.65</c:v>
                </c:pt>
                <c:pt idx="1001">
                  <c:v>2.65</c:v>
                </c:pt>
                <c:pt idx="1002">
                  <c:v>2.65</c:v>
                </c:pt>
                <c:pt idx="1003">
                  <c:v>2.65</c:v>
                </c:pt>
                <c:pt idx="1004">
                  <c:v>2.65</c:v>
                </c:pt>
                <c:pt idx="1005">
                  <c:v>2.68</c:v>
                </c:pt>
                <c:pt idx="1006">
                  <c:v>2.69</c:v>
                </c:pt>
                <c:pt idx="1007">
                  <c:v>2.7</c:v>
                </c:pt>
                <c:pt idx="1008">
                  <c:v>2.71</c:v>
                </c:pt>
                <c:pt idx="1009">
                  <c:v>2.71</c:v>
                </c:pt>
                <c:pt idx="1010">
                  <c:v>2.71</c:v>
                </c:pt>
                <c:pt idx="1011">
                  <c:v>2.71</c:v>
                </c:pt>
                <c:pt idx="1012">
                  <c:v>2.71</c:v>
                </c:pt>
                <c:pt idx="1013">
                  <c:v>2.7</c:v>
                </c:pt>
                <c:pt idx="1014">
                  <c:v>2.7</c:v>
                </c:pt>
                <c:pt idx="1015">
                  <c:v>2.7</c:v>
                </c:pt>
                <c:pt idx="1016">
                  <c:v>2.7</c:v>
                </c:pt>
                <c:pt idx="1017">
                  <c:v>2.7</c:v>
                </c:pt>
                <c:pt idx="1018">
                  <c:v>2.7</c:v>
                </c:pt>
                <c:pt idx="1019">
                  <c:v>2.7</c:v>
                </c:pt>
                <c:pt idx="1020">
                  <c:v>2.7</c:v>
                </c:pt>
                <c:pt idx="1021">
                  <c:v>2.7</c:v>
                </c:pt>
                <c:pt idx="1022">
                  <c:v>2.7</c:v>
                </c:pt>
                <c:pt idx="1023">
                  <c:v>2.7</c:v>
                </c:pt>
                <c:pt idx="1024">
                  <c:v>2.7</c:v>
                </c:pt>
                <c:pt idx="1025">
                  <c:v>2.7</c:v>
                </c:pt>
                <c:pt idx="1026">
                  <c:v>2.7</c:v>
                </c:pt>
                <c:pt idx="1027">
                  <c:v>2.7</c:v>
                </c:pt>
                <c:pt idx="1028">
                  <c:v>2.7</c:v>
                </c:pt>
                <c:pt idx="1029">
                  <c:v>2.7</c:v>
                </c:pt>
                <c:pt idx="1030">
                  <c:v>2.7</c:v>
                </c:pt>
                <c:pt idx="1031">
                  <c:v>2.7</c:v>
                </c:pt>
                <c:pt idx="1032">
                  <c:v>2.7</c:v>
                </c:pt>
                <c:pt idx="1033">
                  <c:v>2.71</c:v>
                </c:pt>
                <c:pt idx="1034">
                  <c:v>2.71</c:v>
                </c:pt>
                <c:pt idx="1035">
                  <c:v>2.71</c:v>
                </c:pt>
                <c:pt idx="1036">
                  <c:v>2.71</c:v>
                </c:pt>
                <c:pt idx="1037">
                  <c:v>2.71</c:v>
                </c:pt>
                <c:pt idx="1038">
                  <c:v>2.71</c:v>
                </c:pt>
                <c:pt idx="1039">
                  <c:v>2.71</c:v>
                </c:pt>
                <c:pt idx="1040">
                  <c:v>2.71</c:v>
                </c:pt>
                <c:pt idx="1041">
                  <c:v>2.71</c:v>
                </c:pt>
                <c:pt idx="1042">
                  <c:v>2.71</c:v>
                </c:pt>
                <c:pt idx="1043">
                  <c:v>2.71</c:v>
                </c:pt>
                <c:pt idx="1044">
                  <c:v>2.71</c:v>
                </c:pt>
                <c:pt idx="1045">
                  <c:v>2.71</c:v>
                </c:pt>
                <c:pt idx="1046">
                  <c:v>2.71</c:v>
                </c:pt>
                <c:pt idx="1047">
                  <c:v>2.71</c:v>
                </c:pt>
                <c:pt idx="1048">
                  <c:v>2.71</c:v>
                </c:pt>
                <c:pt idx="1049">
                  <c:v>2.71</c:v>
                </c:pt>
                <c:pt idx="1050">
                  <c:v>2.71</c:v>
                </c:pt>
                <c:pt idx="1051">
                  <c:v>2.71</c:v>
                </c:pt>
                <c:pt idx="1052">
                  <c:v>2.71</c:v>
                </c:pt>
                <c:pt idx="1053">
                  <c:v>2.71</c:v>
                </c:pt>
                <c:pt idx="1054">
                  <c:v>2.71</c:v>
                </c:pt>
                <c:pt idx="1055">
                  <c:v>2.71</c:v>
                </c:pt>
                <c:pt idx="1056">
                  <c:v>2.71</c:v>
                </c:pt>
                <c:pt idx="1057">
                  <c:v>2.71</c:v>
                </c:pt>
                <c:pt idx="1058">
                  <c:v>2.71</c:v>
                </c:pt>
                <c:pt idx="1059">
                  <c:v>2.71</c:v>
                </c:pt>
                <c:pt idx="1060">
                  <c:v>2.71</c:v>
                </c:pt>
                <c:pt idx="1061">
                  <c:v>2.71</c:v>
                </c:pt>
                <c:pt idx="1062">
                  <c:v>2.71</c:v>
                </c:pt>
                <c:pt idx="1063">
                  <c:v>2.71</c:v>
                </c:pt>
                <c:pt idx="1064">
                  <c:v>2.71</c:v>
                </c:pt>
                <c:pt idx="1065">
                  <c:v>2.71</c:v>
                </c:pt>
                <c:pt idx="1066">
                  <c:v>2.71</c:v>
                </c:pt>
                <c:pt idx="1067">
                  <c:v>2.71</c:v>
                </c:pt>
                <c:pt idx="1068">
                  <c:v>2.71</c:v>
                </c:pt>
                <c:pt idx="1069">
                  <c:v>2.71</c:v>
                </c:pt>
                <c:pt idx="1070">
                  <c:v>2.71</c:v>
                </c:pt>
                <c:pt idx="1071">
                  <c:v>2.71</c:v>
                </c:pt>
                <c:pt idx="1072">
                  <c:v>2.71</c:v>
                </c:pt>
                <c:pt idx="1073">
                  <c:v>2.71</c:v>
                </c:pt>
                <c:pt idx="1074">
                  <c:v>2.71</c:v>
                </c:pt>
                <c:pt idx="1075">
                  <c:v>2.71</c:v>
                </c:pt>
                <c:pt idx="1076">
                  <c:v>2.71</c:v>
                </c:pt>
                <c:pt idx="1077">
                  <c:v>2.7199999999999998</c:v>
                </c:pt>
                <c:pt idx="1078">
                  <c:v>2.7199999999999998</c:v>
                </c:pt>
                <c:pt idx="1079">
                  <c:v>2.7199999999999998</c:v>
                </c:pt>
                <c:pt idx="1080">
                  <c:v>2.7199999999999998</c:v>
                </c:pt>
                <c:pt idx="1081">
                  <c:v>2.7199999999999998</c:v>
                </c:pt>
                <c:pt idx="1082">
                  <c:v>2.7199999999999998</c:v>
                </c:pt>
                <c:pt idx="1083">
                  <c:v>2.7199999999999998</c:v>
                </c:pt>
                <c:pt idx="1084">
                  <c:v>2.7199999999999998</c:v>
                </c:pt>
                <c:pt idx="1085">
                  <c:v>2.7199999999999998</c:v>
                </c:pt>
                <c:pt idx="1086">
                  <c:v>2.7199999999999998</c:v>
                </c:pt>
                <c:pt idx="1087">
                  <c:v>2.7199999999999998</c:v>
                </c:pt>
                <c:pt idx="1088">
                  <c:v>2.7199999999999998</c:v>
                </c:pt>
                <c:pt idx="1089">
                  <c:v>2.7199999999999998</c:v>
                </c:pt>
                <c:pt idx="1090">
                  <c:v>2.7199999999999998</c:v>
                </c:pt>
                <c:pt idx="1091">
                  <c:v>2.7199999999999998</c:v>
                </c:pt>
                <c:pt idx="1092">
                  <c:v>2.7199999999999998</c:v>
                </c:pt>
                <c:pt idx="1093">
                  <c:v>2.7199999999999998</c:v>
                </c:pt>
                <c:pt idx="1094">
                  <c:v>2.7199999999999998</c:v>
                </c:pt>
                <c:pt idx="1095">
                  <c:v>2.7199999999999998</c:v>
                </c:pt>
                <c:pt idx="1096">
                  <c:v>2.7199999999999998</c:v>
                </c:pt>
                <c:pt idx="1097">
                  <c:v>2.7199999999999998</c:v>
                </c:pt>
                <c:pt idx="1098">
                  <c:v>2.7199999999999998</c:v>
                </c:pt>
                <c:pt idx="1099">
                  <c:v>2.7199999999999998</c:v>
                </c:pt>
                <c:pt idx="1100">
                  <c:v>2.7199999999999998</c:v>
                </c:pt>
                <c:pt idx="1101">
                  <c:v>2.7199999999999998</c:v>
                </c:pt>
                <c:pt idx="1102">
                  <c:v>2.7199999999999998</c:v>
                </c:pt>
                <c:pt idx="1103">
                  <c:v>2.7199999999999998</c:v>
                </c:pt>
                <c:pt idx="1104">
                  <c:v>2.7199999999999998</c:v>
                </c:pt>
                <c:pt idx="1105">
                  <c:v>2.7199999999999998</c:v>
                </c:pt>
                <c:pt idx="1106">
                  <c:v>2.7199999999999998</c:v>
                </c:pt>
                <c:pt idx="1107">
                  <c:v>2.7199999999999998</c:v>
                </c:pt>
                <c:pt idx="1108">
                  <c:v>2.7199999999999998</c:v>
                </c:pt>
                <c:pt idx="1109">
                  <c:v>2.7199999999999998</c:v>
                </c:pt>
                <c:pt idx="1110">
                  <c:v>2.7199999999999998</c:v>
                </c:pt>
                <c:pt idx="1111">
                  <c:v>2.7199999999999998</c:v>
                </c:pt>
                <c:pt idx="1112">
                  <c:v>2.7199999999999998</c:v>
                </c:pt>
                <c:pt idx="1113">
                  <c:v>2.7199999999999998</c:v>
                </c:pt>
                <c:pt idx="1114">
                  <c:v>2.7199999999999998</c:v>
                </c:pt>
                <c:pt idx="1115">
                  <c:v>2.7199999999999998</c:v>
                </c:pt>
                <c:pt idx="1116">
                  <c:v>2.7199999999999998</c:v>
                </c:pt>
                <c:pt idx="1117">
                  <c:v>2.7199999999999998</c:v>
                </c:pt>
                <c:pt idx="1118">
                  <c:v>2.7199999999999998</c:v>
                </c:pt>
                <c:pt idx="1119">
                  <c:v>2.71</c:v>
                </c:pt>
                <c:pt idx="1120">
                  <c:v>2.7</c:v>
                </c:pt>
                <c:pt idx="1121">
                  <c:v>2.69</c:v>
                </c:pt>
                <c:pt idx="1122">
                  <c:v>2.69</c:v>
                </c:pt>
                <c:pt idx="1123">
                  <c:v>2.69</c:v>
                </c:pt>
                <c:pt idx="1124">
                  <c:v>2.68</c:v>
                </c:pt>
                <c:pt idx="1125">
                  <c:v>2.68</c:v>
                </c:pt>
                <c:pt idx="1126">
                  <c:v>2.68</c:v>
                </c:pt>
                <c:pt idx="1127">
                  <c:v>2.68</c:v>
                </c:pt>
                <c:pt idx="1128">
                  <c:v>2.68</c:v>
                </c:pt>
                <c:pt idx="1129">
                  <c:v>2.68</c:v>
                </c:pt>
                <c:pt idx="1130">
                  <c:v>2.68</c:v>
                </c:pt>
                <c:pt idx="1131">
                  <c:v>2.68</c:v>
                </c:pt>
                <c:pt idx="1132">
                  <c:v>2.68</c:v>
                </c:pt>
                <c:pt idx="1133">
                  <c:v>2.68</c:v>
                </c:pt>
                <c:pt idx="1134">
                  <c:v>2.68</c:v>
                </c:pt>
                <c:pt idx="1135">
                  <c:v>2.68</c:v>
                </c:pt>
                <c:pt idx="1136">
                  <c:v>2.68</c:v>
                </c:pt>
                <c:pt idx="1137">
                  <c:v>2.68</c:v>
                </c:pt>
                <c:pt idx="1138">
                  <c:v>2.68</c:v>
                </c:pt>
                <c:pt idx="1139">
                  <c:v>2.68</c:v>
                </c:pt>
                <c:pt idx="1140">
                  <c:v>2.68</c:v>
                </c:pt>
                <c:pt idx="1141">
                  <c:v>2.68</c:v>
                </c:pt>
                <c:pt idx="1142">
                  <c:v>2.68</c:v>
                </c:pt>
                <c:pt idx="1143">
                  <c:v>2.68</c:v>
                </c:pt>
                <c:pt idx="1144">
                  <c:v>2.68</c:v>
                </c:pt>
                <c:pt idx="1145">
                  <c:v>2.68</c:v>
                </c:pt>
                <c:pt idx="1146">
                  <c:v>2.68</c:v>
                </c:pt>
                <c:pt idx="1147">
                  <c:v>2.68</c:v>
                </c:pt>
                <c:pt idx="1148">
                  <c:v>2.68</c:v>
                </c:pt>
                <c:pt idx="1149">
                  <c:v>2.68</c:v>
                </c:pt>
                <c:pt idx="1150">
                  <c:v>2.68</c:v>
                </c:pt>
                <c:pt idx="1151">
                  <c:v>2.68</c:v>
                </c:pt>
                <c:pt idx="1152">
                  <c:v>2.68</c:v>
                </c:pt>
                <c:pt idx="1153">
                  <c:v>2.67</c:v>
                </c:pt>
                <c:pt idx="1154">
                  <c:v>2.67</c:v>
                </c:pt>
                <c:pt idx="1155">
                  <c:v>2.67</c:v>
                </c:pt>
                <c:pt idx="1156">
                  <c:v>2.67</c:v>
                </c:pt>
                <c:pt idx="1157">
                  <c:v>2.67</c:v>
                </c:pt>
                <c:pt idx="1158">
                  <c:v>2.67</c:v>
                </c:pt>
                <c:pt idx="1159">
                  <c:v>2.67</c:v>
                </c:pt>
                <c:pt idx="1160">
                  <c:v>2.67</c:v>
                </c:pt>
                <c:pt idx="1161">
                  <c:v>2.67</c:v>
                </c:pt>
                <c:pt idx="1162">
                  <c:v>2.67</c:v>
                </c:pt>
                <c:pt idx="1163">
                  <c:v>2.67</c:v>
                </c:pt>
                <c:pt idx="1164">
                  <c:v>2.67</c:v>
                </c:pt>
                <c:pt idx="1165">
                  <c:v>2.67</c:v>
                </c:pt>
                <c:pt idx="1166">
                  <c:v>2.67</c:v>
                </c:pt>
                <c:pt idx="1167">
                  <c:v>2.67</c:v>
                </c:pt>
                <c:pt idx="1168">
                  <c:v>2.67</c:v>
                </c:pt>
                <c:pt idx="1169">
                  <c:v>2.66</c:v>
                </c:pt>
                <c:pt idx="1170">
                  <c:v>2.66</c:v>
                </c:pt>
                <c:pt idx="1171">
                  <c:v>2.65</c:v>
                </c:pt>
                <c:pt idx="1172">
                  <c:v>2.65</c:v>
                </c:pt>
                <c:pt idx="1173">
                  <c:v>2.64</c:v>
                </c:pt>
                <c:pt idx="1174">
                  <c:v>2.64</c:v>
                </c:pt>
                <c:pt idx="1175">
                  <c:v>2.63</c:v>
                </c:pt>
                <c:pt idx="1176">
                  <c:v>2.62</c:v>
                </c:pt>
                <c:pt idx="1177">
                  <c:v>2.61</c:v>
                </c:pt>
                <c:pt idx="1178">
                  <c:v>2.6</c:v>
                </c:pt>
                <c:pt idx="1179">
                  <c:v>2.59</c:v>
                </c:pt>
                <c:pt idx="1180">
                  <c:v>2.58</c:v>
                </c:pt>
                <c:pt idx="1181">
                  <c:v>2.57</c:v>
                </c:pt>
                <c:pt idx="1182">
                  <c:v>2.56</c:v>
                </c:pt>
                <c:pt idx="1183">
                  <c:v>2.5499999999999998</c:v>
                </c:pt>
                <c:pt idx="1184">
                  <c:v>2.5300000000000002</c:v>
                </c:pt>
                <c:pt idx="1185">
                  <c:v>2.52</c:v>
                </c:pt>
                <c:pt idx="1186">
                  <c:v>2.5099999999999998</c:v>
                </c:pt>
                <c:pt idx="1187">
                  <c:v>2.5</c:v>
                </c:pt>
                <c:pt idx="1188">
                  <c:v>2.4900000000000002</c:v>
                </c:pt>
                <c:pt idx="1189">
                  <c:v>2.48</c:v>
                </c:pt>
                <c:pt idx="1190">
                  <c:v>2.4699999999999998</c:v>
                </c:pt>
                <c:pt idx="1191">
                  <c:v>2.46</c:v>
                </c:pt>
                <c:pt idx="1192">
                  <c:v>2.4500000000000002</c:v>
                </c:pt>
                <c:pt idx="1193">
                  <c:v>2.44</c:v>
                </c:pt>
                <c:pt idx="1194">
                  <c:v>2.42</c:v>
                </c:pt>
                <c:pt idx="1195">
                  <c:v>2.4</c:v>
                </c:pt>
                <c:pt idx="1196">
                  <c:v>2.38</c:v>
                </c:pt>
                <c:pt idx="1197">
                  <c:v>2.36</c:v>
                </c:pt>
                <c:pt idx="1198">
                  <c:v>2.3199999999999998</c:v>
                </c:pt>
                <c:pt idx="1199">
                  <c:v>2.2999999999999998</c:v>
                </c:pt>
                <c:pt idx="1200">
                  <c:v>2.29</c:v>
                </c:pt>
                <c:pt idx="1201">
                  <c:v>2.2800000000000002</c:v>
                </c:pt>
                <c:pt idx="1202">
                  <c:v>2.27</c:v>
                </c:pt>
                <c:pt idx="1203">
                  <c:v>2.2599999999999998</c:v>
                </c:pt>
                <c:pt idx="1204">
                  <c:v>2.25</c:v>
                </c:pt>
                <c:pt idx="1205">
                  <c:v>2.2400000000000002</c:v>
                </c:pt>
                <c:pt idx="1206">
                  <c:v>2.23</c:v>
                </c:pt>
                <c:pt idx="1207">
                  <c:v>2.23</c:v>
                </c:pt>
                <c:pt idx="1208">
                  <c:v>2.09</c:v>
                </c:pt>
                <c:pt idx="1209">
                  <c:v>2.06</c:v>
                </c:pt>
                <c:pt idx="1210">
                  <c:v>2.0499999999999998</c:v>
                </c:pt>
                <c:pt idx="1211">
                  <c:v>2.04</c:v>
                </c:pt>
                <c:pt idx="1212">
                  <c:v>2.0299999999999998</c:v>
                </c:pt>
                <c:pt idx="1213">
                  <c:v>2.0299999999999998</c:v>
                </c:pt>
                <c:pt idx="1214">
                  <c:v>2.02</c:v>
                </c:pt>
                <c:pt idx="1215">
                  <c:v>2.02</c:v>
                </c:pt>
                <c:pt idx="1216">
                  <c:v>2.0099999999999998</c:v>
                </c:pt>
                <c:pt idx="1217">
                  <c:v>2</c:v>
                </c:pt>
                <c:pt idx="1218">
                  <c:v>1.99</c:v>
                </c:pt>
                <c:pt idx="1219">
                  <c:v>1.98</c:v>
                </c:pt>
                <c:pt idx="1220">
                  <c:v>1.98</c:v>
                </c:pt>
                <c:pt idx="1221">
                  <c:v>1.98</c:v>
                </c:pt>
                <c:pt idx="1222">
                  <c:v>1.98</c:v>
                </c:pt>
                <c:pt idx="1223">
                  <c:v>1.97</c:v>
                </c:pt>
                <c:pt idx="1224">
                  <c:v>1.96</c:v>
                </c:pt>
                <c:pt idx="1225">
                  <c:v>1.95</c:v>
                </c:pt>
                <c:pt idx="1226">
                  <c:v>1.95</c:v>
                </c:pt>
                <c:pt idx="1227">
                  <c:v>1.94</c:v>
                </c:pt>
                <c:pt idx="1228">
                  <c:v>2.02</c:v>
                </c:pt>
                <c:pt idx="1229">
                  <c:v>2.0299999999999998</c:v>
                </c:pt>
                <c:pt idx="1230">
                  <c:v>2.04</c:v>
                </c:pt>
                <c:pt idx="1231">
                  <c:v>2.04</c:v>
                </c:pt>
                <c:pt idx="1232">
                  <c:v>2.04</c:v>
                </c:pt>
                <c:pt idx="1233">
                  <c:v>2.04</c:v>
                </c:pt>
                <c:pt idx="1234">
                  <c:v>2.0499999999999998</c:v>
                </c:pt>
                <c:pt idx="1235">
                  <c:v>2.06</c:v>
                </c:pt>
                <c:pt idx="1236">
                  <c:v>2.06</c:v>
                </c:pt>
                <c:pt idx="1237">
                  <c:v>2.06</c:v>
                </c:pt>
                <c:pt idx="1238">
                  <c:v>2.06</c:v>
                </c:pt>
                <c:pt idx="1239">
                  <c:v>2.06</c:v>
                </c:pt>
                <c:pt idx="1240">
                  <c:v>2.06</c:v>
                </c:pt>
                <c:pt idx="1241">
                  <c:v>2.06</c:v>
                </c:pt>
                <c:pt idx="1242">
                  <c:v>2.06</c:v>
                </c:pt>
                <c:pt idx="1243">
                  <c:v>2.06</c:v>
                </c:pt>
                <c:pt idx="1244">
                  <c:v>2.06</c:v>
                </c:pt>
                <c:pt idx="1245">
                  <c:v>2.06</c:v>
                </c:pt>
                <c:pt idx="1246">
                  <c:v>2.06</c:v>
                </c:pt>
                <c:pt idx="1247">
                  <c:v>2.06</c:v>
                </c:pt>
                <c:pt idx="1248">
                  <c:v>2.06</c:v>
                </c:pt>
                <c:pt idx="1249">
                  <c:v>2.06</c:v>
                </c:pt>
                <c:pt idx="1250">
                  <c:v>2.06</c:v>
                </c:pt>
                <c:pt idx="1251">
                  <c:v>2.06</c:v>
                </c:pt>
                <c:pt idx="1252">
                  <c:v>2.06</c:v>
                </c:pt>
                <c:pt idx="1253">
                  <c:v>2.06</c:v>
                </c:pt>
                <c:pt idx="1254">
                  <c:v>2.06</c:v>
                </c:pt>
                <c:pt idx="1255">
                  <c:v>2.06</c:v>
                </c:pt>
                <c:pt idx="1256">
                  <c:v>2.06</c:v>
                </c:pt>
                <c:pt idx="1257">
                  <c:v>2.06</c:v>
                </c:pt>
                <c:pt idx="1258">
                  <c:v>2.06</c:v>
                </c:pt>
                <c:pt idx="1259">
                  <c:v>2.06</c:v>
                </c:pt>
                <c:pt idx="1260">
                  <c:v>2.06</c:v>
                </c:pt>
                <c:pt idx="1261">
                  <c:v>2.06</c:v>
                </c:pt>
                <c:pt idx="1262">
                  <c:v>2.06</c:v>
                </c:pt>
                <c:pt idx="1263">
                  <c:v>2.06</c:v>
                </c:pt>
                <c:pt idx="1264">
                  <c:v>2.06</c:v>
                </c:pt>
                <c:pt idx="1265">
                  <c:v>2.06</c:v>
                </c:pt>
                <c:pt idx="1266">
                  <c:v>2.06</c:v>
                </c:pt>
                <c:pt idx="1267">
                  <c:v>2.06</c:v>
                </c:pt>
                <c:pt idx="1268">
                  <c:v>2.06</c:v>
                </c:pt>
                <c:pt idx="1269">
                  <c:v>2.0499999999999998</c:v>
                </c:pt>
                <c:pt idx="1270">
                  <c:v>2.0499999999999998</c:v>
                </c:pt>
                <c:pt idx="1271">
                  <c:v>2.04</c:v>
                </c:pt>
                <c:pt idx="1272">
                  <c:v>2.04</c:v>
                </c:pt>
                <c:pt idx="1273">
                  <c:v>2.04</c:v>
                </c:pt>
                <c:pt idx="1274">
                  <c:v>2.0299999999999998</c:v>
                </c:pt>
                <c:pt idx="1275">
                  <c:v>2.02</c:v>
                </c:pt>
                <c:pt idx="1276">
                  <c:v>2.02</c:v>
                </c:pt>
                <c:pt idx="1277">
                  <c:v>2.02</c:v>
                </c:pt>
                <c:pt idx="1278">
                  <c:v>2.02</c:v>
                </c:pt>
                <c:pt idx="1279">
                  <c:v>2.02</c:v>
                </c:pt>
                <c:pt idx="1280">
                  <c:v>2.0099999999999998</c:v>
                </c:pt>
                <c:pt idx="1281">
                  <c:v>2.0099999999999998</c:v>
                </c:pt>
                <c:pt idx="1282">
                  <c:v>2</c:v>
                </c:pt>
                <c:pt idx="1283">
                  <c:v>2</c:v>
                </c:pt>
                <c:pt idx="1284">
                  <c:v>2</c:v>
                </c:pt>
                <c:pt idx="1285">
                  <c:v>1.99</c:v>
                </c:pt>
                <c:pt idx="1286">
                  <c:v>1.99</c:v>
                </c:pt>
                <c:pt idx="1287">
                  <c:v>1.98</c:v>
                </c:pt>
                <c:pt idx="1288">
                  <c:v>1.98</c:v>
                </c:pt>
                <c:pt idx="1289">
                  <c:v>1.97</c:v>
                </c:pt>
                <c:pt idx="1290">
                  <c:v>1.97</c:v>
                </c:pt>
                <c:pt idx="1291">
                  <c:v>1.96</c:v>
                </c:pt>
                <c:pt idx="1292">
                  <c:v>1.96</c:v>
                </c:pt>
                <c:pt idx="1293">
                  <c:v>1.95</c:v>
                </c:pt>
                <c:pt idx="1294">
                  <c:v>1.94</c:v>
                </c:pt>
                <c:pt idx="1295">
                  <c:v>1.9300000000000002</c:v>
                </c:pt>
                <c:pt idx="1296">
                  <c:v>1.92</c:v>
                </c:pt>
                <c:pt idx="1297">
                  <c:v>1.92</c:v>
                </c:pt>
                <c:pt idx="1298">
                  <c:v>1.8900000000000001</c:v>
                </c:pt>
                <c:pt idx="1299">
                  <c:v>1.8599999999999999</c:v>
                </c:pt>
                <c:pt idx="1300">
                  <c:v>1.8399999999999999</c:v>
                </c:pt>
                <c:pt idx="1301">
                  <c:v>1.83</c:v>
                </c:pt>
                <c:pt idx="1302">
                  <c:v>1.83</c:v>
                </c:pt>
                <c:pt idx="1303">
                  <c:v>1.8199999999999998</c:v>
                </c:pt>
                <c:pt idx="1304">
                  <c:v>1.81</c:v>
                </c:pt>
                <c:pt idx="1305">
                  <c:v>1.81</c:v>
                </c:pt>
                <c:pt idx="1306">
                  <c:v>1.81</c:v>
                </c:pt>
                <c:pt idx="1307">
                  <c:v>1.81</c:v>
                </c:pt>
                <c:pt idx="1308">
                  <c:v>1.65</c:v>
                </c:pt>
                <c:pt idx="1309">
                  <c:v>1.65</c:v>
                </c:pt>
                <c:pt idx="1310">
                  <c:v>1.65</c:v>
                </c:pt>
                <c:pt idx="1311">
                  <c:v>1.65</c:v>
                </c:pt>
                <c:pt idx="1312">
                  <c:v>1.65</c:v>
                </c:pt>
                <c:pt idx="1313">
                  <c:v>1.65</c:v>
                </c:pt>
                <c:pt idx="1314">
                  <c:v>1.65</c:v>
                </c:pt>
                <c:pt idx="1315">
                  <c:v>1.65</c:v>
                </c:pt>
                <c:pt idx="1316">
                  <c:v>1.65</c:v>
                </c:pt>
                <c:pt idx="1317">
                  <c:v>1.65</c:v>
                </c:pt>
                <c:pt idx="1318">
                  <c:v>1.65</c:v>
                </c:pt>
                <c:pt idx="1319">
                  <c:v>1.65</c:v>
                </c:pt>
                <c:pt idx="1320">
                  <c:v>1.65</c:v>
                </c:pt>
                <c:pt idx="1321">
                  <c:v>1.65</c:v>
                </c:pt>
                <c:pt idx="1322">
                  <c:v>1.65</c:v>
                </c:pt>
                <c:pt idx="1323">
                  <c:v>1.65</c:v>
                </c:pt>
                <c:pt idx="1324">
                  <c:v>1.65</c:v>
                </c:pt>
                <c:pt idx="1325">
                  <c:v>1.65</c:v>
                </c:pt>
                <c:pt idx="1326">
                  <c:v>1.65</c:v>
                </c:pt>
                <c:pt idx="1327">
                  <c:v>1.65</c:v>
                </c:pt>
                <c:pt idx="1328">
                  <c:v>1.65</c:v>
                </c:pt>
                <c:pt idx="1329">
                  <c:v>1.65</c:v>
                </c:pt>
                <c:pt idx="1330">
                  <c:v>1.65</c:v>
                </c:pt>
                <c:pt idx="1331">
                  <c:v>1.65</c:v>
                </c:pt>
                <c:pt idx="1332">
                  <c:v>1.65</c:v>
                </c:pt>
                <c:pt idx="1333">
                  <c:v>1.65</c:v>
                </c:pt>
                <c:pt idx="1334">
                  <c:v>1.65</c:v>
                </c:pt>
                <c:pt idx="1335">
                  <c:v>1.65</c:v>
                </c:pt>
                <c:pt idx="1336">
                  <c:v>1.65</c:v>
                </c:pt>
                <c:pt idx="1337">
                  <c:v>1.65</c:v>
                </c:pt>
                <c:pt idx="1338">
                  <c:v>1.65</c:v>
                </c:pt>
                <c:pt idx="1339">
                  <c:v>1.65</c:v>
                </c:pt>
                <c:pt idx="1340">
                  <c:v>1.65</c:v>
                </c:pt>
                <c:pt idx="1341">
                  <c:v>1.65</c:v>
                </c:pt>
                <c:pt idx="1342">
                  <c:v>1.65</c:v>
                </c:pt>
                <c:pt idx="1343">
                  <c:v>1.65</c:v>
                </c:pt>
                <c:pt idx="1344">
                  <c:v>1.65</c:v>
                </c:pt>
                <c:pt idx="1345">
                  <c:v>1.65</c:v>
                </c:pt>
                <c:pt idx="1346">
                  <c:v>1.65</c:v>
                </c:pt>
                <c:pt idx="1347">
                  <c:v>1.65</c:v>
                </c:pt>
                <c:pt idx="1348">
                  <c:v>1.65</c:v>
                </c:pt>
                <c:pt idx="1349">
                  <c:v>1.65</c:v>
                </c:pt>
                <c:pt idx="1350">
                  <c:v>1.65</c:v>
                </c:pt>
                <c:pt idx="1351">
                  <c:v>1.65</c:v>
                </c:pt>
                <c:pt idx="1352">
                  <c:v>1.6600000000000001</c:v>
                </c:pt>
                <c:pt idx="1353">
                  <c:v>1.6600000000000001</c:v>
                </c:pt>
                <c:pt idx="1354">
                  <c:v>1.6600000000000001</c:v>
                </c:pt>
                <c:pt idx="1355">
                  <c:v>1.67</c:v>
                </c:pt>
                <c:pt idx="1356">
                  <c:v>1.67</c:v>
                </c:pt>
                <c:pt idx="1357">
                  <c:v>1.67</c:v>
                </c:pt>
                <c:pt idx="1358">
                  <c:v>1.67</c:v>
                </c:pt>
                <c:pt idx="1359">
                  <c:v>1.67</c:v>
                </c:pt>
                <c:pt idx="1360">
                  <c:v>1.6800000000000002</c:v>
                </c:pt>
                <c:pt idx="1361">
                  <c:v>1.6800000000000002</c:v>
                </c:pt>
                <c:pt idx="1362">
                  <c:v>1.6800000000000002</c:v>
                </c:pt>
                <c:pt idx="1363">
                  <c:v>1.6800000000000002</c:v>
                </c:pt>
                <c:pt idx="1364">
                  <c:v>1.6800000000000002</c:v>
                </c:pt>
                <c:pt idx="1365">
                  <c:v>1.6800000000000002</c:v>
                </c:pt>
                <c:pt idx="1366">
                  <c:v>1.6800000000000002</c:v>
                </c:pt>
                <c:pt idx="1367">
                  <c:v>1.6800000000000002</c:v>
                </c:pt>
                <c:pt idx="1368">
                  <c:v>1.6800000000000002</c:v>
                </c:pt>
                <c:pt idx="1369">
                  <c:v>1.6800000000000002</c:v>
                </c:pt>
                <c:pt idx="1370">
                  <c:v>1.6800000000000002</c:v>
                </c:pt>
                <c:pt idx="1371">
                  <c:v>1.6800000000000002</c:v>
                </c:pt>
                <c:pt idx="1372">
                  <c:v>1.6800000000000002</c:v>
                </c:pt>
                <c:pt idx="1373">
                  <c:v>1.6800000000000002</c:v>
                </c:pt>
                <c:pt idx="1374">
                  <c:v>1.69</c:v>
                </c:pt>
                <c:pt idx="1375">
                  <c:v>1.7</c:v>
                </c:pt>
                <c:pt idx="1376">
                  <c:v>1.7</c:v>
                </c:pt>
                <c:pt idx="1377">
                  <c:v>1.71</c:v>
                </c:pt>
                <c:pt idx="1378">
                  <c:v>1.71</c:v>
                </c:pt>
                <c:pt idx="1379">
                  <c:v>1.71</c:v>
                </c:pt>
                <c:pt idx="1380">
                  <c:v>1.71</c:v>
                </c:pt>
                <c:pt idx="1381">
                  <c:v>1.71</c:v>
                </c:pt>
                <c:pt idx="1382">
                  <c:v>1.72</c:v>
                </c:pt>
                <c:pt idx="1383">
                  <c:v>1.72</c:v>
                </c:pt>
                <c:pt idx="1384">
                  <c:v>1.72</c:v>
                </c:pt>
                <c:pt idx="1385">
                  <c:v>1.72</c:v>
                </c:pt>
                <c:pt idx="1386">
                  <c:v>1.72</c:v>
                </c:pt>
                <c:pt idx="1387">
                  <c:v>1.72</c:v>
                </c:pt>
                <c:pt idx="1388">
                  <c:v>1.72</c:v>
                </c:pt>
                <c:pt idx="1389">
                  <c:v>1.72</c:v>
                </c:pt>
                <c:pt idx="1390">
                  <c:v>1.72</c:v>
                </c:pt>
                <c:pt idx="1391">
                  <c:v>1.72</c:v>
                </c:pt>
                <c:pt idx="1392">
                  <c:v>1.72</c:v>
                </c:pt>
                <c:pt idx="1393">
                  <c:v>1.72</c:v>
                </c:pt>
                <c:pt idx="1394">
                  <c:v>1.72</c:v>
                </c:pt>
                <c:pt idx="1395">
                  <c:v>1.72</c:v>
                </c:pt>
                <c:pt idx="1396">
                  <c:v>1.72</c:v>
                </c:pt>
                <c:pt idx="1397">
                  <c:v>1.72</c:v>
                </c:pt>
                <c:pt idx="1398">
                  <c:v>1.72</c:v>
                </c:pt>
                <c:pt idx="1399">
                  <c:v>1.72</c:v>
                </c:pt>
                <c:pt idx="1400">
                  <c:v>1.72</c:v>
                </c:pt>
                <c:pt idx="1401">
                  <c:v>1.72</c:v>
                </c:pt>
                <c:pt idx="1402">
                  <c:v>1.72</c:v>
                </c:pt>
                <c:pt idx="1403">
                  <c:v>1.72</c:v>
                </c:pt>
                <c:pt idx="1404">
                  <c:v>1.72</c:v>
                </c:pt>
                <c:pt idx="1405">
                  <c:v>1.72</c:v>
                </c:pt>
                <c:pt idx="1406">
                  <c:v>1.72</c:v>
                </c:pt>
                <c:pt idx="1407">
                  <c:v>1.72</c:v>
                </c:pt>
                <c:pt idx="1408">
                  <c:v>1.72</c:v>
                </c:pt>
                <c:pt idx="1409">
                  <c:v>1.72</c:v>
                </c:pt>
                <c:pt idx="1410">
                  <c:v>1.72</c:v>
                </c:pt>
                <c:pt idx="1411">
                  <c:v>1.72</c:v>
                </c:pt>
                <c:pt idx="1412">
                  <c:v>1.72</c:v>
                </c:pt>
                <c:pt idx="1413">
                  <c:v>1.72</c:v>
                </c:pt>
                <c:pt idx="1414">
                  <c:v>1.72</c:v>
                </c:pt>
                <c:pt idx="1415">
                  <c:v>1.72</c:v>
                </c:pt>
                <c:pt idx="1416">
                  <c:v>1.72</c:v>
                </c:pt>
                <c:pt idx="1417">
                  <c:v>1.72</c:v>
                </c:pt>
                <c:pt idx="1418">
                  <c:v>1.72</c:v>
                </c:pt>
                <c:pt idx="1419">
                  <c:v>1.72</c:v>
                </c:pt>
                <c:pt idx="1420">
                  <c:v>1.72</c:v>
                </c:pt>
                <c:pt idx="1421">
                  <c:v>1.72</c:v>
                </c:pt>
                <c:pt idx="1422">
                  <c:v>1.72</c:v>
                </c:pt>
                <c:pt idx="1423">
                  <c:v>1.72</c:v>
                </c:pt>
                <c:pt idx="1424">
                  <c:v>1.72</c:v>
                </c:pt>
                <c:pt idx="1425">
                  <c:v>1.72</c:v>
                </c:pt>
                <c:pt idx="1426">
                  <c:v>1.72</c:v>
                </c:pt>
                <c:pt idx="1427">
                  <c:v>1.72</c:v>
                </c:pt>
                <c:pt idx="1428">
                  <c:v>1.72</c:v>
                </c:pt>
                <c:pt idx="1429">
                  <c:v>1.72</c:v>
                </c:pt>
                <c:pt idx="1430">
                  <c:v>1.72</c:v>
                </c:pt>
                <c:pt idx="1431">
                  <c:v>1.72</c:v>
                </c:pt>
                <c:pt idx="1432">
                  <c:v>1.72</c:v>
                </c:pt>
                <c:pt idx="1433">
                  <c:v>1.72</c:v>
                </c:pt>
                <c:pt idx="1434">
                  <c:v>1.72</c:v>
                </c:pt>
                <c:pt idx="1435">
                  <c:v>1.72</c:v>
                </c:pt>
                <c:pt idx="1436">
                  <c:v>1.72</c:v>
                </c:pt>
                <c:pt idx="1437">
                  <c:v>1.72</c:v>
                </c:pt>
                <c:pt idx="1438">
                  <c:v>1.72</c:v>
                </c:pt>
                <c:pt idx="1439">
                  <c:v>1.72</c:v>
                </c:pt>
                <c:pt idx="1440">
                  <c:v>1.72</c:v>
                </c:pt>
                <c:pt idx="1441">
                  <c:v>1.72</c:v>
                </c:pt>
                <c:pt idx="1442">
                  <c:v>1.72</c:v>
                </c:pt>
                <c:pt idx="1443">
                  <c:v>1.72</c:v>
                </c:pt>
                <c:pt idx="1444">
                  <c:v>1.72</c:v>
                </c:pt>
                <c:pt idx="1445">
                  <c:v>1.72</c:v>
                </c:pt>
                <c:pt idx="1446">
                  <c:v>1.72</c:v>
                </c:pt>
                <c:pt idx="1447">
                  <c:v>1.72</c:v>
                </c:pt>
                <c:pt idx="1448">
                  <c:v>1.72</c:v>
                </c:pt>
                <c:pt idx="1449">
                  <c:v>1.72</c:v>
                </c:pt>
                <c:pt idx="1450">
                  <c:v>1.72</c:v>
                </c:pt>
                <c:pt idx="1451">
                  <c:v>1.72</c:v>
                </c:pt>
                <c:pt idx="1452">
                  <c:v>1.72</c:v>
                </c:pt>
                <c:pt idx="1453">
                  <c:v>1.73</c:v>
                </c:pt>
                <c:pt idx="1454">
                  <c:v>1.73</c:v>
                </c:pt>
                <c:pt idx="1455">
                  <c:v>1.73</c:v>
                </c:pt>
                <c:pt idx="1456">
                  <c:v>1.73</c:v>
                </c:pt>
                <c:pt idx="1457">
                  <c:v>1.73</c:v>
                </c:pt>
                <c:pt idx="1458">
                  <c:v>1.73</c:v>
                </c:pt>
                <c:pt idx="1459">
                  <c:v>1.73</c:v>
                </c:pt>
                <c:pt idx="1460">
                  <c:v>1.73</c:v>
                </c:pt>
                <c:pt idx="1461">
                  <c:v>1.73</c:v>
                </c:pt>
                <c:pt idx="1462">
                  <c:v>1.73</c:v>
                </c:pt>
                <c:pt idx="1463">
                  <c:v>1.73</c:v>
                </c:pt>
                <c:pt idx="1464">
                  <c:v>1.73</c:v>
                </c:pt>
                <c:pt idx="1465">
                  <c:v>1.73</c:v>
                </c:pt>
                <c:pt idx="1466">
                  <c:v>1.73</c:v>
                </c:pt>
                <c:pt idx="1467">
                  <c:v>1.73</c:v>
                </c:pt>
                <c:pt idx="1468">
                  <c:v>1.73</c:v>
                </c:pt>
                <c:pt idx="1469">
                  <c:v>1.73</c:v>
                </c:pt>
                <c:pt idx="1470">
                  <c:v>1.73</c:v>
                </c:pt>
                <c:pt idx="1471">
                  <c:v>1.73</c:v>
                </c:pt>
                <c:pt idx="1472">
                  <c:v>1.73</c:v>
                </c:pt>
                <c:pt idx="1473">
                  <c:v>1.73</c:v>
                </c:pt>
                <c:pt idx="1474">
                  <c:v>1.73</c:v>
                </c:pt>
                <c:pt idx="1475">
                  <c:v>1.73</c:v>
                </c:pt>
                <c:pt idx="1476">
                  <c:v>1.73</c:v>
                </c:pt>
                <c:pt idx="1477">
                  <c:v>1.73</c:v>
                </c:pt>
                <c:pt idx="1478">
                  <c:v>1.73</c:v>
                </c:pt>
                <c:pt idx="1479">
                  <c:v>1.73</c:v>
                </c:pt>
                <c:pt idx="1480">
                  <c:v>1.73</c:v>
                </c:pt>
                <c:pt idx="1481">
                  <c:v>1.73</c:v>
                </c:pt>
                <c:pt idx="1482">
                  <c:v>1.73</c:v>
                </c:pt>
                <c:pt idx="1483">
                  <c:v>1.73</c:v>
                </c:pt>
                <c:pt idx="1484">
                  <c:v>1.73</c:v>
                </c:pt>
                <c:pt idx="1485">
                  <c:v>1.73</c:v>
                </c:pt>
                <c:pt idx="1486">
                  <c:v>1.73</c:v>
                </c:pt>
                <c:pt idx="1487">
                  <c:v>1.73</c:v>
                </c:pt>
                <c:pt idx="1488">
                  <c:v>1.73</c:v>
                </c:pt>
                <c:pt idx="1489">
                  <c:v>1.73</c:v>
                </c:pt>
                <c:pt idx="1490">
                  <c:v>1.73</c:v>
                </c:pt>
                <c:pt idx="1491">
                  <c:v>1.73</c:v>
                </c:pt>
                <c:pt idx="1492">
                  <c:v>1.73</c:v>
                </c:pt>
                <c:pt idx="1493">
                  <c:v>1.73</c:v>
                </c:pt>
                <c:pt idx="1494">
                  <c:v>1.73</c:v>
                </c:pt>
                <c:pt idx="1495">
                  <c:v>1.73</c:v>
                </c:pt>
                <c:pt idx="1496">
                  <c:v>1.73</c:v>
                </c:pt>
                <c:pt idx="1497">
                  <c:v>1.73</c:v>
                </c:pt>
                <c:pt idx="1498">
                  <c:v>1.73</c:v>
                </c:pt>
                <c:pt idx="1499">
                  <c:v>1.72</c:v>
                </c:pt>
                <c:pt idx="1500">
                  <c:v>1.72</c:v>
                </c:pt>
                <c:pt idx="1501">
                  <c:v>1.72</c:v>
                </c:pt>
                <c:pt idx="1502">
                  <c:v>1.72</c:v>
                </c:pt>
                <c:pt idx="1503">
                  <c:v>1.72</c:v>
                </c:pt>
                <c:pt idx="1504">
                  <c:v>1.72</c:v>
                </c:pt>
                <c:pt idx="1505">
                  <c:v>1.72</c:v>
                </c:pt>
                <c:pt idx="1506">
                  <c:v>1.72</c:v>
                </c:pt>
                <c:pt idx="1507">
                  <c:v>1.72</c:v>
                </c:pt>
                <c:pt idx="1508">
                  <c:v>1.72</c:v>
                </c:pt>
                <c:pt idx="1509">
                  <c:v>1.72</c:v>
                </c:pt>
                <c:pt idx="1510">
                  <c:v>1.72</c:v>
                </c:pt>
                <c:pt idx="1511">
                  <c:v>1.72</c:v>
                </c:pt>
                <c:pt idx="1512">
                  <c:v>1.72</c:v>
                </c:pt>
                <c:pt idx="1513">
                  <c:v>1.72</c:v>
                </c:pt>
                <c:pt idx="1514">
                  <c:v>1.72</c:v>
                </c:pt>
                <c:pt idx="1515">
                  <c:v>1.72</c:v>
                </c:pt>
                <c:pt idx="1516">
                  <c:v>1.72</c:v>
                </c:pt>
                <c:pt idx="1517">
                  <c:v>1.72</c:v>
                </c:pt>
                <c:pt idx="1518">
                  <c:v>1.72</c:v>
                </c:pt>
                <c:pt idx="1519">
                  <c:v>1.72</c:v>
                </c:pt>
                <c:pt idx="1520">
                  <c:v>1.72</c:v>
                </c:pt>
                <c:pt idx="1521">
                  <c:v>1.72</c:v>
                </c:pt>
                <c:pt idx="1522">
                  <c:v>1.72</c:v>
                </c:pt>
                <c:pt idx="1523">
                  <c:v>1.72</c:v>
                </c:pt>
                <c:pt idx="1524">
                  <c:v>1.72</c:v>
                </c:pt>
                <c:pt idx="1525">
                  <c:v>1.72</c:v>
                </c:pt>
                <c:pt idx="1526">
                  <c:v>1.71</c:v>
                </c:pt>
                <c:pt idx="1527">
                  <c:v>1.71</c:v>
                </c:pt>
                <c:pt idx="1528" formatCode="0.00">
                  <c:v>1.7</c:v>
                </c:pt>
                <c:pt idx="1529" formatCode="0.00">
                  <c:v>1.7</c:v>
                </c:pt>
                <c:pt idx="1530" formatCode="0.00">
                  <c:v>1.7</c:v>
                </c:pt>
                <c:pt idx="1531" formatCode="0.00">
                  <c:v>1.7</c:v>
                </c:pt>
                <c:pt idx="1532" formatCode="0.00">
                  <c:v>1.7</c:v>
                </c:pt>
                <c:pt idx="1533">
                  <c:v>1.7</c:v>
                </c:pt>
                <c:pt idx="1534">
                  <c:v>1.7</c:v>
                </c:pt>
                <c:pt idx="1535">
                  <c:v>1.7</c:v>
                </c:pt>
                <c:pt idx="1536">
                  <c:v>1.7</c:v>
                </c:pt>
                <c:pt idx="1537">
                  <c:v>1.7</c:v>
                </c:pt>
                <c:pt idx="1538">
                  <c:v>1.7</c:v>
                </c:pt>
                <c:pt idx="1539">
                  <c:v>1.7</c:v>
                </c:pt>
                <c:pt idx="1540">
                  <c:v>1.7</c:v>
                </c:pt>
                <c:pt idx="1541">
                  <c:v>1.7</c:v>
                </c:pt>
                <c:pt idx="1542">
                  <c:v>1.69</c:v>
                </c:pt>
                <c:pt idx="1543">
                  <c:v>1.69</c:v>
                </c:pt>
                <c:pt idx="1544">
                  <c:v>1.69</c:v>
                </c:pt>
                <c:pt idx="1545">
                  <c:v>1.69</c:v>
                </c:pt>
                <c:pt idx="1546">
                  <c:v>1.69</c:v>
                </c:pt>
                <c:pt idx="1547">
                  <c:v>1.69</c:v>
                </c:pt>
                <c:pt idx="1548">
                  <c:v>1.69</c:v>
                </c:pt>
                <c:pt idx="1549">
                  <c:v>1.69</c:v>
                </c:pt>
                <c:pt idx="1550">
                  <c:v>1.69</c:v>
                </c:pt>
                <c:pt idx="1551">
                  <c:v>1.69</c:v>
                </c:pt>
                <c:pt idx="1552">
                  <c:v>1.69</c:v>
                </c:pt>
                <c:pt idx="1553">
                  <c:v>1.69</c:v>
                </c:pt>
                <c:pt idx="1554">
                  <c:v>1.69</c:v>
                </c:pt>
                <c:pt idx="1555">
                  <c:v>1.69</c:v>
                </c:pt>
                <c:pt idx="1556">
                  <c:v>1.6800000000000002</c:v>
                </c:pt>
                <c:pt idx="1557">
                  <c:v>1.6800000000000002</c:v>
                </c:pt>
                <c:pt idx="1558">
                  <c:v>1.6800000000000002</c:v>
                </c:pt>
                <c:pt idx="1559">
                  <c:v>1.6800000000000002</c:v>
                </c:pt>
                <c:pt idx="1560">
                  <c:v>1.6800000000000002</c:v>
                </c:pt>
                <c:pt idx="1561">
                  <c:v>1.6800000000000002</c:v>
                </c:pt>
                <c:pt idx="1562">
                  <c:v>1.6800000000000002</c:v>
                </c:pt>
                <c:pt idx="1563">
                  <c:v>1.67</c:v>
                </c:pt>
                <c:pt idx="1564">
                  <c:v>1.67</c:v>
                </c:pt>
                <c:pt idx="1565">
                  <c:v>1.67</c:v>
                </c:pt>
                <c:pt idx="1566">
                  <c:v>1.67</c:v>
                </c:pt>
                <c:pt idx="1567">
                  <c:v>1.67</c:v>
                </c:pt>
                <c:pt idx="1568">
                  <c:v>1.67</c:v>
                </c:pt>
                <c:pt idx="1569">
                  <c:v>1.67</c:v>
                </c:pt>
                <c:pt idx="1570">
                  <c:v>1.67</c:v>
                </c:pt>
                <c:pt idx="1571">
                  <c:v>1.67</c:v>
                </c:pt>
                <c:pt idx="1572">
                  <c:v>1.67</c:v>
                </c:pt>
                <c:pt idx="1573">
                  <c:v>1.67</c:v>
                </c:pt>
                <c:pt idx="1574">
                  <c:v>1.67</c:v>
                </c:pt>
                <c:pt idx="1575">
                  <c:v>1.67</c:v>
                </c:pt>
                <c:pt idx="1576">
                  <c:v>1.67</c:v>
                </c:pt>
                <c:pt idx="1577">
                  <c:v>1.67</c:v>
                </c:pt>
                <c:pt idx="1578">
                  <c:v>1.67</c:v>
                </c:pt>
                <c:pt idx="1579">
                  <c:v>1.67</c:v>
                </c:pt>
                <c:pt idx="1580">
                  <c:v>1.67</c:v>
                </c:pt>
                <c:pt idx="1581">
                  <c:v>1.67</c:v>
                </c:pt>
                <c:pt idx="1582">
                  <c:v>1.67</c:v>
                </c:pt>
                <c:pt idx="1583">
                  <c:v>1.67</c:v>
                </c:pt>
                <c:pt idx="1584">
                  <c:v>1.67</c:v>
                </c:pt>
                <c:pt idx="1585">
                  <c:v>1.67</c:v>
                </c:pt>
                <c:pt idx="1586">
                  <c:v>1.67</c:v>
                </c:pt>
                <c:pt idx="1587">
                  <c:v>1.67</c:v>
                </c:pt>
                <c:pt idx="1588">
                  <c:v>1.67</c:v>
                </c:pt>
                <c:pt idx="1589">
                  <c:v>1.67</c:v>
                </c:pt>
                <c:pt idx="1590">
                  <c:v>1.67</c:v>
                </c:pt>
                <c:pt idx="1591">
                  <c:v>1.67</c:v>
                </c:pt>
                <c:pt idx="1592">
                  <c:v>1.67</c:v>
                </c:pt>
                <c:pt idx="1593">
                  <c:v>1.67</c:v>
                </c:pt>
                <c:pt idx="1594">
                  <c:v>1.67</c:v>
                </c:pt>
                <c:pt idx="1595">
                  <c:v>1.67</c:v>
                </c:pt>
                <c:pt idx="1596">
                  <c:v>1.67</c:v>
                </c:pt>
                <c:pt idx="1597">
                  <c:v>1.67</c:v>
                </c:pt>
                <c:pt idx="1598">
                  <c:v>1.67</c:v>
                </c:pt>
                <c:pt idx="1599">
                  <c:v>1.67</c:v>
                </c:pt>
                <c:pt idx="1600">
                  <c:v>1.67</c:v>
                </c:pt>
                <c:pt idx="1601">
                  <c:v>1.67</c:v>
                </c:pt>
                <c:pt idx="1602">
                  <c:v>1.67</c:v>
                </c:pt>
                <c:pt idx="1603">
                  <c:v>1.67</c:v>
                </c:pt>
                <c:pt idx="1604">
                  <c:v>1.67</c:v>
                </c:pt>
                <c:pt idx="1605">
                  <c:v>1.67</c:v>
                </c:pt>
                <c:pt idx="1606">
                  <c:v>1.67</c:v>
                </c:pt>
                <c:pt idx="1607">
                  <c:v>1.67</c:v>
                </c:pt>
                <c:pt idx="1608">
                  <c:v>1.67</c:v>
                </c:pt>
                <c:pt idx="1609">
                  <c:v>1.67</c:v>
                </c:pt>
                <c:pt idx="1610">
                  <c:v>1.67</c:v>
                </c:pt>
                <c:pt idx="1611">
                  <c:v>1.67</c:v>
                </c:pt>
                <c:pt idx="1612">
                  <c:v>1.67</c:v>
                </c:pt>
                <c:pt idx="1613">
                  <c:v>1.67</c:v>
                </c:pt>
                <c:pt idx="1614">
                  <c:v>1.67</c:v>
                </c:pt>
                <c:pt idx="1615">
                  <c:v>1.67</c:v>
                </c:pt>
                <c:pt idx="1616">
                  <c:v>1.67</c:v>
                </c:pt>
                <c:pt idx="1617">
                  <c:v>1.67</c:v>
                </c:pt>
                <c:pt idx="1618">
                  <c:v>1.67</c:v>
                </c:pt>
                <c:pt idx="1619">
                  <c:v>1.6800000000000002</c:v>
                </c:pt>
                <c:pt idx="1620">
                  <c:v>1.6800000000000002</c:v>
                </c:pt>
                <c:pt idx="1621">
                  <c:v>1.6800000000000002</c:v>
                </c:pt>
                <c:pt idx="1622">
                  <c:v>1.6800000000000002</c:v>
                </c:pt>
                <c:pt idx="1623">
                  <c:v>1.6800000000000002</c:v>
                </c:pt>
                <c:pt idx="1624">
                  <c:v>1.6800000000000002</c:v>
                </c:pt>
                <c:pt idx="1625">
                  <c:v>1.6800000000000002</c:v>
                </c:pt>
                <c:pt idx="1626">
                  <c:v>1.6800000000000002</c:v>
                </c:pt>
                <c:pt idx="1627">
                  <c:v>1.6800000000000002</c:v>
                </c:pt>
                <c:pt idx="1628">
                  <c:v>1.6800000000000002</c:v>
                </c:pt>
                <c:pt idx="1629">
                  <c:v>1.6800000000000002</c:v>
                </c:pt>
                <c:pt idx="1630">
                  <c:v>1.6800000000000002</c:v>
                </c:pt>
                <c:pt idx="1631">
                  <c:v>1.6800000000000002</c:v>
                </c:pt>
                <c:pt idx="1632">
                  <c:v>1.6800000000000002</c:v>
                </c:pt>
                <c:pt idx="1633">
                  <c:v>1.6800000000000002</c:v>
                </c:pt>
                <c:pt idx="1634">
                  <c:v>1.6800000000000002</c:v>
                </c:pt>
                <c:pt idx="1635">
                  <c:v>1.69</c:v>
                </c:pt>
                <c:pt idx="1636">
                  <c:v>1.7</c:v>
                </c:pt>
                <c:pt idx="1637">
                  <c:v>1.7</c:v>
                </c:pt>
                <c:pt idx="1638">
                  <c:v>1.71</c:v>
                </c:pt>
                <c:pt idx="1639">
                  <c:v>1.71</c:v>
                </c:pt>
                <c:pt idx="1640">
                  <c:v>1.71</c:v>
                </c:pt>
                <c:pt idx="1641">
                  <c:v>1.71</c:v>
                </c:pt>
                <c:pt idx="1642">
                  <c:v>1.71</c:v>
                </c:pt>
                <c:pt idx="1643">
                  <c:v>1.71</c:v>
                </c:pt>
                <c:pt idx="1644">
                  <c:v>1.71</c:v>
                </c:pt>
                <c:pt idx="1645">
                  <c:v>1.71</c:v>
                </c:pt>
                <c:pt idx="1646">
                  <c:v>1.71</c:v>
                </c:pt>
                <c:pt idx="1647">
                  <c:v>1.71</c:v>
                </c:pt>
                <c:pt idx="1648">
                  <c:v>1.71</c:v>
                </c:pt>
                <c:pt idx="1649">
                  <c:v>1.71</c:v>
                </c:pt>
                <c:pt idx="1650">
                  <c:v>1.71</c:v>
                </c:pt>
                <c:pt idx="1651">
                  <c:v>1.71</c:v>
                </c:pt>
                <c:pt idx="1652">
                  <c:v>1.71</c:v>
                </c:pt>
                <c:pt idx="1653">
                  <c:v>1.71</c:v>
                </c:pt>
                <c:pt idx="1654">
                  <c:v>1.71</c:v>
                </c:pt>
                <c:pt idx="1655">
                  <c:v>1.71</c:v>
                </c:pt>
                <c:pt idx="1656">
                  <c:v>1.71</c:v>
                </c:pt>
                <c:pt idx="1657">
                  <c:v>1.71</c:v>
                </c:pt>
                <c:pt idx="1658">
                  <c:v>1.71</c:v>
                </c:pt>
                <c:pt idx="1659">
                  <c:v>1.71</c:v>
                </c:pt>
                <c:pt idx="1660">
                  <c:v>1.71</c:v>
                </c:pt>
                <c:pt idx="1661">
                  <c:v>1.71</c:v>
                </c:pt>
                <c:pt idx="1662">
                  <c:v>1.71</c:v>
                </c:pt>
                <c:pt idx="1663">
                  <c:v>1.71</c:v>
                </c:pt>
                <c:pt idx="1664">
                  <c:v>1.71</c:v>
                </c:pt>
                <c:pt idx="1665">
                  <c:v>1.71</c:v>
                </c:pt>
                <c:pt idx="1666">
                  <c:v>1.71</c:v>
                </c:pt>
                <c:pt idx="1667">
                  <c:v>1.71</c:v>
                </c:pt>
                <c:pt idx="1668">
                  <c:v>1.71</c:v>
                </c:pt>
                <c:pt idx="1669">
                  <c:v>1.71</c:v>
                </c:pt>
                <c:pt idx="1670">
                  <c:v>1.71</c:v>
                </c:pt>
                <c:pt idx="1671">
                  <c:v>1.71</c:v>
                </c:pt>
                <c:pt idx="1672">
                  <c:v>1.71</c:v>
                </c:pt>
                <c:pt idx="1673">
                  <c:v>1.71</c:v>
                </c:pt>
                <c:pt idx="1674">
                  <c:v>1.71</c:v>
                </c:pt>
                <c:pt idx="1675">
                  <c:v>1.71</c:v>
                </c:pt>
                <c:pt idx="1676">
                  <c:v>1.71</c:v>
                </c:pt>
                <c:pt idx="1677">
                  <c:v>1.71</c:v>
                </c:pt>
                <c:pt idx="1678">
                  <c:v>1.71</c:v>
                </c:pt>
                <c:pt idx="1679">
                  <c:v>1.71</c:v>
                </c:pt>
                <c:pt idx="1680">
                  <c:v>1.71</c:v>
                </c:pt>
                <c:pt idx="1681">
                  <c:v>1.71</c:v>
                </c:pt>
                <c:pt idx="1682">
                  <c:v>1.71</c:v>
                </c:pt>
                <c:pt idx="1683">
                  <c:v>1.71</c:v>
                </c:pt>
                <c:pt idx="1684">
                  <c:v>1.71</c:v>
                </c:pt>
                <c:pt idx="1685">
                  <c:v>1.71</c:v>
                </c:pt>
                <c:pt idx="1686">
                  <c:v>1.71</c:v>
                </c:pt>
                <c:pt idx="1687">
                  <c:v>1.71</c:v>
                </c:pt>
                <c:pt idx="1688">
                  <c:v>1.71</c:v>
                </c:pt>
                <c:pt idx="1689">
                  <c:v>1.71</c:v>
                </c:pt>
                <c:pt idx="1690">
                  <c:v>1.71</c:v>
                </c:pt>
                <c:pt idx="1691">
                  <c:v>1.71</c:v>
                </c:pt>
                <c:pt idx="1692">
                  <c:v>1.71</c:v>
                </c:pt>
                <c:pt idx="1693">
                  <c:v>1.71</c:v>
                </c:pt>
                <c:pt idx="1694">
                  <c:v>1.71</c:v>
                </c:pt>
                <c:pt idx="1695">
                  <c:v>1.71</c:v>
                </c:pt>
                <c:pt idx="1696">
                  <c:v>1.71</c:v>
                </c:pt>
                <c:pt idx="1697">
                  <c:v>1.71</c:v>
                </c:pt>
                <c:pt idx="1698">
                  <c:v>1.71</c:v>
                </c:pt>
                <c:pt idx="1699">
                  <c:v>1.71</c:v>
                </c:pt>
                <c:pt idx="1700">
                  <c:v>1.71</c:v>
                </c:pt>
                <c:pt idx="1701">
                  <c:v>1.71</c:v>
                </c:pt>
                <c:pt idx="1702">
                  <c:v>1.71</c:v>
                </c:pt>
                <c:pt idx="1703">
                  <c:v>1.71</c:v>
                </c:pt>
                <c:pt idx="1704">
                  <c:v>1.71</c:v>
                </c:pt>
                <c:pt idx="1705">
                  <c:v>1.71</c:v>
                </c:pt>
                <c:pt idx="1706">
                  <c:v>1.71</c:v>
                </c:pt>
                <c:pt idx="1707">
                  <c:v>1.71</c:v>
                </c:pt>
                <c:pt idx="1708">
                  <c:v>1.71</c:v>
                </c:pt>
                <c:pt idx="1709">
                  <c:v>1.71</c:v>
                </c:pt>
                <c:pt idx="1710">
                  <c:v>1.71</c:v>
                </c:pt>
                <c:pt idx="1711">
                  <c:v>1.71</c:v>
                </c:pt>
                <c:pt idx="1712">
                  <c:v>1.71</c:v>
                </c:pt>
                <c:pt idx="1713">
                  <c:v>1.71</c:v>
                </c:pt>
                <c:pt idx="1714">
                  <c:v>1.71</c:v>
                </c:pt>
                <c:pt idx="1715">
                  <c:v>1.71</c:v>
                </c:pt>
                <c:pt idx="1716">
                  <c:v>1.72</c:v>
                </c:pt>
                <c:pt idx="1717">
                  <c:v>1.72</c:v>
                </c:pt>
                <c:pt idx="1718">
                  <c:v>1.72</c:v>
                </c:pt>
                <c:pt idx="1719">
                  <c:v>1.72</c:v>
                </c:pt>
                <c:pt idx="1720">
                  <c:v>1.72</c:v>
                </c:pt>
                <c:pt idx="1721">
                  <c:v>1.72</c:v>
                </c:pt>
                <c:pt idx="1722">
                  <c:v>1.72</c:v>
                </c:pt>
                <c:pt idx="1723">
                  <c:v>1.72</c:v>
                </c:pt>
                <c:pt idx="1724">
                  <c:v>1.72</c:v>
                </c:pt>
                <c:pt idx="1725">
                  <c:v>1.72</c:v>
                </c:pt>
                <c:pt idx="1726">
                  <c:v>1.72</c:v>
                </c:pt>
                <c:pt idx="1727">
                  <c:v>1.72</c:v>
                </c:pt>
                <c:pt idx="1728">
                  <c:v>1.72</c:v>
                </c:pt>
                <c:pt idx="1729">
                  <c:v>1.72</c:v>
                </c:pt>
                <c:pt idx="1730">
                  <c:v>1.72</c:v>
                </c:pt>
                <c:pt idx="1731">
                  <c:v>1.72</c:v>
                </c:pt>
                <c:pt idx="1732">
                  <c:v>1.72</c:v>
                </c:pt>
                <c:pt idx="1733">
                  <c:v>1.72</c:v>
                </c:pt>
                <c:pt idx="1734">
                  <c:v>1.72</c:v>
                </c:pt>
                <c:pt idx="1735">
                  <c:v>1.72</c:v>
                </c:pt>
                <c:pt idx="1736">
                  <c:v>1.72</c:v>
                </c:pt>
                <c:pt idx="1737">
                  <c:v>1.73</c:v>
                </c:pt>
                <c:pt idx="1738">
                  <c:v>1.73</c:v>
                </c:pt>
                <c:pt idx="1739">
                  <c:v>1.73</c:v>
                </c:pt>
                <c:pt idx="1740">
                  <c:v>1.73</c:v>
                </c:pt>
                <c:pt idx="1741">
                  <c:v>1.73</c:v>
                </c:pt>
                <c:pt idx="1742">
                  <c:v>1.73</c:v>
                </c:pt>
                <c:pt idx="1743">
                  <c:v>1.73</c:v>
                </c:pt>
                <c:pt idx="1744">
                  <c:v>1.73</c:v>
                </c:pt>
                <c:pt idx="1745">
                  <c:v>1.73</c:v>
                </c:pt>
                <c:pt idx="1746">
                  <c:v>1.73</c:v>
                </c:pt>
                <c:pt idx="1747">
                  <c:v>1.73</c:v>
                </c:pt>
                <c:pt idx="1748">
                  <c:v>1.73</c:v>
                </c:pt>
                <c:pt idx="1749">
                  <c:v>1.73</c:v>
                </c:pt>
                <c:pt idx="1750">
                  <c:v>1.73</c:v>
                </c:pt>
                <c:pt idx="1751">
                  <c:v>1.73</c:v>
                </c:pt>
                <c:pt idx="1752">
                  <c:v>1.73</c:v>
                </c:pt>
                <c:pt idx="1753">
                  <c:v>1.73</c:v>
                </c:pt>
                <c:pt idx="1754">
                  <c:v>1.73</c:v>
                </c:pt>
                <c:pt idx="1755">
                  <c:v>1.73</c:v>
                </c:pt>
                <c:pt idx="1756">
                  <c:v>1.73</c:v>
                </c:pt>
                <c:pt idx="1757">
                  <c:v>1.73</c:v>
                </c:pt>
                <c:pt idx="1758">
                  <c:v>1.73</c:v>
                </c:pt>
                <c:pt idx="1759">
                  <c:v>1.73</c:v>
                </c:pt>
                <c:pt idx="1760">
                  <c:v>1.73</c:v>
                </c:pt>
                <c:pt idx="1761">
                  <c:v>1.73</c:v>
                </c:pt>
                <c:pt idx="1762">
                  <c:v>1.73</c:v>
                </c:pt>
                <c:pt idx="1763">
                  <c:v>1.73</c:v>
                </c:pt>
                <c:pt idx="1764">
                  <c:v>1.73</c:v>
                </c:pt>
                <c:pt idx="1765">
                  <c:v>1.73</c:v>
                </c:pt>
                <c:pt idx="1766">
                  <c:v>1.73</c:v>
                </c:pt>
                <c:pt idx="1767">
                  <c:v>1.73</c:v>
                </c:pt>
                <c:pt idx="1768">
                  <c:v>1.73</c:v>
                </c:pt>
                <c:pt idx="1769">
                  <c:v>1.73</c:v>
                </c:pt>
                <c:pt idx="1770">
                  <c:v>1.73</c:v>
                </c:pt>
                <c:pt idx="1771">
                  <c:v>1.73</c:v>
                </c:pt>
                <c:pt idx="1772">
                  <c:v>1.73</c:v>
                </c:pt>
              </c:numCache>
            </c:numRef>
          </c:val>
          <c:smooth val="0"/>
        </c:ser>
        <c:dLbls>
          <c:showLegendKey val="0"/>
          <c:showVal val="0"/>
          <c:showCatName val="0"/>
          <c:showSerName val="0"/>
          <c:showPercent val="0"/>
          <c:showBubbleSize val="0"/>
        </c:dLbls>
        <c:smooth val="0"/>
        <c:axId val="228579960"/>
        <c:axId val="228580352"/>
      </c:lineChart>
      <c:dateAx>
        <c:axId val="228579960"/>
        <c:scaling>
          <c:orientation val="minMax"/>
        </c:scaling>
        <c:delete val="0"/>
        <c:axPos val="b"/>
        <c:numFmt formatCode="[$-415]d/mmm/yyyy;@" sourceLinked="0"/>
        <c:majorTickMark val="out"/>
        <c:minorTickMark val="none"/>
        <c:tickLblPos val="nextTo"/>
        <c:spPr>
          <a:ln w="3175">
            <a:solidFill>
              <a:srgbClr val="808080"/>
            </a:solidFill>
            <a:prstDash val="solid"/>
          </a:ln>
        </c:spPr>
        <c:txPr>
          <a:bodyPr rot="-5400000" vert="horz"/>
          <a:lstStyle/>
          <a:p>
            <a:pPr>
              <a:defRPr lang="en-US" sz="600" b="0" i="0" u="none" baseline="0">
                <a:solidFill>
                  <a:schemeClr val="tx1">
                    <a:lumMod val="75000"/>
                    <a:lumOff val="25000"/>
                  </a:schemeClr>
                </a:solidFill>
                <a:latin typeface="+mn-lt"/>
                <a:ea typeface="+mn-lt"/>
                <a:cs typeface="+mn-lt"/>
              </a:defRPr>
            </a:pPr>
            <a:endParaRPr lang="pl-PL"/>
          </a:p>
        </c:txPr>
        <c:crossAx val="228580352"/>
        <c:crosses val="autoZero"/>
        <c:auto val="0"/>
        <c:lblOffset val="100"/>
        <c:baseTimeUnit val="days"/>
        <c:majorUnit val="126"/>
        <c:majorTimeUnit val="days"/>
        <c:minorUnit val="126"/>
        <c:minorTimeUnit val="days"/>
      </c:dateAx>
      <c:valAx>
        <c:axId val="228580352"/>
        <c:scaling>
          <c:orientation val="minMax"/>
          <c:max val="6"/>
          <c:min val="1"/>
        </c:scaling>
        <c:delete val="0"/>
        <c:axPos val="l"/>
        <c:numFmt formatCode="#,##0.0" sourceLinked="0"/>
        <c:majorTickMark val="out"/>
        <c:minorTickMark val="none"/>
        <c:tickLblPos val="nextTo"/>
        <c:spPr>
          <a:ln w="3175">
            <a:solidFill>
              <a:srgbClr val="808080"/>
            </a:solidFill>
            <a:prstDash val="solid"/>
          </a:ln>
        </c:spPr>
        <c:txPr>
          <a:bodyPr rot="0" vert="horz"/>
          <a:lstStyle/>
          <a:p>
            <a:pPr>
              <a:defRPr lang="en-US" sz="600" b="0" i="0" u="none" baseline="0">
                <a:solidFill>
                  <a:schemeClr val="tx1">
                    <a:lumMod val="75000"/>
                    <a:lumOff val="25000"/>
                  </a:schemeClr>
                </a:solidFill>
                <a:latin typeface="+mn-lt"/>
                <a:ea typeface="+mn-lt"/>
                <a:cs typeface="+mn-lt"/>
              </a:defRPr>
            </a:pPr>
            <a:endParaRPr lang="pl-PL"/>
          </a:p>
        </c:txPr>
        <c:crossAx val="228579960"/>
        <c:crosses val="autoZero"/>
        <c:crossBetween val="between"/>
        <c:majorUnit val="1"/>
      </c:valAx>
      <c:spPr>
        <a:solidFill>
          <a:srgbClr val="FFFFFF"/>
        </a:solidFill>
        <a:ln w="25400">
          <a:noFill/>
        </a:ln>
      </c:spPr>
    </c:plotArea>
    <c:legend>
      <c:legendPos val="r"/>
      <c:layout>
        <c:manualLayout>
          <c:xMode val="edge"/>
          <c:yMode val="edge"/>
          <c:x val="0.10725"/>
          <c:y val="0.82699999999999996"/>
          <c:w val="0.72724999999999995"/>
          <c:h val="6.9000000000000006E-2"/>
        </c:manualLayout>
      </c:layout>
      <c:overlay val="0"/>
      <c:spPr>
        <a:noFill/>
        <a:ln w="25400">
          <a:noFill/>
        </a:ln>
      </c:spPr>
      <c:txPr>
        <a:bodyPr rot="0" vert="horz"/>
        <a:lstStyle/>
        <a:p>
          <a:pPr>
            <a:defRPr lang="en-US" sz="415"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mn-lt"/>
                <a:ea typeface="+mn-lt"/>
                <a:cs typeface="+mn-lt"/>
              </a:rPr>
              <a:t>Growth in deposits </a:t>
            </a:r>
            <a:r>
              <a:rPr lang="en-US" sz="900" b="0" i="0" u="none" baseline="0">
                <a:solidFill>
                  <a:schemeClr val="tx1">
                    <a:lumMod val="75000"/>
                    <a:lumOff val="25000"/>
                  </a:schemeClr>
                </a:solidFill>
                <a:latin typeface="+mn-lt"/>
                <a:ea typeface="+mn-lt"/>
                <a:cs typeface="+mn-lt"/>
              </a:rPr>
              <a:t>(</a:t>
            </a:r>
            <a:r>
              <a:rPr lang="pl-PL" sz="900" b="0" i="0" u="none" baseline="0">
                <a:solidFill>
                  <a:schemeClr val="tx1">
                    <a:lumMod val="75000"/>
                    <a:lumOff val="25000"/>
                  </a:schemeClr>
                </a:solidFill>
                <a:latin typeface="+mn-lt"/>
                <a:ea typeface="+mn-lt"/>
                <a:cs typeface="+mn-lt"/>
              </a:rPr>
              <a:t>y-o-y</a:t>
            </a:r>
            <a:r>
              <a:rPr lang="en-US" sz="900" b="0" i="0" u="none" baseline="0">
                <a:solidFill>
                  <a:schemeClr val="tx1">
                    <a:lumMod val="75000"/>
                    <a:lumOff val="25000"/>
                  </a:schemeClr>
                </a:solidFill>
                <a:latin typeface="Arial"/>
                <a:ea typeface="Arial"/>
                <a:cs typeface="Arial"/>
              </a:rPr>
              <a:t>)</a:t>
            </a:r>
          </a:p>
        </c:rich>
      </c:tx>
      <c:layout>
        <c:manualLayout>
          <c:xMode val="edge"/>
          <c:yMode val="edge"/>
          <c:x val="0.1895"/>
          <c:y val="6.2500000000000003E-3"/>
        </c:manualLayout>
      </c:layout>
      <c:overlay val="1"/>
      <c:spPr>
        <a:noFill/>
        <a:ln w="25400">
          <a:noFill/>
        </a:ln>
      </c:spPr>
    </c:title>
    <c:autoTitleDeleted val="0"/>
    <c:plotArea>
      <c:layout>
        <c:manualLayout>
          <c:layoutTarget val="inner"/>
          <c:xMode val="edge"/>
          <c:yMode val="edge"/>
          <c:x val="5.6250000000000001E-2"/>
          <c:y val="0.14774999999999999"/>
          <c:w val="0.91400000000000003"/>
          <c:h val="0.53100000000000003"/>
        </c:manualLayout>
      </c:layout>
      <c:lineChart>
        <c:grouping val="standard"/>
        <c:varyColors val="0"/>
        <c:ser>
          <c:idx val="0"/>
          <c:order val="0"/>
          <c:tx>
            <c:v>Depozyty gospodarstw domowych %</c:v>
          </c:tx>
          <c:spPr>
            <a:ln w="38100">
              <a:solidFill>
                <a:schemeClr val="tx1">
                  <a:lumMod val="65000"/>
                  <a:lumOff val="35000"/>
                </a:schemeClr>
              </a:solidFill>
              <a:prstDash val="solid"/>
            </a:ln>
          </c:spPr>
          <c:marker>
            <c:symbol val="none"/>
          </c:marker>
          <c:cat>
            <c:strRef>
              <c:f>'1.2 depozyty i kredyty'!$A$185:$A$269</c:f>
              <c:strCache>
                <c:ptCount val="85"/>
                <c:pt idx="0">
                  <c:v>12.2009</c:v>
                </c:pt>
                <c:pt idx="1">
                  <c:v>01.2010</c:v>
                </c:pt>
                <c:pt idx="2">
                  <c:v>02.2010</c:v>
                </c:pt>
                <c:pt idx="3">
                  <c:v>03.2010</c:v>
                </c:pt>
                <c:pt idx="4">
                  <c:v>04.2010</c:v>
                </c:pt>
                <c:pt idx="5">
                  <c:v>05.2010</c:v>
                </c:pt>
                <c:pt idx="6">
                  <c:v>06.2010</c:v>
                </c:pt>
                <c:pt idx="7">
                  <c:v>07.2010</c:v>
                </c:pt>
                <c:pt idx="8">
                  <c:v>08.2010</c:v>
                </c:pt>
                <c:pt idx="9">
                  <c:v>09.2010</c:v>
                </c:pt>
                <c:pt idx="10">
                  <c:v>10.2010</c:v>
                </c:pt>
                <c:pt idx="11">
                  <c:v>11.2010</c:v>
                </c:pt>
                <c:pt idx="12">
                  <c:v>12.2010</c:v>
                </c:pt>
                <c:pt idx="13">
                  <c:v>01.2011</c:v>
                </c:pt>
                <c:pt idx="14">
                  <c:v>02.2011</c:v>
                </c:pt>
                <c:pt idx="15">
                  <c:v>03.2011</c:v>
                </c:pt>
                <c:pt idx="16">
                  <c:v>04.2011</c:v>
                </c:pt>
                <c:pt idx="17">
                  <c:v>05.2011</c:v>
                </c:pt>
                <c:pt idx="18">
                  <c:v>06.2011</c:v>
                </c:pt>
                <c:pt idx="19">
                  <c:v>07.2011</c:v>
                </c:pt>
                <c:pt idx="20">
                  <c:v>08.2011</c:v>
                </c:pt>
                <c:pt idx="21">
                  <c:v>09.2011</c:v>
                </c:pt>
                <c:pt idx="22">
                  <c:v>10.2011</c:v>
                </c:pt>
                <c:pt idx="23">
                  <c:v>11.2011</c:v>
                </c:pt>
                <c:pt idx="24">
                  <c:v>12.2011</c:v>
                </c:pt>
                <c:pt idx="25">
                  <c:v>01.2012</c:v>
                </c:pt>
                <c:pt idx="26">
                  <c:v>02.2012</c:v>
                </c:pt>
                <c:pt idx="27">
                  <c:v>03.2012</c:v>
                </c:pt>
                <c:pt idx="28">
                  <c:v>04.2012</c:v>
                </c:pt>
                <c:pt idx="29">
                  <c:v>05.2012</c:v>
                </c:pt>
                <c:pt idx="30">
                  <c:v>06.2012</c:v>
                </c:pt>
                <c:pt idx="31">
                  <c:v>07.2012</c:v>
                </c:pt>
                <c:pt idx="32">
                  <c:v>08.2012</c:v>
                </c:pt>
                <c:pt idx="33">
                  <c:v>09.2012</c:v>
                </c:pt>
                <c:pt idx="34">
                  <c:v>10.2012</c:v>
                </c:pt>
                <c:pt idx="35">
                  <c:v>11.2012</c:v>
                </c:pt>
                <c:pt idx="36">
                  <c:v>12.2012</c:v>
                </c:pt>
                <c:pt idx="37">
                  <c:v>01.2013</c:v>
                </c:pt>
                <c:pt idx="38">
                  <c:v>02.2013</c:v>
                </c:pt>
                <c:pt idx="39">
                  <c:v>03.2013</c:v>
                </c:pt>
                <c:pt idx="40">
                  <c:v>04.2013</c:v>
                </c:pt>
                <c:pt idx="41">
                  <c:v>05.2013</c:v>
                </c:pt>
                <c:pt idx="42">
                  <c:v>06.2013</c:v>
                </c:pt>
                <c:pt idx="43">
                  <c:v>07.2013</c:v>
                </c:pt>
                <c:pt idx="44">
                  <c:v>08.2013</c:v>
                </c:pt>
                <c:pt idx="45">
                  <c:v>09.2013</c:v>
                </c:pt>
                <c:pt idx="46">
                  <c:v>10.2013</c:v>
                </c:pt>
                <c:pt idx="47">
                  <c:v>11.2013</c:v>
                </c:pt>
                <c:pt idx="48">
                  <c:v>12.2013</c:v>
                </c:pt>
                <c:pt idx="49">
                  <c:v>01.2014</c:v>
                </c:pt>
                <c:pt idx="50">
                  <c:v>02.2014</c:v>
                </c:pt>
                <c:pt idx="51">
                  <c:v>03.2014</c:v>
                </c:pt>
                <c:pt idx="52">
                  <c:v>04.2014</c:v>
                </c:pt>
                <c:pt idx="53">
                  <c:v>05.2014</c:v>
                </c:pt>
                <c:pt idx="54">
                  <c:v>06.2014</c:v>
                </c:pt>
                <c:pt idx="55">
                  <c:v>07.2014</c:v>
                </c:pt>
                <c:pt idx="56">
                  <c:v>08.2014</c:v>
                </c:pt>
                <c:pt idx="57">
                  <c:v>09.2014</c:v>
                </c:pt>
                <c:pt idx="58">
                  <c:v>10.2014</c:v>
                </c:pt>
                <c:pt idx="59">
                  <c:v>11.2014</c:v>
                </c:pt>
                <c:pt idx="60">
                  <c:v>12.2014</c:v>
                </c:pt>
                <c:pt idx="61">
                  <c:v>01.2015</c:v>
                </c:pt>
                <c:pt idx="62">
                  <c:v>02.2015</c:v>
                </c:pt>
                <c:pt idx="63">
                  <c:v>03.2015</c:v>
                </c:pt>
                <c:pt idx="64">
                  <c:v>04.2015</c:v>
                </c:pt>
                <c:pt idx="65">
                  <c:v>05.2015</c:v>
                </c:pt>
                <c:pt idx="66">
                  <c:v>06.2015</c:v>
                </c:pt>
                <c:pt idx="67">
                  <c:v>07.2015</c:v>
                </c:pt>
                <c:pt idx="68">
                  <c:v>08.2015</c:v>
                </c:pt>
                <c:pt idx="69">
                  <c:v>09.2015</c:v>
                </c:pt>
                <c:pt idx="70">
                  <c:v>10.2015</c:v>
                </c:pt>
                <c:pt idx="71">
                  <c:v>11.2015</c:v>
                </c:pt>
                <c:pt idx="72">
                  <c:v>12.2015</c:v>
                </c:pt>
                <c:pt idx="73">
                  <c:v>01.2016</c:v>
                </c:pt>
                <c:pt idx="74">
                  <c:v>02.2016</c:v>
                </c:pt>
                <c:pt idx="75">
                  <c:v>03.2016</c:v>
                </c:pt>
                <c:pt idx="76">
                  <c:v>04.2016</c:v>
                </c:pt>
                <c:pt idx="77">
                  <c:v>05.2016</c:v>
                </c:pt>
                <c:pt idx="78">
                  <c:v>06.2016</c:v>
                </c:pt>
                <c:pt idx="79">
                  <c:v>07.2016</c:v>
                </c:pt>
                <c:pt idx="80">
                  <c:v>08.2016</c:v>
                </c:pt>
                <c:pt idx="81">
                  <c:v>09.2016</c:v>
                </c:pt>
                <c:pt idx="82">
                  <c:v>10.2016</c:v>
                </c:pt>
                <c:pt idx="83">
                  <c:v>11.2016</c:v>
                </c:pt>
                <c:pt idx="84">
                  <c:v>12.2016</c:v>
                </c:pt>
              </c:strCache>
            </c:strRef>
          </c:cat>
          <c:val>
            <c:numRef>
              <c:f>'1.2 depozyty i kredyty'!$F$319:$F$403</c:f>
              <c:numCache>
                <c:formatCode>0.0</c:formatCode>
                <c:ptCount val="85"/>
                <c:pt idx="0">
                  <c:v>15.315160134517853</c:v>
                </c:pt>
                <c:pt idx="1">
                  <c:v>13.040339554014267</c:v>
                </c:pt>
                <c:pt idx="2">
                  <c:v>11.37752791442179</c:v>
                </c:pt>
                <c:pt idx="3">
                  <c:v>9.4772093887236224</c:v>
                </c:pt>
                <c:pt idx="4">
                  <c:v>8.9358547464273244</c:v>
                </c:pt>
                <c:pt idx="5">
                  <c:v>9.2532115112852438</c:v>
                </c:pt>
                <c:pt idx="6">
                  <c:v>9.27191312802114</c:v>
                </c:pt>
                <c:pt idx="7">
                  <c:v>9.448938701310766</c:v>
                </c:pt>
                <c:pt idx="8">
                  <c:v>10.048797902983168</c:v>
                </c:pt>
                <c:pt idx="9">
                  <c:v>9.7884901978576835</c:v>
                </c:pt>
                <c:pt idx="10">
                  <c:v>10.070453976239463</c:v>
                </c:pt>
                <c:pt idx="11">
                  <c:v>10.228001637468992</c:v>
                </c:pt>
                <c:pt idx="12">
                  <c:v>9.8000449946337653</c:v>
                </c:pt>
                <c:pt idx="13">
                  <c:v>9.4675147563945643</c:v>
                </c:pt>
                <c:pt idx="14">
                  <c:v>9.7347113533180476</c:v>
                </c:pt>
                <c:pt idx="15">
                  <c:v>10.837089486085731</c:v>
                </c:pt>
                <c:pt idx="16">
                  <c:v>11.278940958459742</c:v>
                </c:pt>
                <c:pt idx="17">
                  <c:v>9.7976036248885094</c:v>
                </c:pt>
                <c:pt idx="18">
                  <c:v>9.2455450011278373</c:v>
                </c:pt>
                <c:pt idx="19">
                  <c:v>9.8437738659404488</c:v>
                </c:pt>
                <c:pt idx="20">
                  <c:v>10.626941719416678</c:v>
                </c:pt>
                <c:pt idx="21">
                  <c:v>12.288665126323764</c:v>
                </c:pt>
                <c:pt idx="22">
                  <c:v>12.891468228450435</c:v>
                </c:pt>
                <c:pt idx="23">
                  <c:v>13.691593589800078</c:v>
                </c:pt>
                <c:pt idx="24">
                  <c:v>13.489329392793437</c:v>
                </c:pt>
                <c:pt idx="25">
                  <c:v>14.706742709615071</c:v>
                </c:pt>
                <c:pt idx="26">
                  <c:v>13.388531510120828</c:v>
                </c:pt>
                <c:pt idx="27">
                  <c:v>12.353707281073611</c:v>
                </c:pt>
                <c:pt idx="28">
                  <c:v>11.916595295313968</c:v>
                </c:pt>
                <c:pt idx="29">
                  <c:v>13.005323101465265</c:v>
                </c:pt>
                <c:pt idx="30">
                  <c:v>13.116696659713668</c:v>
                </c:pt>
                <c:pt idx="31">
                  <c:v>12.411103224322972</c:v>
                </c:pt>
                <c:pt idx="32">
                  <c:v>11.881026494965937</c:v>
                </c:pt>
                <c:pt idx="33">
                  <c:v>10.33228855369488</c:v>
                </c:pt>
                <c:pt idx="34">
                  <c:v>9.865695338760915</c:v>
                </c:pt>
                <c:pt idx="35">
                  <c:v>8.8087310826041119</c:v>
                </c:pt>
                <c:pt idx="36">
                  <c:v>7.718425549888309</c:v>
                </c:pt>
                <c:pt idx="37">
                  <c:v>7.1341107775786128</c:v>
                </c:pt>
                <c:pt idx="38">
                  <c:v>8.1271955938352818</c:v>
                </c:pt>
                <c:pt idx="39">
                  <c:v>9.1641226958313808</c:v>
                </c:pt>
                <c:pt idx="40">
                  <c:v>8.9034569689211907</c:v>
                </c:pt>
                <c:pt idx="41">
                  <c:v>7.7384649713875433</c:v>
                </c:pt>
                <c:pt idx="42">
                  <c:v>7.5933821950112019</c:v>
                </c:pt>
                <c:pt idx="43">
                  <c:v>7.0085818709845142</c:v>
                </c:pt>
                <c:pt idx="44">
                  <c:v>6.740814001748447</c:v>
                </c:pt>
                <c:pt idx="45">
                  <c:v>6.3488063057332624</c:v>
                </c:pt>
                <c:pt idx="46">
                  <c:v>6.0072106708356756</c:v>
                </c:pt>
                <c:pt idx="47">
                  <c:v>5.5946625862542447</c:v>
                </c:pt>
                <c:pt idx="48">
                  <c:v>5.5743615917170217</c:v>
                </c:pt>
                <c:pt idx="49">
                  <c:v>5.5292256051126856</c:v>
                </c:pt>
                <c:pt idx="50">
                  <c:v>5.204994059653572</c:v>
                </c:pt>
                <c:pt idx="51">
                  <c:v>4.8543191097695626</c:v>
                </c:pt>
                <c:pt idx="52">
                  <c:v>5.663285241008964</c:v>
                </c:pt>
                <c:pt idx="53">
                  <c:v>6.0778030472733633</c:v>
                </c:pt>
                <c:pt idx="54">
                  <c:v>5.757458656226035</c:v>
                </c:pt>
                <c:pt idx="55">
                  <c:v>6.5149091950377596</c:v>
                </c:pt>
                <c:pt idx="56">
                  <c:v>6.427465598809917</c:v>
                </c:pt>
                <c:pt idx="57">
                  <c:v>6.864844794772381</c:v>
                </c:pt>
                <c:pt idx="58">
                  <c:v>7.5584471821971135</c:v>
                </c:pt>
                <c:pt idx="59">
                  <c:v>8.0260512647900129</c:v>
                </c:pt>
                <c:pt idx="60">
                  <c:v>8.8584740152054025</c:v>
                </c:pt>
                <c:pt idx="61">
                  <c:v>8.5333780578802134</c:v>
                </c:pt>
                <c:pt idx="62">
                  <c:v>8.6561955504900823</c:v>
                </c:pt>
                <c:pt idx="63">
                  <c:v>8.4060145658263536</c:v>
                </c:pt>
                <c:pt idx="64">
                  <c:v>7.8227920450944595</c:v>
                </c:pt>
                <c:pt idx="65">
                  <c:v>8.30925416683219</c:v>
                </c:pt>
                <c:pt idx="66">
                  <c:v>8.5285057691711188</c:v>
                </c:pt>
                <c:pt idx="67">
                  <c:v>8.7584841297961447</c:v>
                </c:pt>
                <c:pt idx="68">
                  <c:v>9.1296486211700056</c:v>
                </c:pt>
                <c:pt idx="69">
                  <c:v>9.2104692571866025</c:v>
                </c:pt>
                <c:pt idx="70">
                  <c:v>9.4344219303447829</c:v>
                </c:pt>
                <c:pt idx="71">
                  <c:v>9.489490010478761</c:v>
                </c:pt>
                <c:pt idx="72">
                  <c:v>9.1427710080899089</c:v>
                </c:pt>
                <c:pt idx="73">
                  <c:v>9.4015483877888215</c:v>
                </c:pt>
                <c:pt idx="74">
                  <c:v>9.1366185472406585</c:v>
                </c:pt>
                <c:pt idx="75">
                  <c:v>9.4781514804888332</c:v>
                </c:pt>
                <c:pt idx="76">
                  <c:v>10.332230544934589</c:v>
                </c:pt>
                <c:pt idx="77">
                  <c:v>10.399968672155424</c:v>
                </c:pt>
                <c:pt idx="78">
                  <c:v>11.174504205743773</c:v>
                </c:pt>
                <c:pt idx="79">
                  <c:v>10.757344666208141</c:v>
                </c:pt>
                <c:pt idx="80">
                  <c:v>9.9769296432634178</c:v>
                </c:pt>
                <c:pt idx="81">
                  <c:v>9.7680625076973087</c:v>
                </c:pt>
                <c:pt idx="82">
                  <c:v>9.2426839393060334</c:v>
                </c:pt>
                <c:pt idx="83">
                  <c:v>10.03411810899604</c:v>
                </c:pt>
                <c:pt idx="84">
                  <c:v>9.1158518179102117</c:v>
                </c:pt>
              </c:numCache>
            </c:numRef>
          </c:val>
          <c:smooth val="0"/>
        </c:ser>
        <c:ser>
          <c:idx val="1"/>
          <c:order val="1"/>
          <c:tx>
            <c:v>Depozyty przedsiębiorstw %</c:v>
          </c:tx>
          <c:spPr>
            <a:ln w="38100">
              <a:solidFill>
                <a:srgbClr val="DD0806"/>
              </a:solidFill>
              <a:prstDash val="solid"/>
            </a:ln>
          </c:spPr>
          <c:marker>
            <c:symbol val="none"/>
          </c:marker>
          <c:cat>
            <c:strRef>
              <c:f>'1.2 depozyty i kredyty'!$A$185:$A$269</c:f>
              <c:strCache>
                <c:ptCount val="85"/>
                <c:pt idx="0">
                  <c:v>12.2009</c:v>
                </c:pt>
                <c:pt idx="1">
                  <c:v>01.2010</c:v>
                </c:pt>
                <c:pt idx="2">
                  <c:v>02.2010</c:v>
                </c:pt>
                <c:pt idx="3">
                  <c:v>03.2010</c:v>
                </c:pt>
                <c:pt idx="4">
                  <c:v>04.2010</c:v>
                </c:pt>
                <c:pt idx="5">
                  <c:v>05.2010</c:v>
                </c:pt>
                <c:pt idx="6">
                  <c:v>06.2010</c:v>
                </c:pt>
                <c:pt idx="7">
                  <c:v>07.2010</c:v>
                </c:pt>
                <c:pt idx="8">
                  <c:v>08.2010</c:v>
                </c:pt>
                <c:pt idx="9">
                  <c:v>09.2010</c:v>
                </c:pt>
                <c:pt idx="10">
                  <c:v>10.2010</c:v>
                </c:pt>
                <c:pt idx="11">
                  <c:v>11.2010</c:v>
                </c:pt>
                <c:pt idx="12">
                  <c:v>12.2010</c:v>
                </c:pt>
                <c:pt idx="13">
                  <c:v>01.2011</c:v>
                </c:pt>
                <c:pt idx="14">
                  <c:v>02.2011</c:v>
                </c:pt>
                <c:pt idx="15">
                  <c:v>03.2011</c:v>
                </c:pt>
                <c:pt idx="16">
                  <c:v>04.2011</c:v>
                </c:pt>
                <c:pt idx="17">
                  <c:v>05.2011</c:v>
                </c:pt>
                <c:pt idx="18">
                  <c:v>06.2011</c:v>
                </c:pt>
                <c:pt idx="19">
                  <c:v>07.2011</c:v>
                </c:pt>
                <c:pt idx="20">
                  <c:v>08.2011</c:v>
                </c:pt>
                <c:pt idx="21">
                  <c:v>09.2011</c:v>
                </c:pt>
                <c:pt idx="22">
                  <c:v>10.2011</c:v>
                </c:pt>
                <c:pt idx="23">
                  <c:v>11.2011</c:v>
                </c:pt>
                <c:pt idx="24">
                  <c:v>12.2011</c:v>
                </c:pt>
                <c:pt idx="25">
                  <c:v>01.2012</c:v>
                </c:pt>
                <c:pt idx="26">
                  <c:v>02.2012</c:v>
                </c:pt>
                <c:pt idx="27">
                  <c:v>03.2012</c:v>
                </c:pt>
                <c:pt idx="28">
                  <c:v>04.2012</c:v>
                </c:pt>
                <c:pt idx="29">
                  <c:v>05.2012</c:v>
                </c:pt>
                <c:pt idx="30">
                  <c:v>06.2012</c:v>
                </c:pt>
                <c:pt idx="31">
                  <c:v>07.2012</c:v>
                </c:pt>
                <c:pt idx="32">
                  <c:v>08.2012</c:v>
                </c:pt>
                <c:pt idx="33">
                  <c:v>09.2012</c:v>
                </c:pt>
                <c:pt idx="34">
                  <c:v>10.2012</c:v>
                </c:pt>
                <c:pt idx="35">
                  <c:v>11.2012</c:v>
                </c:pt>
                <c:pt idx="36">
                  <c:v>12.2012</c:v>
                </c:pt>
                <c:pt idx="37">
                  <c:v>01.2013</c:v>
                </c:pt>
                <c:pt idx="38">
                  <c:v>02.2013</c:v>
                </c:pt>
                <c:pt idx="39">
                  <c:v>03.2013</c:v>
                </c:pt>
                <c:pt idx="40">
                  <c:v>04.2013</c:v>
                </c:pt>
                <c:pt idx="41">
                  <c:v>05.2013</c:v>
                </c:pt>
                <c:pt idx="42">
                  <c:v>06.2013</c:v>
                </c:pt>
                <c:pt idx="43">
                  <c:v>07.2013</c:v>
                </c:pt>
                <c:pt idx="44">
                  <c:v>08.2013</c:v>
                </c:pt>
                <c:pt idx="45">
                  <c:v>09.2013</c:v>
                </c:pt>
                <c:pt idx="46">
                  <c:v>10.2013</c:v>
                </c:pt>
                <c:pt idx="47">
                  <c:v>11.2013</c:v>
                </c:pt>
                <c:pt idx="48">
                  <c:v>12.2013</c:v>
                </c:pt>
                <c:pt idx="49">
                  <c:v>01.2014</c:v>
                </c:pt>
                <c:pt idx="50">
                  <c:v>02.2014</c:v>
                </c:pt>
                <c:pt idx="51">
                  <c:v>03.2014</c:v>
                </c:pt>
                <c:pt idx="52">
                  <c:v>04.2014</c:v>
                </c:pt>
                <c:pt idx="53">
                  <c:v>05.2014</c:v>
                </c:pt>
                <c:pt idx="54">
                  <c:v>06.2014</c:v>
                </c:pt>
                <c:pt idx="55">
                  <c:v>07.2014</c:v>
                </c:pt>
                <c:pt idx="56">
                  <c:v>08.2014</c:v>
                </c:pt>
                <c:pt idx="57">
                  <c:v>09.2014</c:v>
                </c:pt>
                <c:pt idx="58">
                  <c:v>10.2014</c:v>
                </c:pt>
                <c:pt idx="59">
                  <c:v>11.2014</c:v>
                </c:pt>
                <c:pt idx="60">
                  <c:v>12.2014</c:v>
                </c:pt>
                <c:pt idx="61">
                  <c:v>01.2015</c:v>
                </c:pt>
                <c:pt idx="62">
                  <c:v>02.2015</c:v>
                </c:pt>
                <c:pt idx="63">
                  <c:v>03.2015</c:v>
                </c:pt>
                <c:pt idx="64">
                  <c:v>04.2015</c:v>
                </c:pt>
                <c:pt idx="65">
                  <c:v>05.2015</c:v>
                </c:pt>
                <c:pt idx="66">
                  <c:v>06.2015</c:v>
                </c:pt>
                <c:pt idx="67">
                  <c:v>07.2015</c:v>
                </c:pt>
                <c:pt idx="68">
                  <c:v>08.2015</c:v>
                </c:pt>
                <c:pt idx="69">
                  <c:v>09.2015</c:v>
                </c:pt>
                <c:pt idx="70">
                  <c:v>10.2015</c:v>
                </c:pt>
                <c:pt idx="71">
                  <c:v>11.2015</c:v>
                </c:pt>
                <c:pt idx="72">
                  <c:v>12.2015</c:v>
                </c:pt>
                <c:pt idx="73">
                  <c:v>01.2016</c:v>
                </c:pt>
                <c:pt idx="74">
                  <c:v>02.2016</c:v>
                </c:pt>
                <c:pt idx="75">
                  <c:v>03.2016</c:v>
                </c:pt>
                <c:pt idx="76">
                  <c:v>04.2016</c:v>
                </c:pt>
                <c:pt idx="77">
                  <c:v>05.2016</c:v>
                </c:pt>
                <c:pt idx="78">
                  <c:v>06.2016</c:v>
                </c:pt>
                <c:pt idx="79">
                  <c:v>07.2016</c:v>
                </c:pt>
                <c:pt idx="80">
                  <c:v>08.2016</c:v>
                </c:pt>
                <c:pt idx="81">
                  <c:v>09.2016</c:v>
                </c:pt>
                <c:pt idx="82">
                  <c:v>10.2016</c:v>
                </c:pt>
                <c:pt idx="83">
                  <c:v>11.2016</c:v>
                </c:pt>
                <c:pt idx="84">
                  <c:v>12.2016</c:v>
                </c:pt>
              </c:strCache>
            </c:strRef>
          </c:cat>
          <c:val>
            <c:numRef>
              <c:f>'1.2 depozyty i kredyty'!$H$319:$H$403</c:f>
              <c:numCache>
                <c:formatCode>0.0</c:formatCode>
                <c:ptCount val="85"/>
                <c:pt idx="0">
                  <c:v>10.369835396675796</c:v>
                </c:pt>
                <c:pt idx="1">
                  <c:v>6.3110934263991538</c:v>
                </c:pt>
                <c:pt idx="2">
                  <c:v>7.7869767637826897</c:v>
                </c:pt>
                <c:pt idx="3">
                  <c:v>10.353583631131841</c:v>
                </c:pt>
                <c:pt idx="4">
                  <c:v>13.33665274022384</c:v>
                </c:pt>
                <c:pt idx="5">
                  <c:v>14.998694124126331</c:v>
                </c:pt>
                <c:pt idx="6">
                  <c:v>13.138273279809937</c:v>
                </c:pt>
                <c:pt idx="7">
                  <c:v>12.08719905946927</c:v>
                </c:pt>
                <c:pt idx="8">
                  <c:v>15.202266968386141</c:v>
                </c:pt>
                <c:pt idx="9">
                  <c:v>12.631499517679316</c:v>
                </c:pt>
                <c:pt idx="10">
                  <c:v>13.288231118085193</c:v>
                </c:pt>
                <c:pt idx="11">
                  <c:v>10.857473920639876</c:v>
                </c:pt>
                <c:pt idx="12">
                  <c:v>9.9249034078194427</c:v>
                </c:pt>
                <c:pt idx="13">
                  <c:v>9.2144832533646763</c:v>
                </c:pt>
                <c:pt idx="14">
                  <c:v>8.8901875095279053</c:v>
                </c:pt>
                <c:pt idx="15">
                  <c:v>7.3166072903988066</c:v>
                </c:pt>
                <c:pt idx="16">
                  <c:v>9.1610845746439509</c:v>
                </c:pt>
                <c:pt idx="17">
                  <c:v>8.1500293146542333</c:v>
                </c:pt>
                <c:pt idx="18">
                  <c:v>5.5205336193684644</c:v>
                </c:pt>
                <c:pt idx="19">
                  <c:v>6.0610665139378312</c:v>
                </c:pt>
                <c:pt idx="20">
                  <c:v>7.1842828271993397</c:v>
                </c:pt>
                <c:pt idx="21">
                  <c:v>9.0623989029613483</c:v>
                </c:pt>
                <c:pt idx="22">
                  <c:v>8.6242243206552587</c:v>
                </c:pt>
                <c:pt idx="23">
                  <c:v>13.539785978270103</c:v>
                </c:pt>
                <c:pt idx="24">
                  <c:v>12.155694668263635</c:v>
                </c:pt>
                <c:pt idx="25">
                  <c:v>12.451234306773017</c:v>
                </c:pt>
                <c:pt idx="26">
                  <c:v>12.520169939028008</c:v>
                </c:pt>
                <c:pt idx="27">
                  <c:v>7.9114884014941538</c:v>
                </c:pt>
                <c:pt idx="28">
                  <c:v>4.2028190459130599</c:v>
                </c:pt>
                <c:pt idx="29">
                  <c:v>4.6919412077888154</c:v>
                </c:pt>
                <c:pt idx="30">
                  <c:v>2.3512131746635845</c:v>
                </c:pt>
                <c:pt idx="31">
                  <c:v>4.0992097741151383</c:v>
                </c:pt>
                <c:pt idx="32">
                  <c:v>2.0416402264420412</c:v>
                </c:pt>
                <c:pt idx="33">
                  <c:v>-2.6821112889408312</c:v>
                </c:pt>
                <c:pt idx="34">
                  <c:v>-1.2048737656745061</c:v>
                </c:pt>
                <c:pt idx="35">
                  <c:v>-7.2630743379070708</c:v>
                </c:pt>
                <c:pt idx="36">
                  <c:v>-7.631486133581376</c:v>
                </c:pt>
                <c:pt idx="37">
                  <c:v>-6.6519613082231075</c:v>
                </c:pt>
                <c:pt idx="38">
                  <c:v>-5.6634061577465218</c:v>
                </c:pt>
                <c:pt idx="39">
                  <c:v>-0.84321689327072136</c:v>
                </c:pt>
                <c:pt idx="40">
                  <c:v>2.7613271696566244</c:v>
                </c:pt>
                <c:pt idx="41">
                  <c:v>2.0911562052532702</c:v>
                </c:pt>
                <c:pt idx="42">
                  <c:v>4.4977924487551491</c:v>
                </c:pt>
                <c:pt idx="43">
                  <c:v>4.7919555901505362</c:v>
                </c:pt>
                <c:pt idx="44">
                  <c:v>4.7376838163591799</c:v>
                </c:pt>
                <c:pt idx="45">
                  <c:v>7.3736982565323785</c:v>
                </c:pt>
                <c:pt idx="46">
                  <c:v>7.4559116614283596</c:v>
                </c:pt>
                <c:pt idx="47">
                  <c:v>7.4622377653472256</c:v>
                </c:pt>
                <c:pt idx="48">
                  <c:v>9.9833847235314011</c:v>
                </c:pt>
                <c:pt idx="49">
                  <c:v>8.7821113410429348</c:v>
                </c:pt>
                <c:pt idx="50">
                  <c:v>7.6846898590163164</c:v>
                </c:pt>
                <c:pt idx="51">
                  <c:v>7.4006039143909419</c:v>
                </c:pt>
                <c:pt idx="52">
                  <c:v>5.7939520937324573</c:v>
                </c:pt>
                <c:pt idx="53">
                  <c:v>4.4827645120437865</c:v>
                </c:pt>
                <c:pt idx="54">
                  <c:v>5.4185845891011866</c:v>
                </c:pt>
                <c:pt idx="55">
                  <c:v>6.3115582164467128</c:v>
                </c:pt>
                <c:pt idx="56">
                  <c:v>9.3034626295213911</c:v>
                </c:pt>
                <c:pt idx="57">
                  <c:v>10.622008353043739</c:v>
                </c:pt>
                <c:pt idx="58">
                  <c:v>8.8818487910987045</c:v>
                </c:pt>
                <c:pt idx="59">
                  <c:v>10.417816406151005</c:v>
                </c:pt>
                <c:pt idx="60">
                  <c:v>9.3548163739427963</c:v>
                </c:pt>
                <c:pt idx="61">
                  <c:v>10.124148553093875</c:v>
                </c:pt>
                <c:pt idx="62">
                  <c:v>9.6912511116100859</c:v>
                </c:pt>
                <c:pt idx="63">
                  <c:v>11.251829226877661</c:v>
                </c:pt>
                <c:pt idx="64">
                  <c:v>9.1606555467015767</c:v>
                </c:pt>
                <c:pt idx="65">
                  <c:v>9.3467003379735303</c:v>
                </c:pt>
                <c:pt idx="66">
                  <c:v>12.418913179626273</c:v>
                </c:pt>
                <c:pt idx="67">
                  <c:v>11.102086380013645</c:v>
                </c:pt>
                <c:pt idx="68">
                  <c:v>9.2831230855870785</c:v>
                </c:pt>
                <c:pt idx="69">
                  <c:v>11.561729198903066</c:v>
                </c:pt>
                <c:pt idx="70">
                  <c:v>10.877088513313964</c:v>
                </c:pt>
                <c:pt idx="71">
                  <c:v>11.399138478603433</c:v>
                </c:pt>
                <c:pt idx="72">
                  <c:v>10.409226117997321</c:v>
                </c:pt>
                <c:pt idx="73">
                  <c:v>11.997791382132064</c:v>
                </c:pt>
                <c:pt idx="74">
                  <c:v>12.18937141820993</c:v>
                </c:pt>
                <c:pt idx="75">
                  <c:v>6.6237396033609599</c:v>
                </c:pt>
                <c:pt idx="76">
                  <c:v>13.051338326346354</c:v>
                </c:pt>
                <c:pt idx="77">
                  <c:v>13.244408886712236</c:v>
                </c:pt>
                <c:pt idx="78">
                  <c:v>8.4776213935418951</c:v>
                </c:pt>
                <c:pt idx="79">
                  <c:v>8.3658950294946095</c:v>
                </c:pt>
                <c:pt idx="80">
                  <c:v>7.7467897083601827</c:v>
                </c:pt>
                <c:pt idx="81">
                  <c:v>5.4047883685301343</c:v>
                </c:pt>
                <c:pt idx="82">
                  <c:v>6.8210220279786569</c:v>
                </c:pt>
                <c:pt idx="83">
                  <c:v>7.3223221118670523</c:v>
                </c:pt>
                <c:pt idx="84">
                  <c:v>7.8180577819826311</c:v>
                </c:pt>
              </c:numCache>
            </c:numRef>
          </c:val>
          <c:smooth val="0"/>
        </c:ser>
        <c:dLbls>
          <c:showLegendKey val="0"/>
          <c:showVal val="0"/>
          <c:showCatName val="0"/>
          <c:showSerName val="0"/>
          <c:showPercent val="0"/>
          <c:showBubbleSize val="0"/>
        </c:dLbls>
        <c:smooth val="0"/>
        <c:axId val="237496392"/>
        <c:axId val="237496784"/>
      </c:lineChart>
      <c:catAx>
        <c:axId val="237496392"/>
        <c:scaling>
          <c:orientation val="minMax"/>
        </c:scaling>
        <c:delete val="0"/>
        <c:axPos val="b"/>
        <c:numFmt formatCode="m/d/yyyy" sourceLinked="0"/>
        <c:majorTickMark val="none"/>
        <c:minorTickMark val="none"/>
        <c:tickLblPos val="low"/>
        <c:spPr>
          <a:ln w="3175">
            <a:solidFill>
              <a:srgbClr val="808080"/>
            </a:solidFill>
            <a:prstDash val="solid"/>
          </a:ln>
        </c:spPr>
        <c:txPr>
          <a:bodyPr rot="-5400000" vert="horz"/>
          <a:lstStyle/>
          <a:p>
            <a:pPr>
              <a:defRPr lang="en-US" sz="700" b="0" i="0" u="none" baseline="0">
                <a:solidFill>
                  <a:schemeClr val="tx1">
                    <a:lumMod val="75000"/>
                    <a:lumOff val="25000"/>
                  </a:schemeClr>
                </a:solidFill>
                <a:latin typeface="+mn-lt"/>
                <a:ea typeface="+mn-lt"/>
                <a:cs typeface="+mn-lt"/>
              </a:defRPr>
            </a:pPr>
            <a:endParaRPr lang="pl-PL"/>
          </a:p>
        </c:txPr>
        <c:crossAx val="237496784"/>
        <c:crosses val="autoZero"/>
        <c:auto val="1"/>
        <c:lblAlgn val="ctr"/>
        <c:lblOffset val="100"/>
        <c:tickLblSkip val="6"/>
        <c:tickMarkSkip val="12"/>
        <c:noMultiLvlLbl val="0"/>
      </c:catAx>
      <c:valAx>
        <c:axId val="2374967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500" b="0" i="0" u="none" baseline="0">
                <a:solidFill>
                  <a:srgbClr val="000000"/>
                </a:solidFill>
                <a:latin typeface="+mn-lt"/>
                <a:ea typeface="+mn-lt"/>
                <a:cs typeface="+mn-lt"/>
              </a:defRPr>
            </a:pPr>
            <a:endParaRPr lang="pl-PL"/>
          </a:p>
        </c:txPr>
        <c:crossAx val="237496392"/>
        <c:crosses val="autoZero"/>
        <c:crossBetween val="between"/>
        <c:majorUnit val="10"/>
      </c:valAx>
      <c:spPr>
        <a:solidFill>
          <a:srgbClr val="FFFFFF"/>
        </a:solidFill>
        <a:ln w="25400">
          <a:noFill/>
        </a:ln>
      </c:spPr>
    </c:plotArea>
    <c:legend>
      <c:legendPos val="b"/>
      <c:layout>
        <c:manualLayout>
          <c:xMode val="edge"/>
          <c:yMode val="edge"/>
          <c:x val="0.05"/>
          <c:y val="0.88400000000000001"/>
          <c:w val="0.9"/>
          <c:h val="0.11550000000000001"/>
        </c:manualLayout>
      </c:layout>
      <c:overlay val="0"/>
      <c:spPr>
        <a:noFill/>
        <a:ln w="25400">
          <a:noFill/>
        </a:ln>
      </c:spPr>
      <c:txPr>
        <a:bodyPr rot="0" vert="horz"/>
        <a:lstStyle/>
        <a:p>
          <a:pPr>
            <a:defRPr lang="en-US" sz="7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Arial"/>
          <a:ea typeface="Arial"/>
          <a:cs typeface="Arial"/>
        </a:defRPr>
      </a:pPr>
      <a:endParaRPr lang="pl-PL"/>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mn-lt"/>
                <a:ea typeface="+mn-lt"/>
                <a:cs typeface="+mn-lt"/>
              </a:rPr>
              <a:t>Growth in loans </a:t>
            </a:r>
            <a:r>
              <a:rPr lang="en-US" sz="900" b="0" i="0" u="none" baseline="0">
                <a:solidFill>
                  <a:schemeClr val="tx1">
                    <a:lumMod val="75000"/>
                    <a:lumOff val="25000"/>
                  </a:schemeClr>
                </a:solidFill>
                <a:latin typeface="+mn-lt"/>
                <a:ea typeface="+mn-lt"/>
                <a:cs typeface="+mn-lt"/>
              </a:rPr>
              <a:t>(</a:t>
            </a:r>
            <a:r>
              <a:rPr lang="pl-PL" sz="900" b="0" i="0" u="none" baseline="0">
                <a:solidFill>
                  <a:schemeClr val="tx1">
                    <a:lumMod val="75000"/>
                    <a:lumOff val="25000"/>
                  </a:schemeClr>
                </a:solidFill>
                <a:latin typeface="+mn-lt"/>
                <a:ea typeface="+mn-lt"/>
                <a:cs typeface="+mn-lt"/>
              </a:rPr>
              <a:t>y-o-y</a:t>
            </a:r>
            <a:r>
              <a:rPr lang="en-US" sz="900" b="0" i="0" u="none" baseline="0">
                <a:solidFill>
                  <a:schemeClr val="tx1">
                    <a:lumMod val="65000"/>
                    <a:lumOff val="35000"/>
                  </a:schemeClr>
                </a:solidFill>
                <a:latin typeface="+mn-lt"/>
                <a:ea typeface="+mn-lt"/>
                <a:cs typeface="+mn-lt"/>
              </a:rPr>
              <a:t>)</a:t>
            </a:r>
          </a:p>
        </c:rich>
      </c:tx>
      <c:layout>
        <c:manualLayout>
          <c:xMode val="edge"/>
          <c:yMode val="edge"/>
          <c:x val="0.22425"/>
          <c:y val="0"/>
        </c:manualLayout>
      </c:layout>
      <c:overlay val="1"/>
      <c:spPr>
        <a:noFill/>
        <a:ln w="25400">
          <a:noFill/>
        </a:ln>
      </c:spPr>
    </c:title>
    <c:autoTitleDeleted val="0"/>
    <c:plotArea>
      <c:layout>
        <c:manualLayout>
          <c:layoutTarget val="inner"/>
          <c:xMode val="edge"/>
          <c:yMode val="edge"/>
          <c:x val="5.6250000000000001E-2"/>
          <c:y val="9.7750000000000004E-2"/>
          <c:w val="0.90325"/>
          <c:h val="0.55549999999999999"/>
        </c:manualLayout>
      </c:layout>
      <c:lineChart>
        <c:grouping val="standard"/>
        <c:varyColors val="0"/>
        <c:ser>
          <c:idx val="0"/>
          <c:order val="0"/>
          <c:tx>
            <c:v>Kredyty gospodarstw domowych %</c:v>
          </c:tx>
          <c:spPr>
            <a:ln w="38100">
              <a:solidFill>
                <a:schemeClr val="tx1">
                  <a:lumMod val="65000"/>
                  <a:lumOff val="35000"/>
                </a:schemeClr>
              </a:solidFill>
              <a:prstDash val="solid"/>
            </a:ln>
          </c:spPr>
          <c:marker>
            <c:symbol val="none"/>
          </c:marker>
          <c:cat>
            <c:strRef>
              <c:f>'1.2 depozyty i kredyty'!$A$185:$A$269</c:f>
              <c:strCache>
                <c:ptCount val="85"/>
                <c:pt idx="0">
                  <c:v>12.2009</c:v>
                </c:pt>
                <c:pt idx="1">
                  <c:v>01.2010</c:v>
                </c:pt>
                <c:pt idx="2">
                  <c:v>02.2010</c:v>
                </c:pt>
                <c:pt idx="3">
                  <c:v>03.2010</c:v>
                </c:pt>
                <c:pt idx="4">
                  <c:v>04.2010</c:v>
                </c:pt>
                <c:pt idx="5">
                  <c:v>05.2010</c:v>
                </c:pt>
                <c:pt idx="6">
                  <c:v>06.2010</c:v>
                </c:pt>
                <c:pt idx="7">
                  <c:v>07.2010</c:v>
                </c:pt>
                <c:pt idx="8">
                  <c:v>08.2010</c:v>
                </c:pt>
                <c:pt idx="9">
                  <c:v>09.2010</c:v>
                </c:pt>
                <c:pt idx="10">
                  <c:v>10.2010</c:v>
                </c:pt>
                <c:pt idx="11">
                  <c:v>11.2010</c:v>
                </c:pt>
                <c:pt idx="12">
                  <c:v>12.2010</c:v>
                </c:pt>
                <c:pt idx="13">
                  <c:v>01.2011</c:v>
                </c:pt>
                <c:pt idx="14">
                  <c:v>02.2011</c:v>
                </c:pt>
                <c:pt idx="15">
                  <c:v>03.2011</c:v>
                </c:pt>
                <c:pt idx="16">
                  <c:v>04.2011</c:v>
                </c:pt>
                <c:pt idx="17">
                  <c:v>05.2011</c:v>
                </c:pt>
                <c:pt idx="18">
                  <c:v>06.2011</c:v>
                </c:pt>
                <c:pt idx="19">
                  <c:v>07.2011</c:v>
                </c:pt>
                <c:pt idx="20">
                  <c:v>08.2011</c:v>
                </c:pt>
                <c:pt idx="21">
                  <c:v>09.2011</c:v>
                </c:pt>
                <c:pt idx="22">
                  <c:v>10.2011</c:v>
                </c:pt>
                <c:pt idx="23">
                  <c:v>11.2011</c:v>
                </c:pt>
                <c:pt idx="24">
                  <c:v>12.2011</c:v>
                </c:pt>
                <c:pt idx="25">
                  <c:v>01.2012</c:v>
                </c:pt>
                <c:pt idx="26">
                  <c:v>02.2012</c:v>
                </c:pt>
                <c:pt idx="27">
                  <c:v>03.2012</c:v>
                </c:pt>
                <c:pt idx="28">
                  <c:v>04.2012</c:v>
                </c:pt>
                <c:pt idx="29">
                  <c:v>05.2012</c:v>
                </c:pt>
                <c:pt idx="30">
                  <c:v>06.2012</c:v>
                </c:pt>
                <c:pt idx="31">
                  <c:v>07.2012</c:v>
                </c:pt>
                <c:pt idx="32">
                  <c:v>08.2012</c:v>
                </c:pt>
                <c:pt idx="33">
                  <c:v>09.2012</c:v>
                </c:pt>
                <c:pt idx="34">
                  <c:v>10.2012</c:v>
                </c:pt>
                <c:pt idx="35">
                  <c:v>11.2012</c:v>
                </c:pt>
                <c:pt idx="36">
                  <c:v>12.2012</c:v>
                </c:pt>
                <c:pt idx="37">
                  <c:v>01.2013</c:v>
                </c:pt>
                <c:pt idx="38">
                  <c:v>02.2013</c:v>
                </c:pt>
                <c:pt idx="39">
                  <c:v>03.2013</c:v>
                </c:pt>
                <c:pt idx="40">
                  <c:v>04.2013</c:v>
                </c:pt>
                <c:pt idx="41">
                  <c:v>05.2013</c:v>
                </c:pt>
                <c:pt idx="42">
                  <c:v>06.2013</c:v>
                </c:pt>
                <c:pt idx="43">
                  <c:v>07.2013</c:v>
                </c:pt>
                <c:pt idx="44">
                  <c:v>08.2013</c:v>
                </c:pt>
                <c:pt idx="45">
                  <c:v>09.2013</c:v>
                </c:pt>
                <c:pt idx="46">
                  <c:v>10.2013</c:v>
                </c:pt>
                <c:pt idx="47">
                  <c:v>11.2013</c:v>
                </c:pt>
                <c:pt idx="48">
                  <c:v>12.2013</c:v>
                </c:pt>
                <c:pt idx="49">
                  <c:v>01.2014</c:v>
                </c:pt>
                <c:pt idx="50">
                  <c:v>02.2014</c:v>
                </c:pt>
                <c:pt idx="51">
                  <c:v>03.2014</c:v>
                </c:pt>
                <c:pt idx="52">
                  <c:v>04.2014</c:v>
                </c:pt>
                <c:pt idx="53">
                  <c:v>05.2014</c:v>
                </c:pt>
                <c:pt idx="54">
                  <c:v>06.2014</c:v>
                </c:pt>
                <c:pt idx="55">
                  <c:v>07.2014</c:v>
                </c:pt>
                <c:pt idx="56">
                  <c:v>08.2014</c:v>
                </c:pt>
                <c:pt idx="57">
                  <c:v>09.2014</c:v>
                </c:pt>
                <c:pt idx="58">
                  <c:v>10.2014</c:v>
                </c:pt>
                <c:pt idx="59">
                  <c:v>11.2014</c:v>
                </c:pt>
                <c:pt idx="60">
                  <c:v>12.2014</c:v>
                </c:pt>
                <c:pt idx="61">
                  <c:v>01.2015</c:v>
                </c:pt>
                <c:pt idx="62">
                  <c:v>02.2015</c:v>
                </c:pt>
                <c:pt idx="63">
                  <c:v>03.2015</c:v>
                </c:pt>
                <c:pt idx="64">
                  <c:v>04.2015</c:v>
                </c:pt>
                <c:pt idx="65">
                  <c:v>05.2015</c:v>
                </c:pt>
                <c:pt idx="66">
                  <c:v>06.2015</c:v>
                </c:pt>
                <c:pt idx="67">
                  <c:v>07.2015</c:v>
                </c:pt>
                <c:pt idx="68">
                  <c:v>08.2015</c:v>
                </c:pt>
                <c:pt idx="69">
                  <c:v>09.2015</c:v>
                </c:pt>
                <c:pt idx="70">
                  <c:v>10.2015</c:v>
                </c:pt>
                <c:pt idx="71">
                  <c:v>11.2015</c:v>
                </c:pt>
                <c:pt idx="72">
                  <c:v>12.2015</c:v>
                </c:pt>
                <c:pt idx="73">
                  <c:v>01.2016</c:v>
                </c:pt>
                <c:pt idx="74">
                  <c:v>02.2016</c:v>
                </c:pt>
                <c:pt idx="75">
                  <c:v>03.2016</c:v>
                </c:pt>
                <c:pt idx="76">
                  <c:v>04.2016</c:v>
                </c:pt>
                <c:pt idx="77">
                  <c:v>05.2016</c:v>
                </c:pt>
                <c:pt idx="78">
                  <c:v>06.2016</c:v>
                </c:pt>
                <c:pt idx="79">
                  <c:v>07.2016</c:v>
                </c:pt>
                <c:pt idx="80">
                  <c:v>08.2016</c:v>
                </c:pt>
                <c:pt idx="81">
                  <c:v>09.2016</c:v>
                </c:pt>
                <c:pt idx="82">
                  <c:v>10.2016</c:v>
                </c:pt>
                <c:pt idx="83">
                  <c:v>11.2016</c:v>
                </c:pt>
                <c:pt idx="84">
                  <c:v>12.2016</c:v>
                </c:pt>
              </c:strCache>
            </c:strRef>
          </c:cat>
          <c:val>
            <c:numRef>
              <c:f>'1.2 depozyty i kredyty'!$Q$319:$Q$403</c:f>
              <c:numCache>
                <c:formatCode>0.0</c:formatCode>
                <c:ptCount val="85"/>
                <c:pt idx="0">
                  <c:v>11.961762572736404</c:v>
                </c:pt>
                <c:pt idx="1">
                  <c:v>8.5933121805965129</c:v>
                </c:pt>
                <c:pt idx="2">
                  <c:v>5.5103532350826896</c:v>
                </c:pt>
                <c:pt idx="3">
                  <c:v>5.7403739159748142</c:v>
                </c:pt>
                <c:pt idx="4">
                  <c:v>8.3662733376188072</c:v>
                </c:pt>
                <c:pt idx="5">
                  <c:v>9.5766954374254567</c:v>
                </c:pt>
                <c:pt idx="6">
                  <c:v>13.056105477401985</c:v>
                </c:pt>
                <c:pt idx="7">
                  <c:v>13.706367572811587</c:v>
                </c:pt>
                <c:pt idx="8">
                  <c:v>15.530186815205354</c:v>
                </c:pt>
                <c:pt idx="9">
                  <c:v>12.367709010369452</c:v>
                </c:pt>
                <c:pt idx="10">
                  <c:v>9.958831927467827</c:v>
                </c:pt>
                <c:pt idx="11">
                  <c:v>14.419918704151939</c:v>
                </c:pt>
                <c:pt idx="12">
                  <c:v>13.955395355676288</c:v>
                </c:pt>
                <c:pt idx="13">
                  <c:v>12.538746040252846</c:v>
                </c:pt>
                <c:pt idx="14">
                  <c:v>13.676191487636729</c:v>
                </c:pt>
                <c:pt idx="15">
                  <c:v>13.290943865106058</c:v>
                </c:pt>
                <c:pt idx="16">
                  <c:v>12.449271219017959</c:v>
                </c:pt>
                <c:pt idx="17">
                  <c:v>12.205660629684473</c:v>
                </c:pt>
                <c:pt idx="18">
                  <c:v>9.3773726104704878</c:v>
                </c:pt>
                <c:pt idx="19">
                  <c:v>13.673499771613166</c:v>
                </c:pt>
                <c:pt idx="20">
                  <c:v>12.105084712259369</c:v>
                </c:pt>
                <c:pt idx="21">
                  <c:v>14.519405254604095</c:v>
                </c:pt>
                <c:pt idx="22">
                  <c:v>14.451564507781029</c:v>
                </c:pt>
                <c:pt idx="23">
                  <c:v>13.265224322916325</c:v>
                </c:pt>
                <c:pt idx="24">
                  <c:v>11.933539938802127</c:v>
                </c:pt>
                <c:pt idx="25">
                  <c:v>11.06515431661586</c:v>
                </c:pt>
                <c:pt idx="26">
                  <c:v>9.5468767725704424</c:v>
                </c:pt>
                <c:pt idx="27">
                  <c:v>9.7364785024448395</c:v>
                </c:pt>
                <c:pt idx="28">
                  <c:v>9.9907104084211227</c:v>
                </c:pt>
                <c:pt idx="29">
                  <c:v>9.7424284499384015</c:v>
                </c:pt>
                <c:pt idx="30">
                  <c:v>7.4878311105770194</c:v>
                </c:pt>
                <c:pt idx="31">
                  <c:v>3.6280128252198693</c:v>
                </c:pt>
                <c:pt idx="32">
                  <c:v>3.5107742528016672</c:v>
                </c:pt>
                <c:pt idx="33">
                  <c:v>1.2414558890076819</c:v>
                </c:pt>
                <c:pt idx="34">
                  <c:v>1.8476432897989383</c:v>
                </c:pt>
                <c:pt idx="35">
                  <c:v>-0.20970117397916965</c:v>
                </c:pt>
                <c:pt idx="36">
                  <c:v>0.21407131042184346</c:v>
                </c:pt>
                <c:pt idx="37">
                  <c:v>1.9554193675469662</c:v>
                </c:pt>
                <c:pt idx="38">
                  <c:v>2.7281430363840684</c:v>
                </c:pt>
                <c:pt idx="39">
                  <c:v>2.5832328052544113</c:v>
                </c:pt>
                <c:pt idx="40">
                  <c:v>2.0440446311500153</c:v>
                </c:pt>
                <c:pt idx="41">
                  <c:v>0.90797913540761499</c:v>
                </c:pt>
                <c:pt idx="42">
                  <c:v>2.3663697413851565</c:v>
                </c:pt>
                <c:pt idx="43">
                  <c:v>3.2976925575037654</c:v>
                </c:pt>
                <c:pt idx="44">
                  <c:v>2.9526905536084058</c:v>
                </c:pt>
                <c:pt idx="45">
                  <c:v>4.3197550251314709</c:v>
                </c:pt>
                <c:pt idx="46">
                  <c:v>3.7275749034531742</c:v>
                </c:pt>
                <c:pt idx="47">
                  <c:v>4.2852047771900317</c:v>
                </c:pt>
                <c:pt idx="48">
                  <c:v>4.5082501099661556</c:v>
                </c:pt>
                <c:pt idx="49">
                  <c:v>5.4126690362926979</c:v>
                </c:pt>
                <c:pt idx="50">
                  <c:v>5.1175513197757994</c:v>
                </c:pt>
                <c:pt idx="51">
                  <c:v>4.955859591321456</c:v>
                </c:pt>
                <c:pt idx="52">
                  <c:v>5.7555241403531596</c:v>
                </c:pt>
                <c:pt idx="53">
                  <c:v>4.6772041998373908</c:v>
                </c:pt>
                <c:pt idx="54">
                  <c:v>4.6257933653662775</c:v>
                </c:pt>
                <c:pt idx="55">
                  <c:v>5.2386131408131575</c:v>
                </c:pt>
                <c:pt idx="56">
                  <c:v>5.5948162248177908</c:v>
                </c:pt>
                <c:pt idx="57">
                  <c:v>5.2800352474456531</c:v>
                </c:pt>
                <c:pt idx="58">
                  <c:v>5.7331481311497186</c:v>
                </c:pt>
                <c:pt idx="59">
                  <c:v>5.3802403237463068</c:v>
                </c:pt>
                <c:pt idx="60">
                  <c:v>5.4575207968848218</c:v>
                </c:pt>
                <c:pt idx="61">
                  <c:v>7.7363487719806159</c:v>
                </c:pt>
                <c:pt idx="62">
                  <c:v>7.0521965957952375</c:v>
                </c:pt>
                <c:pt idx="63">
                  <c:v>7.229957675100664</c:v>
                </c:pt>
                <c:pt idx="64">
                  <c:v>6.3182763215728244</c:v>
                </c:pt>
                <c:pt idx="65">
                  <c:v>7.7480020000006959</c:v>
                </c:pt>
                <c:pt idx="66">
                  <c:v>7.9369056955412134</c:v>
                </c:pt>
                <c:pt idx="67">
                  <c:v>7.1377663916170491</c:v>
                </c:pt>
                <c:pt idx="68">
                  <c:v>6.5687347682197554</c:v>
                </c:pt>
                <c:pt idx="69">
                  <c:v>6.0985587630672029</c:v>
                </c:pt>
                <c:pt idx="70">
                  <c:v>6.383892936658313</c:v>
                </c:pt>
                <c:pt idx="71">
                  <c:v>6.38586301735495</c:v>
                </c:pt>
                <c:pt idx="72">
                  <c:v>6.6566633826353723</c:v>
                </c:pt>
                <c:pt idx="73">
                  <c:v>4.11583186106661</c:v>
                </c:pt>
                <c:pt idx="74">
                  <c:v>5.0927162503659815</c:v>
                </c:pt>
                <c:pt idx="75">
                  <c:v>4.2265598574275316</c:v>
                </c:pt>
                <c:pt idx="76">
                  <c:v>5.8794038356070928</c:v>
                </c:pt>
                <c:pt idx="77">
                  <c:v>4.3602714071037099</c:v>
                </c:pt>
                <c:pt idx="78">
                  <c:v>4.5299077149105358</c:v>
                </c:pt>
                <c:pt idx="79">
                  <c:v>4.8288872490183365</c:v>
                </c:pt>
                <c:pt idx="80">
                  <c:v>4.4726310377458276</c:v>
                </c:pt>
                <c:pt idx="81">
                  <c:v>4.8055221753346586</c:v>
                </c:pt>
                <c:pt idx="82">
                  <c:v>4.5585309364606985</c:v>
                </c:pt>
                <c:pt idx="83">
                  <c:v>5.30374821712401</c:v>
                </c:pt>
                <c:pt idx="84">
                  <c:v>5.1431465054330801</c:v>
                </c:pt>
              </c:numCache>
            </c:numRef>
          </c:val>
          <c:smooth val="0"/>
        </c:ser>
        <c:ser>
          <c:idx val="1"/>
          <c:order val="1"/>
          <c:tx>
            <c:v>Kredyty przedsiębiorstw %</c:v>
          </c:tx>
          <c:spPr>
            <a:ln w="38100">
              <a:solidFill>
                <a:srgbClr val="DD0806"/>
              </a:solidFill>
              <a:prstDash val="solid"/>
            </a:ln>
          </c:spPr>
          <c:marker>
            <c:symbol val="none"/>
          </c:marker>
          <c:cat>
            <c:strRef>
              <c:f>'1.2 depozyty i kredyty'!$A$185:$A$269</c:f>
              <c:strCache>
                <c:ptCount val="85"/>
                <c:pt idx="0">
                  <c:v>12.2009</c:v>
                </c:pt>
                <c:pt idx="1">
                  <c:v>01.2010</c:v>
                </c:pt>
                <c:pt idx="2">
                  <c:v>02.2010</c:v>
                </c:pt>
                <c:pt idx="3">
                  <c:v>03.2010</c:v>
                </c:pt>
                <c:pt idx="4">
                  <c:v>04.2010</c:v>
                </c:pt>
                <c:pt idx="5">
                  <c:v>05.2010</c:v>
                </c:pt>
                <c:pt idx="6">
                  <c:v>06.2010</c:v>
                </c:pt>
                <c:pt idx="7">
                  <c:v>07.2010</c:v>
                </c:pt>
                <c:pt idx="8">
                  <c:v>08.2010</c:v>
                </c:pt>
                <c:pt idx="9">
                  <c:v>09.2010</c:v>
                </c:pt>
                <c:pt idx="10">
                  <c:v>10.2010</c:v>
                </c:pt>
                <c:pt idx="11">
                  <c:v>11.2010</c:v>
                </c:pt>
                <c:pt idx="12">
                  <c:v>12.2010</c:v>
                </c:pt>
                <c:pt idx="13">
                  <c:v>01.2011</c:v>
                </c:pt>
                <c:pt idx="14">
                  <c:v>02.2011</c:v>
                </c:pt>
                <c:pt idx="15">
                  <c:v>03.2011</c:v>
                </c:pt>
                <c:pt idx="16">
                  <c:v>04.2011</c:v>
                </c:pt>
                <c:pt idx="17">
                  <c:v>05.2011</c:v>
                </c:pt>
                <c:pt idx="18">
                  <c:v>06.2011</c:v>
                </c:pt>
                <c:pt idx="19">
                  <c:v>07.2011</c:v>
                </c:pt>
                <c:pt idx="20">
                  <c:v>08.2011</c:v>
                </c:pt>
                <c:pt idx="21">
                  <c:v>09.2011</c:v>
                </c:pt>
                <c:pt idx="22">
                  <c:v>10.2011</c:v>
                </c:pt>
                <c:pt idx="23">
                  <c:v>11.2011</c:v>
                </c:pt>
                <c:pt idx="24">
                  <c:v>12.2011</c:v>
                </c:pt>
                <c:pt idx="25">
                  <c:v>01.2012</c:v>
                </c:pt>
                <c:pt idx="26">
                  <c:v>02.2012</c:v>
                </c:pt>
                <c:pt idx="27">
                  <c:v>03.2012</c:v>
                </c:pt>
                <c:pt idx="28">
                  <c:v>04.2012</c:v>
                </c:pt>
                <c:pt idx="29">
                  <c:v>05.2012</c:v>
                </c:pt>
                <c:pt idx="30">
                  <c:v>06.2012</c:v>
                </c:pt>
                <c:pt idx="31">
                  <c:v>07.2012</c:v>
                </c:pt>
                <c:pt idx="32">
                  <c:v>08.2012</c:v>
                </c:pt>
                <c:pt idx="33">
                  <c:v>09.2012</c:v>
                </c:pt>
                <c:pt idx="34">
                  <c:v>10.2012</c:v>
                </c:pt>
                <c:pt idx="35">
                  <c:v>11.2012</c:v>
                </c:pt>
                <c:pt idx="36">
                  <c:v>12.2012</c:v>
                </c:pt>
                <c:pt idx="37">
                  <c:v>01.2013</c:v>
                </c:pt>
                <c:pt idx="38">
                  <c:v>02.2013</c:v>
                </c:pt>
                <c:pt idx="39">
                  <c:v>03.2013</c:v>
                </c:pt>
                <c:pt idx="40">
                  <c:v>04.2013</c:v>
                </c:pt>
                <c:pt idx="41">
                  <c:v>05.2013</c:v>
                </c:pt>
                <c:pt idx="42">
                  <c:v>06.2013</c:v>
                </c:pt>
                <c:pt idx="43">
                  <c:v>07.2013</c:v>
                </c:pt>
                <c:pt idx="44">
                  <c:v>08.2013</c:v>
                </c:pt>
                <c:pt idx="45">
                  <c:v>09.2013</c:v>
                </c:pt>
                <c:pt idx="46">
                  <c:v>10.2013</c:v>
                </c:pt>
                <c:pt idx="47">
                  <c:v>11.2013</c:v>
                </c:pt>
                <c:pt idx="48">
                  <c:v>12.2013</c:v>
                </c:pt>
                <c:pt idx="49">
                  <c:v>01.2014</c:v>
                </c:pt>
                <c:pt idx="50">
                  <c:v>02.2014</c:v>
                </c:pt>
                <c:pt idx="51">
                  <c:v>03.2014</c:v>
                </c:pt>
                <c:pt idx="52">
                  <c:v>04.2014</c:v>
                </c:pt>
                <c:pt idx="53">
                  <c:v>05.2014</c:v>
                </c:pt>
                <c:pt idx="54">
                  <c:v>06.2014</c:v>
                </c:pt>
                <c:pt idx="55">
                  <c:v>07.2014</c:v>
                </c:pt>
                <c:pt idx="56">
                  <c:v>08.2014</c:v>
                </c:pt>
                <c:pt idx="57">
                  <c:v>09.2014</c:v>
                </c:pt>
                <c:pt idx="58">
                  <c:v>10.2014</c:v>
                </c:pt>
                <c:pt idx="59">
                  <c:v>11.2014</c:v>
                </c:pt>
                <c:pt idx="60">
                  <c:v>12.2014</c:v>
                </c:pt>
                <c:pt idx="61">
                  <c:v>01.2015</c:v>
                </c:pt>
                <c:pt idx="62">
                  <c:v>02.2015</c:v>
                </c:pt>
                <c:pt idx="63">
                  <c:v>03.2015</c:v>
                </c:pt>
                <c:pt idx="64">
                  <c:v>04.2015</c:v>
                </c:pt>
                <c:pt idx="65">
                  <c:v>05.2015</c:v>
                </c:pt>
                <c:pt idx="66">
                  <c:v>06.2015</c:v>
                </c:pt>
                <c:pt idx="67">
                  <c:v>07.2015</c:v>
                </c:pt>
                <c:pt idx="68">
                  <c:v>08.2015</c:v>
                </c:pt>
                <c:pt idx="69">
                  <c:v>09.2015</c:v>
                </c:pt>
                <c:pt idx="70">
                  <c:v>10.2015</c:v>
                </c:pt>
                <c:pt idx="71">
                  <c:v>11.2015</c:v>
                </c:pt>
                <c:pt idx="72">
                  <c:v>12.2015</c:v>
                </c:pt>
                <c:pt idx="73">
                  <c:v>01.2016</c:v>
                </c:pt>
                <c:pt idx="74">
                  <c:v>02.2016</c:v>
                </c:pt>
                <c:pt idx="75">
                  <c:v>03.2016</c:v>
                </c:pt>
                <c:pt idx="76">
                  <c:v>04.2016</c:v>
                </c:pt>
                <c:pt idx="77">
                  <c:v>05.2016</c:v>
                </c:pt>
                <c:pt idx="78">
                  <c:v>06.2016</c:v>
                </c:pt>
                <c:pt idx="79">
                  <c:v>07.2016</c:v>
                </c:pt>
                <c:pt idx="80">
                  <c:v>08.2016</c:v>
                </c:pt>
                <c:pt idx="81">
                  <c:v>09.2016</c:v>
                </c:pt>
                <c:pt idx="82">
                  <c:v>10.2016</c:v>
                </c:pt>
                <c:pt idx="83">
                  <c:v>11.2016</c:v>
                </c:pt>
                <c:pt idx="84">
                  <c:v>12.2016</c:v>
                </c:pt>
              </c:strCache>
            </c:strRef>
          </c:cat>
          <c:val>
            <c:numRef>
              <c:f>'1.2 depozyty i kredyty'!$S$319:$S$403</c:f>
              <c:numCache>
                <c:formatCode>0.0</c:formatCode>
                <c:ptCount val="85"/>
                <c:pt idx="0">
                  <c:v>-3.6618548245048999</c:v>
                </c:pt>
                <c:pt idx="1">
                  <c:v>-5.5327658130439374</c:v>
                </c:pt>
                <c:pt idx="2">
                  <c:v>-7.20377019748652</c:v>
                </c:pt>
                <c:pt idx="3">
                  <c:v>-9.1031276749630621</c:v>
                </c:pt>
                <c:pt idx="4">
                  <c:v>-7.4023566686536952</c:v>
                </c:pt>
                <c:pt idx="5">
                  <c:v>-5.6921885154906136</c:v>
                </c:pt>
                <c:pt idx="6">
                  <c:v>-4.3752160951801073</c:v>
                </c:pt>
                <c:pt idx="7">
                  <c:v>-3.075919815780594</c:v>
                </c:pt>
                <c:pt idx="8">
                  <c:v>-2.1025622117195297</c:v>
                </c:pt>
                <c:pt idx="9">
                  <c:v>-2.9998356880321921</c:v>
                </c:pt>
                <c:pt idx="10">
                  <c:v>-2.2080530550062036</c:v>
                </c:pt>
                <c:pt idx="11">
                  <c:v>-0.77502632689086681</c:v>
                </c:pt>
                <c:pt idx="12">
                  <c:v>-0.20170900054213803</c:v>
                </c:pt>
                <c:pt idx="13">
                  <c:v>0.32606620109969242</c:v>
                </c:pt>
                <c:pt idx="14">
                  <c:v>0.88577126120996752</c:v>
                </c:pt>
                <c:pt idx="15">
                  <c:v>4.0215974936926386</c:v>
                </c:pt>
                <c:pt idx="16">
                  <c:v>6.3136915624982635</c:v>
                </c:pt>
                <c:pt idx="17">
                  <c:v>5.9316313536904346</c:v>
                </c:pt>
                <c:pt idx="18">
                  <c:v>6.8942110493457278</c:v>
                </c:pt>
                <c:pt idx="19">
                  <c:v>9.210317590556528</c:v>
                </c:pt>
                <c:pt idx="20">
                  <c:v>10.098455665908716</c:v>
                </c:pt>
                <c:pt idx="21">
                  <c:v>13.045563679498457</c:v>
                </c:pt>
                <c:pt idx="22">
                  <c:v>13.328673977346511</c:v>
                </c:pt>
                <c:pt idx="23">
                  <c:v>16.796286656099952</c:v>
                </c:pt>
                <c:pt idx="24">
                  <c:v>19.148311721810856</c:v>
                </c:pt>
                <c:pt idx="25">
                  <c:v>19.524122541316373</c:v>
                </c:pt>
                <c:pt idx="26">
                  <c:v>18.228027544247126</c:v>
                </c:pt>
                <c:pt idx="27">
                  <c:v>18.170793626256199</c:v>
                </c:pt>
                <c:pt idx="28">
                  <c:v>16.324435049337424</c:v>
                </c:pt>
                <c:pt idx="29">
                  <c:v>17.396970688526864</c:v>
                </c:pt>
                <c:pt idx="30">
                  <c:v>14.611513946651883</c:v>
                </c:pt>
                <c:pt idx="31">
                  <c:v>13.436855257550533</c:v>
                </c:pt>
                <c:pt idx="32">
                  <c:v>13.042044680819487</c:v>
                </c:pt>
                <c:pt idx="33">
                  <c:v>10.253787500896465</c:v>
                </c:pt>
                <c:pt idx="34">
                  <c:v>8.9412252452694787</c:v>
                </c:pt>
                <c:pt idx="35">
                  <c:v>5.2328901950721161</c:v>
                </c:pt>
                <c:pt idx="36">
                  <c:v>3.4332347527811038</c:v>
                </c:pt>
                <c:pt idx="37">
                  <c:v>2.2440626653619944</c:v>
                </c:pt>
                <c:pt idx="38">
                  <c:v>2.806822802881797</c:v>
                </c:pt>
                <c:pt idx="39">
                  <c:v>1.6375657885091783</c:v>
                </c:pt>
                <c:pt idx="40">
                  <c:v>1.3542260123386285</c:v>
                </c:pt>
                <c:pt idx="41">
                  <c:v>-0.18190426627850798</c:v>
                </c:pt>
                <c:pt idx="42">
                  <c:v>2.2530657052128475</c:v>
                </c:pt>
                <c:pt idx="43">
                  <c:v>0.83061539276691576</c:v>
                </c:pt>
                <c:pt idx="44">
                  <c:v>0.8963755582066284</c:v>
                </c:pt>
                <c:pt idx="45">
                  <c:v>0.42644318403158366</c:v>
                </c:pt>
                <c:pt idx="46">
                  <c:v>0.18158689857101251</c:v>
                </c:pt>
                <c:pt idx="47">
                  <c:v>0.83622712923177289</c:v>
                </c:pt>
                <c:pt idx="48">
                  <c:v>1.5420804051765202</c:v>
                </c:pt>
                <c:pt idx="49">
                  <c:v>3.2370752640437956</c:v>
                </c:pt>
                <c:pt idx="50">
                  <c:v>3.620347833422997</c:v>
                </c:pt>
                <c:pt idx="51">
                  <c:v>4.8161988792037249</c:v>
                </c:pt>
                <c:pt idx="52">
                  <c:v>6.3904224202636897</c:v>
                </c:pt>
                <c:pt idx="53">
                  <c:v>6.475137861720512</c:v>
                </c:pt>
                <c:pt idx="54">
                  <c:v>5.9598972071527356</c:v>
                </c:pt>
                <c:pt idx="55">
                  <c:v>6.4554186776863247</c:v>
                </c:pt>
                <c:pt idx="56">
                  <c:v>7.3678033113178572</c:v>
                </c:pt>
                <c:pt idx="57">
                  <c:v>8.9302340055442642</c:v>
                </c:pt>
                <c:pt idx="58">
                  <c:v>9.2558114948479044</c:v>
                </c:pt>
                <c:pt idx="59">
                  <c:v>9.5230538721938274</c:v>
                </c:pt>
                <c:pt idx="60">
                  <c:v>8.8264160631922834</c:v>
                </c:pt>
                <c:pt idx="61">
                  <c:v>7.8689468020567261</c:v>
                </c:pt>
                <c:pt idx="62">
                  <c:v>7.8688758748750161</c:v>
                </c:pt>
                <c:pt idx="63">
                  <c:v>7.7992612593030515</c:v>
                </c:pt>
                <c:pt idx="64">
                  <c:v>5.5686577792751706</c:v>
                </c:pt>
                <c:pt idx="65">
                  <c:v>5.9645905811829465</c:v>
                </c:pt>
                <c:pt idx="66">
                  <c:v>6.8211516623239561</c:v>
                </c:pt>
                <c:pt idx="67">
                  <c:v>7.6019713308951538</c:v>
                </c:pt>
                <c:pt idx="68">
                  <c:v>7.7511135284024562</c:v>
                </c:pt>
                <c:pt idx="69">
                  <c:v>8.2975125898563533</c:v>
                </c:pt>
                <c:pt idx="70">
                  <c:v>9.172701419144218</c:v>
                </c:pt>
                <c:pt idx="71">
                  <c:v>8.5481529790033335</c:v>
                </c:pt>
                <c:pt idx="72">
                  <c:v>8.5930655529788282</c:v>
                </c:pt>
                <c:pt idx="73">
                  <c:v>11.638874936550096</c:v>
                </c:pt>
                <c:pt idx="74">
                  <c:v>10.072597624438885</c:v>
                </c:pt>
                <c:pt idx="75">
                  <c:v>8.2073122351101802</c:v>
                </c:pt>
                <c:pt idx="76">
                  <c:v>10.845334965970778</c:v>
                </c:pt>
                <c:pt idx="77">
                  <c:v>9.1321948171167548</c:v>
                </c:pt>
                <c:pt idx="78">
                  <c:v>6.9566305265025932</c:v>
                </c:pt>
                <c:pt idx="79">
                  <c:v>7.4446086519104995</c:v>
                </c:pt>
                <c:pt idx="80">
                  <c:v>5.4556540306595025</c:v>
                </c:pt>
                <c:pt idx="81">
                  <c:v>4.7798794225410148</c:v>
                </c:pt>
                <c:pt idx="82">
                  <c:v>4.6544949520882284</c:v>
                </c:pt>
                <c:pt idx="83">
                  <c:v>5.3283963334931599</c:v>
                </c:pt>
                <c:pt idx="84">
                  <c:v>4.9103857152864379</c:v>
                </c:pt>
              </c:numCache>
            </c:numRef>
          </c:val>
          <c:smooth val="0"/>
        </c:ser>
        <c:dLbls>
          <c:showLegendKey val="0"/>
          <c:showVal val="0"/>
          <c:showCatName val="0"/>
          <c:showSerName val="0"/>
          <c:showPercent val="0"/>
          <c:showBubbleSize val="0"/>
        </c:dLbls>
        <c:smooth val="0"/>
        <c:axId val="237497568"/>
        <c:axId val="237497960"/>
      </c:lineChart>
      <c:catAx>
        <c:axId val="237497568"/>
        <c:scaling>
          <c:orientation val="minMax"/>
        </c:scaling>
        <c:delete val="0"/>
        <c:axPos val="b"/>
        <c:numFmt formatCode="m/d/yyyy" sourceLinked="0"/>
        <c:majorTickMark val="none"/>
        <c:minorTickMark val="none"/>
        <c:tickLblPos val="low"/>
        <c:spPr>
          <a:ln w="3175">
            <a:solidFill>
              <a:srgbClr val="808080"/>
            </a:solidFill>
            <a:prstDash val="solid"/>
          </a:ln>
        </c:spPr>
        <c:txPr>
          <a:bodyPr rot="-5400000" vert="horz"/>
          <a:lstStyle/>
          <a:p>
            <a:pPr>
              <a:defRPr lang="en-US" sz="700" b="0" i="0" u="none" baseline="0">
                <a:solidFill>
                  <a:schemeClr val="tx1">
                    <a:lumMod val="65000"/>
                    <a:lumOff val="35000"/>
                  </a:schemeClr>
                </a:solidFill>
                <a:latin typeface="+mn-lt"/>
                <a:ea typeface="+mn-lt"/>
                <a:cs typeface="+mn-lt"/>
              </a:defRPr>
            </a:pPr>
            <a:endParaRPr lang="pl-PL"/>
          </a:p>
        </c:txPr>
        <c:crossAx val="237497960"/>
        <c:crosses val="autoZero"/>
        <c:auto val="1"/>
        <c:lblAlgn val="ctr"/>
        <c:lblOffset val="100"/>
        <c:tickLblSkip val="6"/>
        <c:tickMarkSkip val="6"/>
        <c:noMultiLvlLbl val="0"/>
      </c:catAx>
      <c:valAx>
        <c:axId val="237497960"/>
        <c:scaling>
          <c:orientation val="minMax"/>
        </c:scaling>
        <c:delete val="0"/>
        <c:axPos val="l"/>
        <c:numFmt formatCode="0" sourceLinked="0"/>
        <c:majorTickMark val="out"/>
        <c:minorTickMark val="none"/>
        <c:tickLblPos val="nextTo"/>
        <c:spPr>
          <a:ln w="3175">
            <a:solidFill>
              <a:srgbClr val="000000"/>
            </a:solidFill>
            <a:prstDash val="solid"/>
          </a:ln>
        </c:spPr>
        <c:crossAx val="237497568"/>
        <c:crosses val="autoZero"/>
        <c:crossBetween val="between"/>
        <c:majorUnit val="10"/>
      </c:valAx>
      <c:spPr>
        <a:solidFill>
          <a:srgbClr val="FFFFFF"/>
        </a:solidFill>
        <a:ln w="25400">
          <a:noFill/>
        </a:ln>
      </c:spPr>
    </c:plotArea>
    <c:legend>
      <c:legendPos val="b"/>
      <c:layout>
        <c:manualLayout>
          <c:xMode val="edge"/>
          <c:yMode val="edge"/>
          <c:x val="7.4499999999999997E-2"/>
          <c:y val="0.85275000000000001"/>
          <c:w val="0.9"/>
          <c:h val="0.11550000000000001"/>
        </c:manualLayout>
      </c:layout>
      <c:overlay val="0"/>
      <c:spPr>
        <a:noFill/>
        <a:ln w="25400">
          <a:noFill/>
        </a:ln>
      </c:spPr>
      <c:txPr>
        <a:bodyPr rot="0" vert="horz"/>
        <a:lstStyle/>
        <a:p>
          <a:pPr>
            <a:defRPr lang="en-US" sz="7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700" b="0" i="0" u="none" baseline="0">
          <a:solidFill>
            <a:schemeClr val="tx1">
              <a:lumMod val="65000"/>
              <a:lumOff val="35000"/>
            </a:schemeClr>
          </a:solidFill>
          <a:latin typeface="+mn-lt"/>
          <a:ea typeface="+mn-lt"/>
          <a:cs typeface="+mn-lt"/>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Equity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 
CAR (%) </a:t>
            </a:r>
            <a:r>
              <a:rPr lang="pl-PL" sz="900" b="0" i="0" u="none" baseline="0">
                <a:solidFill>
                  <a:schemeClr val="tx1">
                    <a:lumMod val="75000"/>
                    <a:lumOff val="25000"/>
                  </a:schemeClr>
                </a:solidFill>
                <a:latin typeface="Calibri"/>
                <a:ea typeface="Calibri"/>
                <a:cs typeface="Calibri"/>
              </a:rPr>
              <a:t>and </a:t>
            </a:r>
            <a:r>
              <a:rPr lang="en-US" sz="900" b="0" i="0" u="none" baseline="0">
                <a:solidFill>
                  <a:schemeClr val="tx1">
                    <a:lumMod val="75000"/>
                    <a:lumOff val="25000"/>
                  </a:schemeClr>
                </a:solidFill>
                <a:latin typeface="Calibri"/>
                <a:ea typeface="Calibri"/>
                <a:cs typeface="Calibri"/>
              </a:rPr>
              <a:t>Tier 1 (%)</a:t>
            </a:r>
          </a:p>
        </c:rich>
      </c:tx>
      <c:layout>
        <c:manualLayout>
          <c:xMode val="edge"/>
          <c:yMode val="edge"/>
          <c:x val="0.28225"/>
          <c:y val="1.575E-2"/>
        </c:manualLayout>
      </c:layout>
      <c:overlay val="0"/>
      <c:spPr>
        <a:solidFill>
          <a:srgbClr val="FFFFFF"/>
        </a:solidFill>
        <a:ln w="25400">
          <a:noFill/>
        </a:ln>
      </c:spPr>
    </c:title>
    <c:autoTitleDeleted val="0"/>
    <c:plotArea>
      <c:layout>
        <c:manualLayout>
          <c:layoutTarget val="inner"/>
          <c:xMode val="edge"/>
          <c:yMode val="edge"/>
          <c:x val="1.575E-2"/>
          <c:y val="0.18825"/>
          <c:w val="0.94899999999999995"/>
          <c:h val="0.63249999999999995"/>
        </c:manualLayout>
      </c:layout>
      <c:barChart>
        <c:barDir val="col"/>
        <c:grouping val="clustered"/>
        <c:varyColors val="0"/>
        <c:ser>
          <c:idx val="1"/>
          <c:order val="2"/>
          <c:tx>
            <c:strRef>
              <c:f>'Krótka char.'!$I$6</c:f>
              <c:strCache>
                <c:ptCount val="1"/>
                <c:pt idx="0">
                  <c:v>Equity </c:v>
                </c:pt>
              </c:strCache>
            </c:strRef>
          </c:tx>
          <c:spPr>
            <a:solidFill>
              <a:schemeClr val="bg1">
                <a:lumMod val="65000"/>
              </a:schemeClr>
            </a:solidFill>
          </c:spPr>
          <c:invertIfNegative val="0"/>
          <c:dPt>
            <c:idx val="5"/>
            <c:invertIfNegative val="0"/>
            <c:bubble3D val="0"/>
            <c:spPr>
              <a:solidFill>
                <a:schemeClr val="accent2"/>
              </a:solidFill>
            </c:spPr>
          </c:dPt>
          <c:dPt>
            <c:idx val="6"/>
            <c:invertIfNegative val="0"/>
            <c:bubble3D val="0"/>
            <c:spPr>
              <a:solidFill>
                <a:srgbClr val="C00000"/>
              </a:solidFill>
            </c:spPr>
          </c:dPt>
          <c:dLbls>
            <c:dLbl>
              <c:idx val="6"/>
              <c:spPr>
                <a:noFill/>
                <a:ln>
                  <a:noFill/>
                </a:ln>
              </c:spPr>
              <c:txPr>
                <a:bodyPr rot="0" vert="horz"/>
                <a:lstStyle/>
                <a:p>
                  <a:pPr algn="ctr">
                    <a:defRPr lang="en-US" sz="800" b="0" i="0" u="none" baseline="0">
                      <a:solidFill>
                        <a:schemeClr val="bg1"/>
                      </a:solidFill>
                      <a:latin typeface="+mn-lt"/>
                      <a:ea typeface="+mn-lt"/>
                      <a:cs typeface="+mn-lt"/>
                    </a:defRPr>
                  </a:pPr>
                  <a:endParaRPr lang="pl-PL"/>
                </a:p>
              </c:txPr>
              <c:dLblPos val="ctr"/>
              <c:showLegendKey val="0"/>
              <c:showVal val="1"/>
              <c:showCatName val="0"/>
              <c:showSerName val="0"/>
              <c:showPercent val="0"/>
              <c:showBubbleSize val="0"/>
            </c:dLbl>
            <c:spPr>
              <a:noFill/>
              <a:ln>
                <a:noFill/>
              </a:ln>
            </c:spPr>
            <c:txPr>
              <a:bodyPr rot="0" vert="horz"/>
              <a:lstStyle/>
              <a:p>
                <a:pPr algn="ctr">
                  <a:defRPr lang="en-US" sz="800" b="0" i="0" u="none" baseline="0">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'Krótka char.'!$L$1:$Q$1</c:f>
              <c:numCache>
                <c:formatCode>General</c:formatCode>
                <c:ptCount val="6"/>
                <c:pt idx="0">
                  <c:v>2011</c:v>
                </c:pt>
                <c:pt idx="1">
                  <c:v>2012</c:v>
                </c:pt>
                <c:pt idx="2">
                  <c:v>2013</c:v>
                </c:pt>
                <c:pt idx="3">
                  <c:v>2014</c:v>
                </c:pt>
                <c:pt idx="4">
                  <c:v>2015</c:v>
                </c:pt>
                <c:pt idx="5">
                  <c:v>2016</c:v>
                </c:pt>
              </c:numCache>
            </c:numRef>
          </c:cat>
          <c:val>
            <c:numRef>
              <c:f>'Krótka char.'!$L$6:$Q$6</c:f>
              <c:numCache>
                <c:formatCode>#,##0</c:formatCode>
                <c:ptCount val="6"/>
                <c:pt idx="0">
                  <c:v>386</c:v>
                </c:pt>
                <c:pt idx="1">
                  <c:v>466</c:v>
                </c:pt>
                <c:pt idx="2">
                  <c:v>488.077</c:v>
                </c:pt>
                <c:pt idx="3">
                  <c:v>530.35299999999995</c:v>
                </c:pt>
                <c:pt idx="4">
                  <c:v>606.55499999999995</c:v>
                </c:pt>
                <c:pt idx="5">
                  <c:v>594.84100000000001</c:v>
                </c:pt>
              </c:numCache>
            </c:numRef>
          </c:val>
        </c:ser>
        <c:dLbls>
          <c:showLegendKey val="0"/>
          <c:showVal val="0"/>
          <c:showCatName val="0"/>
          <c:showSerName val="0"/>
          <c:showPercent val="0"/>
          <c:showBubbleSize val="0"/>
        </c:dLbls>
        <c:gapWidth val="78"/>
        <c:axId val="180399912"/>
        <c:axId val="180248512"/>
      </c:barChart>
      <c:lineChart>
        <c:grouping val="standard"/>
        <c:varyColors val="0"/>
        <c:ser>
          <c:idx val="0"/>
          <c:order val="0"/>
          <c:tx>
            <c:strRef>
              <c:f>'Krótka char.'!$I$7</c:f>
              <c:strCache>
                <c:ptCount val="1"/>
                <c:pt idx="0">
                  <c:v>CAR</c:v>
                </c:pt>
              </c:strCache>
            </c:strRef>
          </c:tx>
          <c:spPr>
            <a:ln w="25400">
              <a:solidFill>
                <a:srgbClr val="DD0806"/>
              </a:solidFill>
              <a:prstDash val="solid"/>
            </a:ln>
          </c:spPr>
          <c:marker>
            <c:symbol val="square"/>
            <c:size val="7"/>
            <c:spPr>
              <a:solidFill>
                <a:srgbClr val="C00000"/>
              </a:solidFill>
              <a:ln>
                <a:noFill/>
                <a:prstDash val="solid"/>
              </a:ln>
            </c:spPr>
          </c:marker>
          <c:dPt>
            <c:idx val="6"/>
            <c:marker>
              <c:spPr>
                <a:solidFill>
                  <a:schemeClr val="bg1">
                    <a:lumMod val="50000"/>
                  </a:schemeClr>
                </a:solidFill>
                <a:ln>
                  <a:noFill/>
                  <a:prstDash val="solid"/>
                </a:ln>
              </c:spPr>
            </c:marker>
            <c:bubble3D val="0"/>
            <c:spPr>
              <a:ln w="25400">
                <a:solidFill>
                  <a:srgbClr val="DD0806"/>
                </a:solidFill>
                <a:prstDash val="solid"/>
              </a:ln>
            </c:spPr>
          </c:dPt>
          <c:dLbls>
            <c:dLbl>
              <c:idx val="3"/>
              <c:layout>
                <c:manualLayout>
                  <c:x val="-6.9000000000000006E-2"/>
                  <c:y val="-6.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7.5999999999999998E-2"/>
                  <c:y val="-8.35000000000000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8750000000000006E-2"/>
                  <c:y val="-9.3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'Krótka char.'!$L$1:$Q$1</c:f>
              <c:numCache>
                <c:formatCode>General</c:formatCode>
                <c:ptCount val="6"/>
                <c:pt idx="0">
                  <c:v>2011</c:v>
                </c:pt>
                <c:pt idx="1">
                  <c:v>2012</c:v>
                </c:pt>
                <c:pt idx="2">
                  <c:v>2013</c:v>
                </c:pt>
                <c:pt idx="3">
                  <c:v>2014</c:v>
                </c:pt>
                <c:pt idx="4">
                  <c:v>2015</c:v>
                </c:pt>
                <c:pt idx="5">
                  <c:v>2016</c:v>
                </c:pt>
              </c:numCache>
            </c:numRef>
          </c:cat>
          <c:val>
            <c:numRef>
              <c:f>'Krótka char.'!$L$7:$Q$7</c:f>
              <c:numCache>
                <c:formatCode>#\ ##0.0</c:formatCode>
                <c:ptCount val="6"/>
                <c:pt idx="0">
                  <c:v>13.9</c:v>
                </c:pt>
                <c:pt idx="1">
                  <c:v>13.957223579490099</c:v>
                </c:pt>
                <c:pt idx="2">
                  <c:v>12.940718719654262</c:v>
                </c:pt>
                <c:pt idx="3">
                  <c:v>13.428133299871666</c:v>
                </c:pt>
                <c:pt idx="4">
                  <c:v>14.4459274691757</c:v>
                </c:pt>
                <c:pt idx="5">
                  <c:v>14.366239433855499</c:v>
                </c:pt>
              </c:numCache>
            </c:numRef>
          </c:val>
          <c:smooth val="0"/>
        </c:ser>
        <c:ser>
          <c:idx val="2"/>
          <c:order val="1"/>
          <c:tx>
            <c:strRef>
              <c:f>'Krótka char.'!$I$8</c:f>
              <c:strCache>
                <c:ptCount val="1"/>
                <c:pt idx="0">
                  <c:v>Tier 1</c:v>
                </c:pt>
              </c:strCache>
            </c:strRef>
          </c:tx>
          <c:spPr>
            <a:ln>
              <a:solidFill>
                <a:srgbClr val="808080"/>
              </a:solidFill>
            </a:ln>
          </c:spPr>
          <c:marker>
            <c:symbol val="square"/>
            <c:size val="7"/>
            <c:spPr>
              <a:solidFill>
                <a:schemeClr val="tx1">
                  <a:lumMod val="65000"/>
                  <a:lumOff val="35000"/>
                </a:schemeClr>
              </a:solidFill>
              <a:ln>
                <a:noFill/>
              </a:ln>
            </c:spPr>
          </c:marker>
          <c:dLbls>
            <c:dLbl>
              <c:idx val="0"/>
              <c:layout>
                <c:manualLayout>
                  <c:x val="-7.0250000000000007E-2"/>
                  <c:y val="-5.27499999999999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6.2E-2"/>
                  <c:y val="-4.750000000000000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7.0250000000000007E-2"/>
                  <c:y val="-5.80000000000000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6250000000000003E-2"/>
                  <c:y val="-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7.0000000000000007E-2"/>
                  <c:y val="-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7.0250000000000007E-2"/>
                  <c:y val="-5.249999999999999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c:spPr>
            <c:txPr>
              <a:bodyPr rot="0" vert="horz"/>
              <a:lstStyle/>
              <a:p>
                <a:pPr algn="ctr">
                  <a:defRPr lang="en-US" sz="800" b="0" i="0" u="none" baseline="0">
                    <a:latin typeface="+mn-lt"/>
                    <a:ea typeface="+mn-lt"/>
                    <a:cs typeface="+mn-lt"/>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'Krótka char.'!$L$1:$Q$1</c:f>
              <c:numCache>
                <c:formatCode>General</c:formatCode>
                <c:ptCount val="6"/>
                <c:pt idx="0">
                  <c:v>2011</c:v>
                </c:pt>
                <c:pt idx="1">
                  <c:v>2012</c:v>
                </c:pt>
                <c:pt idx="2">
                  <c:v>2013</c:v>
                </c:pt>
                <c:pt idx="3">
                  <c:v>2014</c:v>
                </c:pt>
                <c:pt idx="4">
                  <c:v>2015</c:v>
                </c:pt>
                <c:pt idx="5">
                  <c:v>2016</c:v>
                </c:pt>
              </c:numCache>
            </c:numRef>
          </c:cat>
          <c:val>
            <c:numRef>
              <c:f>'Krótka char.'!$L$8:$Q$8</c:f>
              <c:numCache>
                <c:formatCode>#\ ##0.0</c:formatCode>
                <c:ptCount val="6"/>
                <c:pt idx="0">
                  <c:v>10.555515751575157</c:v>
                </c:pt>
                <c:pt idx="1">
                  <c:v>9.9337219059373343</c:v>
                </c:pt>
                <c:pt idx="2">
                  <c:v>9.6758238298351849</c:v>
                </c:pt>
                <c:pt idx="3">
                  <c:v>10.114554115402445</c:v>
                </c:pt>
                <c:pt idx="4">
                  <c:v>11.441780443585467</c:v>
                </c:pt>
                <c:pt idx="5">
                  <c:v>11.112684374046502</c:v>
                </c:pt>
              </c:numCache>
            </c:numRef>
          </c:val>
          <c:smooth val="0"/>
        </c:ser>
        <c:dLbls>
          <c:showLegendKey val="0"/>
          <c:showVal val="0"/>
          <c:showCatName val="0"/>
          <c:showSerName val="0"/>
          <c:showPercent val="0"/>
          <c:showBubbleSize val="0"/>
        </c:dLbls>
        <c:marker val="1"/>
        <c:smooth val="0"/>
        <c:axId val="180863240"/>
        <c:axId val="180487560"/>
      </c:lineChart>
      <c:catAx>
        <c:axId val="18086324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180487560"/>
        <c:crosses val="autoZero"/>
        <c:auto val="1"/>
        <c:lblAlgn val="ctr"/>
        <c:lblOffset val="100"/>
        <c:noMultiLvlLbl val="0"/>
      </c:catAx>
      <c:valAx>
        <c:axId val="180487560"/>
        <c:scaling>
          <c:orientation val="minMax"/>
          <c:max val="18"/>
          <c:min val="2"/>
        </c:scaling>
        <c:delete val="0"/>
        <c:axPos val="l"/>
        <c:numFmt formatCode="#\ ##0.0" sourceLinked="1"/>
        <c:majorTickMark val="none"/>
        <c:minorTickMark val="none"/>
        <c:tickLblPos val="none"/>
        <c:spPr>
          <a:ln w="9525">
            <a:noFill/>
          </a:ln>
        </c:spPr>
        <c:crossAx val="180863240"/>
        <c:crosses val="autoZero"/>
        <c:crossBetween val="between"/>
        <c:minorUnit val="20"/>
      </c:valAx>
      <c:catAx>
        <c:axId val="180399912"/>
        <c:scaling>
          <c:orientation val="minMax"/>
        </c:scaling>
        <c:delete val="1"/>
        <c:axPos val="b"/>
        <c:numFmt formatCode="General" sourceLinked="1"/>
        <c:majorTickMark val="out"/>
        <c:minorTickMark val="none"/>
        <c:tickLblPos val="nextTo"/>
        <c:crossAx val="180248512"/>
        <c:crosses val="autoZero"/>
        <c:auto val="1"/>
        <c:lblAlgn val="ctr"/>
        <c:lblOffset val="100"/>
        <c:noMultiLvlLbl val="0"/>
      </c:catAx>
      <c:valAx>
        <c:axId val="180248512"/>
        <c:scaling>
          <c:orientation val="minMax"/>
          <c:min val="0"/>
        </c:scaling>
        <c:delete val="0"/>
        <c:axPos val="r"/>
        <c:numFmt formatCode="#,##0" sourceLinked="1"/>
        <c:majorTickMark val="none"/>
        <c:minorTickMark val="none"/>
        <c:tickLblPos val="none"/>
        <c:spPr>
          <a:ln>
            <a:noFill/>
          </a:ln>
        </c:spPr>
        <c:crossAx val="180399912"/>
        <c:crosses val="max"/>
        <c:crossBetween val="between"/>
      </c:valAx>
      <c:spPr>
        <a:noFill/>
        <a:ln w="12700">
          <a:solidFill>
            <a:srgbClr val="FFFFFF"/>
          </a:solidFill>
          <a:prstDash val="solid"/>
        </a:ln>
      </c:spPr>
    </c:plotArea>
    <c:legend>
      <c:legendPos val="r"/>
      <c:layout>
        <c:manualLayout>
          <c:xMode val="edge"/>
          <c:yMode val="edge"/>
          <c:x val="4.8000000000000001E-2"/>
          <c:y val="0.90974999999999995"/>
          <c:w val="0.89449999999999996"/>
          <c:h val="9.0249999999999997E-2"/>
        </c:manualLayout>
      </c:layout>
      <c:overlay val="0"/>
      <c:spPr>
        <a:noFill/>
        <a:ln w="25400">
          <a:noFill/>
        </a:ln>
      </c:spPr>
      <c:txPr>
        <a:bodyPr rot="0" vert="horz"/>
        <a:lstStyle/>
        <a:p>
          <a:pPr>
            <a:defRPr lang="en-US" sz="800" b="0" i="0" u="none" baseline="0">
              <a:solidFill>
                <a:srgbClr val="000000"/>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8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Gross profit on continued operations </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in</a:t>
            </a:r>
            <a:r>
              <a:rPr lang="en-US" sz="900" b="0" i="0" u="none" baseline="0">
                <a:solidFill>
                  <a:schemeClr val="tx1">
                    <a:lumMod val="75000"/>
                    <a:lumOff val="25000"/>
                  </a:schemeClr>
                </a:solidFill>
                <a:latin typeface="Calibri"/>
                <a:ea typeface="Calibri"/>
                <a:cs typeface="Calibri"/>
              </a:rPr>
              <a:t> 2016 (</a:t>
            </a:r>
            <a:r>
              <a:rPr lang="pl-PL" sz="900" b="0" i="0" u="none" baseline="0">
                <a:solidFill>
                  <a:schemeClr val="tx1">
                    <a:lumMod val="75000"/>
                    <a:lumOff val="25000"/>
                  </a:schemeClr>
                </a:solidFill>
                <a:latin typeface="Calibri"/>
                <a:ea typeface="Calibri"/>
                <a:cs typeface="Calibri"/>
              </a:rPr>
              <a:t>PLN billion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19300007711164405"/>
          <c:y val="5.2498028450253115E-3"/>
        </c:manualLayout>
      </c:layout>
      <c:overlay val="0"/>
      <c:spPr>
        <a:noFill/>
        <a:ln w="25400">
          <a:noFill/>
        </a:ln>
      </c:spPr>
    </c:title>
    <c:autoTitleDeleted val="0"/>
    <c:plotArea>
      <c:layout>
        <c:manualLayout>
          <c:layoutTarget val="inner"/>
          <c:xMode val="edge"/>
          <c:yMode val="edge"/>
          <c:x val="8.4750000000000006E-2"/>
          <c:y val="0.124"/>
          <c:w val="0.83274999999999999"/>
          <c:h val="0.71099999999999997"/>
        </c:manualLayout>
      </c:layout>
      <c:barChart>
        <c:barDir val="col"/>
        <c:grouping val="stacked"/>
        <c:varyColors val="0"/>
        <c:ser>
          <c:idx val="2"/>
          <c:order val="0"/>
          <c:spPr>
            <a:solidFill>
              <a:srgbClr val="7E9BC8"/>
            </a:solidFill>
            <a:ln w="25400">
              <a:noFill/>
            </a:ln>
          </c:spPr>
          <c:invertIfNegative val="0"/>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dPt>
            <c:idx val="5"/>
            <c:invertIfNegative val="0"/>
            <c:bubble3D val="0"/>
            <c:spPr>
              <a:solidFill>
                <a:schemeClr val="bg1"/>
              </a:solidFill>
              <a:ln w="25400">
                <a:noFill/>
              </a:ln>
            </c:spPr>
          </c:dPt>
          <c:dPt>
            <c:idx val="6"/>
            <c:invertIfNegative val="0"/>
            <c:bubble3D val="0"/>
            <c:spPr>
              <a:noFill/>
              <a:ln w="25400">
                <a:noFill/>
              </a:ln>
            </c:spPr>
          </c:dPt>
          <c:cat>
            <c:strRef>
              <c:f>'1.2 wyniki sektora'!$B$2:$I$2</c:f>
              <c:strCache>
                <c:ptCount val="7"/>
                <c:pt idx="0">
                  <c:v>Profit
2015</c:v>
                </c:pt>
                <c:pt idx="1">
                  <c:v>Interest</c:v>
                </c:pt>
                <c:pt idx="2">
                  <c:v>Commissions</c:v>
                </c:pt>
                <c:pt idx="3">
                  <c:v>Other income</c:v>
                </c:pt>
                <c:pt idx="4">
                  <c:v>Expenses</c:v>
                </c:pt>
                <c:pt idx="5">
                  <c:v>Expenses
Risk
costs</c:v>
                </c:pt>
                <c:pt idx="6">
                  <c:v>Profit
2016</c:v>
                </c:pt>
              </c:strCache>
            </c:strRef>
          </c:cat>
          <c:val>
            <c:numRef>
              <c:f>'1.2 wyniki sektora'!$B$3:$I$3</c:f>
              <c:numCache>
                <c:formatCode>#,##0</c:formatCode>
                <c:ptCount val="7"/>
                <c:pt idx="1">
                  <c:v>14.174520689</c:v>
                </c:pt>
                <c:pt idx="2">
                  <c:v>16.137603966</c:v>
                </c:pt>
                <c:pt idx="3">
                  <c:v>16.137603966</c:v>
                </c:pt>
                <c:pt idx="4">
                  <c:v>17.642874749000001</c:v>
                </c:pt>
                <c:pt idx="5">
                  <c:v>17.642874749000001</c:v>
                </c:pt>
              </c:numCache>
            </c:numRef>
          </c:val>
        </c:ser>
        <c:ser>
          <c:idx val="3"/>
          <c:order val="1"/>
          <c:invertIfNegative val="0"/>
          <c:dPt>
            <c:idx val="0"/>
            <c:invertIfNegative val="0"/>
            <c:bubble3D val="0"/>
            <c:spPr>
              <a:solidFill>
                <a:schemeClr val="bg1">
                  <a:lumMod val="50000"/>
                </a:schemeClr>
              </a:solidFill>
            </c:spPr>
          </c:dPt>
          <c:dPt>
            <c:idx val="1"/>
            <c:invertIfNegative val="0"/>
            <c:bubble3D val="0"/>
            <c:spPr>
              <a:solidFill>
                <a:schemeClr val="bg1">
                  <a:lumMod val="65000"/>
                </a:schemeClr>
              </a:solidFill>
            </c:spPr>
          </c:dPt>
          <c:dPt>
            <c:idx val="2"/>
            <c:invertIfNegative val="0"/>
            <c:bubble3D val="0"/>
            <c:spPr>
              <a:solidFill>
                <a:srgbClr val="C00000"/>
              </a:solidFill>
            </c:spPr>
          </c:dPt>
          <c:dPt>
            <c:idx val="3"/>
            <c:invertIfNegative val="0"/>
            <c:bubble3D val="0"/>
            <c:spPr>
              <a:solidFill>
                <a:schemeClr val="bg1">
                  <a:lumMod val="85000"/>
                </a:schemeClr>
              </a:solidFill>
            </c:spPr>
          </c:dPt>
          <c:dPt>
            <c:idx val="4"/>
            <c:invertIfNegative val="0"/>
            <c:bubble3D val="0"/>
            <c:spPr>
              <a:solidFill>
                <a:srgbClr val="C00000"/>
              </a:solidFill>
            </c:spPr>
          </c:dPt>
          <c:dPt>
            <c:idx val="5"/>
            <c:invertIfNegative val="0"/>
            <c:bubble3D val="0"/>
            <c:spPr>
              <a:solidFill>
                <a:schemeClr val="bg1">
                  <a:lumMod val="65000"/>
                </a:schemeClr>
              </a:solidFill>
            </c:spPr>
          </c:dPt>
          <c:dPt>
            <c:idx val="6"/>
            <c:invertIfNegative val="0"/>
            <c:bubble3D val="0"/>
            <c:spPr>
              <a:solidFill>
                <a:schemeClr val="bg1">
                  <a:lumMod val="65000"/>
                </a:schemeClr>
              </a:solidFill>
            </c:spPr>
          </c:dPt>
          <c:dPt>
            <c:idx val="7"/>
            <c:invertIfNegative val="0"/>
            <c:bubble3D val="0"/>
            <c:spPr>
              <a:solidFill>
                <a:schemeClr val="bg1">
                  <a:lumMod val="50000"/>
                </a:schemeClr>
              </a:solidFill>
            </c:spPr>
          </c:dPt>
          <c:dLbls>
            <c:dLbl>
              <c:idx val="0"/>
              <c:layout>
                <c:manualLayout>
                  <c:x val="0"/>
                  <c:y val="-0.26400000000000001"/>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6749999999999994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6750000000000002E-2"/>
                </c:manualLayout>
              </c:layout>
              <c:tx>
                <c:rich>
                  <a:bodyPr rot="0" vert="horz"/>
                  <a:lstStyle/>
                  <a:p>
                    <a:pPr algn="ctr">
                      <a:defRPr/>
                    </a:pPr>
                    <a:r>
                      <a:rPr lang="en-US"/>
                      <a:t>(0.7)</a:t>
                    </a:r>
                  </a:p>
                </c:rich>
              </c:tx>
              <c:spPr>
                <a:noFill/>
                <a:ln>
                  <a:noFill/>
                </a:ln>
              </c:spPr>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000000000000002E-3"/>
                  <c:y val="-7.0250000000000007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5.7000000000000002E-2"/>
                </c:manualLayout>
              </c:layout>
              <c:tx>
                <c:rich>
                  <a:bodyPr rot="0" vert="horz"/>
                  <a:lstStyle/>
                  <a:p>
                    <a:pPr algn="ctr">
                      <a:defRPr/>
                    </a:pPr>
                    <a:r>
                      <a:rPr lang="en-US"/>
                      <a:t>(0.9)</a:t>
                    </a:r>
                  </a:p>
                </c:rich>
              </c:tx>
              <c:spPr>
                <a:noFill/>
                <a:ln>
                  <a:noFill/>
                </a:ln>
              </c:spPr>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4250000000000002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33624999999999999"/>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 wyniki sektora'!$B$2:$I$2</c:f>
              <c:strCache>
                <c:ptCount val="7"/>
                <c:pt idx="0">
                  <c:v>Profit
2015</c:v>
                </c:pt>
                <c:pt idx="1">
                  <c:v>Interest</c:v>
                </c:pt>
                <c:pt idx="2">
                  <c:v>Commissions</c:v>
                </c:pt>
                <c:pt idx="3">
                  <c:v>Other income</c:v>
                </c:pt>
                <c:pt idx="4">
                  <c:v>Expenses</c:v>
                </c:pt>
                <c:pt idx="5">
                  <c:v>Expenses
Risk
costs</c:v>
                </c:pt>
                <c:pt idx="6">
                  <c:v>Profit
2016</c:v>
                </c:pt>
              </c:strCache>
            </c:strRef>
          </c:cat>
          <c:val>
            <c:numRef>
              <c:f>'1.2 wyniki sektora'!$B$4:$I$4</c:f>
              <c:numCache>
                <c:formatCode>#\ ##0.0</c:formatCode>
                <c:ptCount val="7"/>
                <c:pt idx="0">
                  <c:v>14.174520689</c:v>
                </c:pt>
                <c:pt idx="1">
                  <c:v>2.6800870219999999</c:v>
                </c:pt>
                <c:pt idx="2">
                  <c:v>0.71700374499999997</c:v>
                </c:pt>
                <c:pt idx="3">
                  <c:v>2.3562068379999999</c:v>
                </c:pt>
                <c:pt idx="4">
                  <c:v>0.85093605500000002</c:v>
                </c:pt>
                <c:pt idx="5">
                  <c:v>0.84657445200000003</c:v>
                </c:pt>
                <c:pt idx="6">
                  <c:v>18.489449200999999</c:v>
                </c:pt>
              </c:numCache>
            </c:numRef>
          </c:val>
        </c:ser>
        <c:dLbls>
          <c:showLegendKey val="0"/>
          <c:showVal val="0"/>
          <c:showCatName val="0"/>
          <c:showSerName val="0"/>
          <c:showPercent val="0"/>
          <c:showBubbleSize val="0"/>
        </c:dLbls>
        <c:gapWidth val="60"/>
        <c:overlap val="100"/>
        <c:axId val="237498744"/>
        <c:axId val="237499136"/>
      </c:barChart>
      <c:catAx>
        <c:axId val="2374987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600" b="0" i="0" u="none" baseline="0">
                <a:solidFill>
                  <a:schemeClr val="tx1">
                    <a:lumMod val="75000"/>
                    <a:lumOff val="25000"/>
                  </a:schemeClr>
                </a:solidFill>
                <a:latin typeface="Calibri"/>
                <a:ea typeface="Calibri"/>
                <a:cs typeface="Calibri"/>
              </a:defRPr>
            </a:pPr>
            <a:endParaRPr lang="pl-PL"/>
          </a:p>
        </c:txPr>
        <c:crossAx val="237499136"/>
        <c:crossesAt val="0"/>
        <c:auto val="1"/>
        <c:lblAlgn val="ctr"/>
        <c:lblOffset val="100"/>
        <c:noMultiLvlLbl val="0"/>
      </c:catAx>
      <c:valAx>
        <c:axId val="237499136"/>
        <c:scaling>
          <c:orientation val="minMax"/>
          <c:max val="23"/>
          <c:min val="0"/>
        </c:scaling>
        <c:delete val="0"/>
        <c:axPos val="l"/>
        <c:numFmt formatCode="#,##0" sourceLinked="1"/>
        <c:majorTickMark val="none"/>
        <c:minorTickMark val="none"/>
        <c:tickLblPos val="none"/>
        <c:spPr>
          <a:ln>
            <a:noFill/>
          </a:ln>
        </c:spPr>
        <c:crossAx val="237498744"/>
        <c:crosses val="autoZero"/>
        <c:crossBetween val="between"/>
      </c:valAx>
      <c:spPr>
        <a:solidFill>
          <a:srgbClr val="FFFFFF"/>
        </a:solidFill>
        <a:ln w="25400">
          <a:noFill/>
        </a:ln>
      </c:spPr>
    </c:plotArea>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u="none" baseline="0">
                <a:solidFill>
                  <a:schemeClr val="tx1">
                    <a:lumMod val="75000"/>
                    <a:lumOff val="25000"/>
                  </a:schemeClr>
                </a:solidFill>
              </a:rPr>
              <a:t>Share of impaired receivables in the banking sector </a:t>
            </a:r>
            <a:r>
              <a:rPr lang="en-US" sz="900" b="0" u="none" baseline="0">
                <a:solidFill>
                  <a:schemeClr val="tx1">
                    <a:lumMod val="75000"/>
                    <a:lumOff val="25000"/>
                  </a:schemeClr>
                </a:solidFill>
              </a:rPr>
              <a:t>(%)</a:t>
            </a:r>
          </a:p>
        </c:rich>
      </c:tx>
      <c:layout>
        <c:manualLayout>
          <c:xMode val="edge"/>
          <c:yMode val="edge"/>
          <c:x val="0.17499999999999999"/>
          <c:y val="7.2500000000000004E-3"/>
        </c:manualLayout>
      </c:layout>
      <c:overlay val="1"/>
      <c:spPr>
        <a:noFill/>
        <a:ln>
          <a:noFill/>
        </a:ln>
      </c:spPr>
    </c:title>
    <c:autoTitleDeleted val="0"/>
    <c:plotArea>
      <c:layout>
        <c:manualLayout>
          <c:layoutTarget val="inner"/>
          <c:xMode val="edge"/>
          <c:yMode val="edge"/>
          <c:x val="0"/>
          <c:y val="0.15525"/>
          <c:w val="0.997"/>
          <c:h val="0.54374999999999996"/>
        </c:manualLayout>
      </c:layout>
      <c:lineChart>
        <c:grouping val="standard"/>
        <c:varyColors val="0"/>
        <c:ser>
          <c:idx val="0"/>
          <c:order val="0"/>
          <c:tx>
            <c:strRef>
              <c:f>'1.2 NPL-sektor'!$A$2</c:f>
              <c:strCache>
                <c:ptCount val="1"/>
                <c:pt idx="0">
                  <c:v>Enterprises</c:v>
                </c:pt>
              </c:strCache>
            </c:strRef>
          </c:tx>
          <c:spPr>
            <a:ln>
              <a:solidFill>
                <a:schemeClr val="bg1">
                  <a:lumMod val="50000"/>
                </a:schemeClr>
              </a:solidFill>
            </a:ln>
          </c:spPr>
          <c:marker>
            <c:symbol val="square"/>
            <c:size val="7"/>
            <c:spPr>
              <a:solidFill>
                <a:schemeClr val="bg1">
                  <a:lumMod val="50000"/>
                </a:schemeClr>
              </a:solidFill>
              <a:ln>
                <a:noFill/>
              </a:ln>
            </c:spPr>
          </c:marker>
          <c:dLbls>
            <c:dLbl>
              <c:idx val="0"/>
              <c:layout/>
              <c:tx>
                <c:rich>
                  <a:bodyPr/>
                  <a:lstStyle/>
                  <a:p>
                    <a:r>
                      <a:rPr lang="en-US"/>
                      <a:t>10.3</a:t>
                    </a:r>
                  </a:p>
                </c:rich>
              </c:tx>
              <c:dLblPos val="t"/>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11.7</a:t>
                    </a:r>
                  </a:p>
                </c:rich>
              </c:tx>
              <c:dLblPos val="t"/>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11.6</a:t>
                    </a:r>
                  </a:p>
                </c:rich>
              </c:tx>
              <c:dLblPos val="t"/>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11.3</a:t>
                    </a:r>
                  </a:p>
                </c:rich>
              </c:tx>
              <c:dLblPos val="t"/>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10.0</a:t>
                    </a:r>
                  </a:p>
                </c:rich>
              </c:tx>
              <c:dLblPos val="t"/>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9.0</a:t>
                    </a:r>
                  </a:p>
                </c:rich>
              </c:tx>
              <c:dLblPos val="t"/>
              <c:showLegendKey val="0"/>
              <c:showVal val="1"/>
              <c:showCatName val="0"/>
              <c:showSerName val="0"/>
              <c:showPercent val="0"/>
              <c:showBubbleSize val="0"/>
              <c:extLst>
                <c:ext xmlns:c15="http://schemas.microsoft.com/office/drawing/2012/chart" uri="{CE6537A1-D6FC-4f65-9D91-7224C49458BB}">
                  <c15:layout/>
                </c:ext>
              </c:extLst>
            </c:dLbl>
            <c:spPr>
              <a:noFill/>
              <a:ln>
                <a:noFill/>
              </a:ln>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 NPL-sektor'!$D$1:$I$1</c:f>
              <c:numCache>
                <c:formatCode>General</c:formatCode>
                <c:ptCount val="6"/>
                <c:pt idx="0">
                  <c:v>2011</c:v>
                </c:pt>
                <c:pt idx="1">
                  <c:v>2012</c:v>
                </c:pt>
                <c:pt idx="2">
                  <c:v>2013</c:v>
                </c:pt>
                <c:pt idx="3">
                  <c:v>2014</c:v>
                </c:pt>
                <c:pt idx="4">
                  <c:v>2015</c:v>
                </c:pt>
                <c:pt idx="5">
                  <c:v>2016</c:v>
                </c:pt>
              </c:numCache>
            </c:numRef>
          </c:cat>
          <c:val>
            <c:numRef>
              <c:f>'1.2 NPL-sektor'!$D$2:$I$2</c:f>
              <c:numCache>
                <c:formatCode>#\ ##0.0</c:formatCode>
                <c:ptCount val="6"/>
                <c:pt idx="0">
                  <c:v>10.3</c:v>
                </c:pt>
                <c:pt idx="1">
                  <c:v>11.7</c:v>
                </c:pt>
                <c:pt idx="2">
                  <c:v>11.6</c:v>
                </c:pt>
                <c:pt idx="3">
                  <c:v>11.326548925506669</c:v>
                </c:pt>
                <c:pt idx="4">
                  <c:v>9.9766842557369007</c:v>
                </c:pt>
                <c:pt idx="5">
                  <c:v>8.9767346098414666</c:v>
                </c:pt>
              </c:numCache>
            </c:numRef>
          </c:val>
          <c:smooth val="0"/>
        </c:ser>
        <c:ser>
          <c:idx val="1"/>
          <c:order val="1"/>
          <c:tx>
            <c:strRef>
              <c:f>'1.2 NPL-sektor'!$A$3</c:f>
              <c:strCache>
                <c:ptCount val="1"/>
                <c:pt idx="0">
                  <c:v>Households</c:v>
                </c:pt>
              </c:strCache>
            </c:strRef>
          </c:tx>
          <c:spPr>
            <a:ln>
              <a:solidFill>
                <a:srgbClr val="C00000"/>
              </a:solidFill>
            </a:ln>
          </c:spPr>
          <c:marker>
            <c:symbol val="square"/>
            <c:size val="7"/>
            <c:spPr>
              <a:solidFill>
                <a:srgbClr val="C00000"/>
              </a:solidFill>
              <a:ln>
                <a:noFill/>
              </a:ln>
            </c:spPr>
          </c:marker>
          <c:dLbls>
            <c:numFmt formatCode="#,##0.0" sourceLinked="0"/>
            <c:spPr>
              <a:noFill/>
              <a:ln>
                <a:noFill/>
              </a:ln>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 NPL-sektor'!$D$1:$I$1</c:f>
              <c:numCache>
                <c:formatCode>General</c:formatCode>
                <c:ptCount val="6"/>
                <c:pt idx="0">
                  <c:v>2011</c:v>
                </c:pt>
                <c:pt idx="1">
                  <c:v>2012</c:v>
                </c:pt>
                <c:pt idx="2">
                  <c:v>2013</c:v>
                </c:pt>
                <c:pt idx="3">
                  <c:v>2014</c:v>
                </c:pt>
                <c:pt idx="4">
                  <c:v>2015</c:v>
                </c:pt>
                <c:pt idx="5">
                  <c:v>2016</c:v>
                </c:pt>
              </c:numCache>
            </c:numRef>
          </c:cat>
          <c:val>
            <c:numRef>
              <c:f>'1.2 NPL-sektor'!$D$3:$I$3</c:f>
              <c:numCache>
                <c:formatCode>#\ ##0.0</c:formatCode>
                <c:ptCount val="6"/>
                <c:pt idx="0">
                  <c:v>7.3</c:v>
                </c:pt>
                <c:pt idx="1">
                  <c:v>7.4</c:v>
                </c:pt>
                <c:pt idx="2">
                  <c:v>7.1</c:v>
                </c:pt>
                <c:pt idx="3">
                  <c:v>6.5</c:v>
                </c:pt>
                <c:pt idx="4">
                  <c:v>6.2293454592032793</c:v>
                </c:pt>
                <c:pt idx="5">
                  <c:v>6.0605552575107291</c:v>
                </c:pt>
              </c:numCache>
            </c:numRef>
          </c:val>
          <c:smooth val="0"/>
        </c:ser>
        <c:ser>
          <c:idx val="2"/>
          <c:order val="2"/>
          <c:tx>
            <c:strRef>
              <c:f>'1.2 NPL-sektor'!$A$4</c:f>
              <c:strCache>
                <c:ptCount val="1"/>
                <c:pt idx="0">
                  <c:v>Non-financial sector</c:v>
                </c:pt>
              </c:strCache>
            </c:strRef>
          </c:tx>
          <c:spPr>
            <a:ln>
              <a:solidFill>
                <a:schemeClr val="tx1">
                  <a:lumMod val="95000"/>
                  <a:lumOff val="5000"/>
                </a:schemeClr>
              </a:solidFill>
              <a:prstDash val="solid"/>
            </a:ln>
          </c:spPr>
          <c:marker>
            <c:symbol val="square"/>
            <c:size val="7"/>
            <c:spPr>
              <a:solidFill>
                <a:schemeClr val="tx1">
                  <a:lumMod val="85000"/>
                  <a:lumOff val="15000"/>
                </a:schemeClr>
              </a:solidFill>
              <a:ln>
                <a:solidFill>
                  <a:schemeClr val="tx1">
                    <a:lumMod val="95000"/>
                    <a:lumOff val="5000"/>
                  </a:schemeClr>
                </a:solidFill>
              </a:ln>
            </c:spPr>
          </c:marker>
          <c:dLbls>
            <c:numFmt formatCode="#,##0.0" sourceLinked="0"/>
            <c:spPr>
              <a:noFill/>
              <a:ln>
                <a:noFill/>
              </a:ln>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 NPL-sektor'!$D$1:$I$1</c:f>
              <c:numCache>
                <c:formatCode>General</c:formatCode>
                <c:ptCount val="6"/>
                <c:pt idx="0">
                  <c:v>2011</c:v>
                </c:pt>
                <c:pt idx="1">
                  <c:v>2012</c:v>
                </c:pt>
                <c:pt idx="2">
                  <c:v>2013</c:v>
                </c:pt>
                <c:pt idx="3">
                  <c:v>2014</c:v>
                </c:pt>
                <c:pt idx="4">
                  <c:v>2015</c:v>
                </c:pt>
                <c:pt idx="5">
                  <c:v>2016</c:v>
                </c:pt>
              </c:numCache>
            </c:numRef>
          </c:cat>
          <c:val>
            <c:numRef>
              <c:f>'1.2 NPL-sektor'!$D$4:$I$4</c:f>
              <c:numCache>
                <c:formatCode>#\ ##0.0</c:formatCode>
                <c:ptCount val="6"/>
                <c:pt idx="0">
                  <c:v>8.232446551316297</c:v>
                </c:pt>
                <c:pt idx="1">
                  <c:v>8.8416878090174649</c:v>
                </c:pt>
                <c:pt idx="2">
                  <c:v>8.5490398814780786</c:v>
                </c:pt>
                <c:pt idx="3">
                  <c:v>8.1225776306692818</c:v>
                </c:pt>
                <c:pt idx="4">
                  <c:v>7.478968667574792</c:v>
                </c:pt>
                <c:pt idx="5">
                  <c:v>7.0334136032732673</c:v>
                </c:pt>
              </c:numCache>
            </c:numRef>
          </c:val>
          <c:smooth val="0"/>
        </c:ser>
        <c:dLbls>
          <c:showLegendKey val="0"/>
          <c:showVal val="0"/>
          <c:showCatName val="0"/>
          <c:showSerName val="0"/>
          <c:showPercent val="0"/>
          <c:showBubbleSize val="0"/>
        </c:dLbls>
        <c:marker val="1"/>
        <c:smooth val="0"/>
        <c:axId val="237968920"/>
        <c:axId val="237969312"/>
      </c:lineChart>
      <c:catAx>
        <c:axId val="237968920"/>
        <c:scaling>
          <c:orientation val="minMax"/>
        </c:scaling>
        <c:delete val="0"/>
        <c:axPos val="b"/>
        <c:numFmt formatCode="General" sourceLinked="1"/>
        <c:majorTickMark val="out"/>
        <c:minorTickMark val="none"/>
        <c:tickLblPos val="nextTo"/>
        <c:txPr>
          <a:bodyPr rot="0" vert="horz"/>
          <a:lstStyle/>
          <a:p>
            <a:pPr>
              <a:defRPr lang="en-US" u="none" baseline="0">
                <a:solidFill>
                  <a:schemeClr val="tx1">
                    <a:lumMod val="75000"/>
                    <a:lumOff val="25000"/>
                  </a:schemeClr>
                </a:solidFill>
              </a:defRPr>
            </a:pPr>
            <a:endParaRPr lang="pl-PL"/>
          </a:p>
        </c:txPr>
        <c:crossAx val="237969312"/>
        <c:crosses val="autoZero"/>
        <c:auto val="1"/>
        <c:lblAlgn val="ctr"/>
        <c:lblOffset val="100"/>
        <c:noMultiLvlLbl val="0"/>
      </c:catAx>
      <c:valAx>
        <c:axId val="237969312"/>
        <c:scaling>
          <c:orientation val="minMax"/>
          <c:min val="4"/>
        </c:scaling>
        <c:delete val="1"/>
        <c:axPos val="l"/>
        <c:numFmt formatCode="#\ ##0.0" sourceLinked="1"/>
        <c:majorTickMark val="out"/>
        <c:minorTickMark val="none"/>
        <c:tickLblPos val="none"/>
        <c:crossAx val="237968920"/>
        <c:crosses val="autoZero"/>
        <c:crossBetween val="between"/>
      </c:valAx>
    </c:plotArea>
    <c:legend>
      <c:legendPos val="b"/>
      <c:layout>
        <c:manualLayout>
          <c:xMode val="edge"/>
          <c:yMode val="edge"/>
          <c:x val="0.05"/>
          <c:y val="0.80774999999999997"/>
          <c:w val="0.92249999999999999"/>
          <c:h val="0.19225"/>
        </c:manualLayout>
      </c:layout>
      <c:overlay val="0"/>
      <c:txPr>
        <a:bodyPr rot="0" vert="horz"/>
        <a:lstStyle/>
        <a:p>
          <a:pPr>
            <a:defRPr lang="en-US" u="none" baseline="0">
              <a:solidFill>
                <a:schemeClr val="tx1">
                  <a:lumMod val="75000"/>
                  <a:lumOff val="25000"/>
                </a:schemeClr>
              </a:solidFill>
            </a:defRPr>
          </a:pPr>
          <a:endParaRPr lang="pl-PL"/>
        </a:p>
      </c:txPr>
    </c:legend>
    <c:plotVisOnly val="1"/>
    <c:dispBlanksAs val="gap"/>
    <c:showDLblsOverMax val="1"/>
  </c:chart>
  <c:spPr>
    <a:ln>
      <a:noFill/>
    </a:ln>
  </c:spPr>
  <c:txPr>
    <a:bodyPr rot="0" vert="horz"/>
    <a:lstStyle/>
    <a:p>
      <a:pPr>
        <a:defRPr lang="en-US" u="none" baseline="0"/>
      </a:pPr>
      <a:endParaRPr lang="pl-PL"/>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60" b="0" i="0" u="none" strike="noStrike" baseline="0">
                <a:effectLst/>
              </a:rPr>
              <a:t>Cash loans and installment loans (PLN’000)</a:t>
            </a:r>
            <a:r>
              <a:rPr lang="en-US" sz="900" b="0" i="0" u="none" baseline="0">
                <a:solidFill>
                  <a:srgbClr val="000000"/>
                </a:solidFill>
                <a:latin typeface="Calibri"/>
                <a:ea typeface="Calibri"/>
                <a:cs typeface="Calibri"/>
              </a:rPr>
              <a:t>
</a:t>
            </a:r>
            <a:r>
              <a:rPr lang="pl-PL" sz="960" b="0" i="0" u="none" strike="noStrike" baseline="0">
                <a:effectLst/>
              </a:rPr>
              <a:t>Share in the structure of Group’s consumer loans (%) </a:t>
            </a:r>
            <a:endParaRPr lang="en-US" sz="900" b="0" i="0" u="none" baseline="0">
              <a:solidFill>
                <a:srgbClr val="000000"/>
              </a:solidFill>
              <a:latin typeface="Calibri"/>
              <a:ea typeface="Calibri"/>
              <a:cs typeface="Calibri"/>
            </a:endParaRPr>
          </a:p>
        </c:rich>
      </c:tx>
      <c:layout>
        <c:manualLayout>
          <c:xMode val="edge"/>
          <c:yMode val="edge"/>
          <c:x val="0.15225"/>
          <c:y val="1.0500000000000001E-2"/>
        </c:manualLayout>
      </c:layout>
      <c:overlay val="0"/>
      <c:spPr>
        <a:solidFill>
          <a:srgbClr val="FFFFFF"/>
        </a:solidFill>
        <a:ln w="25400">
          <a:noFill/>
        </a:ln>
      </c:spPr>
    </c:title>
    <c:autoTitleDeleted val="0"/>
    <c:plotArea>
      <c:layout>
        <c:manualLayout>
          <c:layoutTarget val="inner"/>
          <c:xMode val="edge"/>
          <c:yMode val="edge"/>
          <c:x val="1.375E-2"/>
          <c:y val="0.1545"/>
          <c:w val="0.97850000000000004"/>
          <c:h val="0.62050000000000005"/>
        </c:manualLayout>
      </c:layout>
      <c:barChart>
        <c:barDir val="col"/>
        <c:grouping val="clustered"/>
        <c:varyColors val="0"/>
        <c:ser>
          <c:idx val="1"/>
          <c:order val="0"/>
          <c:tx>
            <c:strRef>
              <c:f>'2.1-Nal-wykres'!$D$9</c:f>
              <c:strCache>
                <c:ptCount val="1"/>
                <c:pt idx="0">
                  <c:v>Cash loans and installment loans</c:v>
                </c:pt>
              </c:strCache>
            </c:strRef>
          </c:tx>
          <c:spPr>
            <a:solidFill>
              <a:schemeClr val="bg1">
                <a:lumMod val="50000"/>
              </a:schemeClr>
            </a:solidFill>
            <a:ln w="25400">
              <a:noFill/>
            </a:ln>
          </c:spPr>
          <c:invertIfNegative val="0"/>
          <c:dPt>
            <c:idx val="3"/>
            <c:invertIfNegative val="0"/>
            <c:bubble3D val="0"/>
            <c:spPr>
              <a:solidFill>
                <a:schemeClr val="bg1">
                  <a:lumMod val="50000"/>
                </a:schemeClr>
              </a:solidFill>
              <a:ln w="25400">
                <a:noFill/>
              </a:ln>
            </c:spPr>
          </c:dPt>
          <c:dPt>
            <c:idx val="4"/>
            <c:invertIfNegative val="0"/>
            <c:bubble3D val="0"/>
            <c:spPr>
              <a:solidFill>
                <a:srgbClr val="B84C48"/>
              </a:solidFill>
              <a:ln w="25400">
                <a:noFill/>
              </a:ln>
            </c:spPr>
          </c:dPt>
          <c:dLbls>
            <c:numFmt formatCode="#,##0" sourceLinked="0"/>
            <c:spPr>
              <a:noFill/>
              <a:ln w="25400">
                <a:noFill/>
              </a:ln>
            </c:spPr>
            <c:txPr>
              <a:bodyPr rot="-5400000" vert="horz"/>
              <a:lstStyle/>
              <a:p>
                <a:pPr algn="ctr">
                  <a:defRPr lang="en-US" sz="9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'2.1-Nal-wykres'!$H$8:$L$8</c:f>
              <c:numCache>
                <c:formatCode>General</c:formatCode>
                <c:ptCount val="5"/>
                <c:pt idx="0">
                  <c:v>2012</c:v>
                </c:pt>
                <c:pt idx="1">
                  <c:v>2013</c:v>
                </c:pt>
                <c:pt idx="2">
                  <c:v>2014</c:v>
                </c:pt>
                <c:pt idx="3">
                  <c:v>2015</c:v>
                </c:pt>
                <c:pt idx="4">
                  <c:v>2016</c:v>
                </c:pt>
              </c:numCache>
            </c:numRef>
          </c:cat>
          <c:val>
            <c:numRef>
              <c:f>'2.1-Nal-wykres'!$H$9:$L$9</c:f>
              <c:numCache>
                <c:formatCode>#,##0</c:formatCode>
                <c:ptCount val="5"/>
                <c:pt idx="0">
                  <c:v>1131.885</c:v>
                </c:pt>
                <c:pt idx="1">
                  <c:v>1458.3779999999999</c:v>
                </c:pt>
                <c:pt idx="2">
                  <c:v>1680.009</c:v>
                </c:pt>
                <c:pt idx="3">
                  <c:v>2031.277</c:v>
                </c:pt>
                <c:pt idx="4">
                  <c:v>2161.3470000000002</c:v>
                </c:pt>
              </c:numCache>
            </c:numRef>
          </c:val>
        </c:ser>
        <c:dLbls>
          <c:showLegendKey val="0"/>
          <c:showVal val="0"/>
          <c:showCatName val="0"/>
          <c:showSerName val="0"/>
          <c:showPercent val="0"/>
          <c:showBubbleSize val="0"/>
        </c:dLbls>
        <c:gapWidth val="60"/>
        <c:axId val="237970096"/>
        <c:axId val="237970488"/>
      </c:barChart>
      <c:lineChart>
        <c:grouping val="standard"/>
        <c:varyColors val="0"/>
        <c:ser>
          <c:idx val="0"/>
          <c:order val="1"/>
          <c:tx>
            <c:strRef>
              <c:f>'2.1-Nal-wykres'!$D$10</c:f>
              <c:strCache>
                <c:ptCount val="1"/>
                <c:pt idx="0">
                  <c:v>Share in the structure of Group’s consumer loans</c:v>
                </c:pt>
              </c:strCache>
            </c:strRef>
          </c:tx>
          <c:spPr>
            <a:ln w="25400">
              <a:solidFill>
                <a:srgbClr val="DD0806"/>
              </a:solidFill>
              <a:prstDash val="solid"/>
            </a:ln>
          </c:spPr>
          <c:marker>
            <c:symbol val="square"/>
            <c:size val="7"/>
            <c:spPr>
              <a:solidFill>
                <a:srgbClr val="C00000"/>
              </a:solidFill>
              <a:ln>
                <a:noFill/>
                <a:prstDash val="solid"/>
              </a:ln>
            </c:spPr>
          </c:marker>
          <c:dPt>
            <c:idx val="3"/>
            <c:bubble3D val="0"/>
            <c:spPr>
              <a:ln w="25400">
                <a:solidFill>
                  <a:srgbClr val="DD0806"/>
                </a:solidFill>
                <a:prstDash val="solid"/>
              </a:ln>
            </c:spPr>
          </c:dPt>
          <c:dPt>
            <c:idx val="4"/>
            <c:marker>
              <c:spPr>
                <a:solidFill>
                  <a:schemeClr val="bg1">
                    <a:lumMod val="50000"/>
                  </a:schemeClr>
                </a:solidFill>
                <a:ln>
                  <a:noFill/>
                  <a:prstDash val="solid"/>
                </a:ln>
              </c:spPr>
            </c:marker>
            <c:bubble3D val="0"/>
            <c:spPr>
              <a:ln w="25400">
                <a:solidFill>
                  <a:srgbClr val="DD0806"/>
                </a:solidFill>
                <a:prstDash val="solid"/>
              </a:ln>
            </c:spPr>
          </c:dPt>
          <c:dLbls>
            <c:dLbl>
              <c:idx val="3"/>
              <c:layout>
                <c:manualLayout>
                  <c:x val="-6.2E-2"/>
                  <c:y val="-6.4250000000000002E-2"/>
                </c:manualLayout>
              </c:layout>
              <c:spPr>
                <a:noFill/>
                <a:ln w="25400">
                  <a:noFill/>
                </a:ln>
              </c:spPr>
              <c:txPr>
                <a:bodyPr rot="0" vert="horz"/>
                <a:lstStyle/>
                <a:p>
                  <a:pPr algn="ctr">
                    <a:defRPr lang="en-US" sz="900" b="0" i="0" u="none" baseline="0">
                      <a:solidFill>
                        <a:srgbClr val="000000"/>
                      </a:solidFill>
                      <a:latin typeface="Calibri"/>
                      <a:ea typeface="Calibri"/>
                      <a:cs typeface="Calibri"/>
                    </a:defRPr>
                  </a:pPr>
                  <a:endParaRPr lang="pl-PL"/>
                </a:p>
              </c:txPr>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50000000000004E-2"/>
                  <c:y val="-5.0750000000000003E-2"/>
                </c:manualLayout>
              </c:layout>
              <c:spPr>
                <a:noFill/>
                <a:ln w="25400">
                  <a:noFill/>
                </a:ln>
              </c:spPr>
              <c:txPr>
                <a:bodyPr rot="0" vert="horz"/>
                <a:lstStyle/>
                <a:p>
                  <a:pPr algn="ctr">
                    <a:defRPr lang="en-US" sz="900" b="0" i="0" u="none" baseline="0">
                      <a:solidFill>
                        <a:srgbClr val="000000"/>
                      </a:solidFill>
                      <a:latin typeface="Calibri"/>
                      <a:ea typeface="Calibri"/>
                      <a:cs typeface="Calibri"/>
                    </a:defRPr>
                  </a:pPr>
                  <a:endParaRPr lang="pl-PL"/>
                </a:p>
              </c:txPr>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w="25400">
                <a:noFill/>
              </a:ln>
            </c:spPr>
            <c:txPr>
              <a:bodyPr rot="0" vert="horz"/>
              <a:lstStyle/>
              <a:p>
                <a:pPr algn="ctr">
                  <a:defRPr lang="en-US" sz="900" b="0" i="0" u="none" baseline="0">
                    <a:solidFill>
                      <a:srgbClr val="000000"/>
                    </a:solidFill>
                    <a:latin typeface="Calibri"/>
                    <a:ea typeface="Calibri"/>
                    <a:cs typeface="Calibri"/>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'2.1-Nal-wykres'!$H$8:$L$8</c:f>
              <c:numCache>
                <c:formatCode>General</c:formatCode>
                <c:ptCount val="5"/>
                <c:pt idx="0">
                  <c:v>2012</c:v>
                </c:pt>
                <c:pt idx="1">
                  <c:v>2013</c:v>
                </c:pt>
                <c:pt idx="2">
                  <c:v>2014</c:v>
                </c:pt>
                <c:pt idx="3">
                  <c:v>2015</c:v>
                </c:pt>
                <c:pt idx="4">
                  <c:v>2016</c:v>
                </c:pt>
              </c:numCache>
            </c:numRef>
          </c:cat>
          <c:val>
            <c:numRef>
              <c:f>'2.1-Nal-wykres'!$H$10:$L$10</c:f>
              <c:numCache>
                <c:formatCode>0.0</c:formatCode>
                <c:ptCount val="5"/>
                <c:pt idx="0">
                  <c:v>31.75555056168427</c:v>
                </c:pt>
                <c:pt idx="1">
                  <c:v>35.199255069804622</c:v>
                </c:pt>
                <c:pt idx="2">
                  <c:v>37.978638486667869</c:v>
                </c:pt>
                <c:pt idx="3">
                  <c:v>43.114496784895223</c:v>
                </c:pt>
                <c:pt idx="4">
                  <c:v>45.655521551185124</c:v>
                </c:pt>
              </c:numCache>
            </c:numRef>
          </c:val>
          <c:smooth val="0"/>
        </c:ser>
        <c:dLbls>
          <c:showLegendKey val="0"/>
          <c:showVal val="0"/>
          <c:showCatName val="0"/>
          <c:showSerName val="0"/>
          <c:showPercent val="0"/>
          <c:showBubbleSize val="0"/>
        </c:dLbls>
        <c:marker val="1"/>
        <c:smooth val="0"/>
        <c:axId val="237970880"/>
        <c:axId val="237971272"/>
      </c:lineChart>
      <c:catAx>
        <c:axId val="23797009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37970488"/>
        <c:crosses val="autoZero"/>
        <c:auto val="1"/>
        <c:lblAlgn val="ctr"/>
        <c:lblOffset val="100"/>
        <c:noMultiLvlLbl val="0"/>
      </c:catAx>
      <c:valAx>
        <c:axId val="237970488"/>
        <c:scaling>
          <c:orientation val="minMax"/>
          <c:max val="2500"/>
          <c:min val="0"/>
        </c:scaling>
        <c:delete val="0"/>
        <c:axPos val="l"/>
        <c:numFmt formatCode="#,##0" sourceLinked="1"/>
        <c:majorTickMark val="none"/>
        <c:minorTickMark val="none"/>
        <c:tickLblPos val="none"/>
        <c:spPr>
          <a:ln w="9525">
            <a:noFill/>
          </a:ln>
        </c:spPr>
        <c:crossAx val="237970096"/>
        <c:crosses val="autoZero"/>
        <c:crossBetween val="between"/>
      </c:valAx>
      <c:catAx>
        <c:axId val="237970880"/>
        <c:scaling>
          <c:orientation val="minMax"/>
        </c:scaling>
        <c:delete val="1"/>
        <c:axPos val="b"/>
        <c:numFmt formatCode="General" sourceLinked="1"/>
        <c:majorTickMark val="out"/>
        <c:minorTickMark val="none"/>
        <c:tickLblPos val="nextTo"/>
        <c:crossAx val="237971272"/>
        <c:crosses val="autoZero"/>
        <c:auto val="1"/>
        <c:lblAlgn val="ctr"/>
        <c:lblOffset val="100"/>
        <c:noMultiLvlLbl val="0"/>
      </c:catAx>
      <c:valAx>
        <c:axId val="237971272"/>
        <c:scaling>
          <c:orientation val="minMax"/>
        </c:scaling>
        <c:delete val="0"/>
        <c:axPos val="r"/>
        <c:numFmt formatCode="0.0" sourceLinked="1"/>
        <c:majorTickMark val="none"/>
        <c:minorTickMark val="none"/>
        <c:tickLblPos val="none"/>
        <c:spPr>
          <a:ln w="9525">
            <a:noFill/>
          </a:ln>
        </c:spPr>
        <c:crossAx val="237970880"/>
        <c:crosses val="max"/>
        <c:crossBetween val="between"/>
      </c:valAx>
      <c:spPr>
        <a:noFill/>
        <a:ln w="12700">
          <a:solidFill>
            <a:srgbClr val="FFFFFF"/>
          </a:solidFill>
          <a:prstDash val="solid"/>
        </a:ln>
      </c:spPr>
    </c:plotArea>
    <c:legend>
      <c:legendPos val="b"/>
      <c:layout>
        <c:manualLayout>
          <c:xMode val="edge"/>
          <c:yMode val="edge"/>
          <c:x val="0"/>
          <c:y val="0.85124999999999995"/>
          <c:w val="1"/>
          <c:h val="0.11724999999999999"/>
        </c:manualLayout>
      </c:layout>
      <c:overlay val="0"/>
      <c:spPr>
        <a:noFill/>
        <a:ln w="25400">
          <a:noFill/>
        </a:ln>
      </c:spPr>
      <c:txPr>
        <a:bodyPr rot="0" vert="horz"/>
        <a:lstStyle/>
        <a:p>
          <a:pPr>
            <a:defRPr lang="en-US" sz="73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8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1000" b="0" i="0" u="none" baseline="0">
                <a:solidFill>
                  <a:schemeClr val="tx1">
                    <a:lumMod val="75000"/>
                    <a:lumOff val="25000"/>
                  </a:schemeClr>
                </a:solidFill>
                <a:latin typeface="Calibri"/>
                <a:ea typeface="Calibri"/>
                <a:cs typeface="Calibri"/>
              </a:rPr>
              <a:t>Group's income in 2016 </a:t>
            </a:r>
            <a:r>
              <a:rPr lang="en-US" sz="1000" b="0" i="0" u="none" baseline="0">
                <a:solidFill>
                  <a:schemeClr val="tx1">
                    <a:lumMod val="75000"/>
                    <a:lumOff val="25000"/>
                  </a:schemeClr>
                </a:solidFill>
                <a:latin typeface="Calibri"/>
                <a:ea typeface="Calibri"/>
                <a:cs typeface="Calibri"/>
              </a:rPr>
              <a:t>(</a:t>
            </a:r>
            <a:r>
              <a:rPr lang="pl-PL" sz="1000" b="0" i="0" u="none" baseline="0">
                <a:solidFill>
                  <a:schemeClr val="tx1">
                    <a:lumMod val="75000"/>
                    <a:lumOff val="25000"/>
                  </a:schemeClr>
                </a:solidFill>
                <a:latin typeface="Calibri"/>
                <a:ea typeface="Calibri"/>
                <a:cs typeface="Calibri"/>
              </a:rPr>
              <a:t>PLN million</a:t>
            </a:r>
            <a:r>
              <a:rPr lang="en-US" sz="1000" b="0" i="0" u="none" baseline="0">
                <a:solidFill>
                  <a:schemeClr val="tx1">
                    <a:lumMod val="75000"/>
                    <a:lumOff val="25000"/>
                  </a:schemeClr>
                </a:solidFill>
                <a:latin typeface="Calibri"/>
                <a:ea typeface="Calibri"/>
                <a:cs typeface="Calibri"/>
              </a:rPr>
              <a:t>)</a:t>
            </a:r>
          </a:p>
        </c:rich>
      </c:tx>
      <c:layout>
        <c:manualLayout>
          <c:xMode val="edge"/>
          <c:yMode val="edge"/>
          <c:x val="0.2145"/>
          <c:y val="2.4750000000000001E-2"/>
        </c:manualLayout>
      </c:layout>
      <c:overlay val="0"/>
      <c:spPr>
        <a:noFill/>
        <a:ln w="25400">
          <a:noFill/>
        </a:ln>
      </c:spPr>
    </c:title>
    <c:autoTitleDeleted val="0"/>
    <c:plotArea>
      <c:layout>
        <c:manualLayout>
          <c:layoutTarget val="inner"/>
          <c:xMode val="edge"/>
          <c:yMode val="edge"/>
          <c:x val="3.7249999999999998E-2"/>
          <c:y val="0.14549999999999999"/>
          <c:w val="0.95225000000000004"/>
          <c:h val="0.69725000000000004"/>
        </c:manualLayout>
      </c:layout>
      <c:barChart>
        <c:barDir val="col"/>
        <c:grouping val="stacked"/>
        <c:varyColors val="0"/>
        <c:ser>
          <c:idx val="2"/>
          <c:order val="0"/>
          <c:spPr>
            <a:solidFill>
              <a:srgbClr val="7E9BC8"/>
            </a:solidFill>
            <a:ln w="25400">
              <a:noFill/>
            </a:ln>
          </c:spPr>
          <c:invertIfNegative val="0"/>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solidFill>
                <a:srgbClr val="FFFFFF"/>
              </a:solidFill>
              <a:ln w="25400">
                <a:noFill/>
              </a:ln>
            </c:spPr>
          </c:dPt>
          <c:dPt>
            <c:idx val="5"/>
            <c:invertIfNegative val="0"/>
            <c:bubble3D val="0"/>
            <c:spPr>
              <a:solidFill>
                <a:srgbClr val="FFFFFF"/>
              </a:solidFill>
              <a:ln w="25400">
                <a:noFill/>
              </a:ln>
            </c:spPr>
          </c:dPt>
          <c:dPt>
            <c:idx val="6"/>
            <c:invertIfNegative val="0"/>
            <c:bubble3D val="0"/>
            <c:spPr>
              <a:solidFill>
                <a:srgbClr val="FFFFFF"/>
              </a:solidFill>
              <a:ln w="25400">
                <a:noFill/>
              </a:ln>
            </c:spPr>
          </c:dPt>
          <c:dPt>
            <c:idx val="7"/>
            <c:invertIfNegative val="0"/>
            <c:bubble3D val="0"/>
            <c:spPr>
              <a:solidFill>
                <a:schemeClr val="bg1"/>
              </a:solidFill>
              <a:ln w="25400">
                <a:noFill/>
              </a:ln>
            </c:spPr>
          </c:dPt>
          <c:cat>
            <c:strRef>
              <c:f>'2.3-Dochody'!$B$1:$H$1</c:f>
              <c:strCache>
                <c:ptCount val="6"/>
                <c:pt idx="0">
                  <c:v>Income 
2015</c:v>
                </c:pt>
                <c:pt idx="1">
                  <c:v>Net interest
income</c:v>
                </c:pt>
                <c:pt idx="2">
                  <c:v>Net commission 
income</c:v>
                </c:pt>
                <c:pt idx="3">
                  <c:v>Net income 
on financial
instruments</c:v>
                </c:pt>
                <c:pt idx="4">
                  <c:v>Dividends</c:v>
                </c:pt>
                <c:pt idx="5">
                  <c:v>Income 
2016</c:v>
                </c:pt>
              </c:strCache>
            </c:strRef>
          </c:cat>
          <c:val>
            <c:numRef>
              <c:f>'2.3-Dochody'!$B$2:$H$2</c:f>
              <c:numCache>
                <c:formatCode>#\ ##0.0</c:formatCode>
                <c:ptCount val="6"/>
                <c:pt idx="1">
                  <c:v>327.52800000000002</c:v>
                </c:pt>
                <c:pt idx="2">
                  <c:v>328.93900000000002</c:v>
                </c:pt>
                <c:pt idx="3">
                  <c:v>328.93900000000002</c:v>
                </c:pt>
                <c:pt idx="4">
                  <c:v>339.04500000000007</c:v>
                </c:pt>
              </c:numCache>
            </c:numRef>
          </c:val>
        </c:ser>
        <c:ser>
          <c:idx val="3"/>
          <c:order val="1"/>
          <c:spPr>
            <a:solidFill>
              <a:schemeClr val="bg1">
                <a:lumMod val="75000"/>
              </a:schemeClr>
            </a:solidFill>
            <a:ln w="25400">
              <a:noFill/>
            </a:ln>
          </c:spPr>
          <c:invertIfNegative val="0"/>
          <c:dPt>
            <c:idx val="0"/>
            <c:invertIfNegative val="0"/>
            <c:bubble3D val="0"/>
            <c:spPr>
              <a:solidFill>
                <a:schemeClr val="bg1">
                  <a:lumMod val="50000"/>
                </a:schemeClr>
              </a:solidFill>
              <a:ln w="25400">
                <a:noFill/>
              </a:ln>
            </c:spPr>
          </c:dPt>
          <c:dPt>
            <c:idx val="1"/>
            <c:invertIfNegative val="0"/>
            <c:bubble3D val="0"/>
          </c:dPt>
          <c:dPt>
            <c:idx val="2"/>
            <c:invertIfNegative val="0"/>
            <c:bubble3D val="0"/>
            <c:spPr>
              <a:solidFill>
                <a:schemeClr val="accent2"/>
              </a:solidFill>
              <a:ln w="25400">
                <a:noFill/>
              </a:ln>
            </c:spPr>
          </c:dPt>
          <c:dPt>
            <c:idx val="3"/>
            <c:invertIfNegative val="0"/>
            <c:bubble3D val="0"/>
          </c:dPt>
          <c:dPt>
            <c:idx val="4"/>
            <c:invertIfNegative val="0"/>
            <c:bubble3D val="0"/>
            <c:spPr>
              <a:solidFill>
                <a:schemeClr val="accent2"/>
              </a:solidFill>
              <a:ln w="25400">
                <a:noFill/>
              </a:ln>
            </c:spPr>
          </c:dPt>
          <c:dPt>
            <c:idx val="5"/>
            <c:invertIfNegative val="0"/>
            <c:bubble3D val="0"/>
            <c:spPr>
              <a:solidFill>
                <a:schemeClr val="bg1">
                  <a:lumMod val="50000"/>
                </a:schemeClr>
              </a:solidFill>
              <a:ln w="25400">
                <a:noFill/>
              </a:ln>
            </c:spPr>
          </c:dPt>
          <c:dPt>
            <c:idx val="6"/>
            <c:invertIfNegative val="0"/>
            <c:bubble3D val="0"/>
            <c:spPr>
              <a:solidFill>
                <a:srgbClr val="C00000"/>
              </a:solidFill>
              <a:ln w="25400">
                <a:noFill/>
              </a:ln>
            </c:spPr>
          </c:dPt>
          <c:dLbls>
            <c:dLbl>
              <c:idx val="0"/>
              <c:layout>
                <c:manualLayout>
                  <c:x val="0"/>
                  <c:y val="-0.316"/>
                </c:manualLayout>
              </c:layout>
              <c:tx>
                <c:rich>
                  <a:bodyPr rot="0" vert="horz"/>
                  <a:lstStyle/>
                  <a:p>
                    <a:pPr algn="ctr">
                      <a:defRPr/>
                    </a:pPr>
                    <a:r>
                      <a:rPr lang="en-US" sz="1000" b="0" i="0" u="none" strike="noStrike" baseline="0">
                        <a:effectLst/>
                      </a:rPr>
                      <a:t>327.5</a:t>
                    </a:r>
                    <a:r>
                      <a:rPr lang="en-US" sz="1000" b="0" i="0" u="none" strike="noStrike" baseline="0"/>
                      <a:t> </a:t>
                    </a:r>
                    <a:endParaRPr lang="en-US" sz="1000" b="0" i="0" u="none" baseline="0">
                      <a:latin typeface="Calibri"/>
                      <a:ea typeface="Calibri"/>
                      <a:cs typeface="Calibri"/>
                    </a:endParaRP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4250000000000005E-2"/>
                </c:manualLayout>
              </c:layout>
              <c:tx>
                <c:rich>
                  <a:bodyPr rot="0" vert="horz"/>
                  <a:lstStyle/>
                  <a:p>
                    <a:pPr algn="ctr">
                      <a:defRPr lang="en-US" sz="1000" b="0" i="0" u="none" baseline="0">
                        <a:latin typeface="Calibri"/>
                        <a:ea typeface="Calibri"/>
                        <a:cs typeface="Calibri"/>
                      </a:defRPr>
                    </a:pPr>
                    <a:r>
                      <a:rPr lang="en-US" sz="1000" b="0" i="0" u="none" strike="noStrike" baseline="0">
                        <a:effectLst/>
                      </a:rPr>
                      <a:t>10.9</a:t>
                    </a:r>
                    <a:r>
                      <a:rPr lang="en-US" sz="1000" b="0" i="0" u="none" strike="noStrike" baseline="0"/>
                      <a:t> </a:t>
                    </a:r>
                    <a:endParaRPr lang="en-US"/>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499999999999998E-3"/>
                  <c:y val="-8.8499999999999995E-2"/>
                </c:manualLayout>
              </c:layout>
              <c:tx>
                <c:rich>
                  <a:bodyPr rot="0" vert="horz"/>
                  <a:lstStyle/>
                  <a:p>
                    <a:pPr algn="ctr">
                      <a:defRPr/>
                    </a:pPr>
                    <a:r>
                      <a:rPr lang="en-US" sz="1000" b="0" i="0" u="none" baseline="0">
                        <a:latin typeface="Calibri"/>
                        <a:ea typeface="Calibri"/>
                        <a:cs typeface="Calibri"/>
                      </a:rPr>
                      <a:t>(9.5)</a:t>
                    </a: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5E-3"/>
                  <c:y val="-8.8749999999999996E-2"/>
                </c:manualLayout>
              </c:layout>
              <c:tx>
                <c:rich>
                  <a:bodyPr rot="0" vert="horz"/>
                  <a:lstStyle/>
                  <a:p>
                    <a:pPr algn="ctr">
                      <a:defRPr lang="en-US" sz="1000" b="0" i="0" u="none" baseline="0">
                        <a:latin typeface="Calibri"/>
                        <a:ea typeface="Calibri"/>
                        <a:cs typeface="Calibri"/>
                      </a:defRPr>
                    </a:pPr>
                    <a:r>
                      <a:rPr lang="en-US"/>
                      <a:t>10.1</a:t>
                    </a: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4999999999999997E-3"/>
                  <c:y val="-5.2499999999999998E-2"/>
                </c:manualLayout>
              </c:layout>
              <c:tx>
                <c:rich>
                  <a:bodyPr rot="0" vert="horz"/>
                  <a:lstStyle/>
                  <a:p>
                    <a:pPr algn="ctr">
                      <a:defRPr/>
                    </a:pPr>
                    <a:r>
                      <a:rPr lang="en-US" u="none" baseline="0"/>
                      <a:t>(0.02)</a:t>
                    </a: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E-3"/>
                  <c:y val="-0.34725"/>
                </c:manualLayout>
              </c:layout>
              <c:tx>
                <c:rich>
                  <a:bodyPr rot="0" vert="horz"/>
                  <a:lstStyle/>
                  <a:p>
                    <a:pPr algn="ctr">
                      <a:defRPr lang="en-US" sz="1000" b="0" i="0" u="none" baseline="0">
                        <a:latin typeface="Calibri"/>
                        <a:ea typeface="Calibri"/>
                        <a:cs typeface="Calibri"/>
                      </a:defRPr>
                    </a:pPr>
                    <a:r>
                      <a:rPr lang="en-US"/>
                      <a:t>339.1</a:t>
                    </a: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7499999999999999E-3"/>
                  <c:y val="-8.7749999999999995E-2"/>
                </c:manualLayout>
              </c:layout>
              <c:spPr>
                <a:noFill/>
                <a:ln>
                  <a:noFill/>
                </a:ln>
              </c:spPr>
              <c:txPr>
                <a:bodyPr rot="0" vert="horz"/>
                <a:lstStyle/>
                <a:p>
                  <a:pPr algn="ctr">
                    <a:defRPr lang="en-US" sz="1000" b="0" i="0" u="none" baseline="0">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c:spPr>
            <c:txPr>
              <a:bodyPr rot="0" vert="horz"/>
              <a:lstStyle/>
              <a:p>
                <a:pPr algn="ctr">
                  <a:defRPr lang="en-US" sz="1000" b="0" i="0" u="none" baseline="0">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'2.3-Dochody'!$B$1:$H$1</c:f>
              <c:strCache>
                <c:ptCount val="6"/>
                <c:pt idx="0">
                  <c:v>Income 
2015</c:v>
                </c:pt>
                <c:pt idx="1">
                  <c:v>Net interest
income</c:v>
                </c:pt>
                <c:pt idx="2">
                  <c:v>Net commission 
income</c:v>
                </c:pt>
                <c:pt idx="3">
                  <c:v>Net income 
on financial
instruments</c:v>
                </c:pt>
                <c:pt idx="4">
                  <c:v>Dividends</c:v>
                </c:pt>
                <c:pt idx="5">
                  <c:v>Income 
2016</c:v>
                </c:pt>
              </c:strCache>
            </c:strRef>
          </c:cat>
          <c:val>
            <c:numRef>
              <c:f>'2.3-Dochody'!$B$3:$H$3</c:f>
              <c:numCache>
                <c:formatCode>#\ ##0.0</c:formatCode>
                <c:ptCount val="6"/>
                <c:pt idx="0">
                  <c:v>327.52800000000002</c:v>
                </c:pt>
                <c:pt idx="1">
                  <c:v>10.874000000000001</c:v>
                </c:pt>
                <c:pt idx="2">
                  <c:v>9.4629999999999992</c:v>
                </c:pt>
                <c:pt idx="3">
                  <c:v>10.124000000000001</c:v>
                </c:pt>
                <c:pt idx="4" formatCode="0.00">
                  <c:v>1.7999999999999999E-2</c:v>
                </c:pt>
                <c:pt idx="5">
                  <c:v>339.08100000000002</c:v>
                </c:pt>
              </c:numCache>
            </c:numRef>
          </c:val>
        </c:ser>
        <c:dLbls>
          <c:showLegendKey val="0"/>
          <c:showVal val="0"/>
          <c:showCatName val="0"/>
          <c:showSerName val="0"/>
          <c:showPercent val="0"/>
          <c:showBubbleSize val="0"/>
        </c:dLbls>
        <c:gapWidth val="60"/>
        <c:overlap val="100"/>
        <c:axId val="237972056"/>
        <c:axId val="237972448"/>
      </c:barChart>
      <c:catAx>
        <c:axId val="2379720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750" b="0" i="0" u="none" baseline="0">
                <a:solidFill>
                  <a:schemeClr val="tx1">
                    <a:lumMod val="65000"/>
                    <a:lumOff val="35000"/>
                  </a:schemeClr>
                </a:solidFill>
                <a:latin typeface="Calibri"/>
                <a:ea typeface="Calibri"/>
                <a:cs typeface="Calibri"/>
              </a:defRPr>
            </a:pPr>
            <a:endParaRPr lang="pl-PL"/>
          </a:p>
        </c:txPr>
        <c:crossAx val="237972448"/>
        <c:crossesAt val="0"/>
        <c:auto val="1"/>
        <c:lblAlgn val="ctr"/>
        <c:lblOffset val="100"/>
        <c:noMultiLvlLbl val="0"/>
      </c:catAx>
      <c:valAx>
        <c:axId val="237972448"/>
        <c:scaling>
          <c:orientation val="minMax"/>
          <c:min val="250"/>
        </c:scaling>
        <c:delete val="0"/>
        <c:axPos val="l"/>
        <c:numFmt formatCode="#\ ##0.0" sourceLinked="1"/>
        <c:majorTickMark val="none"/>
        <c:minorTickMark val="none"/>
        <c:tickLblPos val="none"/>
        <c:spPr>
          <a:ln>
            <a:noFill/>
          </a:ln>
        </c:spPr>
        <c:crossAx val="237972056"/>
        <c:crosses val="autoZero"/>
        <c:crossBetween val="between"/>
      </c:valAx>
      <c:spPr>
        <a:solidFill>
          <a:srgbClr val="FFFFFF"/>
        </a:solidFill>
        <a:ln w="25400">
          <a:noFill/>
        </a:ln>
      </c:spPr>
    </c:plotArea>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Gross loans of retail clients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16425000000000001"/>
          <c:y val="0"/>
        </c:manualLayout>
      </c:layout>
      <c:overlay val="0"/>
      <c:spPr>
        <a:noFill/>
        <a:ln w="25400">
          <a:noFill/>
        </a:ln>
      </c:spPr>
    </c:title>
    <c:autoTitleDeleted val="0"/>
    <c:plotArea>
      <c:layout>
        <c:manualLayout>
          <c:layoutTarget val="inner"/>
          <c:xMode val="edge"/>
          <c:yMode val="edge"/>
          <c:x val="0"/>
          <c:y val="0.14599999999999999"/>
          <c:w val="0.96425000000000005"/>
          <c:h val="0.63"/>
        </c:manualLayout>
      </c:layout>
      <c:barChart>
        <c:barDir val="col"/>
        <c:grouping val="stacked"/>
        <c:varyColors val="0"/>
        <c:ser>
          <c:idx val="1"/>
          <c:order val="0"/>
          <c:tx>
            <c:strRef>
              <c:f>'3.3 Detal-kredyty'!$A$14</c:f>
              <c:strCache>
                <c:ptCount val="1"/>
                <c:pt idx="0">
                  <c:v>Mortgage loans</c:v>
                </c:pt>
              </c:strCache>
            </c:strRef>
          </c:tx>
          <c:spPr>
            <a:solidFill>
              <a:schemeClr val="tx1">
                <a:lumMod val="65000"/>
                <a:lumOff val="35000"/>
              </a:schemeClr>
            </a:solidFill>
            <a:ln w="25400">
              <a:noFill/>
            </a:ln>
          </c:spPr>
          <c:invertIfNegative val="0"/>
          <c:dLbls>
            <c:spPr>
              <a:noFill/>
              <a:ln w="25400">
                <a:noFill/>
              </a:ln>
            </c:spPr>
            <c:txPr>
              <a:bodyPr rot="0" vert="horz"/>
              <a:lstStyle/>
              <a:p>
                <a:pPr algn="ctr">
                  <a:defRPr lang="en-US" sz="800" b="0" i="0" u="none" baseline="0">
                    <a:solidFill>
                      <a:srgbClr val="FFFFFF"/>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 Detal-kredyty'!$D$12:$I$12</c:f>
              <c:numCache>
                <c:formatCode>General</c:formatCode>
                <c:ptCount val="6"/>
                <c:pt idx="0">
                  <c:v>2011</c:v>
                </c:pt>
                <c:pt idx="1">
                  <c:v>2012</c:v>
                </c:pt>
                <c:pt idx="2">
                  <c:v>2013</c:v>
                </c:pt>
                <c:pt idx="3">
                  <c:v>2014</c:v>
                </c:pt>
                <c:pt idx="4">
                  <c:v>2015</c:v>
                </c:pt>
                <c:pt idx="5">
                  <c:v>2016</c:v>
                </c:pt>
              </c:numCache>
            </c:numRef>
          </c:cat>
          <c:val>
            <c:numRef>
              <c:f>'3.3 Detal-kredyty'!$D$14:$I$14</c:f>
              <c:numCache>
                <c:formatCode>#,##0</c:formatCode>
                <c:ptCount val="6"/>
                <c:pt idx="0">
                  <c:v>1633.14791999</c:v>
                </c:pt>
                <c:pt idx="1">
                  <c:v>2423.2840147500006</c:v>
                </c:pt>
                <c:pt idx="2">
                  <c:v>2632.2114620900002</c:v>
                </c:pt>
                <c:pt idx="3">
                  <c:v>2689.2948367040003</c:v>
                </c:pt>
                <c:pt idx="4">
                  <c:v>2625.1262344100005</c:v>
                </c:pt>
                <c:pt idx="5">
                  <c:v>2517.2781123499999</c:v>
                </c:pt>
              </c:numCache>
            </c:numRef>
          </c:val>
        </c:ser>
        <c:ser>
          <c:idx val="2"/>
          <c:order val="1"/>
          <c:tx>
            <c:strRef>
              <c:f>'3.3 Detal-kredyty'!$A$13</c:f>
              <c:strCache>
                <c:ptCount val="1"/>
                <c:pt idx="0">
                  <c:v>Consumer loans</c:v>
                </c:pt>
              </c:strCache>
            </c:strRef>
          </c:tx>
          <c:spPr>
            <a:solidFill>
              <a:schemeClr val="bg1">
                <a:lumMod val="65000"/>
              </a:schemeClr>
            </a:solidFill>
            <a:ln w="25400">
              <a:noFill/>
            </a:ln>
          </c:spPr>
          <c:invertIfNegative val="0"/>
          <c:dLbls>
            <c:spPr>
              <a:noFill/>
              <a:ln w="25400">
                <a:noFill/>
              </a:ln>
            </c:spPr>
            <c:txPr>
              <a:bodyPr rot="0" vert="horz"/>
              <a:lstStyle/>
              <a:p>
                <a:pPr algn="ctr">
                  <a:defRPr lang="en-US" sz="800" b="0" i="0" u="none" baseline="0">
                    <a:solidFill>
                      <a:srgbClr val="FFFFFF"/>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 Detal-kredyty'!$D$12:$I$12</c:f>
              <c:numCache>
                <c:formatCode>General</c:formatCode>
                <c:ptCount val="6"/>
                <c:pt idx="0">
                  <c:v>2011</c:v>
                </c:pt>
                <c:pt idx="1">
                  <c:v>2012</c:v>
                </c:pt>
                <c:pt idx="2">
                  <c:v>2013</c:v>
                </c:pt>
                <c:pt idx="3">
                  <c:v>2014</c:v>
                </c:pt>
                <c:pt idx="4">
                  <c:v>2015</c:v>
                </c:pt>
                <c:pt idx="5">
                  <c:v>2016</c:v>
                </c:pt>
              </c:numCache>
            </c:numRef>
          </c:cat>
          <c:val>
            <c:numRef>
              <c:f>'3.3 Detal-kredyty'!$D$13:$I$13</c:f>
              <c:numCache>
                <c:formatCode>#,##0</c:formatCode>
                <c:ptCount val="6"/>
                <c:pt idx="0">
                  <c:v>1034.83818023</c:v>
                </c:pt>
                <c:pt idx="1">
                  <c:v>1184.8424537800001</c:v>
                </c:pt>
                <c:pt idx="2">
                  <c:v>1532.9809912499998</c:v>
                </c:pt>
                <c:pt idx="3">
                  <c:v>1766.3793239199997</c:v>
                </c:pt>
                <c:pt idx="4">
                  <c:v>2116.1285935400001</c:v>
                </c:pt>
                <c:pt idx="5">
                  <c:v>2239.1926508300003</c:v>
                </c:pt>
              </c:numCache>
            </c:numRef>
          </c:val>
        </c:ser>
        <c:dLbls>
          <c:showLegendKey val="0"/>
          <c:showVal val="0"/>
          <c:showCatName val="0"/>
          <c:showSerName val="0"/>
          <c:showPercent val="0"/>
          <c:showBubbleSize val="0"/>
        </c:dLbls>
        <c:gapWidth val="60"/>
        <c:overlap val="100"/>
        <c:axId val="239476280"/>
        <c:axId val="239476672"/>
      </c:barChart>
      <c:lineChart>
        <c:grouping val="standard"/>
        <c:varyColors val="0"/>
        <c:ser>
          <c:idx val="0"/>
          <c:order val="2"/>
          <c:spPr>
            <a:ln>
              <a:noFill/>
            </a:ln>
          </c:spPr>
          <c:marker>
            <c:symbol val="none"/>
          </c:marker>
          <c:dLbls>
            <c:spPr>
              <a:noFill/>
              <a:ln>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 Detal-kredyty'!$D$12:$I$12</c:f>
              <c:numCache>
                <c:formatCode>General</c:formatCode>
                <c:ptCount val="6"/>
                <c:pt idx="0">
                  <c:v>2011</c:v>
                </c:pt>
                <c:pt idx="1">
                  <c:v>2012</c:v>
                </c:pt>
                <c:pt idx="2">
                  <c:v>2013</c:v>
                </c:pt>
                <c:pt idx="3">
                  <c:v>2014</c:v>
                </c:pt>
                <c:pt idx="4">
                  <c:v>2015</c:v>
                </c:pt>
                <c:pt idx="5">
                  <c:v>2016</c:v>
                </c:pt>
              </c:numCache>
            </c:numRef>
          </c:cat>
          <c:val>
            <c:numRef>
              <c:f>'3.3 Detal-kredyty'!$D$15:$I$15</c:f>
              <c:numCache>
                <c:formatCode>#,##0</c:formatCode>
                <c:ptCount val="6"/>
                <c:pt idx="0">
                  <c:v>2667.98610022</c:v>
                </c:pt>
                <c:pt idx="1">
                  <c:v>3608.1264685300007</c:v>
                </c:pt>
                <c:pt idx="2">
                  <c:v>4165.1924533399997</c:v>
                </c:pt>
                <c:pt idx="3">
                  <c:v>4454.6741606240003</c:v>
                </c:pt>
                <c:pt idx="4">
                  <c:v>4741.2548279500006</c:v>
                </c:pt>
                <c:pt idx="5">
                  <c:v>4756.4707631800002</c:v>
                </c:pt>
              </c:numCache>
            </c:numRef>
          </c:val>
          <c:smooth val="0"/>
        </c:ser>
        <c:dLbls>
          <c:showLegendKey val="0"/>
          <c:showVal val="0"/>
          <c:showCatName val="0"/>
          <c:showSerName val="0"/>
          <c:showPercent val="0"/>
          <c:showBubbleSize val="0"/>
        </c:dLbls>
        <c:marker val="1"/>
        <c:smooth val="0"/>
        <c:axId val="239477064"/>
        <c:axId val="239477456"/>
      </c:lineChart>
      <c:catAx>
        <c:axId val="23947628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39476672"/>
        <c:crossesAt val="0"/>
        <c:auto val="1"/>
        <c:lblAlgn val="ctr"/>
        <c:lblOffset val="100"/>
        <c:noMultiLvlLbl val="0"/>
      </c:catAx>
      <c:valAx>
        <c:axId val="239476672"/>
        <c:scaling>
          <c:orientation val="minMax"/>
        </c:scaling>
        <c:delete val="0"/>
        <c:axPos val="l"/>
        <c:numFmt formatCode="#,##0" sourceLinked="1"/>
        <c:majorTickMark val="none"/>
        <c:minorTickMark val="none"/>
        <c:tickLblPos val="none"/>
        <c:spPr>
          <a:ln>
            <a:noFill/>
          </a:ln>
        </c:spPr>
        <c:crossAx val="239476280"/>
        <c:crosses val="autoZero"/>
        <c:crossBetween val="between"/>
      </c:valAx>
      <c:catAx>
        <c:axId val="239477064"/>
        <c:scaling>
          <c:orientation val="minMax"/>
        </c:scaling>
        <c:delete val="1"/>
        <c:axPos val="b"/>
        <c:numFmt formatCode="General" sourceLinked="1"/>
        <c:majorTickMark val="out"/>
        <c:minorTickMark val="none"/>
        <c:tickLblPos val="nextTo"/>
        <c:crossAx val="239477456"/>
        <c:crossesAt val="0"/>
        <c:auto val="1"/>
        <c:lblAlgn val="ctr"/>
        <c:lblOffset val="100"/>
        <c:noMultiLvlLbl val="0"/>
      </c:catAx>
      <c:valAx>
        <c:axId val="239477456"/>
        <c:scaling>
          <c:orientation val="minMax"/>
          <c:max val="6000"/>
          <c:min val="-150000"/>
        </c:scaling>
        <c:delete val="0"/>
        <c:axPos val="r"/>
        <c:numFmt formatCode="#,##0" sourceLinked="1"/>
        <c:majorTickMark val="none"/>
        <c:minorTickMark val="none"/>
        <c:tickLblPos val="none"/>
        <c:spPr>
          <a:ln>
            <a:noFill/>
          </a:ln>
        </c:spPr>
        <c:crossAx val="239477064"/>
        <c:crosses val="max"/>
        <c:crossBetween val="between"/>
      </c:valAx>
      <c:spPr>
        <a:solidFill>
          <a:srgbClr val="FFFFFF"/>
        </a:solidFill>
        <a:ln w="25400">
          <a:noFill/>
        </a:ln>
      </c:spPr>
    </c:plotArea>
    <c:legend>
      <c:legendPos val="b"/>
      <c:legendEntry>
        <c:idx val="2"/>
        <c:delete val="1"/>
      </c:legendEntry>
      <c:layout>
        <c:manualLayout>
          <c:xMode val="edge"/>
          <c:yMode val="edge"/>
          <c:x val="4.4999999999999997E-3"/>
          <c:y val="0.88700000000000001"/>
          <c:w val="0.98975000000000002"/>
          <c:h val="5.8250000000000003E-2"/>
        </c:manualLayout>
      </c:layout>
      <c:overlay val="0"/>
      <c:spPr>
        <a:noFill/>
        <a:ln w="25400">
          <a:noFill/>
        </a:ln>
      </c:spPr>
      <c:txPr>
        <a:bodyPr rot="0" vert="horz"/>
        <a:lstStyle/>
        <a:p>
          <a:pPr>
            <a:defRPr lang="en-US" sz="9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900" b="0" i="0" u="none" baseline="0">
                <a:solidFill>
                  <a:schemeClr val="tx1">
                    <a:lumMod val="75000"/>
                    <a:lumOff val="25000"/>
                  </a:schemeClr>
                </a:solidFill>
                <a:latin typeface="+mn-lt"/>
                <a:ea typeface="+mn-lt"/>
                <a:cs typeface="+mn-lt"/>
              </a:rPr>
              <a:t>Mortgage loans by sales channel </a:t>
            </a:r>
            <a:r>
              <a:rPr lang="en-US" sz="900" b="0" i="0" u="none" baseline="0">
                <a:solidFill>
                  <a:schemeClr val="tx1">
                    <a:lumMod val="75000"/>
                    <a:lumOff val="25000"/>
                  </a:schemeClr>
                </a:solidFill>
                <a:latin typeface="+mn-lt"/>
                <a:ea typeface="+mn-lt"/>
                <a:cs typeface="+mn-lt"/>
              </a:rPr>
              <a:t>(</a:t>
            </a:r>
            <a:r>
              <a:rPr lang="pl-PL" sz="900" b="0" i="0" u="none" baseline="0">
                <a:solidFill>
                  <a:schemeClr val="tx1">
                    <a:lumMod val="75000"/>
                    <a:lumOff val="25000"/>
                  </a:schemeClr>
                </a:solidFill>
                <a:latin typeface="+mn-lt"/>
                <a:ea typeface="+mn-lt"/>
                <a:cs typeface="+mn-lt"/>
              </a:rPr>
              <a:t>PLN million</a:t>
            </a:r>
            <a:r>
              <a:rPr lang="en-US" sz="900" b="0" i="0" u="none" baseline="0">
                <a:solidFill>
                  <a:schemeClr val="tx1">
                    <a:lumMod val="75000"/>
                    <a:lumOff val="25000"/>
                  </a:schemeClr>
                </a:solidFill>
                <a:latin typeface="+mn-lt"/>
                <a:ea typeface="+mn-lt"/>
                <a:cs typeface="+mn-lt"/>
              </a:rPr>
              <a:t>)</a:t>
            </a:r>
          </a:p>
        </c:rich>
      </c:tx>
      <c:layout>
        <c:manualLayout>
          <c:xMode val="edge"/>
          <c:yMode val="edge"/>
          <c:x val="0.191"/>
          <c:y val="3.5000000000000001E-3"/>
        </c:manualLayout>
      </c:layout>
      <c:overlay val="0"/>
      <c:spPr>
        <a:noFill/>
        <a:ln w="25400">
          <a:noFill/>
        </a:ln>
      </c:spPr>
    </c:title>
    <c:autoTitleDeleted val="0"/>
    <c:plotArea>
      <c:layout>
        <c:manualLayout>
          <c:layoutTarget val="inner"/>
          <c:xMode val="edge"/>
          <c:yMode val="edge"/>
          <c:x val="2.0500000000000001E-2"/>
          <c:y val="0.153"/>
          <c:w val="0.97475000000000001"/>
          <c:h val="0.59875"/>
        </c:manualLayout>
      </c:layout>
      <c:barChart>
        <c:barDir val="col"/>
        <c:grouping val="stacked"/>
        <c:varyColors val="0"/>
        <c:ser>
          <c:idx val="1"/>
          <c:order val="0"/>
          <c:tx>
            <c:strRef>
              <c:f>'3.3 Detal-kredyty'!$A$56</c:f>
              <c:strCache>
                <c:ptCount val="1"/>
                <c:pt idx="0">
                  <c:v>Own network (including Microbranches, mobile channels and agents)</c:v>
                </c:pt>
              </c:strCache>
            </c:strRef>
          </c:tx>
          <c:spPr>
            <a:solidFill>
              <a:schemeClr val="tx1">
                <a:lumMod val="65000"/>
                <a:lumOff val="35000"/>
              </a:schemeClr>
            </a:solidFill>
            <a:ln w="25400">
              <a:noFill/>
            </a:ln>
          </c:spPr>
          <c:invertIfNegative val="0"/>
          <c:dLbls>
            <c:dLbl>
              <c:idx val="3"/>
              <c:layout>
                <c:manualLayout>
                  <c:x val="-2.7499999999999998E-3"/>
                  <c:y val="5.7499999999999999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2.7499999999999998E-3"/>
                  <c:y val="-5.4999999999999997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chemeClr val="bg1"/>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 Detal-kredyty'!$D$54:$I$54</c:f>
              <c:numCache>
                <c:formatCode>General</c:formatCode>
                <c:ptCount val="6"/>
                <c:pt idx="0">
                  <c:v>2011</c:v>
                </c:pt>
                <c:pt idx="1">
                  <c:v>2012</c:v>
                </c:pt>
                <c:pt idx="2">
                  <c:v>2013</c:v>
                </c:pt>
                <c:pt idx="3">
                  <c:v>2014</c:v>
                </c:pt>
                <c:pt idx="4">
                  <c:v>2015</c:v>
                </c:pt>
                <c:pt idx="5">
                  <c:v>2016</c:v>
                </c:pt>
              </c:numCache>
            </c:numRef>
          </c:cat>
          <c:val>
            <c:numRef>
              <c:f>'3.3 Detal-kredyty'!$D$56:$I$56</c:f>
              <c:numCache>
                <c:formatCode>#,##0</c:formatCode>
                <c:ptCount val="6"/>
                <c:pt idx="0">
                  <c:v>1370.0596673500002</c:v>
                </c:pt>
                <c:pt idx="1">
                  <c:v>1708.88073093</c:v>
                </c:pt>
                <c:pt idx="2">
                  <c:v>1702.25485675</c:v>
                </c:pt>
                <c:pt idx="3">
                  <c:v>1607.2425161640003</c:v>
                </c:pt>
                <c:pt idx="4">
                  <c:v>1503</c:v>
                </c:pt>
                <c:pt idx="5">
                  <c:v>1395.4061975400002</c:v>
                </c:pt>
              </c:numCache>
            </c:numRef>
          </c:val>
        </c:ser>
        <c:ser>
          <c:idx val="2"/>
          <c:order val="1"/>
          <c:tx>
            <c:strRef>
              <c:f>'3.3 Detal-kredyty'!$A$55</c:f>
              <c:strCache>
                <c:ptCount val="1"/>
                <c:pt idx="0">
                  <c:v>Spółka Dystrybucyjna</c:v>
                </c:pt>
              </c:strCache>
            </c:strRef>
          </c:tx>
          <c:spPr>
            <a:solidFill>
              <a:srgbClr val="C00000"/>
            </a:solidFill>
            <a:ln w="25400">
              <a:noFill/>
            </a:ln>
          </c:spPr>
          <c:invertIfNegative val="0"/>
          <c:dLbls>
            <c:dLbl>
              <c:idx val="0"/>
              <c:layout>
                <c:manualLayout>
                  <c:x val="4.2500000000000003E-3"/>
                  <c:y val="0"/>
                </c:manualLayout>
              </c:layout>
              <c:spPr>
                <a:noFill/>
                <a:ln w="25400">
                  <a:noFill/>
                </a:ln>
              </c:spPr>
              <c:txPr>
                <a:bodyPr rot="0" vert="horz"/>
                <a:lstStyle/>
                <a:p>
                  <a:pPr algn="ctr">
                    <a:defRPr lang="en-US" sz="800" b="0" i="0" u="none" baseline="0">
                      <a:solidFill>
                        <a:schemeClr val="bg1"/>
                      </a:solidFill>
                      <a:latin typeface="+mn-lt"/>
                      <a:ea typeface="+mn-lt"/>
                      <a:cs typeface="+mn-lt"/>
                    </a:defRPr>
                  </a:pPr>
                  <a:endParaRPr lang="pl-PL"/>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2999999999999999E-2"/>
                </c:manualLayout>
              </c:layout>
              <c:spPr>
                <a:noFill/>
                <a:ln w="25400">
                  <a:noFill/>
                </a:ln>
              </c:spPr>
              <c:txPr>
                <a:bodyPr rot="0" vert="horz"/>
                <a:lstStyle/>
                <a:p>
                  <a:pPr algn="ctr">
                    <a:defRPr lang="en-US" sz="800" b="0" i="0" u="none" baseline="0">
                      <a:solidFill>
                        <a:schemeClr val="bg1"/>
                      </a:solidFill>
                      <a:latin typeface="+mn-lt"/>
                      <a:ea typeface="+mn-lt"/>
                      <a:cs typeface="+mn-lt"/>
                    </a:defRPr>
                  </a:pPr>
                  <a:endParaRPr lang="pl-PL"/>
                </a:p>
              </c:txPr>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rgbClr val="FFFFFF"/>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 Detal-kredyty'!$D$54:$I$54</c:f>
              <c:numCache>
                <c:formatCode>General</c:formatCode>
                <c:ptCount val="6"/>
                <c:pt idx="0">
                  <c:v>2011</c:v>
                </c:pt>
                <c:pt idx="1">
                  <c:v>2012</c:v>
                </c:pt>
                <c:pt idx="2">
                  <c:v>2013</c:v>
                </c:pt>
                <c:pt idx="3">
                  <c:v>2014</c:v>
                </c:pt>
                <c:pt idx="4">
                  <c:v>2015</c:v>
                </c:pt>
                <c:pt idx="5">
                  <c:v>2016</c:v>
                </c:pt>
              </c:numCache>
            </c:numRef>
          </c:cat>
          <c:val>
            <c:numRef>
              <c:f>'3.3 Detal-kredyty'!$D$55:$I$55</c:f>
              <c:numCache>
                <c:formatCode>#,##0</c:formatCode>
                <c:ptCount val="6"/>
                <c:pt idx="0">
                  <c:v>263.08825263999995</c:v>
                </c:pt>
                <c:pt idx="1">
                  <c:v>714.40328382000018</c:v>
                </c:pt>
                <c:pt idx="2">
                  <c:v>929.95660534000001</c:v>
                </c:pt>
                <c:pt idx="3">
                  <c:v>1082.0523205400002</c:v>
                </c:pt>
                <c:pt idx="4">
                  <c:v>1122.4486343100002</c:v>
                </c:pt>
                <c:pt idx="5">
                  <c:v>1121.8719148099999</c:v>
                </c:pt>
              </c:numCache>
            </c:numRef>
          </c:val>
        </c:ser>
        <c:dLbls>
          <c:showLegendKey val="0"/>
          <c:showVal val="0"/>
          <c:showCatName val="0"/>
          <c:showSerName val="0"/>
          <c:showPercent val="0"/>
          <c:showBubbleSize val="0"/>
        </c:dLbls>
        <c:gapWidth val="60"/>
        <c:overlap val="100"/>
        <c:axId val="239478240"/>
        <c:axId val="239478632"/>
      </c:barChart>
      <c:lineChart>
        <c:grouping val="standard"/>
        <c:varyColors val="0"/>
        <c:ser>
          <c:idx val="0"/>
          <c:order val="2"/>
          <c:spPr>
            <a:ln>
              <a:noFill/>
            </a:ln>
          </c:spPr>
          <c:marker>
            <c:symbol val="none"/>
          </c:marker>
          <c:dLbls>
            <c:spPr>
              <a:noFill/>
              <a:ln>
                <a:noFill/>
              </a:ln>
            </c:spPr>
            <c:txPr>
              <a:bodyPr rot="0" vert="horz"/>
              <a:lstStyle/>
              <a:p>
                <a:pPr algn="ctr">
                  <a:defRPr lang="en-US" sz="800" b="0" i="0" u="none" baseline="0">
                    <a:solidFill>
                      <a:schemeClr val="tx1">
                        <a:lumMod val="75000"/>
                        <a:lumOff val="25000"/>
                      </a:schemeClr>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 Detal-kredyty'!$D$54:$I$54</c:f>
              <c:numCache>
                <c:formatCode>General</c:formatCode>
                <c:ptCount val="6"/>
                <c:pt idx="0">
                  <c:v>2011</c:v>
                </c:pt>
                <c:pt idx="1">
                  <c:v>2012</c:v>
                </c:pt>
                <c:pt idx="2">
                  <c:v>2013</c:v>
                </c:pt>
                <c:pt idx="3">
                  <c:v>2014</c:v>
                </c:pt>
                <c:pt idx="4">
                  <c:v>2015</c:v>
                </c:pt>
                <c:pt idx="5">
                  <c:v>2016</c:v>
                </c:pt>
              </c:numCache>
            </c:numRef>
          </c:cat>
          <c:val>
            <c:numRef>
              <c:f>'3.3 Detal-kredyty'!$D$57:$I$57</c:f>
              <c:numCache>
                <c:formatCode>#,##0</c:formatCode>
                <c:ptCount val="6"/>
                <c:pt idx="0">
                  <c:v>1633.14791999</c:v>
                </c:pt>
                <c:pt idx="1">
                  <c:v>2423.2840147500001</c:v>
                </c:pt>
                <c:pt idx="2">
                  <c:v>2632.2114620900002</c:v>
                </c:pt>
                <c:pt idx="3">
                  <c:v>2689.2948367040008</c:v>
                </c:pt>
                <c:pt idx="4">
                  <c:v>2625.4486343100002</c:v>
                </c:pt>
                <c:pt idx="5">
                  <c:v>2517.2781123499999</c:v>
                </c:pt>
              </c:numCache>
            </c:numRef>
          </c:val>
          <c:smooth val="0"/>
        </c:ser>
        <c:dLbls>
          <c:showLegendKey val="0"/>
          <c:showVal val="0"/>
          <c:showCatName val="0"/>
          <c:showSerName val="0"/>
          <c:showPercent val="0"/>
          <c:showBubbleSize val="0"/>
        </c:dLbls>
        <c:marker val="1"/>
        <c:smooth val="0"/>
        <c:axId val="239479024"/>
        <c:axId val="239479416"/>
      </c:lineChart>
      <c:catAx>
        <c:axId val="23947824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crossAx val="239478632"/>
        <c:crossesAt val="0"/>
        <c:auto val="1"/>
        <c:lblAlgn val="ctr"/>
        <c:lblOffset val="100"/>
        <c:noMultiLvlLbl val="0"/>
      </c:catAx>
      <c:valAx>
        <c:axId val="239478632"/>
        <c:scaling>
          <c:orientation val="minMax"/>
        </c:scaling>
        <c:delete val="0"/>
        <c:axPos val="l"/>
        <c:numFmt formatCode="#,##0" sourceLinked="1"/>
        <c:majorTickMark val="none"/>
        <c:minorTickMark val="none"/>
        <c:tickLblPos val="none"/>
        <c:spPr>
          <a:ln>
            <a:noFill/>
          </a:ln>
        </c:spPr>
        <c:crossAx val="239478240"/>
        <c:crosses val="autoZero"/>
        <c:crossBetween val="between"/>
      </c:valAx>
      <c:catAx>
        <c:axId val="239479024"/>
        <c:scaling>
          <c:orientation val="minMax"/>
        </c:scaling>
        <c:delete val="1"/>
        <c:axPos val="b"/>
        <c:numFmt formatCode="General" sourceLinked="1"/>
        <c:majorTickMark val="out"/>
        <c:minorTickMark val="none"/>
        <c:tickLblPos val="nextTo"/>
        <c:crossAx val="239479416"/>
        <c:crossesAt val="0"/>
        <c:auto val="1"/>
        <c:lblAlgn val="ctr"/>
        <c:lblOffset val="100"/>
        <c:noMultiLvlLbl val="0"/>
      </c:catAx>
      <c:valAx>
        <c:axId val="239479416"/>
        <c:scaling>
          <c:orientation val="minMax"/>
          <c:max val="5000"/>
          <c:min val="-100000"/>
        </c:scaling>
        <c:delete val="0"/>
        <c:axPos val="r"/>
        <c:numFmt formatCode="#,##0" sourceLinked="1"/>
        <c:majorTickMark val="none"/>
        <c:minorTickMark val="none"/>
        <c:tickLblPos val="none"/>
        <c:spPr>
          <a:ln>
            <a:noFill/>
          </a:ln>
        </c:spPr>
        <c:crossAx val="239479024"/>
        <c:crosses val="max"/>
        <c:crossBetween val="between"/>
      </c:valAx>
      <c:spPr>
        <a:solidFill>
          <a:srgbClr val="FFFFFF"/>
        </a:solidFill>
        <a:ln w="25400">
          <a:noFill/>
        </a:ln>
      </c:spPr>
    </c:plotArea>
    <c:legend>
      <c:legendPos val="b"/>
      <c:legendEntry>
        <c:idx val="2"/>
        <c:delete val="1"/>
      </c:legendEntry>
      <c:layout>
        <c:manualLayout>
          <c:xMode val="edge"/>
          <c:yMode val="edge"/>
          <c:x val="1.225E-2"/>
          <c:y val="0.83674999999999999"/>
          <c:w val="0.97199999999999998"/>
          <c:h val="0.16325000000000001"/>
        </c:manualLayout>
      </c:layout>
      <c:overlay val="0"/>
      <c:spPr>
        <a:noFill/>
        <a:ln w="25400">
          <a:noFill/>
        </a:ln>
      </c:spPr>
      <c:txPr>
        <a:bodyPr rot="0" vert="horz"/>
        <a:lstStyle/>
        <a:p>
          <a:pPr>
            <a:defRPr lang="en-US" sz="7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900" b="0" i="0" u="none" baseline="0">
                <a:solidFill>
                  <a:schemeClr val="tx1">
                    <a:lumMod val="75000"/>
                    <a:lumOff val="25000"/>
                  </a:schemeClr>
                </a:solidFill>
                <a:latin typeface="+mn-lt"/>
                <a:ea typeface="+mn-lt"/>
                <a:cs typeface="+mn-lt"/>
              </a:rPr>
              <a:t>Consumer loans by sales channel </a:t>
            </a:r>
            <a:r>
              <a:rPr lang="en-US" sz="900" b="0" i="0" u="none" baseline="0">
                <a:solidFill>
                  <a:schemeClr val="tx1">
                    <a:lumMod val="75000"/>
                    <a:lumOff val="25000"/>
                  </a:schemeClr>
                </a:solidFill>
                <a:latin typeface="+mn-lt"/>
                <a:ea typeface="+mn-lt"/>
                <a:cs typeface="+mn-lt"/>
              </a:rPr>
              <a:t>(</a:t>
            </a:r>
            <a:r>
              <a:rPr lang="pl-PL" sz="900" b="0" i="0" u="none" baseline="0">
                <a:solidFill>
                  <a:schemeClr val="tx1">
                    <a:lumMod val="75000"/>
                    <a:lumOff val="25000"/>
                  </a:schemeClr>
                </a:solidFill>
                <a:latin typeface="+mn-lt"/>
                <a:ea typeface="+mn-lt"/>
                <a:cs typeface="+mn-lt"/>
              </a:rPr>
              <a:t>PLN million</a:t>
            </a:r>
            <a:r>
              <a:rPr lang="en-US" sz="900" b="0" i="0" u="none" baseline="0">
                <a:solidFill>
                  <a:schemeClr val="tx1">
                    <a:lumMod val="75000"/>
                    <a:lumOff val="25000"/>
                  </a:schemeClr>
                </a:solidFill>
                <a:latin typeface="+mn-lt"/>
                <a:ea typeface="+mn-lt"/>
                <a:cs typeface="+mn-lt"/>
              </a:rPr>
              <a:t>)</a:t>
            </a:r>
          </a:p>
        </c:rich>
      </c:tx>
      <c:layout>
        <c:manualLayout>
          <c:xMode val="edge"/>
          <c:yMode val="edge"/>
          <c:x val="0.14025000000000001"/>
          <c:y val="7.5000000000000002E-4"/>
        </c:manualLayout>
      </c:layout>
      <c:overlay val="0"/>
      <c:spPr>
        <a:noFill/>
        <a:ln w="25400">
          <a:noFill/>
        </a:ln>
      </c:spPr>
    </c:title>
    <c:autoTitleDeleted val="0"/>
    <c:plotArea>
      <c:layout>
        <c:manualLayout>
          <c:layoutTarget val="inner"/>
          <c:xMode val="edge"/>
          <c:yMode val="edge"/>
          <c:x val="1.575E-2"/>
          <c:y val="0.16725000000000001"/>
          <c:w val="0.97075"/>
          <c:h val="0.58875"/>
        </c:manualLayout>
      </c:layout>
      <c:barChart>
        <c:barDir val="col"/>
        <c:grouping val="stacked"/>
        <c:varyColors val="0"/>
        <c:ser>
          <c:idx val="1"/>
          <c:order val="0"/>
          <c:tx>
            <c:strRef>
              <c:f>'3.3 Detal-kredyty'!$A$37</c:f>
              <c:strCache>
                <c:ptCount val="1"/>
                <c:pt idx="0">
                  <c:v>Own network (including Microbranches, mobile channels and agents)</c:v>
                </c:pt>
              </c:strCache>
            </c:strRef>
          </c:tx>
          <c:spPr>
            <a:solidFill>
              <a:schemeClr val="tx1">
                <a:lumMod val="65000"/>
                <a:lumOff val="35000"/>
              </a:schemeClr>
            </a:solidFill>
            <a:ln w="25400">
              <a:noFill/>
            </a:ln>
          </c:spPr>
          <c:invertIfNegative val="0"/>
          <c:dLbls>
            <c:dLbl>
              <c:idx val="3"/>
              <c:layout>
                <c:manualLayout>
                  <c:x val="-2.7499999999999998E-3"/>
                  <c:y val="5.749999999999999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499999999999998E-3"/>
                  <c:y val="-5.499999999999999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chemeClr val="bg1"/>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'3.3 Detal-kredyty'!$D$35:$I$35</c:f>
              <c:numCache>
                <c:formatCode>General</c:formatCode>
                <c:ptCount val="6"/>
                <c:pt idx="0">
                  <c:v>2011</c:v>
                </c:pt>
                <c:pt idx="1">
                  <c:v>2012</c:v>
                </c:pt>
                <c:pt idx="2">
                  <c:v>2013</c:v>
                </c:pt>
                <c:pt idx="3">
                  <c:v>2014</c:v>
                </c:pt>
                <c:pt idx="4">
                  <c:v>2015</c:v>
                </c:pt>
                <c:pt idx="5">
                  <c:v>2016</c:v>
                </c:pt>
              </c:numCache>
            </c:numRef>
          </c:cat>
          <c:val>
            <c:numRef>
              <c:f>'3.3 Detal-kredyty'!$D$37:$I$37</c:f>
              <c:numCache>
                <c:formatCode>#,##0</c:formatCode>
                <c:ptCount val="6"/>
                <c:pt idx="0">
                  <c:v>520.16008849000002</c:v>
                </c:pt>
                <c:pt idx="1">
                  <c:v>675.04895222000005</c:v>
                </c:pt>
                <c:pt idx="2">
                  <c:v>1026.5428624400001</c:v>
                </c:pt>
                <c:pt idx="3">
                  <c:v>1233.3006771999997</c:v>
                </c:pt>
                <c:pt idx="4">
                  <c:v>1540.42624254</c:v>
                </c:pt>
                <c:pt idx="5">
                  <c:v>1617.3443209100003</c:v>
                </c:pt>
              </c:numCache>
            </c:numRef>
          </c:val>
        </c:ser>
        <c:ser>
          <c:idx val="2"/>
          <c:order val="1"/>
          <c:tx>
            <c:strRef>
              <c:f>'3.3 Detal-kredyty'!$A$38</c:f>
              <c:strCache>
                <c:ptCount val="1"/>
                <c:pt idx="0">
                  <c:v>Poczta Polska network</c:v>
                </c:pt>
              </c:strCache>
            </c:strRef>
          </c:tx>
          <c:spPr>
            <a:solidFill>
              <a:schemeClr val="bg1">
                <a:lumMod val="75000"/>
              </a:schemeClr>
            </a:solidFill>
            <a:ln w="25400">
              <a:noFill/>
            </a:ln>
          </c:spPr>
          <c:invertIfNegative val="0"/>
          <c:dLbls>
            <c:dLbl>
              <c:idx val="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FFFFFF"/>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'3.3 Detal-kredyty'!$D$35:$I$35</c:f>
              <c:numCache>
                <c:formatCode>General</c:formatCode>
                <c:ptCount val="6"/>
                <c:pt idx="0">
                  <c:v>2011</c:v>
                </c:pt>
                <c:pt idx="1">
                  <c:v>2012</c:v>
                </c:pt>
                <c:pt idx="2">
                  <c:v>2013</c:v>
                </c:pt>
                <c:pt idx="3">
                  <c:v>2014</c:v>
                </c:pt>
                <c:pt idx="4">
                  <c:v>2015</c:v>
                </c:pt>
                <c:pt idx="5">
                  <c:v>2016</c:v>
                </c:pt>
              </c:numCache>
            </c:numRef>
          </c:cat>
          <c:val>
            <c:numRef>
              <c:f>'3.3 Detal-kredyty'!$D$38:$I$38</c:f>
              <c:numCache>
                <c:formatCode>#,##0</c:formatCode>
                <c:ptCount val="6"/>
                <c:pt idx="0">
                  <c:v>513.52090362999991</c:v>
                </c:pt>
                <c:pt idx="1">
                  <c:v>509.35637355</c:v>
                </c:pt>
                <c:pt idx="2">
                  <c:v>494.93893028999992</c:v>
                </c:pt>
                <c:pt idx="3">
                  <c:v>479.54160607</c:v>
                </c:pt>
                <c:pt idx="4">
                  <c:v>525.38661645000013</c:v>
                </c:pt>
                <c:pt idx="5">
                  <c:v>579.16765547000011</c:v>
                </c:pt>
              </c:numCache>
            </c:numRef>
          </c:val>
        </c:ser>
        <c:ser>
          <c:idx val="0"/>
          <c:order val="2"/>
          <c:tx>
            <c:strRef>
              <c:f>'3.3 Detal-kredyty'!$A$36</c:f>
              <c:strCache>
                <c:ptCount val="1"/>
                <c:pt idx="0">
                  <c:v>Spółka Dystrybucyjna</c:v>
                </c:pt>
              </c:strCache>
            </c:strRef>
          </c:tx>
          <c:spPr>
            <a:solidFill>
              <a:srgbClr val="C00000"/>
            </a:solidFill>
            <a:ln w="25400">
              <a:noFill/>
            </a:ln>
          </c:spPr>
          <c:invertIfNegative val="0"/>
          <c:dLbls>
            <c:dLbl>
              <c:idx val="0"/>
              <c:layout>
                <c:manualLayout>
                  <c:x val="0"/>
                  <c:y val="-5.4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999999999999997E-3"/>
                  <c:y val="-3.97500000000000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chemeClr val="tx1">
                        <a:lumMod val="75000"/>
                        <a:lumOff val="25000"/>
                      </a:schemeClr>
                    </a:solidFill>
                    <a:latin typeface="+mn-lt"/>
                    <a:ea typeface="+mn-lt"/>
                    <a:cs typeface="+mn-lt"/>
                  </a:defRPr>
                </a:pPr>
                <a:endParaRPr lang="pl-PL"/>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'3.3 Detal-kredyty'!$D$35:$I$35</c:f>
              <c:numCache>
                <c:formatCode>General</c:formatCode>
                <c:ptCount val="6"/>
                <c:pt idx="0">
                  <c:v>2011</c:v>
                </c:pt>
                <c:pt idx="1">
                  <c:v>2012</c:v>
                </c:pt>
                <c:pt idx="2">
                  <c:v>2013</c:v>
                </c:pt>
                <c:pt idx="3">
                  <c:v>2014</c:v>
                </c:pt>
                <c:pt idx="4">
                  <c:v>2015</c:v>
                </c:pt>
                <c:pt idx="5">
                  <c:v>2016</c:v>
                </c:pt>
              </c:numCache>
            </c:numRef>
          </c:cat>
          <c:val>
            <c:numRef>
              <c:f>'3.3 Detal-kredyty'!$D$36:$I$36</c:f>
              <c:numCache>
                <c:formatCode>#,##0</c:formatCode>
                <c:ptCount val="6"/>
                <c:pt idx="0">
                  <c:v>1.1571881100000001</c:v>
                </c:pt>
                <c:pt idx="1">
                  <c:v>1.4371280099999999</c:v>
                </c:pt>
                <c:pt idx="2">
                  <c:v>11.49919852</c:v>
                </c:pt>
                <c:pt idx="3">
                  <c:v>52.537040649999994</c:v>
                </c:pt>
                <c:pt idx="4">
                  <c:v>51.315734550000002</c:v>
                </c:pt>
                <c:pt idx="5">
                  <c:v>42.680674450000005</c:v>
                </c:pt>
              </c:numCache>
            </c:numRef>
          </c:val>
        </c:ser>
        <c:dLbls>
          <c:showLegendKey val="0"/>
          <c:showVal val="0"/>
          <c:showCatName val="0"/>
          <c:showSerName val="0"/>
          <c:showPercent val="0"/>
          <c:showBubbleSize val="0"/>
        </c:dLbls>
        <c:gapWidth val="60"/>
        <c:overlap val="100"/>
        <c:axId val="239963056"/>
        <c:axId val="239963448"/>
      </c:barChart>
      <c:lineChart>
        <c:grouping val="standard"/>
        <c:varyColors val="0"/>
        <c:ser>
          <c:idx val="3"/>
          <c:order val="3"/>
          <c:spPr>
            <a:ln>
              <a:noFill/>
            </a:ln>
          </c:spPr>
          <c:marker>
            <c:symbol val="none"/>
          </c:marker>
          <c:dLbls>
            <c:spPr>
              <a:noFill/>
              <a:ln>
                <a:noFill/>
              </a:ln>
            </c:spPr>
            <c:txPr>
              <a:bodyPr rot="0" vert="horz"/>
              <a:lstStyle/>
              <a:p>
                <a:pPr algn="ctr">
                  <a:defRPr lang="en-US" sz="800" b="0" i="0" u="none" baseline="0">
                    <a:solidFill>
                      <a:schemeClr val="tx1">
                        <a:lumMod val="75000"/>
                        <a:lumOff val="25000"/>
                      </a:schemeClr>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'3.3 Detal-kredyty'!$D$35:$I$35</c:f>
              <c:numCache>
                <c:formatCode>General</c:formatCode>
                <c:ptCount val="6"/>
                <c:pt idx="0">
                  <c:v>2011</c:v>
                </c:pt>
                <c:pt idx="1">
                  <c:v>2012</c:v>
                </c:pt>
                <c:pt idx="2">
                  <c:v>2013</c:v>
                </c:pt>
                <c:pt idx="3">
                  <c:v>2014</c:v>
                </c:pt>
                <c:pt idx="4">
                  <c:v>2015</c:v>
                </c:pt>
                <c:pt idx="5">
                  <c:v>2016</c:v>
                </c:pt>
              </c:numCache>
            </c:numRef>
          </c:cat>
          <c:val>
            <c:numRef>
              <c:f>'3.3 Detal-kredyty'!$D$39:$I$39</c:f>
              <c:numCache>
                <c:formatCode>#,##0</c:formatCode>
                <c:ptCount val="6"/>
                <c:pt idx="0">
                  <c:v>1034.83818023</c:v>
                </c:pt>
                <c:pt idx="1">
                  <c:v>1184.8424537800001</c:v>
                </c:pt>
                <c:pt idx="2">
                  <c:v>1532.98099125</c:v>
                </c:pt>
                <c:pt idx="3">
                  <c:v>1766.3793239199995</c:v>
                </c:pt>
                <c:pt idx="4">
                  <c:v>2116.1285935400001</c:v>
                </c:pt>
                <c:pt idx="5">
                  <c:v>2239.1926508300003</c:v>
                </c:pt>
              </c:numCache>
            </c:numRef>
          </c:val>
          <c:smooth val="0"/>
        </c:ser>
        <c:dLbls>
          <c:showLegendKey val="0"/>
          <c:showVal val="0"/>
          <c:showCatName val="0"/>
          <c:showSerName val="0"/>
          <c:showPercent val="0"/>
          <c:showBubbleSize val="0"/>
        </c:dLbls>
        <c:marker val="1"/>
        <c:smooth val="0"/>
        <c:axId val="239963840"/>
        <c:axId val="239964232"/>
      </c:lineChart>
      <c:catAx>
        <c:axId val="2399630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crossAx val="239963448"/>
        <c:crossesAt val="0"/>
        <c:auto val="1"/>
        <c:lblAlgn val="ctr"/>
        <c:lblOffset val="100"/>
        <c:noMultiLvlLbl val="0"/>
      </c:catAx>
      <c:valAx>
        <c:axId val="239963448"/>
        <c:scaling>
          <c:orientation val="minMax"/>
          <c:max val="2700"/>
        </c:scaling>
        <c:delete val="0"/>
        <c:axPos val="l"/>
        <c:numFmt formatCode="#,##0" sourceLinked="1"/>
        <c:majorTickMark val="none"/>
        <c:minorTickMark val="none"/>
        <c:tickLblPos val="none"/>
        <c:spPr>
          <a:ln>
            <a:noFill/>
          </a:ln>
        </c:spPr>
        <c:crossAx val="239963056"/>
        <c:crosses val="autoZero"/>
        <c:crossBetween val="between"/>
      </c:valAx>
      <c:catAx>
        <c:axId val="239963840"/>
        <c:scaling>
          <c:orientation val="minMax"/>
        </c:scaling>
        <c:delete val="1"/>
        <c:axPos val="b"/>
        <c:numFmt formatCode="General" sourceLinked="1"/>
        <c:majorTickMark val="out"/>
        <c:minorTickMark val="none"/>
        <c:tickLblPos val="nextTo"/>
        <c:crossAx val="239964232"/>
        <c:crossesAt val="0"/>
        <c:auto val="1"/>
        <c:lblAlgn val="ctr"/>
        <c:lblOffset val="100"/>
        <c:noMultiLvlLbl val="0"/>
      </c:catAx>
      <c:valAx>
        <c:axId val="239964232"/>
        <c:scaling>
          <c:orientation val="minMax"/>
          <c:max val="2300"/>
          <c:min val="-100000"/>
        </c:scaling>
        <c:delete val="0"/>
        <c:axPos val="r"/>
        <c:numFmt formatCode="#,##0" sourceLinked="1"/>
        <c:majorTickMark val="none"/>
        <c:minorTickMark val="none"/>
        <c:tickLblPos val="none"/>
        <c:spPr>
          <a:ln>
            <a:noFill/>
          </a:ln>
        </c:spPr>
        <c:crossAx val="239963840"/>
        <c:crosses val="max"/>
        <c:crossBetween val="between"/>
      </c:valAx>
      <c:spPr>
        <a:solidFill>
          <a:srgbClr val="FFFFFF"/>
        </a:solidFill>
        <a:ln w="25400">
          <a:noFill/>
        </a:ln>
      </c:spPr>
    </c:plotArea>
    <c:legend>
      <c:legendPos val="b"/>
      <c:legendEntry>
        <c:idx val="3"/>
        <c:delete val="1"/>
      </c:legendEntry>
      <c:layout>
        <c:manualLayout>
          <c:xMode val="edge"/>
          <c:yMode val="edge"/>
          <c:x val="1.525E-2"/>
          <c:y val="0.77725"/>
          <c:w val="0.97424999999999995"/>
          <c:h val="0.21274999999999999"/>
        </c:manualLayout>
      </c:layout>
      <c:overlay val="0"/>
      <c:spPr>
        <a:noFill/>
        <a:ln w="25400">
          <a:noFill/>
        </a:ln>
      </c:spPr>
      <c:txPr>
        <a:bodyPr rot="0" vert="horz"/>
        <a:lstStyle/>
        <a:p>
          <a:pPr>
            <a:defRPr lang="en-US" sz="7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Retail client loans sold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17324999999999999"/>
          <c:y val="0"/>
        </c:manualLayout>
      </c:layout>
      <c:overlay val="0"/>
      <c:spPr>
        <a:noFill/>
        <a:ln w="25400">
          <a:noFill/>
        </a:ln>
      </c:spPr>
    </c:title>
    <c:autoTitleDeleted val="0"/>
    <c:plotArea>
      <c:layout>
        <c:manualLayout>
          <c:layoutTarget val="inner"/>
          <c:xMode val="edge"/>
          <c:yMode val="edge"/>
          <c:x val="0"/>
          <c:y val="0.14599999999999999"/>
          <c:w val="0.96425000000000005"/>
          <c:h val="0.63"/>
        </c:manualLayout>
      </c:layout>
      <c:barChart>
        <c:barDir val="col"/>
        <c:grouping val="stacked"/>
        <c:varyColors val="0"/>
        <c:ser>
          <c:idx val="1"/>
          <c:order val="0"/>
          <c:tx>
            <c:strRef>
              <c:f>'3.3 Detal-kredyty'!$A$20</c:f>
              <c:strCache>
                <c:ptCount val="1"/>
                <c:pt idx="0">
                  <c:v>mortgage loans</c:v>
                </c:pt>
              </c:strCache>
            </c:strRef>
          </c:tx>
          <c:spPr>
            <a:solidFill>
              <a:schemeClr val="tx1">
                <a:lumMod val="65000"/>
                <a:lumOff val="35000"/>
              </a:schemeClr>
            </a:solidFill>
            <a:ln w="25400">
              <a:noFill/>
            </a:ln>
          </c:spPr>
          <c:invertIfNegative val="0"/>
          <c:dLbls>
            <c:spPr>
              <a:noFill/>
              <a:ln>
                <a:noFill/>
              </a:ln>
            </c:spPr>
            <c:txPr>
              <a:bodyPr rot="0" vert="horz"/>
              <a:lstStyle/>
              <a:p>
                <a:pPr algn="ctr">
                  <a:defRPr lang="en-US" sz="800" b="0" i="0" u="none" baseline="0">
                    <a:solidFill>
                      <a:schemeClr val="bg1"/>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'3.3 Detal-kredyty'!$B$18:$G$18</c:f>
              <c:numCache>
                <c:formatCode>General</c:formatCode>
                <c:ptCount val="6"/>
                <c:pt idx="0">
                  <c:v>2011</c:v>
                </c:pt>
                <c:pt idx="1">
                  <c:v>2012</c:v>
                </c:pt>
                <c:pt idx="2">
                  <c:v>2013</c:v>
                </c:pt>
                <c:pt idx="3">
                  <c:v>2014</c:v>
                </c:pt>
                <c:pt idx="4">
                  <c:v>2015</c:v>
                </c:pt>
                <c:pt idx="5">
                  <c:v>2016</c:v>
                </c:pt>
              </c:numCache>
            </c:numRef>
          </c:cat>
          <c:val>
            <c:numRef>
              <c:f>'3.3 Detal-kredyty'!$B$20:$G$20</c:f>
              <c:numCache>
                <c:formatCode>0</c:formatCode>
                <c:ptCount val="6"/>
                <c:pt idx="0">
                  <c:v>937.10199999999998</c:v>
                </c:pt>
                <c:pt idx="1">
                  <c:v>852.4424747999999</c:v>
                </c:pt>
                <c:pt idx="2">
                  <c:v>325.37863479999999</c:v>
                </c:pt>
                <c:pt idx="3">
                  <c:v>204.64337960000003</c:v>
                </c:pt>
                <c:pt idx="4">
                  <c:v>106.24013120000001</c:v>
                </c:pt>
                <c:pt idx="5">
                  <c:v>69.651448800000011</c:v>
                </c:pt>
              </c:numCache>
            </c:numRef>
          </c:val>
        </c:ser>
        <c:ser>
          <c:idx val="2"/>
          <c:order val="1"/>
          <c:tx>
            <c:strRef>
              <c:f>'3.3 Detal-kredyty'!$A$19</c:f>
              <c:strCache>
                <c:ptCount val="1"/>
                <c:pt idx="0">
                  <c:v>consumer loans</c:v>
                </c:pt>
              </c:strCache>
            </c:strRef>
          </c:tx>
          <c:spPr>
            <a:solidFill>
              <a:schemeClr val="bg1">
                <a:lumMod val="65000"/>
              </a:schemeClr>
            </a:solidFill>
            <a:ln w="25400">
              <a:noFill/>
            </a:ln>
          </c:spPr>
          <c:invertIfNegative val="0"/>
          <c:dLbls>
            <c:spPr>
              <a:noFill/>
              <a:ln>
                <a:noFill/>
              </a:ln>
            </c:spPr>
            <c:txPr>
              <a:bodyPr rot="0" vert="horz"/>
              <a:lstStyle/>
              <a:p>
                <a:pPr algn="ctr">
                  <a:defRPr lang="en-US" sz="800" b="0" i="0" u="none" baseline="0">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'3.3 Detal-kredyty'!$B$18:$G$18</c:f>
              <c:numCache>
                <c:formatCode>General</c:formatCode>
                <c:ptCount val="6"/>
                <c:pt idx="0">
                  <c:v>2011</c:v>
                </c:pt>
                <c:pt idx="1">
                  <c:v>2012</c:v>
                </c:pt>
                <c:pt idx="2">
                  <c:v>2013</c:v>
                </c:pt>
                <c:pt idx="3">
                  <c:v>2014</c:v>
                </c:pt>
                <c:pt idx="4">
                  <c:v>2015</c:v>
                </c:pt>
                <c:pt idx="5">
                  <c:v>2016</c:v>
                </c:pt>
              </c:numCache>
            </c:numRef>
          </c:cat>
          <c:val>
            <c:numRef>
              <c:f>'3.3 Detal-kredyty'!$B$19:$G$19</c:f>
              <c:numCache>
                <c:formatCode>0</c:formatCode>
                <c:ptCount val="6"/>
                <c:pt idx="0">
                  <c:v>584.44299999999998</c:v>
                </c:pt>
                <c:pt idx="1">
                  <c:v>626.55099810000013</c:v>
                </c:pt>
                <c:pt idx="2">
                  <c:v>886.42716849999988</c:v>
                </c:pt>
                <c:pt idx="3">
                  <c:v>835.03039979999994</c:v>
                </c:pt>
                <c:pt idx="4" formatCode="#,##0">
                  <c:v>1058.3003100000001</c:v>
                </c:pt>
                <c:pt idx="5">
                  <c:v>844.93372119999992</c:v>
                </c:pt>
              </c:numCache>
            </c:numRef>
          </c:val>
        </c:ser>
        <c:dLbls>
          <c:showLegendKey val="0"/>
          <c:showVal val="0"/>
          <c:showCatName val="0"/>
          <c:showSerName val="0"/>
          <c:showPercent val="0"/>
          <c:showBubbleSize val="0"/>
        </c:dLbls>
        <c:gapWidth val="60"/>
        <c:overlap val="100"/>
        <c:axId val="239965016"/>
        <c:axId val="239965408"/>
      </c:barChart>
      <c:lineChart>
        <c:grouping val="standard"/>
        <c:varyColors val="0"/>
        <c:ser>
          <c:idx val="0"/>
          <c:order val="2"/>
          <c:spPr>
            <a:ln>
              <a:noFill/>
            </a:ln>
          </c:spPr>
          <c:marker>
            <c:symbol val="none"/>
          </c:marker>
          <c:dLbls>
            <c:dLbl>
              <c:idx val="0"/>
              <c:layout>
                <c:manualLayout>
                  <c:x val="-7.8750000000000001E-2"/>
                  <c:y val="-2.47500000000000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750000000000001E-2"/>
                  <c:y val="-1.47499999999999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249999999999997E-2"/>
                  <c:y val="-1.47499999999999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8750000000000001E-2"/>
                  <c:y val="-1.9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8750000000000001E-2"/>
                  <c:y val="-1.47499999999999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5500000000000003E-2"/>
                  <c:y val="-1.9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 Detal-kredyty'!$D$12:$I$12</c:f>
              <c:numCache>
                <c:formatCode>General</c:formatCode>
                <c:ptCount val="6"/>
                <c:pt idx="0">
                  <c:v>2011</c:v>
                </c:pt>
                <c:pt idx="1">
                  <c:v>2012</c:v>
                </c:pt>
                <c:pt idx="2">
                  <c:v>2013</c:v>
                </c:pt>
                <c:pt idx="3">
                  <c:v>2014</c:v>
                </c:pt>
                <c:pt idx="4">
                  <c:v>2015</c:v>
                </c:pt>
                <c:pt idx="5">
                  <c:v>2016</c:v>
                </c:pt>
              </c:numCache>
            </c:numRef>
          </c:cat>
          <c:val>
            <c:numRef>
              <c:f>'3.3 Detal-kredyty'!$B$21:$G$21</c:f>
              <c:numCache>
                <c:formatCode>#,##0</c:formatCode>
                <c:ptCount val="6"/>
                <c:pt idx="0">
                  <c:v>1521.5450000000001</c:v>
                </c:pt>
                <c:pt idx="1">
                  <c:v>1478.9934729000001</c:v>
                </c:pt>
                <c:pt idx="2">
                  <c:v>1211.8058032999998</c:v>
                </c:pt>
                <c:pt idx="3">
                  <c:v>1039.6737794000001</c:v>
                </c:pt>
                <c:pt idx="4">
                  <c:v>1164.5404412</c:v>
                </c:pt>
                <c:pt idx="5">
                  <c:v>914.58516999999995</c:v>
                </c:pt>
              </c:numCache>
            </c:numRef>
          </c:val>
          <c:smooth val="0"/>
        </c:ser>
        <c:dLbls>
          <c:showLegendKey val="0"/>
          <c:showVal val="0"/>
          <c:showCatName val="0"/>
          <c:showSerName val="0"/>
          <c:showPercent val="0"/>
          <c:showBubbleSize val="0"/>
        </c:dLbls>
        <c:marker val="1"/>
        <c:smooth val="0"/>
        <c:axId val="239965800"/>
        <c:axId val="239966192"/>
      </c:lineChart>
      <c:catAx>
        <c:axId val="23996501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39965408"/>
        <c:crossesAt val="0"/>
        <c:auto val="1"/>
        <c:lblAlgn val="ctr"/>
        <c:lblOffset val="100"/>
        <c:noMultiLvlLbl val="0"/>
      </c:catAx>
      <c:valAx>
        <c:axId val="239965408"/>
        <c:scaling>
          <c:orientation val="minMax"/>
        </c:scaling>
        <c:delete val="0"/>
        <c:axPos val="l"/>
        <c:numFmt formatCode="0" sourceLinked="1"/>
        <c:majorTickMark val="none"/>
        <c:minorTickMark val="none"/>
        <c:tickLblPos val="none"/>
        <c:spPr>
          <a:ln>
            <a:noFill/>
          </a:ln>
        </c:spPr>
        <c:crossAx val="239965016"/>
        <c:crosses val="autoZero"/>
        <c:crossBetween val="between"/>
      </c:valAx>
      <c:catAx>
        <c:axId val="239965800"/>
        <c:scaling>
          <c:orientation val="minMax"/>
        </c:scaling>
        <c:delete val="1"/>
        <c:axPos val="b"/>
        <c:numFmt formatCode="General" sourceLinked="1"/>
        <c:majorTickMark val="out"/>
        <c:minorTickMark val="none"/>
        <c:tickLblPos val="nextTo"/>
        <c:crossAx val="239966192"/>
        <c:crossesAt val="0"/>
        <c:auto val="1"/>
        <c:lblAlgn val="ctr"/>
        <c:lblOffset val="100"/>
        <c:noMultiLvlLbl val="0"/>
      </c:catAx>
      <c:valAx>
        <c:axId val="239966192"/>
        <c:scaling>
          <c:orientation val="minMax"/>
          <c:max val="6000"/>
          <c:min val="-150000"/>
        </c:scaling>
        <c:delete val="0"/>
        <c:axPos val="r"/>
        <c:numFmt formatCode="#,##0" sourceLinked="1"/>
        <c:majorTickMark val="none"/>
        <c:minorTickMark val="none"/>
        <c:tickLblPos val="none"/>
        <c:spPr>
          <a:ln>
            <a:noFill/>
          </a:ln>
        </c:spPr>
        <c:crossAx val="239965800"/>
        <c:crosses val="max"/>
        <c:crossBetween val="between"/>
      </c:valAx>
      <c:spPr>
        <a:solidFill>
          <a:srgbClr val="FFFFFF"/>
        </a:solidFill>
        <a:ln w="25400">
          <a:noFill/>
        </a:ln>
      </c:spPr>
    </c:plotArea>
    <c:legend>
      <c:legendPos val="b"/>
      <c:legendEntry>
        <c:idx val="2"/>
        <c:delete val="1"/>
      </c:legendEntry>
      <c:layout>
        <c:manualLayout>
          <c:xMode val="edge"/>
          <c:yMode val="edge"/>
          <c:x val="4.4999999999999997E-3"/>
          <c:y val="0.88700000000000001"/>
          <c:w val="0.98975000000000002"/>
          <c:h val="5.8250000000000003E-2"/>
        </c:manualLayout>
      </c:layout>
      <c:overlay val="0"/>
      <c:spPr>
        <a:noFill/>
        <a:ln w="25400">
          <a:noFill/>
        </a:ln>
      </c:spPr>
      <c:txPr>
        <a:bodyPr rot="0" vert="horz"/>
        <a:lstStyle/>
        <a:p>
          <a:pPr>
            <a:defRPr lang="en-US" sz="9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900" b="0" i="0" u="none" baseline="0">
                <a:solidFill>
                  <a:srgbClr val="484848"/>
                </a:solidFill>
                <a:latin typeface="+mn-lt"/>
                <a:ea typeface="+mn-lt"/>
                <a:cs typeface="+mn-lt"/>
              </a:rPr>
              <a:t>Deposits of retail clients</a:t>
            </a:r>
            <a:r>
              <a:rPr lang="en-US" sz="900" b="0" i="0" u="none" baseline="0">
                <a:solidFill>
                  <a:srgbClr val="484848"/>
                </a:solidFill>
                <a:latin typeface="+mn-lt"/>
                <a:ea typeface="+mn-lt"/>
                <a:cs typeface="+mn-lt"/>
              </a:rPr>
              <a:t>
(</a:t>
            </a:r>
            <a:r>
              <a:rPr lang="pl-PL" sz="900" b="0" i="0" u="none" baseline="0">
                <a:solidFill>
                  <a:srgbClr val="484848"/>
                </a:solidFill>
                <a:latin typeface="+mn-lt"/>
                <a:ea typeface="+mn-lt"/>
                <a:cs typeface="+mn-lt"/>
              </a:rPr>
              <a:t>PLN million</a:t>
            </a:r>
            <a:r>
              <a:rPr lang="en-US" sz="900" b="0" i="0" u="none" baseline="0">
                <a:solidFill>
                  <a:srgbClr val="484848"/>
                </a:solidFill>
                <a:latin typeface="+mn-lt"/>
                <a:ea typeface="+mn-lt"/>
                <a:cs typeface="+mn-lt"/>
              </a:rPr>
              <a:t>)</a:t>
            </a:r>
          </a:p>
        </c:rich>
      </c:tx>
      <c:layout>
        <c:manualLayout>
          <c:xMode val="edge"/>
          <c:yMode val="edge"/>
          <c:x val="0.15475"/>
          <c:y val="0"/>
        </c:manualLayout>
      </c:layout>
      <c:overlay val="0"/>
      <c:spPr>
        <a:noFill/>
        <a:ln w="25400">
          <a:noFill/>
        </a:ln>
      </c:spPr>
    </c:title>
    <c:autoTitleDeleted val="0"/>
    <c:plotArea>
      <c:layout>
        <c:manualLayout>
          <c:layoutTarget val="inner"/>
          <c:xMode val="edge"/>
          <c:yMode val="edge"/>
          <c:x val="0"/>
          <c:y val="0.16475000000000001"/>
          <c:w val="1"/>
          <c:h val="0.71350000000000002"/>
        </c:manualLayout>
      </c:layout>
      <c:barChart>
        <c:barDir val="col"/>
        <c:grouping val="stacked"/>
        <c:varyColors val="0"/>
        <c:ser>
          <c:idx val="1"/>
          <c:order val="0"/>
          <c:tx>
            <c:strRef>
              <c:f>'3.4 Detal-depozyty'!$A$15</c:f>
              <c:strCache>
                <c:ptCount val="1"/>
                <c:pt idx="0">
                  <c:v>Term deposits</c:v>
                </c:pt>
              </c:strCache>
            </c:strRef>
          </c:tx>
          <c:spPr>
            <a:solidFill>
              <a:schemeClr val="tx1">
                <a:lumMod val="65000"/>
                <a:lumOff val="35000"/>
              </a:schemeClr>
            </a:solidFill>
            <a:ln w="25400">
              <a:noFill/>
            </a:ln>
          </c:spPr>
          <c:invertIfNegative val="0"/>
          <c:dLbls>
            <c:dLbl>
              <c:idx val="3"/>
              <c:layout>
                <c:manualLayout>
                  <c:x val="-2.7499999999999998E-3"/>
                  <c:y val="5.749999999999999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499999999999998E-3"/>
                  <c:y val="-5.499999999999999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chemeClr val="bg1"/>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'3.4 Detal-depozyty'!$D$12:$I$12</c:f>
              <c:numCache>
                <c:formatCode>General</c:formatCode>
                <c:ptCount val="6"/>
                <c:pt idx="0">
                  <c:v>2011</c:v>
                </c:pt>
                <c:pt idx="1">
                  <c:v>2012</c:v>
                </c:pt>
                <c:pt idx="2">
                  <c:v>2013</c:v>
                </c:pt>
                <c:pt idx="3">
                  <c:v>2014</c:v>
                </c:pt>
                <c:pt idx="4">
                  <c:v>2015</c:v>
                </c:pt>
                <c:pt idx="5">
                  <c:v>2016</c:v>
                </c:pt>
              </c:numCache>
            </c:numRef>
          </c:cat>
          <c:val>
            <c:numRef>
              <c:f>'3.4 Detal-depozyty'!$D$15:$I$15</c:f>
              <c:numCache>
                <c:formatCode>#,##0</c:formatCode>
                <c:ptCount val="6"/>
                <c:pt idx="0">
                  <c:v>1878.8836758900002</c:v>
                </c:pt>
                <c:pt idx="1">
                  <c:v>1957.0946022799999</c:v>
                </c:pt>
                <c:pt idx="2">
                  <c:v>1871.1775786600001</c:v>
                </c:pt>
                <c:pt idx="3">
                  <c:v>2286.7412749417995</c:v>
                </c:pt>
                <c:pt idx="4">
                  <c:v>1916.7732448808999</c:v>
                </c:pt>
                <c:pt idx="5">
                  <c:v>1852.7788301418993</c:v>
                </c:pt>
              </c:numCache>
            </c:numRef>
          </c:val>
        </c:ser>
        <c:ser>
          <c:idx val="2"/>
          <c:order val="1"/>
          <c:tx>
            <c:strRef>
              <c:f>'3.4 Detal-depozyty'!$A$14</c:f>
              <c:strCache>
                <c:ptCount val="1"/>
                <c:pt idx="0">
                  <c:v>Saving accounts</c:v>
                </c:pt>
              </c:strCache>
            </c:strRef>
          </c:tx>
          <c:spPr>
            <a:solidFill>
              <a:schemeClr val="bg1">
                <a:lumMod val="65000"/>
              </a:schemeClr>
            </a:solidFill>
            <a:ln w="25400">
              <a:noFill/>
            </a:ln>
          </c:spPr>
          <c:invertIfNegative val="0"/>
          <c:dLbls>
            <c:dLbl>
              <c:idx val="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000000"/>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'3.4 Detal-depozyty'!$D$12:$I$12</c:f>
              <c:numCache>
                <c:formatCode>General</c:formatCode>
                <c:ptCount val="6"/>
                <c:pt idx="0">
                  <c:v>2011</c:v>
                </c:pt>
                <c:pt idx="1">
                  <c:v>2012</c:v>
                </c:pt>
                <c:pt idx="2">
                  <c:v>2013</c:v>
                </c:pt>
                <c:pt idx="3">
                  <c:v>2014</c:v>
                </c:pt>
                <c:pt idx="4">
                  <c:v>2015</c:v>
                </c:pt>
                <c:pt idx="5">
                  <c:v>2016</c:v>
                </c:pt>
              </c:numCache>
            </c:numRef>
          </c:cat>
          <c:val>
            <c:numRef>
              <c:f>'3.4 Detal-depozyty'!$D$14:$I$14</c:f>
              <c:numCache>
                <c:formatCode>#,##0</c:formatCode>
                <c:ptCount val="6"/>
                <c:pt idx="0">
                  <c:v>822.41015479999999</c:v>
                </c:pt>
                <c:pt idx="1">
                  <c:v>1473.6563944099998</c:v>
                </c:pt>
                <c:pt idx="2">
                  <c:v>1494.5567400599998</c:v>
                </c:pt>
                <c:pt idx="3">
                  <c:v>1331.6175318000003</c:v>
                </c:pt>
                <c:pt idx="4">
                  <c:v>1238.9897911700004</c:v>
                </c:pt>
                <c:pt idx="5">
                  <c:v>1177.6555969800002</c:v>
                </c:pt>
              </c:numCache>
            </c:numRef>
          </c:val>
        </c:ser>
        <c:ser>
          <c:idx val="0"/>
          <c:order val="2"/>
          <c:tx>
            <c:strRef>
              <c:f>'3.4 Detal-depozyty'!$A$13</c:f>
              <c:strCache>
                <c:ptCount val="1"/>
                <c:pt idx="0">
                  <c:v>Current accounts</c:v>
                </c:pt>
              </c:strCache>
            </c:strRef>
          </c:tx>
          <c:spPr>
            <a:solidFill>
              <a:srgbClr val="C00000"/>
            </a:solidFill>
            <a:ln w="25400">
              <a:noFill/>
            </a:ln>
          </c:spPr>
          <c:invertIfNegative val="0"/>
          <c:dLbls>
            <c:spPr>
              <a:noFill/>
              <a:ln w="25400">
                <a:noFill/>
              </a:ln>
            </c:spPr>
            <c:txPr>
              <a:bodyPr rot="0" vert="horz"/>
              <a:lstStyle/>
              <a:p>
                <a:pPr algn="ctr">
                  <a:defRPr lang="en-US" sz="800" b="0" i="0" u="none" baseline="0">
                    <a:solidFill>
                      <a:srgbClr val="FFFFFF"/>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'3.4 Detal-depozyty'!$D$12:$I$12</c:f>
              <c:numCache>
                <c:formatCode>General</c:formatCode>
                <c:ptCount val="6"/>
                <c:pt idx="0">
                  <c:v>2011</c:v>
                </c:pt>
                <c:pt idx="1">
                  <c:v>2012</c:v>
                </c:pt>
                <c:pt idx="2">
                  <c:v>2013</c:v>
                </c:pt>
                <c:pt idx="3">
                  <c:v>2014</c:v>
                </c:pt>
                <c:pt idx="4">
                  <c:v>2015</c:v>
                </c:pt>
                <c:pt idx="5">
                  <c:v>2016</c:v>
                </c:pt>
              </c:numCache>
            </c:numRef>
          </c:cat>
          <c:val>
            <c:numRef>
              <c:f>'3.4 Detal-depozyty'!$D$13:$I$13</c:f>
              <c:numCache>
                <c:formatCode>#,##0</c:formatCode>
                <c:ptCount val="6"/>
                <c:pt idx="0">
                  <c:v>485.66700428000001</c:v>
                </c:pt>
                <c:pt idx="1">
                  <c:v>588.75456368999994</c:v>
                </c:pt>
                <c:pt idx="2">
                  <c:v>802.42387315999997</c:v>
                </c:pt>
                <c:pt idx="3">
                  <c:v>1036.8103851989999</c:v>
                </c:pt>
                <c:pt idx="4">
                  <c:v>1367.7468851275999</c:v>
                </c:pt>
                <c:pt idx="5">
                  <c:v>1768.7965505287</c:v>
                </c:pt>
              </c:numCache>
            </c:numRef>
          </c:val>
        </c:ser>
        <c:dLbls>
          <c:showLegendKey val="0"/>
          <c:showVal val="0"/>
          <c:showCatName val="0"/>
          <c:showSerName val="0"/>
          <c:showPercent val="0"/>
          <c:showBubbleSize val="0"/>
        </c:dLbls>
        <c:gapWidth val="60"/>
        <c:overlap val="100"/>
        <c:axId val="240121744"/>
        <c:axId val="240122136"/>
      </c:barChart>
      <c:lineChart>
        <c:grouping val="standard"/>
        <c:varyColors val="0"/>
        <c:ser>
          <c:idx val="3"/>
          <c:order val="3"/>
          <c:spPr>
            <a:ln>
              <a:noFill/>
            </a:ln>
          </c:spPr>
          <c:marker>
            <c:symbol val="none"/>
          </c:marker>
          <c:dLbls>
            <c:spPr>
              <a:noFill/>
              <a:ln>
                <a:noFill/>
              </a:ln>
            </c:spPr>
            <c:txPr>
              <a:bodyPr rot="0" vert="horz"/>
              <a:lstStyle/>
              <a:p>
                <a:pPr algn="ctr">
                  <a:defRPr lang="en-US" sz="900" b="0" i="0" u="none" baseline="0">
                    <a:solidFill>
                      <a:schemeClr val="tx1">
                        <a:lumMod val="75000"/>
                        <a:lumOff val="25000"/>
                      </a:schemeClr>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'3.4 Detal-depozyty'!$D$12:$I$12</c:f>
              <c:numCache>
                <c:formatCode>General</c:formatCode>
                <c:ptCount val="6"/>
                <c:pt idx="0">
                  <c:v>2011</c:v>
                </c:pt>
                <c:pt idx="1">
                  <c:v>2012</c:v>
                </c:pt>
                <c:pt idx="2">
                  <c:v>2013</c:v>
                </c:pt>
                <c:pt idx="3">
                  <c:v>2014</c:v>
                </c:pt>
                <c:pt idx="4">
                  <c:v>2015</c:v>
                </c:pt>
                <c:pt idx="5">
                  <c:v>2016</c:v>
                </c:pt>
              </c:numCache>
            </c:numRef>
          </c:cat>
          <c:val>
            <c:numRef>
              <c:f>'3.4 Detal-depozyty'!$D$16:$I$16</c:f>
              <c:numCache>
                <c:formatCode>#,##0</c:formatCode>
                <c:ptCount val="6"/>
                <c:pt idx="0">
                  <c:v>3186.9608349700002</c:v>
                </c:pt>
                <c:pt idx="1">
                  <c:v>4019.5055603799997</c:v>
                </c:pt>
                <c:pt idx="2">
                  <c:v>4168.1581918800002</c:v>
                </c:pt>
                <c:pt idx="3">
                  <c:v>4656.1691919408004</c:v>
                </c:pt>
                <c:pt idx="4">
                  <c:v>4523.5099211785</c:v>
                </c:pt>
                <c:pt idx="5">
                  <c:v>4800.2309776505999</c:v>
                </c:pt>
              </c:numCache>
            </c:numRef>
          </c:val>
          <c:smooth val="0"/>
        </c:ser>
        <c:dLbls>
          <c:showLegendKey val="0"/>
          <c:showVal val="0"/>
          <c:showCatName val="0"/>
          <c:showSerName val="0"/>
          <c:showPercent val="0"/>
          <c:showBubbleSize val="0"/>
        </c:dLbls>
        <c:marker val="1"/>
        <c:smooth val="0"/>
        <c:axId val="240122528"/>
        <c:axId val="240122920"/>
      </c:lineChart>
      <c:catAx>
        <c:axId val="2401217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484848"/>
                </a:solidFill>
                <a:latin typeface="+mn-lt"/>
                <a:ea typeface="+mn-lt"/>
                <a:cs typeface="+mn-lt"/>
              </a:defRPr>
            </a:pPr>
            <a:endParaRPr lang="pl-PL"/>
          </a:p>
        </c:txPr>
        <c:crossAx val="240122136"/>
        <c:crossesAt val="0"/>
        <c:auto val="1"/>
        <c:lblAlgn val="ctr"/>
        <c:lblOffset val="100"/>
        <c:noMultiLvlLbl val="0"/>
      </c:catAx>
      <c:valAx>
        <c:axId val="240122136"/>
        <c:scaling>
          <c:orientation val="minMax"/>
        </c:scaling>
        <c:delete val="0"/>
        <c:axPos val="l"/>
        <c:numFmt formatCode="#,##0" sourceLinked="1"/>
        <c:majorTickMark val="none"/>
        <c:minorTickMark val="none"/>
        <c:tickLblPos val="none"/>
        <c:spPr>
          <a:ln>
            <a:noFill/>
          </a:ln>
        </c:spPr>
        <c:crossAx val="240121744"/>
        <c:crosses val="autoZero"/>
        <c:crossBetween val="between"/>
      </c:valAx>
      <c:catAx>
        <c:axId val="240122528"/>
        <c:scaling>
          <c:orientation val="minMax"/>
        </c:scaling>
        <c:delete val="1"/>
        <c:axPos val="b"/>
        <c:numFmt formatCode="General" sourceLinked="1"/>
        <c:majorTickMark val="out"/>
        <c:minorTickMark val="none"/>
        <c:tickLblPos val="nextTo"/>
        <c:crossAx val="240122920"/>
        <c:crossesAt val="0"/>
        <c:auto val="1"/>
        <c:lblAlgn val="ctr"/>
        <c:lblOffset val="100"/>
        <c:noMultiLvlLbl val="0"/>
      </c:catAx>
      <c:valAx>
        <c:axId val="240122920"/>
        <c:scaling>
          <c:orientation val="minMax"/>
          <c:max val="7500"/>
          <c:min val="-90000"/>
        </c:scaling>
        <c:delete val="0"/>
        <c:axPos val="r"/>
        <c:numFmt formatCode="#,##0" sourceLinked="1"/>
        <c:majorTickMark val="none"/>
        <c:minorTickMark val="none"/>
        <c:tickLblPos val="none"/>
        <c:spPr>
          <a:ln>
            <a:noFill/>
          </a:ln>
        </c:spPr>
        <c:crossAx val="240122528"/>
        <c:crosses val="max"/>
        <c:crossBetween val="between"/>
      </c:valAx>
      <c:spPr>
        <a:solidFill>
          <a:srgbClr val="FFFFFF"/>
        </a:solidFill>
        <a:ln w="25400">
          <a:noFill/>
        </a:ln>
      </c:spPr>
    </c:plotArea>
    <c:legend>
      <c:legendPos val="b"/>
      <c:legendEntry>
        <c:idx val="3"/>
        <c:delete val="1"/>
      </c:legendEntry>
      <c:layout>
        <c:manualLayout>
          <c:xMode val="edge"/>
          <c:yMode val="edge"/>
          <c:x val="4.0500000000000001E-2"/>
          <c:y val="0.9405"/>
          <c:w val="0.92800000000000005"/>
          <c:h val="5.5E-2"/>
        </c:manualLayout>
      </c:layout>
      <c:overlay val="0"/>
      <c:spPr>
        <a:noFill/>
        <a:ln w="25400">
          <a:noFill/>
        </a:ln>
      </c:spPr>
      <c:txPr>
        <a:bodyPr rot="0" vert="horz"/>
        <a:lstStyle/>
        <a:p>
          <a:pPr>
            <a:defRPr lang="en-US" sz="7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u="none" baseline="0">
                <a:solidFill>
                  <a:srgbClr val="484848"/>
                </a:solidFill>
              </a:rPr>
              <a:t>Deposits of retail clients by type and distribution channel </a:t>
            </a:r>
            <a:r>
              <a:rPr lang="en-US" sz="900" b="0" u="none" baseline="0">
                <a:solidFill>
                  <a:srgbClr val="484848"/>
                </a:solidFill>
              </a:rPr>
              <a:t>(</a:t>
            </a:r>
            <a:r>
              <a:rPr lang="pl-PL" sz="900" b="0" u="none" baseline="0">
                <a:solidFill>
                  <a:srgbClr val="484848"/>
                </a:solidFill>
              </a:rPr>
              <a:t>PLN million</a:t>
            </a:r>
            <a:r>
              <a:rPr lang="en-US" sz="900" b="0" u="none" baseline="0">
                <a:solidFill>
                  <a:srgbClr val="484848"/>
                </a:solidFill>
              </a:rPr>
              <a:t>) </a:t>
            </a:r>
          </a:p>
        </c:rich>
      </c:tx>
      <c:layout>
        <c:manualLayout>
          <c:xMode val="edge"/>
          <c:yMode val="edge"/>
          <c:x val="0.221"/>
          <c:y val="0"/>
        </c:manualLayout>
      </c:layout>
      <c:overlay val="1"/>
      <c:spPr>
        <a:noFill/>
        <a:ln>
          <a:noFill/>
        </a:ln>
      </c:spPr>
    </c:title>
    <c:autoTitleDeleted val="0"/>
    <c:plotArea>
      <c:layout>
        <c:manualLayout>
          <c:layoutTarget val="inner"/>
          <c:xMode val="edge"/>
          <c:yMode val="edge"/>
          <c:x val="2.4250000000000001E-2"/>
          <c:y val="0.15825"/>
          <c:w val="0.97575000000000001"/>
          <c:h val="0.53825000000000001"/>
        </c:manualLayout>
      </c:layout>
      <c:barChart>
        <c:barDir val="col"/>
        <c:grouping val="stacked"/>
        <c:varyColors val="0"/>
        <c:ser>
          <c:idx val="0"/>
          <c:order val="0"/>
          <c:tx>
            <c:strRef>
              <c:f>'3.4 Detal-depozyty'!$B$21</c:f>
              <c:strCache>
                <c:ptCount val="1"/>
                <c:pt idx="0">
                  <c:v>current accounts</c:v>
                </c:pt>
              </c:strCache>
            </c:strRef>
          </c:tx>
          <c:spPr>
            <a:solidFill>
              <a:schemeClr val="bg1">
                <a:lumMod val="50000"/>
              </a:schemeClr>
            </a:solidFill>
          </c:spPr>
          <c:invertIfNegative val="0"/>
          <c:dLbls>
            <c:spPr>
              <a:noFill/>
              <a:ln>
                <a:noFill/>
              </a:ln>
            </c:spPr>
            <c:txPr>
              <a:bodyPr rot="0" vert="horz"/>
              <a:lstStyle/>
              <a:p>
                <a:pPr algn="ctr">
                  <a:defRPr lang="en-US" sz="800" u="none" baseline="0"/>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'3.4 Detal-depozyty'!$A$22:$A$26</c:f>
              <c:numCache>
                <c:formatCode>General</c:formatCode>
                <c:ptCount val="5"/>
                <c:pt idx="0">
                  <c:v>2015</c:v>
                </c:pt>
                <c:pt idx="1">
                  <c:v>2016</c:v>
                </c:pt>
                <c:pt idx="3">
                  <c:v>2015</c:v>
                </c:pt>
                <c:pt idx="4">
                  <c:v>2016</c:v>
                </c:pt>
              </c:numCache>
            </c:numRef>
          </c:cat>
          <c:val>
            <c:numRef>
              <c:f>'3.4 Detal-depozyty'!$B$22:$B$26</c:f>
              <c:numCache>
                <c:formatCode>#,##0</c:formatCode>
                <c:ptCount val="5"/>
                <c:pt idx="0">
                  <c:v>274.63937917760001</c:v>
                </c:pt>
                <c:pt idx="1">
                  <c:v>360.33832360870008</c:v>
                </c:pt>
                <c:pt idx="3">
                  <c:v>1093.1075059500001</c:v>
                </c:pt>
                <c:pt idx="4">
                  <c:v>1409.4582269199998</c:v>
                </c:pt>
              </c:numCache>
            </c:numRef>
          </c:val>
        </c:ser>
        <c:ser>
          <c:idx val="1"/>
          <c:order val="1"/>
          <c:tx>
            <c:strRef>
              <c:f>'3.4 Detal-depozyty'!$C$21</c:f>
              <c:strCache>
                <c:ptCount val="1"/>
                <c:pt idx="0">
                  <c:v>saving accounts</c:v>
                </c:pt>
              </c:strCache>
            </c:strRef>
          </c:tx>
          <c:spPr>
            <a:solidFill>
              <a:schemeClr val="bg1">
                <a:lumMod val="75000"/>
              </a:schemeClr>
            </a:solidFill>
          </c:spPr>
          <c:invertIfNegative val="0"/>
          <c:dLbls>
            <c:dLbl>
              <c:idx val="2"/>
              <c:delete val="1"/>
              <c:extLst>
                <c:ext xmlns:c15="http://schemas.microsoft.com/office/drawing/2012/chart" uri="{CE6537A1-D6FC-4f65-9D91-7224C49458BB}"/>
              </c:extLst>
            </c:dLbl>
            <c:spPr>
              <a:noFill/>
              <a:ln>
                <a:noFill/>
              </a:ln>
            </c:spPr>
            <c:txPr>
              <a:bodyPr rot="0" vert="horz"/>
              <a:lstStyle/>
              <a:p>
                <a:pPr algn="ctr">
                  <a:defRPr lang="en-US" sz="800" u="none" baseline="0"/>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'3.4 Detal-depozyty'!$A$22:$A$26</c:f>
              <c:numCache>
                <c:formatCode>General</c:formatCode>
                <c:ptCount val="5"/>
                <c:pt idx="0">
                  <c:v>2015</c:v>
                </c:pt>
                <c:pt idx="1">
                  <c:v>2016</c:v>
                </c:pt>
                <c:pt idx="3">
                  <c:v>2015</c:v>
                </c:pt>
                <c:pt idx="4">
                  <c:v>2016</c:v>
                </c:pt>
              </c:numCache>
            </c:numRef>
          </c:cat>
          <c:val>
            <c:numRef>
              <c:f>'3.4 Detal-depozyty'!$C$22:$C$26</c:f>
              <c:numCache>
                <c:formatCode>#,##0</c:formatCode>
                <c:ptCount val="5"/>
                <c:pt idx="0">
                  <c:v>459.01424011000006</c:v>
                </c:pt>
                <c:pt idx="1">
                  <c:v>420.36396884999999</c:v>
                </c:pt>
                <c:pt idx="3">
                  <c:v>779.97555106000016</c:v>
                </c:pt>
                <c:pt idx="4">
                  <c:v>758.29162812999994</c:v>
                </c:pt>
              </c:numCache>
            </c:numRef>
          </c:val>
        </c:ser>
        <c:ser>
          <c:idx val="2"/>
          <c:order val="2"/>
          <c:tx>
            <c:strRef>
              <c:f>'3.4 Detal-depozyty'!$D$21</c:f>
              <c:strCache>
                <c:ptCount val="1"/>
                <c:pt idx="0">
                  <c:v>deposits</c:v>
                </c:pt>
              </c:strCache>
            </c:strRef>
          </c:tx>
          <c:spPr>
            <a:solidFill>
              <a:srgbClr val="C00000"/>
            </a:solidFill>
          </c:spPr>
          <c:invertIfNegative val="0"/>
          <c:dLbls>
            <c:dLbl>
              <c:idx val="2"/>
              <c:delete val="1"/>
              <c:extLst>
                <c:ext xmlns:c15="http://schemas.microsoft.com/office/drawing/2012/chart" uri="{CE6537A1-D6FC-4f65-9D91-7224C49458BB}"/>
              </c:extLst>
            </c:dLbl>
            <c:spPr>
              <a:noFill/>
              <a:ln>
                <a:noFill/>
              </a:ln>
            </c:spPr>
            <c:txPr>
              <a:bodyPr rot="0" vert="horz"/>
              <a:lstStyle/>
              <a:p>
                <a:pPr algn="ctr">
                  <a:defRPr lang="en-US" sz="800" u="none" baseline="0">
                    <a:solidFill>
                      <a:schemeClr val="bg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'3.4 Detal-depozyty'!$A$22:$A$26</c:f>
              <c:numCache>
                <c:formatCode>General</c:formatCode>
                <c:ptCount val="5"/>
                <c:pt idx="0">
                  <c:v>2015</c:v>
                </c:pt>
                <c:pt idx="1">
                  <c:v>2016</c:v>
                </c:pt>
                <c:pt idx="3">
                  <c:v>2015</c:v>
                </c:pt>
                <c:pt idx="4">
                  <c:v>2016</c:v>
                </c:pt>
              </c:numCache>
            </c:numRef>
          </c:cat>
          <c:val>
            <c:numRef>
              <c:f>'3.4 Detal-depozyty'!$D$22:$D$26</c:f>
              <c:numCache>
                <c:formatCode>#,##0</c:formatCode>
                <c:ptCount val="5"/>
                <c:pt idx="0">
                  <c:v>797.52042912090019</c:v>
                </c:pt>
                <c:pt idx="1">
                  <c:v>822.2004963518998</c:v>
                </c:pt>
                <c:pt idx="3">
                  <c:v>1118.2528157600002</c:v>
                </c:pt>
                <c:pt idx="4">
                  <c:v>1030.5783337899998</c:v>
                </c:pt>
              </c:numCache>
            </c:numRef>
          </c:val>
        </c:ser>
        <c:dLbls>
          <c:showLegendKey val="0"/>
          <c:showVal val="0"/>
          <c:showCatName val="0"/>
          <c:showSerName val="0"/>
          <c:showPercent val="0"/>
          <c:showBubbleSize val="0"/>
        </c:dLbls>
        <c:gapWidth val="42"/>
        <c:overlap val="100"/>
        <c:axId val="240123704"/>
        <c:axId val="240124096"/>
      </c:barChart>
      <c:lineChart>
        <c:grouping val="standard"/>
        <c:varyColors val="0"/>
        <c:ser>
          <c:idx val="3"/>
          <c:order val="3"/>
          <c:spPr>
            <a:ln>
              <a:noFill/>
            </a:ln>
          </c:spPr>
          <c:marker>
            <c:symbol val="none"/>
          </c:marker>
          <c:dLbls>
            <c:dLbl>
              <c:idx val="0"/>
              <c:layout>
                <c:manualLayout>
                  <c:x val="-7.3999999999999996E-2"/>
                  <c:y val="-4.75000000000000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750000000000006E-2"/>
                  <c:y val="-4.75000000000000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99999999999996E-2"/>
                  <c:y val="-4.02500000000000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475E-2"/>
                  <c:y val="-4.02500000000000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c:spPr>
            <c:txPr>
              <a:bodyPr rot="0" vert="horz"/>
              <a:lstStyle/>
              <a:p>
                <a:pPr algn="ctr">
                  <a:defRPr lang="en-US" sz="800" u="none" baseline="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 Detal-depozyty'!$B$21:$E$21</c:f>
              <c:strCache>
                <c:ptCount val="3"/>
                <c:pt idx="0">
                  <c:v>current accounts</c:v>
                </c:pt>
                <c:pt idx="1">
                  <c:v>saving accounts</c:v>
                </c:pt>
                <c:pt idx="2">
                  <c:v>deposits</c:v>
                </c:pt>
              </c:strCache>
            </c:strRef>
          </c:cat>
          <c:val>
            <c:numRef>
              <c:f>'3.4 Detal-depozyty'!$E$22:$E$26</c:f>
              <c:numCache>
                <c:formatCode>#,##0</c:formatCode>
                <c:ptCount val="5"/>
                <c:pt idx="0">
                  <c:v>1532.1740484085003</c:v>
                </c:pt>
                <c:pt idx="1">
                  <c:v>1601.9027888105998</c:v>
                </c:pt>
                <c:pt idx="3">
                  <c:v>2991.3358727700006</c:v>
                </c:pt>
                <c:pt idx="4">
                  <c:v>3198.3281888399993</c:v>
                </c:pt>
              </c:numCache>
            </c:numRef>
          </c:val>
          <c:smooth val="0"/>
        </c:ser>
        <c:dLbls>
          <c:showLegendKey val="0"/>
          <c:showVal val="0"/>
          <c:showCatName val="0"/>
          <c:showSerName val="0"/>
          <c:showPercent val="0"/>
          <c:showBubbleSize val="0"/>
        </c:dLbls>
        <c:marker val="1"/>
        <c:smooth val="0"/>
        <c:axId val="240124488"/>
        <c:axId val="240124880"/>
      </c:lineChart>
      <c:catAx>
        <c:axId val="240123704"/>
        <c:scaling>
          <c:orientation val="minMax"/>
        </c:scaling>
        <c:delete val="0"/>
        <c:axPos val="b"/>
        <c:numFmt formatCode="General" sourceLinked="1"/>
        <c:majorTickMark val="out"/>
        <c:minorTickMark val="none"/>
        <c:tickLblPos val="nextTo"/>
        <c:txPr>
          <a:bodyPr rot="0" vert="horz"/>
          <a:lstStyle/>
          <a:p>
            <a:pPr>
              <a:defRPr lang="en-US" sz="800" u="none" baseline="0">
                <a:solidFill>
                  <a:srgbClr val="484848"/>
                </a:solidFill>
              </a:defRPr>
            </a:pPr>
            <a:endParaRPr lang="pl-PL"/>
          </a:p>
        </c:txPr>
        <c:crossAx val="240124096"/>
        <c:crosses val="autoZero"/>
        <c:auto val="1"/>
        <c:lblAlgn val="ctr"/>
        <c:lblOffset val="100"/>
        <c:noMultiLvlLbl val="0"/>
      </c:catAx>
      <c:valAx>
        <c:axId val="240124096"/>
        <c:scaling>
          <c:orientation val="minMax"/>
          <c:max val="2800"/>
          <c:min val="0"/>
        </c:scaling>
        <c:delete val="0"/>
        <c:axPos val="l"/>
        <c:numFmt formatCode="#,##0" sourceLinked="1"/>
        <c:majorTickMark val="none"/>
        <c:minorTickMark val="none"/>
        <c:tickLblPos val="none"/>
        <c:spPr>
          <a:ln>
            <a:noFill/>
          </a:ln>
        </c:spPr>
        <c:crossAx val="240123704"/>
        <c:crosses val="autoZero"/>
        <c:crossBetween val="between"/>
      </c:valAx>
      <c:catAx>
        <c:axId val="240124488"/>
        <c:scaling>
          <c:orientation val="minMax"/>
        </c:scaling>
        <c:delete val="1"/>
        <c:axPos val="b"/>
        <c:numFmt formatCode="General" sourceLinked="1"/>
        <c:majorTickMark val="out"/>
        <c:minorTickMark val="none"/>
        <c:tickLblPos val="nextTo"/>
        <c:crossAx val="240124880"/>
        <c:crosses val="autoZero"/>
        <c:auto val="1"/>
        <c:lblAlgn val="ctr"/>
        <c:lblOffset val="100"/>
        <c:noMultiLvlLbl val="0"/>
      </c:catAx>
      <c:valAx>
        <c:axId val="240124880"/>
        <c:scaling>
          <c:orientation val="minMax"/>
          <c:max val="3500"/>
          <c:min val="-35000"/>
        </c:scaling>
        <c:delete val="0"/>
        <c:axPos val="r"/>
        <c:numFmt formatCode="#,##0" sourceLinked="1"/>
        <c:majorTickMark val="none"/>
        <c:minorTickMark val="none"/>
        <c:tickLblPos val="none"/>
        <c:spPr>
          <a:ln>
            <a:noFill/>
          </a:ln>
        </c:spPr>
        <c:crossAx val="240124488"/>
        <c:crosses val="max"/>
        <c:crossBetween val="between"/>
      </c:valAx>
      <c:spPr>
        <a:noFill/>
        <a:ln w="25400">
          <a:noFill/>
        </a:ln>
      </c:spPr>
    </c:plotArea>
    <c:legend>
      <c:legendPos val="b"/>
      <c:legendEntry>
        <c:idx val="3"/>
        <c:delete val="1"/>
      </c:legendEntry>
      <c:layout>
        <c:manualLayout>
          <c:xMode val="edge"/>
          <c:yMode val="edge"/>
          <c:x val="7.7499999999999999E-3"/>
          <c:y val="0.88175000000000003"/>
          <c:w val="0.98575000000000002"/>
          <c:h val="5.7000000000000002E-2"/>
        </c:manualLayout>
      </c:layout>
      <c:overlay val="0"/>
      <c:txPr>
        <a:bodyPr rot="0" vert="horz"/>
        <a:lstStyle/>
        <a:p>
          <a:pPr>
            <a:defRPr lang="en-US" sz="700" u="none" baseline="0">
              <a:solidFill>
                <a:schemeClr val="tx1">
                  <a:lumMod val="75000"/>
                  <a:lumOff val="25000"/>
                </a:schemeClr>
              </a:solidFill>
            </a:defRPr>
          </a:pPr>
          <a:endParaRPr lang="pl-PL"/>
        </a:p>
      </c:txPr>
    </c:legend>
    <c:plotVisOnly val="1"/>
    <c:dispBlanksAs val="gap"/>
    <c:showDLblsOverMax val="1"/>
  </c:chart>
  <c:spPr>
    <a:ln>
      <a:noFill/>
    </a:ln>
  </c:spPr>
  <c:txPr>
    <a:bodyPr rot="0" vert="horz"/>
    <a:lstStyle/>
    <a:p>
      <a:pPr>
        <a:defRPr lang="en-US" u="none" baseline="0"/>
      </a:pPr>
      <a:endParaRPr lang="pl-PL"/>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Individuals and microenterprises</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'000</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28499999999999998"/>
          <c:y val="0"/>
        </c:manualLayout>
      </c:layout>
      <c:overlay val="0"/>
      <c:spPr>
        <a:solidFill>
          <a:srgbClr val="FFFFFF"/>
        </a:solidFill>
        <a:ln w="25400">
          <a:noFill/>
        </a:ln>
      </c:spPr>
    </c:title>
    <c:autoTitleDeleted val="0"/>
    <c:plotArea>
      <c:layout>
        <c:manualLayout>
          <c:layoutTarget val="inner"/>
          <c:xMode val="edge"/>
          <c:yMode val="edge"/>
          <c:x val="1.4999999999999999E-2"/>
          <c:y val="0.16400000000000001"/>
          <c:w val="0.95699999999999996"/>
          <c:h val="0.68574999999999997"/>
        </c:manualLayout>
      </c:layout>
      <c:barChart>
        <c:barDir val="col"/>
        <c:grouping val="clustered"/>
        <c:varyColors val="0"/>
        <c:ser>
          <c:idx val="1"/>
          <c:order val="0"/>
          <c:tx>
            <c:strRef>
              <c:f>'Krótka char.'!$I$2</c:f>
              <c:strCache>
                <c:ptCount val="1"/>
                <c:pt idx="0">
                  <c:v>Number of consumers and microenterprises</c:v>
                </c:pt>
              </c:strCache>
            </c:strRef>
          </c:tx>
          <c:spPr>
            <a:solidFill>
              <a:schemeClr val="bg1">
                <a:lumMod val="65000"/>
              </a:schemeClr>
            </a:solidFill>
            <a:ln w="25400">
              <a:noFill/>
            </a:ln>
          </c:spPr>
          <c:invertIfNegative val="0"/>
          <c:dPt>
            <c:idx val="5"/>
            <c:invertIfNegative val="0"/>
            <c:bubble3D val="0"/>
            <c:spPr>
              <a:solidFill>
                <a:schemeClr val="accent2"/>
              </a:solidFill>
              <a:ln w="25400">
                <a:noFill/>
              </a:ln>
            </c:spPr>
          </c:dPt>
          <c:dPt>
            <c:idx val="6"/>
            <c:invertIfNegative val="0"/>
            <c:bubble3D val="0"/>
            <c:spPr>
              <a:solidFill>
                <a:srgbClr val="C00000"/>
              </a:solidFill>
              <a:ln w="25400">
                <a:noFill/>
              </a:ln>
            </c:spPr>
          </c:dPt>
          <c:dLbls>
            <c:numFmt formatCode="#,##0" sourceLinked="0"/>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'Krótka char.'!$L$1:$Q$1</c:f>
              <c:numCache>
                <c:formatCode>General</c:formatCode>
                <c:ptCount val="6"/>
                <c:pt idx="0">
                  <c:v>2011</c:v>
                </c:pt>
                <c:pt idx="1">
                  <c:v>2012</c:v>
                </c:pt>
                <c:pt idx="2">
                  <c:v>2013</c:v>
                </c:pt>
                <c:pt idx="3">
                  <c:v>2014</c:v>
                </c:pt>
                <c:pt idx="4">
                  <c:v>2015</c:v>
                </c:pt>
                <c:pt idx="5">
                  <c:v>2016</c:v>
                </c:pt>
              </c:numCache>
            </c:numRef>
          </c:cat>
          <c:val>
            <c:numRef>
              <c:f>'Krótka char.'!$L$2:$Q$2</c:f>
              <c:numCache>
                <c:formatCode>#,##0</c:formatCode>
                <c:ptCount val="6"/>
                <c:pt idx="0">
                  <c:v>1072</c:v>
                </c:pt>
                <c:pt idx="1">
                  <c:v>1296.7139999999999</c:v>
                </c:pt>
                <c:pt idx="2">
                  <c:v>1424.7070000000001</c:v>
                </c:pt>
                <c:pt idx="3">
                  <c:v>1432.279</c:v>
                </c:pt>
                <c:pt idx="4">
                  <c:v>1484.175</c:v>
                </c:pt>
                <c:pt idx="5">
                  <c:v>1309.9079999999999</c:v>
                </c:pt>
              </c:numCache>
            </c:numRef>
          </c:val>
        </c:ser>
        <c:dLbls>
          <c:showLegendKey val="0"/>
          <c:showVal val="0"/>
          <c:showCatName val="0"/>
          <c:showSerName val="0"/>
          <c:showPercent val="0"/>
          <c:showBubbleSize val="0"/>
        </c:dLbls>
        <c:gapWidth val="78"/>
        <c:axId val="228047440"/>
        <c:axId val="224600888"/>
      </c:barChart>
      <c:catAx>
        <c:axId val="22804744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24600888"/>
        <c:crosses val="autoZero"/>
        <c:auto val="1"/>
        <c:lblAlgn val="ctr"/>
        <c:lblOffset val="100"/>
        <c:noMultiLvlLbl val="0"/>
      </c:catAx>
      <c:valAx>
        <c:axId val="224600888"/>
        <c:scaling>
          <c:orientation val="minMax"/>
        </c:scaling>
        <c:delete val="0"/>
        <c:axPos val="l"/>
        <c:numFmt formatCode="#,##0" sourceLinked="1"/>
        <c:majorTickMark val="none"/>
        <c:minorTickMark val="none"/>
        <c:tickLblPos val="none"/>
        <c:spPr>
          <a:ln w="9525">
            <a:noFill/>
          </a:ln>
        </c:spPr>
        <c:crossAx val="228047440"/>
        <c:crosses val="autoZero"/>
        <c:crossBetween val="between"/>
      </c:valAx>
      <c:spPr>
        <a:noFill/>
        <a:ln w="12700">
          <a:solidFill>
            <a:srgbClr val="FFFFFF"/>
          </a:solidFill>
          <a:prstDash val="solid"/>
        </a:ln>
      </c:spPr>
    </c:plotArea>
    <c:plotVisOnly val="1"/>
    <c:dispBlanksAs val="gap"/>
    <c:showDLblsOverMax val="1"/>
  </c:chart>
  <c:spPr>
    <a:solidFill>
      <a:srgbClr val="FFFFFF"/>
    </a:solidFill>
    <a:ln w="9525">
      <a:noFill/>
    </a:ln>
  </c:spPr>
  <c:txPr>
    <a:bodyPr rot="0" vert="horz"/>
    <a:lstStyle/>
    <a:p>
      <a:pPr>
        <a:defRPr lang="en-US" sz="8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800" b="0" i="0" u="none" baseline="0">
                <a:solidFill>
                  <a:srgbClr val="000000"/>
                </a:solidFill>
                <a:latin typeface="+mn-lt"/>
                <a:ea typeface="+mn-lt"/>
                <a:cs typeface="+mn-lt"/>
              </a:rPr>
              <a:t>Wartość depozytów klientów detalicznych 
wg kanałów dystrybucji  (w mln zł)</a:t>
            </a:r>
          </a:p>
        </c:rich>
      </c:tx>
      <c:layout>
        <c:manualLayout>
          <c:xMode val="edge"/>
          <c:yMode val="edge"/>
          <c:x val="0.16525000000000001"/>
          <c:y val="1.4500000000000001E-2"/>
        </c:manualLayout>
      </c:layout>
      <c:overlay val="0"/>
      <c:spPr>
        <a:noFill/>
        <a:ln w="25400">
          <a:noFill/>
        </a:ln>
      </c:spPr>
    </c:title>
    <c:autoTitleDeleted val="0"/>
    <c:plotArea>
      <c:layout>
        <c:manualLayout>
          <c:layoutTarget val="inner"/>
          <c:xMode val="edge"/>
          <c:yMode val="edge"/>
          <c:x val="3.3500000000000002E-2"/>
          <c:y val="0.14124999999999999"/>
          <c:w val="0.93500000000000005"/>
          <c:h val="0.64075000000000004"/>
        </c:manualLayout>
      </c:layout>
      <c:lineChart>
        <c:grouping val="standard"/>
        <c:varyColors val="0"/>
        <c:ser>
          <c:idx val="1"/>
          <c:order val="0"/>
          <c:tx>
            <c:strRef>
              <c:f>'3.4 Detal-depozyty'!$A$40</c:f>
              <c:strCache>
                <c:ptCount val="1"/>
              </c:strCache>
            </c:strRef>
          </c:tx>
          <c:spPr>
            <a:ln w="28575" cap="rnd" cmpd="sng">
              <a:solidFill>
                <a:schemeClr val="accent2">
                  <a:shade val="95000"/>
                  <a:satMod val="105000"/>
                </a:schemeClr>
              </a:solidFill>
              <a:prstDash val="solid"/>
              <a:round/>
            </a:ln>
          </c:spPr>
          <c:marker>
            <c:symbol val="none"/>
          </c:marker>
          <c:dLbls>
            <c:spPr>
              <a:noFill/>
              <a:ln w="25400">
                <a:noFill/>
              </a:ln>
            </c:spPr>
            <c:txPr>
              <a:bodyPr rot="0" vert="horz"/>
              <a:lstStyle/>
              <a:p>
                <a:pPr algn="ctr">
                  <a:defRPr lang="en-US" sz="900" b="0" i="0" u="none" baseline="0">
                    <a:solidFill>
                      <a:schemeClr val="tx1"/>
                    </a:solidFill>
                    <a:latin typeface="+mn-lt"/>
                    <a:ea typeface="+mn-lt"/>
                    <a:cs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 Detal-depozyty'!$D$38:$I$38</c:f>
              <c:numCache>
                <c:formatCode>General</c:formatCode>
                <c:ptCount val="6"/>
              </c:numCache>
            </c:numRef>
          </c:cat>
          <c:val>
            <c:numRef>
              <c:f>'3.4 Detal-depozyty'!$D$40:$I$40</c:f>
              <c:numCache>
                <c:formatCode>#,##0</c:formatCode>
                <c:ptCount val="6"/>
              </c:numCache>
            </c:numRef>
          </c:val>
          <c:smooth val="0"/>
        </c:ser>
        <c:ser>
          <c:idx val="2"/>
          <c:order val="1"/>
          <c:tx>
            <c:strRef>
              <c:f>'3.4 Detal-depozyty'!$A$41</c:f>
              <c:strCache>
                <c:ptCount val="1"/>
              </c:strCache>
            </c:strRef>
          </c:tx>
          <c:spPr>
            <a:ln w="28575" cap="rnd" cmpd="sng">
              <a:solidFill>
                <a:schemeClr val="tx1">
                  <a:lumMod val="65000"/>
                  <a:lumOff val="35000"/>
                </a:schemeClr>
              </a:solidFill>
              <a:prstDash val="solid"/>
              <a:round/>
            </a:ln>
          </c:spPr>
          <c:marker>
            <c:symbol val="none"/>
          </c:marker>
          <c:dLbls>
            <c:spPr>
              <a:noFill/>
              <a:ln w="25400">
                <a:noFill/>
              </a:ln>
            </c:spPr>
            <c:txPr>
              <a:bodyPr rot="0" vert="horz"/>
              <a:lstStyle/>
              <a:p>
                <a:pPr algn="ctr">
                  <a:defRPr lang="en-US" sz="900" b="0" i="0" u="none" baseline="0">
                    <a:solidFill>
                      <a:srgbClr val="000000"/>
                    </a:solidFill>
                    <a:latin typeface="+mn-lt"/>
                    <a:ea typeface="+mn-lt"/>
                    <a:cs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 Detal-depozyty'!$D$38:$I$38</c:f>
              <c:numCache>
                <c:formatCode>General</c:formatCode>
                <c:ptCount val="6"/>
              </c:numCache>
            </c:numRef>
          </c:cat>
          <c:val>
            <c:numRef>
              <c:f>'3.4 Detal-depozyty'!$D$41:$I$41</c:f>
              <c:numCache>
                <c:formatCode>#,##0</c:formatCode>
                <c:ptCount val="6"/>
              </c:numCache>
            </c:numRef>
          </c:val>
          <c:smooth val="0"/>
        </c:ser>
        <c:dLbls>
          <c:showLegendKey val="0"/>
          <c:showVal val="0"/>
          <c:showCatName val="0"/>
          <c:showSerName val="0"/>
          <c:showPercent val="0"/>
          <c:showBubbleSize val="0"/>
        </c:dLbls>
        <c:smooth val="0"/>
        <c:axId val="240466288"/>
        <c:axId val="240466680"/>
      </c:lineChart>
      <c:catAx>
        <c:axId val="240466288"/>
        <c:scaling>
          <c:orientation val="minMax"/>
        </c:scaling>
        <c:delete val="0"/>
        <c:axPos val="b"/>
        <c:numFmt formatCode="General" sourceLinked="1"/>
        <c:majorTickMark val="out"/>
        <c:minorTickMark val="none"/>
        <c:tickLblPos val="nextTo"/>
        <c:spPr>
          <a:noFill/>
          <a:ln w="3175" cap="flat" cmpd="sng">
            <a:solidFill>
              <a:srgbClr val="808080"/>
            </a:solidFill>
            <a:prstDash val="solid"/>
            <a:round/>
          </a:ln>
        </c:spPr>
        <c:txPr>
          <a:bodyPr rot="0" vert="horz"/>
          <a:lstStyle/>
          <a:p>
            <a:pPr>
              <a:defRPr lang="en-US" sz="800" b="0" i="0" u="none" baseline="0">
                <a:solidFill>
                  <a:srgbClr val="000000"/>
                </a:solidFill>
                <a:latin typeface="+mn-lt"/>
                <a:ea typeface="+mn-lt"/>
                <a:cs typeface="+mn-lt"/>
              </a:defRPr>
            </a:pPr>
            <a:endParaRPr lang="pl-PL"/>
          </a:p>
        </c:txPr>
        <c:crossAx val="240466680"/>
        <c:crosses val="autoZero"/>
        <c:auto val="1"/>
        <c:lblAlgn val="ctr"/>
        <c:lblOffset val="100"/>
        <c:noMultiLvlLbl val="0"/>
      </c:catAx>
      <c:valAx>
        <c:axId val="240466680"/>
        <c:scaling>
          <c:orientation val="minMax"/>
        </c:scaling>
        <c:delete val="0"/>
        <c:axPos val="l"/>
        <c:numFmt formatCode="#,##0" sourceLinked="1"/>
        <c:majorTickMark val="out"/>
        <c:minorTickMark val="none"/>
        <c:tickLblPos val="none"/>
        <c:spPr>
          <a:noFill/>
          <a:ln w="9525">
            <a:noFill/>
            <a:prstDash val="solid"/>
            <a:round/>
          </a:ln>
        </c:spPr>
        <c:txPr>
          <a:bodyPr rot="-60000000" vert="horz"/>
          <a:lstStyle/>
          <a:p>
            <a:pPr>
              <a:defRPr lang="en-US" sz="1000" b="0" i="0" u="none" baseline="0">
                <a:solidFill>
                  <a:srgbClr val="000000"/>
                </a:solidFill>
                <a:latin typeface="Calibri"/>
                <a:ea typeface="Calibri"/>
                <a:cs typeface="Calibri"/>
              </a:defRPr>
            </a:pPr>
            <a:endParaRPr lang="pl-PL"/>
          </a:p>
        </c:txPr>
        <c:crossAx val="240466288"/>
        <c:crosses val="autoZero"/>
        <c:crossBetween val="between"/>
      </c:valAx>
      <c:spPr>
        <a:solidFill>
          <a:srgbClr val="FFFFFF"/>
        </a:solidFill>
        <a:ln w="25400">
          <a:noFill/>
        </a:ln>
      </c:spPr>
    </c:plotArea>
    <c:legend>
      <c:legendPos val="b"/>
      <c:layout>
        <c:manualLayout>
          <c:xMode val="edge"/>
          <c:yMode val="edge"/>
          <c:x val="1.6E-2"/>
          <c:y val="0.86199999999999999"/>
          <c:w val="0.97099999999999997"/>
          <c:h val="0.13800000000000001"/>
        </c:manualLayout>
      </c:layout>
      <c:overlay val="0"/>
      <c:spPr>
        <a:noFill/>
        <a:ln w="25400">
          <a:noFill/>
        </a:ln>
      </c:spPr>
      <c:txPr>
        <a:bodyPr rot="0" vert="horz"/>
        <a:lstStyle/>
        <a:p>
          <a:pPr>
            <a:defRPr lang="en-US" sz="7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prstDash val="solid"/>
      <a:round/>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900" b="0" i="0" u="none" baseline="0">
                <a:solidFill>
                  <a:srgbClr val="484848"/>
                </a:solidFill>
                <a:latin typeface="+mn-lt"/>
                <a:ea typeface="+mn-lt"/>
                <a:cs typeface="+mn-lt"/>
              </a:rPr>
              <a:t>Struktura depozytów klientów detalicznych 
wg kanałów dystrybucji  (%)</a:t>
            </a:r>
          </a:p>
        </c:rich>
      </c:tx>
      <c:layout>
        <c:manualLayout>
          <c:xMode val="edge"/>
          <c:yMode val="edge"/>
          <c:x val="0.16525000000000001"/>
          <c:y val="1.4500000000000001E-2"/>
        </c:manualLayout>
      </c:layout>
      <c:overlay val="0"/>
      <c:spPr>
        <a:noFill/>
        <a:ln w="25400">
          <a:noFill/>
        </a:ln>
      </c:spPr>
    </c:title>
    <c:autoTitleDeleted val="0"/>
    <c:plotArea>
      <c:layout>
        <c:manualLayout>
          <c:layoutTarget val="inner"/>
          <c:xMode val="edge"/>
          <c:yMode val="edge"/>
          <c:x val="3.3500000000000002E-2"/>
          <c:y val="0.14124999999999999"/>
          <c:w val="0.93500000000000005"/>
          <c:h val="0.64075000000000004"/>
        </c:manualLayout>
      </c:layout>
      <c:barChart>
        <c:barDir val="col"/>
        <c:grouping val="percentStacked"/>
        <c:varyColors val="0"/>
        <c:ser>
          <c:idx val="1"/>
          <c:order val="0"/>
          <c:tx>
            <c:strRef>
              <c:f>'3.4 Detal-depozyty'!$A$48</c:f>
              <c:strCache>
                <c:ptCount val="1"/>
              </c:strCache>
            </c:strRef>
          </c:tx>
          <c:spPr>
            <a:solidFill>
              <a:schemeClr val="bg1">
                <a:lumMod val="50000"/>
              </a:schemeClr>
            </a:solidFill>
            <a:ln>
              <a:noFill/>
            </a:ln>
          </c:spPr>
          <c:invertIfNegative val="0"/>
          <c:dLbls>
            <c:spPr>
              <a:noFill/>
              <a:ln w="25400">
                <a:noFill/>
              </a:ln>
            </c:spPr>
            <c:txPr>
              <a:bodyPr rot="0" vert="horz"/>
              <a:lstStyle/>
              <a:p>
                <a:pPr algn="ctr">
                  <a:defRPr lang="en-US" sz="900" b="0" i="0" u="none" baseline="0">
                    <a:solidFill>
                      <a:schemeClr val="tx1"/>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 Detal-depozyty'!$D$47:$I$47</c:f>
              <c:numCache>
                <c:formatCode>General</c:formatCode>
                <c:ptCount val="6"/>
              </c:numCache>
            </c:numRef>
          </c:cat>
          <c:val>
            <c:numRef>
              <c:f>'3.4 Detal-depozyty'!$D$48:$I$48</c:f>
              <c:numCache>
                <c:formatCode>#\ ##0.0</c:formatCode>
                <c:ptCount val="6"/>
              </c:numCache>
            </c:numRef>
          </c:val>
        </c:ser>
        <c:ser>
          <c:idx val="2"/>
          <c:order val="1"/>
          <c:tx>
            <c:strRef>
              <c:f>'3.4 Detal-depozyty'!$A$49</c:f>
              <c:strCache>
                <c:ptCount val="1"/>
              </c:strCache>
            </c:strRef>
          </c:tx>
          <c:spPr>
            <a:solidFill>
              <a:srgbClr val="C00000"/>
            </a:solidFill>
            <a:ln>
              <a:noFill/>
            </a:ln>
          </c:spPr>
          <c:invertIfNegative val="0"/>
          <c:dLbls>
            <c:spPr>
              <a:noFill/>
              <a:ln w="25400">
                <a:noFill/>
              </a:ln>
            </c:spPr>
            <c:txPr>
              <a:bodyPr rot="0" vert="horz"/>
              <a:lstStyle/>
              <a:p>
                <a:pPr algn="ctr">
                  <a:defRPr lang="en-US" sz="900" b="0" i="0" u="none" baseline="0">
                    <a:solidFill>
                      <a:srgbClr val="000000"/>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 Detal-depozyty'!$D$47:$I$47</c:f>
              <c:numCache>
                <c:formatCode>General</c:formatCode>
                <c:ptCount val="6"/>
              </c:numCache>
            </c:numRef>
          </c:cat>
          <c:val>
            <c:numRef>
              <c:f>'3.4 Detal-depozyty'!$D$49:$I$49</c:f>
              <c:numCache>
                <c:formatCode>#\ ##0.0</c:formatCode>
                <c:ptCount val="6"/>
              </c:numCache>
            </c:numRef>
          </c:val>
        </c:ser>
        <c:dLbls>
          <c:showLegendKey val="0"/>
          <c:showVal val="0"/>
          <c:showCatName val="0"/>
          <c:showSerName val="0"/>
          <c:showPercent val="0"/>
          <c:showBubbleSize val="0"/>
        </c:dLbls>
        <c:gapWidth val="60"/>
        <c:overlap val="100"/>
        <c:axId val="240467464"/>
        <c:axId val="240467856"/>
      </c:barChart>
      <c:catAx>
        <c:axId val="240467464"/>
        <c:scaling>
          <c:orientation val="minMax"/>
        </c:scaling>
        <c:delete val="0"/>
        <c:axPos val="b"/>
        <c:numFmt formatCode="General" sourceLinked="1"/>
        <c:majorTickMark val="out"/>
        <c:minorTickMark val="none"/>
        <c:tickLblPos val="nextTo"/>
        <c:spPr>
          <a:noFill/>
          <a:ln w="3175" cap="flat" cmpd="sng">
            <a:solidFill>
              <a:srgbClr val="808080"/>
            </a:solidFill>
            <a:prstDash val="solid"/>
            <a:round/>
          </a:ln>
        </c:spPr>
        <c:txPr>
          <a:bodyPr rot="0" vert="horz"/>
          <a:lstStyle/>
          <a:p>
            <a:pPr>
              <a:defRPr lang="en-US" sz="800" b="0" i="0" u="none" baseline="0">
                <a:solidFill>
                  <a:srgbClr val="484848"/>
                </a:solidFill>
                <a:latin typeface="+mn-lt"/>
                <a:ea typeface="+mn-lt"/>
                <a:cs typeface="+mn-lt"/>
              </a:defRPr>
            </a:pPr>
            <a:endParaRPr lang="pl-PL"/>
          </a:p>
        </c:txPr>
        <c:crossAx val="240467856"/>
        <c:crosses val="autoZero"/>
        <c:auto val="1"/>
        <c:lblAlgn val="ctr"/>
        <c:lblOffset val="100"/>
        <c:noMultiLvlLbl val="0"/>
      </c:catAx>
      <c:valAx>
        <c:axId val="240467856"/>
        <c:scaling>
          <c:orientation val="minMax"/>
        </c:scaling>
        <c:delete val="0"/>
        <c:axPos val="l"/>
        <c:numFmt formatCode="0%" sourceLinked="1"/>
        <c:majorTickMark val="out"/>
        <c:minorTickMark val="none"/>
        <c:tickLblPos val="none"/>
        <c:spPr>
          <a:noFill/>
          <a:ln w="9525">
            <a:noFill/>
            <a:prstDash val="solid"/>
            <a:round/>
          </a:ln>
        </c:spPr>
        <c:txPr>
          <a:bodyPr rot="-60000000" vert="horz"/>
          <a:lstStyle/>
          <a:p>
            <a:pPr>
              <a:defRPr lang="en-US" sz="1000" b="0" i="0" u="none" baseline="0">
                <a:solidFill>
                  <a:srgbClr val="000000"/>
                </a:solidFill>
                <a:latin typeface="Calibri"/>
                <a:ea typeface="Calibri"/>
                <a:cs typeface="Calibri"/>
              </a:defRPr>
            </a:pPr>
            <a:endParaRPr lang="pl-PL"/>
          </a:p>
        </c:txPr>
        <c:crossAx val="240467464"/>
        <c:crosses val="autoZero"/>
        <c:crossBetween val="between"/>
      </c:valAx>
      <c:spPr>
        <a:solidFill>
          <a:srgbClr val="FFFFFF"/>
        </a:solidFill>
        <a:ln w="25400">
          <a:noFill/>
        </a:ln>
      </c:spPr>
    </c:plotArea>
    <c:legend>
      <c:legendPos val="b"/>
      <c:layout>
        <c:manualLayout>
          <c:xMode val="edge"/>
          <c:yMode val="edge"/>
          <c:x val="1.6E-2"/>
          <c:y val="0.86199999999999999"/>
          <c:w val="0.98399999999999999"/>
          <c:h val="0.13350000000000001"/>
        </c:manualLayout>
      </c:layout>
      <c:overlay val="0"/>
      <c:spPr>
        <a:noFill/>
        <a:ln w="25400">
          <a:noFill/>
        </a:ln>
      </c:spPr>
      <c:txPr>
        <a:bodyPr rot="0" vert="horz"/>
        <a:lstStyle/>
        <a:p>
          <a:pPr>
            <a:defRPr lang="en-US" sz="7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prstDash val="solid"/>
      <a:round/>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Revenue from sales of investment funds</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PLN'000</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19700000000000001"/>
          <c:y val="2.5000000000000001E-2"/>
        </c:manualLayout>
      </c:layout>
      <c:overlay val="0"/>
      <c:spPr>
        <a:solidFill>
          <a:srgbClr val="FFFFFF"/>
        </a:solidFill>
        <a:ln w="25400">
          <a:noFill/>
        </a:ln>
      </c:spPr>
    </c:title>
    <c:autoTitleDeleted val="0"/>
    <c:plotArea>
      <c:layout>
        <c:manualLayout>
          <c:layoutTarget val="inner"/>
          <c:xMode val="edge"/>
          <c:yMode val="edge"/>
          <c:x val="3.9E-2"/>
          <c:y val="0.108"/>
          <c:w val="0.93300000000000005"/>
          <c:h val="0.74175000000000002"/>
        </c:manualLayout>
      </c:layout>
      <c:barChart>
        <c:barDir val="col"/>
        <c:grouping val="clustered"/>
        <c:varyColors val="0"/>
        <c:ser>
          <c:idx val="1"/>
          <c:order val="0"/>
          <c:tx>
            <c:strRef>
              <c:f>'3.5 Detal-fundusze'!$A$2</c:f>
              <c:strCache>
                <c:ptCount val="1"/>
                <c:pt idx="0">
                  <c:v>Revenue from investment funds</c:v>
                </c:pt>
              </c:strCache>
            </c:strRef>
          </c:tx>
          <c:spPr>
            <a:solidFill>
              <a:schemeClr val="bg1">
                <a:lumMod val="75000"/>
              </a:schemeClr>
            </a:solidFill>
            <a:ln w="25400">
              <a:noFill/>
            </a:ln>
          </c:spPr>
          <c:invertIfNegative val="0"/>
          <c:dPt>
            <c:idx val="4"/>
            <c:invertIfNegative val="0"/>
            <c:bubble3D val="0"/>
            <c:spPr>
              <a:solidFill>
                <a:schemeClr val="bg1">
                  <a:lumMod val="75000"/>
                </a:schemeClr>
              </a:solidFill>
              <a:ln w="25400">
                <a:noFill/>
              </a:ln>
            </c:spPr>
          </c:dPt>
          <c:dPt>
            <c:idx val="5"/>
            <c:invertIfNegative val="0"/>
            <c:bubble3D val="0"/>
            <c:spPr>
              <a:solidFill>
                <a:schemeClr val="bg1">
                  <a:lumMod val="75000"/>
                </a:schemeClr>
              </a:solidFill>
              <a:ln w="25400">
                <a:noFill/>
              </a:ln>
            </c:spPr>
          </c:dPt>
          <c:dPt>
            <c:idx val="6"/>
            <c:invertIfNegative val="0"/>
            <c:bubble3D val="0"/>
            <c:spPr>
              <a:solidFill>
                <a:schemeClr val="bg1">
                  <a:lumMod val="75000"/>
                </a:schemeClr>
              </a:solidFill>
              <a:ln w="25400">
                <a:noFill/>
              </a:ln>
            </c:spPr>
          </c:dPt>
          <c:dPt>
            <c:idx val="10"/>
            <c:invertIfNegative val="0"/>
            <c:bubble3D val="0"/>
            <c:spPr>
              <a:solidFill>
                <a:srgbClr val="C00000"/>
              </a:solidFill>
              <a:ln w="25400">
                <a:noFill/>
              </a:ln>
            </c:spPr>
          </c:dPt>
          <c:dLbls>
            <c:numFmt formatCode="#,##0" sourceLinked="0"/>
            <c:spPr>
              <a:noFill/>
              <a:ln w="25400">
                <a:noFill/>
              </a:ln>
            </c:spPr>
            <c:txPr>
              <a:bodyPr rot="0" vert="horz"/>
              <a:lstStyle/>
              <a:p>
                <a:pPr algn="ctr">
                  <a:defRPr lang="en-US" sz="900" b="0" i="0" u="none" baseline="0">
                    <a:solidFill>
                      <a:srgbClr val="000000"/>
                    </a:solidFill>
                    <a:latin typeface="Calibri"/>
                    <a:ea typeface="Calibri"/>
                    <a:cs typeface="Calibri"/>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'3.5 Detal-fundusze'!$B$1:$L$1</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'3.5 Detal-fundusze'!$B$2:$L$2</c:f>
              <c:numCache>
                <c:formatCode>General</c:formatCode>
                <c:ptCount val="11"/>
                <c:pt idx="0">
                  <c:v>115.18543</c:v>
                </c:pt>
                <c:pt idx="1">
                  <c:v>1349.0919199999998</c:v>
                </c:pt>
                <c:pt idx="2">
                  <c:v>625.35041000000001</c:v>
                </c:pt>
                <c:pt idx="3">
                  <c:v>305.23989</c:v>
                </c:pt>
                <c:pt idx="4">
                  <c:v>390.40426000000002</c:v>
                </c:pt>
                <c:pt idx="5">
                  <c:v>329.99331999999998</c:v>
                </c:pt>
                <c:pt idx="6">
                  <c:v>235.98943999999997</c:v>
                </c:pt>
                <c:pt idx="7">
                  <c:v>59.668889999999998</c:v>
                </c:pt>
                <c:pt idx="8">
                  <c:v>135.40260999999998</c:v>
                </c:pt>
                <c:pt idx="9">
                  <c:v>1472.3659299999999</c:v>
                </c:pt>
                <c:pt idx="10">
                  <c:v>2361.68262</c:v>
                </c:pt>
              </c:numCache>
            </c:numRef>
          </c:val>
        </c:ser>
        <c:dLbls>
          <c:showLegendKey val="0"/>
          <c:showVal val="0"/>
          <c:showCatName val="0"/>
          <c:showSerName val="0"/>
          <c:showPercent val="0"/>
          <c:showBubbleSize val="0"/>
        </c:dLbls>
        <c:gapWidth val="78"/>
        <c:axId val="240468640"/>
        <c:axId val="240469032"/>
      </c:barChart>
      <c:catAx>
        <c:axId val="24046864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40469032"/>
        <c:crosses val="autoZero"/>
        <c:auto val="1"/>
        <c:lblAlgn val="ctr"/>
        <c:lblOffset val="100"/>
        <c:noMultiLvlLbl val="0"/>
      </c:catAx>
      <c:valAx>
        <c:axId val="240469032"/>
        <c:scaling>
          <c:orientation val="minMax"/>
        </c:scaling>
        <c:delete val="0"/>
        <c:axPos val="l"/>
        <c:numFmt formatCode="General" sourceLinked="1"/>
        <c:majorTickMark val="none"/>
        <c:minorTickMark val="none"/>
        <c:tickLblPos val="none"/>
        <c:spPr>
          <a:ln w="9525">
            <a:noFill/>
          </a:ln>
        </c:spPr>
        <c:crossAx val="240468640"/>
        <c:crosses val="autoZero"/>
        <c:crossBetween val="between"/>
      </c:valAx>
      <c:spPr>
        <a:noFill/>
        <a:ln w="12700">
          <a:solidFill>
            <a:srgbClr val="FFFFFF"/>
          </a:solidFill>
          <a:prstDash val="solid"/>
        </a:ln>
      </c:spPr>
    </c:plotArea>
    <c:plotVisOnly val="1"/>
    <c:dispBlanksAs val="gap"/>
    <c:showDLblsOverMax val="1"/>
  </c:chart>
  <c:spPr>
    <a:solidFill>
      <a:srgbClr val="FFFFFF"/>
    </a:solidFill>
    <a:ln w="9525">
      <a:noFill/>
    </a:ln>
  </c:spPr>
  <c:txPr>
    <a:bodyPr rot="0" vert="horz"/>
    <a:lstStyle/>
    <a:p>
      <a:pPr>
        <a:defRPr lang="en-US" sz="8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800" b="0" i="0" u="none" baseline="0">
                <a:solidFill>
                  <a:schemeClr val="tx1">
                    <a:lumMod val="75000"/>
                    <a:lumOff val="25000"/>
                  </a:schemeClr>
                </a:solidFill>
                <a:latin typeface="Calibri"/>
                <a:ea typeface="Calibri"/>
                <a:cs typeface="Calibri"/>
              </a:rPr>
              <a:t>Gross loans to institutional clients</a:t>
            </a:r>
            <a:r>
              <a:rPr lang="en-US" sz="800" b="0" i="0" u="none" baseline="0">
                <a:solidFill>
                  <a:schemeClr val="tx1">
                    <a:lumMod val="75000"/>
                    <a:lumOff val="25000"/>
                  </a:schemeClr>
                </a:solidFill>
                <a:latin typeface="Calibri"/>
                <a:ea typeface="Calibri"/>
                <a:cs typeface="Calibri"/>
              </a:rPr>
              <a:t>
 (</a:t>
            </a:r>
            <a:r>
              <a:rPr lang="pl-PL" sz="800" b="0" i="0" u="none" baseline="0">
                <a:solidFill>
                  <a:schemeClr val="tx1">
                    <a:lumMod val="75000"/>
                    <a:lumOff val="25000"/>
                  </a:schemeClr>
                </a:solidFill>
                <a:latin typeface="Calibri"/>
                <a:ea typeface="Calibri"/>
                <a:cs typeface="Calibri"/>
              </a:rPr>
              <a:t>PLN million</a:t>
            </a:r>
            <a:r>
              <a:rPr lang="en-US" sz="800" b="0" i="0" u="none" baseline="0">
                <a:solidFill>
                  <a:schemeClr val="tx1">
                    <a:lumMod val="75000"/>
                    <a:lumOff val="25000"/>
                  </a:schemeClr>
                </a:solidFill>
                <a:latin typeface="Calibri"/>
                <a:ea typeface="Calibri"/>
                <a:cs typeface="Calibri"/>
              </a:rPr>
              <a:t>) </a:t>
            </a:r>
          </a:p>
        </c:rich>
      </c:tx>
      <c:layout>
        <c:manualLayout>
          <c:xMode val="edge"/>
          <c:yMode val="edge"/>
          <c:x val="0.13"/>
          <c:y val="2.1999999999999999E-2"/>
        </c:manualLayout>
      </c:layout>
      <c:overlay val="0"/>
      <c:spPr>
        <a:noFill/>
        <a:ln w="25400">
          <a:noFill/>
        </a:ln>
      </c:spPr>
    </c:title>
    <c:autoTitleDeleted val="0"/>
    <c:plotArea>
      <c:layout>
        <c:manualLayout>
          <c:layoutTarget val="inner"/>
          <c:xMode val="edge"/>
          <c:yMode val="edge"/>
          <c:x val="2.1499999999999998E-2"/>
          <c:y val="0.13375000000000001"/>
          <c:w val="0.93725000000000003"/>
          <c:h val="0.66825000000000001"/>
        </c:manualLayout>
      </c:layout>
      <c:barChart>
        <c:barDir val="col"/>
        <c:grouping val="stacked"/>
        <c:varyColors val="0"/>
        <c:ser>
          <c:idx val="1"/>
          <c:order val="0"/>
          <c:tx>
            <c:strRef>
              <c:f>'4 Klienci instytucjonalni'!$A$19</c:f>
              <c:strCache>
                <c:ptCount val="1"/>
                <c:pt idx="0">
                  <c:v>Investment loans</c:v>
                </c:pt>
              </c:strCache>
            </c:strRef>
          </c:tx>
          <c:spPr>
            <a:solidFill>
              <a:schemeClr val="tx1">
                <a:lumMod val="65000"/>
                <a:lumOff val="35000"/>
              </a:schemeClr>
            </a:solidFill>
            <a:ln w="25400">
              <a:noFill/>
            </a:ln>
          </c:spPr>
          <c:invertIfNegative val="0"/>
          <c:dLbls>
            <c:dLbl>
              <c:idx val="3"/>
              <c:layout>
                <c:manualLayout>
                  <c:x val="-2.7499999999999998E-3"/>
                  <c:y val="5.7499999999999999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2.7499999999999998E-3"/>
                  <c:y val="-5.4999999999999997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rgbClr val="FFFFFF"/>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Klienci instytucjonalni'!$D$17:$I$17</c:f>
              <c:numCache>
                <c:formatCode>General</c:formatCode>
                <c:ptCount val="6"/>
                <c:pt idx="0">
                  <c:v>2011</c:v>
                </c:pt>
                <c:pt idx="1">
                  <c:v>2012</c:v>
                </c:pt>
                <c:pt idx="2">
                  <c:v>2013</c:v>
                </c:pt>
                <c:pt idx="3">
                  <c:v>2014</c:v>
                </c:pt>
                <c:pt idx="4">
                  <c:v>2015</c:v>
                </c:pt>
                <c:pt idx="5">
                  <c:v>2016</c:v>
                </c:pt>
              </c:numCache>
            </c:numRef>
          </c:cat>
          <c:val>
            <c:numRef>
              <c:f>'4 Klienci instytucjonalni'!$D$19:$I$19</c:f>
              <c:numCache>
                <c:formatCode>#\ ##0_);\(#\ ##0\);"- "</c:formatCode>
                <c:ptCount val="6"/>
                <c:pt idx="0">
                  <c:v>822.58144732999995</c:v>
                </c:pt>
                <c:pt idx="1">
                  <c:v>867.22013292000008</c:v>
                </c:pt>
                <c:pt idx="2">
                  <c:v>830.60025868000002</c:v>
                </c:pt>
                <c:pt idx="3">
                  <c:v>746.95943181330017</c:v>
                </c:pt>
                <c:pt idx="4">
                  <c:v>692.50011680570015</c:v>
                </c:pt>
                <c:pt idx="5">
                  <c:v>636.91035484780002</c:v>
                </c:pt>
              </c:numCache>
            </c:numRef>
          </c:val>
        </c:ser>
        <c:ser>
          <c:idx val="2"/>
          <c:order val="1"/>
          <c:tx>
            <c:strRef>
              <c:f>'4 Klienci instytucjonalni'!$A$21</c:f>
              <c:strCache>
                <c:ptCount val="1"/>
                <c:pt idx="0">
                  <c:v>Other loans</c:v>
                </c:pt>
              </c:strCache>
            </c:strRef>
          </c:tx>
          <c:spPr>
            <a:solidFill>
              <a:schemeClr val="bg1">
                <a:lumMod val="65000"/>
              </a:schemeClr>
            </a:solidFill>
            <a:ln w="25400">
              <a:noFill/>
            </a:ln>
          </c:spPr>
          <c:invertIfNegative val="0"/>
          <c:dLbls>
            <c:dLbl>
              <c:idx val="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rgbClr val="FFFFFF"/>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Klienci instytucjonalni'!$D$17:$I$17</c:f>
              <c:numCache>
                <c:formatCode>General</c:formatCode>
                <c:ptCount val="6"/>
                <c:pt idx="0">
                  <c:v>2011</c:v>
                </c:pt>
                <c:pt idx="1">
                  <c:v>2012</c:v>
                </c:pt>
                <c:pt idx="2">
                  <c:v>2013</c:v>
                </c:pt>
                <c:pt idx="3">
                  <c:v>2014</c:v>
                </c:pt>
                <c:pt idx="4">
                  <c:v>2015</c:v>
                </c:pt>
                <c:pt idx="5">
                  <c:v>2016</c:v>
                </c:pt>
              </c:numCache>
            </c:numRef>
          </c:cat>
          <c:val>
            <c:numRef>
              <c:f>'4 Klienci instytucjonalni'!$D$21:$I$21</c:f>
              <c:numCache>
                <c:formatCode>#\ ##0_);\(#\ ##0\);"- "</c:formatCode>
                <c:ptCount val="6"/>
                <c:pt idx="0">
                  <c:v>150.60902208000002</c:v>
                </c:pt>
                <c:pt idx="1">
                  <c:v>104.11984226</c:v>
                </c:pt>
                <c:pt idx="2">
                  <c:v>109.51323549999998</c:v>
                </c:pt>
                <c:pt idx="3">
                  <c:v>68.182275709999999</c:v>
                </c:pt>
                <c:pt idx="4">
                  <c:v>57.475344589999992</c:v>
                </c:pt>
                <c:pt idx="5">
                  <c:v>37.223377079999999</c:v>
                </c:pt>
              </c:numCache>
            </c:numRef>
          </c:val>
        </c:ser>
        <c:ser>
          <c:idx val="0"/>
          <c:order val="2"/>
          <c:tx>
            <c:strRef>
              <c:f>'4 Klienci instytucjonalni'!$A$20</c:f>
              <c:strCache>
                <c:ptCount val="1"/>
                <c:pt idx="0">
                  <c:v>Working capital loans</c:v>
                </c:pt>
              </c:strCache>
            </c:strRef>
          </c:tx>
          <c:spPr>
            <a:solidFill>
              <a:srgbClr val="C00000"/>
            </a:solidFill>
            <a:ln w="25400">
              <a:noFill/>
            </a:ln>
          </c:spPr>
          <c:invertIfNegative val="0"/>
          <c:cat>
            <c:numRef>
              <c:f>'4 Klienci instytucjonalni'!$D$17:$I$17</c:f>
              <c:numCache>
                <c:formatCode>General</c:formatCode>
                <c:ptCount val="6"/>
                <c:pt idx="0">
                  <c:v>2011</c:v>
                </c:pt>
                <c:pt idx="1">
                  <c:v>2012</c:v>
                </c:pt>
                <c:pt idx="2">
                  <c:v>2013</c:v>
                </c:pt>
                <c:pt idx="3">
                  <c:v>2014</c:v>
                </c:pt>
                <c:pt idx="4">
                  <c:v>2015</c:v>
                </c:pt>
                <c:pt idx="5">
                  <c:v>2016</c:v>
                </c:pt>
              </c:numCache>
            </c:numRef>
          </c:cat>
          <c:val>
            <c:numRef>
              <c:f>'4 Klienci instytucjonalni'!$D$20:$I$20</c:f>
              <c:numCache>
                <c:formatCode>#\ ##0_);\(#\ ##0\);"- "</c:formatCode>
                <c:ptCount val="6"/>
                <c:pt idx="0">
                  <c:v>128.82385378000001</c:v>
                </c:pt>
                <c:pt idx="1">
                  <c:v>119.84135307000001</c:v>
                </c:pt>
                <c:pt idx="2">
                  <c:v>78.726564520000011</c:v>
                </c:pt>
                <c:pt idx="3">
                  <c:v>40.955581859999995</c:v>
                </c:pt>
                <c:pt idx="4">
                  <c:v>35.63698715999999</c:v>
                </c:pt>
                <c:pt idx="5">
                  <c:v>25.048457849999991</c:v>
                </c:pt>
              </c:numCache>
            </c:numRef>
          </c:val>
        </c:ser>
        <c:dLbls>
          <c:showLegendKey val="0"/>
          <c:showVal val="0"/>
          <c:showCatName val="0"/>
          <c:showSerName val="0"/>
          <c:showPercent val="0"/>
          <c:showBubbleSize val="0"/>
        </c:dLbls>
        <c:gapWidth val="60"/>
        <c:overlap val="100"/>
        <c:axId val="240289296"/>
        <c:axId val="240289688"/>
      </c:barChart>
      <c:lineChart>
        <c:grouping val="standard"/>
        <c:varyColors val="0"/>
        <c:ser>
          <c:idx val="3"/>
          <c:order val="3"/>
          <c:spPr>
            <a:ln>
              <a:noFill/>
            </a:ln>
          </c:spPr>
          <c:marker>
            <c:symbol val="none"/>
          </c:marker>
          <c:dLbls>
            <c:dLbl>
              <c:idx val="3"/>
              <c:tx>
                <c:rich>
                  <a:bodyPr/>
                  <a:lstStyle/>
                  <a:p>
                    <a:r>
                      <a:rPr lang="en-US"/>
                      <a:t>856</a:t>
                    </a:r>
                  </a:p>
                </c:rich>
              </c:tx>
              <c:dLblPos val="ctr"/>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786</a:t>
                    </a:r>
                  </a:p>
                </c:rich>
              </c:tx>
              <c:dLblPos val="ctr"/>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699</a:t>
                    </a:r>
                  </a:p>
                </c:rich>
              </c:tx>
              <c:dLblPos val="ctr"/>
              <c:showLegendKey val="0"/>
              <c:showVal val="1"/>
              <c:showCatName val="0"/>
              <c:showSerName val="0"/>
              <c:showPercent val="0"/>
              <c:showBubbleSize val="0"/>
              <c:extLst>
                <c:ext xmlns:c15="http://schemas.microsoft.com/office/drawing/2012/chart" uri="{CE6537A1-D6FC-4f65-9D91-7224C49458BB}"/>
              </c:extLst>
            </c:dLbl>
            <c:spPr>
              <a:noFill/>
              <a:ln>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Klienci instytucjonalni'!$D$17:$I$17</c:f>
              <c:numCache>
                <c:formatCode>General</c:formatCode>
                <c:ptCount val="6"/>
                <c:pt idx="0">
                  <c:v>2011</c:v>
                </c:pt>
                <c:pt idx="1">
                  <c:v>2012</c:v>
                </c:pt>
                <c:pt idx="2">
                  <c:v>2013</c:v>
                </c:pt>
                <c:pt idx="3">
                  <c:v>2014</c:v>
                </c:pt>
                <c:pt idx="4">
                  <c:v>2015</c:v>
                </c:pt>
                <c:pt idx="5">
                  <c:v>2016</c:v>
                </c:pt>
              </c:numCache>
            </c:numRef>
          </c:cat>
          <c:val>
            <c:numRef>
              <c:f>'4 Klienci instytucjonalni'!$D$22:$I$22</c:f>
              <c:numCache>
                <c:formatCode>#\ ##0_);\(#\ ##0\);"- "</c:formatCode>
                <c:ptCount val="6"/>
                <c:pt idx="0">
                  <c:v>1103.0143231899999</c:v>
                </c:pt>
                <c:pt idx="1">
                  <c:v>1091.18132825</c:v>
                </c:pt>
                <c:pt idx="2">
                  <c:v>1019.8400587</c:v>
                </c:pt>
                <c:pt idx="3">
                  <c:v>856.09728938330011</c:v>
                </c:pt>
                <c:pt idx="4">
                  <c:v>785.6124485557001</c:v>
                </c:pt>
                <c:pt idx="5">
                  <c:v>699.18218977779998</c:v>
                </c:pt>
              </c:numCache>
            </c:numRef>
          </c:val>
          <c:smooth val="0"/>
        </c:ser>
        <c:dLbls>
          <c:showLegendKey val="0"/>
          <c:showVal val="0"/>
          <c:showCatName val="0"/>
          <c:showSerName val="0"/>
          <c:showPercent val="0"/>
          <c:showBubbleSize val="0"/>
        </c:dLbls>
        <c:marker val="1"/>
        <c:smooth val="0"/>
        <c:axId val="240290080"/>
        <c:axId val="240290472"/>
      </c:lineChart>
      <c:catAx>
        <c:axId val="24028929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40289688"/>
        <c:crossesAt val="0"/>
        <c:auto val="1"/>
        <c:lblAlgn val="ctr"/>
        <c:lblOffset val="100"/>
        <c:noMultiLvlLbl val="0"/>
      </c:catAx>
      <c:valAx>
        <c:axId val="240289688"/>
        <c:scaling>
          <c:orientation val="minMax"/>
        </c:scaling>
        <c:delete val="0"/>
        <c:axPos val="l"/>
        <c:numFmt formatCode="#\ ##0_);\(#\ ##0\);&quot;- &quot;" sourceLinked="1"/>
        <c:majorTickMark val="none"/>
        <c:minorTickMark val="none"/>
        <c:tickLblPos val="none"/>
        <c:spPr>
          <a:ln>
            <a:noFill/>
          </a:ln>
        </c:spPr>
        <c:crossAx val="240289296"/>
        <c:crosses val="autoZero"/>
        <c:crossBetween val="between"/>
      </c:valAx>
      <c:catAx>
        <c:axId val="240290080"/>
        <c:scaling>
          <c:orientation val="minMax"/>
        </c:scaling>
        <c:delete val="1"/>
        <c:axPos val="b"/>
        <c:numFmt formatCode="General" sourceLinked="1"/>
        <c:majorTickMark val="out"/>
        <c:minorTickMark val="none"/>
        <c:tickLblPos val="nextTo"/>
        <c:crossAx val="240290472"/>
        <c:crossesAt val="0"/>
        <c:auto val="1"/>
        <c:lblAlgn val="ctr"/>
        <c:lblOffset val="100"/>
        <c:noMultiLvlLbl val="0"/>
      </c:catAx>
      <c:valAx>
        <c:axId val="240290472"/>
        <c:scaling>
          <c:orientation val="minMax"/>
          <c:max val="10000"/>
          <c:min val="-200000"/>
        </c:scaling>
        <c:delete val="0"/>
        <c:axPos val="r"/>
        <c:numFmt formatCode="#\ ##0_);\(#\ ##0\);&quot;- &quot;" sourceLinked="1"/>
        <c:majorTickMark val="none"/>
        <c:minorTickMark val="none"/>
        <c:tickLblPos val="none"/>
        <c:spPr>
          <a:ln>
            <a:noFill/>
          </a:ln>
        </c:spPr>
        <c:crossAx val="240290080"/>
        <c:crosses val="max"/>
        <c:crossBetween val="between"/>
      </c:valAx>
      <c:spPr>
        <a:solidFill>
          <a:srgbClr val="FFFFFF"/>
        </a:solidFill>
        <a:ln w="25400">
          <a:noFill/>
        </a:ln>
      </c:spPr>
    </c:plotArea>
    <c:legend>
      <c:legendPos val="b"/>
      <c:legendEntry>
        <c:idx val="3"/>
        <c:delete val="1"/>
      </c:legendEntry>
      <c:layout>
        <c:manualLayout>
          <c:xMode val="edge"/>
          <c:yMode val="edge"/>
          <c:x val="4.1250000000000002E-2"/>
          <c:y val="0.89"/>
          <c:w val="0.93625000000000003"/>
          <c:h val="8.2500000000000004E-2"/>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800" b="0" i="0" u="none" baseline="0">
                <a:solidFill>
                  <a:schemeClr val="tx1">
                    <a:lumMod val="75000"/>
                    <a:lumOff val="25000"/>
                  </a:schemeClr>
                </a:solidFill>
                <a:latin typeface="+mn-lt"/>
                <a:ea typeface="+mn-lt"/>
                <a:cs typeface="+mn-lt"/>
              </a:rPr>
              <a:t>Gross loans to institutional clients</a:t>
            </a:r>
            <a:r>
              <a:rPr lang="en-US" sz="800" b="0" i="0" u="none" baseline="0">
                <a:solidFill>
                  <a:schemeClr val="tx1">
                    <a:lumMod val="75000"/>
                    <a:lumOff val="25000"/>
                  </a:schemeClr>
                </a:solidFill>
                <a:latin typeface="+mn-lt"/>
                <a:ea typeface="+mn-lt"/>
                <a:cs typeface="+mn-lt"/>
              </a:rPr>
              <a:t>
</a:t>
            </a:r>
            <a:r>
              <a:rPr lang="pl-PL" sz="800" b="0" i="0" u="none" baseline="0">
                <a:solidFill>
                  <a:schemeClr val="tx1">
                    <a:lumMod val="75000"/>
                    <a:lumOff val="25000"/>
                  </a:schemeClr>
                </a:solidFill>
                <a:latin typeface="+mn-lt"/>
                <a:ea typeface="+mn-lt"/>
                <a:cs typeface="+mn-lt"/>
              </a:rPr>
              <a:t>by segment </a:t>
            </a:r>
            <a:r>
              <a:rPr lang="en-US" sz="800" b="0" i="0" u="none" baseline="0">
                <a:solidFill>
                  <a:schemeClr val="tx1">
                    <a:lumMod val="75000"/>
                    <a:lumOff val="25000"/>
                  </a:schemeClr>
                </a:solidFill>
                <a:latin typeface="+mn-lt"/>
                <a:ea typeface="+mn-lt"/>
                <a:cs typeface="+mn-lt"/>
              </a:rPr>
              <a:t>(</a:t>
            </a:r>
            <a:r>
              <a:rPr lang="pl-PL" sz="800" b="0" i="0" u="none" baseline="0">
                <a:solidFill>
                  <a:schemeClr val="tx1">
                    <a:lumMod val="75000"/>
                    <a:lumOff val="25000"/>
                  </a:schemeClr>
                </a:solidFill>
                <a:latin typeface="+mn-lt"/>
                <a:ea typeface="+mn-lt"/>
                <a:cs typeface="+mn-lt"/>
              </a:rPr>
              <a:t>PLN million</a:t>
            </a:r>
            <a:r>
              <a:rPr lang="en-US" sz="800" b="0" i="0" u="none" baseline="0">
                <a:solidFill>
                  <a:schemeClr val="tx1">
                    <a:lumMod val="75000"/>
                    <a:lumOff val="25000"/>
                  </a:schemeClr>
                </a:solidFill>
                <a:latin typeface="+mn-lt"/>
                <a:ea typeface="+mn-lt"/>
                <a:cs typeface="+mn-lt"/>
              </a:rPr>
              <a:t>) </a:t>
            </a:r>
          </a:p>
        </c:rich>
      </c:tx>
      <c:layout>
        <c:manualLayout>
          <c:xMode val="edge"/>
          <c:yMode val="edge"/>
          <c:x val="0.18325"/>
          <c:y val="0"/>
        </c:manualLayout>
      </c:layout>
      <c:overlay val="0"/>
      <c:spPr>
        <a:noFill/>
        <a:ln w="25400">
          <a:noFill/>
        </a:ln>
      </c:spPr>
    </c:title>
    <c:autoTitleDeleted val="0"/>
    <c:plotArea>
      <c:layout>
        <c:manualLayout>
          <c:layoutTarget val="inner"/>
          <c:xMode val="edge"/>
          <c:yMode val="edge"/>
          <c:x val="1.7749999999999998E-2"/>
          <c:y val="0.1235"/>
          <c:w val="0.97375"/>
          <c:h val="0.70099999999999996"/>
        </c:manualLayout>
      </c:layout>
      <c:barChart>
        <c:barDir val="col"/>
        <c:grouping val="stacked"/>
        <c:varyColors val="0"/>
        <c:ser>
          <c:idx val="1"/>
          <c:order val="0"/>
          <c:tx>
            <c:strRef>
              <c:f>'4 Klienci instytucjonalni'!$A$35</c:f>
              <c:strCache>
                <c:ptCount val="1"/>
                <c:pt idx="0">
                  <c:v>Enterprise funds and public benefit organizations</c:v>
                </c:pt>
              </c:strCache>
            </c:strRef>
          </c:tx>
          <c:spPr>
            <a:solidFill>
              <a:schemeClr val="tx1">
                <a:lumMod val="65000"/>
                <a:lumOff val="35000"/>
              </a:schemeClr>
            </a:solidFill>
            <a:ln w="25400">
              <a:noFill/>
            </a:ln>
          </c:spPr>
          <c:invertIfNegative val="0"/>
          <c:dLbls>
            <c:dLbl>
              <c:idx val="3"/>
              <c:layout>
                <c:manualLayout>
                  <c:x val="-2.7499999999999998E-3"/>
                  <c:y val="5.749999999999999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499999999999998E-3"/>
                  <c:y val="-5.499999999999999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FFFFFF"/>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instytucjonalni'!$D$33:$I$33</c:f>
              <c:numCache>
                <c:formatCode>General</c:formatCode>
                <c:ptCount val="6"/>
                <c:pt idx="0">
                  <c:v>2011</c:v>
                </c:pt>
                <c:pt idx="1">
                  <c:v>2012</c:v>
                </c:pt>
                <c:pt idx="2">
                  <c:v>2013</c:v>
                </c:pt>
                <c:pt idx="3">
                  <c:v>2014</c:v>
                </c:pt>
                <c:pt idx="4">
                  <c:v>2015</c:v>
                </c:pt>
                <c:pt idx="5">
                  <c:v>2016</c:v>
                </c:pt>
              </c:numCache>
            </c:numRef>
          </c:cat>
          <c:val>
            <c:numRef>
              <c:f>'4 Klienci instytucjonalni'!$D$35:$I$35</c:f>
              <c:numCache>
                <c:formatCode>#\ ##0_);\(#\ ##0\);"- "</c:formatCode>
                <c:ptCount val="6"/>
                <c:pt idx="0">
                  <c:v>421.09708931999995</c:v>
                </c:pt>
                <c:pt idx="1">
                  <c:v>413.07451226000001</c:v>
                </c:pt>
                <c:pt idx="2">
                  <c:v>356.66151030999998</c:v>
                </c:pt>
                <c:pt idx="3">
                  <c:v>303.35980960000001</c:v>
                </c:pt>
                <c:pt idx="4">
                  <c:v>252.88643959000007</c:v>
                </c:pt>
                <c:pt idx="5">
                  <c:v>202.91032379000004</c:v>
                </c:pt>
              </c:numCache>
            </c:numRef>
          </c:val>
        </c:ser>
        <c:ser>
          <c:idx val="2"/>
          <c:order val="1"/>
          <c:tx>
            <c:strRef>
              <c:f>'4 Klienci instytucjonalni'!$A$36</c:f>
              <c:strCache>
                <c:ptCount val="1"/>
                <c:pt idx="0">
                  <c:v>Housing</c:v>
                </c:pt>
              </c:strCache>
            </c:strRef>
          </c:tx>
          <c:spPr>
            <a:solidFill>
              <a:schemeClr val="bg1">
                <a:lumMod val="50000"/>
              </a:schemeClr>
            </a:solidFill>
            <a:ln w="25400">
              <a:noFill/>
            </a:ln>
          </c:spPr>
          <c:invertIfNegative val="0"/>
          <c:dLbls>
            <c:dLbl>
              <c:idx val="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FFFFFF"/>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instytucjonalni'!$D$33:$I$33</c:f>
              <c:numCache>
                <c:formatCode>General</c:formatCode>
                <c:ptCount val="6"/>
                <c:pt idx="0">
                  <c:v>2011</c:v>
                </c:pt>
                <c:pt idx="1">
                  <c:v>2012</c:v>
                </c:pt>
                <c:pt idx="2">
                  <c:v>2013</c:v>
                </c:pt>
                <c:pt idx="3">
                  <c:v>2014</c:v>
                </c:pt>
                <c:pt idx="4">
                  <c:v>2015</c:v>
                </c:pt>
                <c:pt idx="5">
                  <c:v>2016</c:v>
                </c:pt>
              </c:numCache>
            </c:numRef>
          </c:cat>
          <c:val>
            <c:numRef>
              <c:f>'4 Klienci instytucjonalni'!$D$36:$I$36</c:f>
              <c:numCache>
                <c:formatCode>#\ ##0_);\(#\ ##0\);"- "</c:formatCode>
                <c:ptCount val="6"/>
                <c:pt idx="0">
                  <c:v>245.33901247</c:v>
                </c:pt>
                <c:pt idx="1">
                  <c:v>279.61725505999999</c:v>
                </c:pt>
                <c:pt idx="2">
                  <c:v>307.54096228999998</c:v>
                </c:pt>
                <c:pt idx="3">
                  <c:v>305.14207390000007</c:v>
                </c:pt>
                <c:pt idx="4">
                  <c:v>309.04598186999999</c:v>
                </c:pt>
                <c:pt idx="5">
                  <c:v>333.52008240999999</c:v>
                </c:pt>
              </c:numCache>
            </c:numRef>
          </c:val>
        </c:ser>
        <c:ser>
          <c:idx val="0"/>
          <c:order val="2"/>
          <c:tx>
            <c:strRef>
              <c:f>'4 Klienci instytucjonalni'!$A$37</c:f>
              <c:strCache>
                <c:ptCount val="1"/>
                <c:pt idx="0">
                  <c:v>SME</c:v>
                </c:pt>
              </c:strCache>
            </c:strRef>
          </c:tx>
          <c:spPr>
            <a:solidFill>
              <a:srgbClr val="C00000"/>
            </a:solidFill>
            <a:ln w="25400">
              <a:noFill/>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0000000000000001E-3"/>
                  <c:y val="2.500000000000000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00000000000001E-3"/>
                  <c:y val="-3.249999999999999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2500000000000003E-3"/>
                  <c:y val="5.250000000000000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FFFFFF"/>
                    </a:solidFill>
                    <a:latin typeface="Calibri"/>
                    <a:ea typeface="Calibri"/>
                    <a:cs typeface="Calibri"/>
                  </a:defRPr>
                </a:pPr>
                <a:endParaRPr lang="pl-PL"/>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instytucjonalni'!$D$33:$I$33</c:f>
              <c:numCache>
                <c:formatCode>General</c:formatCode>
                <c:ptCount val="6"/>
                <c:pt idx="0">
                  <c:v>2011</c:v>
                </c:pt>
                <c:pt idx="1">
                  <c:v>2012</c:v>
                </c:pt>
                <c:pt idx="2">
                  <c:v>2013</c:v>
                </c:pt>
                <c:pt idx="3">
                  <c:v>2014</c:v>
                </c:pt>
                <c:pt idx="4">
                  <c:v>2015</c:v>
                </c:pt>
                <c:pt idx="5">
                  <c:v>2016</c:v>
                </c:pt>
              </c:numCache>
            </c:numRef>
          </c:cat>
          <c:val>
            <c:numRef>
              <c:f>'4 Klienci instytucjonalni'!$D$37:$I$37</c:f>
              <c:numCache>
                <c:formatCode>#\ ##0_);\(#\ ##0\);"- "</c:formatCode>
                <c:ptCount val="6"/>
                <c:pt idx="0">
                  <c:v>434.61361534000008</c:v>
                </c:pt>
                <c:pt idx="1">
                  <c:v>397.33203710999993</c:v>
                </c:pt>
                <c:pt idx="2">
                  <c:v>355.2971379</c:v>
                </c:pt>
                <c:pt idx="3">
                  <c:v>247.5954058833</c:v>
                </c:pt>
                <c:pt idx="4">
                  <c:v>223.68002709570004</c:v>
                </c:pt>
                <c:pt idx="5">
                  <c:v>161.75178357779998</c:v>
                </c:pt>
              </c:numCache>
            </c:numRef>
          </c:val>
        </c:ser>
        <c:ser>
          <c:idx val="4"/>
          <c:order val="3"/>
          <c:tx>
            <c:strRef>
              <c:f>'4 Klienci instytucjonalni'!$A$38</c:f>
              <c:strCache>
                <c:ptCount val="1"/>
                <c:pt idx="0">
                  <c:v>Poczta Polska and its Group</c:v>
                </c:pt>
              </c:strCache>
            </c:strRef>
          </c:tx>
          <c:spPr>
            <a:solidFill>
              <a:srgbClr val="000000"/>
            </a:solidFill>
            <a:ln w="25400">
              <a:noFill/>
            </a:ln>
          </c:spPr>
          <c:invertIfNegative val="0"/>
          <c:dPt>
            <c:idx val="4"/>
            <c:invertIfNegative val="0"/>
            <c:bubble3D val="0"/>
          </c:dPt>
          <c:dLbls>
            <c:dLbl>
              <c:idx val="0"/>
              <c:layout>
                <c:manualLayout>
                  <c:x val="0"/>
                  <c:y val="-0.05"/>
                </c:manualLayout>
              </c:layout>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500000000000003E-3"/>
                  <c:y val="-5.775000000000000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1749999999999997E-2"/>
                </c:manualLayout>
              </c:layout>
              <c:tx>
                <c:rich>
                  <a:bodyPr/>
                  <a:lstStyle/>
                  <a:p>
                    <a:r>
                      <a:rPr lang="en-US"/>
                      <a:t>0.3</a:t>
                    </a:r>
                  </a:p>
                </c:rich>
              </c:tx>
              <c:dLblPos val="ctr"/>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w="25400">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Klienci instytucjonalni'!$D$33:$I$33</c:f>
              <c:numCache>
                <c:formatCode>General</c:formatCode>
                <c:ptCount val="6"/>
                <c:pt idx="0">
                  <c:v>2011</c:v>
                </c:pt>
                <c:pt idx="1">
                  <c:v>2012</c:v>
                </c:pt>
                <c:pt idx="2">
                  <c:v>2013</c:v>
                </c:pt>
                <c:pt idx="3">
                  <c:v>2014</c:v>
                </c:pt>
                <c:pt idx="4">
                  <c:v>2015</c:v>
                </c:pt>
                <c:pt idx="5">
                  <c:v>2016</c:v>
                </c:pt>
              </c:numCache>
            </c:numRef>
          </c:cat>
          <c:val>
            <c:numRef>
              <c:f>'4 Klienci instytucjonalni'!$D$38:$I$38</c:f>
              <c:numCache>
                <c:formatCode>#\ ##0_);\(#\ ##0\);"- "</c:formatCode>
                <c:ptCount val="6"/>
                <c:pt idx="0">
                  <c:v>1.9745993800000001</c:v>
                </c:pt>
                <c:pt idx="1">
                  <c:v>1.15752382</c:v>
                </c:pt>
                <c:pt idx="2" formatCode="#\ ##0.0_);\(#\ ##0.0\);&quot;- &quot;">
                  <c:v>0.34044819999999998</c:v>
                </c:pt>
                <c:pt idx="3" formatCode="#\ ##0.0">
                  <c:v>0</c:v>
                </c:pt>
                <c:pt idx="4" formatCode="#\ ##0.0">
                  <c:v>0</c:v>
                </c:pt>
                <c:pt idx="5" formatCode="#\ ##0.0">
                  <c:v>0</c:v>
                </c:pt>
              </c:numCache>
            </c:numRef>
          </c:val>
        </c:ser>
        <c:dLbls>
          <c:showLegendKey val="0"/>
          <c:showVal val="0"/>
          <c:showCatName val="0"/>
          <c:showSerName val="0"/>
          <c:showPercent val="0"/>
          <c:showBubbleSize val="0"/>
        </c:dLbls>
        <c:gapWidth val="60"/>
        <c:overlap val="100"/>
        <c:axId val="240291256"/>
        <c:axId val="240291648"/>
      </c:barChart>
      <c:lineChart>
        <c:grouping val="standard"/>
        <c:varyColors val="0"/>
        <c:ser>
          <c:idx val="5"/>
          <c:order val="4"/>
          <c:tx>
            <c:strRef>
              <c:f>'4 Klienci instytucjonalni'!$A$40</c:f>
              <c:strCache>
                <c:ptCount val="1"/>
                <c:pt idx="0">
                  <c:v>TOTAL</c:v>
                </c:pt>
              </c:strCache>
            </c:strRef>
          </c:tx>
          <c:spPr>
            <a:ln>
              <a:noFill/>
            </a:ln>
          </c:spPr>
          <c:marker>
            <c:symbol val="none"/>
          </c:marker>
          <c:dLbls>
            <c:numFmt formatCode="#,##0" sourceLinked="0"/>
            <c:spPr>
              <a:noFill/>
              <a:ln>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instytucjonalni'!$D$33:$I$33</c:f>
              <c:numCache>
                <c:formatCode>General</c:formatCode>
                <c:ptCount val="6"/>
                <c:pt idx="0">
                  <c:v>2011</c:v>
                </c:pt>
                <c:pt idx="1">
                  <c:v>2012</c:v>
                </c:pt>
                <c:pt idx="2">
                  <c:v>2013</c:v>
                </c:pt>
                <c:pt idx="3">
                  <c:v>2014</c:v>
                </c:pt>
                <c:pt idx="4">
                  <c:v>2015</c:v>
                </c:pt>
                <c:pt idx="5">
                  <c:v>2016</c:v>
                </c:pt>
              </c:numCache>
            </c:numRef>
          </c:cat>
          <c:val>
            <c:numRef>
              <c:f>'4 Klienci instytucjonalni'!$D$40:$I$40</c:f>
              <c:numCache>
                <c:formatCode>#\ ##0_);\(#\ ##0\);"- "</c:formatCode>
                <c:ptCount val="6"/>
                <c:pt idx="0">
                  <c:v>1103.0243165100001</c:v>
                </c:pt>
                <c:pt idx="1">
                  <c:v>1091.18132825</c:v>
                </c:pt>
                <c:pt idx="2">
                  <c:v>1019.8400587</c:v>
                </c:pt>
                <c:pt idx="3">
                  <c:v>856.09728938330011</c:v>
                </c:pt>
                <c:pt idx="4">
                  <c:v>785.61244855570021</c:v>
                </c:pt>
                <c:pt idx="5">
                  <c:v>699.18218977779998</c:v>
                </c:pt>
              </c:numCache>
            </c:numRef>
          </c:val>
          <c:smooth val="0"/>
        </c:ser>
        <c:dLbls>
          <c:showLegendKey val="0"/>
          <c:showVal val="0"/>
          <c:showCatName val="0"/>
          <c:showSerName val="0"/>
          <c:showPercent val="0"/>
          <c:showBubbleSize val="0"/>
        </c:dLbls>
        <c:marker val="1"/>
        <c:smooth val="0"/>
        <c:axId val="240292040"/>
        <c:axId val="240292432"/>
      </c:lineChart>
      <c:catAx>
        <c:axId val="2402912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40291648"/>
        <c:crossesAt val="0"/>
        <c:auto val="1"/>
        <c:lblAlgn val="ctr"/>
        <c:lblOffset val="100"/>
        <c:noMultiLvlLbl val="0"/>
      </c:catAx>
      <c:valAx>
        <c:axId val="240291648"/>
        <c:scaling>
          <c:orientation val="minMax"/>
          <c:max val="1400"/>
        </c:scaling>
        <c:delete val="0"/>
        <c:axPos val="l"/>
        <c:numFmt formatCode="#\ ##0_);\(#\ ##0\);&quot;- &quot;" sourceLinked="1"/>
        <c:majorTickMark val="none"/>
        <c:minorTickMark val="none"/>
        <c:tickLblPos val="none"/>
        <c:spPr>
          <a:ln>
            <a:noFill/>
          </a:ln>
        </c:spPr>
        <c:crossAx val="240291256"/>
        <c:crosses val="autoZero"/>
        <c:crossBetween val="between"/>
      </c:valAx>
      <c:catAx>
        <c:axId val="240292040"/>
        <c:scaling>
          <c:orientation val="minMax"/>
        </c:scaling>
        <c:delete val="1"/>
        <c:axPos val="b"/>
        <c:numFmt formatCode="General" sourceLinked="1"/>
        <c:majorTickMark val="out"/>
        <c:minorTickMark val="none"/>
        <c:tickLblPos val="nextTo"/>
        <c:crossAx val="240292432"/>
        <c:crossesAt val="0"/>
        <c:auto val="1"/>
        <c:lblAlgn val="ctr"/>
        <c:lblOffset val="100"/>
        <c:noMultiLvlLbl val="0"/>
      </c:catAx>
      <c:valAx>
        <c:axId val="240292432"/>
        <c:scaling>
          <c:orientation val="minMax"/>
          <c:max val="5000"/>
          <c:min val="-100000"/>
        </c:scaling>
        <c:delete val="0"/>
        <c:axPos val="r"/>
        <c:numFmt formatCode="#\ ##0_);\(#\ ##0\);&quot;- &quot;" sourceLinked="1"/>
        <c:majorTickMark val="none"/>
        <c:minorTickMark val="none"/>
        <c:tickLblPos val="none"/>
        <c:spPr>
          <a:ln>
            <a:noFill/>
          </a:ln>
        </c:spPr>
        <c:crossAx val="240292040"/>
        <c:crosses val="max"/>
        <c:crossBetween val="between"/>
      </c:valAx>
      <c:spPr>
        <a:solidFill>
          <a:srgbClr val="FFFFFF"/>
        </a:solidFill>
        <a:ln w="25400">
          <a:noFill/>
        </a:ln>
      </c:spPr>
    </c:plotArea>
    <c:legend>
      <c:legendPos val="b"/>
      <c:legendEntry>
        <c:idx val="4"/>
        <c:delete val="1"/>
      </c:legendEntry>
      <c:layout>
        <c:manualLayout>
          <c:xMode val="edge"/>
          <c:yMode val="edge"/>
          <c:x val="4.1000000000000002E-2"/>
          <c:y val="0.92674999999999996"/>
          <c:w val="0.9"/>
          <c:h val="7.3249999999999996E-2"/>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800" b="0" i="0" u="none" baseline="0">
                <a:solidFill>
                  <a:schemeClr val="tx1">
                    <a:lumMod val="75000"/>
                    <a:lumOff val="25000"/>
                  </a:schemeClr>
                </a:solidFill>
                <a:latin typeface="+mn-lt"/>
                <a:ea typeface="+mn-lt"/>
                <a:cs typeface="+mn-lt"/>
              </a:rPr>
              <a:t>Deposits of institutional clients </a:t>
            </a:r>
            <a:r>
              <a:rPr lang="en-US" sz="800" b="0" i="0" u="none" baseline="0">
                <a:solidFill>
                  <a:schemeClr val="tx1">
                    <a:lumMod val="75000"/>
                    <a:lumOff val="25000"/>
                  </a:schemeClr>
                </a:solidFill>
                <a:latin typeface="+mn-lt"/>
                <a:ea typeface="+mn-lt"/>
                <a:cs typeface="+mn-lt"/>
              </a:rPr>
              <a:t>(</a:t>
            </a:r>
            <a:r>
              <a:rPr lang="pl-PL" sz="800" b="0" i="0" u="none" baseline="0">
                <a:solidFill>
                  <a:schemeClr val="tx1">
                    <a:lumMod val="75000"/>
                    <a:lumOff val="25000"/>
                  </a:schemeClr>
                </a:solidFill>
                <a:latin typeface="+mn-lt"/>
                <a:ea typeface="+mn-lt"/>
                <a:cs typeface="+mn-lt"/>
              </a:rPr>
              <a:t>PLN million</a:t>
            </a:r>
            <a:r>
              <a:rPr lang="en-US" sz="800" b="0" i="0" u="none" baseline="0">
                <a:solidFill>
                  <a:srgbClr val="000000"/>
                </a:solidFill>
                <a:latin typeface="+mn-lt"/>
                <a:ea typeface="+mn-lt"/>
                <a:cs typeface="+mn-lt"/>
              </a:rPr>
              <a:t>) </a:t>
            </a:r>
          </a:p>
        </c:rich>
      </c:tx>
      <c:layout>
        <c:manualLayout>
          <c:xMode val="edge"/>
          <c:yMode val="edge"/>
          <c:x val="0.22075"/>
          <c:y val="2.0750000000000001E-2"/>
        </c:manualLayout>
      </c:layout>
      <c:overlay val="0"/>
      <c:spPr>
        <a:noFill/>
        <a:ln w="25400">
          <a:noFill/>
        </a:ln>
      </c:spPr>
    </c:title>
    <c:autoTitleDeleted val="0"/>
    <c:plotArea>
      <c:layout>
        <c:manualLayout>
          <c:layoutTarget val="inner"/>
          <c:xMode val="edge"/>
          <c:yMode val="edge"/>
          <c:x val="2.1499999999999998E-2"/>
          <c:y val="0.19400000000000001"/>
          <c:w val="0.94450000000000001"/>
          <c:h val="0.60299999999999998"/>
        </c:manualLayout>
      </c:layout>
      <c:barChart>
        <c:barDir val="col"/>
        <c:grouping val="stacked"/>
        <c:varyColors val="0"/>
        <c:ser>
          <c:idx val="0"/>
          <c:order val="0"/>
          <c:tx>
            <c:strRef>
              <c:f>'4 Klienci instytucjonalni'!$A$52</c:f>
              <c:strCache>
                <c:ptCount val="1"/>
                <c:pt idx="0">
                  <c:v>Deposits </c:v>
                </c:pt>
              </c:strCache>
            </c:strRef>
          </c:tx>
          <c:spPr>
            <a:solidFill>
              <a:schemeClr val="tx1">
                <a:lumMod val="65000"/>
                <a:lumOff val="35000"/>
              </a:schemeClr>
            </a:solidFill>
            <a:ln w="25400">
              <a:noFill/>
            </a:ln>
          </c:spPr>
          <c:invertIfNegative val="0"/>
          <c:dLbls>
            <c:spPr>
              <a:noFill/>
              <a:ln w="25400">
                <a:noFill/>
              </a:ln>
            </c:spPr>
            <c:txPr>
              <a:bodyPr rot="0" vert="horz"/>
              <a:lstStyle/>
              <a:p>
                <a:pPr algn="ctr">
                  <a:defRPr lang="en-US" sz="800" b="0" i="0" u="none" baseline="0">
                    <a:solidFill>
                      <a:schemeClr val="bg1"/>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instytucjonalni'!$D$49:$I$49</c:f>
              <c:numCache>
                <c:formatCode>General</c:formatCode>
                <c:ptCount val="6"/>
                <c:pt idx="0">
                  <c:v>2011</c:v>
                </c:pt>
                <c:pt idx="1">
                  <c:v>2012</c:v>
                </c:pt>
                <c:pt idx="2">
                  <c:v>2013</c:v>
                </c:pt>
                <c:pt idx="3">
                  <c:v>2014</c:v>
                </c:pt>
                <c:pt idx="4">
                  <c:v>2015</c:v>
                </c:pt>
                <c:pt idx="5">
                  <c:v>2016</c:v>
                </c:pt>
              </c:numCache>
            </c:numRef>
          </c:cat>
          <c:val>
            <c:numRef>
              <c:f>'4 Klienci instytucjonalni'!$D$52:$I$52</c:f>
              <c:numCache>
                <c:formatCode>#,##0</c:formatCode>
                <c:ptCount val="6"/>
                <c:pt idx="0">
                  <c:v>546.71751949000009</c:v>
                </c:pt>
                <c:pt idx="1">
                  <c:v>589.22513040000013</c:v>
                </c:pt>
                <c:pt idx="2">
                  <c:v>519.00903211000002</c:v>
                </c:pt>
                <c:pt idx="3">
                  <c:v>566.89512451179985</c:v>
                </c:pt>
                <c:pt idx="4">
                  <c:v>434.45138992539995</c:v>
                </c:pt>
                <c:pt idx="5">
                  <c:v>308.72969399199997</c:v>
                </c:pt>
              </c:numCache>
            </c:numRef>
          </c:val>
        </c:ser>
        <c:ser>
          <c:idx val="1"/>
          <c:order val="1"/>
          <c:tx>
            <c:strRef>
              <c:f>'4 Klienci instytucjonalni'!$A$50</c:f>
              <c:strCache>
                <c:ptCount val="1"/>
                <c:pt idx="0">
                  <c:v>Current accounts</c:v>
                </c:pt>
              </c:strCache>
            </c:strRef>
          </c:tx>
          <c:spPr>
            <a:solidFill>
              <a:schemeClr val="bg1">
                <a:lumMod val="75000"/>
              </a:schemeClr>
            </a:solidFill>
            <a:ln w="25400">
              <a:noFill/>
            </a:ln>
          </c:spPr>
          <c:invertIfNegative val="0"/>
          <c:dLbls>
            <c:spPr>
              <a:noFill/>
              <a:ln w="25400">
                <a:noFill/>
              </a:ln>
            </c:spPr>
            <c:txPr>
              <a:bodyPr rot="0" vert="horz"/>
              <a:lstStyle/>
              <a:p>
                <a:pPr algn="ctr">
                  <a:defRPr lang="en-US" sz="800" b="0" i="0" u="none" baseline="0">
                    <a:solidFill>
                      <a:srgbClr val="000000"/>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instytucjonalni'!$D$49:$I$49</c:f>
              <c:numCache>
                <c:formatCode>General</c:formatCode>
                <c:ptCount val="6"/>
                <c:pt idx="0">
                  <c:v>2011</c:v>
                </c:pt>
                <c:pt idx="1">
                  <c:v>2012</c:v>
                </c:pt>
                <c:pt idx="2">
                  <c:v>2013</c:v>
                </c:pt>
                <c:pt idx="3">
                  <c:v>2014</c:v>
                </c:pt>
                <c:pt idx="4">
                  <c:v>2015</c:v>
                </c:pt>
                <c:pt idx="5">
                  <c:v>2016</c:v>
                </c:pt>
              </c:numCache>
            </c:numRef>
          </c:cat>
          <c:val>
            <c:numRef>
              <c:f>'4 Klienci instytucjonalni'!$D$50:$I$50</c:f>
              <c:numCache>
                <c:formatCode>#,##0</c:formatCode>
                <c:ptCount val="6"/>
                <c:pt idx="0">
                  <c:v>389.66595860000007</c:v>
                </c:pt>
                <c:pt idx="1">
                  <c:v>421.03788579000002</c:v>
                </c:pt>
                <c:pt idx="2">
                  <c:v>385.43358856000009</c:v>
                </c:pt>
                <c:pt idx="3">
                  <c:v>354.33905803879998</c:v>
                </c:pt>
                <c:pt idx="4">
                  <c:v>392.98360863330009</c:v>
                </c:pt>
                <c:pt idx="5">
                  <c:v>414.85984047309995</c:v>
                </c:pt>
              </c:numCache>
            </c:numRef>
          </c:val>
        </c:ser>
        <c:ser>
          <c:idx val="2"/>
          <c:order val="2"/>
          <c:tx>
            <c:strRef>
              <c:f>'4 Klienci instytucjonalni'!$A$51</c:f>
              <c:strCache>
                <c:ptCount val="1"/>
                <c:pt idx="0">
                  <c:v>Saving accounts</c:v>
                </c:pt>
              </c:strCache>
            </c:strRef>
          </c:tx>
          <c:spPr>
            <a:solidFill>
              <a:srgbClr val="E40005"/>
            </a:solidFill>
            <a:ln w="25400">
              <a:noFill/>
            </a:ln>
          </c:spPr>
          <c:invertIfNegative val="0"/>
          <c:dLbls>
            <c:dLbl>
              <c:idx val="0"/>
              <c:layout>
                <c:manualLayout>
                  <c:x val="0"/>
                  <c:y val="-6.7499999999999999E-3"/>
                </c:manualLayout>
              </c:layout>
              <c:spPr>
                <a:noFill/>
                <a:ln w="25400">
                  <a:noFill/>
                </a:ln>
              </c:spPr>
              <c:txPr>
                <a:bodyPr rot="0" vert="horz"/>
                <a:lstStyle/>
                <a:p>
                  <a:pPr algn="ctr">
                    <a:defRPr lang="en-US" sz="800" b="0" i="0" u="none" baseline="0">
                      <a:solidFill>
                        <a:schemeClr val="bg1"/>
                      </a:solidFill>
                      <a:latin typeface="+mn-lt"/>
                      <a:ea typeface="+mn-lt"/>
                      <a:cs typeface="+mn-lt"/>
                    </a:defRPr>
                  </a:pPr>
                  <a:endParaRPr lang="pl-PL"/>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FFFFFF"/>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instytucjonalni'!$D$49:$I$49</c:f>
              <c:numCache>
                <c:formatCode>General</c:formatCode>
                <c:ptCount val="6"/>
                <c:pt idx="0">
                  <c:v>2011</c:v>
                </c:pt>
                <c:pt idx="1">
                  <c:v>2012</c:v>
                </c:pt>
                <c:pt idx="2">
                  <c:v>2013</c:v>
                </c:pt>
                <c:pt idx="3">
                  <c:v>2014</c:v>
                </c:pt>
                <c:pt idx="4">
                  <c:v>2015</c:v>
                </c:pt>
                <c:pt idx="5">
                  <c:v>2016</c:v>
                </c:pt>
              </c:numCache>
            </c:numRef>
          </c:cat>
          <c:val>
            <c:numRef>
              <c:f>'4 Klienci instytucjonalni'!$D$51:$I$51</c:f>
              <c:numCache>
                <c:formatCode>#,##0</c:formatCode>
                <c:ptCount val="6"/>
                <c:pt idx="0">
                  <c:v>87.278903360000001</c:v>
                </c:pt>
                <c:pt idx="1">
                  <c:v>224.45109923999999</c:v>
                </c:pt>
                <c:pt idx="2">
                  <c:v>244.37858831999998</c:v>
                </c:pt>
                <c:pt idx="3">
                  <c:v>240.47189994999999</c:v>
                </c:pt>
                <c:pt idx="4">
                  <c:v>228.99575637000004</c:v>
                </c:pt>
                <c:pt idx="5">
                  <c:v>226.06291702999999</c:v>
                </c:pt>
              </c:numCache>
            </c:numRef>
          </c:val>
        </c:ser>
        <c:dLbls>
          <c:showLegendKey val="0"/>
          <c:showVal val="0"/>
          <c:showCatName val="0"/>
          <c:showSerName val="0"/>
          <c:showPercent val="0"/>
          <c:showBubbleSize val="0"/>
        </c:dLbls>
        <c:gapWidth val="60"/>
        <c:overlap val="100"/>
        <c:axId val="240334352"/>
        <c:axId val="240334744"/>
      </c:barChart>
      <c:lineChart>
        <c:grouping val="standard"/>
        <c:varyColors val="0"/>
        <c:ser>
          <c:idx val="3"/>
          <c:order val="3"/>
          <c:spPr>
            <a:ln>
              <a:noFill/>
            </a:ln>
          </c:spPr>
          <c:marker>
            <c:symbol val="none"/>
          </c:marker>
          <c:dLbls>
            <c:spPr>
              <a:noFill/>
              <a:ln>
                <a:noFill/>
              </a:ln>
            </c:spPr>
            <c:txPr>
              <a:bodyPr rot="0" vert="horz"/>
              <a:lstStyle/>
              <a:p>
                <a:pPr algn="ctr">
                  <a:defRPr lang="en-US" sz="800" b="0" i="0" u="none" baseline="0">
                    <a:solidFill>
                      <a:srgbClr val="000000"/>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instytucjonalni'!$D$49:$I$49</c:f>
              <c:numCache>
                <c:formatCode>General</c:formatCode>
                <c:ptCount val="6"/>
                <c:pt idx="0">
                  <c:v>2011</c:v>
                </c:pt>
                <c:pt idx="1">
                  <c:v>2012</c:v>
                </c:pt>
                <c:pt idx="2">
                  <c:v>2013</c:v>
                </c:pt>
                <c:pt idx="3">
                  <c:v>2014</c:v>
                </c:pt>
                <c:pt idx="4">
                  <c:v>2015</c:v>
                </c:pt>
                <c:pt idx="5">
                  <c:v>2016</c:v>
                </c:pt>
              </c:numCache>
            </c:numRef>
          </c:cat>
          <c:val>
            <c:numRef>
              <c:f>'4 Klienci instytucjonalni'!$D$53:$I$53</c:f>
              <c:numCache>
                <c:formatCode>#,##0</c:formatCode>
                <c:ptCount val="6"/>
                <c:pt idx="0">
                  <c:v>1023.6623814500001</c:v>
                </c:pt>
                <c:pt idx="1">
                  <c:v>1233.7141154300002</c:v>
                </c:pt>
                <c:pt idx="2">
                  <c:v>1147.8212089900001</c:v>
                </c:pt>
                <c:pt idx="3">
                  <c:v>1160.7060825005997</c:v>
                </c:pt>
                <c:pt idx="4">
                  <c:v>1056.4307549287</c:v>
                </c:pt>
                <c:pt idx="5">
                  <c:v>949.65245149509997</c:v>
                </c:pt>
              </c:numCache>
            </c:numRef>
          </c:val>
          <c:smooth val="0"/>
        </c:ser>
        <c:dLbls>
          <c:showLegendKey val="0"/>
          <c:showVal val="0"/>
          <c:showCatName val="0"/>
          <c:showSerName val="0"/>
          <c:showPercent val="0"/>
          <c:showBubbleSize val="0"/>
        </c:dLbls>
        <c:marker val="1"/>
        <c:smooth val="0"/>
        <c:axId val="240335136"/>
        <c:axId val="240335528"/>
      </c:lineChart>
      <c:catAx>
        <c:axId val="24033435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mn-lt"/>
                <a:ea typeface="+mn-lt"/>
                <a:cs typeface="+mn-lt"/>
              </a:defRPr>
            </a:pPr>
            <a:endParaRPr lang="pl-PL"/>
          </a:p>
        </c:txPr>
        <c:crossAx val="240334744"/>
        <c:crossesAt val="0"/>
        <c:auto val="1"/>
        <c:lblAlgn val="ctr"/>
        <c:lblOffset val="100"/>
        <c:noMultiLvlLbl val="0"/>
      </c:catAx>
      <c:valAx>
        <c:axId val="240334744"/>
        <c:scaling>
          <c:orientation val="minMax"/>
        </c:scaling>
        <c:delete val="0"/>
        <c:axPos val="l"/>
        <c:numFmt formatCode="#,##0" sourceLinked="1"/>
        <c:majorTickMark val="none"/>
        <c:minorTickMark val="none"/>
        <c:tickLblPos val="none"/>
        <c:spPr>
          <a:ln>
            <a:noFill/>
          </a:ln>
        </c:spPr>
        <c:crossAx val="240334352"/>
        <c:crosses val="autoZero"/>
        <c:crossBetween val="between"/>
      </c:valAx>
      <c:catAx>
        <c:axId val="240335136"/>
        <c:scaling>
          <c:orientation val="minMax"/>
        </c:scaling>
        <c:delete val="1"/>
        <c:axPos val="b"/>
        <c:numFmt formatCode="General" sourceLinked="1"/>
        <c:majorTickMark val="out"/>
        <c:minorTickMark val="none"/>
        <c:tickLblPos val="nextTo"/>
        <c:crossAx val="240335528"/>
        <c:crossesAt val="0"/>
        <c:auto val="1"/>
        <c:lblAlgn val="ctr"/>
        <c:lblOffset val="100"/>
        <c:noMultiLvlLbl val="0"/>
      </c:catAx>
      <c:valAx>
        <c:axId val="240335528"/>
        <c:scaling>
          <c:orientation val="minMax"/>
          <c:max val="2000"/>
          <c:min val="-1000000"/>
        </c:scaling>
        <c:delete val="0"/>
        <c:axPos val="r"/>
        <c:numFmt formatCode="#,##0" sourceLinked="1"/>
        <c:majorTickMark val="none"/>
        <c:minorTickMark val="none"/>
        <c:tickLblPos val="none"/>
        <c:spPr>
          <a:ln>
            <a:noFill/>
          </a:ln>
        </c:spPr>
        <c:crossAx val="240335136"/>
        <c:crosses val="max"/>
        <c:crossBetween val="between"/>
      </c:valAx>
      <c:spPr>
        <a:solidFill>
          <a:srgbClr val="FFFFFF"/>
        </a:solidFill>
        <a:ln w="25400">
          <a:noFill/>
        </a:ln>
      </c:spPr>
    </c:plotArea>
    <c:legend>
      <c:legendPos val="b"/>
      <c:legendEntry>
        <c:idx val="3"/>
        <c:delete val="1"/>
      </c:legendEntry>
      <c:layout>
        <c:manualLayout>
          <c:xMode val="edge"/>
          <c:yMode val="edge"/>
          <c:x val="2.0750000000000001E-2"/>
          <c:y val="0.90475000000000005"/>
          <c:w val="0.95374999999999999"/>
          <c:h val="9.5250000000000001E-2"/>
        </c:manualLayout>
      </c:layout>
      <c:overlay val="0"/>
      <c:spPr>
        <a:noFill/>
        <a:ln w="25400">
          <a:noFill/>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800" b="0" i="0" u="none" baseline="0">
                <a:solidFill>
                  <a:schemeClr val="tx1">
                    <a:lumMod val="75000"/>
                    <a:lumOff val="25000"/>
                  </a:schemeClr>
                </a:solidFill>
                <a:latin typeface="+mn-lt"/>
                <a:ea typeface="+mn-lt"/>
                <a:cs typeface="+mn-lt"/>
              </a:rPr>
              <a:t>Deposits of institutional clients by segment </a:t>
            </a:r>
            <a:r>
              <a:rPr lang="en-US" sz="800" b="0" i="0" u="none" baseline="0">
                <a:solidFill>
                  <a:schemeClr val="tx1">
                    <a:lumMod val="75000"/>
                    <a:lumOff val="25000"/>
                  </a:schemeClr>
                </a:solidFill>
                <a:latin typeface="+mn-lt"/>
                <a:ea typeface="+mn-lt"/>
                <a:cs typeface="+mn-lt"/>
              </a:rPr>
              <a:t>(</a:t>
            </a:r>
            <a:r>
              <a:rPr lang="pl-PL" sz="800" b="0" i="0" u="none" baseline="0">
                <a:solidFill>
                  <a:schemeClr val="tx1">
                    <a:lumMod val="75000"/>
                    <a:lumOff val="25000"/>
                  </a:schemeClr>
                </a:solidFill>
                <a:latin typeface="+mn-lt"/>
                <a:ea typeface="+mn-lt"/>
                <a:cs typeface="+mn-lt"/>
              </a:rPr>
              <a:t>PLN million</a:t>
            </a:r>
            <a:r>
              <a:rPr lang="en-US" sz="800" b="0" i="0" u="none" baseline="0">
                <a:solidFill>
                  <a:schemeClr val="tx1">
                    <a:lumMod val="75000"/>
                    <a:lumOff val="25000"/>
                  </a:schemeClr>
                </a:solidFill>
                <a:latin typeface="+mn-lt"/>
                <a:ea typeface="+mn-lt"/>
                <a:cs typeface="+mn-lt"/>
              </a:rPr>
              <a:t>) </a:t>
            </a:r>
          </a:p>
        </c:rich>
      </c:tx>
      <c:layout>
        <c:manualLayout>
          <c:xMode val="edge"/>
          <c:yMode val="edge"/>
          <c:x val="0.20449999999999999"/>
          <c:y val="0"/>
        </c:manualLayout>
      </c:layout>
      <c:overlay val="0"/>
      <c:spPr>
        <a:noFill/>
        <a:ln w="25400">
          <a:noFill/>
        </a:ln>
      </c:spPr>
    </c:title>
    <c:autoTitleDeleted val="0"/>
    <c:plotArea>
      <c:layout>
        <c:manualLayout>
          <c:layoutTarget val="inner"/>
          <c:xMode val="edge"/>
          <c:yMode val="edge"/>
          <c:x val="2.1999999999999999E-2"/>
          <c:y val="0.217"/>
          <c:w val="0.96525000000000005"/>
          <c:h val="0.59099999999999997"/>
        </c:manualLayout>
      </c:layout>
      <c:barChart>
        <c:barDir val="col"/>
        <c:grouping val="stacked"/>
        <c:varyColors val="0"/>
        <c:ser>
          <c:idx val="1"/>
          <c:order val="0"/>
          <c:tx>
            <c:strRef>
              <c:f>'4 Klienci instytucjonalni'!$A$70</c:f>
              <c:strCache>
                <c:ptCount val="1"/>
                <c:pt idx="0">
                  <c:v>Enterprise funds and public benefit organizations</c:v>
                </c:pt>
              </c:strCache>
            </c:strRef>
          </c:tx>
          <c:spPr>
            <a:solidFill>
              <a:schemeClr val="tx1">
                <a:lumMod val="65000"/>
                <a:lumOff val="35000"/>
              </a:schemeClr>
            </a:solidFill>
            <a:ln w="25400">
              <a:noFill/>
            </a:ln>
          </c:spPr>
          <c:invertIfNegative val="0"/>
          <c:dLbls>
            <c:dLbl>
              <c:idx val="3"/>
              <c:layout>
                <c:manualLayout>
                  <c:x val="-2.7499999999999998E-3"/>
                  <c:y val="5.749999999999999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499999999999998E-3"/>
                  <c:y val="-5.499999999999999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FFFFFF"/>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instytucjonalni'!$D$68:$I$68</c:f>
              <c:numCache>
                <c:formatCode>General</c:formatCode>
                <c:ptCount val="6"/>
                <c:pt idx="0">
                  <c:v>2011</c:v>
                </c:pt>
                <c:pt idx="1">
                  <c:v>2012</c:v>
                </c:pt>
                <c:pt idx="2">
                  <c:v>2013</c:v>
                </c:pt>
                <c:pt idx="3">
                  <c:v>2014</c:v>
                </c:pt>
                <c:pt idx="4">
                  <c:v>2015</c:v>
                </c:pt>
                <c:pt idx="5">
                  <c:v>2016</c:v>
                </c:pt>
              </c:numCache>
            </c:numRef>
          </c:cat>
          <c:val>
            <c:numRef>
              <c:f>'4 Klienci instytucjonalni'!$D$70:$I$70</c:f>
              <c:numCache>
                <c:formatCode>#\ ##0_);\(#\ ##0\);"- "</c:formatCode>
                <c:ptCount val="6"/>
                <c:pt idx="0">
                  <c:v>306.39942856000005</c:v>
                </c:pt>
                <c:pt idx="1">
                  <c:v>303.93771814999997</c:v>
                </c:pt>
                <c:pt idx="2">
                  <c:v>178.16804344000002</c:v>
                </c:pt>
                <c:pt idx="3">
                  <c:v>155.36872391469998</c:v>
                </c:pt>
                <c:pt idx="4">
                  <c:v>172.8829360135</c:v>
                </c:pt>
                <c:pt idx="5">
                  <c:v>141.27402986360002</c:v>
                </c:pt>
              </c:numCache>
            </c:numRef>
          </c:val>
        </c:ser>
        <c:ser>
          <c:idx val="2"/>
          <c:order val="1"/>
          <c:tx>
            <c:strRef>
              <c:f>'4 Klienci instytucjonalni'!$A$71</c:f>
              <c:strCache>
                <c:ptCount val="1"/>
                <c:pt idx="0">
                  <c:v>Housing</c:v>
                </c:pt>
              </c:strCache>
            </c:strRef>
          </c:tx>
          <c:spPr>
            <a:solidFill>
              <a:schemeClr val="bg1">
                <a:lumMod val="75000"/>
              </a:schemeClr>
            </a:solidFill>
            <a:ln w="25400">
              <a:noFill/>
            </a:ln>
          </c:spPr>
          <c:invertIfNegative val="0"/>
          <c:dLbls>
            <c:dLbl>
              <c:idx val="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000000"/>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instytucjonalni'!$D$68:$I$68</c:f>
              <c:numCache>
                <c:formatCode>General</c:formatCode>
                <c:ptCount val="6"/>
                <c:pt idx="0">
                  <c:v>2011</c:v>
                </c:pt>
                <c:pt idx="1">
                  <c:v>2012</c:v>
                </c:pt>
                <c:pt idx="2">
                  <c:v>2013</c:v>
                </c:pt>
                <c:pt idx="3">
                  <c:v>2014</c:v>
                </c:pt>
                <c:pt idx="4">
                  <c:v>2015</c:v>
                </c:pt>
                <c:pt idx="5">
                  <c:v>2016</c:v>
                </c:pt>
              </c:numCache>
            </c:numRef>
          </c:cat>
          <c:val>
            <c:numRef>
              <c:f>'4 Klienci instytucjonalni'!$D$71:$I$71</c:f>
              <c:numCache>
                <c:formatCode>#\ ##0_);\(#\ ##0\);"- "</c:formatCode>
                <c:ptCount val="6"/>
                <c:pt idx="0">
                  <c:v>431.81529988000005</c:v>
                </c:pt>
                <c:pt idx="1">
                  <c:v>526.43961299</c:v>
                </c:pt>
                <c:pt idx="2">
                  <c:v>550.77561171999992</c:v>
                </c:pt>
                <c:pt idx="3">
                  <c:v>628.99327287569986</c:v>
                </c:pt>
                <c:pt idx="4">
                  <c:v>632.95314070860013</c:v>
                </c:pt>
                <c:pt idx="5">
                  <c:v>601.48759788719985</c:v>
                </c:pt>
              </c:numCache>
            </c:numRef>
          </c:val>
        </c:ser>
        <c:ser>
          <c:idx val="0"/>
          <c:order val="2"/>
          <c:tx>
            <c:strRef>
              <c:f>'4 Klienci instytucjonalni'!$A$72</c:f>
              <c:strCache>
                <c:ptCount val="1"/>
                <c:pt idx="0">
                  <c:v>SME</c:v>
                </c:pt>
              </c:strCache>
            </c:strRef>
          </c:tx>
          <c:spPr>
            <a:solidFill>
              <a:srgbClr val="E40005"/>
            </a:solidFill>
            <a:ln w="25400">
              <a:noFill/>
            </a:ln>
          </c:spPr>
          <c:invertIfNegative val="0"/>
          <c:dLbls>
            <c:dLbl>
              <c:idx val="0"/>
              <c:layout>
                <c:manualLayout>
                  <c:x val="0"/>
                  <c:y val="-0.01"/>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125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FFFFFF"/>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instytucjonalni'!$D$68:$I$68</c:f>
              <c:numCache>
                <c:formatCode>General</c:formatCode>
                <c:ptCount val="6"/>
                <c:pt idx="0">
                  <c:v>2011</c:v>
                </c:pt>
                <c:pt idx="1">
                  <c:v>2012</c:v>
                </c:pt>
                <c:pt idx="2">
                  <c:v>2013</c:v>
                </c:pt>
                <c:pt idx="3">
                  <c:v>2014</c:v>
                </c:pt>
                <c:pt idx="4">
                  <c:v>2015</c:v>
                </c:pt>
                <c:pt idx="5">
                  <c:v>2016</c:v>
                </c:pt>
              </c:numCache>
            </c:numRef>
          </c:cat>
          <c:val>
            <c:numRef>
              <c:f>'4 Klienci instytucjonalni'!$D$72:$I$72</c:f>
              <c:numCache>
                <c:formatCode>#\ ##0_);\(#\ ##0\);"- "</c:formatCode>
                <c:ptCount val="6"/>
                <c:pt idx="0">
                  <c:v>244.54659564000002</c:v>
                </c:pt>
                <c:pt idx="1">
                  <c:v>375.54146659999998</c:v>
                </c:pt>
                <c:pt idx="2">
                  <c:v>388.44248280999994</c:v>
                </c:pt>
                <c:pt idx="3">
                  <c:v>320.7936253412999</c:v>
                </c:pt>
                <c:pt idx="4">
                  <c:v>226.32269549830002</c:v>
                </c:pt>
                <c:pt idx="5">
                  <c:v>172.35184677429999</c:v>
                </c:pt>
              </c:numCache>
            </c:numRef>
          </c:val>
        </c:ser>
        <c:ser>
          <c:idx val="4"/>
          <c:order val="3"/>
          <c:tx>
            <c:strRef>
              <c:f>'4 Klienci instytucjonalni'!$A$73</c:f>
              <c:strCache>
                <c:ptCount val="1"/>
                <c:pt idx="0">
                  <c:v>Poczta Polska and its Group</c:v>
                </c:pt>
              </c:strCache>
            </c:strRef>
          </c:tx>
          <c:spPr>
            <a:solidFill>
              <a:srgbClr val="000000"/>
            </a:solidFill>
            <a:ln w="25400">
              <a:noFill/>
            </a:ln>
          </c:spPr>
          <c:invertIfNegative val="0"/>
          <c:dPt>
            <c:idx val="4"/>
            <c:invertIfNegative val="0"/>
            <c:bubble3D val="0"/>
          </c:dPt>
          <c:dLbls>
            <c:dLbl>
              <c:idx val="0"/>
              <c:layout>
                <c:manualLayout>
                  <c:x val="3.0000000000000001E-3"/>
                  <c:y val="-4.175000000000000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7499999999999998E-3"/>
                  <c:y val="-3.549999999999999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549999999999999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5999999999999999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9749999999999999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7499999999999999E-3"/>
                  <c:y val="-5.924999999999999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rgbClr val="000000"/>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Klienci instytucjonalni'!$D$68:$I$68</c:f>
              <c:numCache>
                <c:formatCode>General</c:formatCode>
                <c:ptCount val="6"/>
                <c:pt idx="0">
                  <c:v>2011</c:v>
                </c:pt>
                <c:pt idx="1">
                  <c:v>2012</c:v>
                </c:pt>
                <c:pt idx="2">
                  <c:v>2013</c:v>
                </c:pt>
                <c:pt idx="3">
                  <c:v>2014</c:v>
                </c:pt>
                <c:pt idx="4">
                  <c:v>2015</c:v>
                </c:pt>
                <c:pt idx="5">
                  <c:v>2016</c:v>
                </c:pt>
              </c:numCache>
            </c:numRef>
          </c:cat>
          <c:val>
            <c:numRef>
              <c:f>'4 Klienci instytucjonalni'!$D$73:$I$73</c:f>
              <c:numCache>
                <c:formatCode>#,##0</c:formatCode>
                <c:ptCount val="6"/>
                <c:pt idx="0">
                  <c:v>40.901057370000004</c:v>
                </c:pt>
                <c:pt idx="1">
                  <c:v>27.795317690000005</c:v>
                </c:pt>
                <c:pt idx="2" formatCode="#\ ##0_);\(#\ ##0\);&quot;- &quot;">
                  <c:v>31.435071020000002</c:v>
                </c:pt>
                <c:pt idx="3">
                  <c:v>55.550460368899998</c:v>
                </c:pt>
                <c:pt idx="4">
                  <c:v>24.271982708300001</c:v>
                </c:pt>
                <c:pt idx="5" formatCode="#\ ##0_);\(#\ ##0\);&quot;- &quot;">
                  <c:v>35.53897697</c:v>
                </c:pt>
              </c:numCache>
            </c:numRef>
          </c:val>
        </c:ser>
        <c:dLbls>
          <c:showLegendKey val="0"/>
          <c:showVal val="0"/>
          <c:showCatName val="0"/>
          <c:showSerName val="0"/>
          <c:showPercent val="0"/>
          <c:showBubbleSize val="0"/>
        </c:dLbls>
        <c:gapWidth val="60"/>
        <c:overlap val="100"/>
        <c:axId val="240336312"/>
        <c:axId val="240336704"/>
      </c:barChart>
      <c:lineChart>
        <c:grouping val="standard"/>
        <c:varyColors val="0"/>
        <c:ser>
          <c:idx val="5"/>
          <c:order val="4"/>
          <c:spPr>
            <a:ln>
              <a:noFill/>
            </a:ln>
          </c:spPr>
          <c:marker>
            <c:symbol val="none"/>
          </c:marker>
          <c:dLbls>
            <c:numFmt formatCode="#,##0" sourceLinked="0"/>
            <c:spPr>
              <a:noFill/>
              <a:ln>
                <a:noFill/>
              </a:ln>
            </c:spPr>
            <c:txPr>
              <a:bodyPr rot="0" vert="horz"/>
              <a:lstStyle/>
              <a:p>
                <a:pPr algn="ctr">
                  <a:defRPr lang="en-US" sz="800" b="0" i="0" u="none" baseline="0">
                    <a:solidFill>
                      <a:schemeClr val="tx1">
                        <a:lumMod val="75000"/>
                        <a:lumOff val="25000"/>
                      </a:schemeClr>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 Klienci instytucjonalni'!$D$68:$I$68</c:f>
              <c:numCache>
                <c:formatCode>General</c:formatCode>
                <c:ptCount val="6"/>
                <c:pt idx="0">
                  <c:v>2011</c:v>
                </c:pt>
                <c:pt idx="1">
                  <c:v>2012</c:v>
                </c:pt>
                <c:pt idx="2">
                  <c:v>2013</c:v>
                </c:pt>
                <c:pt idx="3">
                  <c:v>2014</c:v>
                </c:pt>
                <c:pt idx="4">
                  <c:v>2015</c:v>
                </c:pt>
                <c:pt idx="5">
                  <c:v>2016</c:v>
                </c:pt>
              </c:numCache>
            </c:numRef>
          </c:cat>
          <c:val>
            <c:numRef>
              <c:f>'4 Klienci instytucjonalni'!$D$74:$I$74</c:f>
              <c:numCache>
                <c:formatCode>#\ ##0_);\(#\ ##0\);"- "</c:formatCode>
                <c:ptCount val="6"/>
                <c:pt idx="0">
                  <c:v>1023.6623814500001</c:v>
                </c:pt>
                <c:pt idx="1">
                  <c:v>1233.71411543</c:v>
                </c:pt>
                <c:pt idx="2">
                  <c:v>1147.8212089899998</c:v>
                </c:pt>
                <c:pt idx="3">
                  <c:v>1160.7060825005999</c:v>
                </c:pt>
                <c:pt idx="4">
                  <c:v>1056.4307549287</c:v>
                </c:pt>
                <c:pt idx="5">
                  <c:v>949.65245149509997</c:v>
                </c:pt>
              </c:numCache>
            </c:numRef>
          </c:val>
          <c:smooth val="0"/>
        </c:ser>
        <c:dLbls>
          <c:showLegendKey val="0"/>
          <c:showVal val="0"/>
          <c:showCatName val="0"/>
          <c:showSerName val="0"/>
          <c:showPercent val="0"/>
          <c:showBubbleSize val="0"/>
        </c:dLbls>
        <c:marker val="1"/>
        <c:smooth val="0"/>
        <c:axId val="240337096"/>
        <c:axId val="240337488"/>
      </c:lineChart>
      <c:catAx>
        <c:axId val="24033631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crossAx val="240336704"/>
        <c:crossesAt val="0"/>
        <c:auto val="1"/>
        <c:lblAlgn val="ctr"/>
        <c:lblOffset val="100"/>
        <c:noMultiLvlLbl val="0"/>
      </c:catAx>
      <c:valAx>
        <c:axId val="240336704"/>
        <c:scaling>
          <c:orientation val="minMax"/>
          <c:max val="1400"/>
          <c:min val="0"/>
        </c:scaling>
        <c:delete val="0"/>
        <c:axPos val="l"/>
        <c:numFmt formatCode="#\ ##0_);\(#\ ##0\);&quot;- &quot;" sourceLinked="1"/>
        <c:majorTickMark val="none"/>
        <c:minorTickMark val="none"/>
        <c:tickLblPos val="none"/>
        <c:spPr>
          <a:ln>
            <a:noFill/>
          </a:ln>
        </c:spPr>
        <c:crossAx val="240336312"/>
        <c:crosses val="autoZero"/>
        <c:crossBetween val="between"/>
      </c:valAx>
      <c:catAx>
        <c:axId val="240337096"/>
        <c:scaling>
          <c:orientation val="minMax"/>
        </c:scaling>
        <c:delete val="1"/>
        <c:axPos val="b"/>
        <c:numFmt formatCode="General" sourceLinked="1"/>
        <c:majorTickMark val="out"/>
        <c:minorTickMark val="none"/>
        <c:tickLblPos val="nextTo"/>
        <c:crossAx val="240337488"/>
        <c:crossesAt val="0"/>
        <c:auto val="1"/>
        <c:lblAlgn val="ctr"/>
        <c:lblOffset val="100"/>
        <c:noMultiLvlLbl val="0"/>
      </c:catAx>
      <c:valAx>
        <c:axId val="240337488"/>
        <c:scaling>
          <c:orientation val="minMax"/>
          <c:max val="1400"/>
          <c:min val="-100000"/>
        </c:scaling>
        <c:delete val="0"/>
        <c:axPos val="r"/>
        <c:numFmt formatCode="#\ ##0_);\(#\ ##0\);&quot;- &quot;" sourceLinked="1"/>
        <c:majorTickMark val="none"/>
        <c:minorTickMark val="none"/>
        <c:tickLblPos val="none"/>
        <c:spPr>
          <a:ln>
            <a:noFill/>
          </a:ln>
        </c:spPr>
        <c:crossAx val="240337096"/>
        <c:crosses val="max"/>
        <c:crossBetween val="between"/>
      </c:valAx>
      <c:spPr>
        <a:solidFill>
          <a:srgbClr val="FFFFFF"/>
        </a:solidFill>
        <a:ln w="25400">
          <a:noFill/>
        </a:ln>
      </c:spPr>
    </c:plotArea>
    <c:legend>
      <c:legendPos val="b"/>
      <c:legendEntry>
        <c:idx val="4"/>
        <c:delete val="1"/>
      </c:legendEntry>
      <c:layout>
        <c:manualLayout>
          <c:xMode val="edge"/>
          <c:yMode val="edge"/>
          <c:x val="4.1250000000000002E-2"/>
          <c:y val="0.93525000000000003"/>
          <c:w val="0.95874999999999999"/>
          <c:h val="6.4750000000000002E-2"/>
        </c:manualLayout>
      </c:layout>
      <c:overlay val="0"/>
      <c:spPr>
        <a:noFill/>
        <a:ln w="25400">
          <a:noFill/>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1"/>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200" b="0" u="none" baseline="0"/>
              <a:t>2016</a:t>
            </a:r>
          </a:p>
        </c:rich>
      </c:tx>
      <c:layout>
        <c:manualLayout>
          <c:xMode val="edge"/>
          <c:yMode val="edge"/>
          <c:x val="0.41075"/>
          <c:y val="1.175E-2"/>
        </c:manualLayout>
      </c:layout>
      <c:overlay val="0"/>
      <c:spPr>
        <a:noFill/>
        <a:ln>
          <a:noFill/>
        </a:ln>
      </c:spPr>
    </c:title>
    <c:autoTitleDeleted val="0"/>
    <c:plotArea>
      <c:layout>
        <c:manualLayout>
          <c:layoutTarget val="inner"/>
          <c:xMode val="edge"/>
          <c:yMode val="edge"/>
          <c:x val="0.21074999999999999"/>
          <c:y val="0.1245"/>
          <c:w val="0.47475000000000001"/>
          <c:h val="0.61899999999999999"/>
        </c:manualLayout>
      </c:layout>
      <c:pieChart>
        <c:varyColors val="1"/>
        <c:dLbls>
          <c:showLegendKey val="0"/>
          <c:showVal val="0"/>
          <c:showCatName val="0"/>
          <c:showSerName val="0"/>
          <c:showPercent val="0"/>
          <c:showBubbleSize val="0"/>
          <c:showLeaderLines val="0"/>
        </c:dLbls>
        <c:firstSliceAng val="0"/>
      </c:pieChart>
    </c:plotArea>
    <c:legend>
      <c:legendPos val="b"/>
      <c:layout>
        <c:manualLayout>
          <c:xMode val="edge"/>
          <c:yMode val="edge"/>
          <c:x val="0.11275"/>
          <c:y val="0.78925000000000001"/>
          <c:w val="0.73375000000000001"/>
          <c:h val="0.17549999999999999"/>
        </c:manualLayout>
      </c:layout>
      <c:overlay val="0"/>
      <c:txPr>
        <a:bodyPr rot="0" vert="horz"/>
        <a:lstStyle/>
        <a:p>
          <a:pPr>
            <a:defRPr lang="en-US" u="none" baseline="0">
              <a:solidFill>
                <a:schemeClr val="tx1">
                  <a:lumMod val="75000"/>
                  <a:lumOff val="25000"/>
                </a:schemeClr>
              </a:solidFill>
            </a:defRPr>
          </a:pPr>
          <a:endParaRPr lang="pl-PL"/>
        </a:p>
      </c:txPr>
    </c:legend>
    <c:plotVisOnly val="1"/>
    <c:dispBlanksAs val="gap"/>
    <c:showDLblsOverMax val="1"/>
  </c:chart>
  <c:spPr>
    <a:ln>
      <a:noFill/>
    </a:ln>
  </c:spPr>
  <c:txPr>
    <a:bodyPr rot="0" vert="horz"/>
    <a:lstStyle/>
    <a:p>
      <a:pPr>
        <a:defRPr lang="en-US" u="none" baseline="0"/>
      </a:pPr>
      <a:endParaRPr lang="pl-PL"/>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000" b="0" i="0" u="none" baseline="0">
                <a:solidFill>
                  <a:schemeClr val="tx1">
                    <a:lumMod val="65000"/>
                    <a:lumOff val="35000"/>
                  </a:schemeClr>
                </a:solidFill>
                <a:latin typeface="+mn-lt"/>
                <a:ea typeface="+mn-lt"/>
                <a:cs typeface="+mn-lt"/>
              </a:rPr>
              <a:t>2016 </a:t>
            </a:r>
          </a:p>
        </c:rich>
      </c:tx>
      <c:layout>
        <c:manualLayout>
          <c:xMode val="edge"/>
          <c:yMode val="edge"/>
          <c:x val="0.45900000000000002"/>
          <c:y val="2.0250000000000001E-2"/>
        </c:manualLayout>
      </c:layout>
      <c:overlay val="0"/>
      <c:spPr>
        <a:noFill/>
        <a:ln>
          <a:noFill/>
        </a:ln>
      </c:spPr>
    </c:title>
    <c:autoTitleDeleted val="0"/>
    <c:view3D>
      <c:rotX val="80"/>
      <c:rotY val="0"/>
      <c:depthPercent val="100"/>
      <c:rAngAx val="0"/>
    </c:view3D>
    <c:floor>
      <c:thickness val="0"/>
      <c:spPr>
        <a:noFill/>
        <a:ln>
          <a:noFill/>
        </a:ln>
        <a:sp3d/>
      </c:spPr>
    </c:floor>
    <c:sideWall>
      <c:thickness val="0"/>
      <c:spPr>
        <a:noFill/>
        <a:ln>
          <a:noFill/>
        </a:ln>
        <a:sp3d/>
      </c:spPr>
    </c:sideWall>
    <c:backWall>
      <c:thickness val="0"/>
      <c:spPr>
        <a:noFill/>
        <a:ln>
          <a:noFill/>
        </a:ln>
        <a:sp3d/>
      </c:spPr>
    </c:backWall>
    <c:plotArea>
      <c:layout>
        <c:manualLayout>
          <c:layoutTarget val="inner"/>
          <c:xMode val="edge"/>
          <c:yMode val="edge"/>
          <c:x val="3.0499999999999999E-2"/>
          <c:y val="0.19125"/>
          <c:w val="0.96950000000000003"/>
          <c:h val="0.57374999999999998"/>
        </c:manualLayout>
      </c:layout>
      <c:pie3DChart>
        <c:varyColors val="1"/>
        <c:ser>
          <c:idx val="0"/>
          <c:order val="0"/>
          <c:explosion val="22"/>
          <c:dPt>
            <c:idx val="0"/>
            <c:bubble3D val="0"/>
            <c:explosion val="15"/>
            <c:spPr>
              <a:solidFill>
                <a:schemeClr val="bg1">
                  <a:lumMod val="50000"/>
                </a:schemeClr>
              </a:solidFill>
              <a:ln w="25400">
                <a:solidFill>
                  <a:schemeClr val="bg1"/>
                </a:solidFill>
              </a:ln>
              <a:sp3d contourW="25400">
                <a:contourClr>
                  <a:schemeClr val="bg1"/>
                </a:contourClr>
              </a:sp3d>
            </c:spPr>
          </c:dPt>
          <c:dPt>
            <c:idx val="1"/>
            <c:bubble3D val="0"/>
            <c:spPr>
              <a:solidFill>
                <a:srgbClr val="0070C0"/>
              </a:solidFill>
              <a:ln w="25400">
                <a:solidFill>
                  <a:schemeClr val="bg1"/>
                </a:solidFill>
              </a:ln>
              <a:sp3d contourW="25400">
                <a:contourClr>
                  <a:schemeClr val="bg1"/>
                </a:contourClr>
              </a:sp3d>
            </c:spPr>
          </c:dPt>
          <c:dPt>
            <c:idx val="2"/>
            <c:bubble3D val="0"/>
            <c:spPr>
              <a:solidFill>
                <a:srgbClr val="C00000"/>
              </a:solidFill>
              <a:ln w="25400">
                <a:solidFill>
                  <a:schemeClr val="bg1"/>
                </a:solidFill>
              </a:ln>
              <a:sp3d contourW="25400">
                <a:contourClr>
                  <a:schemeClr val="bg1"/>
                </a:contourClr>
              </a:sp3d>
            </c:spPr>
          </c:dPt>
          <c:dPt>
            <c:idx val="3"/>
            <c:bubble3D val="0"/>
            <c:spPr>
              <a:solidFill>
                <a:schemeClr val="bg1">
                  <a:lumMod val="85000"/>
                </a:schemeClr>
              </a:solidFill>
              <a:ln w="25400">
                <a:solidFill>
                  <a:schemeClr val="bg1"/>
                </a:solidFill>
              </a:ln>
              <a:sp3d contourW="25400">
                <a:contourClr>
                  <a:schemeClr val="bg1"/>
                </a:contourClr>
              </a:sp3d>
            </c:spPr>
          </c:dPt>
          <c:dLbls>
            <c:dLbl>
              <c:idx val="0"/>
              <c:layout>
                <c:manualLayout>
                  <c:x val="-4.5999999999999999E-2"/>
                  <c:y val="-0.24024999999999999"/>
                </c:manualLayout>
              </c:layout>
              <c:spPr>
                <a:noFill/>
                <a:ln>
                  <a:noFill/>
                </a:ln>
              </c:spPr>
              <c:txPr>
                <a:bodyPr rot="0" vert="horz"/>
                <a:lstStyle/>
                <a:p>
                  <a:pPr algn="ctr">
                    <a:defRPr lang="en-US" sz="1000" b="0" i="0" u="none" baseline="0">
                      <a:solidFill>
                        <a:schemeClr val="bg1"/>
                      </a:solidFill>
                      <a:latin typeface="+mn-lt"/>
                      <a:ea typeface="+mn-lt"/>
                      <a:cs typeface="+mn-lt"/>
                    </a:defRPr>
                  </a:pPr>
                  <a:endParaRPr lang="pl-PL"/>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5E-2"/>
                  <c:y val="8.4500000000000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1225"/>
                  <c:y val="-7.499999999999999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c:spPr>
            <c:txPr>
              <a:bodyPr rot="0" vert="horz"/>
              <a:lstStyle/>
              <a:p>
                <a:pPr algn="ctr">
                  <a:defRPr lang="en-US" sz="1000" b="0" i="0" u="none" baseline="0">
                    <a:solidFill>
                      <a:schemeClr val="tx1">
                        <a:lumMod val="75000"/>
                        <a:lumOff val="25000"/>
                      </a:schemeClr>
                    </a:solidFill>
                    <a:latin typeface="+mn-lt"/>
                    <a:ea typeface="+mn-lt"/>
                    <a:cs typeface="+mn-lt"/>
                  </a:defRPr>
                </a:pPr>
                <a:endParaRPr lang="pl-PL"/>
              </a:p>
            </c:txPr>
            <c:showLegendKey val="0"/>
            <c:showVal val="1"/>
            <c:showCatName val="0"/>
            <c:showSerName val="0"/>
            <c:showPercent val="0"/>
            <c:showBubbleSize val="0"/>
            <c:showLeaderLines val="1"/>
            <c:leaderLines>
              <c:spPr>
                <a:ln w="9525" cap="flat" cmpd="sng">
                  <a:solidFill>
                    <a:schemeClr val="tx1">
                      <a:lumMod val="35000"/>
                      <a:lumOff val="65000"/>
                    </a:schemeClr>
                  </a:solidFill>
                  <a:round/>
                </a:ln>
              </c:spPr>
            </c:leaderLines>
            <c:extLst>
              <c:ext xmlns:c15="http://schemas.microsoft.com/office/drawing/2012/chart" uri="{CE6537A1-D6FC-4f65-9D91-7224C49458BB}">
                <c15:layout/>
              </c:ext>
            </c:extLst>
          </c:dLbls>
          <c:cat>
            <c:strRef>
              <c:f>'5. Skarb'!$A$50:$A$53</c:f>
              <c:strCache>
                <c:ptCount val="4"/>
                <c:pt idx="0">
                  <c:v>Treasury bonds</c:v>
                </c:pt>
                <c:pt idx="1">
                  <c:v>Bank bonds and certificates of deposit</c:v>
                </c:pt>
                <c:pt idx="2">
                  <c:v>Shares</c:v>
                </c:pt>
                <c:pt idx="3">
                  <c:v>Debt instruments issued by the National Bank of Poland</c:v>
                </c:pt>
              </c:strCache>
            </c:strRef>
          </c:cat>
          <c:val>
            <c:numRef>
              <c:f>'5. Skarb'!$B$50:$B$53</c:f>
              <c:numCache>
                <c:formatCode>0.0%</c:formatCode>
                <c:ptCount val="4"/>
                <c:pt idx="0" formatCode="0%">
                  <c:v>0.90984412504699386</c:v>
                </c:pt>
                <c:pt idx="1">
                  <c:v>6.6448983827314435E-3</c:v>
                </c:pt>
                <c:pt idx="2">
                  <c:v>3.4184297508008088E-3</c:v>
                </c:pt>
                <c:pt idx="3" formatCode="0%">
                  <c:v>7.9092546819473905E-2</c:v>
                </c:pt>
              </c:numCache>
            </c:numRef>
          </c:val>
        </c:ser>
        <c:dLbls>
          <c:showLegendKey val="0"/>
          <c:showVal val="0"/>
          <c:showCatName val="0"/>
          <c:showSerName val="0"/>
          <c:showPercent val="0"/>
          <c:showBubbleSize val="0"/>
          <c:showLeaderLines val="1"/>
        </c:dLbls>
      </c:pie3DChart>
      <c:spPr>
        <a:noFill/>
        <a:ln>
          <a:noFill/>
        </a:ln>
      </c:spPr>
    </c:plotArea>
    <c:legend>
      <c:legendPos val="b"/>
      <c:layout>
        <c:manualLayout>
          <c:xMode val="edge"/>
          <c:yMode val="edge"/>
          <c:x val="0"/>
          <c:y val="0.76400000000000001"/>
          <c:w val="0.98624999999999996"/>
          <c:h val="0.20824999999999999"/>
        </c:manualLayout>
      </c:layout>
      <c:overlay val="0"/>
      <c:spPr>
        <a:noFill/>
        <a:ln>
          <a:noFill/>
        </a:ln>
      </c:spPr>
      <c:txPr>
        <a:bodyPr rot="0" vert="horz"/>
        <a:lstStyle/>
        <a:p>
          <a:pPr>
            <a:defRPr lang="en-US" sz="900" b="0" i="0" u="none" baseline="0">
              <a:solidFill>
                <a:schemeClr val="tx1">
                  <a:lumMod val="65000"/>
                  <a:lumOff val="35000"/>
                </a:schemeClr>
              </a:solidFill>
              <a:latin typeface="+mn-lt"/>
              <a:ea typeface="+mn-lt"/>
              <a:cs typeface="+mn-lt"/>
            </a:defRPr>
          </a:pPr>
          <a:endParaRPr lang="pl-PL"/>
        </a:p>
      </c:txPr>
    </c:legend>
    <c:plotVisOnly val="1"/>
    <c:dispBlanksAs val="gap"/>
    <c:showDLblsOverMax val="1"/>
  </c:chart>
  <c:spPr>
    <a:solidFill>
      <a:schemeClr val="bg1"/>
    </a:solidFill>
    <a:ln w="9525">
      <a:noFill/>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000" b="0" i="0" u="none" baseline="0">
                <a:solidFill>
                  <a:schemeClr val="tx1">
                    <a:lumMod val="65000"/>
                    <a:lumOff val="35000"/>
                  </a:schemeClr>
                </a:solidFill>
                <a:latin typeface="+mn-lt"/>
                <a:ea typeface="+mn-lt"/>
                <a:cs typeface="+mn-lt"/>
              </a:rPr>
              <a:t>2015 </a:t>
            </a:r>
          </a:p>
        </c:rich>
      </c:tx>
      <c:layout>
        <c:manualLayout>
          <c:xMode val="edge"/>
          <c:yMode val="edge"/>
          <c:x val="0.46700000000000003"/>
          <c:y val="3.5999999999999997E-2"/>
        </c:manualLayout>
      </c:layout>
      <c:overlay val="0"/>
      <c:spPr>
        <a:noFill/>
        <a:ln>
          <a:noFill/>
        </a:ln>
      </c:spPr>
    </c:title>
    <c:autoTitleDeleted val="0"/>
    <c:view3D>
      <c:rotX val="80"/>
      <c:rotY val="0"/>
      <c:depthPercent val="100"/>
      <c:rAngAx val="0"/>
    </c:view3D>
    <c:floor>
      <c:thickness val="0"/>
      <c:spPr>
        <a:noFill/>
        <a:ln>
          <a:noFill/>
        </a:ln>
        <a:sp3d/>
      </c:spPr>
    </c:floor>
    <c:sideWall>
      <c:thickness val="0"/>
      <c:spPr>
        <a:noFill/>
        <a:ln>
          <a:noFill/>
        </a:ln>
        <a:sp3d/>
      </c:spPr>
    </c:sideWall>
    <c:backWall>
      <c:thickness val="0"/>
      <c:spPr>
        <a:noFill/>
        <a:ln>
          <a:noFill/>
        </a:ln>
        <a:sp3d/>
      </c:spPr>
    </c:backWall>
    <c:plotArea>
      <c:layout>
        <c:manualLayout>
          <c:layoutTarget val="inner"/>
          <c:xMode val="edge"/>
          <c:yMode val="edge"/>
          <c:x val="3.0499999999999999E-2"/>
          <c:y val="0.18099999999999999"/>
          <c:w val="0.96950000000000003"/>
          <c:h val="0.57374999999999998"/>
        </c:manualLayout>
      </c:layout>
      <c:pie3DChart>
        <c:varyColors val="1"/>
        <c:ser>
          <c:idx val="0"/>
          <c:order val="0"/>
          <c:explosion val="22"/>
          <c:dPt>
            <c:idx val="0"/>
            <c:bubble3D val="0"/>
            <c:explosion val="15"/>
            <c:spPr>
              <a:solidFill>
                <a:schemeClr val="bg1">
                  <a:lumMod val="50000"/>
                </a:schemeClr>
              </a:solidFill>
              <a:ln w="25400">
                <a:solidFill>
                  <a:schemeClr val="bg1"/>
                </a:solidFill>
              </a:ln>
              <a:sp3d contourW="25400">
                <a:contourClr>
                  <a:schemeClr val="bg1"/>
                </a:contourClr>
              </a:sp3d>
            </c:spPr>
          </c:dPt>
          <c:dPt>
            <c:idx val="1"/>
            <c:bubble3D val="0"/>
            <c:spPr>
              <a:solidFill>
                <a:srgbClr val="0070C0"/>
              </a:solidFill>
              <a:ln w="25400">
                <a:solidFill>
                  <a:schemeClr val="bg1"/>
                </a:solidFill>
              </a:ln>
              <a:sp3d contourW="25400">
                <a:contourClr>
                  <a:schemeClr val="bg1"/>
                </a:contourClr>
              </a:sp3d>
            </c:spPr>
          </c:dPt>
          <c:dPt>
            <c:idx val="2"/>
            <c:bubble3D val="0"/>
            <c:spPr>
              <a:solidFill>
                <a:srgbClr val="C00000"/>
              </a:solidFill>
              <a:ln w="25400">
                <a:solidFill>
                  <a:schemeClr val="bg1"/>
                </a:solidFill>
              </a:ln>
              <a:sp3d contourW="25400">
                <a:contourClr>
                  <a:schemeClr val="bg1"/>
                </a:contourClr>
              </a:sp3d>
            </c:spPr>
          </c:dPt>
          <c:dPt>
            <c:idx val="3"/>
            <c:bubble3D val="0"/>
            <c:spPr>
              <a:solidFill>
                <a:schemeClr val="bg1">
                  <a:lumMod val="85000"/>
                </a:schemeClr>
              </a:solidFill>
              <a:ln w="25400">
                <a:solidFill>
                  <a:schemeClr val="bg1"/>
                </a:solidFill>
              </a:ln>
              <a:sp3d contourW="25400">
                <a:contourClr>
                  <a:schemeClr val="bg1"/>
                </a:contourClr>
              </a:sp3d>
            </c:spPr>
          </c:dPt>
          <c:dLbls>
            <c:dLbl>
              <c:idx val="0"/>
              <c:layout>
                <c:manualLayout>
                  <c:x val="0.01"/>
                  <c:y val="-0.20374999999999999"/>
                </c:manualLayout>
              </c:layout>
              <c:spPr>
                <a:noFill/>
                <a:ln>
                  <a:noFill/>
                </a:ln>
              </c:spPr>
              <c:txPr>
                <a:bodyPr rot="0" vert="horz"/>
                <a:lstStyle/>
                <a:p>
                  <a:pPr algn="ctr">
                    <a:defRPr lang="en-US" sz="1000" b="0" i="0" u="none" baseline="0">
                      <a:solidFill>
                        <a:schemeClr val="bg1"/>
                      </a:solidFill>
                      <a:latin typeface="+mn-lt"/>
                      <a:ea typeface="+mn-lt"/>
                      <a:cs typeface="+mn-lt"/>
                    </a:defRPr>
                  </a:pPr>
                  <a:endParaRPr lang="pl-PL"/>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5E-2"/>
                  <c:y val="8.4500000000000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8000000000000005E-2"/>
                  <c:y val="6.52500000000000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spPr>
              <a:noFill/>
              <a:ln>
                <a:noFill/>
              </a:ln>
            </c:spPr>
            <c:txPr>
              <a:bodyPr rot="0" vert="horz"/>
              <a:lstStyle/>
              <a:p>
                <a:pPr algn="ctr">
                  <a:defRPr lang="en-US" sz="1000" b="0" i="0" u="none" baseline="0">
                    <a:solidFill>
                      <a:schemeClr val="tx1">
                        <a:lumMod val="75000"/>
                        <a:lumOff val="25000"/>
                      </a:schemeClr>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extLst>
          </c:dLbls>
          <c:cat>
            <c:strRef>
              <c:f>'5. Skarb'!$A$50:$A$53</c:f>
              <c:strCache>
                <c:ptCount val="4"/>
                <c:pt idx="0">
                  <c:v>Treasury bonds</c:v>
                </c:pt>
                <c:pt idx="1">
                  <c:v>Bank bonds and certificates of deposit</c:v>
                </c:pt>
                <c:pt idx="2">
                  <c:v>Shares</c:v>
                </c:pt>
                <c:pt idx="3">
                  <c:v>Debt instruments issued by the National Bank of Poland</c:v>
                </c:pt>
              </c:strCache>
            </c:strRef>
          </c:cat>
          <c:val>
            <c:numRef>
              <c:f>'5. Skarb'!$C$50:$C$53</c:f>
              <c:numCache>
                <c:formatCode>0%</c:formatCode>
                <c:ptCount val="4"/>
                <c:pt idx="0">
                  <c:v>0.97045112510534048</c:v>
                </c:pt>
                <c:pt idx="1">
                  <c:v>1.1108524709745602E-2</c:v>
                </c:pt>
                <c:pt idx="2">
                  <c:v>1.8440350184913867E-2</c:v>
                </c:pt>
                <c:pt idx="3">
                  <c:v>0</c:v>
                </c:pt>
              </c:numCache>
            </c:numRef>
          </c:val>
        </c:ser>
        <c:dLbls>
          <c:showLegendKey val="0"/>
          <c:showVal val="0"/>
          <c:showCatName val="0"/>
          <c:showSerName val="0"/>
          <c:showPercent val="0"/>
          <c:showBubbleSize val="0"/>
          <c:showLeaderLines val="0"/>
        </c:dLbls>
      </c:pie3DChart>
      <c:spPr>
        <a:noFill/>
        <a:ln>
          <a:noFill/>
        </a:ln>
      </c:spPr>
    </c:plotArea>
    <c:legend>
      <c:legendPos val="b"/>
      <c:legendEntry>
        <c:idx val="3"/>
        <c:delete val="1"/>
      </c:legendEntry>
      <c:layout>
        <c:manualLayout>
          <c:xMode val="edge"/>
          <c:yMode val="edge"/>
          <c:x val="0"/>
          <c:y val="0.76400000000000001"/>
          <c:w val="0.98624999999999996"/>
          <c:h val="0.20824999999999999"/>
        </c:manualLayout>
      </c:layout>
      <c:overlay val="0"/>
      <c:spPr>
        <a:noFill/>
        <a:ln>
          <a:noFill/>
        </a:ln>
      </c:spPr>
      <c:txPr>
        <a:bodyPr rot="0" vert="horz"/>
        <a:lstStyle/>
        <a:p>
          <a:pPr>
            <a:defRPr lang="en-US" sz="900" b="0" i="0" u="none" baseline="0">
              <a:solidFill>
                <a:schemeClr val="tx1">
                  <a:lumMod val="65000"/>
                  <a:lumOff val="35000"/>
                </a:schemeClr>
              </a:solidFill>
              <a:latin typeface="+mn-lt"/>
              <a:ea typeface="+mn-lt"/>
              <a:cs typeface="+mn-lt"/>
            </a:defRPr>
          </a:pPr>
          <a:endParaRPr lang="pl-PL"/>
        </a:p>
      </c:txPr>
    </c:legend>
    <c:plotVisOnly val="1"/>
    <c:dispBlanksAs val="gap"/>
    <c:showDLblsOverMax val="1"/>
  </c:chart>
  <c:spPr>
    <a:solidFill>
      <a:schemeClr val="bg1"/>
    </a:solidFill>
    <a:ln w="9525">
      <a:no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pl-PL" sz="900" b="0" i="0" u="none" baseline="0">
                <a:solidFill>
                  <a:schemeClr val="tx1">
                    <a:lumMod val="75000"/>
                    <a:lumOff val="25000"/>
                  </a:schemeClr>
                </a:solidFill>
                <a:latin typeface="Calibri"/>
                <a:ea typeface="Calibri"/>
                <a:cs typeface="Calibri"/>
              </a:rPr>
              <a:t>Group's income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28899999999999998"/>
          <c:y val="3.125E-2"/>
        </c:manualLayout>
      </c:layout>
      <c:overlay val="0"/>
      <c:spPr>
        <a:solidFill>
          <a:srgbClr val="FFFFFF"/>
        </a:solidFill>
        <a:ln w="25400">
          <a:noFill/>
        </a:ln>
      </c:spPr>
    </c:title>
    <c:autoTitleDeleted val="0"/>
    <c:plotArea>
      <c:layout>
        <c:manualLayout>
          <c:layoutTarget val="inner"/>
          <c:xMode val="edge"/>
          <c:yMode val="edge"/>
          <c:x val="1.4999999999999999E-2"/>
          <c:y val="0.16400000000000001"/>
          <c:w val="0.95274999999999999"/>
          <c:h val="0.68049999999999999"/>
        </c:manualLayout>
      </c:layout>
      <c:barChart>
        <c:barDir val="col"/>
        <c:grouping val="clustered"/>
        <c:varyColors val="0"/>
        <c:ser>
          <c:idx val="1"/>
          <c:order val="0"/>
          <c:tx>
            <c:strRef>
              <c:f>'Krótka char.'!$I$9</c:f>
              <c:strCache>
                <c:ptCount val="1"/>
                <c:pt idx="0">
                  <c:v>Income</c:v>
                </c:pt>
              </c:strCache>
            </c:strRef>
          </c:tx>
          <c:spPr>
            <a:solidFill>
              <a:schemeClr val="bg1">
                <a:lumMod val="65000"/>
              </a:schemeClr>
            </a:solidFill>
            <a:ln w="25400">
              <a:noFill/>
            </a:ln>
          </c:spPr>
          <c:invertIfNegative val="0"/>
          <c:dPt>
            <c:idx val="5"/>
            <c:invertIfNegative val="0"/>
            <c:bubble3D val="0"/>
            <c:spPr>
              <a:solidFill>
                <a:schemeClr val="accent2"/>
              </a:solidFill>
              <a:ln w="25400">
                <a:noFill/>
              </a:ln>
            </c:spPr>
          </c:dPt>
          <c:dLbls>
            <c:numFmt formatCode="#,##0" sourceLinked="0"/>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'Krótka char.'!$L$1:$Q$1</c:f>
              <c:numCache>
                <c:formatCode>General</c:formatCode>
                <c:ptCount val="6"/>
                <c:pt idx="0">
                  <c:v>2011</c:v>
                </c:pt>
                <c:pt idx="1">
                  <c:v>2012</c:v>
                </c:pt>
                <c:pt idx="2">
                  <c:v>2013</c:v>
                </c:pt>
                <c:pt idx="3">
                  <c:v>2014</c:v>
                </c:pt>
                <c:pt idx="4">
                  <c:v>2015</c:v>
                </c:pt>
                <c:pt idx="5">
                  <c:v>2016</c:v>
                </c:pt>
              </c:numCache>
            </c:numRef>
          </c:cat>
          <c:val>
            <c:numRef>
              <c:f>'Krótka char.'!$L$9:$Q$9</c:f>
              <c:numCache>
                <c:formatCode>#\ ##0.0</c:formatCode>
                <c:ptCount val="6"/>
                <c:pt idx="0">
                  <c:v>258.47300000000001</c:v>
                </c:pt>
                <c:pt idx="1">
                  <c:v>290.255</c:v>
                </c:pt>
                <c:pt idx="2">
                  <c:v>294.32</c:v>
                </c:pt>
                <c:pt idx="3">
                  <c:v>332.34</c:v>
                </c:pt>
                <c:pt idx="4">
                  <c:v>327.52800000000002</c:v>
                </c:pt>
                <c:pt idx="5">
                  <c:v>339.08100000000002</c:v>
                </c:pt>
              </c:numCache>
            </c:numRef>
          </c:val>
        </c:ser>
        <c:dLbls>
          <c:showLegendKey val="0"/>
          <c:showVal val="0"/>
          <c:showCatName val="0"/>
          <c:showSerName val="0"/>
          <c:showPercent val="0"/>
          <c:showBubbleSize val="0"/>
        </c:dLbls>
        <c:gapWidth val="78"/>
        <c:axId val="179218872"/>
        <c:axId val="223357512"/>
      </c:barChart>
      <c:catAx>
        <c:axId val="17921887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23357512"/>
        <c:crosses val="autoZero"/>
        <c:auto val="1"/>
        <c:lblAlgn val="ctr"/>
        <c:lblOffset val="100"/>
        <c:noMultiLvlLbl val="0"/>
      </c:catAx>
      <c:valAx>
        <c:axId val="223357512"/>
        <c:scaling>
          <c:orientation val="minMax"/>
        </c:scaling>
        <c:delete val="0"/>
        <c:axPos val="l"/>
        <c:numFmt formatCode="#\ ##0.0" sourceLinked="1"/>
        <c:majorTickMark val="none"/>
        <c:minorTickMark val="none"/>
        <c:tickLblPos val="none"/>
        <c:spPr>
          <a:ln w="9525">
            <a:noFill/>
          </a:ln>
        </c:spPr>
        <c:crossAx val="179218872"/>
        <c:crosses val="autoZero"/>
        <c:crossBetween val="between"/>
      </c:valAx>
      <c:spPr>
        <a:noFill/>
        <a:ln w="12700">
          <a:solidFill>
            <a:srgbClr val="FFFFFF"/>
          </a:solidFill>
          <a:prstDash val="solid"/>
        </a:ln>
      </c:spPr>
    </c:plotArea>
    <c:plotVisOnly val="1"/>
    <c:dispBlanksAs val="gap"/>
    <c:showDLblsOverMax val="1"/>
  </c:chart>
  <c:spPr>
    <a:solidFill>
      <a:srgbClr val="FFFFFF"/>
    </a:solidFill>
    <a:ln w="9525">
      <a:noFill/>
    </a:ln>
  </c:spPr>
  <c:txPr>
    <a:bodyPr rot="0" vert="horz"/>
    <a:lstStyle/>
    <a:p>
      <a:pPr>
        <a:defRPr lang="en-US" sz="8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1000" b="0" i="0" u="none" baseline="0">
                <a:latin typeface="+mn-lt"/>
                <a:ea typeface="+mn-lt"/>
                <a:cs typeface="+mn-lt"/>
              </a:rPr>
              <a:t>Structure of securities</a:t>
            </a:r>
            <a:endParaRPr lang="en-US" sz="1000" b="0" i="0" u="none" baseline="0">
              <a:latin typeface="+mn-lt"/>
              <a:ea typeface="+mn-lt"/>
              <a:cs typeface="+mn-lt"/>
            </a:endParaRPr>
          </a:p>
        </c:rich>
      </c:tx>
      <c:layout>
        <c:manualLayout>
          <c:xMode val="edge"/>
          <c:yMode val="edge"/>
          <c:x val="0.19825000000000001"/>
          <c:y val="1.0500000000000001E-2"/>
        </c:manualLayout>
      </c:layout>
      <c:overlay val="0"/>
      <c:spPr>
        <a:noFill/>
        <a:ln>
          <a:noFill/>
        </a:ln>
      </c:spPr>
    </c:title>
    <c:autoTitleDeleted val="0"/>
    <c:plotArea>
      <c:layout>
        <c:manualLayout>
          <c:layoutTarget val="inner"/>
          <c:xMode val="edge"/>
          <c:yMode val="edge"/>
          <c:x val="1.4999999999999999E-2"/>
          <c:y val="0.17175000000000001"/>
          <c:w val="0.95450000000000002"/>
          <c:h val="0.629"/>
        </c:manualLayout>
      </c:layout>
      <c:barChart>
        <c:barDir val="col"/>
        <c:grouping val="percentStacked"/>
        <c:varyColors val="0"/>
        <c:ser>
          <c:idx val="0"/>
          <c:order val="0"/>
          <c:tx>
            <c:strRef>
              <c:f>'5. Skarb'!$B$17:$C$17</c:f>
              <c:strCache>
                <c:ptCount val="2"/>
                <c:pt idx="0">
                  <c:v>available for sale</c:v>
                </c:pt>
              </c:strCache>
            </c:strRef>
          </c:tx>
          <c:spPr>
            <a:solidFill>
              <a:schemeClr val="bg1">
                <a:lumMod val="75000"/>
              </a:schemeClr>
            </a:solidFill>
            <a:ln>
              <a:noFill/>
            </a:ln>
          </c:spPr>
          <c:invertIfNegative val="0"/>
          <c:dLbls>
            <c:spPr>
              <a:noFill/>
              <a:ln>
                <a:noFill/>
              </a:ln>
            </c:spPr>
            <c:txPr>
              <a:bodyPr rot="0" vert="horz"/>
              <a:lstStyle/>
              <a:p>
                <a:pPr algn="ctr">
                  <a:defRPr lang="en-US" sz="900" b="0" i="0" u="none" baseline="0">
                    <a:solidFill>
                      <a:schemeClr val="tx1">
                        <a:lumMod val="75000"/>
                        <a:lumOff val="25000"/>
                      </a:schemeClr>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Skarb'!$D$16:$E$16</c:f>
              <c:numCache>
                <c:formatCode>General</c:formatCode>
                <c:ptCount val="2"/>
                <c:pt idx="0">
                  <c:v>2016</c:v>
                </c:pt>
                <c:pt idx="1">
                  <c:v>2015</c:v>
                </c:pt>
              </c:numCache>
            </c:numRef>
          </c:cat>
          <c:val>
            <c:numRef>
              <c:f>'5. Skarb'!$D$17:$E$17</c:f>
              <c:numCache>
                <c:formatCode>0%</c:formatCode>
                <c:ptCount val="2"/>
                <c:pt idx="0">
                  <c:v>0.80275878644532106</c:v>
                </c:pt>
                <c:pt idx="1">
                  <c:v>0.64368844833927197</c:v>
                </c:pt>
              </c:numCache>
            </c:numRef>
          </c:val>
        </c:ser>
        <c:ser>
          <c:idx val="1"/>
          <c:order val="1"/>
          <c:tx>
            <c:strRef>
              <c:f>'5. Skarb'!$B$18:$C$18</c:f>
              <c:strCache>
                <c:ptCount val="2"/>
                <c:pt idx="0">
                  <c:v>held to maturity</c:v>
                </c:pt>
              </c:strCache>
            </c:strRef>
          </c:tx>
          <c:spPr>
            <a:solidFill>
              <a:srgbClr val="484848"/>
            </a:solidFill>
            <a:ln>
              <a:noFill/>
            </a:ln>
          </c:spPr>
          <c:invertIfNegative val="0"/>
          <c:dLbls>
            <c:spPr>
              <a:noFill/>
              <a:ln>
                <a:noFill/>
              </a:ln>
            </c:spPr>
            <c:txPr>
              <a:bodyPr rot="0" vert="horz"/>
              <a:lstStyle/>
              <a:p>
                <a:pPr algn="ctr">
                  <a:defRPr lang="en-US" sz="900" b="0" i="0" u="none" baseline="0">
                    <a:solidFill>
                      <a:schemeClr val="bg1"/>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Skarb'!$D$16:$E$16</c:f>
              <c:numCache>
                <c:formatCode>General</c:formatCode>
                <c:ptCount val="2"/>
                <c:pt idx="0">
                  <c:v>2016</c:v>
                </c:pt>
                <c:pt idx="1">
                  <c:v>2015</c:v>
                </c:pt>
              </c:numCache>
            </c:numRef>
          </c:cat>
          <c:val>
            <c:numRef>
              <c:f>'5. Skarb'!$D$18:$E$18</c:f>
              <c:numCache>
                <c:formatCode>0%</c:formatCode>
                <c:ptCount val="2"/>
                <c:pt idx="0">
                  <c:v>0.197241213554679</c:v>
                </c:pt>
                <c:pt idx="1">
                  <c:v>0.35631155166072803</c:v>
                </c:pt>
              </c:numCache>
            </c:numRef>
          </c:val>
        </c:ser>
        <c:dLbls>
          <c:showLegendKey val="0"/>
          <c:showVal val="0"/>
          <c:showCatName val="0"/>
          <c:showSerName val="0"/>
          <c:showPercent val="0"/>
          <c:showBubbleSize val="0"/>
        </c:dLbls>
        <c:gapWidth val="150"/>
        <c:overlap val="100"/>
        <c:axId val="240980784"/>
        <c:axId val="240981176"/>
      </c:barChart>
      <c:catAx>
        <c:axId val="240980784"/>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rot="-60000000" vert="horz"/>
          <a:lstStyle/>
          <a:p>
            <a:pPr>
              <a:defRPr lang="en-US" sz="900" b="0" i="0" u="none" baseline="0">
                <a:solidFill>
                  <a:schemeClr val="tx1">
                    <a:lumMod val="65000"/>
                    <a:lumOff val="35000"/>
                  </a:schemeClr>
                </a:solidFill>
                <a:latin typeface="+mn-lt"/>
                <a:ea typeface="+mn-lt"/>
                <a:cs typeface="+mn-lt"/>
              </a:defRPr>
            </a:pPr>
            <a:endParaRPr lang="pl-PL"/>
          </a:p>
        </c:txPr>
        <c:crossAx val="240981176"/>
        <c:crosses val="autoZero"/>
        <c:auto val="1"/>
        <c:lblAlgn val="ctr"/>
        <c:lblOffset val="100"/>
        <c:noMultiLvlLbl val="0"/>
      </c:catAx>
      <c:valAx>
        <c:axId val="240981176"/>
        <c:scaling>
          <c:orientation val="minMax"/>
          <c:min val="0"/>
        </c:scaling>
        <c:delete val="1"/>
        <c:axPos val="l"/>
        <c:numFmt formatCode="0%" sourceLinked="1"/>
        <c:majorTickMark val="none"/>
        <c:minorTickMark val="none"/>
        <c:tickLblPos val="nextTo"/>
        <c:crossAx val="240980784"/>
        <c:crosses val="autoZero"/>
        <c:crossBetween val="between"/>
      </c:valAx>
      <c:spPr>
        <a:noFill/>
        <a:ln>
          <a:noFill/>
        </a:ln>
      </c:spPr>
    </c:plotArea>
    <c:legend>
      <c:legendPos val="r"/>
      <c:layout>
        <c:manualLayout>
          <c:xMode val="edge"/>
          <c:yMode val="edge"/>
          <c:x val="2.8000000000000001E-2"/>
          <c:y val="0.86624999999999996"/>
          <c:w val="0.95374999999999999"/>
          <c:h val="0.13275000000000001"/>
        </c:manualLayout>
      </c:layout>
      <c:overlay val="0"/>
      <c:spPr>
        <a:noFill/>
        <a:ln>
          <a:noFill/>
        </a:ln>
      </c:spPr>
      <c:txPr>
        <a:bodyPr rot="0" vert="horz"/>
        <a:lstStyle/>
        <a:p>
          <a:pPr>
            <a:defRPr lang="en-US" sz="900" b="0" i="0" u="none" baseline="0">
              <a:solidFill>
                <a:schemeClr val="tx1">
                  <a:lumMod val="65000"/>
                  <a:lumOff val="35000"/>
                </a:schemeClr>
              </a:solidFill>
              <a:latin typeface="+mn-lt"/>
              <a:ea typeface="+mn-lt"/>
              <a:cs typeface="+mn-lt"/>
            </a:defRPr>
          </a:pPr>
          <a:endParaRPr lang="pl-PL"/>
        </a:p>
      </c:txPr>
    </c:legend>
    <c:plotVisOnly val="1"/>
    <c:dispBlanksAs val="gap"/>
    <c:showDLblsOverMax val="1"/>
  </c:chart>
  <c:spPr>
    <a:solidFill>
      <a:schemeClr val="bg1"/>
    </a:solidFill>
    <a:ln w="9525">
      <a:noFill/>
      <a:round/>
    </a:ln>
  </c:spPr>
  <c:txPr>
    <a:bodyPr rot="0" vert="horz"/>
    <a:lstStyle/>
    <a:p>
      <a:pPr>
        <a:defRPr lang="en-US" u="none" baseline="0"/>
      </a:pPr>
      <a:endParaRPr lang="pl-P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000" b="0" i="0" u="none" baseline="0">
                <a:solidFill>
                  <a:schemeClr val="tx1">
                    <a:lumMod val="65000"/>
                    <a:lumOff val="35000"/>
                  </a:schemeClr>
                </a:solidFill>
                <a:latin typeface="+mn-lt"/>
                <a:ea typeface="+mn-lt"/>
                <a:cs typeface="+mn-lt"/>
              </a:rPr>
              <a:t>2016 </a:t>
            </a:r>
          </a:p>
        </c:rich>
      </c:tx>
      <c:layout>
        <c:manualLayout>
          <c:xMode val="edge"/>
          <c:yMode val="edge"/>
          <c:x val="0.46700000000000003"/>
          <c:y val="5.6750000000000002E-2"/>
        </c:manualLayout>
      </c:layout>
      <c:overlay val="0"/>
      <c:spPr>
        <a:noFill/>
        <a:ln>
          <a:noFill/>
        </a:ln>
      </c:spPr>
    </c:title>
    <c:autoTitleDeleted val="0"/>
    <c:view3D>
      <c:rotX val="80"/>
      <c:rotY val="0"/>
      <c:depthPercent val="100"/>
      <c:rAngAx val="0"/>
    </c:view3D>
    <c:floor>
      <c:thickness val="0"/>
      <c:spPr>
        <a:noFill/>
        <a:ln>
          <a:noFill/>
        </a:ln>
        <a:sp3d/>
      </c:spPr>
    </c:floor>
    <c:sideWall>
      <c:thickness val="0"/>
      <c:spPr>
        <a:noFill/>
        <a:ln>
          <a:noFill/>
        </a:ln>
        <a:sp3d/>
      </c:spPr>
    </c:sideWall>
    <c:backWall>
      <c:thickness val="0"/>
      <c:spPr>
        <a:noFill/>
        <a:ln>
          <a:noFill/>
        </a:ln>
        <a:sp3d/>
      </c:spPr>
    </c:backWall>
    <c:plotArea>
      <c:layout>
        <c:manualLayout>
          <c:layoutTarget val="inner"/>
          <c:xMode val="edge"/>
          <c:yMode val="edge"/>
          <c:x val="3.0499999999999999E-2"/>
          <c:y val="0.19125"/>
          <c:w val="0.96950000000000003"/>
          <c:h val="0.57374999999999998"/>
        </c:manualLayout>
      </c:layout>
      <c:pie3DChart>
        <c:varyColors val="1"/>
        <c:ser>
          <c:idx val="0"/>
          <c:order val="0"/>
          <c:explosion val="22"/>
          <c:dPt>
            <c:idx val="0"/>
            <c:bubble3D val="0"/>
            <c:explosion val="15"/>
            <c:spPr>
              <a:solidFill>
                <a:schemeClr val="bg1">
                  <a:lumMod val="50000"/>
                </a:schemeClr>
              </a:solidFill>
              <a:ln w="25400">
                <a:solidFill>
                  <a:schemeClr val="bg1"/>
                </a:solidFill>
              </a:ln>
              <a:sp3d contourW="25400">
                <a:contourClr>
                  <a:schemeClr val="bg1"/>
                </a:contourClr>
              </a:sp3d>
            </c:spPr>
          </c:dPt>
          <c:dLbls>
            <c:dLbl>
              <c:idx val="0"/>
              <c:layout>
                <c:manualLayout>
                  <c:x val="-9.75E-3"/>
                  <c:y val="-0.29749999999999999"/>
                </c:manualLayout>
              </c:layout>
              <c:spPr>
                <a:noFill/>
                <a:ln>
                  <a:noFill/>
                </a:ln>
              </c:spPr>
              <c:txPr>
                <a:bodyPr rot="0" vert="horz"/>
                <a:lstStyle/>
                <a:p>
                  <a:pPr algn="ctr">
                    <a:defRPr lang="en-US" sz="1000" b="0" i="0" u="none" baseline="0">
                      <a:solidFill>
                        <a:schemeClr val="bg1"/>
                      </a:solidFill>
                      <a:latin typeface="+mn-lt"/>
                      <a:ea typeface="+mn-lt"/>
                      <a:cs typeface="+mn-lt"/>
                    </a:defRPr>
                  </a:pPr>
                  <a:endParaRPr lang="pl-PL"/>
                </a:p>
              </c:txPr>
              <c:showLegendKey val="0"/>
              <c:showVal val="1"/>
              <c:showCatName val="0"/>
              <c:showSerName val="0"/>
              <c:showPercent val="0"/>
              <c:showBubbleSize val="0"/>
              <c:extLst>
                <c:ext xmlns:c15="http://schemas.microsoft.com/office/drawing/2012/chart" uri="{CE6537A1-D6FC-4f65-9D91-7224C49458BB}"/>
              </c:extLst>
            </c:dLbl>
            <c:spPr>
              <a:noFill/>
              <a:ln>
                <a:noFill/>
              </a:ln>
            </c:spPr>
            <c:txPr>
              <a:bodyPr rot="0" vert="horz"/>
              <a:lstStyle/>
              <a:p>
                <a:pPr algn="ctr">
                  <a:defRPr lang="en-US" sz="1000" b="0" i="0" u="none" baseline="0">
                    <a:solidFill>
                      <a:schemeClr val="tx1">
                        <a:lumMod val="75000"/>
                        <a:lumOff val="25000"/>
                      </a:schemeClr>
                    </a:solidFill>
                    <a:latin typeface="+mn-lt"/>
                    <a:ea typeface="+mn-lt"/>
                    <a:cs typeface="+mn-lt"/>
                  </a:defRPr>
                </a:pPr>
                <a:endParaRPr lang="pl-PL"/>
              </a:p>
            </c:txPr>
            <c:showLegendKey val="0"/>
            <c:showVal val="1"/>
            <c:showCatName val="0"/>
            <c:showSerName val="0"/>
            <c:showPercent val="0"/>
            <c:showBubbleSize val="0"/>
            <c:showLeaderLines val="1"/>
            <c:leaderLines>
              <c:spPr>
                <a:ln w="9525" cap="flat" cmpd="sng">
                  <a:solidFill>
                    <a:schemeClr val="tx1">
                      <a:lumMod val="35000"/>
                      <a:lumOff val="65000"/>
                    </a:schemeClr>
                  </a:solidFill>
                  <a:round/>
                </a:ln>
              </c:spPr>
            </c:leaderLines>
            <c:extLst>
              <c:ext xmlns:c15="http://schemas.microsoft.com/office/drawing/2012/chart" uri="{CE6537A1-D6FC-4f65-9D91-7224C49458BB}"/>
            </c:extLst>
          </c:dLbls>
          <c:cat>
            <c:strRef>
              <c:f>'5. Skarb'!$A$55</c:f>
              <c:strCache>
                <c:ptCount val="1"/>
                <c:pt idx="0">
                  <c:v>Treasury bonds</c:v>
                </c:pt>
              </c:strCache>
            </c:strRef>
          </c:cat>
          <c:val>
            <c:numRef>
              <c:f>'5. Skarb'!$B$55</c:f>
              <c:numCache>
                <c:formatCode>0%</c:formatCode>
                <c:ptCount val="1"/>
                <c:pt idx="0">
                  <c:v>1</c:v>
                </c:pt>
              </c:numCache>
            </c:numRef>
          </c:val>
        </c:ser>
        <c:dLbls>
          <c:showLegendKey val="0"/>
          <c:showVal val="0"/>
          <c:showCatName val="0"/>
          <c:showSerName val="0"/>
          <c:showPercent val="0"/>
          <c:showBubbleSize val="0"/>
          <c:showLeaderLines val="1"/>
        </c:dLbls>
      </c:pie3DChart>
      <c:spPr>
        <a:noFill/>
        <a:ln>
          <a:noFill/>
        </a:ln>
      </c:spPr>
    </c:plotArea>
    <c:legend>
      <c:legendPos val="b"/>
      <c:layout>
        <c:manualLayout>
          <c:xMode val="edge"/>
          <c:yMode val="edge"/>
          <c:x val="0"/>
          <c:y val="0.76400000000000001"/>
          <c:w val="0.98624999999999996"/>
          <c:h val="0.20824999999999999"/>
        </c:manualLayout>
      </c:layout>
      <c:overlay val="0"/>
      <c:spPr>
        <a:noFill/>
        <a:ln>
          <a:noFill/>
        </a:ln>
      </c:spPr>
      <c:txPr>
        <a:bodyPr rot="0" vert="horz"/>
        <a:lstStyle/>
        <a:p>
          <a:pPr>
            <a:defRPr lang="en-US" sz="900" b="0" i="0" u="none" baseline="0">
              <a:solidFill>
                <a:schemeClr val="tx1">
                  <a:lumMod val="65000"/>
                  <a:lumOff val="35000"/>
                </a:schemeClr>
              </a:solidFill>
              <a:latin typeface="+mn-lt"/>
              <a:ea typeface="+mn-lt"/>
              <a:cs typeface="+mn-lt"/>
            </a:defRPr>
          </a:pPr>
          <a:endParaRPr lang="pl-PL"/>
        </a:p>
      </c:txPr>
    </c:legend>
    <c:plotVisOnly val="1"/>
    <c:dispBlanksAs val="gap"/>
    <c:showDLblsOverMax val="1"/>
  </c:chart>
  <c:spPr>
    <a:solidFill>
      <a:schemeClr val="bg1"/>
    </a:solidFill>
    <a:ln w="9525">
      <a:noFill/>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000" b="0" i="0" u="none" baseline="0">
                <a:solidFill>
                  <a:schemeClr val="tx1">
                    <a:lumMod val="65000"/>
                    <a:lumOff val="35000"/>
                  </a:schemeClr>
                </a:solidFill>
                <a:latin typeface="+mn-lt"/>
                <a:ea typeface="+mn-lt"/>
                <a:cs typeface="+mn-lt"/>
              </a:rPr>
              <a:t>2016 </a:t>
            </a:r>
          </a:p>
        </c:rich>
      </c:tx>
      <c:layout>
        <c:manualLayout>
          <c:xMode val="edge"/>
          <c:yMode val="edge"/>
          <c:x val="0.46700000000000003"/>
          <c:y val="5.6750000000000002E-2"/>
        </c:manualLayout>
      </c:layout>
      <c:overlay val="0"/>
      <c:spPr>
        <a:noFill/>
        <a:ln>
          <a:noFill/>
        </a:ln>
      </c:spPr>
    </c:title>
    <c:autoTitleDeleted val="0"/>
    <c:view3D>
      <c:rotX val="80"/>
      <c:rotY val="0"/>
      <c:depthPercent val="100"/>
      <c:rAngAx val="0"/>
    </c:view3D>
    <c:floor>
      <c:thickness val="0"/>
      <c:spPr>
        <a:noFill/>
        <a:ln>
          <a:noFill/>
        </a:ln>
        <a:sp3d/>
      </c:spPr>
    </c:floor>
    <c:sideWall>
      <c:thickness val="0"/>
      <c:spPr>
        <a:noFill/>
        <a:ln>
          <a:noFill/>
        </a:ln>
        <a:sp3d/>
      </c:spPr>
    </c:sideWall>
    <c:backWall>
      <c:thickness val="0"/>
      <c:spPr>
        <a:noFill/>
        <a:ln>
          <a:noFill/>
        </a:ln>
        <a:sp3d/>
      </c:spPr>
    </c:backWall>
    <c:plotArea>
      <c:layout>
        <c:manualLayout>
          <c:layoutTarget val="inner"/>
          <c:xMode val="edge"/>
          <c:yMode val="edge"/>
          <c:x val="3.0499999999999999E-2"/>
          <c:y val="0.19125"/>
          <c:w val="0.96950000000000003"/>
          <c:h val="0.57374999999999998"/>
        </c:manualLayout>
      </c:layout>
      <c:pie3DChart>
        <c:varyColors val="1"/>
        <c:ser>
          <c:idx val="0"/>
          <c:order val="0"/>
          <c:explosion val="22"/>
          <c:dPt>
            <c:idx val="0"/>
            <c:bubble3D val="0"/>
            <c:explosion val="15"/>
            <c:spPr>
              <a:solidFill>
                <a:schemeClr val="bg1">
                  <a:lumMod val="50000"/>
                </a:schemeClr>
              </a:solidFill>
              <a:ln w="25400">
                <a:solidFill>
                  <a:schemeClr val="bg1"/>
                </a:solidFill>
              </a:ln>
              <a:sp3d contourW="25400">
                <a:contourClr>
                  <a:schemeClr val="bg1"/>
                </a:contourClr>
              </a:sp3d>
            </c:spPr>
          </c:dPt>
          <c:dPt>
            <c:idx val="1"/>
            <c:bubble3D val="0"/>
            <c:spPr>
              <a:solidFill>
                <a:schemeClr val="bg1">
                  <a:lumMod val="85000"/>
                </a:schemeClr>
              </a:solidFill>
              <a:ln w="25400">
                <a:solidFill>
                  <a:schemeClr val="bg1"/>
                </a:solidFill>
              </a:ln>
              <a:sp3d contourW="25400">
                <a:contourClr>
                  <a:schemeClr val="bg1"/>
                </a:contourClr>
              </a:sp3d>
            </c:spPr>
          </c:dPt>
          <c:dLbls>
            <c:dLbl>
              <c:idx val="0"/>
              <c:layout>
                <c:manualLayout>
                  <c:x val="-9.75E-3"/>
                  <c:y val="-0.29749999999999999"/>
                </c:manualLayout>
              </c:layout>
              <c:spPr>
                <a:noFill/>
                <a:ln>
                  <a:noFill/>
                </a:ln>
              </c:spPr>
              <c:txPr>
                <a:bodyPr rot="0" vert="horz"/>
                <a:lstStyle/>
                <a:p>
                  <a:pPr algn="ctr">
                    <a:defRPr lang="en-US" sz="1000" b="0" i="0" u="none" baseline="0">
                      <a:solidFill>
                        <a:schemeClr val="bg1"/>
                      </a:solidFill>
                      <a:latin typeface="+mn-lt"/>
                      <a:ea typeface="+mn-lt"/>
                      <a:cs typeface="+mn-lt"/>
                    </a:defRPr>
                  </a:pPr>
                  <a:endParaRPr lang="pl-PL"/>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6.6250000000000003E-2"/>
                  <c:y val="9.47500000000000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c:spPr>
            <c:txPr>
              <a:bodyPr rot="0" vert="horz"/>
              <a:lstStyle/>
              <a:p>
                <a:pPr algn="ctr">
                  <a:defRPr lang="en-US" sz="1000" b="0" i="0" u="none" baseline="0">
                    <a:solidFill>
                      <a:schemeClr val="tx1">
                        <a:lumMod val="75000"/>
                        <a:lumOff val="25000"/>
                      </a:schemeClr>
                    </a:solidFill>
                    <a:latin typeface="+mn-lt"/>
                    <a:ea typeface="+mn-lt"/>
                    <a:cs typeface="+mn-lt"/>
                  </a:defRPr>
                </a:pPr>
                <a:endParaRPr lang="pl-PL"/>
              </a:p>
            </c:txPr>
            <c:showLegendKey val="0"/>
            <c:showVal val="1"/>
            <c:showCatName val="0"/>
            <c:showSerName val="0"/>
            <c:showPercent val="0"/>
            <c:showBubbleSize val="0"/>
            <c:showLeaderLines val="1"/>
            <c:leaderLines>
              <c:spPr>
                <a:ln w="9525" cap="flat" cmpd="sng">
                  <a:solidFill>
                    <a:schemeClr val="tx1">
                      <a:lumMod val="35000"/>
                      <a:lumOff val="65000"/>
                    </a:schemeClr>
                  </a:solidFill>
                  <a:round/>
                </a:ln>
              </c:spPr>
            </c:leaderLines>
            <c:extLst>
              <c:ext xmlns:c15="http://schemas.microsoft.com/office/drawing/2012/chart" uri="{CE6537A1-D6FC-4f65-9D91-7224C49458BB}"/>
            </c:extLst>
          </c:dLbls>
          <c:cat>
            <c:strRef>
              <c:f>'5. Skarb'!$A$55:$A$56</c:f>
              <c:strCache>
                <c:ptCount val="2"/>
                <c:pt idx="0">
                  <c:v>Treasury bonds</c:v>
                </c:pt>
                <c:pt idx="1">
                  <c:v>Bank bonds and certificates of deposit</c:v>
                </c:pt>
              </c:strCache>
            </c:strRef>
          </c:cat>
          <c:val>
            <c:numRef>
              <c:f>'5. Skarb'!$C$55:$C$56</c:f>
              <c:numCache>
                <c:formatCode>0%</c:formatCode>
                <c:ptCount val="2"/>
                <c:pt idx="0">
                  <c:v>0.88746092783736985</c:v>
                </c:pt>
                <c:pt idx="1">
                  <c:v>0.11253907216263015</c:v>
                </c:pt>
              </c:numCache>
            </c:numRef>
          </c:val>
        </c:ser>
        <c:dLbls>
          <c:showLegendKey val="0"/>
          <c:showVal val="0"/>
          <c:showCatName val="0"/>
          <c:showSerName val="0"/>
          <c:showPercent val="0"/>
          <c:showBubbleSize val="0"/>
          <c:showLeaderLines val="1"/>
        </c:dLbls>
      </c:pie3DChart>
      <c:spPr>
        <a:noFill/>
        <a:ln>
          <a:noFill/>
        </a:ln>
      </c:spPr>
    </c:plotArea>
    <c:legend>
      <c:legendPos val="b"/>
      <c:layout>
        <c:manualLayout>
          <c:xMode val="edge"/>
          <c:yMode val="edge"/>
          <c:x val="0"/>
          <c:y val="0.76400000000000001"/>
          <c:w val="0.98624999999999996"/>
          <c:h val="0.20824999999999999"/>
        </c:manualLayout>
      </c:layout>
      <c:overlay val="0"/>
      <c:spPr>
        <a:noFill/>
        <a:ln>
          <a:noFill/>
        </a:ln>
      </c:spPr>
      <c:txPr>
        <a:bodyPr rot="0" vert="horz"/>
        <a:lstStyle/>
        <a:p>
          <a:pPr>
            <a:defRPr lang="en-US" sz="900" b="0" i="0" u="none" baseline="0">
              <a:solidFill>
                <a:schemeClr val="tx1">
                  <a:lumMod val="65000"/>
                  <a:lumOff val="35000"/>
                </a:schemeClr>
              </a:solidFill>
              <a:latin typeface="+mn-lt"/>
              <a:ea typeface="+mn-lt"/>
              <a:cs typeface="+mn-lt"/>
            </a:defRPr>
          </a:pPr>
          <a:endParaRPr lang="pl-PL"/>
        </a:p>
      </c:txPr>
    </c:legend>
    <c:plotVisOnly val="1"/>
    <c:dispBlanksAs val="gap"/>
    <c:showDLblsOverMax val="1"/>
  </c:chart>
  <c:spPr>
    <a:solidFill>
      <a:schemeClr val="bg1"/>
    </a:solidFill>
    <a:ln w="9525">
      <a:noFill/>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1"/>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900" b="1" i="0" u="none" baseline="0">
                <a:solidFill>
                  <a:srgbClr val="000000"/>
                </a:solidFill>
                <a:latin typeface="Calibri"/>
                <a:ea typeface="Calibri"/>
                <a:cs typeface="Calibri"/>
              </a:rPr>
              <a:t>Dynamika wzrostu zobowiązań 
(2009=100)</a:t>
            </a:r>
          </a:p>
        </c:rich>
      </c:tx>
      <c:layout>
        <c:manualLayout>
          <c:xMode val="edge"/>
          <c:yMode val="edge"/>
          <c:x val="0.19475000000000001"/>
          <c:y val="1.125E-2"/>
        </c:manualLayout>
      </c:layout>
      <c:overlay val="0"/>
      <c:spPr>
        <a:noFill/>
        <a:ln w="25400">
          <a:noFill/>
        </a:ln>
      </c:spPr>
    </c:title>
    <c:autoTitleDeleted val="0"/>
    <c:plotArea>
      <c:layout>
        <c:manualLayout>
          <c:layoutTarget val="inner"/>
          <c:xMode val="edge"/>
          <c:yMode val="edge"/>
          <c:x val="9.9750000000000005E-2"/>
          <c:y val="0.15375"/>
          <c:w val="0.83774999999999999"/>
          <c:h val="0.65825"/>
        </c:manualLayout>
      </c:layout>
      <c:lineChart>
        <c:grouping val="standard"/>
        <c:varyColors val="0"/>
        <c:ser>
          <c:idx val="0"/>
          <c:order val="0"/>
          <c:spPr>
            <a:ln w="25400">
              <a:solidFill>
                <a:srgbClr val="C00000"/>
              </a:solidFill>
              <a:prstDash val="solid"/>
            </a:ln>
          </c:spPr>
          <c:marker>
            <c:symbol val="none"/>
          </c:marker>
          <c:smooth val="0"/>
        </c:ser>
        <c:ser>
          <c:idx val="1"/>
          <c:order val="1"/>
          <c:spPr>
            <a:ln w="25400">
              <a:solidFill>
                <a:schemeClr val="tx1">
                  <a:lumMod val="65000"/>
                  <a:lumOff val="35000"/>
                </a:schemeClr>
              </a:solidFill>
              <a:prstDash val="sysDash"/>
            </a:ln>
          </c:spPr>
          <c:marker>
            <c:symbol val="none"/>
          </c:marker>
          <c:smooth val="0"/>
        </c:ser>
        <c:ser>
          <c:idx val="2"/>
          <c:order val="2"/>
          <c:spPr>
            <a:ln w="25400">
              <a:solidFill>
                <a:schemeClr val="tx1">
                  <a:lumMod val="75000"/>
                  <a:lumOff val="25000"/>
                </a:schemeClr>
              </a:solidFill>
              <a:prstDash val="solid"/>
            </a:ln>
          </c:spPr>
          <c:marker>
            <c:symbol val="none"/>
          </c:marker>
          <c:smooth val="0"/>
        </c:ser>
        <c:dLbls>
          <c:showLegendKey val="0"/>
          <c:showVal val="0"/>
          <c:showCatName val="0"/>
          <c:showSerName val="0"/>
          <c:showPercent val="0"/>
          <c:showBubbleSize val="0"/>
        </c:dLbls>
        <c:smooth val="0"/>
        <c:axId val="240982744"/>
        <c:axId val="240983136"/>
      </c:lineChart>
      <c:catAx>
        <c:axId val="2409827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40983136"/>
        <c:crossesAt val="1"/>
        <c:auto val="1"/>
        <c:lblAlgn val="ctr"/>
        <c:lblOffset val="100"/>
        <c:noMultiLvlLbl val="0"/>
      </c:catAx>
      <c:valAx>
        <c:axId val="240983136"/>
        <c:scaling>
          <c:orientation val="minMax"/>
          <c:max val="2.2000000000000002"/>
          <c:min val="1"/>
        </c:scaling>
        <c:delete val="0"/>
        <c:axPos val="l"/>
        <c:numFmt formatCode="0%" sourceLinked="0"/>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40982744"/>
        <c:crosses val="autoZero"/>
        <c:crossBetween val="midCat"/>
        <c:majorUnit val="0.2"/>
      </c:valAx>
      <c:spPr>
        <a:solidFill>
          <a:srgbClr val="FFFFFF"/>
        </a:solidFill>
        <a:ln w="25400">
          <a:noFill/>
        </a:ln>
      </c:spPr>
    </c:plotArea>
    <c:legend>
      <c:legendPos val="r"/>
      <c:layout>
        <c:manualLayout>
          <c:xMode val="edge"/>
          <c:yMode val="edge"/>
          <c:x val="1.55E-2"/>
          <c:y val="0.90625"/>
          <c:w val="0.97199999999999998"/>
          <c:h val="8.2000000000000003E-2"/>
        </c:manualLayout>
      </c:layout>
      <c:overlay val="0"/>
      <c:spPr>
        <a:noFill/>
        <a:ln w="25400">
          <a:noFill/>
        </a:ln>
      </c:spPr>
      <c:txPr>
        <a:bodyPr rot="0" vert="horz"/>
        <a:lstStyle/>
        <a:p>
          <a:pPr>
            <a:defRPr lang="en-US" sz="730" b="0" i="0" u="none" baseline="0">
              <a:solidFill>
                <a:srgbClr val="000000"/>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Debt securities</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subordinated liabilities</a:t>
            </a:r>
            <a:endParaRPr lang="en-US" sz="900" b="0" i="0" u="none" baseline="0">
              <a:solidFill>
                <a:schemeClr val="tx1">
                  <a:lumMod val="75000"/>
                  <a:lumOff val="25000"/>
                </a:schemeClr>
              </a:solidFill>
              <a:latin typeface="Calibri"/>
              <a:ea typeface="Calibri"/>
              <a:cs typeface="Calibri"/>
            </a:endParaRPr>
          </a:p>
        </c:rich>
      </c:tx>
      <c:layout>
        <c:manualLayout>
          <c:xMode val="edge"/>
          <c:yMode val="edge"/>
          <c:x val="0.23474999999999999"/>
          <c:y val="1.925E-2"/>
        </c:manualLayout>
      </c:layout>
      <c:overlay val="0"/>
      <c:spPr>
        <a:solidFill>
          <a:srgbClr val="FFFFFF"/>
        </a:solidFill>
        <a:ln w="25400">
          <a:noFill/>
        </a:ln>
      </c:spPr>
    </c:title>
    <c:autoTitleDeleted val="0"/>
    <c:plotArea>
      <c:layout>
        <c:manualLayout>
          <c:layoutTarget val="inner"/>
          <c:xMode val="edge"/>
          <c:yMode val="edge"/>
          <c:x val="4.0000000000000001E-3"/>
          <c:y val="0.18475"/>
          <c:w val="0.98324999999999996"/>
          <c:h val="0.53525"/>
        </c:manualLayout>
      </c:layout>
      <c:barChart>
        <c:barDir val="col"/>
        <c:grouping val="stacked"/>
        <c:varyColors val="0"/>
        <c:ser>
          <c:idx val="1"/>
          <c:order val="0"/>
          <c:tx>
            <c:strRef>
              <c:f>'5. Skarb-obligacje'!$A$2</c:f>
              <c:strCache>
                <c:ptCount val="1"/>
                <c:pt idx="0">
                  <c:v>Debt securities (PLN million)</c:v>
                </c:pt>
              </c:strCache>
            </c:strRef>
          </c:tx>
          <c:spPr>
            <a:solidFill>
              <a:schemeClr val="bg1">
                <a:lumMod val="50000"/>
              </a:schemeClr>
            </a:solidFill>
            <a:ln w="25400">
              <a:noFill/>
            </a:ln>
          </c:spPr>
          <c:invertIfNegative val="0"/>
          <c:dPt>
            <c:idx val="5"/>
            <c:invertIfNegative val="0"/>
            <c:bubble3D val="0"/>
            <c:spPr>
              <a:solidFill>
                <a:schemeClr val="bg1">
                  <a:lumMod val="50000"/>
                </a:schemeClr>
              </a:solidFill>
              <a:ln w="25400">
                <a:noFill/>
              </a:ln>
            </c:spPr>
          </c:dPt>
          <c:dLbls>
            <c:spPr>
              <a:noFill/>
              <a:ln>
                <a:noFill/>
              </a:ln>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Skarb-obligacje'!$B$1:$F$1</c:f>
              <c:numCache>
                <c:formatCode>General</c:formatCode>
                <c:ptCount val="5"/>
                <c:pt idx="0">
                  <c:v>2012</c:v>
                </c:pt>
                <c:pt idx="1">
                  <c:v>2013</c:v>
                </c:pt>
                <c:pt idx="2">
                  <c:v>2014</c:v>
                </c:pt>
                <c:pt idx="3">
                  <c:v>2015</c:v>
                </c:pt>
                <c:pt idx="4">
                  <c:v>2016</c:v>
                </c:pt>
              </c:numCache>
            </c:numRef>
          </c:cat>
          <c:val>
            <c:numRef>
              <c:f>'5. Skarb-obligacje'!$B$2:$F$2</c:f>
              <c:numCache>
                <c:formatCode>#,##0</c:formatCode>
                <c:ptCount val="5"/>
                <c:pt idx="0">
                  <c:v>206.28200000000001</c:v>
                </c:pt>
                <c:pt idx="1">
                  <c:v>431.59699999999998</c:v>
                </c:pt>
                <c:pt idx="2">
                  <c:v>358.25599999999997</c:v>
                </c:pt>
                <c:pt idx="3">
                  <c:v>503.5</c:v>
                </c:pt>
                <c:pt idx="4">
                  <c:v>355.64100000000002</c:v>
                </c:pt>
              </c:numCache>
            </c:numRef>
          </c:val>
        </c:ser>
        <c:ser>
          <c:idx val="3"/>
          <c:order val="1"/>
          <c:tx>
            <c:strRef>
              <c:f>'5. Skarb-obligacje'!$A$3</c:f>
              <c:strCache>
                <c:ptCount val="1"/>
                <c:pt idx="0">
                  <c:v>Subordinate liabilities (PLN million)</c:v>
                </c:pt>
              </c:strCache>
            </c:strRef>
          </c:tx>
          <c:spPr>
            <a:solidFill>
              <a:srgbClr val="C00000"/>
            </a:solidFill>
          </c:spPr>
          <c:invertIfNegative val="0"/>
          <c:dLbls>
            <c:dLbl>
              <c:idx val="0"/>
              <c:layout>
                <c:manualLayout>
                  <c:x val="0"/>
                  <c:y val="-1.0999999999999999E-2"/>
                </c:manualLayout>
              </c:layout>
              <c:spPr>
                <a:noFill/>
                <a:ln>
                  <a:noFill/>
                </a:ln>
              </c:spPr>
              <c:txPr>
                <a:bodyPr rot="0" vert="horz"/>
                <a:lstStyle/>
                <a:p>
                  <a:pPr algn="ctr">
                    <a:defRPr lang="en-US" sz="800" b="0" i="0" u="none" baseline="0">
                      <a:solidFill>
                        <a:srgbClr val="000000"/>
                      </a:solidFill>
                      <a:latin typeface="Arial"/>
                      <a:ea typeface="Arial"/>
                      <a:cs typeface="Arial"/>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4999999999999997E-3"/>
                </c:manualLayout>
              </c:layout>
              <c:spPr>
                <a:noFill/>
                <a:ln>
                  <a:noFill/>
                </a:ln>
              </c:spPr>
              <c:txPr>
                <a:bodyPr rot="0" vert="horz"/>
                <a:lstStyle/>
                <a:p>
                  <a:pPr algn="ctr">
                    <a:defRPr lang="en-US" sz="800" b="0" i="0" u="none" baseline="0">
                      <a:solidFill>
                        <a:srgbClr val="000000"/>
                      </a:solidFill>
                      <a:latin typeface="Arial"/>
                      <a:ea typeface="Arial"/>
                      <a:cs typeface="Arial"/>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5000000000000006E-3"/>
                </c:manualLayout>
              </c:layout>
              <c:spPr>
                <a:noFill/>
                <a:ln>
                  <a:noFill/>
                </a:ln>
              </c:spPr>
              <c:txPr>
                <a:bodyPr rot="0" vert="horz"/>
                <a:lstStyle/>
                <a:p>
                  <a:pPr algn="ctr">
                    <a:defRPr lang="en-US" sz="800" b="0" i="0" u="none" baseline="0">
                      <a:solidFill>
                        <a:srgbClr val="000000"/>
                      </a:solidFill>
                      <a:latin typeface="Arial"/>
                      <a:ea typeface="Arial"/>
                      <a:cs typeface="Arial"/>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1.7250000000000001E-2"/>
                </c:manualLayout>
              </c:layout>
              <c:spPr>
                <a:noFill/>
                <a:ln>
                  <a:noFill/>
                </a:ln>
              </c:spPr>
              <c:txPr>
                <a:bodyPr rot="0" vert="horz"/>
                <a:lstStyle/>
                <a:p>
                  <a:pPr algn="ctr">
                    <a:defRPr lang="en-US" sz="800" b="0" i="0" u="none" baseline="0">
                      <a:solidFill>
                        <a:srgbClr val="000000"/>
                      </a:solidFill>
                      <a:latin typeface="Arial"/>
                      <a:ea typeface="Arial"/>
                      <a:cs typeface="Arial"/>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5749999999999999E-2"/>
                </c:manualLayout>
              </c:layout>
              <c:spPr>
                <a:noFill/>
                <a:ln>
                  <a:noFill/>
                </a:ln>
              </c:spPr>
              <c:txPr>
                <a:bodyPr rot="0" vert="horz"/>
                <a:lstStyle/>
                <a:p>
                  <a:pPr algn="ctr">
                    <a:defRPr lang="en-US" sz="800" b="0" i="0" u="none" baseline="0">
                      <a:solidFill>
                        <a:srgbClr val="000000"/>
                      </a:solidFill>
                      <a:latin typeface="Arial"/>
                      <a:ea typeface="Arial"/>
                      <a:cs typeface="Arial"/>
                    </a:defRPr>
                  </a:pPr>
                  <a:endParaRPr lang="pl-PL"/>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Skarb-obligacje'!$B$1:$F$1</c:f>
              <c:numCache>
                <c:formatCode>General</c:formatCode>
                <c:ptCount val="5"/>
                <c:pt idx="0">
                  <c:v>2012</c:v>
                </c:pt>
                <c:pt idx="1">
                  <c:v>2013</c:v>
                </c:pt>
                <c:pt idx="2">
                  <c:v>2014</c:v>
                </c:pt>
                <c:pt idx="3">
                  <c:v>2015</c:v>
                </c:pt>
                <c:pt idx="4">
                  <c:v>2016</c:v>
                </c:pt>
              </c:numCache>
            </c:numRef>
          </c:cat>
          <c:val>
            <c:numRef>
              <c:f>'5. Skarb-obligacje'!$B$3:$F$3</c:f>
              <c:numCache>
                <c:formatCode>#,##0</c:formatCode>
                <c:ptCount val="5"/>
                <c:pt idx="0">
                  <c:v>142.89099999999999</c:v>
                </c:pt>
                <c:pt idx="1">
                  <c:v>142.02699999999999</c:v>
                </c:pt>
                <c:pt idx="2">
                  <c:v>142.09</c:v>
                </c:pt>
                <c:pt idx="3">
                  <c:v>141.887</c:v>
                </c:pt>
                <c:pt idx="4">
                  <c:v>142.81800000000001</c:v>
                </c:pt>
              </c:numCache>
            </c:numRef>
          </c:val>
        </c:ser>
        <c:dLbls>
          <c:showLegendKey val="0"/>
          <c:showVal val="0"/>
          <c:showCatName val="0"/>
          <c:showSerName val="0"/>
          <c:showPercent val="0"/>
          <c:showBubbleSize val="0"/>
        </c:dLbls>
        <c:gapWidth val="69"/>
        <c:overlap val="100"/>
        <c:axId val="241740784"/>
        <c:axId val="241741176"/>
      </c:barChart>
      <c:lineChart>
        <c:grouping val="standard"/>
        <c:varyColors val="0"/>
        <c:ser>
          <c:idx val="0"/>
          <c:order val="2"/>
          <c:tx>
            <c:strRef>
              <c:f>'5. Skarb-obligacje'!$A$4</c:f>
              <c:strCache>
                <c:ptCount val="1"/>
                <c:pt idx="0">
                  <c:v>Share in the balance sheet total income from securities (%)</c:v>
                </c:pt>
              </c:strCache>
            </c:strRef>
          </c:tx>
          <c:spPr>
            <a:ln w="25400">
              <a:solidFill>
                <a:schemeClr val="tx1">
                  <a:lumMod val="75000"/>
                  <a:lumOff val="25000"/>
                </a:schemeClr>
              </a:solidFill>
              <a:prstDash val="solid"/>
            </a:ln>
          </c:spPr>
          <c:marker>
            <c:symbol val="square"/>
            <c:size val="7"/>
            <c:spPr>
              <a:solidFill>
                <a:schemeClr val="tx1">
                  <a:lumMod val="75000"/>
                  <a:lumOff val="25000"/>
                </a:schemeClr>
              </a:solidFill>
              <a:ln>
                <a:noFill/>
                <a:prstDash val="solid"/>
              </a:ln>
            </c:spPr>
          </c:marker>
          <c:dLbls>
            <c:dLbl>
              <c:idx val="0"/>
              <c:layout>
                <c:manualLayout>
                  <c:x val="-6.5750000000000003E-2"/>
                  <c:y val="2.47500000000000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5750000000000003E-2"/>
                  <c:y val="4.2250000000000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5750000000000003E-2"/>
                  <c:y val="4.2250000000000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500000000000002E-2"/>
                  <c:y val="6.42500000000000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c:spPr>
            <c:txPr>
              <a:bodyPr rot="0" vert="horz"/>
              <a:lstStyle/>
              <a:p>
                <a:pPr algn="ctr">
                  <a:defRPr lang="en-US" sz="800" b="0" i="0" u="none" baseline="0">
                    <a:solidFill>
                      <a:schemeClr val="bg1"/>
                    </a:solidFill>
                    <a:latin typeface="Arial"/>
                    <a:ea typeface="Arial"/>
                    <a:cs typeface="Arial"/>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Skarb-obligacje'!$B$1:$F$1</c:f>
              <c:numCache>
                <c:formatCode>General</c:formatCode>
                <c:ptCount val="5"/>
                <c:pt idx="0">
                  <c:v>2012</c:v>
                </c:pt>
                <c:pt idx="1">
                  <c:v>2013</c:v>
                </c:pt>
                <c:pt idx="2">
                  <c:v>2014</c:v>
                </c:pt>
                <c:pt idx="3">
                  <c:v>2015</c:v>
                </c:pt>
                <c:pt idx="4">
                  <c:v>2016</c:v>
                </c:pt>
              </c:numCache>
            </c:numRef>
          </c:cat>
          <c:val>
            <c:numRef>
              <c:f>'5. Skarb-obligacje'!$B$4:$F$4</c:f>
              <c:numCache>
                <c:formatCode>#\ ##0.0</c:formatCode>
                <c:ptCount val="5"/>
                <c:pt idx="0">
                  <c:v>2.8938022197666324</c:v>
                </c:pt>
                <c:pt idx="1">
                  <c:v>5.838124298804745</c:v>
                </c:pt>
                <c:pt idx="2">
                  <c:v>4.6326987666042125</c:v>
                </c:pt>
                <c:pt idx="3">
                  <c:v>6.9650618112923359</c:v>
                </c:pt>
                <c:pt idx="4">
                  <c:v>5.1149942808127413</c:v>
                </c:pt>
              </c:numCache>
            </c:numRef>
          </c:val>
          <c:smooth val="0"/>
        </c:ser>
        <c:ser>
          <c:idx val="4"/>
          <c:order val="3"/>
          <c:tx>
            <c:strRef>
              <c:f>'5. Skarb-obligacje'!$A$5</c:f>
              <c:strCache>
                <c:ptCount val="1"/>
                <c:pt idx="0">
                  <c:v>Share in the balance sheet total income from securities and subordinated liabilities (%)</c:v>
                </c:pt>
              </c:strCache>
            </c:strRef>
          </c:tx>
          <c:spPr>
            <a:ln>
              <a:solidFill>
                <a:srgbClr val="C00000"/>
              </a:solidFill>
            </a:ln>
          </c:spPr>
          <c:marker>
            <c:spPr>
              <a:solidFill>
                <a:srgbClr val="C00000"/>
              </a:solidFill>
              <a:ln>
                <a:noFill/>
              </a:ln>
            </c:spPr>
          </c:marker>
          <c:dLbls>
            <c:dLbl>
              <c:idx val="0"/>
              <c:layout>
                <c:manualLayout>
                  <c:x val="-6.1499999999999999E-2"/>
                  <c:y val="-5.8999999999999997E-2"/>
                </c:manualLayout>
              </c:layout>
              <c:spPr>
                <a:noFill/>
                <a:ln>
                  <a:noFill/>
                </a:ln>
              </c:spPr>
              <c:txPr>
                <a:bodyPr rot="0" vert="horz"/>
                <a:lstStyle/>
                <a:p>
                  <a:pPr algn="ctr">
                    <a:defRPr lang="en-US" sz="800" b="0" i="0" u="none" baseline="0">
                      <a:solidFill>
                        <a:srgbClr val="000000"/>
                      </a:solidFill>
                      <a:latin typeface="Arial"/>
                      <a:ea typeface="Arial"/>
                      <a:cs typeface="Arial"/>
                    </a:defRPr>
                  </a:pPr>
                  <a:endParaRPr lang="pl-PL"/>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500000000000006E-2"/>
                  <c:y val="-5.0250000000000003E-2"/>
                </c:manualLayout>
              </c:layout>
              <c:spPr>
                <a:noFill/>
                <a:ln>
                  <a:noFill/>
                </a:ln>
              </c:spPr>
              <c:txPr>
                <a:bodyPr rot="0" vert="horz"/>
                <a:lstStyle/>
                <a:p>
                  <a:pPr algn="ctr">
                    <a:defRPr lang="en-US" sz="800" b="0" i="0" u="none" baseline="0">
                      <a:solidFill>
                        <a:srgbClr val="000000"/>
                      </a:solidFill>
                      <a:latin typeface="Arial"/>
                      <a:ea typeface="Arial"/>
                      <a:cs typeface="Arial"/>
                    </a:defRPr>
                  </a:pPr>
                  <a:endParaRPr lang="pl-PL"/>
                </a:p>
              </c:txPr>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499999999999999E-2"/>
                  <c:y val="-6.3250000000000001E-2"/>
                </c:manualLayout>
              </c:layout>
              <c:spPr>
                <a:noFill/>
                <a:ln>
                  <a:noFill/>
                </a:ln>
              </c:spPr>
              <c:txPr>
                <a:bodyPr rot="0" vert="horz"/>
                <a:lstStyle/>
                <a:p>
                  <a:pPr algn="ctr">
                    <a:defRPr lang="en-US" sz="800" b="0" i="0" u="none" baseline="0">
                      <a:solidFill>
                        <a:srgbClr val="000000"/>
                      </a:solidFill>
                      <a:latin typeface="Arial"/>
                      <a:ea typeface="Arial"/>
                      <a:cs typeface="Arial"/>
                    </a:defRPr>
                  </a:pPr>
                  <a:endParaRPr lang="pl-PL"/>
                </a:p>
              </c:txPr>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5750000000000003E-2"/>
                  <c:y val="-4.65E-2"/>
                </c:manualLayout>
              </c:layout>
              <c:spPr>
                <a:noFill/>
                <a:ln>
                  <a:noFill/>
                </a:ln>
              </c:spPr>
              <c:txPr>
                <a:bodyPr rot="0" vert="horz"/>
                <a:lstStyle/>
                <a:p>
                  <a:pPr algn="ctr">
                    <a:defRPr lang="en-US" sz="800" b="0" i="0" u="none" baseline="0">
                      <a:solidFill>
                        <a:srgbClr val="000000"/>
                      </a:solidFill>
                      <a:latin typeface="Arial"/>
                      <a:ea typeface="Arial"/>
                      <a:cs typeface="Arial"/>
                    </a:defRPr>
                  </a:pPr>
                  <a:endParaRPr lang="pl-PL"/>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Skarb-obligacje'!$B$1:$F$1</c:f>
              <c:numCache>
                <c:formatCode>General</c:formatCode>
                <c:ptCount val="5"/>
                <c:pt idx="0">
                  <c:v>2012</c:v>
                </c:pt>
                <c:pt idx="1">
                  <c:v>2013</c:v>
                </c:pt>
                <c:pt idx="2">
                  <c:v>2014</c:v>
                </c:pt>
                <c:pt idx="3">
                  <c:v>2015</c:v>
                </c:pt>
                <c:pt idx="4">
                  <c:v>2016</c:v>
                </c:pt>
              </c:numCache>
            </c:numRef>
          </c:cat>
          <c:val>
            <c:numRef>
              <c:f>'5. Skarb-obligacje'!$B$5:$F$5</c:f>
              <c:numCache>
                <c:formatCode>#\ ##0.0</c:formatCode>
                <c:ptCount val="5"/>
                <c:pt idx="0">
                  <c:v>4.8983314224342127</c:v>
                </c:pt>
                <c:pt idx="1">
                  <c:v>7.7592944639966754</c:v>
                </c:pt>
                <c:pt idx="2">
                  <c:v>6.47010042281316</c:v>
                </c:pt>
                <c:pt idx="3">
                  <c:v>8.9278259130179283</c:v>
                </c:pt>
                <c:pt idx="4">
                  <c:v>7.1690691855540809</c:v>
                </c:pt>
              </c:numCache>
            </c:numRef>
          </c:val>
          <c:smooth val="0"/>
        </c:ser>
        <c:dLbls>
          <c:showLegendKey val="0"/>
          <c:showVal val="0"/>
          <c:showCatName val="0"/>
          <c:showSerName val="0"/>
          <c:showPercent val="0"/>
          <c:showBubbleSize val="0"/>
        </c:dLbls>
        <c:marker val="1"/>
        <c:smooth val="0"/>
        <c:axId val="241741568"/>
        <c:axId val="241741960"/>
      </c:lineChart>
      <c:catAx>
        <c:axId val="24174078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41741176"/>
        <c:crosses val="autoZero"/>
        <c:auto val="1"/>
        <c:lblAlgn val="ctr"/>
        <c:lblOffset val="100"/>
        <c:noMultiLvlLbl val="0"/>
      </c:catAx>
      <c:valAx>
        <c:axId val="241741176"/>
        <c:scaling>
          <c:orientation val="minMax"/>
          <c:max val="700"/>
          <c:min val="0"/>
        </c:scaling>
        <c:delete val="0"/>
        <c:axPos val="l"/>
        <c:numFmt formatCode="#,##0" sourceLinked="1"/>
        <c:majorTickMark val="none"/>
        <c:minorTickMark val="none"/>
        <c:tickLblPos val="none"/>
        <c:spPr>
          <a:ln w="9525">
            <a:noFill/>
          </a:ln>
        </c:spPr>
        <c:crossAx val="241740784"/>
        <c:crosses val="autoZero"/>
        <c:crossBetween val="between"/>
      </c:valAx>
      <c:catAx>
        <c:axId val="241741568"/>
        <c:scaling>
          <c:orientation val="minMax"/>
        </c:scaling>
        <c:delete val="1"/>
        <c:axPos val="b"/>
        <c:numFmt formatCode="General" sourceLinked="1"/>
        <c:majorTickMark val="out"/>
        <c:minorTickMark val="none"/>
        <c:tickLblPos val="nextTo"/>
        <c:crossAx val="241741960"/>
        <c:crosses val="autoZero"/>
        <c:auto val="1"/>
        <c:lblAlgn val="ctr"/>
        <c:lblOffset val="100"/>
        <c:noMultiLvlLbl val="0"/>
      </c:catAx>
      <c:valAx>
        <c:axId val="241741960"/>
        <c:scaling>
          <c:orientation val="minMax"/>
          <c:max val="9"/>
          <c:min val="0"/>
        </c:scaling>
        <c:delete val="0"/>
        <c:axPos val="r"/>
        <c:numFmt formatCode="#\ ##0.0" sourceLinked="1"/>
        <c:majorTickMark val="none"/>
        <c:minorTickMark val="none"/>
        <c:tickLblPos val="none"/>
        <c:spPr>
          <a:ln w="9525">
            <a:noFill/>
          </a:ln>
        </c:spPr>
        <c:crossAx val="241741568"/>
        <c:crosses val="max"/>
        <c:crossBetween val="between"/>
      </c:valAx>
      <c:spPr>
        <a:noFill/>
        <a:ln w="12700">
          <a:solidFill>
            <a:srgbClr val="FFFFFF"/>
          </a:solidFill>
          <a:prstDash val="solid"/>
        </a:ln>
      </c:spPr>
    </c:plotArea>
    <c:legend>
      <c:legendPos val="b"/>
      <c:layout>
        <c:manualLayout>
          <c:xMode val="edge"/>
          <c:yMode val="edge"/>
          <c:x val="1.8249999999999999E-2"/>
          <c:y val="0.83074999999999999"/>
          <c:w val="0.98175000000000001"/>
          <c:h val="0.16850000000000001"/>
        </c:manualLayout>
      </c:layout>
      <c:overlay val="0"/>
      <c:txPr>
        <a:bodyPr rot="0" vert="horz"/>
        <a:lstStyle/>
        <a:p>
          <a:pPr>
            <a:defRPr lang="en-US" sz="7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8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Net profit of the </a:t>
            </a:r>
            <a:r>
              <a:rPr lang="en-US" sz="900" b="0" i="0" u="none" baseline="0">
                <a:solidFill>
                  <a:schemeClr val="tx1">
                    <a:lumMod val="75000"/>
                    <a:lumOff val="25000"/>
                  </a:schemeClr>
                </a:solidFill>
                <a:latin typeface="Calibri"/>
                <a:ea typeface="Calibri"/>
                <a:cs typeface="Calibri"/>
              </a:rPr>
              <a:t>Bank Pocztow</a:t>
            </a:r>
            <a:r>
              <a:rPr lang="pl-PL" sz="900" b="0" i="0" u="none" baseline="0">
                <a:solidFill>
                  <a:schemeClr val="tx1">
                    <a:lumMod val="75000"/>
                    <a:lumOff val="25000"/>
                  </a:schemeClr>
                </a:solidFill>
                <a:latin typeface="Calibri"/>
                <a:ea typeface="Calibri"/>
                <a:cs typeface="Calibri"/>
              </a:rPr>
              <a:t>y Capital Group in</a:t>
            </a:r>
            <a:r>
              <a:rPr lang="en-US" sz="900" b="0" i="0" u="none" baseline="0">
                <a:solidFill>
                  <a:schemeClr val="tx1">
                    <a:lumMod val="75000"/>
                    <a:lumOff val="25000"/>
                  </a:schemeClr>
                </a:solidFill>
                <a:latin typeface="Calibri"/>
                <a:ea typeface="Calibri"/>
                <a:cs typeface="Calibri"/>
              </a:rPr>
              <a:t> 2016 (</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1195"/>
          <c:y val="7.2500000000000004E-3"/>
        </c:manualLayout>
      </c:layout>
      <c:overlay val="0"/>
      <c:spPr>
        <a:noFill/>
        <a:ln w="25400">
          <a:noFill/>
        </a:ln>
      </c:spPr>
    </c:title>
    <c:autoTitleDeleted val="0"/>
    <c:plotArea>
      <c:layout>
        <c:manualLayout>
          <c:layoutTarget val="inner"/>
          <c:xMode val="edge"/>
          <c:yMode val="edge"/>
          <c:x val="1.4500000000000001E-2"/>
          <c:y val="0.185"/>
          <c:w val="0.99050000000000005"/>
          <c:h val="0.44624999999999998"/>
        </c:manualLayout>
      </c:layout>
      <c:barChart>
        <c:barDir val="col"/>
        <c:grouping val="stacked"/>
        <c:varyColors val="0"/>
        <c:ser>
          <c:idx val="2"/>
          <c:order val="0"/>
          <c:spPr>
            <a:solidFill>
              <a:srgbClr val="7E9BC8"/>
            </a:solidFill>
            <a:ln w="25400">
              <a:noFill/>
            </a:ln>
          </c:spPr>
          <c:invertIfNegative val="0"/>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solidFill>
                <a:srgbClr val="FFFFFF"/>
              </a:solidFill>
              <a:ln w="25400">
                <a:noFill/>
              </a:ln>
            </c:spPr>
          </c:dPt>
          <c:dPt>
            <c:idx val="5"/>
            <c:invertIfNegative val="0"/>
            <c:bubble3D val="0"/>
            <c:spPr>
              <a:solidFill>
                <a:srgbClr val="FFFFFF"/>
              </a:solidFill>
              <a:ln w="25400">
                <a:noFill/>
              </a:ln>
            </c:spPr>
          </c:dPt>
          <c:dPt>
            <c:idx val="6"/>
            <c:invertIfNegative val="0"/>
            <c:bubble3D val="0"/>
            <c:spPr>
              <a:solidFill>
                <a:schemeClr val="accent2"/>
              </a:solidFill>
              <a:ln w="25400">
                <a:noFill/>
              </a:ln>
            </c:spPr>
          </c:dPt>
          <c:dPt>
            <c:idx val="7"/>
            <c:invertIfNegative val="0"/>
            <c:bubble3D val="0"/>
            <c:spPr>
              <a:solidFill>
                <a:schemeClr val="bg1">
                  <a:lumMod val="75000"/>
                </a:schemeClr>
              </a:solidFill>
              <a:ln w="25400">
                <a:noFill/>
              </a:ln>
            </c:spPr>
          </c:dPt>
          <c:dPt>
            <c:idx val="8"/>
            <c:invertIfNegative val="0"/>
            <c:bubble3D val="0"/>
            <c:spPr>
              <a:noFill/>
              <a:ln w="25400">
                <a:noFill/>
              </a:ln>
            </c:spPr>
          </c:dPt>
          <c:cat>
            <c:strRef>
              <c:f>'7.1 RziS_tab'!$I$2:$R$2</c:f>
              <c:strCache>
                <c:ptCount val="9"/>
                <c:pt idx="0">
                  <c:v>Net profit 2015</c:v>
                </c:pt>
                <c:pt idx="1">
                  <c:v>Net interest 
income</c:v>
                </c:pt>
                <c:pt idx="2">
                  <c:v>Net commission
income</c:v>
                </c:pt>
                <c:pt idx="3">
                  <c:v>Gain or loss on financial instruments, gain or loss on foreign exchange transactions, gain or loss on other financial instruments</c:v>
                </c:pt>
                <c:pt idx="4">
                  <c:v>Gain/loss on other operating revenue and expenses</c:v>
                </c:pt>
                <c:pt idx="5">
                  <c:v>Operating
expenses</c:v>
                </c:pt>
                <c:pt idx="6">
                  <c:v>Risk
costs </c:v>
                </c:pt>
                <c:pt idx="7">
                  <c:v>Income
tax</c:v>
                </c:pt>
                <c:pt idx="8">
                  <c:v>Net profit 2016</c:v>
                </c:pt>
              </c:strCache>
            </c:strRef>
          </c:cat>
          <c:val>
            <c:numRef>
              <c:f>'7.1 RziS_tab'!$I$3:$R$3</c:f>
              <c:numCache>
                <c:formatCode>#\ ##0.0</c:formatCode>
                <c:ptCount val="9"/>
                <c:pt idx="1">
                  <c:v>33.930999999999997</c:v>
                </c:pt>
                <c:pt idx="2">
                  <c:v>35.341999999999999</c:v>
                </c:pt>
                <c:pt idx="3">
                  <c:v>35.36</c:v>
                </c:pt>
                <c:pt idx="4">
                  <c:v>41.57</c:v>
                </c:pt>
                <c:pt idx="5">
                  <c:v>33.701999999999998</c:v>
                </c:pt>
                <c:pt idx="6">
                  <c:v>-1.6360000000000015</c:v>
                </c:pt>
                <c:pt idx="7">
                  <c:v>-1.6360000000000015</c:v>
                </c:pt>
              </c:numCache>
            </c:numRef>
          </c:val>
        </c:ser>
        <c:ser>
          <c:idx val="3"/>
          <c:order val="1"/>
          <c:spPr>
            <a:solidFill>
              <a:schemeClr val="bg1">
                <a:lumMod val="75000"/>
              </a:schemeClr>
            </a:solidFill>
            <a:ln w="25400">
              <a:noFill/>
            </a:ln>
          </c:spPr>
          <c:invertIfNegative val="0"/>
          <c:dPt>
            <c:idx val="0"/>
            <c:invertIfNegative val="0"/>
            <c:bubble3D val="0"/>
            <c:spPr>
              <a:solidFill>
                <a:schemeClr val="tx1">
                  <a:lumMod val="65000"/>
                  <a:lumOff val="35000"/>
                </a:schemeClr>
              </a:solidFill>
              <a:ln w="25400">
                <a:noFill/>
              </a:ln>
            </c:spPr>
          </c:dPt>
          <c:dPt>
            <c:idx val="1"/>
            <c:invertIfNegative val="0"/>
            <c:bubble3D val="0"/>
          </c:dPt>
          <c:dPt>
            <c:idx val="2"/>
            <c:invertIfNegative val="0"/>
            <c:bubble3D val="0"/>
            <c:spPr>
              <a:solidFill>
                <a:schemeClr val="accent2"/>
              </a:solidFill>
              <a:ln w="25400">
                <a:noFill/>
              </a:ln>
            </c:spPr>
          </c:dPt>
          <c:dPt>
            <c:idx val="3"/>
            <c:invertIfNegative val="0"/>
            <c:bubble3D val="0"/>
          </c:dPt>
          <c:dPt>
            <c:idx val="4"/>
            <c:invertIfNegative val="0"/>
            <c:bubble3D val="0"/>
            <c:spPr>
              <a:solidFill>
                <a:schemeClr val="accent2"/>
              </a:solidFill>
              <a:ln w="25400">
                <a:noFill/>
              </a:ln>
            </c:spPr>
          </c:dPt>
          <c:dPt>
            <c:idx val="5"/>
            <c:invertIfNegative val="0"/>
            <c:bubble3D val="0"/>
            <c:spPr>
              <a:solidFill>
                <a:schemeClr val="accent2"/>
              </a:solidFill>
              <a:ln w="25400">
                <a:noFill/>
              </a:ln>
            </c:spPr>
          </c:dPt>
          <c:dPt>
            <c:idx val="6"/>
            <c:invertIfNegative val="0"/>
            <c:bubble3D val="0"/>
            <c:spPr>
              <a:solidFill>
                <a:schemeClr val="accent2"/>
              </a:solidFill>
              <a:ln w="25400">
                <a:noFill/>
              </a:ln>
            </c:spPr>
          </c:dPt>
          <c:dPt>
            <c:idx val="7"/>
            <c:invertIfNegative val="0"/>
            <c:bubble3D val="0"/>
          </c:dPt>
          <c:dPt>
            <c:idx val="8"/>
            <c:invertIfNegative val="0"/>
            <c:bubble3D val="0"/>
            <c:spPr>
              <a:solidFill>
                <a:schemeClr val="tx1">
                  <a:lumMod val="65000"/>
                  <a:lumOff val="35000"/>
                </a:schemeClr>
              </a:solidFill>
              <a:ln w="25400">
                <a:noFill/>
              </a:ln>
            </c:spPr>
          </c:dPt>
          <c:dPt>
            <c:idx val="9"/>
            <c:invertIfNegative val="0"/>
            <c:bubble3D val="0"/>
            <c:spPr>
              <a:solidFill>
                <a:schemeClr val="bg1">
                  <a:lumMod val="50000"/>
                </a:schemeClr>
              </a:solidFill>
              <a:ln w="25400">
                <a:noFill/>
              </a:ln>
            </c:spPr>
          </c:dPt>
          <c:dLbls>
            <c:dLbl>
              <c:idx val="0"/>
              <c:layout>
                <c:manualLayout>
                  <c:x val="0"/>
                  <c:y val="-0.19775000000000001"/>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4499999999999997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6500000000000002E-2"/>
                </c:manualLayout>
              </c:layout>
              <c:tx>
                <c:rich>
                  <a:bodyPr rot="0" vert="horz"/>
                  <a:lstStyle/>
                  <a:p>
                    <a:pPr algn="ctr">
                      <a:defRPr/>
                    </a:pPr>
                    <a:r>
                      <a:rPr lang="en-US"/>
                      <a:t>(9.5)</a:t>
                    </a: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8.7749999999999995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5000000000000001E-3"/>
                  <c:y val="-6.5750000000000003E-2"/>
                </c:manualLayout>
              </c:layout>
              <c:tx>
                <c:rich>
                  <a:bodyPr rot="0" vert="horz"/>
                  <a:lstStyle/>
                  <a:p>
                    <a:pPr algn="ctr">
                      <a:defRPr/>
                    </a:pPr>
                    <a:r>
                      <a:rPr lang="en-US"/>
                      <a:t>(3.9)</a:t>
                    </a: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7.4499999999999997E-2"/>
                </c:manualLayout>
              </c:layout>
              <c:tx>
                <c:rich>
                  <a:bodyPr rot="0" vert="horz"/>
                  <a:lstStyle/>
                  <a:p>
                    <a:pPr algn="ctr">
                      <a:defRPr/>
                    </a:pPr>
                    <a:r>
                      <a:rPr lang="en-US"/>
                      <a:t>(7.9)</a:t>
                    </a: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89"/>
                </c:manualLayout>
              </c:layout>
              <c:tx>
                <c:rich>
                  <a:bodyPr rot="0" vert="horz"/>
                  <a:lstStyle/>
                  <a:p>
                    <a:pPr algn="ctr">
                      <a:defRPr/>
                    </a:pPr>
                    <a:r>
                      <a:rPr lang="en-US"/>
                      <a:t>(35.3)</a:t>
                    </a: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5.2499999999999998E-2"/>
                </c:manualLayout>
              </c:layout>
              <c:tx>
                <c:rich>
                  <a:bodyPr rot="0" vert="horz"/>
                  <a:lstStyle/>
                  <a:p>
                    <a:pPr algn="ctr">
                      <a:defRPr/>
                    </a:pPr>
                    <a:r>
                      <a:rPr lang="en-US"/>
                      <a:t>4.2</a:t>
                    </a:r>
                  </a:p>
                </c:rich>
              </c:tx>
              <c:spPr>
                <a:noFill/>
                <a:ln>
                  <a:noFill/>
                </a:ln>
              </c:sp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5.7000000000000002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 RziS_tab'!$I$2:$R$2</c:f>
              <c:strCache>
                <c:ptCount val="9"/>
                <c:pt idx="0">
                  <c:v>Net profit 2015</c:v>
                </c:pt>
                <c:pt idx="1">
                  <c:v>Net interest 
income</c:v>
                </c:pt>
                <c:pt idx="2">
                  <c:v>Net commission
income</c:v>
                </c:pt>
                <c:pt idx="3">
                  <c:v>Gain or loss on financial instruments, gain or loss on foreign exchange transactions, gain or loss on other financial instruments</c:v>
                </c:pt>
                <c:pt idx="4">
                  <c:v>Gain/loss on other operating revenue and expenses</c:v>
                </c:pt>
                <c:pt idx="5">
                  <c:v>Operating
expenses</c:v>
                </c:pt>
                <c:pt idx="6">
                  <c:v>Risk
costs </c:v>
                </c:pt>
                <c:pt idx="7">
                  <c:v>Income
tax</c:v>
                </c:pt>
                <c:pt idx="8">
                  <c:v>Net profit 2016</c:v>
                </c:pt>
              </c:strCache>
            </c:strRef>
          </c:cat>
          <c:val>
            <c:numRef>
              <c:f>'7.1 RziS_tab'!$I$4:$R$4</c:f>
              <c:numCache>
                <c:formatCode>#\ ##0.0</c:formatCode>
                <c:ptCount val="9"/>
                <c:pt idx="0">
                  <c:v>33.930999999999997</c:v>
                </c:pt>
                <c:pt idx="1">
                  <c:v>10.874000000000001</c:v>
                </c:pt>
                <c:pt idx="2">
                  <c:v>9.4629999999999992</c:v>
                </c:pt>
                <c:pt idx="3">
                  <c:v>10.124000000000001</c:v>
                </c:pt>
                <c:pt idx="4">
                  <c:v>3.9140000000000001</c:v>
                </c:pt>
                <c:pt idx="5">
                  <c:v>7.8680000000000003</c:v>
                </c:pt>
                <c:pt idx="6">
                  <c:v>33.738</c:v>
                </c:pt>
                <c:pt idx="7">
                  <c:v>2.5459999999999998</c:v>
                </c:pt>
                <c:pt idx="8">
                  <c:v>2.5099999999999998</c:v>
                </c:pt>
              </c:numCache>
            </c:numRef>
          </c:val>
        </c:ser>
        <c:dLbls>
          <c:showLegendKey val="0"/>
          <c:showVal val="0"/>
          <c:showCatName val="0"/>
          <c:showSerName val="0"/>
          <c:showPercent val="0"/>
          <c:showBubbleSize val="0"/>
        </c:dLbls>
        <c:gapWidth val="60"/>
        <c:overlap val="100"/>
        <c:axId val="241742744"/>
        <c:axId val="241743136"/>
      </c:barChart>
      <c:catAx>
        <c:axId val="2417427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650" b="0" i="0" u="none" baseline="0">
                <a:solidFill>
                  <a:schemeClr val="tx1">
                    <a:lumMod val="65000"/>
                    <a:lumOff val="35000"/>
                  </a:schemeClr>
                </a:solidFill>
                <a:latin typeface="Calibri"/>
                <a:ea typeface="Calibri"/>
                <a:cs typeface="Calibri"/>
              </a:defRPr>
            </a:pPr>
            <a:endParaRPr lang="pl-PL"/>
          </a:p>
        </c:txPr>
        <c:crossAx val="241743136"/>
        <c:crossesAt val="0"/>
        <c:auto val="1"/>
        <c:lblAlgn val="ctr"/>
        <c:lblOffset val="100"/>
        <c:noMultiLvlLbl val="0"/>
      </c:catAx>
      <c:valAx>
        <c:axId val="241743136"/>
        <c:scaling>
          <c:orientation val="minMax"/>
          <c:min val="-10"/>
        </c:scaling>
        <c:delete val="0"/>
        <c:axPos val="l"/>
        <c:numFmt formatCode="#\ ##0.0" sourceLinked="1"/>
        <c:majorTickMark val="none"/>
        <c:minorTickMark val="none"/>
        <c:tickLblPos val="none"/>
        <c:spPr>
          <a:ln>
            <a:noFill/>
          </a:ln>
        </c:spPr>
        <c:crossAx val="241742744"/>
        <c:crosses val="autoZero"/>
        <c:crossBetween val="between"/>
      </c:valAx>
      <c:spPr>
        <a:solidFill>
          <a:srgbClr val="FFFFFF"/>
        </a:solidFill>
        <a:ln w="25400">
          <a:noFill/>
        </a:ln>
      </c:spPr>
    </c:plotArea>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Group's income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30925000000000002"/>
          <c:y val="1.2999999999999999E-2"/>
        </c:manualLayout>
      </c:layout>
      <c:overlay val="1"/>
      <c:spPr>
        <a:noFill/>
        <a:ln w="25400">
          <a:noFill/>
        </a:ln>
      </c:spPr>
    </c:title>
    <c:autoTitleDeleted val="0"/>
    <c:plotArea>
      <c:layout>
        <c:manualLayout>
          <c:layoutTarget val="inner"/>
          <c:xMode val="edge"/>
          <c:yMode val="edge"/>
          <c:x val="4.675E-2"/>
          <c:y val="0.14174999999999999"/>
          <c:w val="0.94325000000000003"/>
          <c:h val="0.70525000000000004"/>
        </c:manualLayout>
      </c:layout>
      <c:barChart>
        <c:barDir val="col"/>
        <c:grouping val="stacked"/>
        <c:varyColors val="0"/>
        <c:ser>
          <c:idx val="0"/>
          <c:order val="0"/>
          <c:tx>
            <c:strRef>
              <c:f>'7.1 Wynik z odsetek'!$H$3</c:f>
              <c:strCache>
                <c:ptCount val="1"/>
                <c:pt idx="0">
                  <c:v>Net interest income</c:v>
                </c:pt>
              </c:strCache>
            </c:strRef>
          </c:tx>
          <c:spPr>
            <a:solidFill>
              <a:schemeClr val="bg1">
                <a:lumMod val="50000"/>
              </a:schemeClr>
            </a:solidFill>
            <a:ln w="25400">
              <a:noFill/>
            </a:ln>
          </c:spPr>
          <c:invertIfNegative val="0"/>
          <c:dLbls>
            <c:spPr>
              <a:noFill/>
              <a:ln w="25400">
                <a:noFill/>
              </a:ln>
            </c:spPr>
            <c:txPr>
              <a:bodyPr rot="0" vert="horz"/>
              <a:lstStyle/>
              <a:p>
                <a:pPr algn="ctr">
                  <a:defRPr lang="en-US" sz="800" b="0" i="0" u="none" baseline="0">
                    <a:solidFill>
                      <a:schemeClr val="bg1"/>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'7.1 Wynik z odsetek'!$K$2:$P$2</c:f>
              <c:numCache>
                <c:formatCode>General</c:formatCode>
                <c:ptCount val="6"/>
                <c:pt idx="0">
                  <c:v>2011</c:v>
                </c:pt>
                <c:pt idx="1">
                  <c:v>2012</c:v>
                </c:pt>
                <c:pt idx="2">
                  <c:v>2013</c:v>
                </c:pt>
                <c:pt idx="3">
                  <c:v>2014</c:v>
                </c:pt>
                <c:pt idx="4">
                  <c:v>2015</c:v>
                </c:pt>
                <c:pt idx="5">
                  <c:v>2016</c:v>
                </c:pt>
              </c:numCache>
            </c:numRef>
          </c:cat>
          <c:val>
            <c:numRef>
              <c:f>'7.1 Wynik z odsetek'!$K$3:$P$3</c:f>
              <c:numCache>
                <c:formatCode>#,##0</c:formatCode>
                <c:ptCount val="6"/>
                <c:pt idx="0">
                  <c:v>193.68095650771932</c:v>
                </c:pt>
                <c:pt idx="1">
                  <c:v>226.71843111000001</c:v>
                </c:pt>
                <c:pt idx="2">
                  <c:v>243.80699999999999</c:v>
                </c:pt>
                <c:pt idx="3">
                  <c:v>268.14999999999998</c:v>
                </c:pt>
                <c:pt idx="4">
                  <c:v>256.822</c:v>
                </c:pt>
                <c:pt idx="5">
                  <c:v>267.69600000000003</c:v>
                </c:pt>
              </c:numCache>
            </c:numRef>
          </c:val>
        </c:ser>
        <c:ser>
          <c:idx val="1"/>
          <c:order val="1"/>
          <c:tx>
            <c:strRef>
              <c:f>'7.1 Wynik z odsetek'!$H$4</c:f>
              <c:strCache>
                <c:ptCount val="1"/>
                <c:pt idx="0">
                  <c:v>Net commission income</c:v>
                </c:pt>
              </c:strCache>
            </c:strRef>
          </c:tx>
          <c:spPr>
            <a:solidFill>
              <a:schemeClr val="bg1">
                <a:lumMod val="85000"/>
              </a:schemeClr>
            </a:solidFill>
            <a:ln w="25400">
              <a:noFill/>
            </a:ln>
          </c:spPr>
          <c:invertIfNegative val="0"/>
          <c:dLbls>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'7.1 Wynik z odsetek'!$K$2:$P$2</c:f>
              <c:numCache>
                <c:formatCode>General</c:formatCode>
                <c:ptCount val="6"/>
                <c:pt idx="0">
                  <c:v>2011</c:v>
                </c:pt>
                <c:pt idx="1">
                  <c:v>2012</c:v>
                </c:pt>
                <c:pt idx="2">
                  <c:v>2013</c:v>
                </c:pt>
                <c:pt idx="3">
                  <c:v>2014</c:v>
                </c:pt>
                <c:pt idx="4">
                  <c:v>2015</c:v>
                </c:pt>
                <c:pt idx="5">
                  <c:v>2016</c:v>
                </c:pt>
              </c:numCache>
            </c:numRef>
          </c:cat>
          <c:val>
            <c:numRef>
              <c:f>'7.1 Wynik z odsetek'!$K$4:$P$4</c:f>
              <c:numCache>
                <c:formatCode>#,##0</c:formatCode>
                <c:ptCount val="6"/>
                <c:pt idx="0">
                  <c:v>54.74320981999999</c:v>
                </c:pt>
                <c:pt idx="1">
                  <c:v>43.063516340000078</c:v>
                </c:pt>
                <c:pt idx="2">
                  <c:v>41.628</c:v>
                </c:pt>
                <c:pt idx="3">
                  <c:v>59.656999999999996</c:v>
                </c:pt>
                <c:pt idx="4">
                  <c:v>57.19</c:v>
                </c:pt>
                <c:pt idx="5">
                  <c:v>47.726999999999997</c:v>
                </c:pt>
              </c:numCache>
            </c:numRef>
          </c:val>
        </c:ser>
        <c:ser>
          <c:idx val="2"/>
          <c:order val="2"/>
          <c:tx>
            <c:strRef>
              <c:f>'7.1 Wynik z odsetek'!$H$5</c:f>
              <c:strCache>
                <c:ptCount val="1"/>
                <c:pt idx="0">
                  <c:v>Other</c:v>
                </c:pt>
              </c:strCache>
            </c:strRef>
          </c:tx>
          <c:spPr>
            <a:solidFill>
              <a:srgbClr val="C00000"/>
            </a:solidFill>
            <a:ln w="25400">
              <a:noFill/>
            </a:ln>
          </c:spPr>
          <c:invertIfNegative val="0"/>
          <c:dLbls>
            <c:dLbl>
              <c:idx val="1"/>
              <c:layout>
                <c:manualLayout>
                  <c:x val="0"/>
                  <c:y val="-4.800000000000000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999999999999997E-3"/>
                  <c:y val="-5.750000000000000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7499999999999999E-3"/>
                  <c:y val="-5.050000000000000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999999999999997E-3"/>
                  <c:y val="-4.324999999999999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'7.1 Wynik z odsetek'!$K$2:$P$2</c:f>
              <c:numCache>
                <c:formatCode>General</c:formatCode>
                <c:ptCount val="6"/>
                <c:pt idx="0">
                  <c:v>2011</c:v>
                </c:pt>
                <c:pt idx="1">
                  <c:v>2012</c:v>
                </c:pt>
                <c:pt idx="2">
                  <c:v>2013</c:v>
                </c:pt>
                <c:pt idx="3">
                  <c:v>2014</c:v>
                </c:pt>
                <c:pt idx="4">
                  <c:v>2015</c:v>
                </c:pt>
                <c:pt idx="5">
                  <c:v>2016</c:v>
                </c:pt>
              </c:numCache>
            </c:numRef>
          </c:cat>
          <c:val>
            <c:numRef>
              <c:f>'7.1 Wynik z odsetek'!$K$5:$P$5</c:f>
              <c:numCache>
                <c:formatCode>#,##0</c:formatCode>
                <c:ptCount val="6"/>
                <c:pt idx="0">
                  <c:v>9.048704579999999</c:v>
                </c:pt>
                <c:pt idx="1">
                  <c:v>19.908578679999998</c:v>
                </c:pt>
                <c:pt idx="2">
                  <c:v>7.8849999999999998</c:v>
                </c:pt>
                <c:pt idx="3">
                  <c:v>3.5330000000000004</c:v>
                </c:pt>
                <c:pt idx="4">
                  <c:v>13.516</c:v>
                </c:pt>
                <c:pt idx="5">
                  <c:v>22.658000000000001</c:v>
                </c:pt>
              </c:numCache>
            </c:numRef>
          </c:val>
        </c:ser>
        <c:dLbls>
          <c:showLegendKey val="0"/>
          <c:showVal val="0"/>
          <c:showCatName val="0"/>
          <c:showSerName val="0"/>
          <c:showPercent val="0"/>
          <c:showBubbleSize val="0"/>
        </c:dLbls>
        <c:gapWidth val="42"/>
        <c:overlap val="100"/>
        <c:axId val="239395376"/>
        <c:axId val="239395768"/>
      </c:barChart>
      <c:lineChart>
        <c:grouping val="standard"/>
        <c:varyColors val="0"/>
        <c:ser>
          <c:idx val="3"/>
          <c:order val="3"/>
          <c:tx>
            <c:strRef>
              <c:f>'7.1 Wynik z odsetek'!$H$6</c:f>
              <c:strCache>
                <c:ptCount val="1"/>
              </c:strCache>
            </c:strRef>
          </c:tx>
          <c:spPr>
            <a:ln w="28575">
              <a:noFill/>
            </a:ln>
          </c:spPr>
          <c:marker>
            <c:symbol val="none"/>
          </c:marker>
          <c:dLbls>
            <c:spPr>
              <a:noFill/>
              <a:ln>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'7.1 Wynik z odsetek'!$K$2:$P$2</c:f>
              <c:numCache>
                <c:formatCode>General</c:formatCode>
                <c:ptCount val="6"/>
                <c:pt idx="0">
                  <c:v>2011</c:v>
                </c:pt>
                <c:pt idx="1">
                  <c:v>2012</c:v>
                </c:pt>
                <c:pt idx="2">
                  <c:v>2013</c:v>
                </c:pt>
                <c:pt idx="3">
                  <c:v>2014</c:v>
                </c:pt>
                <c:pt idx="4">
                  <c:v>2015</c:v>
                </c:pt>
                <c:pt idx="5">
                  <c:v>2016</c:v>
                </c:pt>
              </c:numCache>
            </c:numRef>
          </c:cat>
          <c:val>
            <c:numRef>
              <c:f>'7.1 Wynik z odsetek'!$K$6:$P$6</c:f>
              <c:numCache>
                <c:formatCode>#,##0</c:formatCode>
                <c:ptCount val="6"/>
                <c:pt idx="0">
                  <c:v>258.47287090771931</c:v>
                </c:pt>
                <c:pt idx="1">
                  <c:v>289.69052613000008</c:v>
                </c:pt>
                <c:pt idx="2">
                  <c:v>294.32</c:v>
                </c:pt>
                <c:pt idx="3">
                  <c:v>332.34</c:v>
                </c:pt>
                <c:pt idx="4">
                  <c:v>327.52800000000002</c:v>
                </c:pt>
                <c:pt idx="5">
                  <c:v>339.08100000000002</c:v>
                </c:pt>
              </c:numCache>
            </c:numRef>
          </c:val>
          <c:smooth val="0"/>
        </c:ser>
        <c:dLbls>
          <c:showLegendKey val="0"/>
          <c:showVal val="0"/>
          <c:showCatName val="0"/>
          <c:showSerName val="0"/>
          <c:showPercent val="0"/>
          <c:showBubbleSize val="0"/>
        </c:dLbls>
        <c:marker val="1"/>
        <c:smooth val="0"/>
        <c:axId val="239396160"/>
        <c:axId val="239396552"/>
      </c:lineChart>
      <c:catAx>
        <c:axId val="23939537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39395768"/>
        <c:crossesAt val="0"/>
        <c:auto val="1"/>
        <c:lblAlgn val="ctr"/>
        <c:lblOffset val="100"/>
        <c:noMultiLvlLbl val="0"/>
      </c:catAx>
      <c:valAx>
        <c:axId val="239395768"/>
        <c:scaling>
          <c:orientation val="minMax"/>
          <c:max val="380"/>
          <c:min val="0"/>
        </c:scaling>
        <c:delete val="0"/>
        <c:axPos val="l"/>
        <c:numFmt formatCode="#,##0" sourceLinked="1"/>
        <c:majorTickMark val="none"/>
        <c:minorTickMark val="none"/>
        <c:tickLblPos val="none"/>
        <c:spPr>
          <a:ln>
            <a:noFill/>
          </a:ln>
        </c:spPr>
        <c:crossAx val="239395376"/>
        <c:crosses val="autoZero"/>
        <c:crossBetween val="between"/>
      </c:valAx>
      <c:catAx>
        <c:axId val="239396160"/>
        <c:scaling>
          <c:orientation val="minMax"/>
        </c:scaling>
        <c:delete val="1"/>
        <c:axPos val="b"/>
        <c:numFmt formatCode="General" sourceLinked="1"/>
        <c:majorTickMark val="out"/>
        <c:minorTickMark val="none"/>
        <c:tickLblPos val="nextTo"/>
        <c:crossAx val="239396552"/>
        <c:crossesAt val="0"/>
        <c:auto val="1"/>
        <c:lblAlgn val="ctr"/>
        <c:lblOffset val="100"/>
        <c:noMultiLvlLbl val="0"/>
      </c:catAx>
      <c:valAx>
        <c:axId val="239396552"/>
        <c:scaling>
          <c:orientation val="minMax"/>
          <c:max val="360"/>
          <c:min val="-10000"/>
        </c:scaling>
        <c:delete val="0"/>
        <c:axPos val="r"/>
        <c:numFmt formatCode="#,##0" sourceLinked="1"/>
        <c:majorTickMark val="none"/>
        <c:minorTickMark val="none"/>
        <c:tickLblPos val="none"/>
        <c:spPr>
          <a:ln>
            <a:noFill/>
          </a:ln>
        </c:spPr>
        <c:crossAx val="239396160"/>
        <c:crosses val="max"/>
        <c:crossBetween val="between"/>
      </c:valAx>
      <c:spPr>
        <a:solidFill>
          <a:srgbClr val="FFFFFF"/>
        </a:solidFill>
        <a:ln w="25400">
          <a:noFill/>
        </a:ln>
      </c:spPr>
    </c:plotArea>
    <c:legend>
      <c:legendPos val="b"/>
      <c:layout>
        <c:manualLayout>
          <c:xMode val="edge"/>
          <c:yMode val="edge"/>
          <c:x val="4.2750000000000003E-2"/>
          <c:y val="0.90349999999999997"/>
          <c:w val="0.95399999999999996"/>
          <c:h val="9.6500000000000002E-2"/>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9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Group's net interest income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Interest margin </a:t>
            </a:r>
            <a:r>
              <a:rPr lang="en-US" sz="900" b="0" i="0" u="none" baseline="0">
                <a:solidFill>
                  <a:schemeClr val="tx1">
                    <a:lumMod val="75000"/>
                    <a:lumOff val="25000"/>
                  </a:schemeClr>
                </a:solidFill>
                <a:latin typeface="Calibri"/>
                <a:ea typeface="Calibri"/>
                <a:cs typeface="Calibri"/>
              </a:rPr>
              <a:t>(%)</a:t>
            </a:r>
            <a:r>
              <a:rPr lang="en-US" sz="900" b="1" i="0" u="none" baseline="0">
                <a:solidFill>
                  <a:srgbClr val="000000"/>
                </a:solidFill>
                <a:latin typeface="Calibri"/>
                <a:ea typeface="Calibri"/>
                <a:cs typeface="Calibri"/>
              </a:rPr>
              <a:t>
</a:t>
            </a:r>
          </a:p>
        </c:rich>
      </c:tx>
      <c:layout>
        <c:manualLayout>
          <c:xMode val="edge"/>
          <c:yMode val="edge"/>
          <c:x val="0.23574999999999999"/>
          <c:y val="0"/>
        </c:manualLayout>
      </c:layout>
      <c:overlay val="1"/>
      <c:spPr>
        <a:noFill/>
        <a:ln w="25400">
          <a:noFill/>
        </a:ln>
      </c:spPr>
    </c:title>
    <c:autoTitleDeleted val="0"/>
    <c:plotArea>
      <c:layout>
        <c:manualLayout>
          <c:layoutTarget val="inner"/>
          <c:xMode val="edge"/>
          <c:yMode val="edge"/>
          <c:x val="2.8000000000000001E-2"/>
          <c:y val="0.16725000000000001"/>
          <c:w val="0.94774999999999998"/>
          <c:h val="0.64449999999999996"/>
        </c:manualLayout>
      </c:layout>
      <c:barChart>
        <c:barDir val="col"/>
        <c:grouping val="clustered"/>
        <c:varyColors val="0"/>
        <c:ser>
          <c:idx val="1"/>
          <c:order val="0"/>
          <c:tx>
            <c:strRef>
              <c:f>'7.1 Wynik z odsetek'!$R$4</c:f>
              <c:strCache>
                <c:ptCount val="1"/>
                <c:pt idx="0">
                  <c:v>Net interest income (PLN million)</c:v>
                </c:pt>
              </c:strCache>
            </c:strRef>
          </c:tx>
          <c:spPr>
            <a:solidFill>
              <a:schemeClr val="bg1">
                <a:lumMod val="50000"/>
              </a:schemeClr>
            </a:solidFill>
            <a:ln w="25400">
              <a:noFill/>
            </a:ln>
          </c:spPr>
          <c:invertIfNegative val="0"/>
          <c:dLbls>
            <c:spPr>
              <a:noFill/>
              <a:ln w="25400">
                <a:noFill/>
              </a:ln>
            </c:spPr>
            <c:txPr>
              <a:bodyPr rot="0" vert="horz"/>
              <a:lstStyle/>
              <a:p>
                <a:pPr algn="ctr">
                  <a:defRPr lang="en-US" sz="800" b="0" i="0" u="none" baseline="0">
                    <a:solidFill>
                      <a:schemeClr val="bg1"/>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'7.1 Wynik z odsetek'!$U$3:$Z$3</c:f>
              <c:numCache>
                <c:formatCode>General</c:formatCode>
                <c:ptCount val="6"/>
                <c:pt idx="0">
                  <c:v>2011</c:v>
                </c:pt>
                <c:pt idx="1">
                  <c:v>2012</c:v>
                </c:pt>
                <c:pt idx="2">
                  <c:v>2013</c:v>
                </c:pt>
                <c:pt idx="3">
                  <c:v>2014</c:v>
                </c:pt>
                <c:pt idx="4">
                  <c:v>2015</c:v>
                </c:pt>
                <c:pt idx="5">
                  <c:v>2016</c:v>
                </c:pt>
              </c:numCache>
            </c:numRef>
          </c:cat>
          <c:val>
            <c:numRef>
              <c:f>'7.1 Wynik z odsetek'!$U$4:$Z$4</c:f>
              <c:numCache>
                <c:formatCode>#,##0</c:formatCode>
                <c:ptCount val="6"/>
                <c:pt idx="0">
                  <c:v>193.68095650771932</c:v>
                </c:pt>
                <c:pt idx="1">
                  <c:v>226.71843111000001</c:v>
                </c:pt>
                <c:pt idx="2">
                  <c:v>243.80699999999999</c:v>
                </c:pt>
                <c:pt idx="3">
                  <c:v>268.14999999999998</c:v>
                </c:pt>
                <c:pt idx="4">
                  <c:v>256.822</c:v>
                </c:pt>
                <c:pt idx="5">
                  <c:v>267.69600000000003</c:v>
                </c:pt>
              </c:numCache>
            </c:numRef>
          </c:val>
        </c:ser>
        <c:dLbls>
          <c:showLegendKey val="0"/>
          <c:showVal val="0"/>
          <c:showCatName val="0"/>
          <c:showSerName val="0"/>
          <c:showPercent val="0"/>
          <c:showBubbleSize val="0"/>
        </c:dLbls>
        <c:gapWidth val="60"/>
        <c:overlap val="22"/>
        <c:axId val="239397336"/>
        <c:axId val="239397728"/>
      </c:barChart>
      <c:lineChart>
        <c:grouping val="standard"/>
        <c:varyColors val="0"/>
        <c:ser>
          <c:idx val="2"/>
          <c:order val="1"/>
          <c:tx>
            <c:strRef>
              <c:f>'7.1 Wynik z odsetek'!$R$5</c:f>
              <c:strCache>
                <c:ptCount val="1"/>
                <c:pt idx="0">
                  <c:v>Interest margin (%)</c:v>
                </c:pt>
              </c:strCache>
            </c:strRef>
          </c:tx>
          <c:spPr>
            <a:ln w="25400">
              <a:solidFill>
                <a:srgbClr val="DD0806"/>
              </a:solidFill>
              <a:prstDash val="solid"/>
            </a:ln>
          </c:spPr>
          <c:marker>
            <c:symbol val="square"/>
            <c:size val="5"/>
            <c:spPr>
              <a:solidFill>
                <a:srgbClr val="E40005"/>
              </a:solidFill>
              <a:ln>
                <a:solidFill>
                  <a:srgbClr val="DD0806"/>
                </a:solidFill>
                <a:prstDash val="solid"/>
              </a:ln>
            </c:spPr>
          </c:marker>
          <c:dLbls>
            <c:dLbl>
              <c:idx val="3"/>
              <c:layout>
                <c:manualLayout>
                  <c:x val="-5.7750000000000003E-2"/>
                  <c:y val="-6.80000000000000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749999999999999E-2"/>
                  <c:y val="-7.274999999999999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spPr>
                <a:solidFill>
                  <a:srgbClr val="FFFFFF"/>
                </a:solidFill>
                <a:ln w="12700">
                  <a:solidFill>
                    <a:srgbClr val="003366"/>
                  </a:solidFill>
                  <a:prstDash val="solid"/>
                </a:ln>
              </c:spPr>
              <c:txPr>
                <a:bodyPr rot="0" vert="horz"/>
                <a:lstStyle/>
                <a:p>
                  <a:pPr algn="ctr">
                    <a:defRPr lang="en-US" sz="800" b="0" i="0" u="none" baseline="0">
                      <a:solidFill>
                        <a:srgbClr val="000000"/>
                      </a:solidFill>
                      <a:latin typeface="+mn-lt"/>
                      <a:ea typeface="+mn-lt"/>
                      <a:cs typeface="+mn-lt"/>
                    </a:defRPr>
                  </a:pPr>
                  <a:endParaRPr lang="pl-PL"/>
                </a:p>
              </c:txPr>
              <c:dLblPos val="t"/>
              <c:showLegendKey val="0"/>
              <c:showVal val="1"/>
              <c:showCatName val="0"/>
              <c:showSerName val="0"/>
              <c:showPercent val="0"/>
              <c:showBubbleSize val="0"/>
            </c:dLbl>
            <c:spPr>
              <a:noFill/>
              <a:ln w="25400">
                <a:noFill/>
              </a:ln>
            </c:spPr>
            <c:txPr>
              <a:bodyPr rot="0" vert="horz"/>
              <a:lstStyle/>
              <a:p>
                <a:pPr algn="ctr">
                  <a:defRPr lang="en-US" sz="800" b="0" i="0" u="none" baseline="0">
                    <a:solidFill>
                      <a:srgbClr val="000000"/>
                    </a:solidFill>
                    <a:latin typeface="+mn-lt"/>
                    <a:ea typeface="+mn-lt"/>
                    <a:cs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'7.1 Wynik z odsetek'!$T$3:$Y$3</c:f>
              <c:numCache>
                <c:formatCode>General</c:formatCode>
                <c:ptCount val="6"/>
                <c:pt idx="0">
                  <c:v>2010</c:v>
                </c:pt>
                <c:pt idx="1">
                  <c:v>2011</c:v>
                </c:pt>
                <c:pt idx="2">
                  <c:v>2012</c:v>
                </c:pt>
                <c:pt idx="3">
                  <c:v>2013</c:v>
                </c:pt>
                <c:pt idx="4">
                  <c:v>2014</c:v>
                </c:pt>
                <c:pt idx="5">
                  <c:v>2015</c:v>
                </c:pt>
              </c:numCache>
            </c:numRef>
          </c:cat>
          <c:val>
            <c:numRef>
              <c:f>'7.1 Wynik z odsetek'!$U$5:$Z$5</c:f>
              <c:numCache>
                <c:formatCode>#\ ##0.0</c:formatCode>
                <c:ptCount val="6"/>
                <c:pt idx="0">
                  <c:v>4.0999999999999996</c:v>
                </c:pt>
                <c:pt idx="1">
                  <c:v>3.7564254256590797</c:v>
                </c:pt>
                <c:pt idx="2">
                  <c:v>3.5829059042062497</c:v>
                </c:pt>
                <c:pt idx="3">
                  <c:v>3.8139079731171832</c:v>
                </c:pt>
                <c:pt idx="4">
                  <c:v>3.5923592826449373</c:v>
                </c:pt>
                <c:pt idx="5">
                  <c:v>3.6813488364809457</c:v>
                </c:pt>
              </c:numCache>
            </c:numRef>
          </c:val>
          <c:smooth val="0"/>
        </c:ser>
        <c:dLbls>
          <c:showLegendKey val="0"/>
          <c:showVal val="0"/>
          <c:showCatName val="0"/>
          <c:showSerName val="0"/>
          <c:showPercent val="0"/>
          <c:showBubbleSize val="0"/>
        </c:dLbls>
        <c:marker val="1"/>
        <c:smooth val="0"/>
        <c:axId val="239398120"/>
        <c:axId val="239398512"/>
      </c:lineChart>
      <c:catAx>
        <c:axId val="23939733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mn-lt"/>
                <a:ea typeface="+mn-lt"/>
                <a:cs typeface="+mn-lt"/>
              </a:defRPr>
            </a:pPr>
            <a:endParaRPr lang="pl-PL"/>
          </a:p>
        </c:txPr>
        <c:crossAx val="239397728"/>
        <c:crosses val="autoZero"/>
        <c:auto val="0"/>
        <c:lblAlgn val="ctr"/>
        <c:lblOffset val="100"/>
        <c:noMultiLvlLbl val="0"/>
      </c:catAx>
      <c:valAx>
        <c:axId val="239397728"/>
        <c:scaling>
          <c:orientation val="minMax"/>
          <c:max val="250"/>
          <c:min val="50"/>
        </c:scaling>
        <c:delete val="0"/>
        <c:axPos val="l"/>
        <c:numFmt formatCode="#,##0" sourceLinked="1"/>
        <c:majorTickMark val="none"/>
        <c:minorTickMark val="none"/>
        <c:tickLblPos val="none"/>
        <c:spPr>
          <a:ln w="9525">
            <a:noFill/>
          </a:ln>
        </c:spPr>
        <c:crossAx val="239397336"/>
        <c:crosses val="autoZero"/>
        <c:crossBetween val="between"/>
        <c:majorUnit val="50"/>
      </c:valAx>
      <c:catAx>
        <c:axId val="239398120"/>
        <c:scaling>
          <c:orientation val="minMax"/>
        </c:scaling>
        <c:delete val="1"/>
        <c:axPos val="b"/>
        <c:numFmt formatCode="General" sourceLinked="1"/>
        <c:majorTickMark val="out"/>
        <c:minorTickMark val="none"/>
        <c:tickLblPos val="nextTo"/>
        <c:crossAx val="239398512"/>
        <c:crosses val="autoZero"/>
        <c:auto val="1"/>
        <c:lblAlgn val="ctr"/>
        <c:lblOffset val="100"/>
        <c:noMultiLvlLbl val="0"/>
      </c:catAx>
      <c:valAx>
        <c:axId val="239398512"/>
        <c:scaling>
          <c:orientation val="minMax"/>
          <c:min val="0"/>
        </c:scaling>
        <c:delete val="0"/>
        <c:axPos val="r"/>
        <c:numFmt formatCode="#\ ##0.0" sourceLinked="1"/>
        <c:majorTickMark val="none"/>
        <c:minorTickMark val="none"/>
        <c:tickLblPos val="none"/>
        <c:spPr>
          <a:ln w="9525">
            <a:noFill/>
          </a:ln>
        </c:spPr>
        <c:crossAx val="239398120"/>
        <c:crosses val="max"/>
        <c:crossBetween val="between"/>
      </c:valAx>
      <c:spPr>
        <a:noFill/>
        <a:ln w="25400">
          <a:noFill/>
        </a:ln>
      </c:spPr>
    </c:plotArea>
    <c:legend>
      <c:legendPos val="r"/>
      <c:layout>
        <c:manualLayout>
          <c:xMode val="edge"/>
          <c:yMode val="edge"/>
          <c:x val="1.55E-2"/>
          <c:y val="0.89275000000000004"/>
          <c:w val="0.95650000000000002"/>
          <c:h val="9.5250000000000001E-2"/>
        </c:manualLayout>
      </c:layout>
      <c:overlay val="0"/>
      <c:spPr>
        <a:noFill/>
        <a:ln w="25400">
          <a:noFill/>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250000000000001E-2"/>
          <c:y val="0.17924999999999999"/>
          <c:w val="0.96450000000000002"/>
          <c:h val="0.57474999999999998"/>
        </c:manualLayout>
      </c:layout>
      <c:barChart>
        <c:barDir val="col"/>
        <c:grouping val="clustered"/>
        <c:varyColors val="0"/>
        <c:ser>
          <c:idx val="0"/>
          <c:order val="0"/>
          <c:tx>
            <c:strRef>
              <c:f>'7.1- Przeciętna stopa %'!$B$1</c:f>
              <c:strCache>
                <c:ptCount val="1"/>
                <c:pt idx="0">
                  <c:v>2015</c:v>
                </c:pt>
              </c:strCache>
            </c:strRef>
          </c:tx>
          <c:spPr>
            <a:solidFill>
              <a:schemeClr val="bg1">
                <a:lumMod val="85000"/>
              </a:schemeClr>
            </a:solidFill>
          </c:spPr>
          <c:invertIfNegative val="0"/>
          <c:dLbls>
            <c:spPr>
              <a:noFill/>
              <a:ln>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'7.1- Przeciętna stopa %'!$A$2:$A$11</c:f>
              <c:strCache>
                <c:ptCount val="9"/>
                <c:pt idx="0">
                  <c:v>Deposits</c:v>
                </c:pt>
                <c:pt idx="1">
                  <c:v>Loans</c:v>
                </c:pt>
                <c:pt idx="2">
                  <c:v>Mortgage loans</c:v>
                </c:pt>
                <c:pt idx="4">
                  <c:v>Deposits</c:v>
                </c:pt>
                <c:pt idx="5">
                  <c:v>Loans</c:v>
                </c:pt>
                <c:pt idx="7">
                  <c:v>Deposits</c:v>
                </c:pt>
                <c:pt idx="8">
                  <c:v>Loans</c:v>
                </c:pt>
              </c:strCache>
            </c:strRef>
          </c:cat>
          <c:val>
            <c:numRef>
              <c:f>'7.1- Przeciętna stopa %'!$B$2:$B$10</c:f>
              <c:numCache>
                <c:formatCode>#\ ##0.0</c:formatCode>
                <c:ptCount val="9"/>
                <c:pt idx="0">
                  <c:v>1.2914778662034074</c:v>
                </c:pt>
                <c:pt idx="1">
                  <c:v>5.7156039462191082</c:v>
                </c:pt>
                <c:pt idx="2">
                  <c:v>3.4456145976851427</c:v>
                </c:pt>
                <c:pt idx="4">
                  <c:v>1.1172651345812352</c:v>
                </c:pt>
                <c:pt idx="5">
                  <c:v>3.4461750384582595</c:v>
                </c:pt>
                <c:pt idx="7">
                  <c:v>1.2597382397880041</c:v>
                </c:pt>
                <c:pt idx="8">
                  <c:v>5.3739470347416027</c:v>
                </c:pt>
              </c:numCache>
            </c:numRef>
          </c:val>
        </c:ser>
        <c:ser>
          <c:idx val="1"/>
          <c:order val="1"/>
          <c:tx>
            <c:strRef>
              <c:f>'7.1- Przeciętna stopa %'!$C$1</c:f>
              <c:strCache>
                <c:ptCount val="1"/>
                <c:pt idx="0">
                  <c:v>2016</c:v>
                </c:pt>
              </c:strCache>
            </c:strRef>
          </c:tx>
          <c:spPr>
            <a:solidFill>
              <a:srgbClr val="C00000"/>
            </a:solidFill>
          </c:spPr>
          <c:invertIfNegative val="0"/>
          <c:dLbls>
            <c:dLbl>
              <c:idx val="0"/>
              <c:layout>
                <c:manualLayout>
                  <c:x val="2.7499999999999998E-3"/>
                  <c:y val="0"/>
                </c:manualLayout>
              </c:layout>
              <c:spPr>
                <a:noFill/>
                <a:ln>
                  <a:noFill/>
                </a:ln>
              </c:spPr>
              <c:txPr>
                <a:bodyPr rot="0" vert="horz"/>
                <a:lstStyle/>
                <a:p>
                  <a:pPr algn="ctr">
                    <a:defRPr lang="en-US" u="none" baseline="0">
                      <a:solidFill>
                        <a:schemeClr val="tx1">
                          <a:lumMod val="75000"/>
                          <a:lumOff val="25000"/>
                        </a:schemeClr>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2500000000000004E-3"/>
                  <c:y val="0"/>
                </c:manualLayout>
              </c:layout>
              <c:spPr>
                <a:noFill/>
                <a:ln>
                  <a:noFill/>
                </a:ln>
              </c:spPr>
              <c:txPr>
                <a:bodyPr rot="0" vert="horz"/>
                <a:lstStyle/>
                <a:p>
                  <a:pPr algn="ctr">
                    <a:defRPr lang="en-US" u="none" baseline="0">
                      <a:solidFill>
                        <a:schemeClr val="tx1">
                          <a:lumMod val="75000"/>
                          <a:lumOff val="25000"/>
                        </a:schemeClr>
                      </a:solidFill>
                    </a:defRPr>
                  </a:pPr>
                  <a:endParaRPr lang="pl-PL"/>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1750000000000002E-2"/>
                  <c:y val="0"/>
                </c:manualLayout>
              </c:layout>
              <c:spPr>
                <a:noFill/>
                <a:ln>
                  <a:noFill/>
                </a:ln>
              </c:spPr>
              <c:txPr>
                <a:bodyPr rot="0" vert="horz"/>
                <a:lstStyle/>
                <a:p>
                  <a:pPr algn="ctr">
                    <a:defRPr lang="en-US" u="none" baseline="0">
                      <a:solidFill>
                        <a:schemeClr val="tx1">
                          <a:lumMod val="75000"/>
                          <a:lumOff val="25000"/>
                        </a:schemeClr>
                      </a:solidFill>
                    </a:defRPr>
                  </a:pPr>
                  <a:endParaRPr lang="pl-PL"/>
                </a:p>
              </c:txPr>
              <c:showLegendKey val="0"/>
              <c:showVal val="1"/>
              <c:showCatName val="0"/>
              <c:showSerName val="0"/>
              <c:showPercent val="0"/>
              <c:showBubbleSize val="0"/>
              <c:extLst>
                <c:ext xmlns:c15="http://schemas.microsoft.com/office/drawing/2012/chart" uri="{CE6537A1-D6FC-4f65-9D91-7224C49458BB}"/>
              </c:extLst>
            </c:dLbl>
            <c:spPr>
              <a:noFill/>
              <a:ln>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'7.1- Przeciętna stopa %'!$A$2:$A$11</c:f>
              <c:strCache>
                <c:ptCount val="9"/>
                <c:pt idx="0">
                  <c:v>Deposits</c:v>
                </c:pt>
                <c:pt idx="1">
                  <c:v>Loans</c:v>
                </c:pt>
                <c:pt idx="2">
                  <c:v>Mortgage loans</c:v>
                </c:pt>
                <c:pt idx="4">
                  <c:v>Deposits</c:v>
                </c:pt>
                <c:pt idx="5">
                  <c:v>Loans</c:v>
                </c:pt>
                <c:pt idx="7">
                  <c:v>Deposits</c:v>
                </c:pt>
                <c:pt idx="8">
                  <c:v>Loans</c:v>
                </c:pt>
              </c:strCache>
            </c:strRef>
          </c:cat>
          <c:val>
            <c:numRef>
              <c:f>'7.1- Przeciętna stopa %'!$C$2:$C$10</c:f>
              <c:numCache>
                <c:formatCode>#\ ##0.0</c:formatCode>
                <c:ptCount val="9"/>
                <c:pt idx="0">
                  <c:v>0.96866401940907854</c:v>
                </c:pt>
                <c:pt idx="1">
                  <c:v>5.4108950972445333</c:v>
                </c:pt>
                <c:pt idx="2">
                  <c:v>3.3193973829290466</c:v>
                </c:pt>
                <c:pt idx="4">
                  <c:v>0.74875433455118168</c:v>
                </c:pt>
                <c:pt idx="5">
                  <c:v>3.3268378851726275</c:v>
                </c:pt>
                <c:pt idx="7">
                  <c:v>0.93272241061837935</c:v>
                </c:pt>
                <c:pt idx="8">
                  <c:v>5.1297348954568296</c:v>
                </c:pt>
              </c:numCache>
            </c:numRef>
          </c:val>
        </c:ser>
        <c:dLbls>
          <c:showLegendKey val="0"/>
          <c:showVal val="0"/>
          <c:showCatName val="0"/>
          <c:showSerName val="0"/>
          <c:showPercent val="0"/>
          <c:showBubbleSize val="0"/>
        </c:dLbls>
        <c:gapWidth val="24"/>
        <c:axId val="242182200"/>
        <c:axId val="242182592"/>
      </c:barChart>
      <c:catAx>
        <c:axId val="242182200"/>
        <c:scaling>
          <c:orientation val="minMax"/>
        </c:scaling>
        <c:delete val="0"/>
        <c:axPos val="b"/>
        <c:title>
          <c:tx>
            <c:rich>
              <a:bodyPr rot="0" vert="horz"/>
              <a:lstStyle/>
              <a:p>
                <a:pPr algn="ctr">
                  <a:defRPr/>
                </a:pPr>
                <a:r>
                  <a:rPr lang="pl-PL" b="0" u="none" baseline="0">
                    <a:solidFill>
                      <a:schemeClr val="tx1">
                        <a:lumMod val="75000"/>
                        <a:lumOff val="25000"/>
                      </a:schemeClr>
                    </a:solidFill>
                  </a:rPr>
                  <a:t>Average rate by product and operation area (</a:t>
                </a:r>
                <a:r>
                  <a:rPr lang="en-US" b="0" u="none" baseline="0">
                    <a:solidFill>
                      <a:schemeClr val="tx1">
                        <a:lumMod val="75000"/>
                        <a:lumOff val="25000"/>
                      </a:schemeClr>
                    </a:solidFill>
                  </a:rPr>
                  <a:t>%</a:t>
                </a:r>
                <a:r>
                  <a:rPr lang="pl-PL" b="0" u="none" baseline="0">
                    <a:solidFill>
                      <a:schemeClr val="tx1">
                        <a:lumMod val="75000"/>
                        <a:lumOff val="25000"/>
                      </a:schemeClr>
                    </a:solidFill>
                  </a:rPr>
                  <a:t>)</a:t>
                </a:r>
                <a:endParaRPr lang="en-US" b="0" u="none" baseline="0">
                  <a:solidFill>
                    <a:schemeClr val="tx1">
                      <a:lumMod val="75000"/>
                      <a:lumOff val="25000"/>
                    </a:schemeClr>
                  </a:solidFill>
                </a:endParaRPr>
              </a:p>
            </c:rich>
          </c:tx>
          <c:layout>
            <c:manualLayout>
              <c:xMode val="edge"/>
              <c:yMode val="edge"/>
              <c:x val="0.15425006652664652"/>
              <c:y val="5.7501097192338224E-3"/>
            </c:manualLayout>
          </c:layout>
          <c:overlay val="0"/>
          <c:spPr>
            <a:noFill/>
            <a:ln>
              <a:noFill/>
            </a:ln>
          </c:spPr>
        </c:title>
        <c:numFmt formatCode="General" sourceLinked="0"/>
        <c:majorTickMark val="out"/>
        <c:minorTickMark val="none"/>
        <c:tickLblPos val="nextTo"/>
        <c:txPr>
          <a:bodyPr rot="0" vert="horz"/>
          <a:lstStyle/>
          <a:p>
            <a:pPr>
              <a:defRPr lang="en-US" sz="800" u="none" baseline="0"/>
            </a:pPr>
            <a:endParaRPr lang="pl-PL"/>
          </a:p>
        </c:txPr>
        <c:crossAx val="242182592"/>
        <c:crosses val="autoZero"/>
        <c:auto val="1"/>
        <c:lblAlgn val="ctr"/>
        <c:lblOffset val="100"/>
        <c:noMultiLvlLbl val="0"/>
      </c:catAx>
      <c:valAx>
        <c:axId val="242182592"/>
        <c:scaling>
          <c:orientation val="minMax"/>
        </c:scaling>
        <c:delete val="1"/>
        <c:axPos val="l"/>
        <c:numFmt formatCode="#\ ##0.0" sourceLinked="1"/>
        <c:majorTickMark val="out"/>
        <c:minorTickMark val="none"/>
        <c:tickLblPos val="nextTo"/>
        <c:crossAx val="242182200"/>
        <c:crosses val="autoZero"/>
        <c:crossBetween val="between"/>
      </c:valAx>
    </c:plotArea>
    <c:legend>
      <c:legendPos val="b"/>
      <c:layout>
        <c:manualLayout>
          <c:xMode val="edge"/>
          <c:yMode val="edge"/>
          <c:x val="0.28475"/>
          <c:y val="0.90600000000000003"/>
          <c:w val="0.39724999999999999"/>
          <c:h val="6.4250000000000002E-2"/>
        </c:manualLayout>
      </c:layout>
      <c:overlay val="0"/>
    </c:legend>
    <c:plotVisOnly val="1"/>
    <c:dispBlanksAs val="gap"/>
    <c:showDLblsOverMax val="1"/>
  </c:chart>
  <c:spPr>
    <a:ln>
      <a:noFill/>
    </a:ln>
  </c:spPr>
  <c:txPr>
    <a:bodyPr rot="0" vert="horz"/>
    <a:lstStyle/>
    <a:p>
      <a:pPr>
        <a:defRPr lang="en-US" u="none" baseline="0">
          <a:solidFill>
            <a:schemeClr val="tx1">
              <a:lumMod val="75000"/>
              <a:lumOff val="25000"/>
            </a:schemeClr>
          </a:solidFill>
        </a:defRPr>
      </a:pPr>
      <a:endParaRPr lang="pl-PL"/>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Commission income by class</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22425"/>
          <c:y val="1.2999999999999999E-2"/>
        </c:manualLayout>
      </c:layout>
      <c:overlay val="1"/>
      <c:spPr>
        <a:noFill/>
        <a:ln w="25400">
          <a:noFill/>
        </a:ln>
      </c:spPr>
    </c:title>
    <c:autoTitleDeleted val="0"/>
    <c:plotArea>
      <c:layout>
        <c:manualLayout>
          <c:layoutTarget val="inner"/>
          <c:xMode val="edge"/>
          <c:yMode val="edge"/>
          <c:x val="2.2499999999999999E-2"/>
          <c:y val="0.12975"/>
          <c:w val="0.97750000000000004"/>
          <c:h val="0.59824999999999995"/>
        </c:manualLayout>
      </c:layout>
      <c:barChart>
        <c:barDir val="col"/>
        <c:grouping val="stacked"/>
        <c:varyColors val="0"/>
        <c:ser>
          <c:idx val="6"/>
          <c:order val="0"/>
          <c:tx>
            <c:strRef>
              <c:f>'7.1 Wynik z prowizji'!$I$7</c:f>
              <c:strCache>
                <c:ptCount val="1"/>
                <c:pt idx="0">
                  <c:v>other*</c:v>
                </c:pt>
              </c:strCache>
            </c:strRef>
          </c:tx>
          <c:spPr>
            <a:solidFill>
              <a:schemeClr val="tx1">
                <a:lumMod val="95000"/>
                <a:lumOff val="5000"/>
              </a:schemeClr>
            </a:solidFill>
            <a:ln w="28575">
              <a:noFill/>
            </a:ln>
          </c:spPr>
          <c:invertIfNegative val="0"/>
          <c:dLbls>
            <c:spPr>
              <a:noFill/>
              <a:ln>
                <a:noFill/>
              </a:ln>
            </c:spPr>
            <c:txPr>
              <a:bodyPr rot="0" vert="horz"/>
              <a:lstStyle/>
              <a:p>
                <a:pPr algn="ctr">
                  <a:defRPr lang="en-US" sz="900" b="0" i="0" u="none" baseline="0">
                    <a:solidFill>
                      <a:schemeClr val="bg1"/>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Wynik z prowizji'!$J$1:$N$1</c:f>
              <c:numCache>
                <c:formatCode>General</c:formatCode>
                <c:ptCount val="5"/>
                <c:pt idx="0">
                  <c:v>2012</c:v>
                </c:pt>
                <c:pt idx="1">
                  <c:v>2013</c:v>
                </c:pt>
                <c:pt idx="2">
                  <c:v>2014</c:v>
                </c:pt>
                <c:pt idx="3">
                  <c:v>2015</c:v>
                </c:pt>
                <c:pt idx="4">
                  <c:v>2016</c:v>
                </c:pt>
              </c:numCache>
            </c:numRef>
          </c:cat>
          <c:val>
            <c:numRef>
              <c:f>'7.1 Wynik z prowizji'!$J$7:$N$7</c:f>
              <c:numCache>
                <c:formatCode>#,##0</c:formatCode>
                <c:ptCount val="5"/>
                <c:pt idx="0">
                  <c:v>8.0690000000000008</c:v>
                </c:pt>
                <c:pt idx="1">
                  <c:v>8.57</c:v>
                </c:pt>
                <c:pt idx="2">
                  <c:v>10.904</c:v>
                </c:pt>
                <c:pt idx="3">
                  <c:v>9.9209999999999994</c:v>
                </c:pt>
                <c:pt idx="4">
                  <c:v>11.178000000000001</c:v>
                </c:pt>
              </c:numCache>
            </c:numRef>
          </c:val>
        </c:ser>
        <c:ser>
          <c:idx val="1"/>
          <c:order val="1"/>
          <c:tx>
            <c:strRef>
              <c:f>'7.1 Wynik z prowizji'!$I$3</c:f>
              <c:strCache>
                <c:ptCount val="1"/>
                <c:pt idx="0">
                  <c:v>keeping bank accounts </c:v>
                </c:pt>
              </c:strCache>
            </c:strRef>
          </c:tx>
          <c:spPr>
            <a:solidFill>
              <a:schemeClr val="bg1">
                <a:lumMod val="85000"/>
              </a:schemeClr>
            </a:solidFill>
            <a:ln w="25400">
              <a:noFill/>
            </a:ln>
          </c:spPr>
          <c:invertIfNegative val="0"/>
          <c:dLbls>
            <c:spPr>
              <a:noFill/>
              <a:ln>
                <a:noFill/>
              </a:ln>
            </c:spPr>
            <c:txPr>
              <a:bodyPr rot="0" vert="horz"/>
              <a:lstStyle/>
              <a:p>
                <a:pPr algn="ctr">
                  <a:defRPr lang="en-US" sz="900" b="0" i="0" u="none" baseline="0">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Wynik z prowizji'!$J$1:$N$1</c:f>
              <c:numCache>
                <c:formatCode>General</c:formatCode>
                <c:ptCount val="5"/>
                <c:pt idx="0">
                  <c:v>2012</c:v>
                </c:pt>
                <c:pt idx="1">
                  <c:v>2013</c:v>
                </c:pt>
                <c:pt idx="2">
                  <c:v>2014</c:v>
                </c:pt>
                <c:pt idx="3">
                  <c:v>2015</c:v>
                </c:pt>
                <c:pt idx="4">
                  <c:v>2016</c:v>
                </c:pt>
              </c:numCache>
            </c:numRef>
          </c:cat>
          <c:val>
            <c:numRef>
              <c:f>'7.1 Wynik z prowizji'!$J$3:$N$3</c:f>
              <c:numCache>
                <c:formatCode>#,##0</c:formatCode>
                <c:ptCount val="5"/>
                <c:pt idx="0">
                  <c:v>5.1210000000000004</c:v>
                </c:pt>
                <c:pt idx="1">
                  <c:v>10.568</c:v>
                </c:pt>
                <c:pt idx="2">
                  <c:v>27.588999999999999</c:v>
                </c:pt>
                <c:pt idx="3">
                  <c:v>25.221</c:v>
                </c:pt>
                <c:pt idx="4">
                  <c:v>16.315999999999999</c:v>
                </c:pt>
              </c:numCache>
            </c:numRef>
          </c:val>
        </c:ser>
        <c:ser>
          <c:idx val="2"/>
          <c:order val="2"/>
          <c:tx>
            <c:strRef>
              <c:f>'7.1 Wynik z prowizji'!$I$4</c:f>
              <c:strCache>
                <c:ptCount val="1"/>
                <c:pt idx="0">
                  <c:v>debit and credit cards</c:v>
                </c:pt>
              </c:strCache>
            </c:strRef>
          </c:tx>
          <c:spPr>
            <a:solidFill>
              <a:srgbClr val="C00000"/>
            </a:solidFill>
            <a:ln w="25400">
              <a:noFill/>
            </a:ln>
          </c:spPr>
          <c:invertIfNegative val="0"/>
          <c:dLbls>
            <c:spPr>
              <a:noFill/>
              <a:ln>
                <a:noFill/>
              </a:ln>
            </c:spPr>
            <c:txPr>
              <a:bodyPr rot="0" vert="horz"/>
              <a:lstStyle/>
              <a:p>
                <a:pPr algn="ctr">
                  <a:defRPr lang="en-US" sz="900" b="0" i="0" u="none" baseline="0">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Wynik z prowizji'!$J$1:$N$1</c:f>
              <c:numCache>
                <c:formatCode>General</c:formatCode>
                <c:ptCount val="5"/>
                <c:pt idx="0">
                  <c:v>2012</c:v>
                </c:pt>
                <c:pt idx="1">
                  <c:v>2013</c:v>
                </c:pt>
                <c:pt idx="2">
                  <c:v>2014</c:v>
                </c:pt>
                <c:pt idx="3">
                  <c:v>2015</c:v>
                </c:pt>
                <c:pt idx="4">
                  <c:v>2016</c:v>
                </c:pt>
              </c:numCache>
            </c:numRef>
          </c:cat>
          <c:val>
            <c:numRef>
              <c:f>'7.1 Wynik z prowizji'!$J$4:$N$4</c:f>
              <c:numCache>
                <c:formatCode>#,##0</c:formatCode>
                <c:ptCount val="5"/>
                <c:pt idx="0">
                  <c:v>13.377000000000001</c:v>
                </c:pt>
                <c:pt idx="1">
                  <c:v>17.126000000000001</c:v>
                </c:pt>
                <c:pt idx="2">
                  <c:v>21.027999999999999</c:v>
                </c:pt>
                <c:pt idx="3">
                  <c:v>19.52</c:v>
                </c:pt>
                <c:pt idx="4">
                  <c:v>19.978000000000002</c:v>
                </c:pt>
              </c:numCache>
            </c:numRef>
          </c:val>
        </c:ser>
        <c:ser>
          <c:idx val="0"/>
          <c:order val="3"/>
          <c:tx>
            <c:strRef>
              <c:f>'7.1 Wynik z prowizji'!$I$2</c:f>
              <c:strCache>
                <c:ptCount val="1"/>
                <c:pt idx="0">
                  <c:v>settlement and cash transactions</c:v>
                </c:pt>
              </c:strCache>
            </c:strRef>
          </c:tx>
          <c:spPr>
            <a:solidFill>
              <a:schemeClr val="tx1">
                <a:lumMod val="50000"/>
                <a:lumOff val="50000"/>
              </a:schemeClr>
            </a:solidFill>
            <a:ln w="25400">
              <a:noFill/>
            </a:ln>
          </c:spPr>
          <c:invertIfNegative val="0"/>
          <c:dLbls>
            <c:spPr>
              <a:noFill/>
              <a:ln>
                <a:noFill/>
              </a:ln>
            </c:spPr>
            <c:txPr>
              <a:bodyPr rot="0" vert="horz"/>
              <a:lstStyle/>
              <a:p>
                <a:pPr algn="ctr">
                  <a:defRPr lang="en-US" sz="900" b="0" i="0" u="none" baseline="0">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Wynik z prowizji'!$J$1:$N$1</c:f>
              <c:numCache>
                <c:formatCode>General</c:formatCode>
                <c:ptCount val="5"/>
                <c:pt idx="0">
                  <c:v>2012</c:v>
                </c:pt>
                <c:pt idx="1">
                  <c:v>2013</c:v>
                </c:pt>
                <c:pt idx="2">
                  <c:v>2014</c:v>
                </c:pt>
                <c:pt idx="3">
                  <c:v>2015</c:v>
                </c:pt>
                <c:pt idx="4">
                  <c:v>2016</c:v>
                </c:pt>
              </c:numCache>
            </c:numRef>
          </c:cat>
          <c:val>
            <c:numRef>
              <c:f>'7.1 Wynik z prowizji'!$J$2:$N$2</c:f>
              <c:numCache>
                <c:formatCode>#,##0</c:formatCode>
                <c:ptCount val="5"/>
                <c:pt idx="0">
                  <c:v>41.46</c:v>
                </c:pt>
                <c:pt idx="1">
                  <c:v>36.741999999999997</c:v>
                </c:pt>
                <c:pt idx="2">
                  <c:v>42.783000000000001</c:v>
                </c:pt>
                <c:pt idx="3">
                  <c:v>45.401000000000003</c:v>
                </c:pt>
                <c:pt idx="4">
                  <c:v>45.637</c:v>
                </c:pt>
              </c:numCache>
            </c:numRef>
          </c:val>
        </c:ser>
        <c:dLbls>
          <c:showLegendKey val="0"/>
          <c:showVal val="0"/>
          <c:showCatName val="0"/>
          <c:showSerName val="0"/>
          <c:showPercent val="0"/>
          <c:showBubbleSize val="0"/>
        </c:dLbls>
        <c:gapWidth val="42"/>
        <c:overlap val="100"/>
        <c:axId val="242183376"/>
        <c:axId val="242183768"/>
      </c:barChart>
      <c:lineChart>
        <c:grouping val="standard"/>
        <c:varyColors val="0"/>
        <c:ser>
          <c:idx val="3"/>
          <c:order val="4"/>
          <c:tx>
            <c:strRef>
              <c:f>'7.1 Wynik z prowizji'!$I$8</c:f>
              <c:strCache>
                <c:ptCount val="1"/>
              </c:strCache>
            </c:strRef>
          </c:tx>
          <c:spPr>
            <a:ln>
              <a:noFill/>
            </a:ln>
          </c:spPr>
          <c:marker>
            <c:symbol val="none"/>
          </c:marker>
          <c:dLbls>
            <c:spPr>
              <a:noFill/>
              <a:ln>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Wynik z prowizji'!$J$1:$N$1</c:f>
              <c:numCache>
                <c:formatCode>General</c:formatCode>
                <c:ptCount val="5"/>
                <c:pt idx="0">
                  <c:v>2012</c:v>
                </c:pt>
                <c:pt idx="1">
                  <c:v>2013</c:v>
                </c:pt>
                <c:pt idx="2">
                  <c:v>2014</c:v>
                </c:pt>
                <c:pt idx="3">
                  <c:v>2015</c:v>
                </c:pt>
                <c:pt idx="4">
                  <c:v>2016</c:v>
                </c:pt>
              </c:numCache>
            </c:numRef>
          </c:cat>
          <c:val>
            <c:numRef>
              <c:f>'7.1 Wynik z prowizji'!$J$8:$N$8</c:f>
              <c:numCache>
                <c:formatCode>#,##0</c:formatCode>
                <c:ptCount val="5"/>
              </c:numCache>
            </c:numRef>
          </c:val>
          <c:smooth val="0"/>
        </c:ser>
        <c:dLbls>
          <c:showLegendKey val="0"/>
          <c:showVal val="0"/>
          <c:showCatName val="0"/>
          <c:showSerName val="0"/>
          <c:showPercent val="0"/>
          <c:showBubbleSize val="0"/>
        </c:dLbls>
        <c:marker val="1"/>
        <c:smooth val="0"/>
        <c:axId val="242184160"/>
        <c:axId val="242184552"/>
      </c:lineChart>
      <c:catAx>
        <c:axId val="24218337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42183768"/>
        <c:crossesAt val="0"/>
        <c:auto val="1"/>
        <c:lblAlgn val="ctr"/>
        <c:lblOffset val="100"/>
        <c:noMultiLvlLbl val="0"/>
      </c:catAx>
      <c:valAx>
        <c:axId val="242183768"/>
        <c:scaling>
          <c:orientation val="minMax"/>
          <c:max val="120"/>
          <c:min val="0"/>
        </c:scaling>
        <c:delete val="0"/>
        <c:axPos val="l"/>
        <c:numFmt formatCode="#,##0" sourceLinked="1"/>
        <c:majorTickMark val="out"/>
        <c:minorTickMark val="none"/>
        <c:tickLblPos val="none"/>
        <c:spPr>
          <a:ln>
            <a:noFill/>
          </a:ln>
        </c:spPr>
        <c:crossAx val="242183376"/>
        <c:crosses val="autoZero"/>
        <c:crossBetween val="between"/>
      </c:valAx>
      <c:catAx>
        <c:axId val="242184160"/>
        <c:scaling>
          <c:orientation val="minMax"/>
        </c:scaling>
        <c:delete val="1"/>
        <c:axPos val="b"/>
        <c:numFmt formatCode="General" sourceLinked="1"/>
        <c:majorTickMark val="out"/>
        <c:minorTickMark val="none"/>
        <c:tickLblPos val="nextTo"/>
        <c:crossAx val="242184552"/>
        <c:crossesAt val="0"/>
        <c:auto val="1"/>
        <c:lblAlgn val="ctr"/>
        <c:lblOffset val="100"/>
        <c:noMultiLvlLbl val="0"/>
      </c:catAx>
      <c:valAx>
        <c:axId val="242184552"/>
        <c:scaling>
          <c:orientation val="minMax"/>
          <c:max val="200"/>
          <c:min val="-6600"/>
        </c:scaling>
        <c:delete val="0"/>
        <c:axPos val="r"/>
        <c:numFmt formatCode="#,##0" sourceLinked="1"/>
        <c:majorTickMark val="none"/>
        <c:minorTickMark val="none"/>
        <c:tickLblPos val="none"/>
        <c:crossAx val="242184160"/>
        <c:crosses val="max"/>
        <c:crossBetween val="between"/>
      </c:valAx>
      <c:spPr>
        <a:solidFill>
          <a:srgbClr val="FFFFFF"/>
        </a:solidFill>
        <a:ln w="25400">
          <a:noFill/>
        </a:ln>
      </c:spPr>
    </c:plotArea>
    <c:legend>
      <c:legendPos val="b"/>
      <c:layout>
        <c:manualLayout>
          <c:xMode val="edge"/>
          <c:yMode val="edge"/>
          <c:x val="0"/>
          <c:y val="0.80925000000000002"/>
          <c:w val="1"/>
          <c:h val="0.19075"/>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9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1100" b="0" u="none" baseline="0">
                <a:solidFill>
                  <a:schemeClr val="tx1">
                    <a:lumMod val="75000"/>
                    <a:lumOff val="25000"/>
                  </a:schemeClr>
                </a:solidFill>
              </a:rPr>
              <a:t>Shareholding structure </a:t>
            </a:r>
            <a:r>
              <a:rPr lang="en-US" sz="1100" b="0" u="none" baseline="0">
                <a:solidFill>
                  <a:schemeClr val="tx1">
                    <a:lumMod val="75000"/>
                    <a:lumOff val="25000"/>
                  </a:schemeClr>
                </a:solidFill>
              </a:rPr>
              <a:t>
</a:t>
            </a:r>
            <a:r>
              <a:rPr lang="pl-PL" sz="1100" b="0" u="none" baseline="0">
                <a:solidFill>
                  <a:schemeClr val="tx1">
                    <a:lumMod val="75000"/>
                    <a:lumOff val="25000"/>
                  </a:schemeClr>
                </a:solidFill>
              </a:rPr>
              <a:t>of </a:t>
            </a:r>
            <a:r>
              <a:rPr lang="en-US" sz="1100" b="0" u="none" baseline="0">
                <a:solidFill>
                  <a:schemeClr val="tx1">
                    <a:lumMod val="75000"/>
                    <a:lumOff val="25000"/>
                  </a:schemeClr>
                </a:solidFill>
              </a:rPr>
              <a:t>Bank Pocztow</a:t>
            </a:r>
            <a:r>
              <a:rPr lang="pl-PL" sz="1100" b="0" u="none" baseline="0">
                <a:solidFill>
                  <a:schemeClr val="tx1">
                    <a:lumMod val="75000"/>
                    <a:lumOff val="25000"/>
                  </a:schemeClr>
                </a:solidFill>
              </a:rPr>
              <a:t>y</a:t>
            </a:r>
            <a:endParaRPr lang="en-US" sz="1100" b="0" u="none" baseline="0">
              <a:solidFill>
                <a:schemeClr val="tx1">
                  <a:lumMod val="75000"/>
                  <a:lumOff val="25000"/>
                </a:schemeClr>
              </a:solidFill>
            </a:endParaRPr>
          </a:p>
        </c:rich>
      </c:tx>
      <c:layout>
        <c:manualLayout>
          <c:xMode val="edge"/>
          <c:yMode val="edge"/>
          <c:x val="0.28749999999999998"/>
          <c:y val="2.775E-2"/>
        </c:manualLayout>
      </c:layout>
      <c:overlay val="0"/>
      <c:spPr>
        <a:noFill/>
        <a:ln>
          <a:noFill/>
        </a:ln>
      </c:spPr>
    </c:title>
    <c:autoTitleDeleted val="0"/>
    <c:plotArea>
      <c:layout>
        <c:manualLayout>
          <c:layoutTarget val="inner"/>
          <c:xMode val="edge"/>
          <c:yMode val="edge"/>
          <c:x val="0.25650000000000001"/>
          <c:y val="0.17824999999999999"/>
          <c:w val="0.44824999999999998"/>
          <c:h val="0.747"/>
        </c:manualLayout>
      </c:layout>
      <c:doughnutChart>
        <c:varyColors val="1"/>
        <c:ser>
          <c:idx val="0"/>
          <c:order val="0"/>
          <c:dPt>
            <c:idx val="0"/>
            <c:bubble3D val="0"/>
            <c:spPr>
              <a:solidFill>
                <a:schemeClr val="tx1">
                  <a:lumMod val="65000"/>
                  <a:lumOff val="35000"/>
                </a:schemeClr>
              </a:solidFill>
            </c:spPr>
          </c:dPt>
          <c:dPt>
            <c:idx val="1"/>
            <c:bubble3D val="0"/>
            <c:spPr>
              <a:solidFill>
                <a:srgbClr val="C00000"/>
              </a:solidFill>
            </c:spPr>
          </c:dPt>
          <c:dLbls>
            <c:dLbl>
              <c:idx val="0"/>
              <c:layout>
                <c:manualLayout>
                  <c:x val="0.18325"/>
                  <c:y val="1.4E-2"/>
                </c:manualLayout>
              </c:layout>
              <c:tx>
                <c:rich>
                  <a:bodyPr rot="0" vert="horz"/>
                  <a:lstStyle/>
                  <a:p>
                    <a:pPr algn="ctr">
                      <a:defRPr/>
                    </a:pPr>
                    <a:r>
                      <a:rPr lang="en-US" sz="1000" u="none" baseline="0">
                        <a:solidFill>
                          <a:schemeClr val="tx1">
                            <a:lumMod val="75000"/>
                            <a:lumOff val="25000"/>
                          </a:schemeClr>
                        </a:solidFill>
                      </a:rPr>
                      <a:t>Poczta Polska S.A.75% - 10 shares</a:t>
                    </a:r>
                  </a:p>
                </c:rich>
              </c:tx>
              <c:spPr>
                <a:noFill/>
                <a:ln>
                  <a:noFill/>
                </a:ln>
              </c:spPr>
              <c:showLegendKey val="0"/>
              <c:showVal val="0"/>
              <c:showCatName val="0"/>
              <c:showSerName val="0"/>
              <c:showPercent val="0"/>
              <c:showBubbleSize val="0"/>
              <c:extLst>
                <c:ext xmlns:c15="http://schemas.microsoft.com/office/drawing/2012/chart" uri="{CE6537A1-D6FC-4f65-9D91-7224C49458BB}"/>
              </c:extLst>
            </c:dLbl>
            <c:dLbl>
              <c:idx val="1"/>
              <c:layout>
                <c:manualLayout>
                  <c:x val="-0.20250000000000001"/>
                  <c:y val="-8.9999999999999993E-3"/>
                </c:manualLayout>
              </c:layout>
              <c:tx>
                <c:rich>
                  <a:bodyPr rot="0" vert="horz"/>
                  <a:lstStyle/>
                  <a:p>
                    <a:pPr algn="ctr">
                      <a:defRPr/>
                    </a:pPr>
                    <a:r>
                      <a:rPr lang="en-US" sz="1000" u="none" baseline="0">
                        <a:solidFill>
                          <a:schemeClr val="tx1">
                            <a:lumMod val="75000"/>
                            <a:lumOff val="25000"/>
                          </a:schemeClr>
                        </a:solidFill>
                      </a:rPr>
                      <a:t>Powszechna Kasa Oszczędności Bank Polski S.A. 25% + 10 shares</a:t>
                    </a:r>
                  </a:p>
                </c:rich>
              </c:tx>
              <c:spPr>
                <a:noFill/>
                <a:ln>
                  <a:noFill/>
                </a:ln>
              </c:spPr>
              <c:showLegendKey val="0"/>
              <c:showVal val="0"/>
              <c:showCatName val="0"/>
              <c:showSerName val="0"/>
              <c:showPercent val="0"/>
              <c:showBubbleSize val="0"/>
              <c:extLst>
                <c:ext xmlns:c15="http://schemas.microsoft.com/office/drawing/2012/chart" uri="{CE6537A1-D6FC-4f65-9D91-7224C49458BB}"/>
              </c:extLst>
            </c:dLbl>
            <c:spPr>
              <a:noFill/>
              <a:ln>
                <a:noFill/>
              </a:ln>
            </c:spPr>
            <c:txPr>
              <a:bodyPr rot="0" vert="horz"/>
              <a:lstStyle/>
              <a:p>
                <a:pPr algn="ctr">
                  <a:defRPr lang="en-US" sz="1000" u="none" baseline="0">
                    <a:solidFill>
                      <a:schemeClr val="tx1">
                        <a:lumMod val="75000"/>
                        <a:lumOff val="25000"/>
                      </a:schemeClr>
                    </a:solidFill>
                  </a:defRPr>
                </a:pPr>
                <a:endParaRPr lang="pl-PL"/>
              </a:p>
            </c:txPr>
            <c:showLegendKey val="0"/>
            <c:showVal val="0"/>
            <c:showCatName val="1"/>
            <c:showSerName val="0"/>
            <c:showPercent val="0"/>
            <c:showBubbleSize val="0"/>
            <c:showLeaderLines val="1"/>
            <c:extLst>
              <c:ext xmlns:c15="http://schemas.microsoft.com/office/drawing/2012/chart" uri="{CE6537A1-D6FC-4f65-9D91-7224C49458BB}"/>
            </c:extLst>
          </c:dLbls>
          <c:cat>
            <c:strLit>
              <c:ptCount val="2"/>
              <c:pt idx="0">
                <c:v>Poczta Polska S.A.75% - 10 akcji</c:v>
              </c:pt>
              <c:pt idx="1">
                <c:v>Powszechna Kasa Oszczędności Bank Polski S.A. 25% + 10 akcji</c:v>
              </c:pt>
            </c:strLit>
          </c:cat>
          <c:val>
            <c:numLit>
              <c:formatCode>General</c:formatCode>
              <c:ptCount val="2"/>
              <c:pt idx="0">
                <c:v>75</c:v>
              </c:pt>
              <c:pt idx="1">
                <c:v>25</c:v>
              </c:pt>
            </c:numLit>
          </c:val>
        </c:ser>
        <c:dLbls>
          <c:showLegendKey val="0"/>
          <c:showVal val="0"/>
          <c:showCatName val="0"/>
          <c:showSerName val="0"/>
          <c:showPercent val="0"/>
          <c:showBubbleSize val="0"/>
          <c:showLeaderLines val="1"/>
        </c:dLbls>
        <c:firstSliceAng val="0"/>
        <c:holeSize val="50"/>
      </c:doughnutChart>
      <c:spPr>
        <a:noFill/>
        <a:ln w="25400">
          <a:noFill/>
        </a:ln>
      </c:spPr>
    </c:plotArea>
    <c:plotVisOnly val="1"/>
    <c:dispBlanksAs val="gap"/>
    <c:showDLblsOverMax val="1"/>
  </c:chart>
  <c:spPr>
    <a:ln>
      <a:noFill/>
    </a:ln>
  </c:spPr>
  <c:txPr>
    <a:bodyPr rot="0" vert="horz"/>
    <a:lstStyle/>
    <a:p>
      <a:pPr>
        <a:defRPr lang="en-US" u="none" baseline="0"/>
      </a:pPr>
      <a:endParaRPr lang="pl-PL"/>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Commission expense by class</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21425"/>
          <c:y val="0.01"/>
        </c:manualLayout>
      </c:layout>
      <c:overlay val="1"/>
      <c:spPr>
        <a:noFill/>
        <a:ln w="25400">
          <a:noFill/>
        </a:ln>
      </c:spPr>
    </c:title>
    <c:autoTitleDeleted val="0"/>
    <c:plotArea>
      <c:layout>
        <c:manualLayout>
          <c:layoutTarget val="inner"/>
          <c:xMode val="edge"/>
          <c:yMode val="edge"/>
          <c:x val="1.7000000000000001E-2"/>
          <c:y val="0.111"/>
          <c:w val="0.98299999999999998"/>
          <c:h val="0.61724999999999997"/>
        </c:manualLayout>
      </c:layout>
      <c:barChart>
        <c:barDir val="col"/>
        <c:grouping val="stacked"/>
        <c:varyColors val="0"/>
        <c:ser>
          <c:idx val="6"/>
          <c:order val="0"/>
          <c:tx>
            <c:strRef>
              <c:f>'7.1 Wynik z prowizji'!$I$18</c:f>
              <c:strCache>
                <c:ptCount val="1"/>
                <c:pt idx="0">
                  <c:v>other services</c:v>
                </c:pt>
              </c:strCache>
            </c:strRef>
          </c:tx>
          <c:spPr>
            <a:solidFill>
              <a:schemeClr val="tx1">
                <a:lumMod val="95000"/>
                <a:lumOff val="5000"/>
              </a:schemeClr>
            </a:solidFill>
            <a:ln w="28575">
              <a:noFill/>
            </a:ln>
          </c:spPr>
          <c:invertIfNegative val="0"/>
          <c:dLbls>
            <c:spPr>
              <a:noFill/>
              <a:ln>
                <a:noFill/>
              </a:ln>
            </c:spPr>
            <c:txPr>
              <a:bodyPr rot="0" vert="horz"/>
              <a:lstStyle/>
              <a:p>
                <a:pPr algn="ctr">
                  <a:defRPr lang="en-US" sz="900" b="0" i="0" u="none" baseline="0">
                    <a:solidFill>
                      <a:schemeClr val="bg1"/>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2012</c:v>
              </c:pt>
              <c:pt idx="1">
                <c:v>2013</c:v>
              </c:pt>
              <c:pt idx="2">
                <c:v>2014</c:v>
              </c:pt>
              <c:pt idx="3">
                <c:v>2015</c:v>
              </c:pt>
              <c:pt idx="4">
                <c:v>2016</c:v>
              </c:pt>
            </c:numLit>
          </c:cat>
          <c:val>
            <c:numRef>
              <c:f>'7.1 Wynik z prowizji'!$J$18:$N$18</c:f>
              <c:numCache>
                <c:formatCode>0</c:formatCode>
                <c:ptCount val="5"/>
                <c:pt idx="0">
                  <c:v>2.7149999999999999</c:v>
                </c:pt>
                <c:pt idx="1">
                  <c:v>2.677</c:v>
                </c:pt>
                <c:pt idx="2">
                  <c:v>5.28</c:v>
                </c:pt>
                <c:pt idx="3">
                  <c:v>5.0330000000000004</c:v>
                </c:pt>
                <c:pt idx="4">
                  <c:v>5.0129999999999999</c:v>
                </c:pt>
              </c:numCache>
            </c:numRef>
          </c:val>
        </c:ser>
        <c:ser>
          <c:idx val="1"/>
          <c:order val="1"/>
          <c:tx>
            <c:strRef>
              <c:f>'7.1 Wynik z prowizji'!$I$14</c:f>
              <c:strCache>
                <c:ptCount val="1"/>
                <c:pt idx="0">
                  <c:v>keeping current accounts and term deposits </c:v>
                </c:pt>
              </c:strCache>
            </c:strRef>
          </c:tx>
          <c:spPr>
            <a:solidFill>
              <a:schemeClr val="bg1">
                <a:lumMod val="85000"/>
              </a:schemeClr>
            </a:solidFill>
            <a:ln w="25400">
              <a:noFill/>
            </a:ln>
          </c:spPr>
          <c:invertIfNegative val="0"/>
          <c:dLbls>
            <c:spPr>
              <a:noFill/>
              <a:ln>
                <a:noFill/>
              </a:ln>
            </c:spPr>
            <c:txPr>
              <a:bodyPr rot="0" vert="horz"/>
              <a:lstStyle/>
              <a:p>
                <a:pPr algn="ctr">
                  <a:defRPr lang="en-US" sz="900" b="0" i="0" u="none" baseline="0">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2012</c:v>
              </c:pt>
              <c:pt idx="1">
                <c:v>2013</c:v>
              </c:pt>
              <c:pt idx="2">
                <c:v>2014</c:v>
              </c:pt>
              <c:pt idx="3">
                <c:v>2015</c:v>
              </c:pt>
              <c:pt idx="4">
                <c:v>2016</c:v>
              </c:pt>
            </c:numLit>
          </c:cat>
          <c:val>
            <c:numRef>
              <c:f>'7.1 Wynik z prowizji'!$J$14:$N$14</c:f>
              <c:numCache>
                <c:formatCode>0</c:formatCode>
                <c:ptCount val="5"/>
                <c:pt idx="0">
                  <c:v>11.15</c:v>
                </c:pt>
                <c:pt idx="1">
                  <c:v>14.788</c:v>
                </c:pt>
                <c:pt idx="2">
                  <c:v>18.108000000000001</c:v>
                </c:pt>
                <c:pt idx="3">
                  <c:v>18.071000000000002</c:v>
                </c:pt>
                <c:pt idx="4">
                  <c:v>17.718</c:v>
                </c:pt>
              </c:numCache>
            </c:numRef>
          </c:val>
        </c:ser>
        <c:ser>
          <c:idx val="2"/>
          <c:order val="2"/>
          <c:tx>
            <c:strRef>
              <c:f>'7.1 Wynik z prowizji'!$I$16</c:f>
              <c:strCache>
                <c:ptCount val="1"/>
                <c:pt idx="0">
                  <c:v>cash card services, payments made in ATM and POS  </c:v>
                </c:pt>
              </c:strCache>
            </c:strRef>
          </c:tx>
          <c:spPr>
            <a:solidFill>
              <a:srgbClr val="C00000"/>
            </a:solidFill>
            <a:ln w="25400">
              <a:noFill/>
            </a:ln>
          </c:spPr>
          <c:invertIfNegative val="0"/>
          <c:dLbls>
            <c:spPr>
              <a:noFill/>
              <a:ln>
                <a:noFill/>
              </a:ln>
            </c:spPr>
            <c:txPr>
              <a:bodyPr rot="0" vert="horz"/>
              <a:lstStyle/>
              <a:p>
                <a:pPr algn="ctr">
                  <a:defRPr lang="en-US" sz="900" b="0" i="0" u="none" baseline="0">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2012</c:v>
              </c:pt>
              <c:pt idx="1">
                <c:v>2013</c:v>
              </c:pt>
              <c:pt idx="2">
                <c:v>2014</c:v>
              </c:pt>
              <c:pt idx="3">
                <c:v>2015</c:v>
              </c:pt>
              <c:pt idx="4">
                <c:v>2016</c:v>
              </c:pt>
            </c:numLit>
          </c:cat>
          <c:val>
            <c:numRef>
              <c:f>'7.1 Wynik z prowizji'!$J$16:$N$16</c:f>
              <c:numCache>
                <c:formatCode>0</c:formatCode>
                <c:ptCount val="5"/>
                <c:pt idx="0">
                  <c:v>5.5780000000000003</c:v>
                </c:pt>
                <c:pt idx="1">
                  <c:v>8.0120000000000005</c:v>
                </c:pt>
                <c:pt idx="2">
                  <c:v>10.746</c:v>
                </c:pt>
                <c:pt idx="3">
                  <c:v>12.853</c:v>
                </c:pt>
                <c:pt idx="4">
                  <c:v>13.541</c:v>
                </c:pt>
              </c:numCache>
            </c:numRef>
          </c:val>
        </c:ser>
        <c:ser>
          <c:idx val="0"/>
          <c:order val="3"/>
          <c:tx>
            <c:strRef>
              <c:f>'7.1 Wynik z prowizji'!$I$17</c:f>
              <c:strCache>
                <c:ptCount val="1"/>
                <c:pt idx="0">
                  <c:v>cash and settlement services provided to the Group</c:v>
                </c:pt>
              </c:strCache>
            </c:strRef>
          </c:tx>
          <c:spPr>
            <a:solidFill>
              <a:schemeClr val="tx1">
                <a:lumMod val="50000"/>
                <a:lumOff val="50000"/>
              </a:schemeClr>
            </a:solidFill>
            <a:ln w="25400">
              <a:noFill/>
            </a:ln>
          </c:spPr>
          <c:invertIfNegative val="0"/>
          <c:dLbls>
            <c:spPr>
              <a:noFill/>
              <a:ln>
                <a:noFill/>
              </a:ln>
            </c:spPr>
            <c:txPr>
              <a:bodyPr rot="0" vert="horz"/>
              <a:lstStyle/>
              <a:p>
                <a:pPr algn="ctr">
                  <a:defRPr lang="en-US" sz="900" b="0" i="0" u="none" baseline="0">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2012</c:v>
              </c:pt>
              <c:pt idx="1">
                <c:v>2013</c:v>
              </c:pt>
              <c:pt idx="2">
                <c:v>2014</c:v>
              </c:pt>
              <c:pt idx="3">
                <c:v>2015</c:v>
              </c:pt>
              <c:pt idx="4">
                <c:v>2016</c:v>
              </c:pt>
            </c:numLit>
          </c:cat>
          <c:val>
            <c:numRef>
              <c:f>'7.1 Wynik z prowizji'!$J$17:$N$17</c:f>
              <c:numCache>
                <c:formatCode>0</c:formatCode>
                <c:ptCount val="5"/>
                <c:pt idx="0">
                  <c:v>5.52</c:v>
                </c:pt>
                <c:pt idx="1">
                  <c:v>5.9009999999999998</c:v>
                </c:pt>
                <c:pt idx="2">
                  <c:v>8.5129999999999999</c:v>
                </c:pt>
                <c:pt idx="3">
                  <c:v>7.9160000000000004</c:v>
                </c:pt>
                <c:pt idx="4">
                  <c:v>8.11</c:v>
                </c:pt>
              </c:numCache>
            </c:numRef>
          </c:val>
        </c:ser>
        <c:dLbls>
          <c:showLegendKey val="0"/>
          <c:showVal val="0"/>
          <c:showCatName val="0"/>
          <c:showSerName val="0"/>
          <c:showPercent val="0"/>
          <c:showBubbleSize val="0"/>
        </c:dLbls>
        <c:gapWidth val="42"/>
        <c:overlap val="100"/>
        <c:axId val="242185336"/>
        <c:axId val="242185728"/>
      </c:barChart>
      <c:lineChart>
        <c:grouping val="standard"/>
        <c:varyColors val="0"/>
        <c:ser>
          <c:idx val="3"/>
          <c:order val="4"/>
          <c:tx>
            <c:strRef>
              <c:f>'7.1 Wynik z prowizji'!$I$19</c:f>
              <c:strCache>
                <c:ptCount val="1"/>
              </c:strCache>
            </c:strRef>
          </c:tx>
          <c:spPr>
            <a:ln>
              <a:noFill/>
            </a:ln>
          </c:spPr>
          <c:marker>
            <c:symbol val="none"/>
          </c:marker>
          <c:dLbls>
            <c:spPr>
              <a:noFill/>
              <a:ln>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Wynik z prowizji'!$J$13:$N$13</c:f>
              <c:numCache>
                <c:formatCode>General</c:formatCode>
                <c:ptCount val="5"/>
                <c:pt idx="0">
                  <c:v>2012</c:v>
                </c:pt>
                <c:pt idx="1">
                  <c:v>2013</c:v>
                </c:pt>
                <c:pt idx="2">
                  <c:v>2014</c:v>
                </c:pt>
                <c:pt idx="3">
                  <c:v>2015</c:v>
                </c:pt>
                <c:pt idx="4">
                  <c:v>2016</c:v>
                </c:pt>
              </c:numCache>
            </c:numRef>
          </c:cat>
          <c:val>
            <c:numRef>
              <c:f>'7.1 Wynik z prowizji'!$J$19:$N$19</c:f>
              <c:numCache>
                <c:formatCode>#,##0</c:formatCode>
                <c:ptCount val="5"/>
                <c:pt idx="0">
                  <c:v>24.963000000000001</c:v>
                </c:pt>
                <c:pt idx="1">
                  <c:v>31.378</c:v>
                </c:pt>
                <c:pt idx="2">
                  <c:v>42.646999999999998</c:v>
                </c:pt>
                <c:pt idx="3">
                  <c:v>43.873000000000005</c:v>
                </c:pt>
                <c:pt idx="4">
                  <c:v>45.381999999999998</c:v>
                </c:pt>
              </c:numCache>
            </c:numRef>
          </c:val>
          <c:smooth val="0"/>
        </c:ser>
        <c:dLbls>
          <c:showLegendKey val="0"/>
          <c:showVal val="0"/>
          <c:showCatName val="0"/>
          <c:showSerName val="0"/>
          <c:showPercent val="0"/>
          <c:showBubbleSize val="0"/>
        </c:dLbls>
        <c:marker val="1"/>
        <c:smooth val="0"/>
        <c:axId val="242145568"/>
        <c:axId val="242145960"/>
      </c:lineChart>
      <c:catAx>
        <c:axId val="24218533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42185728"/>
        <c:crossesAt val="0"/>
        <c:auto val="1"/>
        <c:lblAlgn val="ctr"/>
        <c:lblOffset val="100"/>
        <c:noMultiLvlLbl val="0"/>
      </c:catAx>
      <c:valAx>
        <c:axId val="242185728"/>
        <c:scaling>
          <c:orientation val="minMax"/>
          <c:max val="60"/>
          <c:min val="0"/>
        </c:scaling>
        <c:delete val="0"/>
        <c:axPos val="l"/>
        <c:numFmt formatCode="0" sourceLinked="1"/>
        <c:majorTickMark val="out"/>
        <c:minorTickMark val="none"/>
        <c:tickLblPos val="none"/>
        <c:spPr>
          <a:ln>
            <a:noFill/>
          </a:ln>
        </c:spPr>
        <c:crossAx val="242185336"/>
        <c:crosses val="autoZero"/>
        <c:crossBetween val="between"/>
      </c:valAx>
      <c:catAx>
        <c:axId val="242145568"/>
        <c:scaling>
          <c:orientation val="minMax"/>
        </c:scaling>
        <c:delete val="1"/>
        <c:axPos val="b"/>
        <c:numFmt formatCode="General" sourceLinked="1"/>
        <c:majorTickMark val="out"/>
        <c:minorTickMark val="none"/>
        <c:tickLblPos val="nextTo"/>
        <c:crossAx val="242145960"/>
        <c:crossesAt val="0"/>
        <c:auto val="1"/>
        <c:lblAlgn val="ctr"/>
        <c:lblOffset val="100"/>
        <c:noMultiLvlLbl val="0"/>
      </c:catAx>
      <c:valAx>
        <c:axId val="242145960"/>
        <c:scaling>
          <c:orientation val="minMax"/>
          <c:max val="200"/>
          <c:min val="-6600"/>
        </c:scaling>
        <c:delete val="0"/>
        <c:axPos val="r"/>
        <c:numFmt formatCode="#,##0" sourceLinked="1"/>
        <c:majorTickMark val="none"/>
        <c:minorTickMark val="none"/>
        <c:tickLblPos val="none"/>
        <c:crossAx val="242145568"/>
        <c:crosses val="max"/>
        <c:crossBetween val="between"/>
      </c:valAx>
      <c:spPr>
        <a:solidFill>
          <a:srgbClr val="FFFFFF"/>
        </a:solidFill>
        <a:ln w="25400">
          <a:noFill/>
        </a:ln>
      </c:spPr>
    </c:plotArea>
    <c:legend>
      <c:legendPos val="b"/>
      <c:layout>
        <c:manualLayout>
          <c:xMode val="edge"/>
          <c:yMode val="edge"/>
          <c:x val="0"/>
          <c:y val="0.80525000000000002"/>
          <c:w val="0.99350000000000005"/>
          <c:h val="0.19475000000000001"/>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9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Administrative expenses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and </a:t>
            </a:r>
            <a:r>
              <a:rPr lang="en-US" sz="900" b="0" i="0" u="none" baseline="0">
                <a:solidFill>
                  <a:schemeClr val="tx1">
                    <a:lumMod val="75000"/>
                    <a:lumOff val="25000"/>
                  </a:schemeClr>
                </a:solidFill>
                <a:latin typeface="Calibri"/>
                <a:ea typeface="Calibri"/>
                <a:cs typeface="Calibri"/>
              </a:rPr>
              <a:t>C/I (%)</a:t>
            </a:r>
          </a:p>
        </c:rich>
      </c:tx>
      <c:layout>
        <c:manualLayout>
          <c:xMode val="edge"/>
          <c:yMode val="edge"/>
          <c:x val="0.14124999999999999"/>
          <c:y val="1.4E-2"/>
        </c:manualLayout>
      </c:layout>
      <c:overlay val="1"/>
      <c:spPr>
        <a:noFill/>
        <a:ln w="25400">
          <a:noFill/>
        </a:ln>
      </c:spPr>
    </c:title>
    <c:autoTitleDeleted val="0"/>
    <c:plotArea>
      <c:layout>
        <c:manualLayout>
          <c:layoutTarget val="inner"/>
          <c:xMode val="edge"/>
          <c:yMode val="edge"/>
          <c:x val="1.6500000000000001E-2"/>
          <c:y val="0.22075"/>
          <c:w val="0.98350000000000004"/>
          <c:h val="0.56825000000000003"/>
        </c:manualLayout>
      </c:layout>
      <c:barChart>
        <c:barDir val="col"/>
        <c:grouping val="stacked"/>
        <c:varyColors val="0"/>
        <c:ser>
          <c:idx val="0"/>
          <c:order val="0"/>
          <c:tx>
            <c:strRef>
              <c:f>'7.1 Koszty'!$I$3</c:f>
              <c:strCache>
                <c:ptCount val="1"/>
                <c:pt idx="0">
                  <c:v>employee benefits</c:v>
                </c:pt>
              </c:strCache>
            </c:strRef>
          </c:tx>
          <c:spPr>
            <a:solidFill>
              <a:schemeClr val="bg1">
                <a:lumMod val="50000"/>
              </a:schemeClr>
            </a:solidFill>
            <a:ln w="25400">
              <a:noFill/>
            </a:ln>
          </c:spPr>
          <c:invertIfNegative val="0"/>
          <c:dLbls>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Koszty'!$L$2:$Q$2</c:f>
              <c:numCache>
                <c:formatCode>General</c:formatCode>
                <c:ptCount val="6"/>
                <c:pt idx="0">
                  <c:v>2011</c:v>
                </c:pt>
                <c:pt idx="1">
                  <c:v>2012</c:v>
                </c:pt>
                <c:pt idx="2">
                  <c:v>2013</c:v>
                </c:pt>
                <c:pt idx="3">
                  <c:v>2014</c:v>
                </c:pt>
                <c:pt idx="4">
                  <c:v>2015</c:v>
                </c:pt>
                <c:pt idx="5">
                  <c:v>2016</c:v>
                </c:pt>
              </c:numCache>
            </c:numRef>
          </c:cat>
          <c:val>
            <c:numRef>
              <c:f>'7.1 Koszty'!$L$3:$Q$3</c:f>
              <c:numCache>
                <c:formatCode>#,##0</c:formatCode>
                <c:ptCount val="6"/>
                <c:pt idx="0">
                  <c:v>97.416670670000016</c:v>
                </c:pt>
                <c:pt idx="1">
                  <c:v>101.14700000000001</c:v>
                </c:pt>
                <c:pt idx="2">
                  <c:v>92.372</c:v>
                </c:pt>
                <c:pt idx="3">
                  <c:v>99.397999999999996</c:v>
                </c:pt>
                <c:pt idx="4">
                  <c:v>95.275999999999996</c:v>
                </c:pt>
                <c:pt idx="5">
                  <c:v>102.105</c:v>
                </c:pt>
              </c:numCache>
            </c:numRef>
          </c:val>
        </c:ser>
        <c:ser>
          <c:idx val="1"/>
          <c:order val="1"/>
          <c:tx>
            <c:strRef>
              <c:f>'7.1 Koszty'!$I$4</c:f>
              <c:strCache>
                <c:ptCount val="1"/>
                <c:pt idx="0">
                  <c:v>non-personnel costs</c:v>
                </c:pt>
              </c:strCache>
            </c:strRef>
          </c:tx>
          <c:spPr>
            <a:solidFill>
              <a:schemeClr val="bg1">
                <a:lumMod val="75000"/>
              </a:schemeClr>
            </a:solidFill>
            <a:ln w="25400">
              <a:noFill/>
            </a:ln>
          </c:spPr>
          <c:invertIfNegative val="0"/>
          <c:dLbls>
            <c:dLbl>
              <c:idx val="1"/>
              <c:layout>
                <c:manualLayout>
                  <c:x val="0"/>
                  <c:y val="2.1499999999999998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3.175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3.7249999999999998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3.7499999999999999E-3"/>
                  <c:y val="2.6749999999999999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9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Koszty'!$L$2:$Q$2</c:f>
              <c:numCache>
                <c:formatCode>General</c:formatCode>
                <c:ptCount val="6"/>
                <c:pt idx="0">
                  <c:v>2011</c:v>
                </c:pt>
                <c:pt idx="1">
                  <c:v>2012</c:v>
                </c:pt>
                <c:pt idx="2">
                  <c:v>2013</c:v>
                </c:pt>
                <c:pt idx="3">
                  <c:v>2014</c:v>
                </c:pt>
                <c:pt idx="4">
                  <c:v>2015</c:v>
                </c:pt>
                <c:pt idx="5">
                  <c:v>2016</c:v>
                </c:pt>
              </c:numCache>
            </c:numRef>
          </c:cat>
          <c:val>
            <c:numRef>
              <c:f>'7.1 Koszty'!$L$4:$Q$4</c:f>
              <c:numCache>
                <c:formatCode>#,##0</c:formatCode>
                <c:ptCount val="6"/>
                <c:pt idx="0">
                  <c:v>94.920302750000005</c:v>
                </c:pt>
                <c:pt idx="1">
                  <c:v>96.251999999999995</c:v>
                </c:pt>
                <c:pt idx="2">
                  <c:v>99.427000000000007</c:v>
                </c:pt>
                <c:pt idx="3">
                  <c:v>98.42</c:v>
                </c:pt>
                <c:pt idx="4">
                  <c:v>103.57599999999999</c:v>
                </c:pt>
                <c:pt idx="5">
                  <c:v>98.909000000000006</c:v>
                </c:pt>
              </c:numCache>
            </c:numRef>
          </c:val>
        </c:ser>
        <c:ser>
          <c:idx val="2"/>
          <c:order val="2"/>
          <c:tx>
            <c:strRef>
              <c:f>'7.1 Koszty'!$I$5</c:f>
              <c:strCache>
                <c:ptCount val="1"/>
                <c:pt idx="0">
                  <c:v>amortization/depreciation</c:v>
                </c:pt>
              </c:strCache>
            </c:strRef>
          </c:tx>
          <c:spPr>
            <a:solidFill>
              <a:srgbClr val="C00000"/>
            </a:solidFill>
            <a:ln w="25400">
              <a:noFill/>
            </a:ln>
          </c:spPr>
          <c:invertIfNegative val="0"/>
          <c:dLbls>
            <c:dLbl>
              <c:idx val="2"/>
              <c:layout>
                <c:manualLayout>
                  <c:x val="-2.5000000000000001E-3"/>
                  <c:y val="-1.7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5.0000000000000001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4.0000000000000001E-3"/>
                  <c:y val="-7.5000000000000002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5.0000000000000001E-3"/>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chemeClr val="bg1"/>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Koszty'!$L$2:$Q$2</c:f>
              <c:numCache>
                <c:formatCode>General</c:formatCode>
                <c:ptCount val="6"/>
                <c:pt idx="0">
                  <c:v>2011</c:v>
                </c:pt>
                <c:pt idx="1">
                  <c:v>2012</c:v>
                </c:pt>
                <c:pt idx="2">
                  <c:v>2013</c:v>
                </c:pt>
                <c:pt idx="3">
                  <c:v>2014</c:v>
                </c:pt>
                <c:pt idx="4">
                  <c:v>2015</c:v>
                </c:pt>
                <c:pt idx="5">
                  <c:v>2016</c:v>
                </c:pt>
              </c:numCache>
            </c:numRef>
          </c:cat>
          <c:val>
            <c:numRef>
              <c:f>'7.1 Koszty'!$L$5:$Q$5</c:f>
              <c:numCache>
                <c:formatCode>#,##0</c:formatCode>
                <c:ptCount val="6"/>
                <c:pt idx="0">
                  <c:v>17.501100397070623</c:v>
                </c:pt>
                <c:pt idx="1">
                  <c:v>20.957000000000001</c:v>
                </c:pt>
                <c:pt idx="2">
                  <c:v>21.939</c:v>
                </c:pt>
                <c:pt idx="3">
                  <c:v>20.803999999999998</c:v>
                </c:pt>
                <c:pt idx="4">
                  <c:v>18.178000000000001</c:v>
                </c:pt>
                <c:pt idx="5">
                  <c:v>23.884</c:v>
                </c:pt>
              </c:numCache>
            </c:numRef>
          </c:val>
        </c:ser>
        <c:dLbls>
          <c:showLegendKey val="0"/>
          <c:showVal val="0"/>
          <c:showCatName val="0"/>
          <c:showSerName val="0"/>
          <c:showPercent val="0"/>
          <c:showBubbleSize val="0"/>
        </c:dLbls>
        <c:gapWidth val="60"/>
        <c:overlap val="100"/>
        <c:axId val="242146744"/>
        <c:axId val="242147136"/>
      </c:barChart>
      <c:lineChart>
        <c:grouping val="standard"/>
        <c:varyColors val="0"/>
        <c:ser>
          <c:idx val="4"/>
          <c:order val="4"/>
          <c:spPr>
            <a:ln>
              <a:noFill/>
            </a:ln>
          </c:spPr>
          <c:marker>
            <c:symbol val="none"/>
          </c:marker>
          <c:dLbls>
            <c:dLbl>
              <c:idx val="0"/>
              <c:layout>
                <c:manualLayout>
                  <c:x val="-5.6750000000000002E-2"/>
                  <c:y val="-0.11225"/>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6750000000000002E-2"/>
                  <c:y val="-8.824999999999999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6750000000000002E-2"/>
                  <c:y val="-8.824999999999999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749999999999998E-2"/>
                  <c:y val="-9.4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6750000000000002E-2"/>
                  <c:y val="-9.4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4.6249999999999999E-2"/>
                  <c:y val="-8.250000000000000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Koszty'!$L$2:$Q$2</c:f>
              <c:numCache>
                <c:formatCode>General</c:formatCode>
                <c:ptCount val="6"/>
                <c:pt idx="0">
                  <c:v>2011</c:v>
                </c:pt>
                <c:pt idx="1">
                  <c:v>2012</c:v>
                </c:pt>
                <c:pt idx="2">
                  <c:v>2013</c:v>
                </c:pt>
                <c:pt idx="3">
                  <c:v>2014</c:v>
                </c:pt>
                <c:pt idx="4">
                  <c:v>2015</c:v>
                </c:pt>
                <c:pt idx="5">
                  <c:v>2016</c:v>
                </c:pt>
              </c:numCache>
            </c:numRef>
          </c:cat>
          <c:val>
            <c:numRef>
              <c:f>'7.1 Koszty'!$L$7:$Q$7</c:f>
              <c:numCache>
                <c:formatCode>#,##0</c:formatCode>
                <c:ptCount val="6"/>
                <c:pt idx="0">
                  <c:v>209.83807381707064</c:v>
                </c:pt>
                <c:pt idx="1">
                  <c:v>218.35599999999999</c:v>
                </c:pt>
                <c:pt idx="2">
                  <c:v>212.738</c:v>
                </c:pt>
                <c:pt idx="3">
                  <c:v>218.62199999999999</c:v>
                </c:pt>
                <c:pt idx="4">
                  <c:v>217.02999999999997</c:v>
                </c:pt>
                <c:pt idx="5">
                  <c:v>224.89800000000002</c:v>
                </c:pt>
              </c:numCache>
            </c:numRef>
          </c:val>
          <c:smooth val="0"/>
        </c:ser>
        <c:dLbls>
          <c:showLegendKey val="0"/>
          <c:showVal val="0"/>
          <c:showCatName val="0"/>
          <c:showSerName val="0"/>
          <c:showPercent val="0"/>
          <c:showBubbleSize val="0"/>
        </c:dLbls>
        <c:marker val="1"/>
        <c:smooth val="0"/>
        <c:axId val="242146744"/>
        <c:axId val="242147136"/>
      </c:lineChart>
      <c:lineChart>
        <c:grouping val="standard"/>
        <c:varyColors val="0"/>
        <c:ser>
          <c:idx val="3"/>
          <c:order val="3"/>
          <c:tx>
            <c:strRef>
              <c:f>'7.1 Koszty'!$I$6</c:f>
              <c:strCache>
                <c:ptCount val="1"/>
                <c:pt idx="0">
                  <c:v>C/I</c:v>
                </c:pt>
              </c:strCache>
            </c:strRef>
          </c:tx>
          <c:spPr>
            <a:ln w="25400">
              <a:solidFill>
                <a:srgbClr val="DD0806"/>
              </a:solidFill>
              <a:prstDash val="solid"/>
            </a:ln>
          </c:spPr>
          <c:marker>
            <c:symbol val="square"/>
            <c:size val="5"/>
            <c:spPr>
              <a:solidFill>
                <a:srgbClr val="E40005"/>
              </a:solidFill>
              <a:ln>
                <a:solidFill>
                  <a:srgbClr val="DD0806"/>
                </a:solidFill>
                <a:prstDash val="solid"/>
              </a:ln>
            </c:spPr>
          </c:marker>
          <c:dLbls>
            <c:dLbl>
              <c:idx val="0"/>
              <c:layout>
                <c:manualLayout>
                  <c:x val="-6.4250000000000002E-2"/>
                  <c:y val="-3.925E-2"/>
                </c:manualLayout>
              </c:layout>
              <c:spPr>
                <a:noFill/>
                <a:ln w="25400">
                  <a:noFill/>
                </a:ln>
              </c:spPr>
              <c:txPr>
                <a:bodyPr rot="0" vert="horz"/>
                <a:lstStyle/>
                <a:p>
                  <a:pPr algn="ctr">
                    <a:defRPr lang="en-US" sz="800" b="0" i="0" u="none" baseline="0">
                      <a:solidFill>
                        <a:srgbClr val="C00000"/>
                      </a:solidFill>
                      <a:latin typeface="Calibri"/>
                      <a:ea typeface="Calibri"/>
                      <a:cs typeface="Calibri"/>
                    </a:defRPr>
                  </a:pPr>
                  <a:endParaRPr lang="pl-PL"/>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6.1499999999999999E-2"/>
                  <c:y val="3.6749999999999998E-2"/>
                </c:manualLayout>
              </c:layout>
              <c:spPr>
                <a:noFill/>
                <a:ln w="25400">
                  <a:noFill/>
                </a:ln>
              </c:spPr>
              <c:txPr>
                <a:bodyPr rot="0" vert="horz"/>
                <a:lstStyle/>
                <a:p>
                  <a:pPr algn="ctr">
                    <a:defRPr lang="en-US" sz="800" b="0" i="0" u="none" baseline="0">
                      <a:solidFill>
                        <a:srgbClr val="C00000"/>
                      </a:solidFill>
                      <a:latin typeface="Calibri"/>
                      <a:ea typeface="Calibri"/>
                      <a:cs typeface="Calibri"/>
                    </a:defRPr>
                  </a:pPr>
                  <a:endParaRPr lang="pl-PL"/>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6.0249999999999998E-2"/>
                  <c:y val="4.725E-2"/>
                </c:manualLayout>
              </c:layout>
              <c:spPr>
                <a:noFill/>
                <a:ln w="25400">
                  <a:noFill/>
                </a:ln>
              </c:spPr>
              <c:txPr>
                <a:bodyPr rot="0" vert="horz"/>
                <a:lstStyle/>
                <a:p>
                  <a:pPr algn="ctr">
                    <a:defRPr lang="en-US" sz="800" b="0" i="0" u="none" baseline="0">
                      <a:solidFill>
                        <a:srgbClr val="C00000"/>
                      </a:solidFill>
                      <a:latin typeface="Calibri"/>
                      <a:ea typeface="Calibri"/>
                      <a:cs typeface="Calibri"/>
                    </a:defRPr>
                  </a:pPr>
                  <a:endParaRPr lang="pl-PL"/>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25E-2"/>
                  <c:y val="-4.1500000000000002E-2"/>
                </c:manualLayout>
              </c:layout>
              <c:spPr>
                <a:noFill/>
                <a:ln w="25400">
                  <a:noFill/>
                </a:ln>
              </c:spPr>
              <c:txPr>
                <a:bodyPr rot="0" vert="horz"/>
                <a:lstStyle/>
                <a:p>
                  <a:pPr algn="ctr">
                    <a:defRPr lang="en-US" sz="800" b="0" i="0" u="none" baseline="0">
                      <a:solidFill>
                        <a:srgbClr val="C00000"/>
                      </a:solidFill>
                      <a:latin typeface="Calibri"/>
                      <a:ea typeface="Calibri"/>
                      <a:cs typeface="Calibri"/>
                    </a:defRPr>
                  </a:pPr>
                  <a:endParaRPr lang="pl-PL"/>
                </a:p>
              </c:txPr>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6.225E-2"/>
                  <c:y val="-3.6999999999999998E-2"/>
                </c:manualLayout>
              </c:layout>
              <c:spPr>
                <a:noFill/>
                <a:ln w="25400">
                  <a:noFill/>
                </a:ln>
              </c:spPr>
              <c:txPr>
                <a:bodyPr rot="0" vert="horz"/>
                <a:lstStyle/>
                <a:p>
                  <a:pPr algn="ctr">
                    <a:defRPr lang="en-US" sz="800" b="0" i="0" u="none" baseline="0">
                      <a:solidFill>
                        <a:srgbClr val="C00000"/>
                      </a:solidFill>
                      <a:latin typeface="Calibri"/>
                      <a:ea typeface="Calibri"/>
                      <a:cs typeface="Calibri"/>
                    </a:defRPr>
                  </a:pPr>
                  <a:endParaRPr lang="pl-PL"/>
                </a:p>
              </c:txPr>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5249999999999997E-2"/>
                  <c:y val="-4.3749999999999997E-2"/>
                </c:manualLayout>
              </c:layout>
              <c:spPr>
                <a:noFill/>
                <a:ln w="25400">
                  <a:noFill/>
                </a:ln>
              </c:spPr>
              <c:txPr>
                <a:bodyPr rot="0" vert="horz"/>
                <a:lstStyle/>
                <a:p>
                  <a:pPr algn="ctr">
                    <a:defRPr lang="en-US" sz="800" b="0" i="0" u="none" baseline="0">
                      <a:solidFill>
                        <a:srgbClr val="C00000"/>
                      </a:solidFill>
                      <a:latin typeface="Calibri"/>
                      <a:ea typeface="Calibri"/>
                      <a:cs typeface="Calibri"/>
                    </a:defRPr>
                  </a:pPr>
                  <a:endParaRPr lang="pl-PL"/>
                </a:p>
              </c:txPr>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txPr>
              <a:bodyPr rot="0" vert="horz"/>
              <a:lstStyle/>
              <a:p>
                <a:pPr algn="ctr">
                  <a:defRPr lang="en-US" sz="800" b="0" i="0" u="none" baseline="0">
                    <a:solidFill>
                      <a:srgbClr val="C00000"/>
                    </a:solidFill>
                    <a:latin typeface="Calibri"/>
                    <a:ea typeface="Calibri"/>
                    <a:cs typeface="Calibri"/>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2009</c:v>
              </c:pt>
              <c:pt idx="1">
                <c:v>2010</c:v>
              </c:pt>
              <c:pt idx="2">
                <c:v>2011</c:v>
              </c:pt>
              <c:pt idx="3">
                <c:v>2012</c:v>
              </c:pt>
              <c:pt idx="4">
                <c:v>2013</c:v>
              </c:pt>
            </c:numLit>
          </c:cat>
          <c:val>
            <c:numRef>
              <c:f>'7.1 Koszty'!$L$6:$Q$6</c:f>
              <c:numCache>
                <c:formatCode>#\ ##0.0</c:formatCode>
                <c:ptCount val="6"/>
                <c:pt idx="0">
                  <c:v>80.630559664931127</c:v>
                </c:pt>
                <c:pt idx="1">
                  <c:v>74.74873339723402</c:v>
                </c:pt>
                <c:pt idx="2">
                  <c:v>71.293851124009706</c:v>
                </c:pt>
                <c:pt idx="3">
                  <c:v>65.303184180655947</c:v>
                </c:pt>
                <c:pt idx="4">
                  <c:v>66.8</c:v>
                </c:pt>
                <c:pt idx="5">
                  <c:v>67.599999999999994</c:v>
                </c:pt>
              </c:numCache>
            </c:numRef>
          </c:val>
          <c:smooth val="0"/>
        </c:ser>
        <c:dLbls>
          <c:showLegendKey val="0"/>
          <c:showVal val="0"/>
          <c:showCatName val="0"/>
          <c:showSerName val="0"/>
          <c:showPercent val="0"/>
          <c:showBubbleSize val="0"/>
        </c:dLbls>
        <c:marker val="1"/>
        <c:smooth val="0"/>
        <c:axId val="242147528"/>
        <c:axId val="242147920"/>
      </c:lineChart>
      <c:catAx>
        <c:axId val="2421467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42147136"/>
        <c:crosses val="autoZero"/>
        <c:auto val="1"/>
        <c:lblAlgn val="ctr"/>
        <c:lblOffset val="100"/>
        <c:noMultiLvlLbl val="0"/>
      </c:catAx>
      <c:valAx>
        <c:axId val="242147136"/>
        <c:scaling>
          <c:orientation val="minMax"/>
          <c:max val="250"/>
        </c:scaling>
        <c:delete val="0"/>
        <c:axPos val="l"/>
        <c:numFmt formatCode="#,##0" sourceLinked="1"/>
        <c:majorTickMark val="none"/>
        <c:minorTickMark val="none"/>
        <c:tickLblPos val="none"/>
        <c:spPr>
          <a:ln w="9525">
            <a:noFill/>
          </a:ln>
        </c:spPr>
        <c:crossAx val="242146744"/>
        <c:crosses val="autoZero"/>
        <c:crossBetween val="between"/>
      </c:valAx>
      <c:catAx>
        <c:axId val="242147528"/>
        <c:scaling>
          <c:orientation val="minMax"/>
        </c:scaling>
        <c:delete val="1"/>
        <c:axPos val="b"/>
        <c:numFmt formatCode="General" sourceLinked="1"/>
        <c:majorTickMark val="out"/>
        <c:minorTickMark val="none"/>
        <c:tickLblPos val="nextTo"/>
        <c:crossAx val="242147920"/>
        <c:crosses val="autoZero"/>
        <c:auto val="1"/>
        <c:lblAlgn val="ctr"/>
        <c:lblOffset val="100"/>
        <c:noMultiLvlLbl val="0"/>
      </c:catAx>
      <c:valAx>
        <c:axId val="242147920"/>
        <c:scaling>
          <c:orientation val="minMax"/>
          <c:max val="90"/>
          <c:min val="20"/>
        </c:scaling>
        <c:delete val="0"/>
        <c:axPos val="r"/>
        <c:numFmt formatCode="#\ ##0.0" sourceLinked="1"/>
        <c:majorTickMark val="none"/>
        <c:minorTickMark val="none"/>
        <c:tickLblPos val="none"/>
        <c:spPr>
          <a:ln>
            <a:noFill/>
          </a:ln>
        </c:spPr>
        <c:crossAx val="242147528"/>
        <c:crosses val="max"/>
        <c:crossBetween val="between"/>
      </c:valAx>
      <c:spPr>
        <a:solidFill>
          <a:srgbClr val="FFFFFF"/>
        </a:solidFill>
        <a:ln w="25400">
          <a:noFill/>
        </a:ln>
      </c:spPr>
    </c:plotArea>
    <c:legend>
      <c:legendPos val="b"/>
      <c:legendEntry>
        <c:idx val="3"/>
        <c:delete val="1"/>
      </c:legendEntry>
      <c:layout>
        <c:manualLayout>
          <c:xMode val="edge"/>
          <c:yMode val="edge"/>
          <c:x val="4.1250000000000002E-2"/>
          <c:y val="0.89200000000000002"/>
          <c:w val="0.95874999999999999"/>
          <c:h val="0.108"/>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65000"/>
                    <a:lumOff val="35000"/>
                  </a:schemeClr>
                </a:solidFill>
                <a:latin typeface="+mn-lt"/>
                <a:ea typeface="+mn-lt"/>
                <a:cs typeface="+mn-lt"/>
              </a:rPr>
              <a:t>Structure of administrative expenses </a:t>
            </a:r>
            <a:r>
              <a:rPr lang="en-US" sz="900" b="0" i="0" u="none" baseline="0">
                <a:solidFill>
                  <a:schemeClr val="tx1">
                    <a:lumMod val="65000"/>
                    <a:lumOff val="35000"/>
                  </a:schemeClr>
                </a:solidFill>
                <a:latin typeface="+mn-lt"/>
                <a:ea typeface="+mn-lt"/>
                <a:cs typeface="+mn-lt"/>
              </a:rPr>
              <a:t>(%)</a:t>
            </a:r>
          </a:p>
        </c:rich>
      </c:tx>
      <c:overlay val="0"/>
      <c:spPr>
        <a:noFill/>
        <a:ln>
          <a:noFill/>
        </a:ln>
      </c:spPr>
    </c:title>
    <c:autoTitleDeleted val="0"/>
    <c:plotArea>
      <c:layout>
        <c:manualLayout>
          <c:layoutTarget val="inner"/>
          <c:xMode val="edge"/>
          <c:yMode val="edge"/>
          <c:x val="1.575E-2"/>
          <c:y val="0.17499999999999999"/>
          <c:w val="0.98024999999999995"/>
          <c:h val="0.61024999999999996"/>
        </c:manualLayout>
      </c:layout>
      <c:barChart>
        <c:barDir val="col"/>
        <c:grouping val="percentStacked"/>
        <c:varyColors val="0"/>
        <c:ser>
          <c:idx val="0"/>
          <c:order val="0"/>
          <c:tx>
            <c:strRef>
              <c:f>'7.1 Koszty'!$I$3</c:f>
              <c:strCache>
                <c:ptCount val="1"/>
                <c:pt idx="0">
                  <c:v>employee benefits</c:v>
                </c:pt>
              </c:strCache>
            </c:strRef>
          </c:tx>
          <c:spPr>
            <a:solidFill>
              <a:schemeClr val="tx1">
                <a:lumMod val="65000"/>
                <a:lumOff val="35000"/>
              </a:schemeClr>
            </a:solidFill>
            <a:ln>
              <a:noFill/>
            </a:ln>
          </c:spPr>
          <c:invertIfNegative val="0"/>
          <c:dLbls>
            <c:spPr>
              <a:noFill/>
              <a:ln>
                <a:noFill/>
              </a:ln>
            </c:spPr>
            <c:txPr>
              <a:bodyPr rot="0" vert="horz"/>
              <a:lstStyle/>
              <a:p>
                <a:pPr algn="ctr">
                  <a:defRPr lang="en-US" sz="800" b="0" i="0" u="none" baseline="0">
                    <a:solidFill>
                      <a:srgbClr val="000000"/>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Koszty'!$L$12:$Q$12</c:f>
              <c:numCache>
                <c:formatCode>General</c:formatCode>
                <c:ptCount val="6"/>
                <c:pt idx="0">
                  <c:v>2011</c:v>
                </c:pt>
                <c:pt idx="1">
                  <c:v>2012</c:v>
                </c:pt>
                <c:pt idx="2">
                  <c:v>2013</c:v>
                </c:pt>
                <c:pt idx="3">
                  <c:v>2014</c:v>
                </c:pt>
                <c:pt idx="4">
                  <c:v>2015</c:v>
                </c:pt>
                <c:pt idx="5">
                  <c:v>2016</c:v>
                </c:pt>
              </c:numCache>
            </c:numRef>
          </c:cat>
          <c:val>
            <c:numRef>
              <c:f>'7.1 Koszty'!$L$13:$Q$13</c:f>
            </c:numRef>
          </c:val>
        </c:ser>
        <c:ser>
          <c:idx val="1"/>
          <c:order val="1"/>
          <c:tx>
            <c:strRef>
              <c:f>'7.1 Koszty'!$I$4</c:f>
              <c:strCache>
                <c:ptCount val="1"/>
                <c:pt idx="0">
                  <c:v>non-personnel costs</c:v>
                </c:pt>
              </c:strCache>
            </c:strRef>
          </c:tx>
          <c:spPr>
            <a:solidFill>
              <a:schemeClr val="bg1">
                <a:lumMod val="65000"/>
              </a:schemeClr>
            </a:solidFill>
            <a:ln>
              <a:noFill/>
            </a:ln>
          </c:spPr>
          <c:invertIfNegative val="0"/>
          <c:dLbls>
            <c:spPr>
              <a:noFill/>
              <a:ln>
                <a:noFill/>
              </a:ln>
            </c:spPr>
            <c:txPr>
              <a:bodyPr rot="0" vert="horz"/>
              <a:lstStyle/>
              <a:p>
                <a:pPr algn="ctr">
                  <a:defRPr lang="en-US" sz="800" b="0" i="0" u="none" baseline="0">
                    <a:solidFill>
                      <a:srgbClr val="000000"/>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Koszty'!$L$12:$Q$12</c:f>
              <c:numCache>
                <c:formatCode>General</c:formatCode>
                <c:ptCount val="6"/>
                <c:pt idx="0">
                  <c:v>2011</c:v>
                </c:pt>
                <c:pt idx="1">
                  <c:v>2012</c:v>
                </c:pt>
                <c:pt idx="2">
                  <c:v>2013</c:v>
                </c:pt>
                <c:pt idx="3">
                  <c:v>2014</c:v>
                </c:pt>
                <c:pt idx="4">
                  <c:v>2015</c:v>
                </c:pt>
                <c:pt idx="5">
                  <c:v>2016</c:v>
                </c:pt>
              </c:numCache>
            </c:numRef>
          </c:cat>
          <c:val>
            <c:numRef>
              <c:f>'7.1 Koszty'!$L$14:$Q$14</c:f>
              <c:numCache>
                <c:formatCode>#,##0</c:formatCode>
                <c:ptCount val="6"/>
                <c:pt idx="0">
                  <c:v>45.235023855941485</c:v>
                </c:pt>
                <c:pt idx="1">
                  <c:v>44.080309219806182</c:v>
                </c:pt>
                <c:pt idx="2">
                  <c:v>46.73683121962226</c:v>
                </c:pt>
                <c:pt idx="3">
                  <c:v>45.018342161356131</c:v>
                </c:pt>
                <c:pt idx="4">
                  <c:v>47.724277749619873</c:v>
                </c:pt>
                <c:pt idx="5">
                  <c:v>43.979492925681861</c:v>
                </c:pt>
              </c:numCache>
            </c:numRef>
          </c:val>
        </c:ser>
        <c:ser>
          <c:idx val="2"/>
          <c:order val="2"/>
          <c:tx>
            <c:strRef>
              <c:f>'7.1 Koszty'!$I$5</c:f>
              <c:strCache>
                <c:ptCount val="1"/>
                <c:pt idx="0">
                  <c:v>amortization/depreciation</c:v>
                </c:pt>
              </c:strCache>
            </c:strRef>
          </c:tx>
          <c:spPr>
            <a:solidFill>
              <a:srgbClr val="C00000"/>
            </a:solidFill>
            <a:ln>
              <a:noFill/>
            </a:ln>
          </c:spPr>
          <c:invertIfNegative val="0"/>
          <c:dLbls>
            <c:spPr>
              <a:noFill/>
              <a:ln>
                <a:noFill/>
              </a:ln>
            </c:spPr>
            <c:txPr>
              <a:bodyPr rot="0" vert="horz"/>
              <a:lstStyle/>
              <a:p>
                <a:pPr algn="ctr">
                  <a:defRPr lang="en-US" sz="800" b="0" i="0" u="none" baseline="0">
                    <a:solidFill>
                      <a:schemeClr val="bg1"/>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 Koszty'!$L$12:$Q$12</c:f>
              <c:numCache>
                <c:formatCode>General</c:formatCode>
                <c:ptCount val="6"/>
                <c:pt idx="0">
                  <c:v>2011</c:v>
                </c:pt>
                <c:pt idx="1">
                  <c:v>2012</c:v>
                </c:pt>
                <c:pt idx="2">
                  <c:v>2013</c:v>
                </c:pt>
                <c:pt idx="3">
                  <c:v>2014</c:v>
                </c:pt>
                <c:pt idx="4">
                  <c:v>2015</c:v>
                </c:pt>
                <c:pt idx="5">
                  <c:v>2016</c:v>
                </c:pt>
              </c:numCache>
            </c:numRef>
          </c:cat>
          <c:val>
            <c:numRef>
              <c:f>'7.1 Koszty'!$L$15:$Q$15</c:f>
              <c:numCache>
                <c:formatCode>#,##0</c:formatCode>
                <c:ptCount val="6"/>
                <c:pt idx="0">
                  <c:v>8.3402883369618905</c:v>
                </c:pt>
                <c:pt idx="1">
                  <c:v>9.5976295590686789</c:v>
                </c:pt>
                <c:pt idx="2">
                  <c:v>10.312685086820409</c:v>
                </c:pt>
                <c:pt idx="3">
                  <c:v>9.5159682008215096</c:v>
                </c:pt>
                <c:pt idx="4">
                  <c:v>8.375800580564901</c:v>
                </c:pt>
                <c:pt idx="5">
                  <c:v>10.619925477327499</c:v>
                </c:pt>
              </c:numCache>
            </c:numRef>
          </c:val>
        </c:ser>
        <c:dLbls>
          <c:showLegendKey val="0"/>
          <c:showVal val="0"/>
          <c:showCatName val="0"/>
          <c:showSerName val="0"/>
          <c:showPercent val="0"/>
          <c:showBubbleSize val="0"/>
        </c:dLbls>
        <c:gapWidth val="60"/>
        <c:overlap val="100"/>
        <c:axId val="242148704"/>
        <c:axId val="242149096"/>
      </c:barChart>
      <c:catAx>
        <c:axId val="242148704"/>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rot="-60000000" vert="horz"/>
          <a:lstStyle/>
          <a:p>
            <a:pPr>
              <a:defRPr lang="en-US" sz="800" b="0" i="0" u="none" baseline="0">
                <a:solidFill>
                  <a:schemeClr val="tx1">
                    <a:lumMod val="75000"/>
                    <a:lumOff val="25000"/>
                  </a:schemeClr>
                </a:solidFill>
                <a:latin typeface="+mn-lt"/>
                <a:ea typeface="+mn-lt"/>
                <a:cs typeface="+mn-lt"/>
              </a:defRPr>
            </a:pPr>
            <a:endParaRPr lang="pl-PL"/>
          </a:p>
        </c:txPr>
        <c:crossAx val="242149096"/>
        <c:crosses val="autoZero"/>
        <c:auto val="1"/>
        <c:lblAlgn val="ctr"/>
        <c:lblOffset val="100"/>
        <c:noMultiLvlLbl val="0"/>
      </c:catAx>
      <c:valAx>
        <c:axId val="242149096"/>
        <c:scaling>
          <c:orientation val="minMax"/>
        </c:scaling>
        <c:delete val="1"/>
        <c:axPos val="l"/>
        <c:numFmt formatCode="0%" sourceLinked="1"/>
        <c:majorTickMark val="none"/>
        <c:minorTickMark val="none"/>
        <c:tickLblPos val="nextTo"/>
        <c:crossAx val="242148704"/>
        <c:crosses val="autoZero"/>
        <c:crossBetween val="between"/>
      </c:valAx>
      <c:spPr>
        <a:noFill/>
        <a:ln>
          <a:noFill/>
        </a:ln>
      </c:spPr>
    </c:plotArea>
    <c:legend>
      <c:legendPos val="b"/>
      <c:overlay val="0"/>
      <c:spPr>
        <a:noFill/>
        <a:ln>
          <a:noFill/>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chemeClr val="bg1"/>
    </a:solidFill>
    <a:ln w="9525">
      <a:noFill/>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Net impairment losses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Risk cost margin </a:t>
            </a:r>
            <a:r>
              <a:rPr lang="en-US" sz="900" b="0" i="0" u="none" baseline="0">
                <a:solidFill>
                  <a:schemeClr val="tx1">
                    <a:lumMod val="75000"/>
                    <a:lumOff val="25000"/>
                  </a:schemeClr>
                </a:solidFill>
                <a:latin typeface="Calibri"/>
                <a:ea typeface="Calibri"/>
                <a:cs typeface="Calibri"/>
              </a:rPr>
              <a:t>(%)</a:t>
            </a:r>
            <a:r>
              <a:rPr lang="en-US" sz="900" b="1" i="0" u="none" baseline="0">
                <a:solidFill>
                  <a:srgbClr val="000000"/>
                </a:solidFill>
                <a:latin typeface="Calibri"/>
                <a:ea typeface="Calibri"/>
                <a:cs typeface="Calibri"/>
              </a:rPr>
              <a:t>
</a:t>
            </a:r>
          </a:p>
        </c:rich>
      </c:tx>
      <c:layout>
        <c:manualLayout>
          <c:xMode val="edge"/>
          <c:yMode val="edge"/>
          <c:x val="0.17599999999999999"/>
          <c:y val="5.0000000000000001E-3"/>
        </c:manualLayout>
      </c:layout>
      <c:overlay val="1"/>
      <c:spPr>
        <a:noFill/>
        <a:ln w="25400">
          <a:noFill/>
        </a:ln>
      </c:spPr>
    </c:title>
    <c:autoTitleDeleted val="0"/>
    <c:plotArea>
      <c:layout>
        <c:manualLayout>
          <c:layoutTarget val="inner"/>
          <c:xMode val="edge"/>
          <c:yMode val="edge"/>
          <c:x val="2.8000000000000001E-2"/>
          <c:y val="0.16725000000000001"/>
          <c:w val="0.95199999999999996"/>
          <c:h val="0.66374999999999995"/>
        </c:manualLayout>
      </c:layout>
      <c:barChart>
        <c:barDir val="col"/>
        <c:grouping val="clustered"/>
        <c:varyColors val="0"/>
        <c:ser>
          <c:idx val="1"/>
          <c:order val="0"/>
          <c:tx>
            <c:strRef>
              <c:f>'6.1 - Rezerwy'!$J$2</c:f>
              <c:strCache>
                <c:ptCount val="1"/>
                <c:pt idx="0">
                  <c:v>Net impairment losses</c:v>
                </c:pt>
              </c:strCache>
            </c:strRef>
          </c:tx>
          <c:spPr>
            <a:solidFill>
              <a:schemeClr val="bg1">
                <a:lumMod val="50000"/>
              </a:schemeClr>
            </a:solidFill>
            <a:ln w="25400">
              <a:noFill/>
            </a:ln>
          </c:spPr>
          <c:invertIfNegative val="0"/>
          <c:dLbls>
            <c:spPr>
              <a:noFill/>
              <a:ln w="25400">
                <a:noFill/>
              </a:ln>
            </c:spPr>
            <c:txPr>
              <a:bodyPr rot="0" vert="horz"/>
              <a:lstStyle/>
              <a:p>
                <a:pPr algn="ctr">
                  <a:defRPr lang="en-US" sz="800" b="0" i="0" u="none" baseline="0">
                    <a:solidFill>
                      <a:schemeClr val="bg1"/>
                    </a:solidFill>
                    <a:latin typeface="+mn-lt"/>
                    <a:ea typeface="+mn-lt"/>
                    <a:cs typeface="+mn-lt"/>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6"/>
              <c:pt idx="0">
                <c:v>2011</c:v>
              </c:pt>
              <c:pt idx="1">
                <c:v>2012</c:v>
              </c:pt>
              <c:pt idx="2">
                <c:v>2013</c:v>
              </c:pt>
              <c:pt idx="3">
                <c:v>2014</c:v>
              </c:pt>
              <c:pt idx="4">
                <c:v>2015</c:v>
              </c:pt>
              <c:pt idx="5">
                <c:v>2016</c:v>
              </c:pt>
            </c:numLit>
          </c:cat>
          <c:val>
            <c:numRef>
              <c:f>'6.1 - Rezerwy'!$M$2:$R$2</c:f>
              <c:numCache>
                <c:formatCode>#\ ##0.0</c:formatCode>
                <c:ptCount val="6"/>
                <c:pt idx="0">
                  <c:v>12.877000000000001</c:v>
                </c:pt>
                <c:pt idx="1">
                  <c:v>25.099</c:v>
                </c:pt>
                <c:pt idx="2">
                  <c:v>42.398000000000003</c:v>
                </c:pt>
                <c:pt idx="3">
                  <c:v>61.012999999999998</c:v>
                </c:pt>
                <c:pt idx="4">
                  <c:v>65.158000000000001</c:v>
                </c:pt>
                <c:pt idx="5">
                  <c:v>100.496</c:v>
                </c:pt>
              </c:numCache>
            </c:numRef>
          </c:val>
        </c:ser>
        <c:dLbls>
          <c:showLegendKey val="0"/>
          <c:showVal val="0"/>
          <c:showCatName val="0"/>
          <c:showSerName val="0"/>
          <c:showPercent val="0"/>
          <c:showBubbleSize val="0"/>
        </c:dLbls>
        <c:gapWidth val="60"/>
        <c:overlap val="22"/>
        <c:axId val="242503792"/>
        <c:axId val="242504184"/>
      </c:barChart>
      <c:lineChart>
        <c:grouping val="standard"/>
        <c:varyColors val="0"/>
        <c:ser>
          <c:idx val="2"/>
          <c:order val="1"/>
          <c:tx>
            <c:strRef>
              <c:f>'6.1 - Rezerwy'!$J$3</c:f>
              <c:strCache>
                <c:ptCount val="1"/>
                <c:pt idx="0">
                  <c:v>Risk cost margin</c:v>
                </c:pt>
              </c:strCache>
            </c:strRef>
          </c:tx>
          <c:spPr>
            <a:ln w="25400">
              <a:solidFill>
                <a:srgbClr val="DD0806"/>
              </a:solidFill>
              <a:prstDash val="solid"/>
            </a:ln>
          </c:spPr>
          <c:marker>
            <c:symbol val="square"/>
            <c:size val="5"/>
            <c:spPr>
              <a:solidFill>
                <a:srgbClr val="E40005"/>
              </a:solidFill>
              <a:ln>
                <a:solidFill>
                  <a:srgbClr val="DD0806"/>
                </a:solidFill>
                <a:prstDash val="solid"/>
              </a:ln>
            </c:spPr>
          </c:marker>
          <c:dLbls>
            <c:dLbl>
              <c:idx val="3"/>
              <c:layout>
                <c:manualLayout>
                  <c:x val="-5.7750000000000003E-2"/>
                  <c:y val="-8.250000000000000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6.6500000000000004E-2"/>
                  <c:y val="-7.7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4.4999999999999998E-2"/>
                  <c:y val="-9.19999999999999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spPr>
                <a:solidFill>
                  <a:srgbClr val="FFFFFF"/>
                </a:solidFill>
                <a:ln w="12700">
                  <a:solidFill>
                    <a:srgbClr val="003366"/>
                  </a:solidFill>
                  <a:prstDash val="solid"/>
                </a:ln>
              </c:spPr>
              <c:txPr>
                <a:bodyPr rot="0" vert="horz"/>
                <a:lstStyle/>
                <a:p>
                  <a:pPr algn="ctr">
                    <a:defRPr lang="en-US" sz="800" b="0" i="0" u="none" baseline="0">
                      <a:solidFill>
                        <a:schemeClr val="tx1">
                          <a:lumMod val="65000"/>
                          <a:lumOff val="35000"/>
                        </a:schemeClr>
                      </a:solidFill>
                      <a:latin typeface="+mn-lt"/>
                      <a:ea typeface="+mn-lt"/>
                      <a:cs typeface="+mn-lt"/>
                    </a:defRPr>
                  </a:pPr>
                  <a:endParaRPr lang="pl-PL"/>
                </a:p>
              </c:txPr>
              <c:dLblPos val="t"/>
              <c:showLegendKey val="0"/>
              <c:showVal val="1"/>
              <c:showCatName val="0"/>
              <c:showSerName val="0"/>
              <c:showPercent val="0"/>
              <c:showBubbleSize val="0"/>
            </c:dLbl>
            <c:spPr>
              <a:noFill/>
              <a:ln w="25400">
                <a:noFill/>
              </a:ln>
            </c:spPr>
            <c:txPr>
              <a:bodyPr rot="0" vert="horz"/>
              <a:lstStyle/>
              <a:p>
                <a:pPr algn="ctr">
                  <a:defRPr lang="en-US" sz="800" b="0" i="0" u="none" baseline="0">
                    <a:solidFill>
                      <a:schemeClr val="tx1">
                        <a:lumMod val="65000"/>
                        <a:lumOff val="35000"/>
                      </a:schemeClr>
                    </a:solidFill>
                    <a:latin typeface="+mn-lt"/>
                    <a:ea typeface="+mn-lt"/>
                    <a:cs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'6.1 - Rezerwy'!$M$1:$R$1</c:f>
              <c:numCache>
                <c:formatCode>General</c:formatCode>
                <c:ptCount val="6"/>
                <c:pt idx="0">
                  <c:v>2011</c:v>
                </c:pt>
                <c:pt idx="1">
                  <c:v>2012</c:v>
                </c:pt>
                <c:pt idx="2">
                  <c:v>2013</c:v>
                </c:pt>
                <c:pt idx="3">
                  <c:v>2014</c:v>
                </c:pt>
                <c:pt idx="4">
                  <c:v>2015</c:v>
                </c:pt>
                <c:pt idx="5">
                  <c:v>2016</c:v>
                </c:pt>
              </c:numCache>
            </c:numRef>
          </c:cat>
          <c:val>
            <c:numRef>
              <c:f>'6.1 - Rezerwy'!$M$3:$R$3</c:f>
              <c:numCache>
                <c:formatCode>0.0%</c:formatCode>
                <c:ptCount val="6"/>
                <c:pt idx="0">
                  <c:v>4.0522604676932819E-3</c:v>
                </c:pt>
                <c:pt idx="1">
                  <c:v>5.9296372143631208E-3</c:v>
                </c:pt>
                <c:pt idx="2">
                  <c:v>8.6071164756450717E-3</c:v>
                </c:pt>
                <c:pt idx="3">
                  <c:v>1.1660235393633754E-2</c:v>
                </c:pt>
                <c:pt idx="4">
                  <c:v>1.2027159380517334E-2</c:v>
                </c:pt>
                <c:pt idx="5">
                  <c:v>1.8294110842916645E-2</c:v>
                </c:pt>
              </c:numCache>
            </c:numRef>
          </c:val>
          <c:smooth val="0"/>
        </c:ser>
        <c:dLbls>
          <c:showLegendKey val="0"/>
          <c:showVal val="0"/>
          <c:showCatName val="0"/>
          <c:showSerName val="0"/>
          <c:showPercent val="0"/>
          <c:showBubbleSize val="0"/>
        </c:dLbls>
        <c:marker val="1"/>
        <c:smooth val="0"/>
        <c:axId val="242504576"/>
        <c:axId val="242504968"/>
      </c:lineChart>
      <c:catAx>
        <c:axId val="24250379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mn-lt"/>
                <a:ea typeface="+mn-lt"/>
                <a:cs typeface="+mn-lt"/>
              </a:defRPr>
            </a:pPr>
            <a:endParaRPr lang="pl-PL"/>
          </a:p>
        </c:txPr>
        <c:crossAx val="242504184"/>
        <c:crosses val="autoZero"/>
        <c:auto val="0"/>
        <c:lblAlgn val="ctr"/>
        <c:lblOffset val="100"/>
        <c:noMultiLvlLbl val="0"/>
      </c:catAx>
      <c:valAx>
        <c:axId val="242504184"/>
        <c:scaling>
          <c:orientation val="minMax"/>
          <c:max val="100"/>
          <c:min val="0"/>
        </c:scaling>
        <c:delete val="0"/>
        <c:axPos val="l"/>
        <c:numFmt formatCode="#\ ##0.0" sourceLinked="1"/>
        <c:majorTickMark val="none"/>
        <c:minorTickMark val="none"/>
        <c:tickLblPos val="none"/>
        <c:spPr>
          <a:ln w="9525">
            <a:noFill/>
          </a:ln>
        </c:spPr>
        <c:crossAx val="242503792"/>
        <c:crosses val="autoZero"/>
        <c:crossBetween val="between"/>
        <c:majorUnit val="50"/>
      </c:valAx>
      <c:catAx>
        <c:axId val="242504576"/>
        <c:scaling>
          <c:orientation val="minMax"/>
        </c:scaling>
        <c:delete val="1"/>
        <c:axPos val="b"/>
        <c:numFmt formatCode="General" sourceLinked="1"/>
        <c:majorTickMark val="out"/>
        <c:minorTickMark val="none"/>
        <c:tickLblPos val="nextTo"/>
        <c:crossAx val="242504968"/>
        <c:crosses val="autoZero"/>
        <c:auto val="0"/>
        <c:lblAlgn val="ctr"/>
        <c:lblOffset val="100"/>
        <c:noMultiLvlLbl val="0"/>
      </c:catAx>
      <c:valAx>
        <c:axId val="242504968"/>
        <c:scaling>
          <c:orientation val="minMax"/>
          <c:min val="0"/>
        </c:scaling>
        <c:delete val="0"/>
        <c:axPos val="r"/>
        <c:numFmt formatCode="0.0%" sourceLinked="1"/>
        <c:majorTickMark val="none"/>
        <c:minorTickMark val="none"/>
        <c:tickLblPos val="none"/>
        <c:spPr>
          <a:ln w="9525">
            <a:noFill/>
          </a:ln>
        </c:spPr>
        <c:crossAx val="242504576"/>
        <c:crosses val="max"/>
        <c:crossBetween val="between"/>
      </c:valAx>
      <c:spPr>
        <a:noFill/>
        <a:ln w="25400">
          <a:noFill/>
        </a:ln>
      </c:spPr>
    </c:plotArea>
    <c:legend>
      <c:legendPos val="r"/>
      <c:layout>
        <c:manualLayout>
          <c:xMode val="edge"/>
          <c:yMode val="edge"/>
          <c:x val="1.55E-2"/>
          <c:y val="0.89275000000000004"/>
          <c:w val="0.95650000000000002"/>
          <c:h val="9.5250000000000001E-2"/>
        </c:manualLayout>
      </c:layout>
      <c:overlay val="0"/>
      <c:spPr>
        <a:noFill/>
        <a:ln w="25400">
          <a:noFill/>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1000" b="0" i="0" u="none" baseline="0">
                <a:solidFill>
                  <a:schemeClr val="tx1">
                    <a:lumMod val="75000"/>
                    <a:lumOff val="25000"/>
                  </a:schemeClr>
                </a:solidFill>
                <a:latin typeface="+mn-lt"/>
                <a:ea typeface="+mn-lt"/>
                <a:cs typeface="+mn-lt"/>
              </a:rPr>
              <a:t>Gross profit in consumer segment in </a:t>
            </a:r>
            <a:r>
              <a:rPr lang="en-US" sz="1000" b="0" i="0" u="none" baseline="0">
                <a:solidFill>
                  <a:schemeClr val="tx1">
                    <a:lumMod val="75000"/>
                    <a:lumOff val="25000"/>
                  </a:schemeClr>
                </a:solidFill>
                <a:latin typeface="+mn-lt"/>
                <a:ea typeface="+mn-lt"/>
                <a:cs typeface="+mn-lt"/>
              </a:rPr>
              <a:t>2016 (</a:t>
            </a:r>
            <a:r>
              <a:rPr lang="pl-PL" sz="1000" b="0" i="0" u="none" baseline="0">
                <a:solidFill>
                  <a:schemeClr val="tx1">
                    <a:lumMod val="75000"/>
                    <a:lumOff val="25000"/>
                  </a:schemeClr>
                </a:solidFill>
                <a:latin typeface="+mn-lt"/>
                <a:ea typeface="+mn-lt"/>
                <a:cs typeface="+mn-lt"/>
              </a:rPr>
              <a:t>PLN million</a:t>
            </a:r>
            <a:r>
              <a:rPr lang="en-US" sz="1000" b="0" i="0" u="none" baseline="0">
                <a:solidFill>
                  <a:schemeClr val="tx1">
                    <a:lumMod val="75000"/>
                    <a:lumOff val="25000"/>
                  </a:schemeClr>
                </a:solidFill>
                <a:latin typeface="+mn-lt"/>
                <a:ea typeface="+mn-lt"/>
                <a:cs typeface="+mn-lt"/>
              </a:rPr>
              <a:t>)</a:t>
            </a:r>
          </a:p>
        </c:rich>
      </c:tx>
      <c:layout>
        <c:manualLayout>
          <c:xMode val="edge"/>
          <c:yMode val="edge"/>
          <c:x val="0.183"/>
          <c:y val="2.8000000000000001E-2"/>
        </c:manualLayout>
      </c:layout>
      <c:overlay val="0"/>
      <c:spPr>
        <a:noFill/>
        <a:ln w="25400">
          <a:noFill/>
        </a:ln>
      </c:spPr>
    </c:title>
    <c:autoTitleDeleted val="0"/>
    <c:plotArea>
      <c:layout>
        <c:manualLayout>
          <c:layoutTarget val="inner"/>
          <c:xMode val="edge"/>
          <c:yMode val="edge"/>
          <c:x val="2.0250000000000001E-2"/>
          <c:y val="0.17025000000000001"/>
          <c:w val="0.9425"/>
          <c:h val="0.62824999999999998"/>
        </c:manualLayout>
      </c:layout>
      <c:barChart>
        <c:barDir val="col"/>
        <c:grouping val="stacked"/>
        <c:varyColors val="0"/>
        <c:ser>
          <c:idx val="2"/>
          <c:order val="0"/>
          <c:spPr>
            <a:solidFill>
              <a:schemeClr val="bg1"/>
            </a:solidFill>
            <a:ln w="25400">
              <a:noFill/>
            </a:ln>
          </c:spPr>
          <c:invertIfNegative val="0"/>
          <c:dPt>
            <c:idx val="4"/>
            <c:invertIfNegative val="0"/>
            <c:bubble3D val="0"/>
            <c:spPr>
              <a:solidFill>
                <a:schemeClr val="accent2"/>
              </a:solidFill>
              <a:ln w="25400">
                <a:noFill/>
              </a:ln>
            </c:spPr>
          </c:dPt>
          <c:dPt>
            <c:idx val="5"/>
            <c:invertIfNegative val="0"/>
            <c:bubble3D val="0"/>
            <c:spPr>
              <a:noFill/>
              <a:ln w="25400">
                <a:noFill/>
              </a:ln>
            </c:spPr>
          </c:dPt>
          <c:cat>
            <c:strRef>
              <c:f>'7.2 Dochody wg segm'!$K$3:$Q$3</c:f>
              <c:strCache>
                <c:ptCount val="7"/>
                <c:pt idx="0">
                  <c:v>2015 gross profit</c:v>
                </c:pt>
                <c:pt idx="1">
                  <c:v>Net interest 
income</c:v>
                </c:pt>
                <c:pt idx="2">
                  <c:v>Net commission 
income</c:v>
                </c:pt>
                <c:pt idx="3">
                  <c:v>Operating revenue and expense</c:v>
                </c:pt>
                <c:pt idx="4">
                  <c:v>Administrative 
expenses</c:v>
                </c:pt>
                <c:pt idx="5">
                  <c:v>Impairment losses
cyjne</c:v>
                </c:pt>
                <c:pt idx="6">
                  <c:v>2016 gross profit</c:v>
                </c:pt>
              </c:strCache>
            </c:strRef>
          </c:cat>
          <c:val>
            <c:numRef>
              <c:f>'7.2 Dochody wg segm'!$K$4:$Q$4</c:f>
              <c:numCache>
                <c:formatCode>#\ ##0.0</c:formatCode>
                <c:ptCount val="7"/>
                <c:pt idx="1">
                  <c:v>6.3529999999999998</c:v>
                </c:pt>
                <c:pt idx="2">
                  <c:v>7.2149999999999999</c:v>
                </c:pt>
                <c:pt idx="3">
                  <c:v>4.5129999999999999</c:v>
                </c:pt>
                <c:pt idx="4">
                  <c:v>-1.8109999999999999</c:v>
                </c:pt>
                <c:pt idx="5">
                  <c:v>-1.8109999999999999</c:v>
                </c:pt>
                <c:pt idx="6">
                  <c:v>-38.499000000000002</c:v>
                </c:pt>
              </c:numCache>
            </c:numRef>
          </c:val>
        </c:ser>
        <c:ser>
          <c:idx val="3"/>
          <c:order val="1"/>
          <c:spPr>
            <a:solidFill>
              <a:schemeClr val="accent2"/>
            </a:solidFill>
            <a:ln w="25400">
              <a:noFill/>
            </a:ln>
          </c:spPr>
          <c:invertIfNegative val="0"/>
          <c:dPt>
            <c:idx val="0"/>
            <c:invertIfNegative val="0"/>
            <c:bubble3D val="0"/>
            <c:spPr>
              <a:solidFill>
                <a:schemeClr val="tx1">
                  <a:lumMod val="65000"/>
                  <a:lumOff val="35000"/>
                </a:schemeClr>
              </a:solidFill>
              <a:ln w="25400">
                <a:noFill/>
              </a:ln>
            </c:spPr>
          </c:dPt>
          <c:dPt>
            <c:idx val="1"/>
            <c:invertIfNegative val="0"/>
            <c:bubble3D val="0"/>
            <c:spPr>
              <a:solidFill>
                <a:schemeClr val="bg1">
                  <a:lumMod val="65000"/>
                </a:schemeClr>
              </a:solidFill>
              <a:ln w="25400">
                <a:noFill/>
              </a:ln>
            </c:spPr>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Lbls>
            <c:dLbl>
              <c:idx val="0"/>
              <c:layout>
                <c:manualLayout>
                  <c:x val="0"/>
                  <c:y val="-6.7250000000000004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9.5750000000000002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0050000000000001"/>
                </c:manualLayout>
              </c:layout>
              <c:tx>
                <c:rich>
                  <a:bodyPr rot="0" vert="horz"/>
                  <a:lstStyle/>
                  <a:p>
                    <a:pPr algn="ctr">
                      <a:defRPr/>
                    </a:pPr>
                    <a:r>
                      <a:rPr lang="en-US"/>
                      <a:t>(9.6)</a:t>
                    </a:r>
                  </a:p>
                </c:rich>
              </c:tx>
              <c:spPr>
                <a:noFill/>
                <a:ln>
                  <a:noFill/>
                </a:ln>
              </c:spPr>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2.2499999999999998E-3"/>
                  <c:y val="-6.5250000000000002E-2"/>
                </c:manualLayout>
              </c:layout>
              <c:tx>
                <c:rich>
                  <a:bodyPr rot="0" vert="horz"/>
                  <a:lstStyle/>
                  <a:p>
                    <a:pPr algn="ctr">
                      <a:defRPr/>
                    </a:pPr>
                    <a:r>
                      <a:rPr lang="en-US"/>
                      <a:t>(2.7)</a:t>
                    </a:r>
                  </a:p>
                </c:rich>
              </c:tx>
              <c:spPr>
                <a:noFill/>
                <a:ln>
                  <a:noFill/>
                </a:ln>
              </c:spPr>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5.0000000000000001E-3"/>
                  <c:y val="-8.1250000000000003E-2"/>
                </c:manualLayout>
              </c:layout>
              <c:tx>
                <c:rich>
                  <a:bodyPr rot="0" vert="horz"/>
                  <a:lstStyle/>
                  <a:p>
                    <a:pPr algn="ctr">
                      <a:defRPr/>
                    </a:pPr>
                    <a:r>
                      <a:rPr lang="en-US"/>
                      <a:t>(5.5)</a:t>
                    </a:r>
                  </a:p>
                </c:rich>
              </c:tx>
              <c:spPr>
                <a:noFill/>
                <a:ln>
                  <a:noFill/>
                </a:ln>
              </c:spPr>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2.5000000000000001E-3"/>
                  <c:y val="5.9249999999999997E-2"/>
                </c:manualLayout>
              </c:layout>
              <c:tx>
                <c:rich>
                  <a:bodyPr rot="0" vert="horz"/>
                  <a:lstStyle/>
                  <a:p>
                    <a:pPr algn="ctr">
                      <a:defRPr/>
                    </a:pPr>
                    <a:r>
                      <a:rPr lang="en-US"/>
                      <a:t>(38.5)</a:t>
                    </a:r>
                  </a:p>
                </c:rich>
              </c:tx>
              <c:spPr>
                <a:noFill/>
                <a:ln>
                  <a:noFill/>
                </a:ln>
              </c:spPr>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3.0000000000000001E-3"/>
                  <c:y val="6.5500000000000003E-2"/>
                </c:manualLayout>
              </c:layout>
              <c:tx>
                <c:rich>
                  <a:bodyPr rot="0" vert="horz"/>
                  <a:lstStyle/>
                  <a:p>
                    <a:pPr algn="ctr">
                      <a:defRPr/>
                    </a:pPr>
                    <a:r>
                      <a:rPr lang="en-US"/>
                      <a:t>(39.5)</a:t>
                    </a:r>
                  </a:p>
                </c:rich>
              </c:tx>
              <c:spPr>
                <a:noFill/>
                <a:ln>
                  <a:noFill/>
                </a:ln>
              </c:spPr>
              <c:dLblPos val="ctr"/>
              <c:showLegendKey val="0"/>
              <c:showVal val="1"/>
              <c:showCatName val="0"/>
              <c:showSerName val="0"/>
              <c:showPercent val="0"/>
              <c:showBubbleSize val="0"/>
              <c:extLst>
                <c:ext xmlns:c15="http://schemas.microsoft.com/office/drawing/2012/chart" uri="{CE6537A1-D6FC-4f65-9D91-7224C49458BB}"/>
              </c:extLst>
            </c:dLbl>
            <c:spPr>
              <a:noFill/>
              <a:ln>
                <a:noFill/>
              </a:ln>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 Dochody wg segm'!$K$3:$Q$3</c:f>
              <c:strCache>
                <c:ptCount val="7"/>
                <c:pt idx="0">
                  <c:v>2015 gross profit</c:v>
                </c:pt>
                <c:pt idx="1">
                  <c:v>Net interest 
income</c:v>
                </c:pt>
                <c:pt idx="2">
                  <c:v>Net commission 
income</c:v>
                </c:pt>
                <c:pt idx="3">
                  <c:v>Operating revenue and expense</c:v>
                </c:pt>
                <c:pt idx="4">
                  <c:v>Administrative 
expenses</c:v>
                </c:pt>
                <c:pt idx="5">
                  <c:v>Impairment losses
cyjne</c:v>
                </c:pt>
                <c:pt idx="6">
                  <c:v>2016 gross profit</c:v>
                </c:pt>
              </c:strCache>
            </c:strRef>
          </c:cat>
          <c:val>
            <c:numRef>
              <c:f>'7.2 Dochody wg segm'!$K$5:$Q$5</c:f>
              <c:numCache>
                <c:formatCode>#\ ##0.0</c:formatCode>
                <c:ptCount val="7"/>
                <c:pt idx="0">
                  <c:v>6.3529999999999998</c:v>
                </c:pt>
                <c:pt idx="1">
                  <c:v>10.401999999999999</c:v>
                </c:pt>
                <c:pt idx="2">
                  <c:v>9.5399999999999991</c:v>
                </c:pt>
                <c:pt idx="3">
                  <c:v>2.702</c:v>
                </c:pt>
                <c:pt idx="4">
                  <c:v>5.48</c:v>
                </c:pt>
                <c:pt idx="5">
                  <c:v>-38.499000000000002</c:v>
                </c:pt>
                <c:pt idx="6">
                  <c:v>-0.96799999999999642</c:v>
                </c:pt>
              </c:numCache>
            </c:numRef>
          </c:val>
        </c:ser>
        <c:dLbls>
          <c:showLegendKey val="0"/>
          <c:showVal val="0"/>
          <c:showCatName val="0"/>
          <c:showSerName val="0"/>
          <c:showPercent val="0"/>
          <c:showBubbleSize val="0"/>
        </c:dLbls>
        <c:gapWidth val="60"/>
        <c:overlap val="100"/>
        <c:axId val="242505752"/>
        <c:axId val="242506144"/>
      </c:barChart>
      <c:catAx>
        <c:axId val="242505752"/>
        <c:scaling>
          <c:orientation val="minMax"/>
        </c:scaling>
        <c:delete val="0"/>
        <c:axPos val="b"/>
        <c:numFmt formatCode="#,##0.00" sourceLinked="0"/>
        <c:majorTickMark val="out"/>
        <c:minorTickMark val="none"/>
        <c:tickLblPos val="low"/>
        <c:spPr>
          <a:ln w="3175">
            <a:solidFill>
              <a:srgbClr val="808080"/>
            </a:solidFill>
            <a:prstDash val="solid"/>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crossAx val="242506144"/>
        <c:crossesAt val="0"/>
        <c:auto val="1"/>
        <c:lblAlgn val="ctr"/>
        <c:lblOffset val="100"/>
        <c:noMultiLvlLbl val="0"/>
      </c:catAx>
      <c:valAx>
        <c:axId val="242506144"/>
        <c:scaling>
          <c:orientation val="minMax"/>
          <c:max val="30"/>
          <c:min val="-50"/>
        </c:scaling>
        <c:delete val="1"/>
        <c:axPos val="l"/>
        <c:numFmt formatCode="#\ ##0.0" sourceLinked="1"/>
        <c:majorTickMark val="out"/>
        <c:minorTickMark val="none"/>
        <c:tickLblPos val="nextTo"/>
        <c:crossAx val="242505752"/>
        <c:crosses val="autoZero"/>
        <c:crossBetween val="between"/>
      </c:valAx>
      <c:spPr>
        <a:solidFill>
          <a:srgbClr val="FFFFFF"/>
        </a:solidFill>
        <a:ln w="25400">
          <a:noFill/>
        </a:ln>
      </c:spPr>
    </c:plotArea>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1000" b="0" i="0" u="none" baseline="0">
                <a:solidFill>
                  <a:schemeClr val="tx1">
                    <a:lumMod val="75000"/>
                    <a:lumOff val="25000"/>
                  </a:schemeClr>
                </a:solidFill>
                <a:latin typeface="+mn-lt"/>
                <a:ea typeface="+mn-lt"/>
                <a:cs typeface="+mn-lt"/>
              </a:rPr>
              <a:t>Gross profit of settlement and treasury segment in </a:t>
            </a:r>
            <a:r>
              <a:rPr lang="en-US" sz="1000" b="0" i="0" u="none" baseline="0">
                <a:solidFill>
                  <a:schemeClr val="tx1">
                    <a:lumMod val="75000"/>
                    <a:lumOff val="25000"/>
                  </a:schemeClr>
                </a:solidFill>
                <a:latin typeface="+mn-lt"/>
                <a:ea typeface="+mn-lt"/>
                <a:cs typeface="+mn-lt"/>
              </a:rPr>
              <a:t>2016 (</a:t>
            </a:r>
            <a:r>
              <a:rPr lang="pl-PL" sz="1000" b="0" i="0" u="none" baseline="0">
                <a:solidFill>
                  <a:schemeClr val="tx1">
                    <a:lumMod val="75000"/>
                    <a:lumOff val="25000"/>
                  </a:schemeClr>
                </a:solidFill>
                <a:latin typeface="+mn-lt"/>
                <a:ea typeface="+mn-lt"/>
                <a:cs typeface="+mn-lt"/>
              </a:rPr>
              <a:t>PLN million</a:t>
            </a:r>
            <a:r>
              <a:rPr lang="en-US" sz="1000" b="0" i="0" u="none" baseline="0">
                <a:solidFill>
                  <a:schemeClr val="tx1">
                    <a:lumMod val="75000"/>
                    <a:lumOff val="25000"/>
                  </a:schemeClr>
                </a:solidFill>
                <a:latin typeface="+mn-lt"/>
                <a:ea typeface="+mn-lt"/>
                <a:cs typeface="+mn-lt"/>
              </a:rPr>
              <a:t>)</a:t>
            </a:r>
          </a:p>
        </c:rich>
      </c:tx>
      <c:layout>
        <c:manualLayout>
          <c:xMode val="edge"/>
          <c:yMode val="edge"/>
          <c:x val="0.19400000000000001"/>
          <c:y val="9.75E-3"/>
        </c:manualLayout>
      </c:layout>
      <c:overlay val="0"/>
      <c:spPr>
        <a:noFill/>
        <a:ln w="25400">
          <a:noFill/>
        </a:ln>
      </c:spPr>
    </c:title>
    <c:autoTitleDeleted val="0"/>
    <c:plotArea>
      <c:layout>
        <c:manualLayout>
          <c:layoutTarget val="inner"/>
          <c:xMode val="edge"/>
          <c:yMode val="edge"/>
          <c:x val="2.5000000000000001E-3"/>
          <c:y val="0.10050000000000001"/>
          <c:w val="1"/>
          <c:h val="0.72550000000000003"/>
        </c:manualLayout>
      </c:layout>
      <c:barChart>
        <c:barDir val="col"/>
        <c:grouping val="stacked"/>
        <c:varyColors val="0"/>
        <c:ser>
          <c:idx val="2"/>
          <c:order val="0"/>
          <c:spPr>
            <a:solidFill>
              <a:srgbClr val="7E9BC8"/>
            </a:solidFill>
            <a:ln w="25400">
              <a:noFill/>
            </a:ln>
          </c:spPr>
          <c:invertIfNegative val="0"/>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solidFill>
                <a:srgbClr val="FFFFFF"/>
              </a:solidFill>
              <a:ln w="25400">
                <a:noFill/>
              </a:ln>
            </c:spPr>
          </c:dPt>
          <c:dPt>
            <c:idx val="5"/>
            <c:invertIfNegative val="0"/>
            <c:bubble3D val="0"/>
            <c:spPr>
              <a:solidFill>
                <a:srgbClr val="FFFFFF"/>
              </a:solidFill>
              <a:ln w="25400">
                <a:noFill/>
              </a:ln>
            </c:spPr>
          </c:dPt>
          <c:dPt>
            <c:idx val="6"/>
            <c:invertIfNegative val="0"/>
            <c:bubble3D val="0"/>
            <c:spPr>
              <a:solidFill>
                <a:srgbClr val="FFFFFF"/>
              </a:solidFill>
              <a:ln w="25400">
                <a:noFill/>
              </a:ln>
            </c:spPr>
          </c:dPt>
          <c:dPt>
            <c:idx val="7"/>
            <c:invertIfNegative val="0"/>
            <c:bubble3D val="0"/>
            <c:spPr>
              <a:solidFill>
                <a:schemeClr val="bg1"/>
              </a:solidFill>
              <a:ln w="25400">
                <a:noFill/>
              </a:ln>
            </c:spPr>
          </c:dPt>
          <c:cat>
            <c:strRef>
              <c:f>'7.2 Dochody wg segm'!$H$50:$N$50</c:f>
              <c:strCache>
                <c:ptCount val="7"/>
                <c:pt idx="0">
                  <c:v>2015 gross profit</c:v>
                </c:pt>
                <c:pt idx="1">
                  <c:v>Net interest 
income</c:v>
                </c:pt>
                <c:pt idx="2">
                  <c:v>Net commission
income</c:v>
                </c:pt>
                <c:pt idx="3">
                  <c:v>Other banking activities</c:v>
                </c:pt>
                <c:pt idx="4">
                  <c:v>Operating revenue and expense</c:v>
                </c:pt>
                <c:pt idx="5">
                  <c:v>Administrative 
expenses</c:v>
                </c:pt>
                <c:pt idx="6">
                  <c:v>2016 gross profit</c:v>
                </c:pt>
              </c:strCache>
            </c:strRef>
          </c:cat>
          <c:val>
            <c:numRef>
              <c:f>'7.2 Dochody wg segm'!$H$51:$N$51</c:f>
              <c:numCache>
                <c:formatCode>#\ ##0.0</c:formatCode>
                <c:ptCount val="7"/>
                <c:pt idx="1">
                  <c:v>25.523</c:v>
                </c:pt>
                <c:pt idx="2">
                  <c:v>25.29</c:v>
                </c:pt>
                <c:pt idx="3">
                  <c:v>25.29</c:v>
                </c:pt>
                <c:pt idx="4">
                  <c:v>35.432000000000002</c:v>
                </c:pt>
                <c:pt idx="5">
                  <c:v>34.724000000000004</c:v>
                </c:pt>
              </c:numCache>
            </c:numRef>
          </c:val>
        </c:ser>
        <c:ser>
          <c:idx val="3"/>
          <c:order val="1"/>
          <c:spPr>
            <a:solidFill>
              <a:schemeClr val="accent2"/>
            </a:solidFill>
            <a:ln w="25400">
              <a:noFill/>
            </a:ln>
          </c:spPr>
          <c:invertIfNegative val="0"/>
          <c:dPt>
            <c:idx val="0"/>
            <c:invertIfNegative val="0"/>
            <c:bubble3D val="0"/>
            <c:spPr>
              <a:solidFill>
                <a:schemeClr val="tx1">
                  <a:lumMod val="65000"/>
                  <a:lumOff val="35000"/>
                </a:schemeClr>
              </a:solidFill>
              <a:ln w="25400">
                <a:noFill/>
              </a:ln>
            </c:spPr>
          </c:dPt>
          <c:dPt>
            <c:idx val="1"/>
            <c:invertIfNegative val="0"/>
            <c:bubble3D val="0"/>
            <c:spPr>
              <a:solidFill>
                <a:schemeClr val="bg1">
                  <a:lumMod val="65000"/>
                </a:schemeClr>
              </a:solidFill>
              <a:ln w="25400">
                <a:noFill/>
              </a:ln>
            </c:spPr>
          </c:dPt>
          <c:dPt>
            <c:idx val="2"/>
            <c:invertIfNegative val="0"/>
            <c:bubble3D val="0"/>
          </c:dPt>
          <c:dPt>
            <c:idx val="3"/>
            <c:invertIfNegative val="0"/>
            <c:bubble3D val="0"/>
            <c:spPr>
              <a:solidFill>
                <a:schemeClr val="bg1">
                  <a:lumMod val="75000"/>
                </a:schemeClr>
              </a:solidFill>
              <a:ln w="25400">
                <a:noFill/>
              </a:ln>
            </c:spPr>
          </c:dPt>
          <c:dPt>
            <c:idx val="4"/>
            <c:invertIfNegative val="0"/>
            <c:bubble3D val="0"/>
          </c:dPt>
          <c:dPt>
            <c:idx val="5"/>
            <c:invertIfNegative val="0"/>
            <c:bubble3D val="0"/>
          </c:dPt>
          <c:dPt>
            <c:idx val="6"/>
            <c:invertIfNegative val="0"/>
            <c:bubble3D val="0"/>
            <c:spPr>
              <a:solidFill>
                <a:schemeClr val="tx1">
                  <a:lumMod val="65000"/>
                  <a:lumOff val="35000"/>
                </a:schemeClr>
              </a:solidFill>
              <a:ln w="25400">
                <a:noFill/>
              </a:ln>
            </c:spPr>
          </c:dPt>
          <c:dLbls>
            <c:dLbl>
              <c:idx val="0"/>
              <c:layout>
                <c:manualLayout>
                  <c:x val="2.5000000000000001E-3"/>
                  <c:y val="-0.28075"/>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6.6750000000000004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2500000000000003E-2"/>
                </c:manualLayout>
              </c:layout>
              <c:tx>
                <c:rich>
                  <a:bodyPr rot="0" vert="horz"/>
                  <a:lstStyle/>
                  <a:p>
                    <a:pPr algn="ctr">
                      <a:defRPr/>
                    </a:pPr>
                    <a:r>
                      <a:rPr lang="en-US"/>
                      <a:t>(1.1)</a:t>
                    </a:r>
                  </a:p>
                </c:rich>
              </c:tx>
              <c:spPr>
                <a:noFill/>
                <a:ln>
                  <a:noFill/>
                </a:ln>
              </c:spPr>
              <c:showLegendKey val="0"/>
              <c:showVal val="1"/>
              <c:showCatName val="0"/>
              <c:showSerName val="0"/>
              <c:showPercent val="0"/>
              <c:showBubbleSize val="0"/>
              <c:extLst>
                <c:ext xmlns:c15="http://schemas.microsoft.com/office/drawing/2012/chart" uri="{CE6537A1-D6FC-4f65-9D91-7224C49458BB}"/>
              </c:extLst>
            </c:dLbl>
            <c:dLbl>
              <c:idx val="3"/>
              <c:layout>
                <c:manualLayout>
                  <c:x val="-2.2499999999999998E-3"/>
                  <c:y val="-0.1255"/>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3.8249999999999999E-2"/>
                </c:manualLayout>
              </c:layout>
              <c:tx>
                <c:rich>
                  <a:bodyPr rot="0" vert="horz"/>
                  <a:lstStyle/>
                  <a:p>
                    <a:pPr algn="ctr">
                      <a:defRPr/>
                    </a:pPr>
                    <a:r>
                      <a:rPr lang="en-US"/>
                      <a:t>(0.3)</a:t>
                    </a:r>
                  </a:p>
                </c:rich>
              </c:tx>
              <c:spPr>
                <a:noFill/>
                <a:ln>
                  <a:noFill/>
                </a:ln>
              </c:spP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500000000000003E-2"/>
                </c:manualLayout>
              </c:layout>
              <c:tx>
                <c:rich>
                  <a:bodyPr rot="0" vert="horz"/>
                  <a:lstStyle/>
                  <a:p>
                    <a:pPr algn="ctr">
                      <a:defRPr/>
                    </a:pPr>
                    <a:r>
                      <a:rPr lang="en-US"/>
                      <a:t>(0.4)</a:t>
                    </a:r>
                  </a:p>
                </c:rich>
              </c:tx>
              <c:spPr>
                <a:noFill/>
                <a:ln>
                  <a:noFill/>
                </a:ln>
              </c:spPr>
              <c:showLegendKey val="0"/>
              <c:showVal val="1"/>
              <c:showCatName val="0"/>
              <c:showSerName val="0"/>
              <c:showPercent val="0"/>
              <c:showBubbleSize val="0"/>
              <c:extLst>
                <c:ext xmlns:c15="http://schemas.microsoft.com/office/drawing/2012/chart" uri="{CE6537A1-D6FC-4f65-9D91-7224C49458BB}"/>
              </c:extLst>
            </c:dLbl>
            <c:dLbl>
              <c:idx val="6"/>
              <c:layout>
                <c:manualLayout>
                  <c:x val="2.5000000000000001E-3"/>
                  <c:y val="-0.378"/>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extLst>
            </c:dLbl>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 Dochody wg segm'!$H$50:$N$50</c:f>
              <c:strCache>
                <c:ptCount val="7"/>
                <c:pt idx="0">
                  <c:v>2015 gross profit</c:v>
                </c:pt>
                <c:pt idx="1">
                  <c:v>Net interest 
income</c:v>
                </c:pt>
                <c:pt idx="2">
                  <c:v>Net commission
income</c:v>
                </c:pt>
                <c:pt idx="3">
                  <c:v>Other banking activities</c:v>
                </c:pt>
                <c:pt idx="4">
                  <c:v>Operating revenue and expense</c:v>
                </c:pt>
                <c:pt idx="5">
                  <c:v>Administrative 
expenses</c:v>
                </c:pt>
                <c:pt idx="6">
                  <c:v>2016 gross profit</c:v>
                </c:pt>
              </c:strCache>
            </c:strRef>
          </c:cat>
          <c:val>
            <c:numRef>
              <c:f>'7.2 Dochody wg segm'!$H$52:$N$52</c:f>
              <c:numCache>
                <c:formatCode>#\ ##0.0</c:formatCode>
                <c:ptCount val="7"/>
                <c:pt idx="0">
                  <c:v>25.523</c:v>
                </c:pt>
                <c:pt idx="1">
                  <c:v>0.85799999999999998</c:v>
                </c:pt>
                <c:pt idx="2">
                  <c:v>1.091</c:v>
                </c:pt>
                <c:pt idx="3">
                  <c:v>10.141999999999999</c:v>
                </c:pt>
                <c:pt idx="4" formatCode="#,##0.00">
                  <c:v>0.33</c:v>
                </c:pt>
                <c:pt idx="5">
                  <c:v>0.378</c:v>
                </c:pt>
                <c:pt idx="6">
                  <c:v>34.723999999999997</c:v>
                </c:pt>
              </c:numCache>
            </c:numRef>
          </c:val>
        </c:ser>
        <c:dLbls>
          <c:showLegendKey val="0"/>
          <c:showVal val="0"/>
          <c:showCatName val="0"/>
          <c:showSerName val="0"/>
          <c:showPercent val="0"/>
          <c:showBubbleSize val="0"/>
        </c:dLbls>
        <c:gapWidth val="60"/>
        <c:overlap val="100"/>
        <c:axId val="242506928"/>
        <c:axId val="242507320"/>
      </c:barChart>
      <c:catAx>
        <c:axId val="24250692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900" b="0" i="0" u="none" baseline="0">
                <a:solidFill>
                  <a:schemeClr val="tx1">
                    <a:lumMod val="75000"/>
                    <a:lumOff val="25000"/>
                  </a:schemeClr>
                </a:solidFill>
                <a:latin typeface="+mn-lt"/>
                <a:ea typeface="+mn-lt"/>
                <a:cs typeface="+mn-lt"/>
              </a:defRPr>
            </a:pPr>
            <a:endParaRPr lang="pl-PL"/>
          </a:p>
        </c:txPr>
        <c:crossAx val="242507320"/>
        <c:crossesAt val="0"/>
        <c:auto val="1"/>
        <c:lblAlgn val="ctr"/>
        <c:lblOffset val="100"/>
        <c:noMultiLvlLbl val="0"/>
      </c:catAx>
      <c:valAx>
        <c:axId val="242507320"/>
        <c:scaling>
          <c:orientation val="minMax"/>
          <c:max val="40"/>
          <c:min val="0"/>
        </c:scaling>
        <c:delete val="0"/>
        <c:axPos val="l"/>
        <c:numFmt formatCode="#\ ##0.0" sourceLinked="1"/>
        <c:majorTickMark val="none"/>
        <c:minorTickMark val="none"/>
        <c:tickLblPos val="none"/>
        <c:spPr>
          <a:ln>
            <a:noFill/>
          </a:ln>
        </c:spPr>
        <c:crossAx val="242506928"/>
        <c:crosses val="autoZero"/>
        <c:crossBetween val="between"/>
      </c:valAx>
      <c:spPr>
        <a:solidFill>
          <a:srgbClr val="FFFFFF"/>
        </a:solidFill>
        <a:ln w="25400">
          <a:noFill/>
        </a:ln>
      </c:spPr>
    </c:plotArea>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800" b="0" i="0" u="none" baseline="0">
                <a:solidFill>
                  <a:schemeClr val="tx1">
                    <a:lumMod val="75000"/>
                    <a:lumOff val="25000"/>
                  </a:schemeClr>
                </a:solidFill>
                <a:latin typeface="+mn-lt"/>
                <a:ea typeface="+mn-lt"/>
                <a:cs typeface="+mn-lt"/>
              </a:rPr>
              <a:t>Income per operating segment </a:t>
            </a:r>
            <a:r>
              <a:rPr lang="en-US" sz="800" b="0" i="0" u="none" baseline="0">
                <a:solidFill>
                  <a:schemeClr val="tx1">
                    <a:lumMod val="75000"/>
                    <a:lumOff val="25000"/>
                  </a:schemeClr>
                </a:solidFill>
                <a:latin typeface="+mn-lt"/>
                <a:ea typeface="+mn-lt"/>
                <a:cs typeface="+mn-lt"/>
              </a:rPr>
              <a:t>(</a:t>
            </a:r>
            <a:r>
              <a:rPr lang="pl-PL" sz="800" b="0" i="0" u="none" baseline="0">
                <a:solidFill>
                  <a:schemeClr val="tx1">
                    <a:lumMod val="75000"/>
                    <a:lumOff val="25000"/>
                  </a:schemeClr>
                </a:solidFill>
                <a:latin typeface="+mn-lt"/>
                <a:ea typeface="+mn-lt"/>
                <a:cs typeface="+mn-lt"/>
              </a:rPr>
              <a:t>PLN million</a:t>
            </a:r>
            <a:r>
              <a:rPr lang="en-US" sz="800" b="0" i="0" u="none" baseline="0">
                <a:solidFill>
                  <a:schemeClr val="tx1">
                    <a:lumMod val="75000"/>
                    <a:lumOff val="25000"/>
                  </a:schemeClr>
                </a:solidFill>
                <a:latin typeface="+mn-lt"/>
                <a:ea typeface="+mn-lt"/>
                <a:cs typeface="+mn-lt"/>
              </a:rPr>
              <a:t>)</a:t>
            </a:r>
          </a:p>
        </c:rich>
      </c:tx>
      <c:layout>
        <c:manualLayout>
          <c:xMode val="edge"/>
          <c:yMode val="edge"/>
          <c:x val="0.24675"/>
          <c:y val="0"/>
        </c:manualLayout>
      </c:layout>
      <c:overlay val="0"/>
      <c:spPr>
        <a:noFill/>
        <a:ln w="25400">
          <a:noFill/>
        </a:ln>
      </c:spPr>
    </c:title>
    <c:autoTitleDeleted val="0"/>
    <c:plotArea>
      <c:layout>
        <c:manualLayout>
          <c:layoutTarget val="inner"/>
          <c:xMode val="edge"/>
          <c:yMode val="edge"/>
          <c:x val="3.3750000000000002E-2"/>
          <c:y val="0.16850000000000001"/>
          <c:w val="0.94199999999999995"/>
          <c:h val="0.62975000000000003"/>
        </c:manualLayout>
      </c:layout>
      <c:barChart>
        <c:barDir val="col"/>
        <c:grouping val="stacked"/>
        <c:varyColors val="0"/>
        <c:ser>
          <c:idx val="1"/>
          <c:order val="0"/>
          <c:tx>
            <c:strRef>
              <c:f>'7.2 Dochody wg segm'!$A$2</c:f>
              <c:strCache>
                <c:ptCount val="1"/>
                <c:pt idx="0">
                  <c:v>Consumer banking</c:v>
                </c:pt>
              </c:strCache>
            </c:strRef>
          </c:tx>
          <c:spPr>
            <a:solidFill>
              <a:schemeClr val="tx1">
                <a:lumMod val="50000"/>
                <a:lumOff val="50000"/>
              </a:schemeClr>
            </a:solidFill>
            <a:ln w="25400">
              <a:noFill/>
            </a:ln>
          </c:spPr>
          <c:invertIfNegative val="0"/>
          <c:dLbls>
            <c:spPr>
              <a:noFill/>
              <a:ln w="25400">
                <a:noFill/>
              </a:ln>
            </c:spPr>
            <c:txPr>
              <a:bodyPr rot="0" vert="horz"/>
              <a:lstStyle/>
              <a:p>
                <a:pPr algn="ctr">
                  <a:defRPr lang="en-US" sz="700" b="0" i="0" u="none" baseline="0">
                    <a:solidFill>
                      <a:schemeClr val="bg1"/>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 Dochody wg segm'!$D$1:$I$1</c:f>
              <c:numCache>
                <c:formatCode>General</c:formatCode>
                <c:ptCount val="6"/>
                <c:pt idx="0">
                  <c:v>2011</c:v>
                </c:pt>
                <c:pt idx="1">
                  <c:v>2012</c:v>
                </c:pt>
                <c:pt idx="2">
                  <c:v>2013</c:v>
                </c:pt>
                <c:pt idx="3">
                  <c:v>2014</c:v>
                </c:pt>
                <c:pt idx="4">
                  <c:v>2015</c:v>
                </c:pt>
                <c:pt idx="5">
                  <c:v>2016</c:v>
                </c:pt>
              </c:numCache>
            </c:numRef>
          </c:cat>
          <c:val>
            <c:numRef>
              <c:f>'7.2 Dochody wg segm'!$D$2:$I$2</c:f>
              <c:numCache>
                <c:formatCode>#,##0</c:formatCode>
                <c:ptCount val="6"/>
                <c:pt idx="0">
                  <c:v>151.818899845511</c:v>
                </c:pt>
                <c:pt idx="1">
                  <c:v>185.40285738</c:v>
                </c:pt>
                <c:pt idx="2">
                  <c:v>211.297</c:v>
                </c:pt>
                <c:pt idx="3">
                  <c:v>254.18</c:v>
                </c:pt>
                <c:pt idx="4">
                  <c:v>250.178</c:v>
                </c:pt>
                <c:pt idx="5">
                  <c:v>251.04</c:v>
                </c:pt>
              </c:numCache>
            </c:numRef>
          </c:val>
        </c:ser>
        <c:ser>
          <c:idx val="2"/>
          <c:order val="1"/>
          <c:tx>
            <c:strRef>
              <c:f>'7.2 Dochody wg segm'!$A$3</c:f>
              <c:strCache>
                <c:ptCount val="1"/>
                <c:pt idx="0">
                  <c:v>Institutional banking</c:v>
                </c:pt>
              </c:strCache>
            </c:strRef>
          </c:tx>
          <c:spPr>
            <a:solidFill>
              <a:schemeClr val="bg1">
                <a:lumMod val="75000"/>
              </a:schemeClr>
            </a:solidFill>
            <a:ln w="25400">
              <a:noFill/>
            </a:ln>
          </c:spPr>
          <c:invertIfNegative val="0"/>
          <c:dLbls>
            <c:dLbl>
              <c:idx val="5"/>
              <c:layout>
                <c:manualLayout>
                  <c:x val="0"/>
                  <c:y val="-5.2500000000000003E-3"/>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700" b="0" i="0" u="none" baseline="0">
                    <a:solidFill>
                      <a:srgbClr val="FFFFFF"/>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 Dochody wg segm'!$D$1:$I$1</c:f>
              <c:numCache>
                <c:formatCode>General</c:formatCode>
                <c:ptCount val="6"/>
                <c:pt idx="0">
                  <c:v>2011</c:v>
                </c:pt>
                <c:pt idx="1">
                  <c:v>2012</c:v>
                </c:pt>
                <c:pt idx="2">
                  <c:v>2013</c:v>
                </c:pt>
                <c:pt idx="3">
                  <c:v>2014</c:v>
                </c:pt>
                <c:pt idx="4">
                  <c:v>2015</c:v>
                </c:pt>
                <c:pt idx="5">
                  <c:v>2016</c:v>
                </c:pt>
              </c:numCache>
            </c:numRef>
          </c:cat>
          <c:val>
            <c:numRef>
              <c:f>'7.2 Dochody wg segm'!$D$3:$I$3</c:f>
              <c:numCache>
                <c:formatCode>#,##0</c:formatCode>
                <c:ptCount val="6"/>
                <c:pt idx="0">
                  <c:v>58.77920135410757</c:v>
                </c:pt>
                <c:pt idx="1">
                  <c:v>56.449142620000003</c:v>
                </c:pt>
                <c:pt idx="2">
                  <c:v>42.207000000000001</c:v>
                </c:pt>
                <c:pt idx="3">
                  <c:v>39.457999999999998</c:v>
                </c:pt>
                <c:pt idx="4">
                  <c:v>34.944000000000003</c:v>
                </c:pt>
                <c:pt idx="5">
                  <c:v>32.558</c:v>
                </c:pt>
              </c:numCache>
            </c:numRef>
          </c:val>
        </c:ser>
        <c:ser>
          <c:idx val="3"/>
          <c:order val="2"/>
          <c:tx>
            <c:strRef>
              <c:f>'7.2 Dochody wg segm'!$A$4</c:f>
              <c:strCache>
                <c:ptCount val="1"/>
                <c:pt idx="0">
                  <c:v>Settlement and Treasury</c:v>
                </c:pt>
              </c:strCache>
            </c:strRef>
          </c:tx>
          <c:spPr>
            <a:solidFill>
              <a:srgbClr val="C00000"/>
            </a:solidFill>
            <a:ln w="25400">
              <a:noFill/>
            </a:ln>
          </c:spPr>
          <c:invertIfNegative val="0"/>
          <c:dLbls>
            <c:spPr>
              <a:noFill/>
              <a:ln w="25400">
                <a:noFill/>
              </a:ln>
            </c:spPr>
            <c:txPr>
              <a:bodyPr rot="0" vert="horz"/>
              <a:lstStyle/>
              <a:p>
                <a:pPr algn="ctr">
                  <a:defRPr lang="en-US" sz="700" b="0" i="0" u="none" baseline="0">
                    <a:solidFill>
                      <a:srgbClr val="FFFFFF"/>
                    </a:solidFill>
                    <a:latin typeface="+mn-lt"/>
                    <a:ea typeface="+mn-lt"/>
                    <a:cs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 Dochody wg segm'!$D$1:$I$1</c:f>
              <c:numCache>
                <c:formatCode>General</c:formatCode>
                <c:ptCount val="6"/>
                <c:pt idx="0">
                  <c:v>2011</c:v>
                </c:pt>
                <c:pt idx="1">
                  <c:v>2012</c:v>
                </c:pt>
                <c:pt idx="2">
                  <c:v>2013</c:v>
                </c:pt>
                <c:pt idx="3">
                  <c:v>2014</c:v>
                </c:pt>
                <c:pt idx="4">
                  <c:v>2015</c:v>
                </c:pt>
                <c:pt idx="5">
                  <c:v>2016</c:v>
                </c:pt>
              </c:numCache>
            </c:numRef>
          </c:cat>
          <c:val>
            <c:numRef>
              <c:f>'7.2 Dochody wg segm'!$D$4:$I$4</c:f>
              <c:numCache>
                <c:formatCode>#,##0</c:formatCode>
                <c:ptCount val="6"/>
                <c:pt idx="0">
                  <c:v>46.776562499999997</c:v>
                </c:pt>
                <c:pt idx="1">
                  <c:v>46.265000000000001</c:v>
                </c:pt>
                <c:pt idx="2">
                  <c:v>36.779000000000003</c:v>
                </c:pt>
                <c:pt idx="3">
                  <c:v>37.792999999999999</c:v>
                </c:pt>
                <c:pt idx="4">
                  <c:v>40.604999999999997</c:v>
                </c:pt>
                <c:pt idx="5">
                  <c:v>50.514000000000003</c:v>
                </c:pt>
              </c:numCache>
            </c:numRef>
          </c:val>
        </c:ser>
        <c:dLbls>
          <c:showLegendKey val="0"/>
          <c:showVal val="0"/>
          <c:showCatName val="0"/>
          <c:showSerName val="0"/>
          <c:showPercent val="0"/>
          <c:showBubbleSize val="0"/>
        </c:dLbls>
        <c:gapWidth val="60"/>
        <c:overlap val="100"/>
        <c:axId val="242508104"/>
        <c:axId val="242508496"/>
      </c:barChart>
      <c:lineChart>
        <c:grouping val="standard"/>
        <c:varyColors val="0"/>
        <c:ser>
          <c:idx val="0"/>
          <c:order val="3"/>
          <c:spPr>
            <a:ln>
              <a:noFill/>
            </a:ln>
          </c:spPr>
          <c:marker>
            <c:symbol val="none"/>
          </c:marker>
          <c:dLbls>
            <c:spPr>
              <a:noFill/>
              <a:ln>
                <a:noFill/>
              </a:ln>
            </c:spPr>
            <c:txPr>
              <a:bodyPr rot="0" vert="horz"/>
              <a:lstStyle/>
              <a:p>
                <a:pPr algn="ctr">
                  <a:defRPr lang="en-US" sz="700" b="0" i="0" u="none" baseline="0">
                    <a:solidFill>
                      <a:srgbClr val="000000"/>
                    </a:solidFill>
                    <a:latin typeface="+mn-lt"/>
                    <a:ea typeface="+mn-lt"/>
                    <a:cs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 Dochody wg segm'!$D$1:$I$1</c:f>
              <c:numCache>
                <c:formatCode>General</c:formatCode>
                <c:ptCount val="6"/>
                <c:pt idx="0">
                  <c:v>2011</c:v>
                </c:pt>
                <c:pt idx="1">
                  <c:v>2012</c:v>
                </c:pt>
                <c:pt idx="2">
                  <c:v>2013</c:v>
                </c:pt>
                <c:pt idx="3">
                  <c:v>2014</c:v>
                </c:pt>
                <c:pt idx="4">
                  <c:v>2015</c:v>
                </c:pt>
                <c:pt idx="5">
                  <c:v>2016</c:v>
                </c:pt>
              </c:numCache>
            </c:numRef>
          </c:cat>
          <c:val>
            <c:numRef>
              <c:f>'7.2 Dochody wg segm'!$D$5:$I$5</c:f>
              <c:numCache>
                <c:formatCode>#,##0</c:formatCode>
                <c:ptCount val="6"/>
                <c:pt idx="0">
                  <c:v>258.37466369961857</c:v>
                </c:pt>
                <c:pt idx="1">
                  <c:v>287.11700000000002</c:v>
                </c:pt>
                <c:pt idx="2">
                  <c:v>290.28300000000002</c:v>
                </c:pt>
                <c:pt idx="3">
                  <c:v>331.43100000000004</c:v>
                </c:pt>
                <c:pt idx="4">
                  <c:v>325.72700000000003</c:v>
                </c:pt>
                <c:pt idx="5">
                  <c:v>335.11200000000002</c:v>
                </c:pt>
              </c:numCache>
            </c:numRef>
          </c:val>
          <c:smooth val="0"/>
        </c:ser>
        <c:dLbls>
          <c:showLegendKey val="0"/>
          <c:showVal val="0"/>
          <c:showCatName val="0"/>
          <c:showSerName val="0"/>
          <c:showPercent val="0"/>
          <c:showBubbleSize val="0"/>
        </c:dLbls>
        <c:marker val="1"/>
        <c:smooth val="0"/>
        <c:axId val="242508888"/>
        <c:axId val="242509280"/>
      </c:lineChart>
      <c:catAx>
        <c:axId val="2425081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600" b="0" i="0" u="none" baseline="0">
                <a:solidFill>
                  <a:srgbClr val="000000"/>
                </a:solidFill>
                <a:latin typeface="+mn-lt"/>
                <a:ea typeface="+mn-lt"/>
                <a:cs typeface="+mn-lt"/>
              </a:defRPr>
            </a:pPr>
            <a:endParaRPr lang="pl-PL"/>
          </a:p>
        </c:txPr>
        <c:crossAx val="242508496"/>
        <c:crossesAt val="0"/>
        <c:auto val="1"/>
        <c:lblAlgn val="ctr"/>
        <c:lblOffset val="100"/>
        <c:noMultiLvlLbl val="0"/>
      </c:catAx>
      <c:valAx>
        <c:axId val="242508496"/>
        <c:scaling>
          <c:orientation val="minMax"/>
          <c:max val="360"/>
          <c:min val="0"/>
        </c:scaling>
        <c:delete val="0"/>
        <c:axPos val="l"/>
        <c:numFmt formatCode="#,##0" sourceLinked="1"/>
        <c:majorTickMark val="none"/>
        <c:minorTickMark val="none"/>
        <c:tickLblPos val="none"/>
        <c:spPr>
          <a:ln>
            <a:noFill/>
          </a:ln>
        </c:spPr>
        <c:crossAx val="242508104"/>
        <c:crosses val="autoZero"/>
        <c:crossBetween val="between"/>
      </c:valAx>
      <c:catAx>
        <c:axId val="242508888"/>
        <c:scaling>
          <c:orientation val="minMax"/>
        </c:scaling>
        <c:delete val="1"/>
        <c:axPos val="b"/>
        <c:numFmt formatCode="General" sourceLinked="1"/>
        <c:majorTickMark val="out"/>
        <c:minorTickMark val="none"/>
        <c:tickLblPos val="nextTo"/>
        <c:crossAx val="242509280"/>
        <c:crossesAt val="0"/>
        <c:auto val="1"/>
        <c:lblAlgn val="ctr"/>
        <c:lblOffset val="100"/>
        <c:noMultiLvlLbl val="0"/>
      </c:catAx>
      <c:valAx>
        <c:axId val="242509280"/>
        <c:scaling>
          <c:orientation val="minMax"/>
          <c:max val="8000"/>
          <c:min val="-100000"/>
        </c:scaling>
        <c:delete val="0"/>
        <c:axPos val="r"/>
        <c:numFmt formatCode="#,##0" sourceLinked="1"/>
        <c:majorTickMark val="none"/>
        <c:minorTickMark val="none"/>
        <c:tickLblPos val="none"/>
        <c:spPr>
          <a:ln>
            <a:noFill/>
          </a:ln>
        </c:spPr>
        <c:crossAx val="242508888"/>
        <c:crosses val="max"/>
        <c:crossBetween val="between"/>
      </c:valAx>
      <c:spPr>
        <a:solidFill>
          <a:srgbClr val="FFFFFF"/>
        </a:solidFill>
        <a:ln w="25400">
          <a:noFill/>
        </a:ln>
      </c:spPr>
    </c:plotArea>
    <c:legend>
      <c:legendPos val="b"/>
      <c:legendEntry>
        <c:idx val="3"/>
        <c:delete val="1"/>
      </c:legendEntry>
      <c:layout>
        <c:manualLayout>
          <c:xMode val="edge"/>
          <c:yMode val="edge"/>
          <c:x val="0"/>
          <c:y val="0.86950000000000005"/>
          <c:w val="1"/>
          <c:h val="9.1499999999999998E-2"/>
        </c:manualLayout>
      </c:layout>
      <c:overlay val="0"/>
      <c:spPr>
        <a:noFill/>
        <a:ln w="25400">
          <a:noFill/>
        </a:ln>
      </c:spPr>
      <c:txPr>
        <a:bodyPr rot="0" vert="horz"/>
        <a:lstStyle/>
        <a:p>
          <a:pPr>
            <a:defRPr lang="en-US" sz="650" b="0" i="0" u="none" baseline="0">
              <a:solidFill>
                <a:srgbClr val="000000"/>
              </a:solidFill>
              <a:latin typeface="+mn-lt"/>
              <a:ea typeface="+mn-lt"/>
              <a:cs typeface="+mn-lt"/>
            </a:defRPr>
          </a:pPr>
          <a:endParaRPr lang="pl-PL"/>
        </a:p>
      </c:txPr>
    </c:legend>
    <c:plotVisOnly val="1"/>
    <c:dispBlanksAs val="gap"/>
    <c:showDLblsOverMax val="1"/>
  </c:chart>
  <c:spPr>
    <a:no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1000" b="0" i="0" u="none" baseline="0">
                <a:solidFill>
                  <a:schemeClr val="tx1">
                    <a:lumMod val="75000"/>
                    <a:lumOff val="25000"/>
                  </a:schemeClr>
                </a:solidFill>
                <a:latin typeface="+mn-lt"/>
                <a:ea typeface="+mn-lt"/>
                <a:cs typeface="+mn-lt"/>
              </a:rPr>
              <a:t>Gross profit in institutional segment in </a:t>
            </a:r>
            <a:r>
              <a:rPr lang="en-US" sz="1000" b="0" i="0" u="none" baseline="0">
                <a:solidFill>
                  <a:schemeClr val="tx1">
                    <a:lumMod val="75000"/>
                    <a:lumOff val="25000"/>
                  </a:schemeClr>
                </a:solidFill>
                <a:latin typeface="+mn-lt"/>
                <a:ea typeface="+mn-lt"/>
                <a:cs typeface="+mn-lt"/>
              </a:rPr>
              <a:t>2016 (</a:t>
            </a:r>
            <a:r>
              <a:rPr lang="pl-PL" sz="1000" b="0" i="0" u="none" baseline="0">
                <a:solidFill>
                  <a:schemeClr val="tx1">
                    <a:lumMod val="75000"/>
                    <a:lumOff val="25000"/>
                  </a:schemeClr>
                </a:solidFill>
                <a:latin typeface="+mn-lt"/>
                <a:ea typeface="+mn-lt"/>
                <a:cs typeface="+mn-lt"/>
              </a:rPr>
              <a:t>PLN million</a:t>
            </a:r>
            <a:r>
              <a:rPr lang="en-US" sz="1000" b="0" i="0" u="none" baseline="0">
                <a:solidFill>
                  <a:schemeClr val="tx1">
                    <a:lumMod val="75000"/>
                    <a:lumOff val="25000"/>
                  </a:schemeClr>
                </a:solidFill>
                <a:latin typeface="+mn-lt"/>
                <a:ea typeface="+mn-lt"/>
                <a:cs typeface="+mn-lt"/>
              </a:rPr>
              <a:t>)</a:t>
            </a:r>
          </a:p>
        </c:rich>
      </c:tx>
      <c:layout>
        <c:manualLayout>
          <c:xMode val="edge"/>
          <c:yMode val="edge"/>
          <c:x val="0.14624999999999999"/>
          <c:y val="2.325E-2"/>
        </c:manualLayout>
      </c:layout>
      <c:overlay val="0"/>
      <c:spPr>
        <a:noFill/>
        <a:ln w="25400">
          <a:noFill/>
        </a:ln>
      </c:spPr>
    </c:title>
    <c:autoTitleDeleted val="0"/>
    <c:plotArea>
      <c:layout>
        <c:manualLayout>
          <c:layoutTarget val="inner"/>
          <c:xMode val="edge"/>
          <c:yMode val="edge"/>
          <c:x val="4.2999999999999997E-2"/>
          <c:y val="0.11325"/>
          <c:w val="0.92674999999999996"/>
          <c:h val="0.75"/>
        </c:manualLayout>
      </c:layout>
      <c:barChart>
        <c:barDir val="col"/>
        <c:grouping val="stacked"/>
        <c:varyColors val="0"/>
        <c:ser>
          <c:idx val="2"/>
          <c:order val="0"/>
          <c:spPr>
            <a:solidFill>
              <a:schemeClr val="bg1"/>
            </a:solidFill>
            <a:ln w="25400">
              <a:noFill/>
            </a:ln>
          </c:spPr>
          <c:invertIfNegative val="0"/>
          <c:dPt>
            <c:idx val="1"/>
            <c:invertIfNegative val="0"/>
            <c:bubble3D val="0"/>
            <c:spPr>
              <a:noFill/>
              <a:ln w="25400">
                <a:noFill/>
              </a:ln>
            </c:spPr>
          </c:dPt>
          <c:dPt>
            <c:idx val="5"/>
            <c:invertIfNegative val="0"/>
            <c:bubble3D val="0"/>
            <c:spPr>
              <a:noFill/>
              <a:ln w="25400">
                <a:noFill/>
              </a:ln>
            </c:spPr>
          </c:dPt>
          <c:cat>
            <c:strRef>
              <c:f>'7.2 Dochody wg segm'!$H$25:$N$25</c:f>
              <c:strCache>
                <c:ptCount val="7"/>
                <c:pt idx="0">
                  <c:v>Gross profit/loss
2015</c:v>
                </c:pt>
                <c:pt idx="1">
                  <c:v>Net interest 
income</c:v>
                </c:pt>
                <c:pt idx="2">
                  <c:v>Net commission
income</c:v>
                </c:pt>
                <c:pt idx="3">
                  <c:v>Operating revenue and expense</c:v>
                </c:pt>
                <c:pt idx="4">
                  <c:v>Administrative 
expenses</c:v>
                </c:pt>
                <c:pt idx="5">
                  <c:v>Impairment losses
cyjne</c:v>
                </c:pt>
                <c:pt idx="6">
                  <c:v>Gross profit/loss
2016</c:v>
                </c:pt>
              </c:strCache>
            </c:strRef>
          </c:cat>
          <c:val>
            <c:numRef>
              <c:f>'7.2 Dochody wg segm'!$H$26:$N$26</c:f>
              <c:numCache>
                <c:formatCode>#\ ##0.0</c:formatCode>
                <c:ptCount val="7"/>
                <c:pt idx="1">
                  <c:v>10.850999999999999</c:v>
                </c:pt>
                <c:pt idx="2">
                  <c:v>10.850999999999999</c:v>
                </c:pt>
                <c:pt idx="3">
                  <c:v>10.953999999999999</c:v>
                </c:pt>
                <c:pt idx="4">
                  <c:v>8.7679999999999989</c:v>
                </c:pt>
                <c:pt idx="5">
                  <c:v>8.7679999999999989</c:v>
                </c:pt>
              </c:numCache>
            </c:numRef>
          </c:val>
        </c:ser>
        <c:ser>
          <c:idx val="3"/>
          <c:order val="1"/>
          <c:spPr>
            <a:solidFill>
              <a:schemeClr val="accent2"/>
            </a:solidFill>
            <a:ln w="25400">
              <a:noFill/>
            </a:ln>
          </c:spPr>
          <c:invertIfNegative val="0"/>
          <c:dPt>
            <c:idx val="0"/>
            <c:invertIfNegative val="0"/>
            <c:bubble3D val="0"/>
            <c:spPr>
              <a:solidFill>
                <a:schemeClr val="tx1">
                  <a:lumMod val="65000"/>
                  <a:lumOff val="35000"/>
                </a:schemeClr>
              </a:solidFill>
              <a:ln w="25400">
                <a:noFill/>
              </a:ln>
            </c:spPr>
          </c:dPt>
          <c:dPt>
            <c:idx val="1"/>
            <c:invertIfNegative val="0"/>
            <c:bubble3D val="0"/>
          </c:dPt>
          <c:dPt>
            <c:idx val="2"/>
            <c:invertIfNegative val="0"/>
            <c:bubble3D val="0"/>
            <c:spPr>
              <a:solidFill>
                <a:schemeClr val="bg1">
                  <a:lumMod val="65000"/>
                </a:schemeClr>
              </a:solidFill>
              <a:ln w="25400">
                <a:noFill/>
              </a:ln>
            </c:spPr>
          </c:dPt>
          <c:dPt>
            <c:idx val="3"/>
            <c:invertIfNegative val="0"/>
            <c:bubble3D val="0"/>
          </c:dPt>
          <c:dPt>
            <c:idx val="4"/>
            <c:invertIfNegative val="0"/>
            <c:bubble3D val="0"/>
          </c:dPt>
          <c:dPt>
            <c:idx val="5"/>
            <c:invertIfNegative val="0"/>
            <c:bubble3D val="0"/>
            <c:spPr>
              <a:solidFill>
                <a:schemeClr val="bg1">
                  <a:lumMod val="65000"/>
                </a:schemeClr>
              </a:solidFill>
              <a:ln w="25400">
                <a:noFill/>
              </a:ln>
            </c:spPr>
          </c:dPt>
          <c:dPt>
            <c:idx val="6"/>
            <c:invertIfNegative val="0"/>
            <c:bubble3D val="0"/>
            <c:spPr>
              <a:solidFill>
                <a:schemeClr val="tx1">
                  <a:lumMod val="65000"/>
                  <a:lumOff val="35000"/>
                </a:schemeClr>
              </a:solidFill>
              <a:ln w="25400">
                <a:noFill/>
              </a:ln>
            </c:spPr>
          </c:dPt>
          <c:dLbls>
            <c:dLbl>
              <c:idx val="0"/>
              <c:layout>
                <c:manualLayout>
                  <c:x val="2.5000000000000001E-3"/>
                  <c:y val="-0.27825"/>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4.7499999999999999E-3"/>
                  <c:y val="-7.825E-2"/>
                </c:manualLayout>
              </c:layout>
              <c:tx>
                <c:rich>
                  <a:bodyPr rot="0" vert="horz"/>
                  <a:lstStyle/>
                  <a:p>
                    <a:pPr algn="ctr">
                      <a:defRPr/>
                    </a:pPr>
                    <a:r>
                      <a:rPr lang="en-US"/>
                      <a:t>(2.4)</a:t>
                    </a:r>
                  </a:p>
                </c:rich>
              </c:tx>
              <c:spPr>
                <a:noFill/>
                <a:ln>
                  <a:noFill/>
                </a:ln>
              </c:spPr>
              <c:showLegendKey val="0"/>
              <c:showVal val="1"/>
              <c:showCatName val="0"/>
              <c:showSerName val="0"/>
              <c:showPercent val="0"/>
              <c:showBubbleSize val="0"/>
              <c:extLst>
                <c:ext xmlns:c15="http://schemas.microsoft.com/office/drawing/2012/chart" uri="{CE6537A1-D6FC-4f65-9D91-7224C49458BB}"/>
              </c:extLst>
            </c:dLbl>
            <c:dLbl>
              <c:idx val="2"/>
              <c:layout>
                <c:manualLayout>
                  <c:x val="-2.2499999999999998E-3"/>
                  <c:y val="-7.3999999999999996E-2"/>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E-2"/>
                </c:manualLayout>
              </c:layout>
              <c:tx>
                <c:rich>
                  <a:bodyPr rot="0" vert="horz"/>
                  <a:lstStyle/>
                  <a:p>
                    <a:pPr algn="ctr">
                      <a:defRPr/>
                    </a:pPr>
                    <a:r>
                      <a:rPr lang="en-US"/>
                      <a:t>(0.9)</a:t>
                    </a:r>
                  </a:p>
                </c:rich>
              </c:tx>
              <c:spPr>
                <a:noFill/>
                <a:ln>
                  <a:noFill/>
                </a:ln>
              </c:spP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8.4000000000000005E-2"/>
                </c:manualLayout>
              </c:layout>
              <c:tx>
                <c:rich>
                  <a:bodyPr rot="0" vert="horz"/>
                  <a:lstStyle/>
                  <a:p>
                    <a:pPr algn="ctr">
                      <a:defRPr/>
                    </a:pPr>
                    <a:r>
                      <a:rPr lang="en-US"/>
                      <a:t>(2.2)</a:t>
                    </a:r>
                  </a:p>
                </c:rich>
              </c:tx>
              <c:spPr>
                <a:noFill/>
                <a:ln>
                  <a:noFill/>
                </a:ln>
              </c:spPr>
              <c:showLegendKey val="0"/>
              <c:showVal val="1"/>
              <c:showCatName val="0"/>
              <c:showSerName val="0"/>
              <c:showPercent val="0"/>
              <c:showBubbleSize val="0"/>
              <c:extLst>
                <c:ext xmlns:c15="http://schemas.microsoft.com/office/drawing/2012/chart" uri="{CE6537A1-D6FC-4f65-9D91-7224C49458BB}"/>
              </c:extLst>
            </c:dLbl>
            <c:dLbl>
              <c:idx val="5"/>
              <c:layout>
                <c:manualLayout>
                  <c:x val="-4.7499999999999999E-3"/>
                  <c:y val="-0.10274999999999999"/>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2.2499999999999998E-3"/>
                  <c:y val="-0.26650000000000001"/>
                </c:manualLayout>
              </c:layout>
              <c:spPr>
                <a:noFill/>
                <a:ln>
                  <a:noFill/>
                </a:ln>
              </c:spPr>
              <c:txPr>
                <a:bodyPr rot="0" vert="horz"/>
                <a:lstStyle/>
                <a:p>
                  <a:pPr algn="ctr">
                    <a:defRPr lang="en-US" sz="1000" b="0" i="0" u="none" baseline="0">
                      <a:solidFill>
                        <a:srgbClr val="000000"/>
                      </a:solidFill>
                      <a:latin typeface="Calibri"/>
                      <a:ea typeface="Calibri"/>
                      <a:cs typeface="Calibri"/>
                    </a:defRPr>
                  </a:pPr>
                  <a:endParaRPr lang="pl-PL"/>
                </a:p>
              </c:txPr>
              <c:showLegendKey val="0"/>
              <c:showVal val="1"/>
              <c:showCatName val="0"/>
              <c:showSerName val="0"/>
              <c:showPercent val="0"/>
              <c:showBubbleSize val="0"/>
              <c:extLst>
                <c:ext xmlns:c15="http://schemas.microsoft.com/office/drawing/2012/chart" uri="{CE6537A1-D6FC-4f65-9D91-7224C49458BB}"/>
              </c:extLst>
            </c:dLbl>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 Dochody wg segm'!$H$25:$N$25</c:f>
              <c:strCache>
                <c:ptCount val="7"/>
                <c:pt idx="0">
                  <c:v>Gross profit/loss
2015</c:v>
                </c:pt>
                <c:pt idx="1">
                  <c:v>Net interest 
income</c:v>
                </c:pt>
                <c:pt idx="2">
                  <c:v>Net commission
income</c:v>
                </c:pt>
                <c:pt idx="3">
                  <c:v>Operating revenue and expense</c:v>
                </c:pt>
                <c:pt idx="4">
                  <c:v>Administrative 
expenses</c:v>
                </c:pt>
                <c:pt idx="5">
                  <c:v>Impairment losses
cyjne</c:v>
                </c:pt>
                <c:pt idx="6">
                  <c:v>Gross profit/loss
2016</c:v>
                </c:pt>
              </c:strCache>
            </c:strRef>
          </c:cat>
          <c:val>
            <c:numRef>
              <c:f>'7.2 Dochody wg segm'!$H$27:$N$27</c:f>
              <c:numCache>
                <c:formatCode>#\ ##0.0</c:formatCode>
                <c:ptCount val="7"/>
                <c:pt idx="0">
                  <c:v>13.231999999999999</c:v>
                </c:pt>
                <c:pt idx="1">
                  <c:v>2.3809999999999998</c:v>
                </c:pt>
                <c:pt idx="2">
                  <c:v>0.995</c:v>
                </c:pt>
                <c:pt idx="3">
                  <c:v>0.89200000000000002</c:v>
                </c:pt>
                <c:pt idx="4">
                  <c:v>2.1859999999999999</c:v>
                </c:pt>
                <c:pt idx="5">
                  <c:v>3.161</c:v>
                </c:pt>
                <c:pt idx="6">
                  <c:v>11.93</c:v>
                </c:pt>
              </c:numCache>
            </c:numRef>
          </c:val>
        </c:ser>
        <c:dLbls>
          <c:showLegendKey val="0"/>
          <c:showVal val="0"/>
          <c:showCatName val="0"/>
          <c:showSerName val="0"/>
          <c:showPercent val="0"/>
          <c:showBubbleSize val="0"/>
        </c:dLbls>
        <c:gapWidth val="60"/>
        <c:overlap val="100"/>
        <c:axId val="242510064"/>
        <c:axId val="242510456"/>
      </c:barChart>
      <c:catAx>
        <c:axId val="24251006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crossAx val="242510456"/>
        <c:crossesAt val="0"/>
        <c:auto val="1"/>
        <c:lblAlgn val="ctr"/>
        <c:lblOffset val="100"/>
        <c:noMultiLvlLbl val="0"/>
      </c:catAx>
      <c:valAx>
        <c:axId val="242510456"/>
        <c:scaling>
          <c:orientation val="minMax"/>
          <c:min val="-5"/>
        </c:scaling>
        <c:delete val="1"/>
        <c:axPos val="l"/>
        <c:numFmt formatCode="#\ ##0.0" sourceLinked="1"/>
        <c:majorTickMark val="out"/>
        <c:minorTickMark val="none"/>
        <c:tickLblPos val="nextTo"/>
        <c:crossAx val="242510064"/>
        <c:crosses val="autoZero"/>
        <c:crossBetween val="between"/>
      </c:valAx>
      <c:spPr>
        <a:solidFill>
          <a:srgbClr val="FFFFFF"/>
        </a:solidFill>
        <a:ln w="25400">
          <a:noFill/>
        </a:ln>
      </c:spPr>
    </c:plotArea>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800" b="0" i="0" u="none" baseline="0">
                <a:solidFill>
                  <a:schemeClr val="tx1">
                    <a:lumMod val="75000"/>
                    <a:lumOff val="25000"/>
                  </a:schemeClr>
                </a:solidFill>
                <a:latin typeface="Calibri"/>
                <a:ea typeface="Calibri"/>
                <a:cs typeface="Calibri"/>
              </a:rPr>
              <a:t>Loan receivables from Group's clients </a:t>
            </a:r>
            <a:r>
              <a:rPr lang="en-US" sz="800" b="0" i="0" u="none" baseline="0">
                <a:solidFill>
                  <a:schemeClr val="tx1">
                    <a:lumMod val="75000"/>
                    <a:lumOff val="25000"/>
                  </a:schemeClr>
                </a:solidFill>
                <a:latin typeface="Calibri"/>
                <a:ea typeface="Calibri"/>
                <a:cs typeface="Calibri"/>
              </a:rPr>
              <a:t>
 (</a:t>
            </a:r>
            <a:r>
              <a:rPr lang="pl-PL" sz="800" b="0" i="0" u="none" baseline="0">
                <a:solidFill>
                  <a:schemeClr val="tx1">
                    <a:lumMod val="75000"/>
                    <a:lumOff val="25000"/>
                  </a:schemeClr>
                </a:solidFill>
                <a:latin typeface="Calibri"/>
                <a:ea typeface="Calibri"/>
                <a:cs typeface="Calibri"/>
              </a:rPr>
              <a:t>PLN million</a:t>
            </a:r>
            <a:r>
              <a:rPr lang="en-US" sz="800" b="0" i="0" u="none" baseline="0">
                <a:solidFill>
                  <a:schemeClr val="tx1">
                    <a:lumMod val="75000"/>
                    <a:lumOff val="25000"/>
                  </a:schemeClr>
                </a:solidFill>
                <a:latin typeface="Calibri"/>
                <a:ea typeface="Calibri"/>
                <a:cs typeface="Calibri"/>
              </a:rPr>
              <a:t>)</a:t>
            </a:r>
          </a:p>
        </c:rich>
      </c:tx>
      <c:layout>
        <c:manualLayout>
          <c:xMode val="edge"/>
          <c:yMode val="edge"/>
          <c:x val="0.14774999999999999"/>
          <c:y val="5.2500000000000003E-3"/>
        </c:manualLayout>
      </c:layout>
      <c:overlay val="0"/>
      <c:spPr>
        <a:noFill/>
        <a:ln w="25400">
          <a:noFill/>
        </a:ln>
      </c:spPr>
    </c:title>
    <c:autoTitleDeleted val="0"/>
    <c:plotArea>
      <c:layout>
        <c:manualLayout>
          <c:layoutTarget val="inner"/>
          <c:xMode val="edge"/>
          <c:yMode val="edge"/>
          <c:x val="4.2999999999999997E-2"/>
          <c:y val="0.1245"/>
          <c:w val="0.92225000000000001"/>
          <c:h val="0.64124999999999999"/>
        </c:manualLayout>
      </c:layout>
      <c:barChart>
        <c:barDir val="col"/>
        <c:grouping val="stacked"/>
        <c:varyColors val="0"/>
        <c:ser>
          <c:idx val="3"/>
          <c:order val="0"/>
          <c:tx>
            <c:strRef>
              <c:f>'7.4 -Nal'!$H$5</c:f>
              <c:strCache>
                <c:ptCount val="1"/>
                <c:pt idx="0">
                  <c:v>Loans for retail clients</c:v>
                </c:pt>
              </c:strCache>
            </c:strRef>
          </c:tx>
          <c:spPr>
            <a:solidFill>
              <a:schemeClr val="bg1">
                <a:lumMod val="50000"/>
              </a:schemeClr>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'7.4 -Nal'!$K$1:$P$1</c:f>
              <c:numCache>
                <c:formatCode>General</c:formatCode>
                <c:ptCount val="6"/>
                <c:pt idx="0">
                  <c:v>2011</c:v>
                </c:pt>
                <c:pt idx="1">
                  <c:v>2012</c:v>
                </c:pt>
                <c:pt idx="2">
                  <c:v>2013</c:v>
                </c:pt>
                <c:pt idx="3">
                  <c:v>2014</c:v>
                </c:pt>
                <c:pt idx="4">
                  <c:v>2015</c:v>
                </c:pt>
                <c:pt idx="5">
                  <c:v>2016</c:v>
                </c:pt>
              </c:numCache>
            </c:numRef>
          </c:cat>
          <c:val>
            <c:numRef>
              <c:f>'7.4 -Nal'!$K$5:$P$5</c:f>
              <c:numCache>
                <c:formatCode>#,##0</c:formatCode>
                <c:ptCount val="6"/>
                <c:pt idx="0">
                  <c:v>2619.81</c:v>
                </c:pt>
                <c:pt idx="1">
                  <c:v>3564.3690000000001</c:v>
                </c:pt>
                <c:pt idx="2">
                  <c:v>4143.2070000000003</c:v>
                </c:pt>
                <c:pt idx="3">
                  <c:v>4423.5630000000001</c:v>
                </c:pt>
                <c:pt idx="4">
                  <c:v>4711.3549999999996</c:v>
                </c:pt>
                <c:pt idx="5">
                  <c:v>4734.0320000000002</c:v>
                </c:pt>
              </c:numCache>
            </c:numRef>
          </c:val>
        </c:ser>
        <c:ser>
          <c:idx val="2"/>
          <c:order val="1"/>
          <c:tx>
            <c:strRef>
              <c:f>'7.4 -Nal'!$H$4</c:f>
              <c:strCache>
                <c:ptCount val="1"/>
                <c:pt idx="0">
                  <c:v>Loans for institutional clients</c:v>
                </c:pt>
              </c:strCache>
            </c:strRef>
          </c:tx>
          <c:spPr>
            <a:solidFill>
              <a:schemeClr val="bg1">
                <a:lumMod val="75000"/>
              </a:schemeClr>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'7.4 -Nal'!$K$1:$P$1</c:f>
              <c:numCache>
                <c:formatCode>General</c:formatCode>
                <c:ptCount val="6"/>
                <c:pt idx="0">
                  <c:v>2011</c:v>
                </c:pt>
                <c:pt idx="1">
                  <c:v>2012</c:v>
                </c:pt>
                <c:pt idx="2">
                  <c:v>2013</c:v>
                </c:pt>
                <c:pt idx="3">
                  <c:v>2014</c:v>
                </c:pt>
                <c:pt idx="4">
                  <c:v>2015</c:v>
                </c:pt>
                <c:pt idx="5">
                  <c:v>2016</c:v>
                </c:pt>
              </c:numCache>
            </c:numRef>
          </c:cat>
          <c:val>
            <c:numRef>
              <c:f>'7.4 -Nal'!$K$4:$P$4</c:f>
              <c:numCache>
                <c:formatCode>#,##0</c:formatCode>
                <c:ptCount val="6"/>
                <c:pt idx="0">
                  <c:v>614.73299999999995</c:v>
                </c:pt>
                <c:pt idx="1">
                  <c:v>648.471</c:v>
                </c:pt>
                <c:pt idx="2">
                  <c:v>680.68299999999999</c:v>
                </c:pt>
                <c:pt idx="3">
                  <c:v>598.76</c:v>
                </c:pt>
                <c:pt idx="4">
                  <c:v>578.29200000000003</c:v>
                </c:pt>
                <c:pt idx="5">
                  <c:v>532.57399999999996</c:v>
                </c:pt>
              </c:numCache>
            </c:numRef>
          </c:val>
        </c:ser>
        <c:ser>
          <c:idx val="1"/>
          <c:order val="2"/>
          <c:tx>
            <c:strRef>
              <c:f>'7.4 -Nal'!$H$3</c:f>
              <c:strCache>
                <c:ptCount val="1"/>
                <c:pt idx="0">
                  <c:v>Loans for the public finance sector</c:v>
                </c:pt>
              </c:strCache>
            </c:strRef>
          </c:tx>
          <c:spPr>
            <a:solidFill>
              <a:srgbClr val="FEB3A6"/>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'7.4 -Nal'!$K$1:$P$1</c:f>
              <c:numCache>
                <c:formatCode>General</c:formatCode>
                <c:ptCount val="6"/>
                <c:pt idx="0">
                  <c:v>2011</c:v>
                </c:pt>
                <c:pt idx="1">
                  <c:v>2012</c:v>
                </c:pt>
                <c:pt idx="2">
                  <c:v>2013</c:v>
                </c:pt>
                <c:pt idx="3">
                  <c:v>2014</c:v>
                </c:pt>
                <c:pt idx="4">
                  <c:v>2015</c:v>
                </c:pt>
                <c:pt idx="5">
                  <c:v>2016</c:v>
                </c:pt>
              </c:numCache>
            </c:numRef>
          </c:cat>
          <c:val>
            <c:numRef>
              <c:f>'7.4 -Nal'!$K$3:$P$3</c:f>
              <c:numCache>
                <c:formatCode>#,##0</c:formatCode>
                <c:ptCount val="6"/>
                <c:pt idx="0">
                  <c:v>426.96499999999997</c:v>
                </c:pt>
                <c:pt idx="1">
                  <c:v>413.43200000000002</c:v>
                </c:pt>
                <c:pt idx="2">
                  <c:v>356.61399999999998</c:v>
                </c:pt>
                <c:pt idx="3">
                  <c:v>303.36200000000002</c:v>
                </c:pt>
                <c:pt idx="4">
                  <c:v>252.84200000000001</c:v>
                </c:pt>
                <c:pt idx="5">
                  <c:v>204.54599999999999</c:v>
                </c:pt>
              </c:numCache>
            </c:numRef>
          </c:val>
        </c:ser>
        <c:ser>
          <c:idx val="0"/>
          <c:order val="3"/>
          <c:tx>
            <c:strRef>
              <c:f>'7.4 -Nal'!$H$2</c:f>
              <c:strCache>
                <c:ptCount val="1"/>
                <c:pt idx="0">
                  <c:v>Overdraft facilities</c:v>
                </c:pt>
              </c:strCache>
            </c:strRef>
          </c:tx>
          <c:spPr>
            <a:solidFill>
              <a:srgbClr val="E40005"/>
            </a:solidFill>
            <a:ln w="25400">
              <a:noFill/>
            </a:ln>
          </c:spPr>
          <c:invertIfNegative val="0"/>
          <c:dLbls>
            <c:dLbl>
              <c:idx val="0"/>
              <c:layout>
                <c:manualLayout>
                  <c:x val="-4.0000000000000001E-3"/>
                  <c:y val="-2.9749999999999999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4.0000000000000001E-3"/>
                  <c:y val="-2.9499999999999998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'7.4 -Nal'!$K$1:$P$1</c:f>
              <c:numCache>
                <c:formatCode>General</c:formatCode>
                <c:ptCount val="6"/>
                <c:pt idx="0">
                  <c:v>2011</c:v>
                </c:pt>
                <c:pt idx="1">
                  <c:v>2012</c:v>
                </c:pt>
                <c:pt idx="2">
                  <c:v>2013</c:v>
                </c:pt>
                <c:pt idx="3">
                  <c:v>2014</c:v>
                </c:pt>
                <c:pt idx="4">
                  <c:v>2015</c:v>
                </c:pt>
                <c:pt idx="5">
                  <c:v>2016</c:v>
                </c:pt>
              </c:numCache>
            </c:numRef>
          </c:cat>
          <c:val>
            <c:numRef>
              <c:f>'7.4 -Nal'!$K$2:$P$2</c:f>
              <c:numCache>
                <c:formatCode>#,##0</c:formatCode>
                <c:ptCount val="6"/>
                <c:pt idx="0">
                  <c:v>96.891000000000005</c:v>
                </c:pt>
                <c:pt idx="1">
                  <c:v>70.379000000000005</c:v>
                </c:pt>
                <c:pt idx="2">
                  <c:v>0</c:v>
                </c:pt>
              </c:numCache>
            </c:numRef>
          </c:val>
        </c:ser>
        <c:dLbls>
          <c:showLegendKey val="0"/>
          <c:showVal val="0"/>
          <c:showCatName val="0"/>
          <c:showSerName val="0"/>
          <c:showPercent val="0"/>
          <c:showBubbleSize val="0"/>
        </c:dLbls>
        <c:gapWidth val="60"/>
        <c:overlap val="100"/>
        <c:axId val="243795184"/>
        <c:axId val="243795576"/>
      </c:barChart>
      <c:lineChart>
        <c:grouping val="standard"/>
        <c:varyColors val="0"/>
        <c:ser>
          <c:idx val="4"/>
          <c:order val="4"/>
          <c:tx>
            <c:strRef>
              <c:f>'7.4 -Nal'!$H$6</c:f>
              <c:strCache>
                <c:ptCount val="1"/>
              </c:strCache>
            </c:strRef>
          </c:tx>
          <c:spPr>
            <a:ln>
              <a:noFill/>
            </a:ln>
          </c:spPr>
          <c:marker>
            <c:symbol val="none"/>
          </c:marker>
          <c:dLbls>
            <c:spPr>
              <a:noFill/>
              <a:ln>
                <a:noFill/>
              </a:ln>
            </c:spPr>
            <c:txPr>
              <a:bodyPr rot="0" vert="horz"/>
              <a:lstStyle/>
              <a:p>
                <a:pPr algn="ctr">
                  <a:defRPr lang="en-US" sz="8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'7.4 -Nal'!$K$1:$P$1</c:f>
              <c:numCache>
                <c:formatCode>General</c:formatCode>
                <c:ptCount val="6"/>
                <c:pt idx="0">
                  <c:v>2011</c:v>
                </c:pt>
                <c:pt idx="1">
                  <c:v>2012</c:v>
                </c:pt>
                <c:pt idx="2">
                  <c:v>2013</c:v>
                </c:pt>
                <c:pt idx="3">
                  <c:v>2014</c:v>
                </c:pt>
                <c:pt idx="4">
                  <c:v>2015</c:v>
                </c:pt>
                <c:pt idx="5">
                  <c:v>2016</c:v>
                </c:pt>
              </c:numCache>
            </c:numRef>
          </c:cat>
          <c:val>
            <c:numRef>
              <c:f>'7.4 -Nal'!$K$6:$P$6</c:f>
              <c:numCache>
                <c:formatCode>#,##0</c:formatCode>
                <c:ptCount val="6"/>
                <c:pt idx="0">
                  <c:v>3759.3989999999999</c:v>
                </c:pt>
                <c:pt idx="1">
                  <c:v>4695.6509999999998</c:v>
                </c:pt>
                <c:pt idx="2">
                  <c:v>5180.5040000000008</c:v>
                </c:pt>
                <c:pt idx="3">
                  <c:v>5325.6850000000004</c:v>
                </c:pt>
                <c:pt idx="4">
                  <c:v>5542.4889999999996</c:v>
                </c:pt>
                <c:pt idx="5">
                  <c:v>5472.152</c:v>
                </c:pt>
              </c:numCache>
            </c:numRef>
          </c:val>
          <c:smooth val="0"/>
        </c:ser>
        <c:dLbls>
          <c:showLegendKey val="0"/>
          <c:showVal val="0"/>
          <c:showCatName val="0"/>
          <c:showSerName val="0"/>
          <c:showPercent val="0"/>
          <c:showBubbleSize val="0"/>
        </c:dLbls>
        <c:marker val="1"/>
        <c:smooth val="0"/>
        <c:axId val="243795968"/>
        <c:axId val="243796360"/>
      </c:lineChart>
      <c:catAx>
        <c:axId val="24379518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43795576"/>
        <c:crossesAt val="0"/>
        <c:auto val="1"/>
        <c:lblAlgn val="ctr"/>
        <c:lblOffset val="100"/>
        <c:noMultiLvlLbl val="0"/>
      </c:catAx>
      <c:valAx>
        <c:axId val="243795576"/>
        <c:scaling>
          <c:orientation val="minMax"/>
        </c:scaling>
        <c:delete val="0"/>
        <c:axPos val="l"/>
        <c:numFmt formatCode="#,##0" sourceLinked="1"/>
        <c:majorTickMark val="none"/>
        <c:minorTickMark val="none"/>
        <c:tickLblPos val="none"/>
        <c:spPr>
          <a:ln>
            <a:noFill/>
          </a:ln>
        </c:spPr>
        <c:crossAx val="243795184"/>
        <c:crosses val="autoZero"/>
        <c:crossBetween val="between"/>
      </c:valAx>
      <c:catAx>
        <c:axId val="243795968"/>
        <c:scaling>
          <c:orientation val="minMax"/>
        </c:scaling>
        <c:delete val="1"/>
        <c:axPos val="b"/>
        <c:numFmt formatCode="General" sourceLinked="1"/>
        <c:majorTickMark val="out"/>
        <c:minorTickMark val="none"/>
        <c:tickLblPos val="nextTo"/>
        <c:crossAx val="243796360"/>
        <c:crossesAt val="0"/>
        <c:auto val="1"/>
        <c:lblAlgn val="ctr"/>
        <c:lblOffset val="100"/>
        <c:noMultiLvlLbl val="0"/>
      </c:catAx>
      <c:valAx>
        <c:axId val="243796360"/>
        <c:scaling>
          <c:orientation val="minMax"/>
          <c:max val="10000"/>
          <c:min val="-500000"/>
        </c:scaling>
        <c:delete val="0"/>
        <c:axPos val="r"/>
        <c:numFmt formatCode="#,##0" sourceLinked="1"/>
        <c:majorTickMark val="none"/>
        <c:minorTickMark val="none"/>
        <c:tickLblPos val="none"/>
        <c:spPr>
          <a:ln>
            <a:noFill/>
          </a:ln>
        </c:spPr>
        <c:crossAx val="243795968"/>
        <c:crosses val="max"/>
        <c:crossBetween val="between"/>
      </c:valAx>
      <c:spPr>
        <a:solidFill>
          <a:srgbClr val="FFFFFF"/>
        </a:solidFill>
        <a:ln w="25400">
          <a:noFill/>
        </a:ln>
      </c:spPr>
    </c:plotArea>
    <c:legend>
      <c:legendPos val="b"/>
      <c:layout>
        <c:manualLayout>
          <c:xMode val="edge"/>
          <c:yMode val="edge"/>
          <c:x val="0"/>
          <c:y val="0.84150000000000003"/>
          <c:w val="1"/>
          <c:h val="0.14299999999999999"/>
        </c:manualLayout>
      </c:layout>
      <c:overlay val="0"/>
      <c:spPr>
        <a:noFill/>
        <a:ln w="25400">
          <a:noFill/>
        </a:ln>
      </c:spPr>
      <c:txPr>
        <a:bodyPr rot="0" vert="horz"/>
        <a:lstStyle/>
        <a:p>
          <a:pPr>
            <a:defRPr lang="en-US" sz="700" b="0" i="0" u="none" baseline="0">
              <a:solidFill>
                <a:srgbClr val="000000"/>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800" b="0" i="0" u="none" baseline="0">
                <a:solidFill>
                  <a:srgbClr val="484848"/>
                </a:solidFill>
                <a:latin typeface="Calibri"/>
                <a:ea typeface="Calibri"/>
                <a:cs typeface="Calibri"/>
              </a:rPr>
              <a:t>Loan receivables structure by client group </a:t>
            </a:r>
            <a:r>
              <a:rPr lang="en-US" sz="800" b="0" i="0" u="none" baseline="0">
                <a:solidFill>
                  <a:srgbClr val="484848"/>
                </a:solidFill>
                <a:latin typeface="Calibri"/>
                <a:ea typeface="Calibri"/>
                <a:cs typeface="Calibri"/>
              </a:rPr>
              <a:t>(%)</a:t>
            </a:r>
          </a:p>
        </c:rich>
      </c:tx>
      <c:layout>
        <c:manualLayout>
          <c:xMode val="edge"/>
          <c:yMode val="edge"/>
          <c:x val="0.30575000000000002"/>
          <c:y val="1.25E-3"/>
        </c:manualLayout>
      </c:layout>
      <c:overlay val="0"/>
      <c:spPr>
        <a:noFill/>
        <a:ln w="25400">
          <a:noFill/>
        </a:ln>
      </c:spPr>
    </c:title>
    <c:autoTitleDeleted val="0"/>
    <c:plotArea>
      <c:layout>
        <c:manualLayout>
          <c:layoutTarget val="inner"/>
          <c:xMode val="edge"/>
          <c:yMode val="edge"/>
          <c:x val="3.4000000000000002E-2"/>
          <c:y val="0.14274999999999999"/>
          <c:w val="0.94925000000000004"/>
          <c:h val="0.62375000000000003"/>
        </c:manualLayout>
      </c:layout>
      <c:barChart>
        <c:barDir val="col"/>
        <c:grouping val="percentStacked"/>
        <c:varyColors val="0"/>
        <c:ser>
          <c:idx val="3"/>
          <c:order val="0"/>
          <c:tx>
            <c:strRef>
              <c:f>'7.4 -Nal'!$H$12</c:f>
              <c:strCache>
                <c:ptCount val="1"/>
                <c:pt idx="0">
                  <c:v>Retail clients</c:v>
                </c:pt>
              </c:strCache>
            </c:strRef>
          </c:tx>
          <c:spPr>
            <a:solidFill>
              <a:schemeClr val="bg1">
                <a:lumMod val="50000"/>
              </a:schemeClr>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'7.4 -Nal'!$K$8:$P$8</c:f>
              <c:numCache>
                <c:formatCode>General</c:formatCode>
                <c:ptCount val="6"/>
                <c:pt idx="0">
                  <c:v>2011</c:v>
                </c:pt>
                <c:pt idx="1">
                  <c:v>2012</c:v>
                </c:pt>
                <c:pt idx="2">
                  <c:v>2013</c:v>
                </c:pt>
                <c:pt idx="3">
                  <c:v>2014</c:v>
                </c:pt>
                <c:pt idx="4">
                  <c:v>2015</c:v>
                </c:pt>
                <c:pt idx="5">
                  <c:v>2016</c:v>
                </c:pt>
              </c:numCache>
            </c:numRef>
          </c:cat>
          <c:val>
            <c:numRef>
              <c:f>'7.4 -Nal'!$K$12:$P$12</c:f>
              <c:numCache>
                <c:formatCode>#,##0</c:formatCode>
                <c:ptCount val="6"/>
                <c:pt idx="0">
                  <c:v>69.686936661950483</c:v>
                </c:pt>
                <c:pt idx="1">
                  <c:v>75.907877310302666</c:v>
                </c:pt>
                <c:pt idx="2">
                  <c:v>79.976909582542547</c:v>
                </c:pt>
                <c:pt idx="3">
                  <c:v>83.06092080173724</c:v>
                </c:pt>
                <c:pt idx="4">
                  <c:v>85.00431845692431</c:v>
                </c:pt>
                <c:pt idx="5">
                  <c:v>85.511339597291894</c:v>
                </c:pt>
              </c:numCache>
            </c:numRef>
          </c:val>
        </c:ser>
        <c:ser>
          <c:idx val="2"/>
          <c:order val="1"/>
          <c:tx>
            <c:strRef>
              <c:f>'7.4 -Nal'!$H$11</c:f>
              <c:strCache>
                <c:ptCount val="1"/>
                <c:pt idx="0">
                  <c:v>Institutional clients</c:v>
                </c:pt>
              </c:strCache>
            </c:strRef>
          </c:tx>
          <c:spPr>
            <a:solidFill>
              <a:schemeClr val="bg1">
                <a:lumMod val="75000"/>
              </a:schemeClr>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'7.4 -Nal'!$K$8:$P$8</c:f>
              <c:numCache>
                <c:formatCode>General</c:formatCode>
                <c:ptCount val="6"/>
                <c:pt idx="0">
                  <c:v>2011</c:v>
                </c:pt>
                <c:pt idx="1">
                  <c:v>2012</c:v>
                </c:pt>
                <c:pt idx="2">
                  <c:v>2013</c:v>
                </c:pt>
                <c:pt idx="3">
                  <c:v>2014</c:v>
                </c:pt>
                <c:pt idx="4">
                  <c:v>2015</c:v>
                </c:pt>
                <c:pt idx="5">
                  <c:v>2016</c:v>
                </c:pt>
              </c:numCache>
            </c:numRef>
          </c:cat>
          <c:val>
            <c:numRef>
              <c:f>'7.4 -Nal'!$K$11:$P$11</c:f>
              <c:numCache>
                <c:formatCode>#,##0</c:formatCode>
                <c:ptCount val="6"/>
                <c:pt idx="0">
                  <c:v>16.351895608845986</c:v>
                </c:pt>
                <c:pt idx="1">
                  <c:v>13.81003400806406</c:v>
                </c:pt>
                <c:pt idx="2">
                  <c:v>13.139320035270696</c:v>
                </c:pt>
                <c:pt idx="3">
                  <c:v>11.242872982536518</c:v>
                </c:pt>
                <c:pt idx="4">
                  <c:v>10.433796079703543</c:v>
                </c:pt>
                <c:pt idx="5">
                  <c:v>9.7324416427029057</c:v>
                </c:pt>
              </c:numCache>
            </c:numRef>
          </c:val>
        </c:ser>
        <c:ser>
          <c:idx val="1"/>
          <c:order val="2"/>
          <c:tx>
            <c:strRef>
              <c:f>'7.4 -Nal'!$H$10</c:f>
              <c:strCache>
                <c:ptCount val="1"/>
                <c:pt idx="0">
                  <c:v>Public finance</c:v>
                </c:pt>
              </c:strCache>
            </c:strRef>
          </c:tx>
          <c:spPr>
            <a:solidFill>
              <a:srgbClr val="FEB3A6"/>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'7.4 -Nal'!$K$8:$P$8</c:f>
              <c:numCache>
                <c:formatCode>General</c:formatCode>
                <c:ptCount val="6"/>
                <c:pt idx="0">
                  <c:v>2011</c:v>
                </c:pt>
                <c:pt idx="1">
                  <c:v>2012</c:v>
                </c:pt>
                <c:pt idx="2">
                  <c:v>2013</c:v>
                </c:pt>
                <c:pt idx="3">
                  <c:v>2014</c:v>
                </c:pt>
                <c:pt idx="4">
                  <c:v>2015</c:v>
                </c:pt>
                <c:pt idx="5">
                  <c:v>2016</c:v>
                </c:pt>
              </c:numCache>
            </c:numRef>
          </c:cat>
          <c:val>
            <c:numRef>
              <c:f>'7.4 -Nal'!$K$10:$P$10</c:f>
              <c:numCache>
                <c:formatCode>#,##0</c:formatCode>
                <c:ptCount val="6"/>
                <c:pt idx="0">
                  <c:v>11.357267478126158</c:v>
                </c:pt>
                <c:pt idx="1">
                  <c:v>8.8045725715135141</c:v>
                </c:pt>
                <c:pt idx="2">
                  <c:v>6.8837703821867509</c:v>
                </c:pt>
                <c:pt idx="3">
                  <c:v>5.6962062157262396</c:v>
                </c:pt>
                <c:pt idx="4">
                  <c:v>4.5618854633721426</c:v>
                </c:pt>
                <c:pt idx="5">
                  <c:v>3.7379444138247617</c:v>
                </c:pt>
              </c:numCache>
            </c:numRef>
          </c:val>
        </c:ser>
        <c:ser>
          <c:idx val="0"/>
          <c:order val="3"/>
          <c:tx>
            <c:strRef>
              <c:f>'7.4 -Nal'!$H$9</c:f>
              <c:strCache>
                <c:ptCount val="1"/>
                <c:pt idx="0">
                  <c:v>Overdraft facilities</c:v>
                </c:pt>
              </c:strCache>
            </c:strRef>
          </c:tx>
          <c:spPr>
            <a:solidFill>
              <a:srgbClr val="C00000"/>
            </a:solidFill>
            <a:ln w="25400">
              <a:noFill/>
            </a:ln>
          </c:spPr>
          <c:invertIfNegative val="0"/>
          <c:dLbls>
            <c:dLbl>
              <c:idx val="0"/>
              <c:layout>
                <c:manualLayout>
                  <c:x val="0"/>
                  <c:y val="-4.100000000000000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6.2500000000000003E-3"/>
                  <c:y val="-4.075000000000000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'7.4 -Nal'!$K$8:$P$8</c:f>
              <c:numCache>
                <c:formatCode>General</c:formatCode>
                <c:ptCount val="6"/>
                <c:pt idx="0">
                  <c:v>2011</c:v>
                </c:pt>
                <c:pt idx="1">
                  <c:v>2012</c:v>
                </c:pt>
                <c:pt idx="2">
                  <c:v>2013</c:v>
                </c:pt>
                <c:pt idx="3">
                  <c:v>2014</c:v>
                </c:pt>
                <c:pt idx="4">
                  <c:v>2015</c:v>
                </c:pt>
                <c:pt idx="5">
                  <c:v>2016</c:v>
                </c:pt>
              </c:numCache>
            </c:numRef>
          </c:cat>
          <c:val>
            <c:numRef>
              <c:f>'7.4 -Nal'!$K$9:$P$9</c:f>
              <c:numCache>
                <c:formatCode>#,##0</c:formatCode>
                <c:ptCount val="6"/>
                <c:pt idx="0">
                  <c:v>2.577300254641766</c:v>
                </c:pt>
                <c:pt idx="1">
                  <c:v>1.4988124117401402</c:v>
                </c:pt>
                <c:pt idx="2">
                  <c:v>0</c:v>
                </c:pt>
                <c:pt idx="3">
                  <c:v>0</c:v>
                </c:pt>
                <c:pt idx="4">
                  <c:v>0</c:v>
                </c:pt>
                <c:pt idx="5">
                  <c:v>0</c:v>
                </c:pt>
              </c:numCache>
            </c:numRef>
          </c:val>
        </c:ser>
        <c:dLbls>
          <c:showLegendKey val="0"/>
          <c:showVal val="0"/>
          <c:showCatName val="0"/>
          <c:showSerName val="0"/>
          <c:showPercent val="0"/>
          <c:showBubbleSize val="0"/>
        </c:dLbls>
        <c:gapWidth val="60"/>
        <c:overlap val="100"/>
        <c:axId val="243797144"/>
        <c:axId val="243797536"/>
      </c:barChart>
      <c:catAx>
        <c:axId val="2437971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43797536"/>
        <c:crosses val="autoZero"/>
        <c:auto val="1"/>
        <c:lblAlgn val="ctr"/>
        <c:lblOffset val="100"/>
        <c:noMultiLvlLbl val="0"/>
      </c:catAx>
      <c:valAx>
        <c:axId val="243797536"/>
        <c:scaling>
          <c:orientation val="minMax"/>
        </c:scaling>
        <c:delete val="1"/>
        <c:axPos val="l"/>
        <c:numFmt formatCode="0%" sourceLinked="1"/>
        <c:majorTickMark val="out"/>
        <c:minorTickMark val="none"/>
        <c:tickLblPos val="nextTo"/>
        <c:crossAx val="243797144"/>
        <c:crosses val="autoZero"/>
        <c:crossBetween val="between"/>
      </c:valAx>
      <c:spPr>
        <a:solidFill>
          <a:srgbClr val="FFFFFF"/>
        </a:solidFill>
        <a:ln w="25400">
          <a:noFill/>
        </a:ln>
      </c:spPr>
    </c:plotArea>
    <c:legend>
      <c:legendPos val="b"/>
      <c:layout>
        <c:manualLayout>
          <c:xMode val="edge"/>
          <c:yMode val="edge"/>
          <c:x val="0"/>
          <c:y val="0.84875"/>
          <c:w val="0.99750000000000005"/>
          <c:h val="9.0999999999999998E-2"/>
        </c:manualLayout>
      </c:layout>
      <c:overlay val="0"/>
      <c:spPr>
        <a:noFill/>
        <a:ln w="25400">
          <a:noFill/>
        </a:ln>
      </c:spPr>
      <c:txPr>
        <a:bodyPr rot="0" vert="horz"/>
        <a:lstStyle/>
        <a:p>
          <a:pPr>
            <a:defRPr lang="en-US" sz="700" b="0" i="0" u="none" baseline="0">
              <a:solidFill>
                <a:schemeClr val="tx1"/>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2E-2"/>
          <c:y val="0.14899999999999999"/>
          <c:w val="0.86350000000000005"/>
          <c:h val="0.66549999999999998"/>
        </c:manualLayout>
      </c:layout>
      <c:barChart>
        <c:barDir val="col"/>
        <c:grouping val="clustered"/>
        <c:varyColors val="0"/>
        <c:ser>
          <c:idx val="0"/>
          <c:order val="0"/>
          <c:spPr>
            <a:solidFill>
              <a:schemeClr val="tx1">
                <a:lumMod val="65000"/>
                <a:lumOff val="35000"/>
              </a:schemeClr>
            </a:solidFill>
          </c:spPr>
          <c:invertIfNegative val="0"/>
          <c:dPt>
            <c:idx val="0"/>
            <c:invertIfNegative val="0"/>
            <c:bubble3D val="0"/>
            <c:spPr>
              <a:solidFill>
                <a:srgbClr val="C00000"/>
              </a:solidFill>
              <a:ln w="15875">
                <a:solidFill>
                  <a:schemeClr val="bg1"/>
                </a:solidFill>
              </a:ln>
            </c:spPr>
          </c:dPt>
          <c:dPt>
            <c:idx val="1"/>
            <c:invertIfNegative val="0"/>
            <c:bubble3D val="0"/>
            <c:spPr>
              <a:solidFill>
                <a:schemeClr val="bg1">
                  <a:lumMod val="50000"/>
                </a:schemeClr>
              </a:solidFill>
            </c:spPr>
          </c:dPt>
          <c:dPt>
            <c:idx val="2"/>
            <c:invertIfNegative val="0"/>
            <c:bubble3D val="0"/>
            <c:spPr>
              <a:solidFill>
                <a:schemeClr val="bg1">
                  <a:lumMod val="85000"/>
                </a:schemeClr>
              </a:solidFill>
            </c:spPr>
          </c:dPt>
          <c:dLbls>
            <c:dLbl>
              <c:idx val="2"/>
              <c:layout>
                <c:manualLayout>
                  <c:x val="0"/>
                  <c:y val="0.09"/>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c:spPr>
            <c:txPr>
              <a:bodyPr rot="0" vert="horz"/>
              <a:lstStyle/>
              <a:p>
                <a:pPr algn="ctr">
                  <a:defRPr lang="en-US" sz="900" b="1" u="none" baseline="0">
                    <a:solidFill>
                      <a:srgbClr val="000000"/>
                    </a:solidFill>
                  </a:defRPr>
                </a:pPr>
                <a:endParaRPr lang="pl-P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'Bank na tle rynku'!$B$23:$D$23</c:f>
              <c:strCache>
                <c:ptCount val="3"/>
                <c:pt idx="0">
                  <c:v>GROUP</c:v>
                </c:pt>
                <c:pt idx="1">
                  <c:v>COMMERCIAL BANKS</c:v>
                </c:pt>
                <c:pt idx="2">
                  <c:v>COOPERATIVE BANKS</c:v>
                </c:pt>
              </c:strCache>
            </c:strRef>
          </c:cat>
          <c:val>
            <c:numRef>
              <c:f>'Bank na tle rynku'!$B$24:$D$24</c:f>
              <c:numCache>
                <c:formatCode>0.0</c:formatCode>
                <c:ptCount val="3"/>
                <c:pt idx="0">
                  <c:v>5.8686927908417674</c:v>
                </c:pt>
                <c:pt idx="1">
                  <c:v>9.7694804366875871</c:v>
                </c:pt>
                <c:pt idx="2">
                  <c:v>4.0495018617895369</c:v>
                </c:pt>
              </c:numCache>
            </c:numRef>
          </c:val>
        </c:ser>
        <c:dLbls>
          <c:showLegendKey val="0"/>
          <c:showVal val="0"/>
          <c:showCatName val="0"/>
          <c:showSerName val="0"/>
          <c:showPercent val="0"/>
          <c:showBubbleSize val="0"/>
        </c:dLbls>
        <c:gapWidth val="40"/>
        <c:axId val="227799400"/>
        <c:axId val="227799792"/>
      </c:barChart>
      <c:catAx>
        <c:axId val="227799400"/>
        <c:scaling>
          <c:orientation val="minMax"/>
        </c:scaling>
        <c:delete val="0"/>
        <c:axPos val="b"/>
        <c:numFmt formatCode="General" sourceLinked="1"/>
        <c:majorTickMark val="out"/>
        <c:minorTickMark val="none"/>
        <c:tickLblPos val="low"/>
        <c:txPr>
          <a:bodyPr rot="0" vert="horz"/>
          <a:lstStyle/>
          <a:p>
            <a:pPr>
              <a:defRPr lang="en-US" sz="750" b="0" u="none" baseline="0">
                <a:solidFill>
                  <a:schemeClr val="tx1">
                    <a:lumMod val="75000"/>
                    <a:lumOff val="25000"/>
                  </a:schemeClr>
                </a:solidFill>
              </a:defRPr>
            </a:pPr>
            <a:endParaRPr lang="pl-PL"/>
          </a:p>
        </c:txPr>
        <c:crossAx val="227799792"/>
        <c:crosses val="autoZero"/>
        <c:auto val="1"/>
        <c:lblAlgn val="ctr"/>
        <c:lblOffset val="0"/>
        <c:noMultiLvlLbl val="0"/>
      </c:catAx>
      <c:valAx>
        <c:axId val="227799792"/>
        <c:scaling>
          <c:orientation val="minMax"/>
        </c:scaling>
        <c:delete val="1"/>
        <c:axPos val="l"/>
        <c:numFmt formatCode="0.0" sourceLinked="1"/>
        <c:majorTickMark val="out"/>
        <c:minorTickMark val="none"/>
        <c:tickLblPos val="nextTo"/>
        <c:crossAx val="227799400"/>
        <c:crosses val="autoZero"/>
        <c:crossBetween val="between"/>
      </c:valAx>
    </c:plotArea>
    <c:plotVisOnly val="1"/>
    <c:dispBlanksAs val="gap"/>
    <c:showDLblsOverMax val="1"/>
  </c:chart>
  <c:spPr>
    <a:ln>
      <a:noFill/>
    </a:ln>
  </c:spPr>
  <c:txPr>
    <a:bodyPr rot="0" vert="horz"/>
    <a:lstStyle/>
    <a:p>
      <a:pPr>
        <a:defRPr lang="en-US" sz="900" b="1" u="none" baseline="0"/>
      </a:pPr>
      <a:endParaRPr lang="pl-PL"/>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Liabilities to Group's clients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20399999999999999"/>
          <c:y val="1.6250000000000001E-2"/>
        </c:manualLayout>
      </c:layout>
      <c:overlay val="0"/>
      <c:spPr>
        <a:noFill/>
        <a:ln w="25400">
          <a:noFill/>
        </a:ln>
      </c:spPr>
    </c:title>
    <c:autoTitleDeleted val="0"/>
    <c:plotArea>
      <c:layout>
        <c:manualLayout>
          <c:layoutTarget val="inner"/>
          <c:xMode val="edge"/>
          <c:yMode val="edge"/>
          <c:x val="1.6500000000000001E-2"/>
          <c:y val="0.23649999999999999"/>
          <c:w val="0.97250000000000003"/>
          <c:h val="0.60024999999999995"/>
        </c:manualLayout>
      </c:layout>
      <c:barChart>
        <c:barDir val="col"/>
        <c:grouping val="stacked"/>
        <c:varyColors val="0"/>
        <c:ser>
          <c:idx val="2"/>
          <c:order val="0"/>
          <c:tx>
            <c:strRef>
              <c:f>'7.3 - Zob'!$J$3</c:f>
              <c:strCache>
                <c:ptCount val="1"/>
                <c:pt idx="0">
                  <c:v>Retail clients</c:v>
                </c:pt>
              </c:strCache>
            </c:strRef>
          </c:tx>
          <c:spPr>
            <a:solidFill>
              <a:schemeClr val="bg1">
                <a:lumMod val="50000"/>
              </a:schemeClr>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'7.3 - Zob'!$M$1:$R$1</c:f>
              <c:numCache>
                <c:formatCode>General</c:formatCode>
                <c:ptCount val="6"/>
                <c:pt idx="0">
                  <c:v>2011</c:v>
                </c:pt>
                <c:pt idx="1">
                  <c:v>2012</c:v>
                </c:pt>
                <c:pt idx="2">
                  <c:v>2013</c:v>
                </c:pt>
                <c:pt idx="3">
                  <c:v>2014</c:v>
                </c:pt>
                <c:pt idx="4">
                  <c:v>2015</c:v>
                </c:pt>
                <c:pt idx="5">
                  <c:v>2016</c:v>
                </c:pt>
              </c:numCache>
            </c:numRef>
          </c:cat>
          <c:val>
            <c:numRef>
              <c:f>'7.3 - Zob'!$M$3:$R$3</c:f>
              <c:numCache>
                <c:formatCode>#,##0</c:formatCode>
                <c:ptCount val="6"/>
                <c:pt idx="0">
                  <c:v>3200.26</c:v>
                </c:pt>
                <c:pt idx="1">
                  <c:v>4063.038</c:v>
                </c:pt>
                <c:pt idx="2">
                  <c:v>4157.1710000000003</c:v>
                </c:pt>
                <c:pt idx="3">
                  <c:v>4650.326</c:v>
                </c:pt>
                <c:pt idx="4">
                  <c:v>4444.8739999999998</c:v>
                </c:pt>
                <c:pt idx="5">
                  <c:v>4705.7299999999996</c:v>
                </c:pt>
              </c:numCache>
            </c:numRef>
          </c:val>
        </c:ser>
        <c:ser>
          <c:idx val="3"/>
          <c:order val="1"/>
          <c:tx>
            <c:strRef>
              <c:f>'7.3 - Zob'!$J$4</c:f>
              <c:strCache>
                <c:ptCount val="1"/>
                <c:pt idx="0">
                  <c:v>Institutional clients</c:v>
                </c:pt>
              </c:strCache>
            </c:strRef>
          </c:tx>
          <c:spPr>
            <a:solidFill>
              <a:schemeClr val="bg1">
                <a:lumMod val="75000"/>
              </a:schemeClr>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'7.3 - Zob'!$M$1:$R$1</c:f>
              <c:numCache>
                <c:formatCode>General</c:formatCode>
                <c:ptCount val="6"/>
                <c:pt idx="0">
                  <c:v>2011</c:v>
                </c:pt>
                <c:pt idx="1">
                  <c:v>2012</c:v>
                </c:pt>
                <c:pt idx="2">
                  <c:v>2013</c:v>
                </c:pt>
                <c:pt idx="3">
                  <c:v>2014</c:v>
                </c:pt>
                <c:pt idx="4">
                  <c:v>2015</c:v>
                </c:pt>
                <c:pt idx="5">
                  <c:v>2016</c:v>
                </c:pt>
              </c:numCache>
            </c:numRef>
          </c:cat>
          <c:val>
            <c:numRef>
              <c:f>'7.3 - Zob'!$M$4:$R$4</c:f>
              <c:numCache>
                <c:formatCode>#,##0</c:formatCode>
                <c:ptCount val="6"/>
                <c:pt idx="0">
                  <c:v>1239.018</c:v>
                </c:pt>
                <c:pt idx="1">
                  <c:v>2028.8589999999999</c:v>
                </c:pt>
                <c:pt idx="2">
                  <c:v>1974.662</c:v>
                </c:pt>
                <c:pt idx="3">
                  <c:v>1783.8720000000001</c:v>
                </c:pt>
                <c:pt idx="4">
                  <c:v>1247.7429999999999</c:v>
                </c:pt>
                <c:pt idx="5">
                  <c:v>1019.498</c:v>
                </c:pt>
              </c:numCache>
            </c:numRef>
          </c:val>
        </c:ser>
        <c:ser>
          <c:idx val="1"/>
          <c:order val="2"/>
          <c:tx>
            <c:strRef>
              <c:f>'7.3 - Zob'!$J$2</c:f>
              <c:strCache>
                <c:ptCount val="1"/>
                <c:pt idx="0">
                  <c:v>Public sector clients</c:v>
                </c:pt>
              </c:strCache>
            </c:strRef>
          </c:tx>
          <c:spPr>
            <a:solidFill>
              <a:srgbClr val="C00000"/>
            </a:solidFill>
            <a:ln w="25400">
              <a:noFill/>
            </a:ln>
          </c:spPr>
          <c:invertIfNegative val="0"/>
          <c:dLbls>
            <c:dLbl>
              <c:idx val="3"/>
              <c:layout>
                <c:manualLayout>
                  <c:x val="0"/>
                  <c:y val="-2.725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3.225000000000000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7999999999999999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'7.3 - Zob'!$M$1:$R$1</c:f>
              <c:numCache>
                <c:formatCode>General</c:formatCode>
                <c:ptCount val="6"/>
                <c:pt idx="0">
                  <c:v>2011</c:v>
                </c:pt>
                <c:pt idx="1">
                  <c:v>2012</c:v>
                </c:pt>
                <c:pt idx="2">
                  <c:v>2013</c:v>
                </c:pt>
                <c:pt idx="3">
                  <c:v>2014</c:v>
                </c:pt>
                <c:pt idx="4">
                  <c:v>2015</c:v>
                </c:pt>
                <c:pt idx="5">
                  <c:v>2016</c:v>
                </c:pt>
              </c:numCache>
            </c:numRef>
          </c:cat>
          <c:val>
            <c:numRef>
              <c:f>'7.3 - Zob'!$M$2:$R$2</c:f>
              <c:numCache>
                <c:formatCode>#,##0</c:formatCode>
                <c:ptCount val="6"/>
                <c:pt idx="0">
                  <c:v>246.45699999999999</c:v>
                </c:pt>
                <c:pt idx="1">
                  <c:v>226.05199999999999</c:v>
                </c:pt>
                <c:pt idx="2">
                  <c:v>98.745000000000005</c:v>
                </c:pt>
                <c:pt idx="3">
                  <c:v>57.825000000000003</c:v>
                </c:pt>
                <c:pt idx="4">
                  <c:v>48.76</c:v>
                </c:pt>
                <c:pt idx="5">
                  <c:v>37.786000000000001</c:v>
                </c:pt>
              </c:numCache>
            </c:numRef>
          </c:val>
        </c:ser>
        <c:dLbls>
          <c:showLegendKey val="0"/>
          <c:showVal val="0"/>
          <c:showCatName val="0"/>
          <c:showSerName val="0"/>
          <c:showPercent val="0"/>
          <c:showBubbleSize val="0"/>
        </c:dLbls>
        <c:gapWidth val="60"/>
        <c:overlap val="100"/>
        <c:axId val="243798320"/>
        <c:axId val="243798712"/>
      </c:barChart>
      <c:lineChart>
        <c:grouping val="standard"/>
        <c:varyColors val="0"/>
        <c:ser>
          <c:idx val="0"/>
          <c:order val="3"/>
          <c:tx>
            <c:strRef>
              <c:f>'7.3 - Zob'!$J$6</c:f>
              <c:strCache>
                <c:ptCount val="1"/>
              </c:strCache>
            </c:strRef>
          </c:tx>
          <c:spPr>
            <a:ln>
              <a:noFill/>
            </a:ln>
          </c:spPr>
          <c:marker>
            <c:symbol val="none"/>
          </c:marker>
          <c:dLbls>
            <c:dLbl>
              <c:idx val="5"/>
              <c:layout>
                <c:manualLayout>
                  <c:x val="-5.45E-2"/>
                  <c:y val="0"/>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'7.3 - Zob'!$M$1:$R$1</c:f>
              <c:numCache>
                <c:formatCode>General</c:formatCode>
                <c:ptCount val="6"/>
                <c:pt idx="0">
                  <c:v>2011</c:v>
                </c:pt>
                <c:pt idx="1">
                  <c:v>2012</c:v>
                </c:pt>
                <c:pt idx="2">
                  <c:v>2013</c:v>
                </c:pt>
                <c:pt idx="3">
                  <c:v>2014</c:v>
                </c:pt>
                <c:pt idx="4">
                  <c:v>2015</c:v>
                </c:pt>
                <c:pt idx="5">
                  <c:v>2016</c:v>
                </c:pt>
              </c:numCache>
            </c:numRef>
          </c:cat>
          <c:val>
            <c:numRef>
              <c:f>'7.3 - Zob'!$M$5:$R$5</c:f>
              <c:numCache>
                <c:formatCode>#,##0</c:formatCode>
                <c:ptCount val="6"/>
                <c:pt idx="0">
                  <c:v>4685.7350000000006</c:v>
                </c:pt>
                <c:pt idx="1">
                  <c:v>6317.9490000000005</c:v>
                </c:pt>
                <c:pt idx="2">
                  <c:v>6230.5780000000004</c:v>
                </c:pt>
                <c:pt idx="3">
                  <c:v>6492.0230000000001</c:v>
                </c:pt>
                <c:pt idx="4">
                  <c:v>5742.3770000000004</c:v>
                </c:pt>
                <c:pt idx="5">
                  <c:v>5763.0139999999992</c:v>
                </c:pt>
              </c:numCache>
            </c:numRef>
          </c:val>
          <c:smooth val="0"/>
        </c:ser>
        <c:dLbls>
          <c:showLegendKey val="0"/>
          <c:showVal val="0"/>
          <c:showCatName val="0"/>
          <c:showSerName val="0"/>
          <c:showPercent val="0"/>
          <c:showBubbleSize val="0"/>
        </c:dLbls>
        <c:marker val="1"/>
        <c:smooth val="0"/>
        <c:axId val="243799104"/>
        <c:axId val="243799496"/>
      </c:lineChart>
      <c:catAx>
        <c:axId val="24379832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43798712"/>
        <c:crossesAt val="0"/>
        <c:auto val="1"/>
        <c:lblAlgn val="ctr"/>
        <c:lblOffset val="100"/>
        <c:noMultiLvlLbl val="0"/>
      </c:catAx>
      <c:valAx>
        <c:axId val="243798712"/>
        <c:scaling>
          <c:orientation val="minMax"/>
        </c:scaling>
        <c:delete val="0"/>
        <c:axPos val="l"/>
        <c:numFmt formatCode="#,##0" sourceLinked="1"/>
        <c:majorTickMark val="none"/>
        <c:minorTickMark val="none"/>
        <c:tickLblPos val="none"/>
        <c:spPr>
          <a:ln>
            <a:noFill/>
          </a:ln>
        </c:spPr>
        <c:crossAx val="243798320"/>
        <c:crosses val="autoZero"/>
        <c:crossBetween val="between"/>
      </c:valAx>
      <c:catAx>
        <c:axId val="243799104"/>
        <c:scaling>
          <c:orientation val="minMax"/>
        </c:scaling>
        <c:delete val="1"/>
        <c:axPos val="b"/>
        <c:numFmt formatCode="General" sourceLinked="1"/>
        <c:majorTickMark val="out"/>
        <c:minorTickMark val="none"/>
        <c:tickLblPos val="nextTo"/>
        <c:crossAx val="243799496"/>
        <c:crossesAt val="0"/>
        <c:auto val="1"/>
        <c:lblAlgn val="ctr"/>
        <c:lblOffset val="100"/>
        <c:noMultiLvlLbl val="0"/>
      </c:catAx>
      <c:valAx>
        <c:axId val="243799496"/>
        <c:scaling>
          <c:orientation val="minMax"/>
          <c:max val="6500"/>
          <c:min val="-500000"/>
        </c:scaling>
        <c:delete val="0"/>
        <c:axPos val="r"/>
        <c:numFmt formatCode="#,##0" sourceLinked="1"/>
        <c:majorTickMark val="none"/>
        <c:minorTickMark val="none"/>
        <c:tickLblPos val="none"/>
        <c:spPr>
          <a:ln>
            <a:noFill/>
          </a:ln>
        </c:spPr>
        <c:crossAx val="243799104"/>
        <c:crosses val="max"/>
        <c:crossBetween val="between"/>
      </c:valAx>
      <c:spPr>
        <a:solidFill>
          <a:srgbClr val="FFFFFF"/>
        </a:solidFill>
        <a:ln w="25400">
          <a:noFill/>
        </a:ln>
      </c:spPr>
    </c:plotArea>
    <c:legend>
      <c:legendPos val="b"/>
      <c:layout>
        <c:manualLayout>
          <c:xMode val="edge"/>
          <c:yMode val="edge"/>
          <c:x val="7.5000000000000002E-4"/>
          <c:y val="0.90974999999999995"/>
          <c:w val="0.99924999999999997"/>
          <c:h val="9.0249999999999997E-2"/>
        </c:manualLayout>
      </c:layout>
      <c:overlay val="0"/>
      <c:spPr>
        <a:noFill/>
        <a:ln w="25400">
          <a:noFill/>
        </a:ln>
      </c:spPr>
      <c:txPr>
        <a:bodyPr rot="0" vert="horz"/>
        <a:lstStyle/>
        <a:p>
          <a:pPr>
            <a:defRPr lang="en-US" sz="7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Structure of liabilities to Group's clients </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32"/>
          <c:y val="4.4999999999999997E-3"/>
        </c:manualLayout>
      </c:layout>
      <c:overlay val="0"/>
      <c:spPr>
        <a:noFill/>
        <a:ln w="25400">
          <a:noFill/>
        </a:ln>
      </c:spPr>
    </c:title>
    <c:autoTitleDeleted val="0"/>
    <c:plotArea>
      <c:layout>
        <c:manualLayout>
          <c:layoutTarget val="inner"/>
          <c:xMode val="edge"/>
          <c:yMode val="edge"/>
          <c:x val="1E-3"/>
          <c:y val="0.11525000000000001"/>
          <c:w val="0.999"/>
          <c:h val="0.71150000000000002"/>
        </c:manualLayout>
      </c:layout>
      <c:barChart>
        <c:barDir val="col"/>
        <c:grouping val="stacked"/>
        <c:varyColors val="0"/>
        <c:ser>
          <c:idx val="3"/>
          <c:order val="0"/>
          <c:tx>
            <c:strRef>
              <c:f>'7.3 - Zob'!$J$10</c:f>
              <c:strCache>
                <c:ptCount val="1"/>
                <c:pt idx="0">
                  <c:v>Retail clients</c:v>
                </c:pt>
              </c:strCache>
            </c:strRef>
          </c:tx>
          <c:spPr>
            <a:solidFill>
              <a:schemeClr val="bg1">
                <a:lumMod val="50000"/>
              </a:schemeClr>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'7.3 - Zob'!$M$8:$R$8</c:f>
              <c:numCache>
                <c:formatCode>General</c:formatCode>
                <c:ptCount val="6"/>
                <c:pt idx="0">
                  <c:v>2011</c:v>
                </c:pt>
                <c:pt idx="1">
                  <c:v>2012</c:v>
                </c:pt>
                <c:pt idx="2">
                  <c:v>2013</c:v>
                </c:pt>
                <c:pt idx="3">
                  <c:v>2014</c:v>
                </c:pt>
                <c:pt idx="4">
                  <c:v>2015</c:v>
                </c:pt>
                <c:pt idx="5">
                  <c:v>2016</c:v>
                </c:pt>
              </c:numCache>
            </c:numRef>
          </c:cat>
          <c:val>
            <c:numRef>
              <c:f>'7.3 - Zob'!$M$10:$R$10</c:f>
              <c:numCache>
                <c:formatCode>#,##0</c:formatCode>
                <c:ptCount val="6"/>
                <c:pt idx="0">
                  <c:v>68.297929780493348</c:v>
                </c:pt>
                <c:pt idx="1">
                  <c:v>64.309445992678945</c:v>
                </c:pt>
                <c:pt idx="2">
                  <c:v>66.722076186190108</c:v>
                </c:pt>
                <c:pt idx="3">
                  <c:v>71.631385162991563</c:v>
                </c:pt>
                <c:pt idx="4">
                  <c:v>77.404775060919889</c:v>
                </c:pt>
                <c:pt idx="5">
                  <c:v>80.653974812485274</c:v>
                </c:pt>
              </c:numCache>
            </c:numRef>
          </c:val>
        </c:ser>
        <c:ser>
          <c:idx val="1"/>
          <c:order val="1"/>
          <c:tx>
            <c:strRef>
              <c:f>'7.3 - Zob'!$J$11</c:f>
              <c:strCache>
                <c:ptCount val="1"/>
                <c:pt idx="0">
                  <c:v>Institutional clients</c:v>
                </c:pt>
              </c:strCache>
            </c:strRef>
          </c:tx>
          <c:spPr>
            <a:solidFill>
              <a:schemeClr val="bg1">
                <a:lumMod val="75000"/>
              </a:schemeClr>
            </a:solidFill>
            <a:ln w="25400">
              <a:noFill/>
            </a:ln>
          </c:spPr>
          <c:invertIfNegative val="0"/>
          <c:dLbls>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'7.3 - Zob'!$M$8:$R$8</c:f>
              <c:numCache>
                <c:formatCode>General</c:formatCode>
                <c:ptCount val="6"/>
                <c:pt idx="0">
                  <c:v>2011</c:v>
                </c:pt>
                <c:pt idx="1">
                  <c:v>2012</c:v>
                </c:pt>
                <c:pt idx="2">
                  <c:v>2013</c:v>
                </c:pt>
                <c:pt idx="3">
                  <c:v>2014</c:v>
                </c:pt>
                <c:pt idx="4">
                  <c:v>2015</c:v>
                </c:pt>
                <c:pt idx="5">
                  <c:v>2016</c:v>
                </c:pt>
              </c:numCache>
            </c:numRef>
          </c:cat>
          <c:val>
            <c:numRef>
              <c:f>'7.3 - Zob'!$M$11:$R$11</c:f>
              <c:numCache>
                <c:formatCode>#,##0</c:formatCode>
                <c:ptCount val="6"/>
                <c:pt idx="0">
                  <c:v>27.442340422580447</c:v>
                </c:pt>
                <c:pt idx="1">
                  <c:v>32.112620725491766</c:v>
                </c:pt>
                <c:pt idx="2">
                  <c:v>31.69307887647021</c:v>
                </c:pt>
                <c:pt idx="3">
                  <c:v>27.477906347528343</c:v>
                </c:pt>
                <c:pt idx="4">
                  <c:v>21.728684828599722</c:v>
                </c:pt>
                <c:pt idx="5">
                  <c:v>17.690361328291068</c:v>
                </c:pt>
              </c:numCache>
            </c:numRef>
          </c:val>
        </c:ser>
        <c:ser>
          <c:idx val="2"/>
          <c:order val="2"/>
          <c:tx>
            <c:strRef>
              <c:f>'7.3 - Zob'!$J$9</c:f>
              <c:strCache>
                <c:ptCount val="1"/>
                <c:pt idx="0">
                  <c:v>Public sector clients</c:v>
                </c:pt>
              </c:strCache>
            </c:strRef>
          </c:tx>
          <c:spPr>
            <a:solidFill>
              <a:srgbClr val="C00000"/>
            </a:solidFill>
            <a:ln w="25400">
              <a:noFill/>
            </a:ln>
          </c:spPr>
          <c:invertIfNegative val="0"/>
          <c:dLbls>
            <c:dLbl>
              <c:idx val="0"/>
              <c:layout>
                <c:manualLayout>
                  <c:x val="5.2500000000000003E-3"/>
                  <c:y val="-5.750000000000000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5.0000000000000001E-3"/>
                  <c:y val="-5.850000000000000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5.0000000000000001E-3"/>
                  <c:y val="-5.1499999999999997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700" b="0" i="0" u="none" baseline="0">
                    <a:solidFill>
                      <a:srgbClr val="000000"/>
                    </a:solidFill>
                    <a:latin typeface="Calibri"/>
                    <a:ea typeface="Calibri"/>
                    <a:cs typeface="Calibri"/>
                  </a:defRPr>
                </a:pPr>
                <a:endParaRPr lang="pl-P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'7.3 - Zob'!$M$8:$R$8</c:f>
              <c:numCache>
                <c:formatCode>General</c:formatCode>
                <c:ptCount val="6"/>
                <c:pt idx="0">
                  <c:v>2011</c:v>
                </c:pt>
                <c:pt idx="1">
                  <c:v>2012</c:v>
                </c:pt>
                <c:pt idx="2">
                  <c:v>2013</c:v>
                </c:pt>
                <c:pt idx="3">
                  <c:v>2014</c:v>
                </c:pt>
                <c:pt idx="4">
                  <c:v>2015</c:v>
                </c:pt>
                <c:pt idx="5">
                  <c:v>2016</c:v>
                </c:pt>
              </c:numCache>
            </c:numRef>
          </c:cat>
          <c:val>
            <c:numRef>
              <c:f>'7.3 - Zob'!$M$9:$R$9</c:f>
              <c:numCache>
                <c:formatCode>#,##0</c:formatCode>
                <c:ptCount val="6"/>
                <c:pt idx="0">
                  <c:v>5.2597297969262016</c:v>
                </c:pt>
                <c:pt idx="1">
                  <c:v>3.5779332818292771</c:v>
                </c:pt>
                <c:pt idx="2">
                  <c:v>0.58484493733968168</c:v>
                </c:pt>
                <c:pt idx="3">
                  <c:v>0.89070848948008974</c:v>
                </c:pt>
                <c:pt idx="4">
                  <c:v>0.84912571919259217</c:v>
                </c:pt>
                <c:pt idx="5">
                  <c:v>0.65566385922366333</c:v>
                </c:pt>
              </c:numCache>
            </c:numRef>
          </c:val>
        </c:ser>
        <c:dLbls>
          <c:showLegendKey val="0"/>
          <c:showVal val="0"/>
          <c:showCatName val="0"/>
          <c:showSerName val="0"/>
          <c:showPercent val="0"/>
          <c:showBubbleSize val="0"/>
        </c:dLbls>
        <c:gapWidth val="60"/>
        <c:overlap val="100"/>
        <c:axId val="243800280"/>
        <c:axId val="243800672"/>
      </c:barChart>
      <c:catAx>
        <c:axId val="24380028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rgbClr val="000000"/>
                </a:solidFill>
                <a:latin typeface="Calibri"/>
                <a:ea typeface="Calibri"/>
                <a:cs typeface="Calibri"/>
              </a:defRPr>
            </a:pPr>
            <a:endParaRPr lang="pl-PL"/>
          </a:p>
        </c:txPr>
        <c:crossAx val="243800672"/>
        <c:crossesAt val="0"/>
        <c:auto val="1"/>
        <c:lblAlgn val="ctr"/>
        <c:lblOffset val="100"/>
        <c:noMultiLvlLbl val="0"/>
      </c:catAx>
      <c:valAx>
        <c:axId val="243800672"/>
        <c:scaling>
          <c:orientation val="minMax"/>
        </c:scaling>
        <c:delete val="0"/>
        <c:axPos val="l"/>
        <c:numFmt formatCode="#,##0" sourceLinked="1"/>
        <c:majorTickMark val="none"/>
        <c:minorTickMark val="none"/>
        <c:tickLblPos val="none"/>
        <c:spPr>
          <a:ln>
            <a:noFill/>
          </a:ln>
        </c:spPr>
        <c:crossAx val="243800280"/>
        <c:crosses val="autoZero"/>
        <c:crossBetween val="between"/>
      </c:valAx>
      <c:spPr>
        <a:solidFill>
          <a:srgbClr val="FFFFFF"/>
        </a:solidFill>
        <a:ln w="25400">
          <a:noFill/>
        </a:ln>
      </c:spPr>
    </c:plotArea>
    <c:legend>
      <c:legendPos val="b"/>
      <c:layout>
        <c:manualLayout>
          <c:xMode val="edge"/>
          <c:yMode val="edge"/>
          <c:x val="7.5000000000000002E-4"/>
          <c:y val="0.89575000000000005"/>
          <c:w val="0.99924999999999997"/>
          <c:h val="0.10274999999999999"/>
        </c:manualLayout>
      </c:layout>
      <c:overlay val="0"/>
      <c:spPr>
        <a:noFill/>
        <a:ln w="25400">
          <a:noFill/>
        </a:ln>
      </c:spPr>
      <c:txPr>
        <a:bodyPr rot="0" vert="horz"/>
        <a:lstStyle/>
        <a:p>
          <a:pPr>
            <a:defRPr lang="en-US" sz="7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Group's total</a:t>
            </a:r>
            <a:endParaRPr lang="en-US" sz="900" b="0" i="0" u="none" baseline="0">
              <a:solidFill>
                <a:schemeClr val="tx1">
                  <a:lumMod val="75000"/>
                  <a:lumOff val="25000"/>
                </a:schemeClr>
              </a:solidFill>
              <a:latin typeface="Calibri"/>
              <a:ea typeface="Calibri"/>
              <a:cs typeface="Calibri"/>
            </a:endParaRPr>
          </a:p>
        </c:rich>
      </c:tx>
      <c:layout>
        <c:manualLayout>
          <c:xMode val="edge"/>
          <c:yMode val="edge"/>
          <c:x val="0.34599999999999997"/>
          <c:y val="0"/>
        </c:manualLayout>
      </c:layout>
      <c:overlay val="0"/>
      <c:spPr>
        <a:noFill/>
        <a:ln w="25400">
          <a:noFill/>
        </a:ln>
      </c:spPr>
    </c:title>
    <c:autoTitleDeleted val="0"/>
    <c:plotArea>
      <c:layout>
        <c:manualLayout>
          <c:layoutTarget val="inner"/>
          <c:xMode val="edge"/>
          <c:yMode val="edge"/>
          <c:x val="5.5750000000000001E-2"/>
          <c:y val="0.104"/>
          <c:w val="0.88875000000000004"/>
          <c:h val="0.67249999999999999"/>
        </c:manualLayout>
      </c:layout>
      <c:barChart>
        <c:barDir val="col"/>
        <c:grouping val="clustered"/>
        <c:varyColors val="0"/>
        <c:ser>
          <c:idx val="0"/>
          <c:order val="0"/>
          <c:tx>
            <c:strRef>
              <c:f>'9.2 -Jakość portfela - wyk'!$L$19</c:f>
              <c:strCache>
                <c:ptCount val="1"/>
                <c:pt idx="0">
                  <c:v>impairment loss (PLN million)</c:v>
                </c:pt>
              </c:strCache>
            </c:strRef>
          </c:tx>
          <c:spPr>
            <a:solidFill>
              <a:schemeClr val="bg1">
                <a:lumMod val="50000"/>
              </a:schemeClr>
            </a:solidFill>
            <a:ln w="25400">
              <a:noFill/>
            </a:ln>
          </c:spPr>
          <c:invertIfNegative val="0"/>
          <c:dPt>
            <c:idx val="1"/>
            <c:invertIfNegative val="0"/>
            <c:bubble3D val="0"/>
          </c:dPt>
          <c:dPt>
            <c:idx val="3"/>
            <c:invertIfNegative val="0"/>
            <c:bubble3D val="0"/>
          </c:dPt>
          <c:dPt>
            <c:idx val="4"/>
            <c:invertIfNegative val="0"/>
            <c:bubble3D val="0"/>
            <c:spPr>
              <a:solidFill>
                <a:srgbClr val="C00000"/>
              </a:solidFill>
              <a:ln w="25400">
                <a:noFill/>
              </a:ln>
            </c:spPr>
          </c:dPt>
          <c:dLbls>
            <c:spPr>
              <a:noFill/>
              <a:ln w="25400">
                <a:noFill/>
              </a:ln>
            </c:spPr>
            <c:txPr>
              <a:bodyPr rot="0" vert="horz"/>
              <a:lstStyle/>
              <a:p>
                <a:pPr algn="ctr">
                  <a:defRPr lang="en-US" sz="800" b="0" i="0" u="none" baseline="0">
                    <a:solidFill>
                      <a:schemeClr val="bg1"/>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wyk'!$M$18:$Q$18</c:f>
              <c:strCache>
                <c:ptCount val="5"/>
                <c:pt idx="0">
                  <c:v>2012</c:v>
                </c:pt>
                <c:pt idx="1">
                  <c:v>2013</c:v>
                </c:pt>
                <c:pt idx="2">
                  <c:v>2014</c:v>
                </c:pt>
                <c:pt idx="3">
                  <c:v>2015</c:v>
                </c:pt>
                <c:pt idx="4">
                  <c:v>2016</c:v>
                </c:pt>
              </c:strCache>
            </c:strRef>
          </c:cat>
          <c:val>
            <c:numRef>
              <c:f>'9.2 -Jakość portfela - wyk'!$M$19:$Q$19</c:f>
              <c:numCache>
                <c:formatCode>0.0</c:formatCode>
                <c:ptCount val="5"/>
                <c:pt idx="0">
                  <c:v>95.105999999999995</c:v>
                </c:pt>
                <c:pt idx="1">
                  <c:v>124.792</c:v>
                </c:pt>
                <c:pt idx="2">
                  <c:v>173.90799999999999</c:v>
                </c:pt>
                <c:pt idx="3">
                  <c:v>229.607</c:v>
                </c:pt>
                <c:pt idx="4">
                  <c:v>317.81299999999999</c:v>
                </c:pt>
              </c:numCache>
            </c:numRef>
          </c:val>
        </c:ser>
        <c:dLbls>
          <c:showLegendKey val="0"/>
          <c:showVal val="0"/>
          <c:showCatName val="0"/>
          <c:showSerName val="0"/>
          <c:showPercent val="0"/>
          <c:showBubbleSize val="0"/>
        </c:dLbls>
        <c:gapWidth val="63"/>
        <c:axId val="243801456"/>
        <c:axId val="243801848"/>
      </c:barChart>
      <c:lineChart>
        <c:grouping val="standard"/>
        <c:varyColors val="0"/>
        <c:ser>
          <c:idx val="1"/>
          <c:order val="1"/>
          <c:tx>
            <c:strRef>
              <c:f>'9.2 -Jakość portfela - wyk'!$L$20</c:f>
              <c:strCache>
                <c:ptCount val="1"/>
                <c:pt idx="0">
                  <c:v>coverage ratio (%)</c:v>
                </c:pt>
              </c:strCache>
            </c:strRef>
          </c:tx>
          <c:spPr>
            <a:ln w="19050">
              <a:solidFill>
                <a:schemeClr val="tx1">
                  <a:lumMod val="65000"/>
                  <a:lumOff val="35000"/>
                </a:schemeClr>
              </a:solidFill>
            </a:ln>
          </c:spPr>
          <c:marker>
            <c:symbol val="square"/>
            <c:size val="7"/>
            <c:spPr>
              <a:solidFill>
                <a:schemeClr val="tx1">
                  <a:lumMod val="75000"/>
                  <a:lumOff val="25000"/>
                </a:schemeClr>
              </a:solidFill>
              <a:ln>
                <a:noFill/>
              </a:ln>
            </c:spPr>
          </c:marker>
          <c:dLbls>
            <c:dLbl>
              <c:idx val="1"/>
              <c:layout>
                <c:manualLayout>
                  <c:x val="-9.0249999999999997E-2"/>
                  <c:y val="-9.90000000000000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9.0999999999999998E-2"/>
                  <c:y val="-9.475000000000000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wyk'!$M$18:$Q$18</c:f>
              <c:strCache>
                <c:ptCount val="5"/>
                <c:pt idx="0">
                  <c:v>2012</c:v>
                </c:pt>
                <c:pt idx="1">
                  <c:v>2013</c:v>
                </c:pt>
                <c:pt idx="2">
                  <c:v>2014</c:v>
                </c:pt>
                <c:pt idx="3">
                  <c:v>2015</c:v>
                </c:pt>
                <c:pt idx="4">
                  <c:v>2016</c:v>
                </c:pt>
              </c:strCache>
            </c:strRef>
          </c:cat>
          <c:val>
            <c:numRef>
              <c:f>'9.2 -Jakość portfela - wyk'!$M$20:$Q$20</c:f>
              <c:numCache>
                <c:formatCode>0.0</c:formatCode>
                <c:ptCount val="5"/>
                <c:pt idx="0">
                  <c:v>42.883617327315278</c:v>
                </c:pt>
                <c:pt idx="1">
                  <c:v>45.012101384715827</c:v>
                </c:pt>
                <c:pt idx="2">
                  <c:v>53.445854372124614</c:v>
                </c:pt>
                <c:pt idx="3">
                  <c:v>58.898055089550013</c:v>
                </c:pt>
                <c:pt idx="4">
                  <c:v>65.370620625253252</c:v>
                </c:pt>
              </c:numCache>
            </c:numRef>
          </c:val>
          <c:smooth val="0"/>
        </c:ser>
        <c:dLbls>
          <c:showLegendKey val="0"/>
          <c:showVal val="0"/>
          <c:showCatName val="0"/>
          <c:showSerName val="0"/>
          <c:showPercent val="0"/>
          <c:showBubbleSize val="0"/>
        </c:dLbls>
        <c:marker val="1"/>
        <c:smooth val="0"/>
        <c:axId val="243802240"/>
        <c:axId val="243802632"/>
      </c:lineChart>
      <c:catAx>
        <c:axId val="243801456"/>
        <c:scaling>
          <c:orientation val="minMax"/>
        </c:scaling>
        <c:delete val="0"/>
        <c:axPos val="b"/>
        <c:numFmt formatCode="m/d/yyyy" sourceLinked="0"/>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43801848"/>
        <c:crosses val="autoZero"/>
        <c:auto val="1"/>
        <c:lblAlgn val="ctr"/>
        <c:lblOffset val="100"/>
        <c:noMultiLvlLbl val="0"/>
      </c:catAx>
      <c:valAx>
        <c:axId val="243801848"/>
        <c:scaling>
          <c:orientation val="minMax"/>
        </c:scaling>
        <c:delete val="0"/>
        <c:axPos val="l"/>
        <c:numFmt formatCode="0.0" sourceLinked="1"/>
        <c:majorTickMark val="none"/>
        <c:minorTickMark val="none"/>
        <c:tickLblPos val="none"/>
        <c:spPr>
          <a:ln w="9525">
            <a:noFill/>
          </a:ln>
        </c:spPr>
        <c:crossAx val="243801456"/>
        <c:crosses val="autoZero"/>
        <c:crossBetween val="between"/>
      </c:valAx>
      <c:catAx>
        <c:axId val="243802240"/>
        <c:scaling>
          <c:orientation val="minMax"/>
        </c:scaling>
        <c:delete val="1"/>
        <c:axPos val="b"/>
        <c:numFmt formatCode="General" sourceLinked="1"/>
        <c:majorTickMark val="out"/>
        <c:minorTickMark val="none"/>
        <c:tickLblPos val="nextTo"/>
        <c:crossAx val="243802632"/>
        <c:crosses val="autoZero"/>
        <c:auto val="1"/>
        <c:lblAlgn val="ctr"/>
        <c:lblOffset val="100"/>
        <c:noMultiLvlLbl val="0"/>
      </c:catAx>
      <c:valAx>
        <c:axId val="243802632"/>
        <c:scaling>
          <c:orientation val="minMax"/>
          <c:min val="0.30000000000000004"/>
        </c:scaling>
        <c:delete val="0"/>
        <c:axPos val="r"/>
        <c:numFmt formatCode="0.0" sourceLinked="1"/>
        <c:majorTickMark val="none"/>
        <c:minorTickMark val="none"/>
        <c:tickLblPos val="none"/>
        <c:spPr>
          <a:ln w="9525">
            <a:noFill/>
          </a:ln>
        </c:spPr>
        <c:crossAx val="243802240"/>
        <c:crosses val="max"/>
        <c:crossBetween val="between"/>
      </c:valAx>
      <c:spPr>
        <a:solidFill>
          <a:srgbClr val="FFFFFF"/>
        </a:solidFill>
        <a:ln w="25400">
          <a:noFill/>
        </a:ln>
      </c:spPr>
    </c:plotArea>
    <c:legend>
      <c:legendPos val="b"/>
      <c:layout>
        <c:manualLayout>
          <c:xMode val="edge"/>
          <c:yMode val="edge"/>
          <c:x val="1.0999999999999999E-2"/>
          <c:y val="0.86275000000000002"/>
          <c:w val="0.96375"/>
          <c:h val="0.1"/>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Individuals</a:t>
            </a:r>
            <a:endParaRPr lang="en-US" sz="900" b="0" i="0" u="none" baseline="0">
              <a:solidFill>
                <a:schemeClr val="tx1">
                  <a:lumMod val="75000"/>
                  <a:lumOff val="25000"/>
                </a:schemeClr>
              </a:solidFill>
              <a:latin typeface="Calibri"/>
              <a:ea typeface="Calibri"/>
              <a:cs typeface="Calibri"/>
            </a:endParaRPr>
          </a:p>
        </c:rich>
      </c:tx>
      <c:layout>
        <c:manualLayout>
          <c:xMode val="edge"/>
          <c:yMode val="edge"/>
          <c:x val="0.32050000000000001"/>
          <c:y val="0"/>
        </c:manualLayout>
      </c:layout>
      <c:overlay val="0"/>
      <c:spPr>
        <a:noFill/>
        <a:ln w="25400">
          <a:noFill/>
        </a:ln>
      </c:spPr>
    </c:title>
    <c:autoTitleDeleted val="0"/>
    <c:plotArea>
      <c:layout>
        <c:manualLayout>
          <c:layoutTarget val="inner"/>
          <c:xMode val="edge"/>
          <c:yMode val="edge"/>
          <c:x val="5.5750000000000001E-2"/>
          <c:y val="0.104"/>
          <c:w val="0.88875000000000004"/>
          <c:h val="0.67249999999999999"/>
        </c:manualLayout>
      </c:layout>
      <c:barChart>
        <c:barDir val="col"/>
        <c:grouping val="clustered"/>
        <c:varyColors val="0"/>
        <c:ser>
          <c:idx val="0"/>
          <c:order val="0"/>
          <c:tx>
            <c:strRef>
              <c:f>'9.2 -Jakość portfela - wyk'!$L$19</c:f>
              <c:strCache>
                <c:ptCount val="1"/>
                <c:pt idx="0">
                  <c:v>impairment loss (PLN million)</c:v>
                </c:pt>
              </c:strCache>
            </c:strRef>
          </c:tx>
          <c:spPr>
            <a:solidFill>
              <a:schemeClr val="bg1">
                <a:lumMod val="50000"/>
              </a:schemeClr>
            </a:solidFill>
            <a:ln w="25400">
              <a:noFill/>
            </a:ln>
          </c:spPr>
          <c:invertIfNegative val="0"/>
          <c:dPt>
            <c:idx val="1"/>
            <c:invertIfNegative val="0"/>
            <c:bubble3D val="0"/>
          </c:dPt>
          <c:dPt>
            <c:idx val="3"/>
            <c:invertIfNegative val="0"/>
            <c:bubble3D val="0"/>
          </c:dPt>
          <c:dPt>
            <c:idx val="4"/>
            <c:invertIfNegative val="0"/>
            <c:bubble3D val="0"/>
            <c:spPr>
              <a:solidFill>
                <a:srgbClr val="C00000"/>
              </a:solidFill>
              <a:ln w="25400">
                <a:noFill/>
              </a:ln>
            </c:spPr>
          </c:dPt>
          <c:dLbls>
            <c:dLbl>
              <c:idx val="0"/>
              <c:layout>
                <c:manualLayout>
                  <c:x val="0"/>
                  <c:y val="0.16700000000000001"/>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chemeClr val="bg1"/>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wyk'!$M$22:$Q$22</c:f>
              <c:strCache>
                <c:ptCount val="5"/>
                <c:pt idx="0">
                  <c:v>2012</c:v>
                </c:pt>
                <c:pt idx="1">
                  <c:v>2013</c:v>
                </c:pt>
                <c:pt idx="2">
                  <c:v>2014</c:v>
                </c:pt>
                <c:pt idx="3">
                  <c:v>2015</c:v>
                </c:pt>
                <c:pt idx="4">
                  <c:v>2016</c:v>
                </c:pt>
              </c:strCache>
            </c:strRef>
          </c:cat>
          <c:val>
            <c:numRef>
              <c:f>'9.2 -Jakość portfela - wyk'!$M$23:$Q$23</c:f>
              <c:numCache>
                <c:formatCode>0.0</c:formatCode>
                <c:ptCount val="5"/>
                <c:pt idx="0">
                  <c:v>70.131</c:v>
                </c:pt>
                <c:pt idx="1">
                  <c:v>89.997</c:v>
                </c:pt>
                <c:pt idx="2">
                  <c:v>126.621</c:v>
                </c:pt>
                <c:pt idx="3">
                  <c:v>176.66399999999999</c:v>
                </c:pt>
                <c:pt idx="4">
                  <c:v>272.05099999999999</c:v>
                </c:pt>
              </c:numCache>
            </c:numRef>
          </c:val>
        </c:ser>
        <c:dLbls>
          <c:showLegendKey val="0"/>
          <c:showVal val="0"/>
          <c:showCatName val="0"/>
          <c:showSerName val="0"/>
          <c:showPercent val="0"/>
          <c:showBubbleSize val="0"/>
        </c:dLbls>
        <c:gapWidth val="63"/>
        <c:axId val="243510152"/>
        <c:axId val="243510544"/>
      </c:barChart>
      <c:lineChart>
        <c:grouping val="standard"/>
        <c:varyColors val="0"/>
        <c:ser>
          <c:idx val="1"/>
          <c:order val="1"/>
          <c:tx>
            <c:strRef>
              <c:f>'9.2 -Jakość portfela - wyk'!$L$20</c:f>
              <c:strCache>
                <c:ptCount val="1"/>
                <c:pt idx="0">
                  <c:v>coverage ratio (%)</c:v>
                </c:pt>
              </c:strCache>
            </c:strRef>
          </c:tx>
          <c:spPr>
            <a:ln w="19050">
              <a:solidFill>
                <a:schemeClr val="tx1">
                  <a:lumMod val="75000"/>
                  <a:lumOff val="25000"/>
                </a:schemeClr>
              </a:solidFill>
              <a:prstDash val="solid"/>
            </a:ln>
          </c:spPr>
          <c:marker>
            <c:symbol val="square"/>
            <c:size val="7"/>
            <c:spPr>
              <a:solidFill>
                <a:schemeClr val="tx1">
                  <a:lumMod val="75000"/>
                  <a:lumOff val="25000"/>
                </a:schemeClr>
              </a:solidFill>
              <a:ln>
                <a:noFill/>
                <a:prstDash val="solid"/>
              </a:ln>
            </c:spPr>
          </c:marker>
          <c:dLbls>
            <c:spPr>
              <a:noFill/>
              <a:ln>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wyk'!$M$22:$Q$22</c:f>
              <c:strCache>
                <c:ptCount val="5"/>
                <c:pt idx="0">
                  <c:v>2012</c:v>
                </c:pt>
                <c:pt idx="1">
                  <c:v>2013</c:v>
                </c:pt>
                <c:pt idx="2">
                  <c:v>2014</c:v>
                </c:pt>
                <c:pt idx="3">
                  <c:v>2015</c:v>
                </c:pt>
                <c:pt idx="4">
                  <c:v>2016</c:v>
                </c:pt>
              </c:strCache>
            </c:strRef>
          </c:cat>
          <c:val>
            <c:numRef>
              <c:f>'9.2 -Jakość portfela - wyk'!$M$24:$Q$24</c:f>
              <c:numCache>
                <c:formatCode>0.0</c:formatCode>
                <c:ptCount val="5"/>
                <c:pt idx="0">
                  <c:v>44.535536476325952</c:v>
                </c:pt>
                <c:pt idx="1">
                  <c:v>46.518491716848011</c:v>
                </c:pt>
                <c:pt idx="2">
                  <c:v>51.208622328271289</c:v>
                </c:pt>
                <c:pt idx="3">
                  <c:v>58.738022249855369</c:v>
                </c:pt>
                <c:pt idx="4">
                  <c:v>67.573018581580371</c:v>
                </c:pt>
              </c:numCache>
            </c:numRef>
          </c:val>
          <c:smooth val="0"/>
        </c:ser>
        <c:dLbls>
          <c:showLegendKey val="0"/>
          <c:showVal val="0"/>
          <c:showCatName val="0"/>
          <c:showSerName val="0"/>
          <c:showPercent val="0"/>
          <c:showBubbleSize val="0"/>
        </c:dLbls>
        <c:marker val="1"/>
        <c:smooth val="0"/>
        <c:axId val="243510936"/>
        <c:axId val="243511328"/>
      </c:lineChart>
      <c:catAx>
        <c:axId val="243510152"/>
        <c:scaling>
          <c:orientation val="minMax"/>
        </c:scaling>
        <c:delete val="0"/>
        <c:axPos val="b"/>
        <c:numFmt formatCode="m/d/yy" sourceLinked="0"/>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crossAx val="243510544"/>
        <c:crosses val="autoZero"/>
        <c:auto val="1"/>
        <c:lblAlgn val="ctr"/>
        <c:lblOffset val="100"/>
        <c:noMultiLvlLbl val="0"/>
      </c:catAx>
      <c:valAx>
        <c:axId val="243510544"/>
        <c:scaling>
          <c:orientation val="minMax"/>
        </c:scaling>
        <c:delete val="0"/>
        <c:axPos val="l"/>
        <c:numFmt formatCode="0.0" sourceLinked="1"/>
        <c:majorTickMark val="none"/>
        <c:minorTickMark val="none"/>
        <c:tickLblPos val="none"/>
        <c:spPr>
          <a:ln w="9525">
            <a:noFill/>
          </a:ln>
        </c:spPr>
        <c:crossAx val="243510152"/>
        <c:crosses val="autoZero"/>
        <c:crossBetween val="between"/>
      </c:valAx>
      <c:catAx>
        <c:axId val="243510936"/>
        <c:scaling>
          <c:orientation val="minMax"/>
        </c:scaling>
        <c:delete val="1"/>
        <c:axPos val="b"/>
        <c:numFmt formatCode="General" sourceLinked="1"/>
        <c:majorTickMark val="out"/>
        <c:minorTickMark val="none"/>
        <c:tickLblPos val="nextTo"/>
        <c:crossAx val="243511328"/>
        <c:crosses val="autoZero"/>
        <c:auto val="1"/>
        <c:lblAlgn val="ctr"/>
        <c:lblOffset val="100"/>
        <c:noMultiLvlLbl val="0"/>
      </c:catAx>
      <c:valAx>
        <c:axId val="243511328"/>
        <c:scaling>
          <c:orientation val="minMax"/>
          <c:min val="0.30000000000000004"/>
        </c:scaling>
        <c:delete val="0"/>
        <c:axPos val="r"/>
        <c:numFmt formatCode="0.0" sourceLinked="1"/>
        <c:majorTickMark val="none"/>
        <c:minorTickMark val="none"/>
        <c:tickLblPos val="none"/>
        <c:spPr>
          <a:ln w="9525">
            <a:noFill/>
          </a:ln>
        </c:spPr>
        <c:crossAx val="243510936"/>
        <c:crosses val="max"/>
        <c:crossBetween val="between"/>
      </c:valAx>
      <c:spPr>
        <a:solidFill>
          <a:srgbClr val="FFFFFF"/>
        </a:solidFill>
        <a:ln w="25400">
          <a:noFill/>
        </a:ln>
      </c:spPr>
    </c:plotArea>
    <c:legend>
      <c:legendPos val="b"/>
      <c:layout>
        <c:manualLayout>
          <c:xMode val="edge"/>
          <c:yMode val="edge"/>
          <c:x val="0"/>
          <c:y val="0.88549999999999995"/>
          <c:w val="1"/>
          <c:h val="9.9250000000000005E-2"/>
        </c:manualLayout>
      </c:layout>
      <c:overlay val="0"/>
      <c:spPr>
        <a:noFill/>
        <a:ln w="25400">
          <a:noFill/>
        </a:ln>
      </c:spPr>
      <c:txPr>
        <a:bodyPr rot="0" vert="horz"/>
        <a:lstStyle/>
        <a:p>
          <a:pPr>
            <a:defRPr lang="en-US" sz="800" b="0" i="0" u="none" baseline="0">
              <a:solidFill>
                <a:schemeClr val="tx1">
                  <a:lumMod val="75000"/>
                  <a:lumOff val="25000"/>
                </a:schemeClr>
              </a:solidFill>
              <a:latin typeface="+mn-lt"/>
              <a:ea typeface="+mn-lt"/>
              <a:cs typeface="+mn-lt"/>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Institutional clients</a:t>
            </a:r>
            <a:endParaRPr lang="en-US" sz="900" b="0" i="0" u="none" baseline="0">
              <a:solidFill>
                <a:schemeClr val="tx1">
                  <a:lumMod val="75000"/>
                  <a:lumOff val="25000"/>
                </a:schemeClr>
              </a:solidFill>
              <a:latin typeface="Calibri"/>
              <a:ea typeface="Calibri"/>
              <a:cs typeface="Calibri"/>
            </a:endParaRPr>
          </a:p>
        </c:rich>
      </c:tx>
      <c:layout>
        <c:manualLayout>
          <c:xMode val="edge"/>
          <c:yMode val="edge"/>
          <c:x val="0.24174999999999999"/>
          <c:y val="0"/>
        </c:manualLayout>
      </c:layout>
      <c:overlay val="0"/>
      <c:spPr>
        <a:noFill/>
        <a:ln w="25400">
          <a:noFill/>
        </a:ln>
      </c:spPr>
    </c:title>
    <c:autoTitleDeleted val="0"/>
    <c:plotArea>
      <c:layout>
        <c:manualLayout>
          <c:layoutTarget val="inner"/>
          <c:xMode val="edge"/>
          <c:yMode val="edge"/>
          <c:x val="5.5750000000000001E-2"/>
          <c:y val="0.104"/>
          <c:w val="0.88875000000000004"/>
          <c:h val="0.67249999999999999"/>
        </c:manualLayout>
      </c:layout>
      <c:barChart>
        <c:barDir val="col"/>
        <c:grouping val="clustered"/>
        <c:varyColors val="0"/>
        <c:ser>
          <c:idx val="0"/>
          <c:order val="0"/>
          <c:tx>
            <c:strRef>
              <c:f>'9.2 -Jakość portfela - wyk'!$L$19</c:f>
              <c:strCache>
                <c:ptCount val="1"/>
                <c:pt idx="0">
                  <c:v>impairment loss (PLN million)</c:v>
                </c:pt>
              </c:strCache>
            </c:strRef>
          </c:tx>
          <c:spPr>
            <a:solidFill>
              <a:schemeClr val="bg1">
                <a:lumMod val="50000"/>
              </a:schemeClr>
            </a:solidFill>
            <a:ln w="25400">
              <a:noFill/>
            </a:ln>
          </c:spPr>
          <c:invertIfNegative val="0"/>
          <c:dPt>
            <c:idx val="1"/>
            <c:invertIfNegative val="0"/>
            <c:bubble3D val="0"/>
          </c:dPt>
          <c:dPt>
            <c:idx val="3"/>
            <c:invertIfNegative val="0"/>
            <c:bubble3D val="0"/>
          </c:dPt>
          <c:dPt>
            <c:idx val="4"/>
            <c:invertIfNegative val="0"/>
            <c:bubble3D val="0"/>
            <c:spPr>
              <a:solidFill>
                <a:srgbClr val="C00000"/>
              </a:solidFill>
              <a:ln w="25400">
                <a:noFill/>
              </a:ln>
            </c:spPr>
          </c:dPt>
          <c:dLbls>
            <c:dLbl>
              <c:idx val="0"/>
              <c:layout>
                <c:manualLayout>
                  <c:x val="1.0999999999999999E-2"/>
                  <c:y val="0.14449999999999999"/>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chemeClr val="bg1"/>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wyk'!$M$26:$Q$26</c:f>
              <c:strCache>
                <c:ptCount val="5"/>
                <c:pt idx="0">
                  <c:v>2012</c:v>
                </c:pt>
                <c:pt idx="1">
                  <c:v>2013</c:v>
                </c:pt>
                <c:pt idx="2">
                  <c:v>2014</c:v>
                </c:pt>
                <c:pt idx="3">
                  <c:v>2015</c:v>
                </c:pt>
                <c:pt idx="4">
                  <c:v>2016</c:v>
                </c:pt>
              </c:strCache>
            </c:strRef>
          </c:cat>
          <c:val>
            <c:numRef>
              <c:f>'9.2 -Jakość portfela - wyk'!$M$27:$Q$27</c:f>
              <c:numCache>
                <c:formatCode>0.0</c:formatCode>
                <c:ptCount val="5"/>
                <c:pt idx="0">
                  <c:v>24.562999999999999</c:v>
                </c:pt>
                <c:pt idx="1">
                  <c:v>34.771000000000001</c:v>
                </c:pt>
                <c:pt idx="2">
                  <c:v>47.222000000000001</c:v>
                </c:pt>
                <c:pt idx="3">
                  <c:v>52.926000000000002</c:v>
                </c:pt>
                <c:pt idx="4">
                  <c:v>45.723999999999997</c:v>
                </c:pt>
              </c:numCache>
            </c:numRef>
          </c:val>
        </c:ser>
        <c:dLbls>
          <c:showLegendKey val="0"/>
          <c:showVal val="0"/>
          <c:showCatName val="0"/>
          <c:showSerName val="0"/>
          <c:showPercent val="0"/>
          <c:showBubbleSize val="0"/>
        </c:dLbls>
        <c:gapWidth val="66"/>
        <c:axId val="243512112"/>
        <c:axId val="243512504"/>
      </c:barChart>
      <c:lineChart>
        <c:grouping val="standard"/>
        <c:varyColors val="0"/>
        <c:ser>
          <c:idx val="1"/>
          <c:order val="1"/>
          <c:tx>
            <c:strRef>
              <c:f>'9.2 -Jakość portfela - wyk'!$L$20</c:f>
              <c:strCache>
                <c:ptCount val="1"/>
                <c:pt idx="0">
                  <c:v>coverage ratio (%)</c:v>
                </c:pt>
              </c:strCache>
            </c:strRef>
          </c:tx>
          <c:spPr>
            <a:ln w="19050">
              <a:solidFill>
                <a:schemeClr val="tx1">
                  <a:lumMod val="75000"/>
                  <a:lumOff val="25000"/>
                </a:schemeClr>
              </a:solidFill>
              <a:prstDash val="solid"/>
            </a:ln>
          </c:spPr>
          <c:marker>
            <c:symbol val="square"/>
            <c:size val="7"/>
            <c:spPr>
              <a:solidFill>
                <a:schemeClr val="tx1">
                  <a:lumMod val="75000"/>
                  <a:lumOff val="25000"/>
                </a:schemeClr>
              </a:solidFill>
              <a:ln>
                <a:noFill/>
                <a:prstDash val="solid"/>
              </a:ln>
            </c:spPr>
          </c:marker>
          <c:dLbls>
            <c:dLbl>
              <c:idx val="0"/>
              <c:layout>
                <c:manualLayout>
                  <c:x val="-0.10324999999999999"/>
                  <c:y val="-7.674999999999999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0.10224999999999999"/>
                  <c:y val="-0.10199999999999999"/>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chemeClr val="tx1">
                        <a:lumMod val="75000"/>
                        <a:lumOff val="25000"/>
                      </a:schemeClr>
                    </a:solidFill>
                    <a:latin typeface="Calibri"/>
                    <a:ea typeface="Calibri"/>
                    <a:cs typeface="Calibri"/>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wyk'!$M$26:$Q$26</c:f>
              <c:strCache>
                <c:ptCount val="5"/>
                <c:pt idx="0">
                  <c:v>2012</c:v>
                </c:pt>
                <c:pt idx="1">
                  <c:v>2013</c:v>
                </c:pt>
                <c:pt idx="2">
                  <c:v>2014</c:v>
                </c:pt>
                <c:pt idx="3">
                  <c:v>2015</c:v>
                </c:pt>
                <c:pt idx="4">
                  <c:v>2016</c:v>
                </c:pt>
              </c:strCache>
            </c:strRef>
          </c:cat>
          <c:val>
            <c:numRef>
              <c:f>'9.2 -Jakość portfela - wyk'!$M$28:$Q$28</c:f>
              <c:numCache>
                <c:formatCode>0.0</c:formatCode>
                <c:ptCount val="5"/>
                <c:pt idx="0">
                  <c:v>38.197651815566438</c:v>
                </c:pt>
                <c:pt idx="1">
                  <c:v>41.504726890756302</c:v>
                </c:pt>
                <c:pt idx="2">
                  <c:v>60.520852023684412</c:v>
                </c:pt>
                <c:pt idx="3">
                  <c:v>59.419346146937315</c:v>
                </c:pt>
                <c:pt idx="4">
                  <c:v>54.714723339077153</c:v>
                </c:pt>
              </c:numCache>
            </c:numRef>
          </c:val>
          <c:smooth val="0"/>
        </c:ser>
        <c:dLbls>
          <c:showLegendKey val="0"/>
          <c:showVal val="0"/>
          <c:showCatName val="0"/>
          <c:showSerName val="0"/>
          <c:showPercent val="0"/>
          <c:showBubbleSize val="0"/>
        </c:dLbls>
        <c:marker val="1"/>
        <c:smooth val="0"/>
        <c:axId val="243512896"/>
        <c:axId val="243513288"/>
      </c:lineChart>
      <c:catAx>
        <c:axId val="243512112"/>
        <c:scaling>
          <c:orientation val="minMax"/>
        </c:scaling>
        <c:delete val="0"/>
        <c:axPos val="b"/>
        <c:numFmt formatCode="m/d/yy" sourceLinked="0"/>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43512504"/>
        <c:crosses val="autoZero"/>
        <c:auto val="1"/>
        <c:lblAlgn val="ctr"/>
        <c:lblOffset val="100"/>
        <c:noMultiLvlLbl val="0"/>
      </c:catAx>
      <c:valAx>
        <c:axId val="243512504"/>
        <c:scaling>
          <c:orientation val="minMax"/>
        </c:scaling>
        <c:delete val="0"/>
        <c:axPos val="l"/>
        <c:numFmt formatCode="0.0" sourceLinked="1"/>
        <c:majorTickMark val="none"/>
        <c:minorTickMark val="none"/>
        <c:tickLblPos val="none"/>
        <c:spPr>
          <a:ln w="9525">
            <a:noFill/>
          </a:ln>
        </c:spPr>
        <c:crossAx val="243512112"/>
        <c:crosses val="autoZero"/>
        <c:crossBetween val="between"/>
      </c:valAx>
      <c:catAx>
        <c:axId val="243512896"/>
        <c:scaling>
          <c:orientation val="minMax"/>
        </c:scaling>
        <c:delete val="1"/>
        <c:axPos val="b"/>
        <c:numFmt formatCode="General" sourceLinked="1"/>
        <c:majorTickMark val="out"/>
        <c:minorTickMark val="none"/>
        <c:tickLblPos val="nextTo"/>
        <c:crossAx val="243513288"/>
        <c:crosses val="autoZero"/>
        <c:auto val="1"/>
        <c:lblAlgn val="ctr"/>
        <c:lblOffset val="100"/>
        <c:noMultiLvlLbl val="0"/>
      </c:catAx>
      <c:valAx>
        <c:axId val="243513288"/>
        <c:scaling>
          <c:orientation val="minMax"/>
          <c:min val="0.30000000000000004"/>
        </c:scaling>
        <c:delete val="0"/>
        <c:axPos val="r"/>
        <c:numFmt formatCode="0.0" sourceLinked="1"/>
        <c:majorTickMark val="none"/>
        <c:minorTickMark val="none"/>
        <c:tickLblPos val="none"/>
        <c:spPr>
          <a:ln w="9525">
            <a:noFill/>
          </a:ln>
        </c:spPr>
        <c:crossAx val="243512896"/>
        <c:crosses val="max"/>
        <c:crossBetween val="between"/>
      </c:valAx>
      <c:spPr>
        <a:solidFill>
          <a:srgbClr val="FFFFFF"/>
        </a:solidFill>
        <a:ln w="25400">
          <a:noFill/>
        </a:ln>
      </c:spPr>
    </c:plotArea>
    <c:legend>
      <c:legendPos val="b"/>
      <c:layout>
        <c:manualLayout>
          <c:xMode val="edge"/>
          <c:yMode val="edge"/>
          <c:x val="3.0000000000000001E-3"/>
          <c:y val="0.87875000000000003"/>
          <c:w val="0.997"/>
          <c:h val="0.1"/>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NPL for loans and advances </a:t>
            </a:r>
            <a:r>
              <a:rPr lang="en-US" sz="900" b="0" i="0" u="none" baseline="0">
                <a:solidFill>
                  <a:schemeClr val="tx1">
                    <a:lumMod val="75000"/>
                    <a:lumOff val="25000"/>
                  </a:schemeClr>
                </a:solidFill>
                <a:latin typeface="Calibri"/>
                <a:ea typeface="Calibri"/>
                <a:cs typeface="Calibri"/>
              </a:rPr>
              <a:t>(%) </a:t>
            </a:r>
          </a:p>
        </c:rich>
      </c:tx>
      <c:layout>
        <c:manualLayout>
          <c:xMode val="edge"/>
          <c:yMode val="edge"/>
          <c:x val="0.32850000000000001"/>
          <c:y val="1.4999999999999999E-2"/>
        </c:manualLayout>
      </c:layout>
      <c:overlay val="0"/>
      <c:spPr>
        <a:noFill/>
        <a:ln w="25400">
          <a:noFill/>
        </a:ln>
      </c:spPr>
    </c:title>
    <c:autoTitleDeleted val="0"/>
    <c:plotArea>
      <c:layout>
        <c:manualLayout>
          <c:layoutTarget val="inner"/>
          <c:xMode val="edge"/>
          <c:yMode val="edge"/>
          <c:x val="9.2499999999999995E-3"/>
          <c:y val="5.2499999999999998E-2"/>
          <c:w val="0.97575000000000001"/>
          <c:h val="0.76700000000000002"/>
        </c:manualLayout>
      </c:layout>
      <c:barChart>
        <c:barDir val="col"/>
        <c:grouping val="clustered"/>
        <c:varyColors val="0"/>
        <c:ser>
          <c:idx val="0"/>
          <c:order val="0"/>
          <c:tx>
            <c:strRef>
              <c:f>'9.2 -Jakość portfela - wyk'!$M$1</c:f>
              <c:strCache>
                <c:ptCount val="1"/>
                <c:pt idx="0">
                  <c:v>2015</c:v>
                </c:pt>
              </c:strCache>
            </c:strRef>
          </c:tx>
          <c:spPr>
            <a:solidFill>
              <a:schemeClr val="bg1">
                <a:lumMod val="65000"/>
              </a:schemeClr>
            </a:solidFill>
            <a:ln w="25400">
              <a:noFill/>
            </a:ln>
            <a:effectLst>
              <a:outerShdw dist="23000" dir="5400000" rotWithShape="0">
                <a:prstClr val="black">
                  <a:alpha val="35000"/>
                </a:prstClr>
              </a:outerShdw>
            </a:effectLst>
          </c:spPr>
          <c:invertIfNegative val="0"/>
          <c:dLbls>
            <c:dLbl>
              <c:idx val="1"/>
              <c:layout>
                <c:manualLayout>
                  <c:x val="0"/>
                  <c:y val="0.28775000000000001"/>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wyk'!$L$2:$L$7</c:f>
              <c:strCache>
                <c:ptCount val="6"/>
                <c:pt idx="0">
                  <c:v>cash
 and installment 
loans</c:v>
                </c:pt>
                <c:pt idx="1">
                  <c:v>mortgage loans</c:v>
                </c:pt>
                <c:pt idx="2">
                  <c:v>credit cards and current accounts</c:v>
                </c:pt>
                <c:pt idx="3">
                  <c:v>real estate loans</c:v>
                </c:pt>
                <c:pt idx="4">
                  <c:v>loans to institutional clients</c:v>
                </c:pt>
                <c:pt idx="5">
                  <c:v>loans to local authorities</c:v>
                </c:pt>
              </c:strCache>
            </c:strRef>
          </c:cat>
          <c:val>
            <c:numRef>
              <c:f>'9.2 -Jakość portfela - wyk'!$M$2:$M$7</c:f>
              <c:numCache>
                <c:formatCode>0.0</c:formatCode>
                <c:ptCount val="6"/>
                <c:pt idx="0">
                  <c:v>9.134697040334725</c:v>
                </c:pt>
                <c:pt idx="1">
                  <c:v>15.851844723050945</c:v>
                </c:pt>
                <c:pt idx="2">
                  <c:v>21.23528697973547</c:v>
                </c:pt>
                <c:pt idx="3">
                  <c:v>2.8508339182542795</c:v>
                </c:pt>
                <c:pt idx="4">
                  <c:v>15.402599378860508</c:v>
                </c:pt>
                <c:pt idx="5">
                  <c:v>0</c:v>
                </c:pt>
              </c:numCache>
            </c:numRef>
          </c:val>
        </c:ser>
        <c:ser>
          <c:idx val="1"/>
          <c:order val="1"/>
          <c:tx>
            <c:strRef>
              <c:f>'9.2 -Jakość portfela - wyk'!$N$1</c:f>
              <c:strCache>
                <c:ptCount val="1"/>
                <c:pt idx="0">
                  <c:v>2016</c:v>
                </c:pt>
              </c:strCache>
            </c:strRef>
          </c:tx>
          <c:spPr>
            <a:solidFill>
              <a:srgbClr val="C0504D"/>
            </a:solidFill>
            <a:ln w="25400">
              <a:noFill/>
            </a:ln>
            <a:effectLst>
              <a:outerShdw dist="23000" dir="5400000" rotWithShape="0">
                <a:prstClr val="black">
                  <a:alpha val="35000"/>
                </a:prstClr>
              </a:outerShdw>
            </a:effectLst>
          </c:spPr>
          <c:invertIfNegative val="0"/>
          <c:dLbls>
            <c:dLbl>
              <c:idx val="1"/>
              <c:layout>
                <c:manualLayout>
                  <c:x val="4.4999999999999997E-3"/>
                  <c:y val="0.35725000000000001"/>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2499999999999998E-3"/>
                  <c:y val="9.099999999999999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dLbl>
            <c:spPr>
              <a:noFill/>
              <a:ln w="25400">
                <a:noFill/>
              </a:ln>
            </c:spPr>
            <c:txPr>
              <a:bodyPr rot="0" vert="horz"/>
              <a:lstStyle/>
              <a:p>
                <a:pPr algn="ctr">
                  <a:defRPr lang="en-US" sz="800" b="0" i="0" u="none" baseline="0">
                    <a:solidFill>
                      <a:schemeClr val="bg1"/>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wyk'!$L$2:$L$7</c:f>
              <c:strCache>
                <c:ptCount val="6"/>
                <c:pt idx="0">
                  <c:v>cash
 and installment 
loans</c:v>
                </c:pt>
                <c:pt idx="1">
                  <c:v>mortgage loans</c:v>
                </c:pt>
                <c:pt idx="2">
                  <c:v>credit cards and current accounts</c:v>
                </c:pt>
                <c:pt idx="3">
                  <c:v>real estate loans</c:v>
                </c:pt>
                <c:pt idx="4">
                  <c:v>loans to institutional clients</c:v>
                </c:pt>
                <c:pt idx="5">
                  <c:v>loans to local authorities</c:v>
                </c:pt>
              </c:strCache>
            </c:strRef>
          </c:cat>
          <c:val>
            <c:numRef>
              <c:f>'9.2 -Jakość portfela - wyk'!$N$2:$N$7</c:f>
              <c:numCache>
                <c:formatCode>0.0</c:formatCode>
                <c:ptCount val="6"/>
                <c:pt idx="0">
                  <c:v>13.567418836494094</c:v>
                </c:pt>
                <c:pt idx="1">
                  <c:v>17.154106001024211</c:v>
                </c:pt>
                <c:pt idx="2">
                  <c:v>21.954873964392739</c:v>
                </c:pt>
                <c:pt idx="3">
                  <c:v>2.7171851330810637</c:v>
                </c:pt>
                <c:pt idx="4">
                  <c:v>15.691340546102515</c:v>
                </c:pt>
                <c:pt idx="5">
                  <c:v>0</c:v>
                </c:pt>
              </c:numCache>
            </c:numRef>
          </c:val>
        </c:ser>
        <c:dLbls>
          <c:showLegendKey val="0"/>
          <c:showVal val="0"/>
          <c:showCatName val="0"/>
          <c:showSerName val="0"/>
          <c:showPercent val="0"/>
          <c:showBubbleSize val="0"/>
        </c:dLbls>
        <c:gapWidth val="80"/>
        <c:axId val="243514072"/>
        <c:axId val="243514464"/>
      </c:barChart>
      <c:catAx>
        <c:axId val="24351407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600" b="0" i="0" u="none" baseline="0">
                <a:solidFill>
                  <a:schemeClr val="tx1">
                    <a:lumMod val="75000"/>
                    <a:lumOff val="25000"/>
                  </a:schemeClr>
                </a:solidFill>
                <a:latin typeface="Calibri"/>
                <a:ea typeface="Calibri"/>
                <a:cs typeface="Calibri"/>
              </a:defRPr>
            </a:pPr>
            <a:endParaRPr lang="pl-PL"/>
          </a:p>
        </c:txPr>
        <c:crossAx val="243514464"/>
        <c:crosses val="autoZero"/>
        <c:auto val="1"/>
        <c:lblAlgn val="ctr"/>
        <c:lblOffset val="100"/>
        <c:noMultiLvlLbl val="0"/>
      </c:catAx>
      <c:valAx>
        <c:axId val="243514464"/>
        <c:scaling>
          <c:orientation val="minMax"/>
        </c:scaling>
        <c:delete val="0"/>
        <c:axPos val="l"/>
        <c:numFmt formatCode="0.0" sourceLinked="1"/>
        <c:majorTickMark val="none"/>
        <c:minorTickMark val="none"/>
        <c:tickLblPos val="none"/>
        <c:spPr>
          <a:ln w="9525">
            <a:noFill/>
          </a:ln>
        </c:spPr>
        <c:crossAx val="243514072"/>
        <c:crosses val="autoZero"/>
        <c:crossBetween val="between"/>
      </c:valAx>
      <c:spPr>
        <a:solidFill>
          <a:srgbClr val="FFFFFF"/>
        </a:solidFill>
        <a:ln w="25400">
          <a:noFill/>
        </a:ln>
      </c:spPr>
    </c:plotArea>
    <c:legend>
      <c:legendPos val="b"/>
      <c:layout>
        <c:manualLayout>
          <c:xMode val="edge"/>
          <c:yMode val="edge"/>
          <c:x val="0.15825"/>
          <c:y val="0.91949999999999998"/>
          <c:w val="0.67900000000000005"/>
          <c:h val="7.1749999999999994E-2"/>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Impairment losses on originated loans and advances </a:t>
            </a:r>
            <a:r>
              <a:rPr lang="en-US" sz="900" b="0" i="0" u="none" baseline="0">
                <a:solidFill>
                  <a:schemeClr val="tx1">
                    <a:lumMod val="75000"/>
                    <a:lumOff val="25000"/>
                  </a:schemeClr>
                </a:solidFill>
                <a:latin typeface="Calibri"/>
                <a:ea typeface="Calibri"/>
                <a:cs typeface="Calibri"/>
              </a:rPr>
              <a:t>(</a:t>
            </a:r>
            <a:r>
              <a:rPr lang="pl-PL" sz="900" b="0" i="0" u="none" baseline="0">
                <a:solidFill>
                  <a:schemeClr val="tx1">
                    <a:lumMod val="75000"/>
                    <a:lumOff val="25000"/>
                  </a:schemeClr>
                </a:solidFill>
                <a:latin typeface="Calibri"/>
                <a:ea typeface="Calibri"/>
                <a:cs typeface="Calibri"/>
              </a:rPr>
              <a:t>PLN million</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159"/>
          <c:y val="0"/>
        </c:manualLayout>
      </c:layout>
      <c:overlay val="0"/>
      <c:spPr>
        <a:noFill/>
        <a:ln w="25400">
          <a:noFill/>
        </a:ln>
      </c:spPr>
    </c:title>
    <c:autoTitleDeleted val="0"/>
    <c:plotArea>
      <c:layout>
        <c:manualLayout>
          <c:layoutTarget val="inner"/>
          <c:xMode val="edge"/>
          <c:yMode val="edge"/>
          <c:x val="9.2499999999999995E-3"/>
          <c:y val="5.2499999999999998E-2"/>
          <c:w val="0.97575000000000001"/>
          <c:h val="0.76700000000000002"/>
        </c:manualLayout>
      </c:layout>
      <c:barChart>
        <c:barDir val="col"/>
        <c:grouping val="clustered"/>
        <c:varyColors val="0"/>
        <c:ser>
          <c:idx val="0"/>
          <c:order val="0"/>
          <c:tx>
            <c:strRef>
              <c:f>'9.2 -Jakość portfela - wyk'!$M$9</c:f>
              <c:strCache>
                <c:ptCount val="1"/>
                <c:pt idx="0">
                  <c:v>2015</c:v>
                </c:pt>
              </c:strCache>
            </c:strRef>
          </c:tx>
          <c:spPr>
            <a:solidFill>
              <a:schemeClr val="bg1">
                <a:lumMod val="65000"/>
              </a:schemeClr>
            </a:solidFill>
            <a:ln w="25400">
              <a:noFill/>
            </a:ln>
            <a:effectLst>
              <a:outerShdw dist="23000" dir="5400000" rotWithShape="0">
                <a:prstClr val="black">
                  <a:alpha val="35000"/>
                </a:prstClr>
              </a:outerShdw>
            </a:effectLst>
          </c:spPr>
          <c:invertIfNegative val="0"/>
          <c:dLbls>
            <c:dLbl>
              <c:idx val="1"/>
              <c:layout>
                <c:manualLayout>
                  <c:x val="0"/>
                  <c:y val="1.95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wyk'!$L$10:$L$15</c:f>
              <c:strCache>
                <c:ptCount val="6"/>
                <c:pt idx="0">
                  <c:v>cash loans and installment loans</c:v>
                </c:pt>
                <c:pt idx="1">
                  <c:v>mortgage loans</c:v>
                </c:pt>
                <c:pt idx="2">
                  <c:v>credit cards and current accounts</c:v>
                </c:pt>
                <c:pt idx="3">
                  <c:v>real estate loans</c:v>
                </c:pt>
                <c:pt idx="4">
                  <c:v>loans to institutional clients</c:v>
                </c:pt>
                <c:pt idx="5">
                  <c:v>loans to local authorities</c:v>
                </c:pt>
              </c:strCache>
            </c:strRef>
          </c:cat>
          <c:val>
            <c:numRef>
              <c:f>'9.2 -Jakość portfela - wyk'!$M$10:$M$15</c:f>
              <c:numCache>
                <c:formatCode>0</c:formatCode>
                <c:ptCount val="6"/>
                <c:pt idx="0">
                  <c:v>121.24</c:v>
                </c:pt>
                <c:pt idx="1">
                  <c:v>13.519</c:v>
                </c:pt>
                <c:pt idx="2">
                  <c:v>6.5229999999999997</c:v>
                </c:pt>
                <c:pt idx="3">
                  <c:v>35.381999999999998</c:v>
                </c:pt>
                <c:pt idx="4">
                  <c:v>52.926000000000002</c:v>
                </c:pt>
                <c:pt idx="5">
                  <c:v>1.7000000000000001E-2</c:v>
                </c:pt>
              </c:numCache>
            </c:numRef>
          </c:val>
        </c:ser>
        <c:ser>
          <c:idx val="1"/>
          <c:order val="1"/>
          <c:tx>
            <c:strRef>
              <c:f>'9.2 -Jakość portfela - wyk'!$N$9</c:f>
              <c:strCache>
                <c:ptCount val="1"/>
                <c:pt idx="0">
                  <c:v>2016</c:v>
                </c:pt>
              </c:strCache>
            </c:strRef>
          </c:tx>
          <c:spPr>
            <a:solidFill>
              <a:srgbClr val="C0504D"/>
            </a:solidFill>
            <a:ln w="25400">
              <a:noFill/>
            </a:ln>
            <a:effectLst>
              <a:outerShdw dist="23000" dir="5400000" rotWithShape="0">
                <a:prstClr val="black">
                  <a:alpha val="35000"/>
                </a:prstClr>
              </a:outerShdw>
            </a:effectLst>
          </c:spPr>
          <c:invertIfNegative val="0"/>
          <c:dLbls>
            <c:dLbl>
              <c:idx val="1"/>
              <c:layout>
                <c:manualLayout>
                  <c:x val="0"/>
                  <c:y val="8.450000000000000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dLbl>
            <c:dLbl>
              <c:idx val="5"/>
              <c:spPr>
                <a:noFill/>
                <a:ln w="25400">
                  <a:noFill/>
                </a:ln>
              </c:spPr>
              <c:txPr>
                <a:bodyPr rot="0" vert="horz"/>
                <a:lstStyle/>
                <a:p>
                  <a:pPr algn="ctr">
                    <a:defRPr lang="en-US" sz="800" b="0" i="0" u="none" baseline="0">
                      <a:solidFill>
                        <a:srgbClr val="000000"/>
                      </a:solidFill>
                      <a:latin typeface="Calibri"/>
                      <a:ea typeface="Calibri"/>
                      <a:cs typeface="Calibri"/>
                    </a:defRPr>
                  </a:pPr>
                  <a:endParaRPr lang="pl-PL"/>
                </a:p>
              </c:txPr>
              <c:dLblPos val="ctr"/>
              <c:showLegendKey val="0"/>
              <c:showVal val="1"/>
              <c:showCatName val="0"/>
              <c:showSerName val="0"/>
              <c:showPercent val="0"/>
              <c:showBubbleSize val="0"/>
            </c:dLbl>
            <c:spPr>
              <a:noFill/>
              <a:ln w="25400">
                <a:noFill/>
              </a:ln>
            </c:spPr>
            <c:txPr>
              <a:bodyPr rot="0" vert="horz"/>
              <a:lstStyle/>
              <a:p>
                <a:pPr algn="ctr">
                  <a:defRPr lang="en-US" sz="800" b="0" i="0" u="none" baseline="0">
                    <a:solidFill>
                      <a:schemeClr val="bg1"/>
                    </a:solidFill>
                    <a:latin typeface="Calibri"/>
                    <a:ea typeface="Calibri"/>
                    <a:cs typeface="Calibri"/>
                  </a:defRPr>
                </a:pPr>
                <a:endParaRPr lang="pl-P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'9.2 -Jakość portfela - wyk'!$L$10:$L$15</c:f>
              <c:strCache>
                <c:ptCount val="6"/>
                <c:pt idx="0">
                  <c:v>cash loans and installment loans</c:v>
                </c:pt>
                <c:pt idx="1">
                  <c:v>mortgage loans</c:v>
                </c:pt>
                <c:pt idx="2">
                  <c:v>credit cards and current accounts</c:v>
                </c:pt>
                <c:pt idx="3">
                  <c:v>real estate loans</c:v>
                </c:pt>
                <c:pt idx="4">
                  <c:v>loans to institutional clients</c:v>
                </c:pt>
                <c:pt idx="5">
                  <c:v>loans to local authorities</c:v>
                </c:pt>
              </c:strCache>
            </c:strRef>
          </c:cat>
          <c:val>
            <c:numRef>
              <c:f>'9.2 -Jakość portfela - wyk'!$N$10:$N$15</c:f>
              <c:numCache>
                <c:formatCode>0</c:formatCode>
                <c:ptCount val="6"/>
                <c:pt idx="0">
                  <c:v>210.208</c:v>
                </c:pt>
                <c:pt idx="1">
                  <c:v>19.032</c:v>
                </c:pt>
                <c:pt idx="2">
                  <c:v>6.86</c:v>
                </c:pt>
                <c:pt idx="3">
                  <c:v>35.951000000000001</c:v>
                </c:pt>
                <c:pt idx="4">
                  <c:v>45.723999999999997</c:v>
                </c:pt>
                <c:pt idx="5">
                  <c:v>3.7999999999999999E-2</c:v>
                </c:pt>
              </c:numCache>
            </c:numRef>
          </c:val>
        </c:ser>
        <c:dLbls>
          <c:showLegendKey val="0"/>
          <c:showVal val="0"/>
          <c:showCatName val="0"/>
          <c:showSerName val="0"/>
          <c:showPercent val="0"/>
          <c:showBubbleSize val="0"/>
        </c:dLbls>
        <c:gapWidth val="80"/>
        <c:axId val="243515248"/>
        <c:axId val="243515640"/>
      </c:barChart>
      <c:catAx>
        <c:axId val="24351524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600" b="0" i="0" u="none" baseline="0">
                <a:solidFill>
                  <a:schemeClr val="tx1">
                    <a:lumMod val="75000"/>
                    <a:lumOff val="25000"/>
                  </a:schemeClr>
                </a:solidFill>
                <a:latin typeface="Calibri"/>
                <a:ea typeface="Calibri"/>
                <a:cs typeface="Calibri"/>
              </a:defRPr>
            </a:pPr>
            <a:endParaRPr lang="pl-PL"/>
          </a:p>
        </c:txPr>
        <c:crossAx val="243515640"/>
        <c:crosses val="autoZero"/>
        <c:auto val="1"/>
        <c:lblAlgn val="ctr"/>
        <c:lblOffset val="100"/>
        <c:noMultiLvlLbl val="0"/>
      </c:catAx>
      <c:valAx>
        <c:axId val="243515640"/>
        <c:scaling>
          <c:orientation val="minMax"/>
        </c:scaling>
        <c:delete val="0"/>
        <c:axPos val="l"/>
        <c:numFmt formatCode="0" sourceLinked="1"/>
        <c:majorTickMark val="none"/>
        <c:minorTickMark val="none"/>
        <c:tickLblPos val="none"/>
        <c:spPr>
          <a:ln w="9525">
            <a:noFill/>
          </a:ln>
        </c:spPr>
        <c:crossAx val="243515248"/>
        <c:crosses val="autoZero"/>
        <c:crossBetween val="between"/>
      </c:valAx>
      <c:spPr>
        <a:solidFill>
          <a:srgbClr val="FFFFFF"/>
        </a:solidFill>
        <a:ln w="25400">
          <a:noFill/>
        </a:ln>
      </c:spPr>
    </c:plotArea>
    <c:legend>
      <c:legendPos val="b"/>
      <c:layout>
        <c:manualLayout>
          <c:xMode val="edge"/>
          <c:yMode val="edge"/>
          <c:x val="0.15825"/>
          <c:y val="0.91949999999999998"/>
          <c:w val="0.67900000000000005"/>
          <c:h val="7.1749999999999994E-2"/>
        </c:manualLayout>
      </c:layout>
      <c:overlay val="0"/>
      <c:spPr>
        <a:noFill/>
        <a:ln w="25400">
          <a:noFill/>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legend>
    <c:plotVisOnly val="1"/>
    <c:dispBlanksAs val="gap"/>
    <c:showDLblsOverMax val="1"/>
  </c:chart>
  <c:spPr>
    <a:solidFill>
      <a:srgbClr val="FFFFFF"/>
    </a:solidFill>
    <a:ln w="9525">
      <a:noFill/>
    </a:ln>
  </c:spPr>
  <c:txPr>
    <a:bodyPr rot="0" vert="horz"/>
    <a:lstStyle/>
    <a:p>
      <a:pPr>
        <a:defRPr lang="en-US" sz="1000" b="0" i="0" u="non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pl-PL" sz="900" b="0" i="0" u="none" baseline="0">
                <a:solidFill>
                  <a:schemeClr val="tx1">
                    <a:lumMod val="75000"/>
                    <a:lumOff val="25000"/>
                  </a:schemeClr>
                </a:solidFill>
                <a:latin typeface="Calibri"/>
                <a:ea typeface="Calibri"/>
                <a:cs typeface="Calibri"/>
              </a:rPr>
              <a:t>Donations of</a:t>
            </a:r>
            <a:r>
              <a:rPr lang="en-US" sz="900" b="0" i="0" u="none" baseline="0">
                <a:solidFill>
                  <a:schemeClr val="tx1">
                    <a:lumMod val="75000"/>
                    <a:lumOff val="25000"/>
                  </a:schemeClr>
                </a:solidFill>
                <a:latin typeface="Calibri"/>
                <a:ea typeface="Calibri"/>
                <a:cs typeface="Calibri"/>
              </a:rPr>
              <a:t> Bank Pocztow</a:t>
            </a:r>
            <a:r>
              <a:rPr lang="pl-PL" sz="900" b="0" i="0" u="none" baseline="0">
                <a:solidFill>
                  <a:schemeClr val="tx1">
                    <a:lumMod val="75000"/>
                    <a:lumOff val="25000"/>
                  </a:schemeClr>
                </a:solidFill>
                <a:latin typeface="Calibri"/>
                <a:ea typeface="Calibri"/>
                <a:cs typeface="Calibri"/>
              </a:rPr>
              <a:t>y</a:t>
            </a:r>
            <a:r>
              <a:rPr lang="en-US" sz="900" b="0" i="0" u="none" baseline="0">
                <a:solidFill>
                  <a:schemeClr val="tx1">
                    <a:lumMod val="75000"/>
                    <a:lumOff val="25000"/>
                  </a:schemeClr>
                </a:solidFill>
                <a:latin typeface="Calibri"/>
                <a:ea typeface="Calibri"/>
                <a:cs typeface="Calibri"/>
              </a:rPr>
              <a:t> 
(</a:t>
            </a:r>
            <a:r>
              <a:rPr lang="pl-PL" sz="900" b="0" i="0" u="none" baseline="0">
                <a:solidFill>
                  <a:schemeClr val="tx1">
                    <a:lumMod val="75000"/>
                    <a:lumOff val="25000"/>
                  </a:schemeClr>
                </a:solidFill>
                <a:latin typeface="Calibri"/>
                <a:ea typeface="Calibri"/>
                <a:cs typeface="Calibri"/>
              </a:rPr>
              <a:t>PLN'000</a:t>
            </a:r>
            <a:r>
              <a:rPr lang="en-US" sz="900" b="0" i="0" u="none" baseline="0">
                <a:solidFill>
                  <a:schemeClr val="tx1">
                    <a:lumMod val="75000"/>
                    <a:lumOff val="25000"/>
                  </a:schemeClr>
                </a:solidFill>
                <a:latin typeface="Calibri"/>
                <a:ea typeface="Calibri"/>
                <a:cs typeface="Calibri"/>
              </a:rPr>
              <a:t>)</a:t>
            </a:r>
          </a:p>
        </c:rich>
      </c:tx>
      <c:layout>
        <c:manualLayout>
          <c:xMode val="edge"/>
          <c:yMode val="edge"/>
          <c:x val="0.22650000000000001"/>
          <c:y val="5.2500000000000003E-3"/>
        </c:manualLayout>
      </c:layout>
      <c:overlay val="0"/>
      <c:spPr>
        <a:solidFill>
          <a:srgbClr val="FFFFFF"/>
        </a:solidFill>
        <a:ln w="25400">
          <a:noFill/>
        </a:ln>
      </c:spPr>
    </c:title>
    <c:autoTitleDeleted val="0"/>
    <c:plotArea>
      <c:layout>
        <c:manualLayout>
          <c:layoutTarget val="inner"/>
          <c:xMode val="edge"/>
          <c:yMode val="edge"/>
          <c:x val="3.5749999999999997E-2"/>
          <c:y val="0.13275000000000001"/>
          <c:w val="0.93625000000000003"/>
          <c:h val="0.71725000000000005"/>
        </c:manualLayout>
      </c:layout>
      <c:barChart>
        <c:barDir val="col"/>
        <c:grouping val="clustered"/>
        <c:varyColors val="0"/>
        <c:ser>
          <c:idx val="1"/>
          <c:order val="0"/>
          <c:tx>
            <c:strRef>
              <c:f>'13.6 - Darowizny'!$A$2</c:f>
              <c:strCache>
                <c:ptCount val="1"/>
                <c:pt idx="0">
                  <c:v>Donations</c:v>
                </c:pt>
              </c:strCache>
            </c:strRef>
          </c:tx>
          <c:spPr>
            <a:solidFill>
              <a:schemeClr val="bg1">
                <a:lumMod val="65000"/>
              </a:schemeClr>
            </a:solidFill>
            <a:ln w="25400">
              <a:noFill/>
            </a:ln>
          </c:spPr>
          <c:invertIfNegative val="0"/>
          <c:dPt>
            <c:idx val="4"/>
            <c:invertIfNegative val="0"/>
            <c:bubble3D val="0"/>
            <c:spPr>
              <a:solidFill>
                <a:schemeClr val="bg1">
                  <a:lumMod val="65000"/>
                </a:schemeClr>
              </a:solidFill>
              <a:ln w="25400">
                <a:noFill/>
              </a:ln>
            </c:spPr>
          </c:dPt>
          <c:dPt>
            <c:idx val="5"/>
            <c:invertIfNegative val="0"/>
            <c:bubble3D val="0"/>
            <c:spPr>
              <a:solidFill>
                <a:srgbClr val="C0504D"/>
              </a:solidFill>
              <a:ln w="25400">
                <a:noFill/>
              </a:ln>
            </c:spPr>
          </c:dPt>
          <c:dPt>
            <c:idx val="6"/>
            <c:invertIfNegative val="0"/>
            <c:bubble3D val="0"/>
            <c:spPr>
              <a:solidFill>
                <a:srgbClr val="C00000"/>
              </a:solidFill>
              <a:ln w="25400">
                <a:noFill/>
              </a:ln>
            </c:spPr>
          </c:dPt>
          <c:dLbls>
            <c:numFmt formatCode="#,##0" sourceLinked="0"/>
            <c:spPr>
              <a:noFill/>
              <a:ln w="25400">
                <a:noFill/>
              </a:ln>
            </c:spPr>
            <c:txPr>
              <a:bodyPr rot="0" vert="horz"/>
              <a:lstStyle/>
              <a:p>
                <a:pPr algn="ctr">
                  <a:defRPr lang="en-US" sz="900" b="0" i="0" u="none" baseline="0">
                    <a:solidFill>
                      <a:srgbClr val="000000"/>
                    </a:solidFill>
                    <a:latin typeface="Calibri"/>
                    <a:ea typeface="Calibri"/>
                    <a:cs typeface="Calibri"/>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'13.6 - Darowizny'!$C$1:$H$1</c:f>
              <c:numCache>
                <c:formatCode>General</c:formatCode>
                <c:ptCount val="6"/>
                <c:pt idx="0">
                  <c:v>2011</c:v>
                </c:pt>
                <c:pt idx="1">
                  <c:v>2012</c:v>
                </c:pt>
                <c:pt idx="2">
                  <c:v>2013</c:v>
                </c:pt>
                <c:pt idx="3">
                  <c:v>2014</c:v>
                </c:pt>
                <c:pt idx="4">
                  <c:v>2015</c:v>
                </c:pt>
                <c:pt idx="5">
                  <c:v>2016</c:v>
                </c:pt>
              </c:numCache>
            </c:numRef>
          </c:cat>
          <c:val>
            <c:numRef>
              <c:f>'13.6 - Darowizny'!$C$2:$H$2</c:f>
              <c:numCache>
                <c:formatCode>#,##0</c:formatCode>
                <c:ptCount val="6"/>
                <c:pt idx="0">
                  <c:v>264</c:v>
                </c:pt>
                <c:pt idx="1">
                  <c:v>266</c:v>
                </c:pt>
                <c:pt idx="2">
                  <c:v>372</c:v>
                </c:pt>
                <c:pt idx="3">
                  <c:v>362</c:v>
                </c:pt>
                <c:pt idx="4">
                  <c:v>383</c:v>
                </c:pt>
                <c:pt idx="5">
                  <c:v>363.78</c:v>
                </c:pt>
              </c:numCache>
            </c:numRef>
          </c:val>
        </c:ser>
        <c:dLbls>
          <c:showLegendKey val="0"/>
          <c:showVal val="0"/>
          <c:showCatName val="0"/>
          <c:showSerName val="0"/>
          <c:showPercent val="0"/>
          <c:showBubbleSize val="0"/>
        </c:dLbls>
        <c:gapWidth val="78"/>
        <c:axId val="243516424"/>
        <c:axId val="243516816"/>
      </c:barChart>
      <c:catAx>
        <c:axId val="24351642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lang="en-US" sz="800" b="0" i="0" u="none" baseline="0">
                <a:solidFill>
                  <a:schemeClr val="tx1">
                    <a:lumMod val="75000"/>
                    <a:lumOff val="25000"/>
                  </a:schemeClr>
                </a:solidFill>
                <a:latin typeface="Calibri"/>
                <a:ea typeface="Calibri"/>
                <a:cs typeface="Calibri"/>
              </a:defRPr>
            </a:pPr>
            <a:endParaRPr lang="pl-PL"/>
          </a:p>
        </c:txPr>
        <c:crossAx val="243516816"/>
        <c:crosses val="autoZero"/>
        <c:auto val="1"/>
        <c:lblAlgn val="ctr"/>
        <c:lblOffset val="100"/>
        <c:noMultiLvlLbl val="0"/>
      </c:catAx>
      <c:valAx>
        <c:axId val="243516816"/>
        <c:scaling>
          <c:orientation val="minMax"/>
        </c:scaling>
        <c:delete val="0"/>
        <c:axPos val="l"/>
        <c:numFmt formatCode="#,##0" sourceLinked="1"/>
        <c:majorTickMark val="none"/>
        <c:minorTickMark val="none"/>
        <c:tickLblPos val="none"/>
        <c:spPr>
          <a:ln w="9525">
            <a:noFill/>
          </a:ln>
        </c:spPr>
        <c:crossAx val="243516424"/>
        <c:crosses val="autoZero"/>
        <c:crossBetween val="between"/>
      </c:valAx>
      <c:spPr>
        <a:noFill/>
        <a:ln w="12700">
          <a:solidFill>
            <a:srgbClr val="FFFFFF"/>
          </a:solidFill>
          <a:prstDash val="solid"/>
        </a:ln>
      </c:spPr>
    </c:plotArea>
    <c:plotVisOnly val="1"/>
    <c:dispBlanksAs val="gap"/>
    <c:showDLblsOverMax val="1"/>
  </c:chart>
  <c:spPr>
    <a:solidFill>
      <a:srgbClr val="FFFFFF"/>
    </a:solidFill>
    <a:ln w="9525">
      <a:noFill/>
    </a:ln>
  </c:spPr>
  <c:txPr>
    <a:bodyPr rot="0" vert="horz"/>
    <a:lstStyle/>
    <a:p>
      <a:pPr>
        <a:defRPr lang="en-US" sz="800" b="0" i="0" u="none" baseline="0">
          <a:solidFill>
            <a:srgbClr val="000000"/>
          </a:solidFill>
          <a:latin typeface="Arial"/>
          <a:ea typeface="Arial"/>
          <a:cs typeface="Arial"/>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4.7E-2"/>
          <c:y val="0.17799999999999999"/>
          <c:w val="0.91"/>
          <c:h val="0.65075000000000005"/>
        </c:manualLayout>
      </c:layout>
      <c:barChart>
        <c:barDir val="col"/>
        <c:grouping val="clustered"/>
        <c:varyColors val="0"/>
        <c:ser>
          <c:idx val="0"/>
          <c:order val="0"/>
          <c:spPr>
            <a:solidFill>
              <a:srgbClr val="666699"/>
            </a:solidFill>
          </c:spPr>
          <c:invertIfNegative val="0"/>
          <c:dPt>
            <c:idx val="0"/>
            <c:invertIfNegative val="0"/>
            <c:bubble3D val="0"/>
            <c:spPr>
              <a:solidFill>
                <a:srgbClr val="D52B1E"/>
              </a:solidFill>
            </c:spPr>
          </c:dPt>
          <c:dPt>
            <c:idx val="1"/>
            <c:invertIfNegative val="0"/>
            <c:bubble3D val="0"/>
            <c:spPr>
              <a:solidFill>
                <a:schemeClr val="tx1">
                  <a:lumMod val="50000"/>
                  <a:lumOff val="50000"/>
                </a:schemeClr>
              </a:solidFill>
            </c:spPr>
          </c:dPt>
          <c:dPt>
            <c:idx val="2"/>
            <c:invertIfNegative val="0"/>
            <c:bubble3D val="0"/>
            <c:spPr>
              <a:solidFill>
                <a:schemeClr val="bg1">
                  <a:lumMod val="85000"/>
                </a:schemeClr>
              </a:solidFill>
            </c:spPr>
          </c:dPt>
          <c:dLbls>
            <c:dLbl>
              <c:idx val="0"/>
              <c:spPr/>
              <c:txPr>
                <a:bodyPr rot="0" vert="horz"/>
                <a:lstStyle/>
                <a:p>
                  <a:pPr algn="ctr">
                    <a:defRPr lang="en-US" sz="900" b="1" u="none" baseline="0">
                      <a:solidFill>
                        <a:srgbClr val="000000"/>
                      </a:solidFill>
                    </a:defRPr>
                  </a:pPr>
                  <a:endParaRPr lang="pl-PL"/>
                </a:p>
              </c:txPr>
              <c:dLblPos val="inEnd"/>
              <c:showLegendKey val="0"/>
              <c:showVal val="1"/>
              <c:showCatName val="0"/>
              <c:showSerName val="0"/>
              <c:showPercent val="0"/>
              <c:showBubbleSize val="0"/>
            </c:dLbl>
            <c:numFmt formatCode="#,##0.0" sourceLinked="0"/>
            <c:spPr>
              <a:noFill/>
              <a:ln>
                <a:noFill/>
              </a:ln>
            </c:spPr>
            <c:txPr>
              <a:bodyPr rot="0" vert="horz"/>
              <a:lstStyle/>
              <a:p>
                <a:pPr algn="ctr">
                  <a:defRPr lang="en-US" sz="900" b="1" u="none" baseline="0">
                    <a:solidFill>
                      <a:srgbClr val="000000"/>
                    </a:solidFill>
                  </a:defRPr>
                </a:pPr>
                <a:endParaRPr lang="pl-P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'Bank na tle rynku'!$B$19:$D$19</c:f>
              <c:strCache>
                <c:ptCount val="3"/>
                <c:pt idx="0">
                  <c:v>GROUP</c:v>
                </c:pt>
                <c:pt idx="1">
                  <c:v>COMMERCIAL BANKS</c:v>
                </c:pt>
                <c:pt idx="2">
                  <c:v>COOPERATIVE BANKS</c:v>
                </c:pt>
              </c:strCache>
            </c:strRef>
          </c:cat>
          <c:val>
            <c:numRef>
              <c:f>'Bank na tle rynku'!$B$20:$D$20</c:f>
              <c:numCache>
                <c:formatCode>0.0</c:formatCode>
                <c:ptCount val="3"/>
                <c:pt idx="0">
                  <c:v>6.4033610384009565</c:v>
                </c:pt>
                <c:pt idx="1">
                  <c:v>6.9023163864680299</c:v>
                </c:pt>
                <c:pt idx="2">
                  <c:v>2.9172450953705464</c:v>
                </c:pt>
              </c:numCache>
            </c:numRef>
          </c:val>
        </c:ser>
        <c:dLbls>
          <c:showLegendKey val="0"/>
          <c:showVal val="0"/>
          <c:showCatName val="0"/>
          <c:showSerName val="0"/>
          <c:showPercent val="0"/>
          <c:showBubbleSize val="0"/>
        </c:dLbls>
        <c:gapWidth val="40"/>
        <c:axId val="227800576"/>
        <c:axId val="227800968"/>
      </c:barChart>
      <c:catAx>
        <c:axId val="227800576"/>
        <c:scaling>
          <c:orientation val="minMax"/>
        </c:scaling>
        <c:delete val="0"/>
        <c:axPos val="b"/>
        <c:numFmt formatCode="General" sourceLinked="1"/>
        <c:majorTickMark val="out"/>
        <c:minorTickMark val="none"/>
        <c:tickLblPos val="low"/>
        <c:txPr>
          <a:bodyPr rot="0" vert="horz"/>
          <a:lstStyle/>
          <a:p>
            <a:pPr>
              <a:defRPr lang="en-US" sz="750" b="0" u="none" baseline="0">
                <a:solidFill>
                  <a:schemeClr val="tx1">
                    <a:lumMod val="75000"/>
                    <a:lumOff val="25000"/>
                  </a:schemeClr>
                </a:solidFill>
              </a:defRPr>
            </a:pPr>
            <a:endParaRPr lang="pl-PL"/>
          </a:p>
        </c:txPr>
        <c:crossAx val="227800968"/>
        <c:crosses val="autoZero"/>
        <c:auto val="1"/>
        <c:lblAlgn val="ctr"/>
        <c:lblOffset val="100"/>
        <c:noMultiLvlLbl val="0"/>
      </c:catAx>
      <c:valAx>
        <c:axId val="227800968"/>
        <c:scaling>
          <c:orientation val="minMax"/>
        </c:scaling>
        <c:delete val="1"/>
        <c:axPos val="l"/>
        <c:numFmt formatCode="0.0" sourceLinked="1"/>
        <c:majorTickMark val="out"/>
        <c:minorTickMark val="none"/>
        <c:tickLblPos val="nextTo"/>
        <c:crossAx val="227800576"/>
        <c:crosses val="autoZero"/>
        <c:crossBetween val="between"/>
        <c:majorUnit val="2.4206023370985659E-2"/>
      </c:valAx>
    </c:plotArea>
    <c:plotVisOnly val="1"/>
    <c:dispBlanksAs val="gap"/>
    <c:showDLblsOverMax val="1"/>
  </c:chart>
  <c:spPr>
    <a:ln>
      <a:noFill/>
    </a:ln>
  </c:spPr>
  <c:txPr>
    <a:bodyPr rot="0" vert="horz"/>
    <a:lstStyle/>
    <a:p>
      <a:pPr>
        <a:defRPr lang="en-US" sz="900" b="1" u="none" baseline="0"/>
      </a:pPr>
      <a:endParaRPr lang="pl-PL"/>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95E-2"/>
          <c:y val="8.3750000000000005E-2"/>
          <c:w val="0.91374999999999995"/>
          <c:h val="0.72450000000000003"/>
        </c:manualLayout>
      </c:layout>
      <c:barChart>
        <c:barDir val="col"/>
        <c:grouping val="stacked"/>
        <c:varyColors val="0"/>
        <c:ser>
          <c:idx val="0"/>
          <c:order val="0"/>
          <c:spPr>
            <a:solidFill>
              <a:srgbClr val="666699"/>
            </a:solidFill>
          </c:spPr>
          <c:invertIfNegative val="0"/>
          <c:dPt>
            <c:idx val="0"/>
            <c:invertIfNegative val="0"/>
            <c:bubble3D val="0"/>
            <c:spPr>
              <a:solidFill>
                <a:srgbClr val="D52B1E"/>
              </a:solidFill>
            </c:spPr>
          </c:dPt>
          <c:dPt>
            <c:idx val="1"/>
            <c:invertIfNegative val="0"/>
            <c:bubble3D val="0"/>
            <c:spPr>
              <a:solidFill>
                <a:srgbClr val="D52B1E">
                  <a:alpha val="50000"/>
                </a:srgbClr>
              </a:solidFill>
            </c:spPr>
          </c:dPt>
          <c:dPt>
            <c:idx val="3"/>
            <c:invertIfNegative val="0"/>
            <c:bubble3D val="0"/>
            <c:spPr>
              <a:solidFill>
                <a:schemeClr val="accent4">
                  <a:lumMod val="75000"/>
                </a:schemeClr>
              </a:solidFill>
            </c:spPr>
          </c:dPt>
          <c:dPt>
            <c:idx val="4"/>
            <c:invertIfNegative val="0"/>
            <c:bubble3D val="0"/>
            <c:spPr>
              <a:solidFill>
                <a:schemeClr val="accent3">
                  <a:lumMod val="75000"/>
                </a:schemeClr>
              </a:solidFill>
            </c:spPr>
          </c:dPt>
          <c:dPt>
            <c:idx val="6"/>
            <c:invertIfNegative val="0"/>
            <c:bubble3D val="0"/>
            <c:spPr>
              <a:solidFill>
                <a:schemeClr val="bg1">
                  <a:lumMod val="50000"/>
                </a:schemeClr>
              </a:solidFill>
            </c:spPr>
          </c:dPt>
          <c:dPt>
            <c:idx val="7"/>
            <c:invertIfNegative val="0"/>
            <c:bubble3D val="0"/>
            <c:spPr>
              <a:solidFill>
                <a:schemeClr val="bg1">
                  <a:lumMod val="50000"/>
                </a:schemeClr>
              </a:solidFill>
            </c:spPr>
          </c:dPt>
          <c:cat>
            <c:strRef>
              <c:f>'Bank na tle rynku'!$B$26:$I$26</c:f>
              <c:strCache>
                <c:ptCount val="8"/>
                <c:pt idx="0">
                  <c:v>GROUP
2015</c:v>
                </c:pt>
                <c:pt idx="1">
                  <c:v>GROUP
2016</c:v>
                </c:pt>
                <c:pt idx="2">
                  <c:v> </c:v>
                </c:pt>
                <c:pt idx="3">
                  <c:v>COMMERCIAL
BANKS 2015</c:v>
                </c:pt>
                <c:pt idx="4">
                  <c:v>COMMERCIAL
BANKS 2016</c:v>
                </c:pt>
                <c:pt idx="5">
                  <c:v>   </c:v>
                </c:pt>
                <c:pt idx="6">
                  <c:v>COOPERATIVE BANKS 2015</c:v>
                </c:pt>
                <c:pt idx="7">
                  <c:v>COOPERATIVE BANKS 2016</c:v>
                </c:pt>
              </c:strCache>
            </c:strRef>
          </c:cat>
          <c:val>
            <c:numRef>
              <c:f>'Bank na tle rynku'!$B$26:$I$26</c:f>
              <c:numCache>
                <c:formatCode>General</c:formatCode>
                <c:ptCount val="8"/>
                <c:pt idx="0">
                  <c:v>0</c:v>
                </c:pt>
                <c:pt idx="1">
                  <c:v>0</c:v>
                </c:pt>
                <c:pt idx="2">
                  <c:v>0</c:v>
                </c:pt>
                <c:pt idx="3">
                  <c:v>0</c:v>
                </c:pt>
                <c:pt idx="4">
                  <c:v>0</c:v>
                </c:pt>
                <c:pt idx="5">
                  <c:v>0</c:v>
                </c:pt>
                <c:pt idx="6">
                  <c:v>0</c:v>
                </c:pt>
                <c:pt idx="7">
                  <c:v>0</c:v>
                </c:pt>
              </c:numCache>
            </c:numRef>
          </c:val>
        </c:ser>
        <c:ser>
          <c:idx val="1"/>
          <c:order val="1"/>
          <c:invertIfNegative val="0"/>
          <c:dPt>
            <c:idx val="0"/>
            <c:invertIfNegative val="0"/>
            <c:bubble3D val="0"/>
            <c:spPr>
              <a:solidFill>
                <a:srgbClr val="C00000">
                  <a:alpha val="50000"/>
                </a:srgbClr>
              </a:solidFill>
            </c:spPr>
          </c:dPt>
          <c:dPt>
            <c:idx val="1"/>
            <c:invertIfNegative val="0"/>
            <c:bubble3D val="0"/>
            <c:spPr>
              <a:solidFill>
                <a:srgbClr val="C00000"/>
              </a:solidFill>
            </c:spPr>
          </c:dPt>
          <c:dPt>
            <c:idx val="3"/>
            <c:invertIfNegative val="0"/>
            <c:bubble3D val="0"/>
            <c:spPr>
              <a:solidFill>
                <a:schemeClr val="tx1">
                  <a:lumMod val="65000"/>
                  <a:lumOff val="35000"/>
                  <a:alpha val="50000"/>
                </a:schemeClr>
              </a:solidFill>
            </c:spPr>
          </c:dPt>
          <c:dPt>
            <c:idx val="4"/>
            <c:invertIfNegative val="0"/>
            <c:bubble3D val="0"/>
            <c:spPr>
              <a:solidFill>
                <a:schemeClr val="tx1">
                  <a:lumMod val="65000"/>
                  <a:lumOff val="35000"/>
                </a:schemeClr>
              </a:solidFill>
            </c:spPr>
          </c:dPt>
          <c:dPt>
            <c:idx val="6"/>
            <c:invertIfNegative val="0"/>
            <c:bubble3D val="0"/>
            <c:spPr>
              <a:solidFill>
                <a:schemeClr val="bg1">
                  <a:lumMod val="85000"/>
                  <a:alpha val="50000"/>
                </a:schemeClr>
              </a:solidFill>
            </c:spPr>
          </c:dPt>
          <c:dPt>
            <c:idx val="7"/>
            <c:invertIfNegative val="0"/>
            <c:bubble3D val="0"/>
            <c:spPr>
              <a:solidFill>
                <a:schemeClr val="bg1">
                  <a:lumMod val="85000"/>
                </a:schemeClr>
              </a:solidFill>
            </c:spPr>
          </c:dPt>
          <c:dLbls>
            <c:dLbl>
              <c:idx val="0"/>
              <c:spPr/>
              <c:txPr>
                <a:bodyPr rot="0" vert="horz"/>
                <a:lstStyle/>
                <a:p>
                  <a:pPr algn="ctr">
                    <a:defRPr lang="en-US" sz="900" b="1" u="none" baseline="0">
                      <a:solidFill>
                        <a:srgbClr val="000000"/>
                      </a:solidFill>
                    </a:defRPr>
                  </a:pPr>
                  <a:endParaRPr lang="pl-PL"/>
                </a:p>
              </c:txPr>
              <c:dLblPos val="inEnd"/>
              <c:showLegendKey val="0"/>
              <c:showVal val="1"/>
              <c:showCatName val="0"/>
              <c:showSerName val="0"/>
              <c:showPercent val="0"/>
              <c:showBubbleSize val="0"/>
            </c:dLbl>
            <c:dLbl>
              <c:idx val="1"/>
              <c:spPr/>
              <c:txPr>
                <a:bodyPr rot="0" vert="horz"/>
                <a:lstStyle/>
                <a:p>
                  <a:pPr algn="ctr">
                    <a:defRPr lang="en-US" sz="900" b="1" u="none" baseline="0">
                      <a:solidFill>
                        <a:srgbClr val="000000"/>
                      </a:solidFill>
                    </a:defRPr>
                  </a:pPr>
                  <a:endParaRPr lang="pl-PL"/>
                </a:p>
              </c:txPr>
              <c:dLblPos val="inEnd"/>
              <c:showLegendKey val="0"/>
              <c:showVal val="1"/>
              <c:showCatName val="0"/>
              <c:showSerName val="0"/>
              <c:showPercent val="0"/>
              <c:showBubbleSize val="0"/>
            </c:dLbl>
            <c:dLbl>
              <c:idx val="3"/>
              <c:spPr/>
              <c:txPr>
                <a:bodyPr rot="0" vert="horz"/>
                <a:lstStyle/>
                <a:p>
                  <a:pPr algn="ctr">
                    <a:defRPr lang="en-US" sz="900" b="1" u="none" baseline="0">
                      <a:solidFill>
                        <a:schemeClr val="bg1"/>
                      </a:solidFill>
                    </a:defRPr>
                  </a:pPr>
                  <a:endParaRPr lang="pl-PL"/>
                </a:p>
              </c:txPr>
              <c:dLblPos val="inEnd"/>
              <c:showLegendKey val="0"/>
              <c:showVal val="1"/>
              <c:showCatName val="0"/>
              <c:showSerName val="0"/>
              <c:showPercent val="0"/>
              <c:showBubbleSize val="0"/>
            </c:dLbl>
            <c:dLbl>
              <c:idx val="4"/>
              <c:spPr/>
              <c:txPr>
                <a:bodyPr rot="0" vert="horz"/>
                <a:lstStyle/>
                <a:p>
                  <a:pPr algn="ctr">
                    <a:defRPr lang="en-US" sz="900" b="1" u="none" baseline="0">
                      <a:solidFill>
                        <a:schemeClr val="bg1"/>
                      </a:solidFill>
                    </a:defRPr>
                  </a:pPr>
                  <a:endParaRPr lang="pl-PL"/>
                </a:p>
              </c:txPr>
              <c:dLblPos val="inEnd"/>
              <c:showLegendKey val="0"/>
              <c:showVal val="1"/>
              <c:showCatName val="0"/>
              <c:showSerName val="0"/>
              <c:showPercent val="0"/>
              <c:showBubbleSize val="0"/>
            </c:dLbl>
            <c:numFmt formatCode="#,##0.0" sourceLinked="0"/>
            <c:spPr>
              <a:noFill/>
              <a:ln>
                <a:noFill/>
              </a:ln>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'Bank na tle rynku'!$B$26:$I$26</c:f>
              <c:strCache>
                <c:ptCount val="8"/>
                <c:pt idx="0">
                  <c:v>GROUP
2015</c:v>
                </c:pt>
                <c:pt idx="1">
                  <c:v>GROUP
2016</c:v>
                </c:pt>
                <c:pt idx="2">
                  <c:v> </c:v>
                </c:pt>
                <c:pt idx="3">
                  <c:v>COMMERCIAL
BANKS 2015</c:v>
                </c:pt>
                <c:pt idx="4">
                  <c:v>COMMERCIAL
BANKS 2016</c:v>
                </c:pt>
                <c:pt idx="5">
                  <c:v>   </c:v>
                </c:pt>
                <c:pt idx="6">
                  <c:v>COOPERATIVE BANKS 2015</c:v>
                </c:pt>
                <c:pt idx="7">
                  <c:v>COOPERATIVE BANKS 2016</c:v>
                </c:pt>
              </c:strCache>
            </c:strRef>
          </c:cat>
          <c:val>
            <c:numRef>
              <c:f>'Bank na tle rynku'!$B$27:$I$27</c:f>
              <c:numCache>
                <c:formatCode>#\ ##0.0</c:formatCode>
                <c:ptCount val="8"/>
                <c:pt idx="0">
                  <c:v>3.6</c:v>
                </c:pt>
                <c:pt idx="1">
                  <c:v>3.7</c:v>
                </c:pt>
                <c:pt idx="3">
                  <c:v>2.2590930634927382</c:v>
                </c:pt>
                <c:pt idx="4">
                  <c:v>2.2986825334364127</c:v>
                </c:pt>
                <c:pt idx="6">
                  <c:v>2.9972020407634559</c:v>
                </c:pt>
                <c:pt idx="7">
                  <c:v>2.8258046439871394</c:v>
                </c:pt>
              </c:numCache>
            </c:numRef>
          </c:val>
        </c:ser>
        <c:dLbls>
          <c:showLegendKey val="0"/>
          <c:showVal val="0"/>
          <c:showCatName val="0"/>
          <c:showSerName val="0"/>
          <c:showPercent val="0"/>
          <c:showBubbleSize val="0"/>
        </c:dLbls>
        <c:gapWidth val="5"/>
        <c:overlap val="100"/>
        <c:axId val="227801752"/>
        <c:axId val="227655008"/>
      </c:barChart>
      <c:catAx>
        <c:axId val="227801752"/>
        <c:scaling>
          <c:orientation val="minMax"/>
        </c:scaling>
        <c:delete val="0"/>
        <c:axPos val="b"/>
        <c:numFmt formatCode="General" sourceLinked="1"/>
        <c:majorTickMark val="out"/>
        <c:minorTickMark val="none"/>
        <c:tickLblPos val="low"/>
        <c:txPr>
          <a:bodyPr rot="0" vert="horz"/>
          <a:lstStyle/>
          <a:p>
            <a:pPr>
              <a:defRPr lang="en-US" sz="700" b="1" u="none" baseline="0">
                <a:solidFill>
                  <a:schemeClr val="tx1">
                    <a:lumMod val="75000"/>
                    <a:lumOff val="25000"/>
                  </a:schemeClr>
                </a:solidFill>
              </a:defRPr>
            </a:pPr>
            <a:endParaRPr lang="pl-PL"/>
          </a:p>
        </c:txPr>
        <c:crossAx val="227655008"/>
        <c:crosses val="autoZero"/>
        <c:auto val="0"/>
        <c:lblAlgn val="ctr"/>
        <c:lblOffset val="100"/>
        <c:noMultiLvlLbl val="0"/>
      </c:catAx>
      <c:valAx>
        <c:axId val="227655008"/>
        <c:scaling>
          <c:orientation val="minMax"/>
        </c:scaling>
        <c:delete val="1"/>
        <c:axPos val="l"/>
        <c:numFmt formatCode="General" sourceLinked="1"/>
        <c:majorTickMark val="out"/>
        <c:minorTickMark val="none"/>
        <c:tickLblPos val="nextTo"/>
        <c:crossAx val="227801752"/>
        <c:crosses val="autoZero"/>
        <c:crossBetween val="between"/>
      </c:valAx>
    </c:plotArea>
    <c:plotVisOnly val="1"/>
    <c:dispBlanksAs val="gap"/>
    <c:showDLblsOverMax val="1"/>
  </c:chart>
  <c:spPr>
    <a:ln>
      <a:noFill/>
    </a:ln>
  </c:spPr>
  <c:txPr>
    <a:bodyPr rot="0" vert="horz"/>
    <a:lstStyle/>
    <a:p>
      <a:pPr>
        <a:defRPr lang="en-US" sz="900" b="1" u="none" baseline="0"/>
      </a:pPr>
      <a:endParaRPr lang="pl-PL"/>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9750000000000001E-2"/>
          <c:y val="7.8E-2"/>
          <c:w val="0.92249999999999999"/>
          <c:h val="0.73050000000000004"/>
        </c:manualLayout>
      </c:layout>
      <c:barChart>
        <c:barDir val="col"/>
        <c:grouping val="stacked"/>
        <c:varyColors val="0"/>
        <c:ser>
          <c:idx val="0"/>
          <c:order val="0"/>
          <c:spPr>
            <a:solidFill>
              <a:srgbClr val="C00000"/>
            </a:solidFill>
          </c:spPr>
          <c:invertIfNegative val="0"/>
          <c:dPt>
            <c:idx val="0"/>
            <c:invertIfNegative val="0"/>
            <c:bubble3D val="0"/>
            <c:spPr>
              <a:solidFill>
                <a:srgbClr val="C00000">
                  <a:alpha val="50000"/>
                </a:srgbClr>
              </a:solidFill>
            </c:spPr>
          </c:dPt>
          <c:dPt>
            <c:idx val="1"/>
            <c:invertIfNegative val="0"/>
            <c:bubble3D val="0"/>
          </c:dPt>
          <c:dPt>
            <c:idx val="3"/>
            <c:invertIfNegative val="0"/>
            <c:bubble3D val="0"/>
            <c:spPr>
              <a:solidFill>
                <a:schemeClr val="tx1">
                  <a:lumMod val="65000"/>
                  <a:lumOff val="35000"/>
                  <a:alpha val="50000"/>
                </a:schemeClr>
              </a:solidFill>
            </c:spPr>
          </c:dPt>
          <c:dPt>
            <c:idx val="4"/>
            <c:invertIfNegative val="0"/>
            <c:bubble3D val="0"/>
            <c:spPr>
              <a:solidFill>
                <a:schemeClr val="tx1">
                  <a:lumMod val="65000"/>
                  <a:lumOff val="35000"/>
                </a:schemeClr>
              </a:solidFill>
            </c:spPr>
          </c:dPt>
          <c:dPt>
            <c:idx val="6"/>
            <c:invertIfNegative val="0"/>
            <c:bubble3D val="0"/>
            <c:spPr>
              <a:solidFill>
                <a:schemeClr val="bg1">
                  <a:lumMod val="85000"/>
                  <a:alpha val="50000"/>
                </a:schemeClr>
              </a:solidFill>
            </c:spPr>
          </c:dPt>
          <c:dPt>
            <c:idx val="7"/>
            <c:invertIfNegative val="0"/>
            <c:bubble3D val="0"/>
            <c:spPr>
              <a:solidFill>
                <a:schemeClr val="bg1">
                  <a:lumMod val="85000"/>
                </a:schemeClr>
              </a:solidFill>
            </c:spPr>
          </c:dPt>
          <c:dLbls>
            <c:dLbl>
              <c:idx val="0"/>
              <c:spPr/>
              <c:txPr>
                <a:bodyPr rot="0" vert="horz"/>
                <a:lstStyle/>
                <a:p>
                  <a:pPr algn="ctr">
                    <a:defRPr lang="en-US" sz="900" b="1" u="none" baseline="0">
                      <a:solidFill>
                        <a:schemeClr val="tx1">
                          <a:lumMod val="75000"/>
                          <a:lumOff val="25000"/>
                        </a:schemeClr>
                      </a:solidFill>
                    </a:defRPr>
                  </a:pPr>
                  <a:endParaRPr lang="pl-PL"/>
                </a:p>
              </c:txPr>
              <c:dLblPos val="inEnd"/>
              <c:showLegendKey val="0"/>
              <c:showVal val="1"/>
              <c:showCatName val="0"/>
              <c:showSerName val="0"/>
              <c:showPercent val="0"/>
              <c:showBubbleSize val="0"/>
            </c:dLbl>
            <c:dLbl>
              <c:idx val="1"/>
              <c:spPr/>
              <c:txPr>
                <a:bodyPr rot="0" vert="horz"/>
                <a:lstStyle/>
                <a:p>
                  <a:pPr algn="ctr">
                    <a:defRPr lang="en-US" sz="900" b="1" u="none" baseline="0">
                      <a:solidFill>
                        <a:schemeClr val="tx1">
                          <a:lumMod val="75000"/>
                          <a:lumOff val="25000"/>
                        </a:schemeClr>
                      </a:solidFill>
                    </a:defRPr>
                  </a:pPr>
                  <a:endParaRPr lang="pl-PL"/>
                </a:p>
              </c:txPr>
              <c:dLblPos val="inEnd"/>
              <c:showLegendKey val="0"/>
              <c:showVal val="1"/>
              <c:showCatName val="0"/>
              <c:showSerName val="0"/>
              <c:showPercent val="0"/>
              <c:showBubbleSize val="0"/>
            </c:dLbl>
            <c:dLbl>
              <c:idx val="3"/>
              <c:spPr/>
              <c:txPr>
                <a:bodyPr rot="0" vert="horz"/>
                <a:lstStyle/>
                <a:p>
                  <a:pPr algn="ctr">
                    <a:defRPr lang="en-US" sz="900" b="1" u="none" baseline="0">
                      <a:solidFill>
                        <a:schemeClr val="bg1"/>
                      </a:solidFill>
                    </a:defRPr>
                  </a:pPr>
                  <a:endParaRPr lang="pl-PL"/>
                </a:p>
              </c:txPr>
              <c:dLblPos val="inEnd"/>
              <c:showLegendKey val="0"/>
              <c:showVal val="1"/>
              <c:showCatName val="0"/>
              <c:showSerName val="0"/>
              <c:showPercent val="0"/>
              <c:showBubbleSize val="0"/>
            </c:dLbl>
            <c:dLbl>
              <c:idx val="4"/>
              <c:spPr/>
              <c:txPr>
                <a:bodyPr rot="0" vert="horz"/>
                <a:lstStyle/>
                <a:p>
                  <a:pPr algn="ctr">
                    <a:defRPr lang="en-US" sz="900" b="1" u="none" baseline="0">
                      <a:solidFill>
                        <a:schemeClr val="bg1"/>
                      </a:solidFill>
                    </a:defRPr>
                  </a:pPr>
                  <a:endParaRPr lang="pl-PL"/>
                </a:p>
              </c:txPr>
              <c:dLblPos val="inEnd"/>
              <c:showLegendKey val="0"/>
              <c:showVal val="1"/>
              <c:showCatName val="0"/>
              <c:showSerName val="0"/>
              <c:showPercent val="0"/>
              <c:showBubbleSize val="0"/>
            </c:dLbl>
            <c:numFmt formatCode="#,##0.0" sourceLinked="0"/>
            <c:spPr>
              <a:noFill/>
              <a:ln>
                <a:noFill/>
              </a:ln>
            </c:spPr>
            <c:txPr>
              <a:bodyPr rot="0" vert="horz"/>
              <a:lstStyle/>
              <a:p>
                <a:pPr algn="ctr">
                  <a:defRPr lang="en-US" sz="900" b="1" u="none" baseline="0">
                    <a:solidFill>
                      <a:schemeClr val="tx1">
                        <a:lumMod val="75000"/>
                        <a:lumOff val="25000"/>
                      </a:schemeClr>
                    </a:solidFill>
                  </a:defRPr>
                </a:pPr>
                <a:endParaRPr lang="pl-P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'Bank na tle rynku'!$B$29:$I$29</c:f>
              <c:strCache>
                <c:ptCount val="8"/>
                <c:pt idx="0">
                  <c:v>GROUP
2015</c:v>
                </c:pt>
                <c:pt idx="1">
                  <c:v>GROUP
2016</c:v>
                </c:pt>
                <c:pt idx="2">
                  <c:v> </c:v>
                </c:pt>
                <c:pt idx="3">
                  <c:v>COMMERCIAL
BANKS 2015</c:v>
                </c:pt>
                <c:pt idx="4">
                  <c:v>COMMERCIAL 
BANKS 2016</c:v>
                </c:pt>
                <c:pt idx="5">
                  <c:v>   </c:v>
                </c:pt>
                <c:pt idx="6">
                  <c:v>COOPERATIVE BANKS 2015</c:v>
                </c:pt>
                <c:pt idx="7">
                  <c:v>COOPERATIVE BANKS 2016</c:v>
                </c:pt>
              </c:strCache>
            </c:strRef>
          </c:cat>
          <c:val>
            <c:numRef>
              <c:f>'Bank na tle rynku'!$B$30:$I$30</c:f>
              <c:numCache>
                <c:formatCode>#,##0.00</c:formatCode>
                <c:ptCount val="8"/>
                <c:pt idx="0">
                  <c:v>66.8</c:v>
                </c:pt>
                <c:pt idx="1">
                  <c:v>67.599999999999994</c:v>
                </c:pt>
                <c:pt idx="3" formatCode="#\ ##0.0">
                  <c:v>61.773202144812188</c:v>
                </c:pt>
                <c:pt idx="4" formatCode="#\ ##0.0">
                  <c:v>59.673096147072471</c:v>
                </c:pt>
                <c:pt idx="6" formatCode="#\ ##0.0">
                  <c:v>84.02397863439036</c:v>
                </c:pt>
                <c:pt idx="7" formatCode="#\ ##0.0">
                  <c:v>73.979495217429886</c:v>
                </c:pt>
              </c:numCache>
            </c:numRef>
          </c:val>
        </c:ser>
        <c:dLbls>
          <c:showLegendKey val="0"/>
          <c:showVal val="0"/>
          <c:showCatName val="0"/>
          <c:showSerName val="0"/>
          <c:showPercent val="0"/>
          <c:showBubbleSize val="0"/>
        </c:dLbls>
        <c:gapWidth val="5"/>
        <c:overlap val="100"/>
        <c:axId val="227799008"/>
        <c:axId val="227655792"/>
      </c:barChart>
      <c:catAx>
        <c:axId val="227799008"/>
        <c:scaling>
          <c:orientation val="minMax"/>
        </c:scaling>
        <c:delete val="0"/>
        <c:axPos val="b"/>
        <c:numFmt formatCode="General" sourceLinked="1"/>
        <c:majorTickMark val="out"/>
        <c:minorTickMark val="none"/>
        <c:tickLblPos val="low"/>
        <c:txPr>
          <a:bodyPr rot="0" vert="horz"/>
          <a:lstStyle/>
          <a:p>
            <a:pPr>
              <a:defRPr lang="en-US" sz="700" b="1" u="none" baseline="0">
                <a:solidFill>
                  <a:schemeClr val="tx1">
                    <a:lumMod val="75000"/>
                    <a:lumOff val="25000"/>
                  </a:schemeClr>
                </a:solidFill>
              </a:defRPr>
            </a:pPr>
            <a:endParaRPr lang="pl-PL"/>
          </a:p>
        </c:txPr>
        <c:crossAx val="227655792"/>
        <c:crosses val="autoZero"/>
        <c:auto val="0"/>
        <c:lblAlgn val="ctr"/>
        <c:lblOffset val="100"/>
        <c:noMultiLvlLbl val="0"/>
      </c:catAx>
      <c:valAx>
        <c:axId val="227655792"/>
        <c:scaling>
          <c:orientation val="minMax"/>
        </c:scaling>
        <c:delete val="1"/>
        <c:axPos val="l"/>
        <c:numFmt formatCode="#,##0.00" sourceLinked="1"/>
        <c:majorTickMark val="out"/>
        <c:minorTickMark val="none"/>
        <c:tickLblPos val="nextTo"/>
        <c:crossAx val="227799008"/>
        <c:crosses val="autoZero"/>
        <c:crossBetween val="between"/>
      </c:valAx>
    </c:plotArea>
    <c:plotVisOnly val="1"/>
    <c:dispBlanksAs val="gap"/>
    <c:showDLblsOverMax val="1"/>
  </c:chart>
  <c:spPr>
    <a:ln>
      <a:noFill/>
    </a:ln>
  </c:spPr>
  <c:txPr>
    <a:bodyPr rot="0" vert="horz"/>
    <a:lstStyle/>
    <a:p>
      <a:pPr>
        <a:defRPr lang="en-US" sz="900" b="1" u="none" baseline="0"/>
      </a:pPr>
      <a:endParaRPr lang="pl-PL"/>
    </a:p>
  </c:txPr>
  <c:printSettings>
    <c:headerFooter/>
    <c:pageMargins b="0.75" l="0.7" r="0.7" t="0.75" header="0.3" footer="0.3"/>
    <c:pageSetup/>
  </c:printSettings>
  <c:userShapes r:id="rId1"/>
</c:chartSpace>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BFFCD73-DE31-4536-8962-39135807CD13}" type="doc">
      <dgm:prSet loTypeId="urn:microsoft.com/office/officeart/2005/8/layout/orgChart1" loCatId="hierarchy" qsTypeId="urn:microsoft.com/office/officeart/2005/8/quickstyle/simple3" qsCatId="simple" csTypeId="urn:microsoft.com/office/officeart/2005/8/colors/accent0_1" csCatId="mainScheme" phldr="1"/>
      <dgm:spPr/>
      <dgm:t>
        <a:bodyPr/>
        <a:lstStyle/>
        <a:p>
          <a:endParaRPr lang="pl-PL"/>
        </a:p>
      </dgm:t>
    </dgm:pt>
    <dgm:pt modelId="{FDFA98AE-A142-40D5-9E32-F624CEBBB44B}" type="asst">
      <dgm:prSet phldrT="[Tekst]"/>
      <dgm:spPr>
        <a:solidFill>
          <a:schemeClr val="bg1">
            <a:lumMod val="85000"/>
          </a:schemeClr>
        </a:solidFill>
      </dgm:spPr>
      <dgm:t>
        <a:bodyPr/>
        <a:lstStyle/>
        <a:p>
          <a:r>
            <a:rPr lang="pl-PL"/>
            <a:t>Bank Pocztowy S.A.  74.9999%</a:t>
          </a:r>
        </a:p>
      </dgm:t>
    </dgm:pt>
    <dgm:pt modelId="{1D12E36D-9899-4991-A7C5-0FFA7CD85B76}" type="parTrans" cxnId="{479CD557-CAD1-4F1D-BE65-67CB7F67EDEB}">
      <dgm:prSet/>
      <dgm:spPr/>
      <dgm:t>
        <a:bodyPr/>
        <a:lstStyle/>
        <a:p>
          <a:endParaRPr lang="pl-PL"/>
        </a:p>
      </dgm:t>
    </dgm:pt>
    <dgm:pt modelId="{87F5DA0D-E4A7-4AD3-A4B9-A23BC2D4A3BB}" type="sibTrans" cxnId="{479CD557-CAD1-4F1D-BE65-67CB7F67EDEB}">
      <dgm:prSet/>
      <dgm:spPr/>
      <dgm:t>
        <a:bodyPr/>
        <a:lstStyle/>
        <a:p>
          <a:endParaRPr lang="pl-PL"/>
        </a:p>
      </dgm:t>
    </dgm:pt>
    <dgm:pt modelId="{492F142A-12FD-45E0-9A57-0E2A5FE03166}" type="asst">
      <dgm:prSet phldrT="[Tekst]"/>
      <dgm:spPr>
        <a:solidFill>
          <a:schemeClr val="bg1">
            <a:lumMod val="85000"/>
          </a:schemeClr>
        </a:solidFill>
      </dgm:spPr>
      <dgm:t>
        <a:bodyPr/>
        <a:lstStyle/>
        <a:p>
          <a:r>
            <a:rPr lang="pl-PL"/>
            <a:t>Centrum Rozliczania Ubezpieczeń </a:t>
          </a:r>
        </a:p>
        <a:p>
          <a:r>
            <a:rPr lang="pl-PL"/>
            <a:t>Sp. z o.o.</a:t>
          </a:r>
        </a:p>
        <a:p>
          <a:r>
            <a:rPr lang="pl-PL"/>
            <a:t>100%</a:t>
          </a:r>
        </a:p>
      </dgm:t>
    </dgm:pt>
    <dgm:pt modelId="{29548AC1-4747-4285-9F7A-0004B6C499BA}" type="parTrans" cxnId="{398C21A2-D974-4F83-9BB9-18A3117A305E}">
      <dgm:prSet/>
      <dgm:spPr/>
      <dgm:t>
        <a:bodyPr/>
        <a:lstStyle/>
        <a:p>
          <a:endParaRPr lang="pl-PL"/>
        </a:p>
      </dgm:t>
    </dgm:pt>
    <dgm:pt modelId="{53C7ED60-B68C-4ACE-BEDE-E267291BF23B}" type="sibTrans" cxnId="{398C21A2-D974-4F83-9BB9-18A3117A305E}">
      <dgm:prSet/>
      <dgm:spPr/>
      <dgm:t>
        <a:bodyPr/>
        <a:lstStyle/>
        <a:p>
          <a:endParaRPr lang="pl-PL"/>
        </a:p>
      </dgm:t>
    </dgm:pt>
    <dgm:pt modelId="{A61AEA80-2C43-428B-BE11-BD5D8E3BFC9E}" type="asst">
      <dgm:prSet phldrT="[Tekst]"/>
      <dgm:spPr>
        <a:solidFill>
          <a:schemeClr val="bg1">
            <a:lumMod val="85000"/>
          </a:schemeClr>
        </a:solidFill>
      </dgm:spPr>
      <dgm:t>
        <a:bodyPr/>
        <a:lstStyle/>
        <a:p>
          <a:r>
            <a:rPr lang="pl-PL"/>
            <a:t>Pocztowe Usługi Finansowe </a:t>
          </a:r>
        </a:p>
        <a:p>
          <a:r>
            <a:rPr lang="pl-PL"/>
            <a:t>Sp. z o.o. </a:t>
          </a:r>
        </a:p>
        <a:p>
          <a:r>
            <a:rPr lang="pl-PL"/>
            <a:t>100%</a:t>
          </a:r>
        </a:p>
      </dgm:t>
    </dgm:pt>
    <dgm:pt modelId="{DBD133A6-D414-4495-B9AB-FCA5EACCA45C}" type="parTrans" cxnId="{87FB794A-FAA9-48FC-ADEE-7FDA80821FE2}">
      <dgm:prSet/>
      <dgm:spPr/>
      <dgm:t>
        <a:bodyPr/>
        <a:lstStyle/>
        <a:p>
          <a:endParaRPr lang="pl-PL"/>
        </a:p>
      </dgm:t>
    </dgm:pt>
    <dgm:pt modelId="{A4F7B58A-EC8B-465D-AB0F-DD933B16D67A}" type="sibTrans" cxnId="{87FB794A-FAA9-48FC-ADEE-7FDA80821FE2}">
      <dgm:prSet/>
      <dgm:spPr/>
      <dgm:t>
        <a:bodyPr/>
        <a:lstStyle/>
        <a:p>
          <a:endParaRPr lang="pl-PL"/>
        </a:p>
      </dgm:t>
    </dgm:pt>
    <dgm:pt modelId="{CBBAA216-EC7D-4C70-BCE5-FBA2F9E515E8}" type="asst">
      <dgm:prSet phldrT="[Tekst]"/>
      <dgm:spPr>
        <a:solidFill>
          <a:schemeClr val="bg1">
            <a:lumMod val="85000"/>
          </a:schemeClr>
        </a:solidFill>
      </dgm:spPr>
      <dgm:t>
        <a:bodyPr/>
        <a:lstStyle/>
        <a:p>
          <a:r>
            <a:rPr lang="pl-PL"/>
            <a:t>Pocztowe Towarzystwo Ubezpieczeń na Życie S.A.</a:t>
          </a:r>
        </a:p>
        <a:p>
          <a:r>
            <a:rPr lang="pl-PL"/>
            <a:t>100%</a:t>
          </a:r>
        </a:p>
      </dgm:t>
    </dgm:pt>
    <dgm:pt modelId="{E1ED7C75-3D62-4AA3-B34F-E28F07A80A0E}" type="parTrans" cxnId="{44CFDC13-C4B0-4793-963C-5CB24D4EC1BA}">
      <dgm:prSet/>
      <dgm:spPr/>
      <dgm:t>
        <a:bodyPr/>
        <a:lstStyle/>
        <a:p>
          <a:endParaRPr lang="pl-PL"/>
        </a:p>
      </dgm:t>
    </dgm:pt>
    <dgm:pt modelId="{57BBCABA-F81A-4E33-9CD2-2EC7C4979762}" type="sibTrans" cxnId="{44CFDC13-C4B0-4793-963C-5CB24D4EC1BA}">
      <dgm:prSet/>
      <dgm:spPr/>
      <dgm:t>
        <a:bodyPr/>
        <a:lstStyle/>
        <a:p>
          <a:endParaRPr lang="pl-PL"/>
        </a:p>
      </dgm:t>
    </dgm:pt>
    <dgm:pt modelId="{66B58922-BC65-4B7E-9861-0207E4BD7C61}" type="asst">
      <dgm:prSet phldrT="[Tekst]"/>
      <dgm:spPr>
        <a:solidFill>
          <a:schemeClr val="bg1">
            <a:lumMod val="85000"/>
          </a:schemeClr>
        </a:solidFill>
      </dgm:spPr>
      <dgm:t>
        <a:bodyPr/>
        <a:lstStyle/>
        <a:p>
          <a:r>
            <a:rPr lang="pl-PL"/>
            <a:t>Poczta Polska Usługi Cyfrowe </a:t>
          </a:r>
        </a:p>
        <a:p>
          <a:r>
            <a:rPr lang="pl-PL"/>
            <a:t>Sp. z o.o.</a:t>
          </a:r>
        </a:p>
        <a:p>
          <a:r>
            <a:rPr lang="pl-PL"/>
            <a:t>100%</a:t>
          </a:r>
        </a:p>
      </dgm:t>
    </dgm:pt>
    <dgm:pt modelId="{95EC042D-EC49-4980-9A18-97CBE999D1C2}" type="parTrans" cxnId="{918E2528-785C-4E91-AD74-C4C1DF72B900}">
      <dgm:prSet/>
      <dgm:spPr/>
      <dgm:t>
        <a:bodyPr/>
        <a:lstStyle/>
        <a:p>
          <a:endParaRPr lang="pl-PL"/>
        </a:p>
      </dgm:t>
    </dgm:pt>
    <dgm:pt modelId="{DC81A24E-B49F-45B8-AB94-E52F2DFB3B51}" type="sibTrans" cxnId="{918E2528-785C-4E91-AD74-C4C1DF72B900}">
      <dgm:prSet/>
      <dgm:spPr/>
      <dgm:t>
        <a:bodyPr/>
        <a:lstStyle/>
        <a:p>
          <a:endParaRPr lang="pl-PL"/>
        </a:p>
      </dgm:t>
    </dgm:pt>
    <dgm:pt modelId="{61DAF70E-112C-4590-90F1-3049D81291C7}" type="asst">
      <dgm:prSet phldrT="[Tekst]"/>
      <dgm:spPr>
        <a:solidFill>
          <a:schemeClr val="bg1">
            <a:lumMod val="85000"/>
          </a:schemeClr>
        </a:solidFill>
      </dgm:spPr>
      <dgm:t>
        <a:bodyPr/>
        <a:lstStyle/>
        <a:p>
          <a:r>
            <a:rPr lang="pl-PL"/>
            <a:t>Pocztowe Towarzystwo Ubezpieczeń Wzajemnych Sp. z o.o. </a:t>
          </a:r>
        </a:p>
        <a:p>
          <a:r>
            <a:rPr lang="pl-PL"/>
            <a:t>100%</a:t>
          </a:r>
        </a:p>
      </dgm:t>
    </dgm:pt>
    <dgm:pt modelId="{C319EE18-E970-4289-A732-56C9217B7EBF}" type="parTrans" cxnId="{FBEC3ABA-A405-4E52-93F4-C24C7B98F632}">
      <dgm:prSet/>
      <dgm:spPr/>
      <dgm:t>
        <a:bodyPr/>
        <a:lstStyle/>
        <a:p>
          <a:endParaRPr lang="pl-PL"/>
        </a:p>
      </dgm:t>
    </dgm:pt>
    <dgm:pt modelId="{F8572EE9-C9D3-4625-87C0-163DAF4DD093}" type="sibTrans" cxnId="{FBEC3ABA-A405-4E52-93F4-C24C7B98F632}">
      <dgm:prSet/>
      <dgm:spPr/>
      <dgm:t>
        <a:bodyPr/>
        <a:lstStyle/>
        <a:p>
          <a:endParaRPr lang="pl-PL"/>
        </a:p>
      </dgm:t>
    </dgm:pt>
    <dgm:pt modelId="{7B7F00EC-B2BC-490B-8852-6BF62C2BF9FC}" type="asst">
      <dgm:prSet phldrT="[Tekst]"/>
      <dgm:spPr>
        <a:solidFill>
          <a:schemeClr val="bg1">
            <a:lumMod val="85000"/>
          </a:schemeClr>
        </a:solidFill>
      </dgm:spPr>
      <dgm:t>
        <a:bodyPr/>
        <a:lstStyle/>
        <a:p>
          <a:r>
            <a:rPr lang="pl-PL"/>
            <a:t>Pocztowa Agencja Usług Finansowych S.A.</a:t>
          </a:r>
        </a:p>
        <a:p>
          <a:r>
            <a:rPr lang="pl-PL"/>
            <a:t>100%</a:t>
          </a:r>
        </a:p>
      </dgm:t>
    </dgm:pt>
    <dgm:pt modelId="{3884DB6B-2999-4175-9A11-19A51E95203F}" type="parTrans" cxnId="{355ECDE1-83FB-46B7-A731-B85B2A529F3E}">
      <dgm:prSet/>
      <dgm:spPr/>
      <dgm:t>
        <a:bodyPr/>
        <a:lstStyle/>
        <a:p>
          <a:endParaRPr lang="pl-PL"/>
        </a:p>
      </dgm:t>
    </dgm:pt>
    <dgm:pt modelId="{4985AE56-AC23-44A8-B367-D417FAA3F2BE}" type="sibTrans" cxnId="{355ECDE1-83FB-46B7-A731-B85B2A529F3E}">
      <dgm:prSet/>
      <dgm:spPr/>
      <dgm:t>
        <a:bodyPr/>
        <a:lstStyle/>
        <a:p>
          <a:endParaRPr lang="pl-PL"/>
        </a:p>
      </dgm:t>
    </dgm:pt>
    <dgm:pt modelId="{C59D800F-4EC9-448B-B08B-B1B82B9103AA}" type="asst">
      <dgm:prSet phldrT="[Tekst]"/>
      <dgm:spPr>
        <a:solidFill>
          <a:schemeClr val="bg1">
            <a:lumMod val="85000"/>
          </a:schemeClr>
        </a:solidFill>
      </dgm:spPr>
      <dgm:t>
        <a:bodyPr/>
        <a:lstStyle/>
        <a:p>
          <a:r>
            <a:rPr lang="pl-PL"/>
            <a:t>Post-Tel Sp. z o.o.</a:t>
          </a:r>
        </a:p>
        <a:p>
          <a:r>
            <a:rPr lang="pl-PL"/>
            <a:t>100%</a:t>
          </a:r>
        </a:p>
      </dgm:t>
    </dgm:pt>
    <dgm:pt modelId="{E9AD0701-9B2E-49AD-8594-B9E02AA90EA2}" type="parTrans" cxnId="{38051544-E360-4B62-9127-31632B4F6D67}">
      <dgm:prSet/>
      <dgm:spPr/>
      <dgm:t>
        <a:bodyPr/>
        <a:lstStyle/>
        <a:p>
          <a:endParaRPr lang="pl-PL"/>
        </a:p>
      </dgm:t>
    </dgm:pt>
    <dgm:pt modelId="{015FED09-E253-45CE-AC06-5EF07700B908}" type="sibTrans" cxnId="{38051544-E360-4B62-9127-31632B4F6D67}">
      <dgm:prSet/>
      <dgm:spPr/>
      <dgm:t>
        <a:bodyPr/>
        <a:lstStyle/>
        <a:p>
          <a:endParaRPr lang="pl-PL"/>
        </a:p>
      </dgm:t>
    </dgm:pt>
    <dgm:pt modelId="{F2BE7D64-372A-47BD-8A60-7F5EC73F5635}" type="asst">
      <dgm:prSet phldrT="[Tekst]"/>
      <dgm:spPr>
        <a:solidFill>
          <a:schemeClr val="bg1">
            <a:lumMod val="85000"/>
          </a:schemeClr>
        </a:solidFill>
      </dgm:spPr>
      <dgm:t>
        <a:bodyPr/>
        <a:lstStyle/>
        <a:p>
          <a:r>
            <a:rPr lang="pl-PL"/>
            <a:t>Postdata S.A.</a:t>
          </a:r>
        </a:p>
        <a:p>
          <a:r>
            <a:rPr lang="pl-PL"/>
            <a:t>51%</a:t>
          </a:r>
        </a:p>
      </dgm:t>
    </dgm:pt>
    <dgm:pt modelId="{FF36FE32-1BB2-4574-9788-489EC991D2E2}" type="parTrans" cxnId="{A8D0BD2B-D2DA-43AE-8B0E-54A27889B9C4}">
      <dgm:prSet/>
      <dgm:spPr/>
      <dgm:t>
        <a:bodyPr/>
        <a:lstStyle/>
        <a:p>
          <a:endParaRPr lang="pl-PL"/>
        </a:p>
      </dgm:t>
    </dgm:pt>
    <dgm:pt modelId="{A847C528-6F37-4010-81FF-BDD3EA34CE81}" type="sibTrans" cxnId="{A8D0BD2B-D2DA-43AE-8B0E-54A27889B9C4}">
      <dgm:prSet/>
      <dgm:spPr/>
      <dgm:t>
        <a:bodyPr/>
        <a:lstStyle/>
        <a:p>
          <a:endParaRPr lang="pl-PL"/>
        </a:p>
      </dgm:t>
    </dgm:pt>
    <dgm:pt modelId="{89319441-6DAB-4DFB-9210-8E43040FAD24}" type="asst">
      <dgm:prSet phldrT="[Tekst]"/>
      <dgm:spPr>
        <a:solidFill>
          <a:schemeClr val="bg1">
            <a:lumMod val="85000"/>
          </a:schemeClr>
        </a:solidFill>
      </dgm:spPr>
      <dgm:t>
        <a:bodyPr/>
        <a:lstStyle/>
        <a:p>
          <a:r>
            <a:rPr lang="pl-PL"/>
            <a:t>Centrum </a:t>
          </a:r>
        </a:p>
        <a:p>
          <a:r>
            <a:rPr lang="pl-PL"/>
            <a:t>Operacyjne Sp. z o.o.</a:t>
          </a:r>
        </a:p>
        <a:p>
          <a:r>
            <a:rPr lang="pl-PL"/>
            <a:t> 100%</a:t>
          </a:r>
        </a:p>
      </dgm:t>
    </dgm:pt>
    <dgm:pt modelId="{7C95FC02-15FC-4247-8DDE-3F15F5FCC014}" type="parTrans" cxnId="{D735C985-D4E6-4B7E-AA52-F2A6FC49412E}">
      <dgm:prSet/>
      <dgm:spPr/>
      <dgm:t>
        <a:bodyPr/>
        <a:lstStyle/>
        <a:p>
          <a:endParaRPr lang="pl-PL"/>
        </a:p>
      </dgm:t>
    </dgm:pt>
    <dgm:pt modelId="{23438668-602E-4EC3-AB44-8E281E8B4A1B}" type="sibTrans" cxnId="{D735C985-D4E6-4B7E-AA52-F2A6FC49412E}">
      <dgm:prSet/>
      <dgm:spPr/>
      <dgm:t>
        <a:bodyPr/>
        <a:lstStyle/>
        <a:p>
          <a:endParaRPr lang="pl-PL"/>
        </a:p>
      </dgm:t>
    </dgm:pt>
    <dgm:pt modelId="{43B75A93-1B7A-41DE-8996-B18A804A1D64}" type="asst">
      <dgm:prSet phldrT="[Tekst]"/>
      <dgm:spPr>
        <a:solidFill>
          <a:schemeClr val="bg1">
            <a:lumMod val="85000"/>
          </a:schemeClr>
        </a:solidFill>
      </dgm:spPr>
      <dgm:t>
        <a:bodyPr/>
        <a:lstStyle/>
        <a:p>
          <a:r>
            <a:rPr lang="pl-PL"/>
            <a:t>Spółka Dystrybucyjna Banku Pocztowego Sp. z o.o. </a:t>
          </a:r>
        </a:p>
        <a:p>
          <a:r>
            <a:rPr lang="pl-PL"/>
            <a:t>100%</a:t>
          </a:r>
        </a:p>
      </dgm:t>
    </dgm:pt>
    <dgm:pt modelId="{77ACAE26-CA8D-46DC-96A5-DF411591460C}" type="parTrans" cxnId="{F75AD67D-6E7A-45E3-8071-097B8A0B5893}">
      <dgm:prSet/>
      <dgm:spPr/>
      <dgm:t>
        <a:bodyPr/>
        <a:lstStyle/>
        <a:p>
          <a:endParaRPr lang="pl-PL"/>
        </a:p>
      </dgm:t>
    </dgm:pt>
    <dgm:pt modelId="{28B517FD-FD47-4C55-873C-EC84F304879E}" type="sibTrans" cxnId="{F75AD67D-6E7A-45E3-8071-097B8A0B5893}">
      <dgm:prSet/>
      <dgm:spPr/>
      <dgm:t>
        <a:bodyPr/>
        <a:lstStyle/>
        <a:p>
          <a:endParaRPr lang="pl-PL"/>
        </a:p>
      </dgm:t>
    </dgm:pt>
    <dgm:pt modelId="{77DC8957-3C53-4C94-B245-9FEE81ABB47B}">
      <dgm:prSet phldrT="[Tekst]"/>
      <dgm:spPr>
        <a:solidFill>
          <a:schemeClr val="bg1">
            <a:lumMod val="65000"/>
          </a:schemeClr>
        </a:solidFill>
      </dgm:spPr>
      <dgm:t>
        <a:bodyPr/>
        <a:lstStyle/>
        <a:p>
          <a:r>
            <a:rPr lang="pl-PL"/>
            <a:t>Poczta Polska S.A.</a:t>
          </a:r>
        </a:p>
      </dgm:t>
    </dgm:pt>
    <dgm:pt modelId="{3C05F6D0-1187-4E18-9FE9-C0995BD2FE8E}" type="sibTrans" cxnId="{AB353D5B-34D8-427B-8C4A-6863DFEC5C9B}">
      <dgm:prSet/>
      <dgm:spPr/>
      <dgm:t>
        <a:bodyPr/>
        <a:lstStyle/>
        <a:p>
          <a:endParaRPr lang="pl-PL"/>
        </a:p>
      </dgm:t>
    </dgm:pt>
    <dgm:pt modelId="{1F8C7FCB-77A1-42A6-B551-A8BBAAA951C3}" type="parTrans" cxnId="{AB353D5B-34D8-427B-8C4A-6863DFEC5C9B}">
      <dgm:prSet/>
      <dgm:spPr/>
      <dgm:t>
        <a:bodyPr/>
        <a:lstStyle/>
        <a:p>
          <a:endParaRPr lang="pl-PL"/>
        </a:p>
      </dgm:t>
    </dgm:pt>
    <dgm:pt modelId="{EDF24F95-5599-41EC-9793-ACD7A7A3CAC3}" type="asst">
      <dgm:prSet/>
      <dgm:spPr>
        <a:solidFill>
          <a:schemeClr val="bg1">
            <a:lumMod val="85000"/>
          </a:schemeClr>
        </a:solidFill>
        <a:ln w="3175">
          <a:solidFill>
            <a:schemeClr val="bg1">
              <a:lumMod val="50000"/>
            </a:schemeClr>
          </a:solidFill>
        </a:ln>
        <a:effectLst>
          <a:outerShdw blurRad="50800" dist="38100" dir="2700000" sx="95000" sy="95000" algn="tl" rotWithShape="0">
            <a:prstClr val="black">
              <a:alpha val="40000"/>
            </a:prstClr>
          </a:outerShdw>
        </a:effectLst>
      </dgm:spPr>
      <dgm:t>
        <a:bodyPr/>
        <a:lstStyle/>
        <a:p>
          <a:r>
            <a:rPr lang="pl-PL"/>
            <a:t>Pocztylion Arka PTE S.A.</a:t>
          </a:r>
        </a:p>
        <a:p>
          <a:r>
            <a:rPr lang="pl-PL"/>
            <a:t>33.33%</a:t>
          </a:r>
        </a:p>
      </dgm:t>
    </dgm:pt>
    <dgm:pt modelId="{96FF9111-4FF0-47A7-B0D4-523D8A95D4FF}" type="parTrans" cxnId="{8AFD9A1B-5832-4E9B-B527-81383EF1F25C}">
      <dgm:prSet/>
      <dgm:spPr/>
      <dgm:t>
        <a:bodyPr/>
        <a:lstStyle/>
        <a:p>
          <a:endParaRPr lang="pl-PL"/>
        </a:p>
      </dgm:t>
    </dgm:pt>
    <dgm:pt modelId="{1C0E68D3-C8A4-4BCB-9C68-E6B005518A8C}" type="sibTrans" cxnId="{8AFD9A1B-5832-4E9B-B527-81383EF1F25C}">
      <dgm:prSet/>
      <dgm:spPr/>
      <dgm:t>
        <a:bodyPr/>
        <a:lstStyle/>
        <a:p>
          <a:endParaRPr lang="pl-PL"/>
        </a:p>
      </dgm:t>
    </dgm:pt>
    <dgm:pt modelId="{70CD1E81-0507-4732-9FB4-B69D61D4C1CA}" type="pres">
      <dgm:prSet presAssocID="{8BFFCD73-DE31-4536-8962-39135807CD13}" presName="hierChild1" presStyleCnt="0">
        <dgm:presLayoutVars>
          <dgm:orgChart val="1"/>
          <dgm:chPref val="1"/>
          <dgm:dir/>
          <dgm:animOne val="branch"/>
          <dgm:animLvl val="lvl"/>
          <dgm:resizeHandles/>
        </dgm:presLayoutVars>
      </dgm:prSet>
      <dgm:spPr/>
      <dgm:t>
        <a:bodyPr/>
        <a:lstStyle/>
        <a:p>
          <a:endParaRPr lang="pl-PL"/>
        </a:p>
      </dgm:t>
    </dgm:pt>
    <dgm:pt modelId="{88C7CF2F-378C-474C-8CEB-55C400331AD5}" type="pres">
      <dgm:prSet presAssocID="{77DC8957-3C53-4C94-B245-9FEE81ABB47B}" presName="hierRoot1" presStyleCnt="0">
        <dgm:presLayoutVars>
          <dgm:hierBranch val="init"/>
        </dgm:presLayoutVars>
      </dgm:prSet>
      <dgm:spPr/>
      <dgm:t>
        <a:bodyPr/>
        <a:lstStyle/>
        <a:p>
          <a:endParaRPr lang="pl-PL"/>
        </a:p>
      </dgm:t>
    </dgm:pt>
    <dgm:pt modelId="{7C633B8F-A589-4FCC-8A77-EAD9C1651871}" type="pres">
      <dgm:prSet presAssocID="{77DC8957-3C53-4C94-B245-9FEE81ABB47B}" presName="rootComposite1" presStyleCnt="0"/>
      <dgm:spPr/>
      <dgm:t>
        <a:bodyPr/>
        <a:lstStyle/>
        <a:p>
          <a:endParaRPr lang="pl-PL"/>
        </a:p>
      </dgm:t>
    </dgm:pt>
    <dgm:pt modelId="{7C969932-B962-4DD0-9D44-1A6D0BA61CD6}" type="pres">
      <dgm:prSet presAssocID="{77DC8957-3C53-4C94-B245-9FEE81ABB47B}" presName="rootText1" presStyleLbl="node0" presStyleIdx="0" presStyleCnt="1" custScaleX="212529" custLinFactY="-95158" custLinFactNeighborX="-19892" custLinFactNeighborY="-100000">
        <dgm:presLayoutVars>
          <dgm:chPref val="3"/>
        </dgm:presLayoutVars>
      </dgm:prSet>
      <dgm:spPr/>
      <dgm:t>
        <a:bodyPr/>
        <a:lstStyle/>
        <a:p>
          <a:endParaRPr lang="pl-PL"/>
        </a:p>
      </dgm:t>
    </dgm:pt>
    <dgm:pt modelId="{79B0A2DA-790C-4A03-A1E9-892BC685A2B8}" type="pres">
      <dgm:prSet presAssocID="{77DC8957-3C53-4C94-B245-9FEE81ABB47B}" presName="rootConnector1" presStyleLbl="node1" presStyleIdx="0" presStyleCnt="0"/>
      <dgm:spPr/>
      <dgm:t>
        <a:bodyPr/>
        <a:lstStyle/>
        <a:p>
          <a:endParaRPr lang="pl-PL"/>
        </a:p>
      </dgm:t>
    </dgm:pt>
    <dgm:pt modelId="{ED5E5F01-ACE6-4618-BB20-BB18C7079620}" type="pres">
      <dgm:prSet presAssocID="{77DC8957-3C53-4C94-B245-9FEE81ABB47B}" presName="hierChild2" presStyleCnt="0"/>
      <dgm:spPr/>
      <dgm:t>
        <a:bodyPr/>
        <a:lstStyle/>
        <a:p>
          <a:endParaRPr lang="pl-PL"/>
        </a:p>
      </dgm:t>
    </dgm:pt>
    <dgm:pt modelId="{A1500CF6-F290-4744-8DB8-CBB6AD063B11}" type="pres">
      <dgm:prSet presAssocID="{77DC8957-3C53-4C94-B245-9FEE81ABB47B}" presName="hierChild3" presStyleCnt="0"/>
      <dgm:spPr/>
      <dgm:t>
        <a:bodyPr/>
        <a:lstStyle/>
        <a:p>
          <a:endParaRPr lang="pl-PL"/>
        </a:p>
      </dgm:t>
    </dgm:pt>
    <dgm:pt modelId="{C5180670-E548-4FB3-B560-D96E8C902EEC}" type="pres">
      <dgm:prSet presAssocID="{1D12E36D-9899-4991-A7C5-0FFA7CD85B76}" presName="Name111" presStyleLbl="parChTrans1D2" presStyleIdx="0" presStyleCnt="9"/>
      <dgm:spPr/>
      <dgm:t>
        <a:bodyPr/>
        <a:lstStyle/>
        <a:p>
          <a:endParaRPr lang="pl-PL"/>
        </a:p>
      </dgm:t>
    </dgm:pt>
    <dgm:pt modelId="{A48AB0D9-EFEF-4295-9BF8-0226C4BD4FDD}" type="pres">
      <dgm:prSet presAssocID="{FDFA98AE-A142-40D5-9E32-F624CEBBB44B}" presName="hierRoot3" presStyleCnt="0">
        <dgm:presLayoutVars>
          <dgm:hierBranch val="init"/>
        </dgm:presLayoutVars>
      </dgm:prSet>
      <dgm:spPr/>
      <dgm:t>
        <a:bodyPr/>
        <a:lstStyle/>
        <a:p>
          <a:endParaRPr lang="pl-PL"/>
        </a:p>
      </dgm:t>
    </dgm:pt>
    <dgm:pt modelId="{38D140FC-93F0-4A9A-9A9A-A5CEAAC7965C}" type="pres">
      <dgm:prSet presAssocID="{FDFA98AE-A142-40D5-9E32-F624CEBBB44B}" presName="rootComposite3" presStyleCnt="0"/>
      <dgm:spPr/>
      <dgm:t>
        <a:bodyPr/>
        <a:lstStyle/>
        <a:p>
          <a:endParaRPr lang="pl-PL"/>
        </a:p>
      </dgm:t>
    </dgm:pt>
    <dgm:pt modelId="{443BA0B2-5042-403C-8117-E83916B6F24D}" type="pres">
      <dgm:prSet presAssocID="{FDFA98AE-A142-40D5-9E32-F624CEBBB44B}" presName="rootText3" presStyleLbl="asst1" presStyleIdx="0" presStyleCnt="12" custScaleX="182896" custLinFactY="-100000" custLinFactNeighborX="-49619" custLinFactNeighborY="-129194">
        <dgm:presLayoutVars>
          <dgm:chPref val="3"/>
        </dgm:presLayoutVars>
      </dgm:prSet>
      <dgm:spPr/>
      <dgm:t>
        <a:bodyPr/>
        <a:lstStyle/>
        <a:p>
          <a:endParaRPr lang="pl-PL"/>
        </a:p>
      </dgm:t>
    </dgm:pt>
    <dgm:pt modelId="{995ED894-81AC-49B4-9AE0-3CDA0B244BBD}" type="pres">
      <dgm:prSet presAssocID="{FDFA98AE-A142-40D5-9E32-F624CEBBB44B}" presName="rootConnector3" presStyleLbl="asst1" presStyleIdx="0" presStyleCnt="12"/>
      <dgm:spPr/>
      <dgm:t>
        <a:bodyPr/>
        <a:lstStyle/>
        <a:p>
          <a:endParaRPr lang="pl-PL"/>
        </a:p>
      </dgm:t>
    </dgm:pt>
    <dgm:pt modelId="{03267954-46EC-44E4-9A8E-C71600E369E1}" type="pres">
      <dgm:prSet presAssocID="{FDFA98AE-A142-40D5-9E32-F624CEBBB44B}" presName="hierChild6" presStyleCnt="0"/>
      <dgm:spPr/>
      <dgm:t>
        <a:bodyPr/>
        <a:lstStyle/>
        <a:p>
          <a:endParaRPr lang="pl-PL"/>
        </a:p>
      </dgm:t>
    </dgm:pt>
    <dgm:pt modelId="{3051E2F9-D7BD-47BD-A470-CF615E2B8B94}" type="pres">
      <dgm:prSet presAssocID="{FDFA98AE-A142-40D5-9E32-F624CEBBB44B}" presName="hierChild7" presStyleCnt="0"/>
      <dgm:spPr/>
      <dgm:t>
        <a:bodyPr/>
        <a:lstStyle/>
        <a:p>
          <a:endParaRPr lang="pl-PL"/>
        </a:p>
      </dgm:t>
    </dgm:pt>
    <dgm:pt modelId="{7FEFCCE6-8EA8-4C11-8D67-6A0723A757DA}" type="pres">
      <dgm:prSet presAssocID="{77ACAE26-CA8D-46DC-96A5-DF411591460C}" presName="Name111" presStyleLbl="parChTrans1D3" presStyleIdx="0" presStyleCnt="3"/>
      <dgm:spPr/>
      <dgm:t>
        <a:bodyPr/>
        <a:lstStyle/>
        <a:p>
          <a:endParaRPr lang="pl-PL"/>
        </a:p>
      </dgm:t>
    </dgm:pt>
    <dgm:pt modelId="{66E372C2-5C80-488A-967C-F50C7F3C4895}" type="pres">
      <dgm:prSet presAssocID="{43B75A93-1B7A-41DE-8996-B18A804A1D64}" presName="hierRoot3" presStyleCnt="0">
        <dgm:presLayoutVars>
          <dgm:hierBranch val="init"/>
        </dgm:presLayoutVars>
      </dgm:prSet>
      <dgm:spPr/>
      <dgm:t>
        <a:bodyPr/>
        <a:lstStyle/>
        <a:p>
          <a:endParaRPr lang="pl-PL"/>
        </a:p>
      </dgm:t>
    </dgm:pt>
    <dgm:pt modelId="{7E919DB6-2A8D-464E-A7F7-17BCA73A0763}" type="pres">
      <dgm:prSet presAssocID="{43B75A93-1B7A-41DE-8996-B18A804A1D64}" presName="rootComposite3" presStyleCnt="0"/>
      <dgm:spPr/>
      <dgm:t>
        <a:bodyPr/>
        <a:lstStyle/>
        <a:p>
          <a:endParaRPr lang="pl-PL"/>
        </a:p>
      </dgm:t>
    </dgm:pt>
    <dgm:pt modelId="{B1C028CE-5E63-4AB3-B9A2-5C4BD5568EC0}" type="pres">
      <dgm:prSet presAssocID="{43B75A93-1B7A-41DE-8996-B18A804A1D64}" presName="rootText3" presStyleLbl="asst1" presStyleIdx="1" presStyleCnt="12" custScaleX="140802" custLinFactX="46720" custLinFactY="-30004" custLinFactNeighborX="100000" custLinFactNeighborY="-100000">
        <dgm:presLayoutVars>
          <dgm:chPref val="3"/>
        </dgm:presLayoutVars>
      </dgm:prSet>
      <dgm:spPr/>
      <dgm:t>
        <a:bodyPr/>
        <a:lstStyle/>
        <a:p>
          <a:endParaRPr lang="pl-PL"/>
        </a:p>
      </dgm:t>
    </dgm:pt>
    <dgm:pt modelId="{B4033A40-A129-499D-8ADD-682B31EFFBBA}" type="pres">
      <dgm:prSet presAssocID="{43B75A93-1B7A-41DE-8996-B18A804A1D64}" presName="rootConnector3" presStyleLbl="asst1" presStyleIdx="1" presStyleCnt="12"/>
      <dgm:spPr/>
      <dgm:t>
        <a:bodyPr/>
        <a:lstStyle/>
        <a:p>
          <a:endParaRPr lang="pl-PL"/>
        </a:p>
      </dgm:t>
    </dgm:pt>
    <dgm:pt modelId="{D4112607-ED57-4806-9083-E630EACB7EB6}" type="pres">
      <dgm:prSet presAssocID="{43B75A93-1B7A-41DE-8996-B18A804A1D64}" presName="hierChild6" presStyleCnt="0"/>
      <dgm:spPr/>
      <dgm:t>
        <a:bodyPr/>
        <a:lstStyle/>
        <a:p>
          <a:endParaRPr lang="pl-PL"/>
        </a:p>
      </dgm:t>
    </dgm:pt>
    <dgm:pt modelId="{72C011A5-8FFC-4F3A-AACB-D88372206F45}" type="pres">
      <dgm:prSet presAssocID="{43B75A93-1B7A-41DE-8996-B18A804A1D64}" presName="hierChild7" presStyleCnt="0"/>
      <dgm:spPr/>
      <dgm:t>
        <a:bodyPr/>
        <a:lstStyle/>
        <a:p>
          <a:endParaRPr lang="pl-PL"/>
        </a:p>
      </dgm:t>
    </dgm:pt>
    <dgm:pt modelId="{5A3790CC-8F42-4C02-A180-C084CAA26518}" type="pres">
      <dgm:prSet presAssocID="{7C95FC02-15FC-4247-8DDE-3F15F5FCC014}" presName="Name111" presStyleLbl="parChTrans1D3" presStyleIdx="1" presStyleCnt="3"/>
      <dgm:spPr/>
      <dgm:t>
        <a:bodyPr/>
        <a:lstStyle/>
        <a:p>
          <a:endParaRPr lang="pl-PL"/>
        </a:p>
      </dgm:t>
    </dgm:pt>
    <dgm:pt modelId="{76F1C5BF-28E2-430D-B154-FB3FDF8ED040}" type="pres">
      <dgm:prSet presAssocID="{89319441-6DAB-4DFB-9210-8E43040FAD24}" presName="hierRoot3" presStyleCnt="0">
        <dgm:presLayoutVars>
          <dgm:hierBranch val="init"/>
        </dgm:presLayoutVars>
      </dgm:prSet>
      <dgm:spPr/>
      <dgm:t>
        <a:bodyPr/>
        <a:lstStyle/>
        <a:p>
          <a:endParaRPr lang="pl-PL"/>
        </a:p>
      </dgm:t>
    </dgm:pt>
    <dgm:pt modelId="{243A0C3E-A342-4C96-87D0-7F231F3CB1C0}" type="pres">
      <dgm:prSet presAssocID="{89319441-6DAB-4DFB-9210-8E43040FAD24}" presName="rootComposite3" presStyleCnt="0"/>
      <dgm:spPr/>
      <dgm:t>
        <a:bodyPr/>
        <a:lstStyle/>
        <a:p>
          <a:endParaRPr lang="pl-PL"/>
        </a:p>
      </dgm:t>
    </dgm:pt>
    <dgm:pt modelId="{13B96C4F-37C3-4ECC-B8D8-3A8005893383}" type="pres">
      <dgm:prSet presAssocID="{89319441-6DAB-4DFB-9210-8E43040FAD24}" presName="rootText3" presStyleLbl="asst1" presStyleIdx="2" presStyleCnt="12" custScaleX="140612" custLinFactY="-100000" custLinFactNeighborX="-15603" custLinFactNeighborY="-150341">
        <dgm:presLayoutVars>
          <dgm:chPref val="3"/>
        </dgm:presLayoutVars>
      </dgm:prSet>
      <dgm:spPr/>
      <dgm:t>
        <a:bodyPr/>
        <a:lstStyle/>
        <a:p>
          <a:endParaRPr lang="pl-PL"/>
        </a:p>
      </dgm:t>
    </dgm:pt>
    <dgm:pt modelId="{9F84F780-EEB4-4C59-830B-C79B76A9F0BA}" type="pres">
      <dgm:prSet presAssocID="{89319441-6DAB-4DFB-9210-8E43040FAD24}" presName="rootConnector3" presStyleLbl="asst1" presStyleIdx="2" presStyleCnt="12"/>
      <dgm:spPr/>
      <dgm:t>
        <a:bodyPr/>
        <a:lstStyle/>
        <a:p>
          <a:endParaRPr lang="pl-PL"/>
        </a:p>
      </dgm:t>
    </dgm:pt>
    <dgm:pt modelId="{DE0856FA-A7E6-4B63-BA98-181F763EB2AC}" type="pres">
      <dgm:prSet presAssocID="{89319441-6DAB-4DFB-9210-8E43040FAD24}" presName="hierChild6" presStyleCnt="0"/>
      <dgm:spPr/>
      <dgm:t>
        <a:bodyPr/>
        <a:lstStyle/>
        <a:p>
          <a:endParaRPr lang="pl-PL"/>
        </a:p>
      </dgm:t>
    </dgm:pt>
    <dgm:pt modelId="{271E2C30-176C-4917-8B68-0C6E21468098}" type="pres">
      <dgm:prSet presAssocID="{89319441-6DAB-4DFB-9210-8E43040FAD24}" presName="hierChild7" presStyleCnt="0"/>
      <dgm:spPr/>
      <dgm:t>
        <a:bodyPr/>
        <a:lstStyle/>
        <a:p>
          <a:endParaRPr lang="pl-PL"/>
        </a:p>
      </dgm:t>
    </dgm:pt>
    <dgm:pt modelId="{3C128972-081A-4469-A758-1086201F93ED}" type="pres">
      <dgm:prSet presAssocID="{29548AC1-4747-4285-9F7A-0004B6C499BA}" presName="Name111" presStyleLbl="parChTrans1D2" presStyleIdx="1" presStyleCnt="9"/>
      <dgm:spPr/>
      <dgm:t>
        <a:bodyPr/>
        <a:lstStyle/>
        <a:p>
          <a:endParaRPr lang="pl-PL"/>
        </a:p>
      </dgm:t>
    </dgm:pt>
    <dgm:pt modelId="{01E7AD08-D865-43B7-9B96-A4BEBF1DD346}" type="pres">
      <dgm:prSet presAssocID="{492F142A-12FD-45E0-9A57-0E2A5FE03166}" presName="hierRoot3" presStyleCnt="0">
        <dgm:presLayoutVars>
          <dgm:hierBranch val="init"/>
        </dgm:presLayoutVars>
      </dgm:prSet>
      <dgm:spPr/>
      <dgm:t>
        <a:bodyPr/>
        <a:lstStyle/>
        <a:p>
          <a:endParaRPr lang="pl-PL"/>
        </a:p>
      </dgm:t>
    </dgm:pt>
    <dgm:pt modelId="{F9D1A8A2-AF77-4CCD-8A99-FDE4FC18C56C}" type="pres">
      <dgm:prSet presAssocID="{492F142A-12FD-45E0-9A57-0E2A5FE03166}" presName="rootComposite3" presStyleCnt="0"/>
      <dgm:spPr/>
      <dgm:t>
        <a:bodyPr/>
        <a:lstStyle/>
        <a:p>
          <a:endParaRPr lang="pl-PL"/>
        </a:p>
      </dgm:t>
    </dgm:pt>
    <dgm:pt modelId="{97142678-F2D8-4BC2-B0C4-C5FE13CF34BC}" type="pres">
      <dgm:prSet presAssocID="{492F142A-12FD-45E0-9A57-0E2A5FE03166}" presName="rootText3" presStyleLbl="asst1" presStyleIdx="3" presStyleCnt="12" custScaleX="177050" custLinFactY="-100000" custLinFactNeighborX="-3270" custLinFactNeighborY="-126500">
        <dgm:presLayoutVars>
          <dgm:chPref val="3"/>
        </dgm:presLayoutVars>
      </dgm:prSet>
      <dgm:spPr/>
      <dgm:t>
        <a:bodyPr/>
        <a:lstStyle/>
        <a:p>
          <a:endParaRPr lang="pl-PL"/>
        </a:p>
      </dgm:t>
    </dgm:pt>
    <dgm:pt modelId="{E4C0E6CB-A4A4-4C04-B706-F60DFC8E8D13}" type="pres">
      <dgm:prSet presAssocID="{492F142A-12FD-45E0-9A57-0E2A5FE03166}" presName="rootConnector3" presStyleLbl="asst1" presStyleIdx="3" presStyleCnt="12"/>
      <dgm:spPr/>
      <dgm:t>
        <a:bodyPr/>
        <a:lstStyle/>
        <a:p>
          <a:endParaRPr lang="pl-PL"/>
        </a:p>
      </dgm:t>
    </dgm:pt>
    <dgm:pt modelId="{6B0BD0F7-34C3-46A4-9E28-8A4429BE2883}" type="pres">
      <dgm:prSet presAssocID="{492F142A-12FD-45E0-9A57-0E2A5FE03166}" presName="hierChild6" presStyleCnt="0"/>
      <dgm:spPr/>
      <dgm:t>
        <a:bodyPr/>
        <a:lstStyle/>
        <a:p>
          <a:endParaRPr lang="pl-PL"/>
        </a:p>
      </dgm:t>
    </dgm:pt>
    <dgm:pt modelId="{1BEDB20C-C244-46EB-B622-8AF52FDB9DDF}" type="pres">
      <dgm:prSet presAssocID="{492F142A-12FD-45E0-9A57-0E2A5FE03166}" presName="hierChild7" presStyleCnt="0"/>
      <dgm:spPr/>
      <dgm:t>
        <a:bodyPr/>
        <a:lstStyle/>
        <a:p>
          <a:endParaRPr lang="pl-PL"/>
        </a:p>
      </dgm:t>
    </dgm:pt>
    <dgm:pt modelId="{5BB38751-BD3E-4AA6-BFA5-51CA51F36EFB}" type="pres">
      <dgm:prSet presAssocID="{DBD133A6-D414-4495-B9AB-FCA5EACCA45C}" presName="Name111" presStyleLbl="parChTrans1D3" presStyleIdx="2" presStyleCnt="3"/>
      <dgm:spPr/>
      <dgm:t>
        <a:bodyPr/>
        <a:lstStyle/>
        <a:p>
          <a:endParaRPr lang="pl-PL"/>
        </a:p>
      </dgm:t>
    </dgm:pt>
    <dgm:pt modelId="{19E213EB-EE2E-462B-97E9-E54AC409461C}" type="pres">
      <dgm:prSet presAssocID="{A61AEA80-2C43-428B-BE11-BD5D8E3BFC9E}" presName="hierRoot3" presStyleCnt="0">
        <dgm:presLayoutVars>
          <dgm:hierBranch val="init"/>
        </dgm:presLayoutVars>
      </dgm:prSet>
      <dgm:spPr/>
      <dgm:t>
        <a:bodyPr/>
        <a:lstStyle/>
        <a:p>
          <a:endParaRPr lang="pl-PL"/>
        </a:p>
      </dgm:t>
    </dgm:pt>
    <dgm:pt modelId="{F92D49E5-C97A-4527-95C5-8BE491CE68C2}" type="pres">
      <dgm:prSet presAssocID="{A61AEA80-2C43-428B-BE11-BD5D8E3BFC9E}" presName="rootComposite3" presStyleCnt="0"/>
      <dgm:spPr/>
      <dgm:t>
        <a:bodyPr/>
        <a:lstStyle/>
        <a:p>
          <a:endParaRPr lang="pl-PL"/>
        </a:p>
      </dgm:t>
    </dgm:pt>
    <dgm:pt modelId="{F5B559A4-6B7D-498E-86CE-3666CD87F80B}" type="pres">
      <dgm:prSet presAssocID="{A61AEA80-2C43-428B-BE11-BD5D8E3BFC9E}" presName="rootText3" presStyleLbl="asst1" presStyleIdx="4" presStyleCnt="12" custScaleX="144629" custLinFactY="-100000" custLinFactNeighborX="-3603" custLinFactNeighborY="-148417">
        <dgm:presLayoutVars>
          <dgm:chPref val="3"/>
        </dgm:presLayoutVars>
      </dgm:prSet>
      <dgm:spPr/>
      <dgm:t>
        <a:bodyPr/>
        <a:lstStyle/>
        <a:p>
          <a:endParaRPr lang="pl-PL"/>
        </a:p>
      </dgm:t>
    </dgm:pt>
    <dgm:pt modelId="{8DECB21B-836B-4699-8760-9CE7E7ADCC9F}" type="pres">
      <dgm:prSet presAssocID="{A61AEA80-2C43-428B-BE11-BD5D8E3BFC9E}" presName="rootConnector3" presStyleLbl="asst1" presStyleIdx="4" presStyleCnt="12"/>
      <dgm:spPr/>
      <dgm:t>
        <a:bodyPr/>
        <a:lstStyle/>
        <a:p>
          <a:endParaRPr lang="pl-PL"/>
        </a:p>
      </dgm:t>
    </dgm:pt>
    <dgm:pt modelId="{2AD7D150-79EE-40E1-9999-E0745D711E00}" type="pres">
      <dgm:prSet presAssocID="{A61AEA80-2C43-428B-BE11-BD5D8E3BFC9E}" presName="hierChild6" presStyleCnt="0"/>
      <dgm:spPr/>
      <dgm:t>
        <a:bodyPr/>
        <a:lstStyle/>
        <a:p>
          <a:endParaRPr lang="pl-PL"/>
        </a:p>
      </dgm:t>
    </dgm:pt>
    <dgm:pt modelId="{7878E066-AF40-44B5-9683-364D19E8F014}" type="pres">
      <dgm:prSet presAssocID="{A61AEA80-2C43-428B-BE11-BD5D8E3BFC9E}" presName="hierChild7" presStyleCnt="0"/>
      <dgm:spPr/>
      <dgm:t>
        <a:bodyPr/>
        <a:lstStyle/>
        <a:p>
          <a:endParaRPr lang="pl-PL"/>
        </a:p>
      </dgm:t>
    </dgm:pt>
    <dgm:pt modelId="{D72C7FEE-D51E-4E3F-8F2D-F8C4C9FBC9C5}" type="pres">
      <dgm:prSet presAssocID="{E1ED7C75-3D62-4AA3-B34F-E28F07A80A0E}" presName="Name111" presStyleLbl="parChTrans1D2" presStyleIdx="2" presStyleCnt="9"/>
      <dgm:spPr/>
      <dgm:t>
        <a:bodyPr/>
        <a:lstStyle/>
        <a:p>
          <a:endParaRPr lang="pl-PL"/>
        </a:p>
      </dgm:t>
    </dgm:pt>
    <dgm:pt modelId="{ED2D48AC-AD8C-4028-B5B7-8342BFBC2A7D}" type="pres">
      <dgm:prSet presAssocID="{CBBAA216-EC7D-4C70-BCE5-FBA2F9E515E8}" presName="hierRoot3" presStyleCnt="0">
        <dgm:presLayoutVars>
          <dgm:hierBranch val="init"/>
        </dgm:presLayoutVars>
      </dgm:prSet>
      <dgm:spPr/>
      <dgm:t>
        <a:bodyPr/>
        <a:lstStyle/>
        <a:p>
          <a:endParaRPr lang="pl-PL"/>
        </a:p>
      </dgm:t>
    </dgm:pt>
    <dgm:pt modelId="{504672A6-50F9-40E0-AD84-820A1B3FA3C4}" type="pres">
      <dgm:prSet presAssocID="{CBBAA216-EC7D-4C70-BCE5-FBA2F9E515E8}" presName="rootComposite3" presStyleCnt="0"/>
      <dgm:spPr/>
      <dgm:t>
        <a:bodyPr/>
        <a:lstStyle/>
        <a:p>
          <a:endParaRPr lang="pl-PL"/>
        </a:p>
      </dgm:t>
    </dgm:pt>
    <dgm:pt modelId="{DB0A1641-342C-4CB7-A970-DD0EC8E53B17}" type="pres">
      <dgm:prSet presAssocID="{CBBAA216-EC7D-4C70-BCE5-FBA2F9E515E8}" presName="rootText3" presStyleLbl="asst1" presStyleIdx="5" presStyleCnt="12" custScaleX="170066" custLinFactX="193732" custLinFactY="-100000" custLinFactNeighborX="200000" custLinFactNeighborY="-170363">
        <dgm:presLayoutVars>
          <dgm:chPref val="3"/>
        </dgm:presLayoutVars>
      </dgm:prSet>
      <dgm:spPr/>
      <dgm:t>
        <a:bodyPr/>
        <a:lstStyle/>
        <a:p>
          <a:endParaRPr lang="pl-PL"/>
        </a:p>
      </dgm:t>
    </dgm:pt>
    <dgm:pt modelId="{F56BC755-AC6C-47F4-BB3B-C1219C0F398F}" type="pres">
      <dgm:prSet presAssocID="{CBBAA216-EC7D-4C70-BCE5-FBA2F9E515E8}" presName="rootConnector3" presStyleLbl="asst1" presStyleIdx="5" presStyleCnt="12"/>
      <dgm:spPr/>
      <dgm:t>
        <a:bodyPr/>
        <a:lstStyle/>
        <a:p>
          <a:endParaRPr lang="pl-PL"/>
        </a:p>
      </dgm:t>
    </dgm:pt>
    <dgm:pt modelId="{6926F1DA-9E2A-495B-9AF4-4D07F3AAF636}" type="pres">
      <dgm:prSet presAssocID="{CBBAA216-EC7D-4C70-BCE5-FBA2F9E515E8}" presName="hierChild6" presStyleCnt="0"/>
      <dgm:spPr/>
      <dgm:t>
        <a:bodyPr/>
        <a:lstStyle/>
        <a:p>
          <a:endParaRPr lang="pl-PL"/>
        </a:p>
      </dgm:t>
    </dgm:pt>
    <dgm:pt modelId="{FA8DFD6E-266A-4B08-A4BC-70ACA421D16A}" type="pres">
      <dgm:prSet presAssocID="{CBBAA216-EC7D-4C70-BCE5-FBA2F9E515E8}" presName="hierChild7" presStyleCnt="0"/>
      <dgm:spPr/>
      <dgm:t>
        <a:bodyPr/>
        <a:lstStyle/>
        <a:p>
          <a:endParaRPr lang="pl-PL"/>
        </a:p>
      </dgm:t>
    </dgm:pt>
    <dgm:pt modelId="{05C52822-9CEB-4726-9A1F-15BE4976B4DC}" type="pres">
      <dgm:prSet presAssocID="{95EC042D-EC49-4980-9A18-97CBE999D1C2}" presName="Name111" presStyleLbl="parChTrans1D2" presStyleIdx="3" presStyleCnt="9"/>
      <dgm:spPr/>
      <dgm:t>
        <a:bodyPr/>
        <a:lstStyle/>
        <a:p>
          <a:endParaRPr lang="pl-PL"/>
        </a:p>
      </dgm:t>
    </dgm:pt>
    <dgm:pt modelId="{067724B7-C6F0-44F5-A518-9D03D7E62C50}" type="pres">
      <dgm:prSet presAssocID="{66B58922-BC65-4B7E-9861-0207E4BD7C61}" presName="hierRoot3" presStyleCnt="0">
        <dgm:presLayoutVars>
          <dgm:hierBranch val="init"/>
        </dgm:presLayoutVars>
      </dgm:prSet>
      <dgm:spPr/>
      <dgm:t>
        <a:bodyPr/>
        <a:lstStyle/>
        <a:p>
          <a:endParaRPr lang="pl-PL"/>
        </a:p>
      </dgm:t>
    </dgm:pt>
    <dgm:pt modelId="{FF64287B-6352-43E8-8AC7-12AE52E90F7A}" type="pres">
      <dgm:prSet presAssocID="{66B58922-BC65-4B7E-9861-0207E4BD7C61}" presName="rootComposite3" presStyleCnt="0"/>
      <dgm:spPr/>
      <dgm:t>
        <a:bodyPr/>
        <a:lstStyle/>
        <a:p>
          <a:endParaRPr lang="pl-PL"/>
        </a:p>
      </dgm:t>
    </dgm:pt>
    <dgm:pt modelId="{11018FDB-7536-4068-A9DA-DB0983B6A2E6}" type="pres">
      <dgm:prSet presAssocID="{66B58922-BC65-4B7E-9861-0207E4BD7C61}" presName="rootText3" presStyleLbl="asst1" presStyleIdx="6" presStyleCnt="12" custScaleX="167605" custLinFactY="-45377" custLinFactNeighborX="70884" custLinFactNeighborY="-100000">
        <dgm:presLayoutVars>
          <dgm:chPref val="3"/>
        </dgm:presLayoutVars>
      </dgm:prSet>
      <dgm:spPr/>
      <dgm:t>
        <a:bodyPr/>
        <a:lstStyle/>
        <a:p>
          <a:endParaRPr lang="pl-PL"/>
        </a:p>
      </dgm:t>
    </dgm:pt>
    <dgm:pt modelId="{FDF8BE38-066D-4D03-BA18-B8C45A566540}" type="pres">
      <dgm:prSet presAssocID="{66B58922-BC65-4B7E-9861-0207E4BD7C61}" presName="rootConnector3" presStyleLbl="asst1" presStyleIdx="6" presStyleCnt="12"/>
      <dgm:spPr/>
      <dgm:t>
        <a:bodyPr/>
        <a:lstStyle/>
        <a:p>
          <a:endParaRPr lang="pl-PL"/>
        </a:p>
      </dgm:t>
    </dgm:pt>
    <dgm:pt modelId="{4FC1421C-DC0B-4615-AE79-856D5FD93439}" type="pres">
      <dgm:prSet presAssocID="{66B58922-BC65-4B7E-9861-0207E4BD7C61}" presName="hierChild6" presStyleCnt="0"/>
      <dgm:spPr/>
      <dgm:t>
        <a:bodyPr/>
        <a:lstStyle/>
        <a:p>
          <a:endParaRPr lang="pl-PL"/>
        </a:p>
      </dgm:t>
    </dgm:pt>
    <dgm:pt modelId="{FAF6C86B-1412-4C37-B3D9-E16898D58518}" type="pres">
      <dgm:prSet presAssocID="{66B58922-BC65-4B7E-9861-0207E4BD7C61}" presName="hierChild7" presStyleCnt="0"/>
      <dgm:spPr/>
      <dgm:t>
        <a:bodyPr/>
        <a:lstStyle/>
        <a:p>
          <a:endParaRPr lang="pl-PL"/>
        </a:p>
      </dgm:t>
    </dgm:pt>
    <dgm:pt modelId="{A9E97305-564F-4920-8991-6B9565329D2D}" type="pres">
      <dgm:prSet presAssocID="{C319EE18-E970-4289-A732-56C9217B7EBF}" presName="Name111" presStyleLbl="parChTrans1D2" presStyleIdx="4" presStyleCnt="9"/>
      <dgm:spPr/>
      <dgm:t>
        <a:bodyPr/>
        <a:lstStyle/>
        <a:p>
          <a:endParaRPr lang="pl-PL"/>
        </a:p>
      </dgm:t>
    </dgm:pt>
    <dgm:pt modelId="{0E685DA4-4E45-4FF0-A2F7-DB5C47A9BEA5}" type="pres">
      <dgm:prSet presAssocID="{61DAF70E-112C-4590-90F1-3049D81291C7}" presName="hierRoot3" presStyleCnt="0">
        <dgm:presLayoutVars>
          <dgm:hierBranch val="init"/>
        </dgm:presLayoutVars>
      </dgm:prSet>
      <dgm:spPr/>
      <dgm:t>
        <a:bodyPr/>
        <a:lstStyle/>
        <a:p>
          <a:endParaRPr lang="pl-PL"/>
        </a:p>
      </dgm:t>
    </dgm:pt>
    <dgm:pt modelId="{9AFA0A9A-BCB2-4646-9E9A-5236CD8804C1}" type="pres">
      <dgm:prSet presAssocID="{61DAF70E-112C-4590-90F1-3049D81291C7}" presName="rootComposite3" presStyleCnt="0"/>
      <dgm:spPr/>
      <dgm:t>
        <a:bodyPr/>
        <a:lstStyle/>
        <a:p>
          <a:endParaRPr lang="pl-PL"/>
        </a:p>
      </dgm:t>
    </dgm:pt>
    <dgm:pt modelId="{83BCBE32-32FA-4BCB-A5C0-F378120EFDAC}" type="pres">
      <dgm:prSet presAssocID="{61DAF70E-112C-4590-90F1-3049D81291C7}" presName="rootText3" presStyleLbl="asst1" presStyleIdx="7" presStyleCnt="12" custScaleX="171163" custLinFactX="191830" custLinFactY="-67991" custLinFactNeighborX="200000" custLinFactNeighborY="-100000">
        <dgm:presLayoutVars>
          <dgm:chPref val="3"/>
        </dgm:presLayoutVars>
      </dgm:prSet>
      <dgm:spPr/>
      <dgm:t>
        <a:bodyPr/>
        <a:lstStyle/>
        <a:p>
          <a:endParaRPr lang="pl-PL"/>
        </a:p>
      </dgm:t>
    </dgm:pt>
    <dgm:pt modelId="{0D7CB823-3FC0-4CCE-B356-F24CE8003A83}" type="pres">
      <dgm:prSet presAssocID="{61DAF70E-112C-4590-90F1-3049D81291C7}" presName="rootConnector3" presStyleLbl="asst1" presStyleIdx="7" presStyleCnt="12"/>
      <dgm:spPr/>
      <dgm:t>
        <a:bodyPr/>
        <a:lstStyle/>
        <a:p>
          <a:endParaRPr lang="pl-PL"/>
        </a:p>
      </dgm:t>
    </dgm:pt>
    <dgm:pt modelId="{7C7AD2EF-AF1B-4456-9E73-F42F0A061F60}" type="pres">
      <dgm:prSet presAssocID="{61DAF70E-112C-4590-90F1-3049D81291C7}" presName="hierChild6" presStyleCnt="0"/>
      <dgm:spPr/>
      <dgm:t>
        <a:bodyPr/>
        <a:lstStyle/>
        <a:p>
          <a:endParaRPr lang="pl-PL"/>
        </a:p>
      </dgm:t>
    </dgm:pt>
    <dgm:pt modelId="{A741664A-D8E6-4D06-8C8E-5FC13783B84B}" type="pres">
      <dgm:prSet presAssocID="{61DAF70E-112C-4590-90F1-3049D81291C7}" presName="hierChild7" presStyleCnt="0"/>
      <dgm:spPr/>
      <dgm:t>
        <a:bodyPr/>
        <a:lstStyle/>
        <a:p>
          <a:endParaRPr lang="pl-PL"/>
        </a:p>
      </dgm:t>
    </dgm:pt>
    <dgm:pt modelId="{0223D353-8EB3-4DD0-BFBF-9DA7A306B064}" type="pres">
      <dgm:prSet presAssocID="{3884DB6B-2999-4175-9A11-19A51E95203F}" presName="Name111" presStyleLbl="parChTrans1D2" presStyleIdx="5" presStyleCnt="9"/>
      <dgm:spPr/>
      <dgm:t>
        <a:bodyPr/>
        <a:lstStyle/>
        <a:p>
          <a:endParaRPr lang="pl-PL"/>
        </a:p>
      </dgm:t>
    </dgm:pt>
    <dgm:pt modelId="{8B4A69B1-3ED0-4A95-9D2E-51CCE04BBF64}" type="pres">
      <dgm:prSet presAssocID="{7B7F00EC-B2BC-490B-8852-6BF62C2BF9FC}" presName="hierRoot3" presStyleCnt="0">
        <dgm:presLayoutVars>
          <dgm:hierBranch val="init"/>
        </dgm:presLayoutVars>
      </dgm:prSet>
      <dgm:spPr/>
      <dgm:t>
        <a:bodyPr/>
        <a:lstStyle/>
        <a:p>
          <a:endParaRPr lang="pl-PL"/>
        </a:p>
      </dgm:t>
    </dgm:pt>
    <dgm:pt modelId="{CBF22570-66DB-4488-B617-3C226A41B2DC}" type="pres">
      <dgm:prSet presAssocID="{7B7F00EC-B2BC-490B-8852-6BF62C2BF9FC}" presName="rootComposite3" presStyleCnt="0"/>
      <dgm:spPr/>
      <dgm:t>
        <a:bodyPr/>
        <a:lstStyle/>
        <a:p>
          <a:endParaRPr lang="pl-PL"/>
        </a:p>
      </dgm:t>
    </dgm:pt>
    <dgm:pt modelId="{5DA476C5-007D-4945-8CE1-4DA17A18D69D}" type="pres">
      <dgm:prSet presAssocID="{7B7F00EC-B2BC-490B-8852-6BF62C2BF9FC}" presName="rootText3" presStyleLbl="asst1" presStyleIdx="8" presStyleCnt="12" custScaleX="170775" custLinFactNeighborX="69232" custLinFactNeighborY="-42056">
        <dgm:presLayoutVars>
          <dgm:chPref val="3"/>
        </dgm:presLayoutVars>
      </dgm:prSet>
      <dgm:spPr/>
      <dgm:t>
        <a:bodyPr/>
        <a:lstStyle/>
        <a:p>
          <a:endParaRPr lang="pl-PL"/>
        </a:p>
      </dgm:t>
    </dgm:pt>
    <dgm:pt modelId="{A126948D-9466-4BEA-9549-0341502F9A2B}" type="pres">
      <dgm:prSet presAssocID="{7B7F00EC-B2BC-490B-8852-6BF62C2BF9FC}" presName="rootConnector3" presStyleLbl="asst1" presStyleIdx="8" presStyleCnt="12"/>
      <dgm:spPr/>
      <dgm:t>
        <a:bodyPr/>
        <a:lstStyle/>
        <a:p>
          <a:endParaRPr lang="pl-PL"/>
        </a:p>
      </dgm:t>
    </dgm:pt>
    <dgm:pt modelId="{23CE01EF-C42D-4FBB-BDE6-1AC0B620526F}" type="pres">
      <dgm:prSet presAssocID="{7B7F00EC-B2BC-490B-8852-6BF62C2BF9FC}" presName="hierChild6" presStyleCnt="0"/>
      <dgm:spPr/>
      <dgm:t>
        <a:bodyPr/>
        <a:lstStyle/>
        <a:p>
          <a:endParaRPr lang="pl-PL"/>
        </a:p>
      </dgm:t>
    </dgm:pt>
    <dgm:pt modelId="{DDDA1182-8888-4843-AFEE-7FA01B1844BF}" type="pres">
      <dgm:prSet presAssocID="{7B7F00EC-B2BC-490B-8852-6BF62C2BF9FC}" presName="hierChild7" presStyleCnt="0"/>
      <dgm:spPr/>
      <dgm:t>
        <a:bodyPr/>
        <a:lstStyle/>
        <a:p>
          <a:endParaRPr lang="pl-PL"/>
        </a:p>
      </dgm:t>
    </dgm:pt>
    <dgm:pt modelId="{4C86FB71-A58E-4758-9B2B-454C23113949}" type="pres">
      <dgm:prSet presAssocID="{E9AD0701-9B2E-49AD-8594-B9E02AA90EA2}" presName="Name111" presStyleLbl="parChTrans1D2" presStyleIdx="6" presStyleCnt="9"/>
      <dgm:spPr/>
      <dgm:t>
        <a:bodyPr/>
        <a:lstStyle/>
        <a:p>
          <a:endParaRPr lang="pl-PL"/>
        </a:p>
      </dgm:t>
    </dgm:pt>
    <dgm:pt modelId="{DD63CB5E-3DDD-421C-8AF1-B6F415BEDAB6}" type="pres">
      <dgm:prSet presAssocID="{C59D800F-4EC9-448B-B08B-B1B82B9103AA}" presName="hierRoot3" presStyleCnt="0">
        <dgm:presLayoutVars>
          <dgm:hierBranch val="init"/>
        </dgm:presLayoutVars>
      </dgm:prSet>
      <dgm:spPr/>
      <dgm:t>
        <a:bodyPr/>
        <a:lstStyle/>
        <a:p>
          <a:endParaRPr lang="pl-PL"/>
        </a:p>
      </dgm:t>
    </dgm:pt>
    <dgm:pt modelId="{1F554912-F99E-4142-8120-C63CBD6EAEDA}" type="pres">
      <dgm:prSet presAssocID="{C59D800F-4EC9-448B-B08B-B1B82B9103AA}" presName="rootComposite3" presStyleCnt="0"/>
      <dgm:spPr/>
      <dgm:t>
        <a:bodyPr/>
        <a:lstStyle/>
        <a:p>
          <a:endParaRPr lang="pl-PL"/>
        </a:p>
      </dgm:t>
    </dgm:pt>
    <dgm:pt modelId="{ABB24F3A-4D39-4800-A27D-E0CA1960F091}" type="pres">
      <dgm:prSet presAssocID="{C59D800F-4EC9-448B-B08B-B1B82B9103AA}" presName="rootText3" presStyleLbl="asst1" presStyleIdx="9" presStyleCnt="12" custScaleX="171909" custLinFactX="190967" custLinFactNeighborX="200000" custLinFactNeighborY="-52303">
        <dgm:presLayoutVars>
          <dgm:chPref val="3"/>
        </dgm:presLayoutVars>
      </dgm:prSet>
      <dgm:spPr/>
      <dgm:t>
        <a:bodyPr/>
        <a:lstStyle/>
        <a:p>
          <a:endParaRPr lang="pl-PL"/>
        </a:p>
      </dgm:t>
    </dgm:pt>
    <dgm:pt modelId="{2BCC62AB-3302-4976-825C-943B05C719CB}" type="pres">
      <dgm:prSet presAssocID="{C59D800F-4EC9-448B-B08B-B1B82B9103AA}" presName="rootConnector3" presStyleLbl="asst1" presStyleIdx="9" presStyleCnt="12"/>
      <dgm:spPr/>
      <dgm:t>
        <a:bodyPr/>
        <a:lstStyle/>
        <a:p>
          <a:endParaRPr lang="pl-PL"/>
        </a:p>
      </dgm:t>
    </dgm:pt>
    <dgm:pt modelId="{9CD7708A-4438-4885-9EB5-5C4343484864}" type="pres">
      <dgm:prSet presAssocID="{C59D800F-4EC9-448B-B08B-B1B82B9103AA}" presName="hierChild6" presStyleCnt="0"/>
      <dgm:spPr/>
      <dgm:t>
        <a:bodyPr/>
        <a:lstStyle/>
        <a:p>
          <a:endParaRPr lang="pl-PL"/>
        </a:p>
      </dgm:t>
    </dgm:pt>
    <dgm:pt modelId="{8DE97457-E261-4753-85E3-E86F3EEDBAA1}" type="pres">
      <dgm:prSet presAssocID="{C59D800F-4EC9-448B-B08B-B1B82B9103AA}" presName="hierChild7" presStyleCnt="0"/>
      <dgm:spPr/>
      <dgm:t>
        <a:bodyPr/>
        <a:lstStyle/>
        <a:p>
          <a:endParaRPr lang="pl-PL"/>
        </a:p>
      </dgm:t>
    </dgm:pt>
    <dgm:pt modelId="{D67D7312-8B44-469F-BFC5-9D7293BDA492}" type="pres">
      <dgm:prSet presAssocID="{FF36FE32-1BB2-4574-9788-489EC991D2E2}" presName="Name111" presStyleLbl="parChTrans1D2" presStyleIdx="7" presStyleCnt="9"/>
      <dgm:spPr/>
      <dgm:t>
        <a:bodyPr/>
        <a:lstStyle/>
        <a:p>
          <a:endParaRPr lang="pl-PL"/>
        </a:p>
      </dgm:t>
    </dgm:pt>
    <dgm:pt modelId="{CE504FF2-7524-42A1-A283-155A909D78A6}" type="pres">
      <dgm:prSet presAssocID="{F2BE7D64-372A-47BD-8A60-7F5EC73F5635}" presName="hierRoot3" presStyleCnt="0">
        <dgm:presLayoutVars>
          <dgm:hierBranch val="init"/>
        </dgm:presLayoutVars>
      </dgm:prSet>
      <dgm:spPr/>
      <dgm:t>
        <a:bodyPr/>
        <a:lstStyle/>
        <a:p>
          <a:endParaRPr lang="pl-PL"/>
        </a:p>
      </dgm:t>
    </dgm:pt>
    <dgm:pt modelId="{812802D4-7DB7-408F-B09C-6218585510B3}" type="pres">
      <dgm:prSet presAssocID="{F2BE7D64-372A-47BD-8A60-7F5EC73F5635}" presName="rootComposite3" presStyleCnt="0"/>
      <dgm:spPr/>
      <dgm:t>
        <a:bodyPr/>
        <a:lstStyle/>
        <a:p>
          <a:endParaRPr lang="pl-PL"/>
        </a:p>
      </dgm:t>
    </dgm:pt>
    <dgm:pt modelId="{CF05E38E-7834-4F1C-B4CB-B8FDBFD1184F}" type="pres">
      <dgm:prSet presAssocID="{F2BE7D64-372A-47BD-8A60-7F5EC73F5635}" presName="rootText3" presStyleLbl="asst1" presStyleIdx="10" presStyleCnt="12" custScaleX="171529" custLinFactNeighborX="68855" custLinFactNeighborY="73630">
        <dgm:presLayoutVars>
          <dgm:chPref val="3"/>
        </dgm:presLayoutVars>
      </dgm:prSet>
      <dgm:spPr/>
      <dgm:t>
        <a:bodyPr/>
        <a:lstStyle/>
        <a:p>
          <a:endParaRPr lang="pl-PL"/>
        </a:p>
      </dgm:t>
    </dgm:pt>
    <dgm:pt modelId="{5E812906-A2C3-49D0-B941-6649CFF348F9}" type="pres">
      <dgm:prSet presAssocID="{F2BE7D64-372A-47BD-8A60-7F5EC73F5635}" presName="rootConnector3" presStyleLbl="asst1" presStyleIdx="10" presStyleCnt="12"/>
      <dgm:spPr/>
      <dgm:t>
        <a:bodyPr/>
        <a:lstStyle/>
        <a:p>
          <a:endParaRPr lang="pl-PL"/>
        </a:p>
      </dgm:t>
    </dgm:pt>
    <dgm:pt modelId="{EB873A71-2C1D-467C-8FAD-B05393CA09DC}" type="pres">
      <dgm:prSet presAssocID="{F2BE7D64-372A-47BD-8A60-7F5EC73F5635}" presName="hierChild6" presStyleCnt="0"/>
      <dgm:spPr/>
      <dgm:t>
        <a:bodyPr/>
        <a:lstStyle/>
        <a:p>
          <a:endParaRPr lang="pl-PL"/>
        </a:p>
      </dgm:t>
    </dgm:pt>
    <dgm:pt modelId="{499CBE1A-1DE8-49D3-81CA-B75A9B8465FB}" type="pres">
      <dgm:prSet presAssocID="{F2BE7D64-372A-47BD-8A60-7F5EC73F5635}" presName="hierChild7" presStyleCnt="0"/>
      <dgm:spPr/>
      <dgm:t>
        <a:bodyPr/>
        <a:lstStyle/>
        <a:p>
          <a:endParaRPr lang="pl-PL"/>
        </a:p>
      </dgm:t>
    </dgm:pt>
    <dgm:pt modelId="{CE6EE558-7BC6-4C1F-AB2F-1B07C90EF356}" type="pres">
      <dgm:prSet presAssocID="{96FF9111-4FF0-47A7-B0D4-523D8A95D4FF}" presName="Name111" presStyleLbl="parChTrans1D2" presStyleIdx="8" presStyleCnt="9"/>
      <dgm:spPr/>
      <dgm:t>
        <a:bodyPr/>
        <a:lstStyle/>
        <a:p>
          <a:endParaRPr lang="pl-PL"/>
        </a:p>
      </dgm:t>
    </dgm:pt>
    <dgm:pt modelId="{B505F863-25F8-4E09-8522-F36F4015BFB3}" type="pres">
      <dgm:prSet presAssocID="{EDF24F95-5599-41EC-9793-ACD7A7A3CAC3}" presName="hierRoot3" presStyleCnt="0">
        <dgm:presLayoutVars>
          <dgm:hierBranch val="init"/>
        </dgm:presLayoutVars>
      </dgm:prSet>
      <dgm:spPr/>
      <dgm:t>
        <a:bodyPr/>
        <a:lstStyle/>
        <a:p>
          <a:endParaRPr lang="pl-PL"/>
        </a:p>
      </dgm:t>
    </dgm:pt>
    <dgm:pt modelId="{053CEAA0-FD9D-4D96-8740-36856FDD5A28}" type="pres">
      <dgm:prSet presAssocID="{EDF24F95-5599-41EC-9793-ACD7A7A3CAC3}" presName="rootComposite3" presStyleCnt="0"/>
      <dgm:spPr/>
      <dgm:t>
        <a:bodyPr/>
        <a:lstStyle/>
        <a:p>
          <a:endParaRPr lang="pl-PL"/>
        </a:p>
      </dgm:t>
    </dgm:pt>
    <dgm:pt modelId="{FFB96237-8073-4809-9566-AF8DD106D8FF}" type="pres">
      <dgm:prSet presAssocID="{EDF24F95-5599-41EC-9793-ACD7A7A3CAC3}" presName="rootText3" presStyleLbl="asst1" presStyleIdx="11" presStyleCnt="12" custScaleX="167335" custScaleY="96444" custLinFactX="194850" custLinFactNeighborX="200000" custLinFactNeighborY="56532">
        <dgm:presLayoutVars>
          <dgm:chPref val="3"/>
        </dgm:presLayoutVars>
      </dgm:prSet>
      <dgm:spPr/>
      <dgm:t>
        <a:bodyPr/>
        <a:lstStyle/>
        <a:p>
          <a:endParaRPr lang="pl-PL"/>
        </a:p>
      </dgm:t>
    </dgm:pt>
    <dgm:pt modelId="{7D94B9BE-D1EA-4BB4-ACDE-346DB88440A4}" type="pres">
      <dgm:prSet presAssocID="{EDF24F95-5599-41EC-9793-ACD7A7A3CAC3}" presName="rootConnector3" presStyleLbl="asst1" presStyleIdx="11" presStyleCnt="12"/>
      <dgm:spPr/>
      <dgm:t>
        <a:bodyPr/>
        <a:lstStyle/>
        <a:p>
          <a:endParaRPr lang="pl-PL"/>
        </a:p>
      </dgm:t>
    </dgm:pt>
    <dgm:pt modelId="{A5190E93-E8A8-40D4-88DC-2A0586982662}" type="pres">
      <dgm:prSet presAssocID="{EDF24F95-5599-41EC-9793-ACD7A7A3CAC3}" presName="hierChild6" presStyleCnt="0"/>
      <dgm:spPr/>
      <dgm:t>
        <a:bodyPr/>
        <a:lstStyle/>
        <a:p>
          <a:endParaRPr lang="pl-PL"/>
        </a:p>
      </dgm:t>
    </dgm:pt>
    <dgm:pt modelId="{F7413440-5B29-4E81-B8B1-445CB015F8CA}" type="pres">
      <dgm:prSet presAssocID="{EDF24F95-5599-41EC-9793-ACD7A7A3CAC3}" presName="hierChild7" presStyleCnt="0"/>
      <dgm:spPr/>
      <dgm:t>
        <a:bodyPr/>
        <a:lstStyle/>
        <a:p>
          <a:endParaRPr lang="pl-PL"/>
        </a:p>
      </dgm:t>
    </dgm:pt>
  </dgm:ptLst>
  <dgm:cxnLst>
    <dgm:cxn modelId="{38051544-E360-4B62-9127-31632B4F6D67}" srcId="{77DC8957-3C53-4C94-B245-9FEE81ABB47B}" destId="{C59D800F-4EC9-448B-B08B-B1B82B9103AA}" srcOrd="6" destOrd="0" parTransId="{E9AD0701-9B2E-49AD-8594-B9E02AA90EA2}" sibTransId="{015FED09-E253-45CE-AC06-5EF07700B908}"/>
    <dgm:cxn modelId="{F174CFCD-0268-4F1C-AE48-2AA147DC2FCC}" type="presOf" srcId="{EDF24F95-5599-41EC-9793-ACD7A7A3CAC3}" destId="{7D94B9BE-D1EA-4BB4-ACDE-346DB88440A4}" srcOrd="1" destOrd="0" presId="urn:microsoft.com/office/officeart/2005/8/layout/orgChart1"/>
    <dgm:cxn modelId="{F5295A18-C115-4014-8B81-1F639CAB3283}" type="presOf" srcId="{3884DB6B-2999-4175-9A11-19A51E95203F}" destId="{0223D353-8EB3-4DD0-BFBF-9DA7A306B064}" srcOrd="0" destOrd="0" presId="urn:microsoft.com/office/officeart/2005/8/layout/orgChart1"/>
    <dgm:cxn modelId="{C51686ED-A72C-415F-BF96-596D00DD40FE}" type="presOf" srcId="{89319441-6DAB-4DFB-9210-8E43040FAD24}" destId="{13B96C4F-37C3-4ECC-B8D8-3A8005893383}" srcOrd="0" destOrd="0" presId="urn:microsoft.com/office/officeart/2005/8/layout/orgChart1"/>
    <dgm:cxn modelId="{E5F5C822-AB3A-4DAB-8D48-1CFACFDE135A}" type="presOf" srcId="{77DC8957-3C53-4C94-B245-9FEE81ABB47B}" destId="{7C969932-B962-4DD0-9D44-1A6D0BA61CD6}" srcOrd="0" destOrd="0" presId="urn:microsoft.com/office/officeart/2005/8/layout/orgChart1"/>
    <dgm:cxn modelId="{EB1C320C-79B1-4734-9026-D1E1DE0A51A0}" type="presOf" srcId="{8BFFCD73-DE31-4536-8962-39135807CD13}" destId="{70CD1E81-0507-4732-9FB4-B69D61D4C1CA}" srcOrd="0" destOrd="0" presId="urn:microsoft.com/office/officeart/2005/8/layout/orgChart1"/>
    <dgm:cxn modelId="{07E9FC05-0267-44DC-9BD6-048FCD546FF9}" type="presOf" srcId="{E9AD0701-9B2E-49AD-8594-B9E02AA90EA2}" destId="{4C86FB71-A58E-4758-9B2B-454C23113949}" srcOrd="0" destOrd="0" presId="urn:microsoft.com/office/officeart/2005/8/layout/orgChart1"/>
    <dgm:cxn modelId="{A8D0BD2B-D2DA-43AE-8B0E-54A27889B9C4}" srcId="{77DC8957-3C53-4C94-B245-9FEE81ABB47B}" destId="{F2BE7D64-372A-47BD-8A60-7F5EC73F5635}" srcOrd="7" destOrd="0" parTransId="{FF36FE32-1BB2-4574-9788-489EC991D2E2}" sibTransId="{A847C528-6F37-4010-81FF-BDD3EA34CE81}"/>
    <dgm:cxn modelId="{CB6AF59E-BD2C-49CC-B499-53CB9884A5C3}" type="presOf" srcId="{FDFA98AE-A142-40D5-9E32-F624CEBBB44B}" destId="{995ED894-81AC-49B4-9AE0-3CDA0B244BBD}" srcOrd="1" destOrd="0" presId="urn:microsoft.com/office/officeart/2005/8/layout/orgChart1"/>
    <dgm:cxn modelId="{1E792476-D6CA-406C-A672-7CF81609EB70}" type="presOf" srcId="{66B58922-BC65-4B7E-9861-0207E4BD7C61}" destId="{FDF8BE38-066D-4D03-BA18-B8C45A566540}" srcOrd="1" destOrd="0" presId="urn:microsoft.com/office/officeart/2005/8/layout/orgChart1"/>
    <dgm:cxn modelId="{CC514A89-10AD-42F0-85DF-2EE244743746}" type="presOf" srcId="{492F142A-12FD-45E0-9A57-0E2A5FE03166}" destId="{97142678-F2D8-4BC2-B0C4-C5FE13CF34BC}" srcOrd="0" destOrd="0" presId="urn:microsoft.com/office/officeart/2005/8/layout/orgChart1"/>
    <dgm:cxn modelId="{398C21A2-D974-4F83-9BB9-18A3117A305E}" srcId="{77DC8957-3C53-4C94-B245-9FEE81ABB47B}" destId="{492F142A-12FD-45E0-9A57-0E2A5FE03166}" srcOrd="1" destOrd="0" parTransId="{29548AC1-4747-4285-9F7A-0004B6C499BA}" sibTransId="{53C7ED60-B68C-4ACE-BEDE-E267291BF23B}"/>
    <dgm:cxn modelId="{1FDF4AF8-F0D4-4BC3-8207-69DD1C5EE815}" type="presOf" srcId="{89319441-6DAB-4DFB-9210-8E43040FAD24}" destId="{9F84F780-EEB4-4C59-830B-C79B76A9F0BA}" srcOrd="1" destOrd="0" presId="urn:microsoft.com/office/officeart/2005/8/layout/orgChart1"/>
    <dgm:cxn modelId="{D977E262-3258-4F78-94A7-35C6F6F19704}" type="presOf" srcId="{77DC8957-3C53-4C94-B245-9FEE81ABB47B}" destId="{79B0A2DA-790C-4A03-A1E9-892BC685A2B8}" srcOrd="1" destOrd="0" presId="urn:microsoft.com/office/officeart/2005/8/layout/orgChart1"/>
    <dgm:cxn modelId="{3C52BA2E-FB3E-452D-AE00-94EE6A1BDC46}" type="presOf" srcId="{F2BE7D64-372A-47BD-8A60-7F5EC73F5635}" destId="{CF05E38E-7834-4F1C-B4CB-B8FDBFD1184F}" srcOrd="0" destOrd="0" presId="urn:microsoft.com/office/officeart/2005/8/layout/orgChart1"/>
    <dgm:cxn modelId="{49CF9BAC-00BA-43B9-918C-9F6EEE86BFD3}" type="presOf" srcId="{CBBAA216-EC7D-4C70-BCE5-FBA2F9E515E8}" destId="{F56BC755-AC6C-47F4-BB3B-C1219C0F398F}" srcOrd="1" destOrd="0" presId="urn:microsoft.com/office/officeart/2005/8/layout/orgChart1"/>
    <dgm:cxn modelId="{147E0B9F-D38A-4202-8F0E-B481C365478F}" type="presOf" srcId="{95EC042D-EC49-4980-9A18-97CBE999D1C2}" destId="{05C52822-9CEB-4726-9A1F-15BE4976B4DC}" srcOrd="0" destOrd="0" presId="urn:microsoft.com/office/officeart/2005/8/layout/orgChart1"/>
    <dgm:cxn modelId="{23A4CEB6-3213-41F8-BB82-F0FD68D75BBE}" type="presOf" srcId="{C59D800F-4EC9-448B-B08B-B1B82B9103AA}" destId="{ABB24F3A-4D39-4800-A27D-E0CA1960F091}" srcOrd="0" destOrd="0" presId="urn:microsoft.com/office/officeart/2005/8/layout/orgChart1"/>
    <dgm:cxn modelId="{21CDBEF1-37F9-4A81-9B3F-C53B3AE881E0}" type="presOf" srcId="{1D12E36D-9899-4991-A7C5-0FFA7CD85B76}" destId="{C5180670-E548-4FB3-B560-D96E8C902EEC}" srcOrd="0" destOrd="0" presId="urn:microsoft.com/office/officeart/2005/8/layout/orgChart1"/>
    <dgm:cxn modelId="{885118D8-0DC2-4091-90B4-766BA23B41C0}" type="presOf" srcId="{C319EE18-E970-4289-A732-56C9217B7EBF}" destId="{A9E97305-564F-4920-8991-6B9565329D2D}" srcOrd="0" destOrd="0" presId="urn:microsoft.com/office/officeart/2005/8/layout/orgChart1"/>
    <dgm:cxn modelId="{F75AD67D-6E7A-45E3-8071-097B8A0B5893}" srcId="{FDFA98AE-A142-40D5-9E32-F624CEBBB44B}" destId="{43B75A93-1B7A-41DE-8996-B18A804A1D64}" srcOrd="0" destOrd="0" parTransId="{77ACAE26-CA8D-46DC-96A5-DF411591460C}" sibTransId="{28B517FD-FD47-4C55-873C-EC84F304879E}"/>
    <dgm:cxn modelId="{D735C985-D4E6-4B7E-AA52-F2A6FC49412E}" srcId="{FDFA98AE-A142-40D5-9E32-F624CEBBB44B}" destId="{89319441-6DAB-4DFB-9210-8E43040FAD24}" srcOrd="1" destOrd="0" parTransId="{7C95FC02-15FC-4247-8DDE-3F15F5FCC014}" sibTransId="{23438668-602E-4EC3-AB44-8E281E8B4A1B}"/>
    <dgm:cxn modelId="{3B4E5CCA-1FAE-4617-BBE0-4ACF37F23FC9}" type="presOf" srcId="{7B7F00EC-B2BC-490B-8852-6BF62C2BF9FC}" destId="{5DA476C5-007D-4945-8CE1-4DA17A18D69D}" srcOrd="0" destOrd="0" presId="urn:microsoft.com/office/officeart/2005/8/layout/orgChart1"/>
    <dgm:cxn modelId="{AABD7C26-BE6D-476F-8154-B402CA598155}" type="presOf" srcId="{FDFA98AE-A142-40D5-9E32-F624CEBBB44B}" destId="{443BA0B2-5042-403C-8117-E83916B6F24D}" srcOrd="0" destOrd="0" presId="urn:microsoft.com/office/officeart/2005/8/layout/orgChart1"/>
    <dgm:cxn modelId="{44CFDC13-C4B0-4793-963C-5CB24D4EC1BA}" srcId="{77DC8957-3C53-4C94-B245-9FEE81ABB47B}" destId="{CBBAA216-EC7D-4C70-BCE5-FBA2F9E515E8}" srcOrd="2" destOrd="0" parTransId="{E1ED7C75-3D62-4AA3-B34F-E28F07A80A0E}" sibTransId="{57BBCABA-F81A-4E33-9CD2-2EC7C4979762}"/>
    <dgm:cxn modelId="{A526A603-A446-4E1E-9ED3-FF905C494537}" type="presOf" srcId="{7B7F00EC-B2BC-490B-8852-6BF62C2BF9FC}" destId="{A126948D-9466-4BEA-9549-0341502F9A2B}" srcOrd="1" destOrd="0" presId="urn:microsoft.com/office/officeart/2005/8/layout/orgChart1"/>
    <dgm:cxn modelId="{844C09EF-889D-476C-81FF-866B1ACC9BBD}" type="presOf" srcId="{96FF9111-4FF0-47A7-B0D4-523D8A95D4FF}" destId="{CE6EE558-7BC6-4C1F-AB2F-1B07C90EF356}" srcOrd="0" destOrd="0" presId="urn:microsoft.com/office/officeart/2005/8/layout/orgChart1"/>
    <dgm:cxn modelId="{AFC0ED6B-8498-4818-922F-C1DA787DB64A}" type="presOf" srcId="{43B75A93-1B7A-41DE-8996-B18A804A1D64}" destId="{B1C028CE-5E63-4AB3-B9A2-5C4BD5568EC0}" srcOrd="0" destOrd="0" presId="urn:microsoft.com/office/officeart/2005/8/layout/orgChart1"/>
    <dgm:cxn modelId="{630FE498-8D5A-4B8C-A6BB-D1691411B015}" type="presOf" srcId="{29548AC1-4747-4285-9F7A-0004B6C499BA}" destId="{3C128972-081A-4469-A758-1086201F93ED}" srcOrd="0" destOrd="0" presId="urn:microsoft.com/office/officeart/2005/8/layout/orgChart1"/>
    <dgm:cxn modelId="{D7642B21-2426-414D-B165-0F7BB6A6D906}" type="presOf" srcId="{CBBAA216-EC7D-4C70-BCE5-FBA2F9E515E8}" destId="{DB0A1641-342C-4CB7-A970-DD0EC8E53B17}" srcOrd="0" destOrd="0" presId="urn:microsoft.com/office/officeart/2005/8/layout/orgChart1"/>
    <dgm:cxn modelId="{F7E132B5-C187-476E-B514-533150F1220E}" type="presOf" srcId="{66B58922-BC65-4B7E-9861-0207E4BD7C61}" destId="{11018FDB-7536-4068-A9DA-DB0983B6A2E6}" srcOrd="0" destOrd="0" presId="urn:microsoft.com/office/officeart/2005/8/layout/orgChart1"/>
    <dgm:cxn modelId="{5AD6412C-AEFD-4697-A840-09FF7002AC28}" type="presOf" srcId="{492F142A-12FD-45E0-9A57-0E2A5FE03166}" destId="{E4C0E6CB-A4A4-4C04-B706-F60DFC8E8D13}" srcOrd="1" destOrd="0" presId="urn:microsoft.com/office/officeart/2005/8/layout/orgChart1"/>
    <dgm:cxn modelId="{479CD557-CAD1-4F1D-BE65-67CB7F67EDEB}" srcId="{77DC8957-3C53-4C94-B245-9FEE81ABB47B}" destId="{FDFA98AE-A142-40D5-9E32-F624CEBBB44B}" srcOrd="0" destOrd="0" parTransId="{1D12E36D-9899-4991-A7C5-0FFA7CD85B76}" sibTransId="{87F5DA0D-E4A7-4AD3-A4B9-A23BC2D4A3BB}"/>
    <dgm:cxn modelId="{918E2528-785C-4E91-AD74-C4C1DF72B900}" srcId="{77DC8957-3C53-4C94-B245-9FEE81ABB47B}" destId="{66B58922-BC65-4B7E-9861-0207E4BD7C61}" srcOrd="3" destOrd="0" parTransId="{95EC042D-EC49-4980-9A18-97CBE999D1C2}" sibTransId="{DC81A24E-B49F-45B8-AB94-E52F2DFB3B51}"/>
    <dgm:cxn modelId="{8AFD9A1B-5832-4E9B-B527-81383EF1F25C}" srcId="{77DC8957-3C53-4C94-B245-9FEE81ABB47B}" destId="{EDF24F95-5599-41EC-9793-ACD7A7A3CAC3}" srcOrd="8" destOrd="0" parTransId="{96FF9111-4FF0-47A7-B0D4-523D8A95D4FF}" sibTransId="{1C0E68D3-C8A4-4BCB-9C68-E6B005518A8C}"/>
    <dgm:cxn modelId="{AB353D5B-34D8-427B-8C4A-6863DFEC5C9B}" srcId="{8BFFCD73-DE31-4536-8962-39135807CD13}" destId="{77DC8957-3C53-4C94-B245-9FEE81ABB47B}" srcOrd="0" destOrd="0" parTransId="{1F8C7FCB-77A1-42A6-B551-A8BBAAA951C3}" sibTransId="{3C05F6D0-1187-4E18-9FE9-C0995BD2FE8E}"/>
    <dgm:cxn modelId="{2AF7F1C1-F8DB-43D6-986D-22D16EFC9271}" type="presOf" srcId="{A61AEA80-2C43-428B-BE11-BD5D8E3BFC9E}" destId="{8DECB21B-836B-4699-8760-9CE7E7ADCC9F}" srcOrd="1" destOrd="0" presId="urn:microsoft.com/office/officeart/2005/8/layout/orgChart1"/>
    <dgm:cxn modelId="{B6F666C3-716D-467F-82D3-85D884F3984E}" type="presOf" srcId="{C59D800F-4EC9-448B-B08B-B1B82B9103AA}" destId="{2BCC62AB-3302-4976-825C-943B05C719CB}" srcOrd="1" destOrd="0" presId="urn:microsoft.com/office/officeart/2005/8/layout/orgChart1"/>
    <dgm:cxn modelId="{FCDF1D9D-0111-415C-9F1B-B19986E62AE6}" type="presOf" srcId="{61DAF70E-112C-4590-90F1-3049D81291C7}" destId="{0D7CB823-3FC0-4CCE-B356-F24CE8003A83}" srcOrd="1" destOrd="0" presId="urn:microsoft.com/office/officeart/2005/8/layout/orgChart1"/>
    <dgm:cxn modelId="{1B02CB88-8CCC-4CE0-B73B-3AC3EA6ECE28}" type="presOf" srcId="{7C95FC02-15FC-4247-8DDE-3F15F5FCC014}" destId="{5A3790CC-8F42-4C02-A180-C084CAA26518}" srcOrd="0" destOrd="0" presId="urn:microsoft.com/office/officeart/2005/8/layout/orgChart1"/>
    <dgm:cxn modelId="{94F01F0C-69A9-4B09-B3FA-7CA443B15790}" type="presOf" srcId="{77ACAE26-CA8D-46DC-96A5-DF411591460C}" destId="{7FEFCCE6-8EA8-4C11-8D67-6A0723A757DA}" srcOrd="0" destOrd="0" presId="urn:microsoft.com/office/officeart/2005/8/layout/orgChart1"/>
    <dgm:cxn modelId="{2768CE77-6F0B-4ACA-831B-F60570E818F5}" type="presOf" srcId="{A61AEA80-2C43-428B-BE11-BD5D8E3BFC9E}" destId="{F5B559A4-6B7D-498E-86CE-3666CD87F80B}" srcOrd="0" destOrd="0" presId="urn:microsoft.com/office/officeart/2005/8/layout/orgChart1"/>
    <dgm:cxn modelId="{8FD0F98A-4576-4D76-AD06-337E7AFD8D81}" type="presOf" srcId="{61DAF70E-112C-4590-90F1-3049D81291C7}" destId="{83BCBE32-32FA-4BCB-A5C0-F378120EFDAC}" srcOrd="0" destOrd="0" presId="urn:microsoft.com/office/officeart/2005/8/layout/orgChart1"/>
    <dgm:cxn modelId="{87FB794A-FAA9-48FC-ADEE-7FDA80821FE2}" srcId="{492F142A-12FD-45E0-9A57-0E2A5FE03166}" destId="{A61AEA80-2C43-428B-BE11-BD5D8E3BFC9E}" srcOrd="0" destOrd="0" parTransId="{DBD133A6-D414-4495-B9AB-FCA5EACCA45C}" sibTransId="{A4F7B58A-EC8B-465D-AB0F-DD933B16D67A}"/>
    <dgm:cxn modelId="{61A8818A-3C75-419A-97C4-46465DD415DF}" type="presOf" srcId="{F2BE7D64-372A-47BD-8A60-7F5EC73F5635}" destId="{5E812906-A2C3-49D0-B941-6649CFF348F9}" srcOrd="1" destOrd="0" presId="urn:microsoft.com/office/officeart/2005/8/layout/orgChart1"/>
    <dgm:cxn modelId="{FBEC3ABA-A405-4E52-93F4-C24C7B98F632}" srcId="{77DC8957-3C53-4C94-B245-9FEE81ABB47B}" destId="{61DAF70E-112C-4590-90F1-3049D81291C7}" srcOrd="4" destOrd="0" parTransId="{C319EE18-E970-4289-A732-56C9217B7EBF}" sibTransId="{F8572EE9-C9D3-4625-87C0-163DAF4DD093}"/>
    <dgm:cxn modelId="{C305D835-9525-4DFA-8F84-2262AE0FD789}" type="presOf" srcId="{E1ED7C75-3D62-4AA3-B34F-E28F07A80A0E}" destId="{D72C7FEE-D51E-4E3F-8F2D-F8C4C9FBC9C5}" srcOrd="0" destOrd="0" presId="urn:microsoft.com/office/officeart/2005/8/layout/orgChart1"/>
    <dgm:cxn modelId="{3838F3B9-4CC0-43B6-A735-BEB691416E71}" type="presOf" srcId="{43B75A93-1B7A-41DE-8996-B18A804A1D64}" destId="{B4033A40-A129-499D-8ADD-682B31EFFBBA}" srcOrd="1" destOrd="0" presId="urn:microsoft.com/office/officeart/2005/8/layout/orgChart1"/>
    <dgm:cxn modelId="{48571F99-CE51-4647-BA9A-2DC23C34EF0E}" type="presOf" srcId="{FF36FE32-1BB2-4574-9788-489EC991D2E2}" destId="{D67D7312-8B44-469F-BFC5-9D7293BDA492}" srcOrd="0" destOrd="0" presId="urn:microsoft.com/office/officeart/2005/8/layout/orgChart1"/>
    <dgm:cxn modelId="{79C8BB89-B8A8-4AC1-8359-A197EEF86E03}" type="presOf" srcId="{DBD133A6-D414-4495-B9AB-FCA5EACCA45C}" destId="{5BB38751-BD3E-4AA6-BFA5-51CA51F36EFB}" srcOrd="0" destOrd="0" presId="urn:microsoft.com/office/officeart/2005/8/layout/orgChart1"/>
    <dgm:cxn modelId="{2A43B4D7-F603-4ADC-8ED8-311FF72DCEF2}" type="presOf" srcId="{EDF24F95-5599-41EC-9793-ACD7A7A3CAC3}" destId="{FFB96237-8073-4809-9566-AF8DD106D8FF}" srcOrd="0" destOrd="0" presId="urn:microsoft.com/office/officeart/2005/8/layout/orgChart1"/>
    <dgm:cxn modelId="{355ECDE1-83FB-46B7-A731-B85B2A529F3E}" srcId="{77DC8957-3C53-4C94-B245-9FEE81ABB47B}" destId="{7B7F00EC-B2BC-490B-8852-6BF62C2BF9FC}" srcOrd="5" destOrd="0" parTransId="{3884DB6B-2999-4175-9A11-19A51E95203F}" sibTransId="{4985AE56-AC23-44A8-B367-D417FAA3F2BE}"/>
    <dgm:cxn modelId="{394A29B7-C363-41AA-97A0-EDC69E08F4CD}" type="presParOf" srcId="{70CD1E81-0507-4732-9FB4-B69D61D4C1CA}" destId="{88C7CF2F-378C-474C-8CEB-55C400331AD5}" srcOrd="0" destOrd="0" presId="urn:microsoft.com/office/officeart/2005/8/layout/orgChart1"/>
    <dgm:cxn modelId="{2CCE69D4-CCBA-48A3-8213-72AA3305A39C}" type="presParOf" srcId="{88C7CF2F-378C-474C-8CEB-55C400331AD5}" destId="{7C633B8F-A589-4FCC-8A77-EAD9C1651871}" srcOrd="0" destOrd="0" presId="urn:microsoft.com/office/officeart/2005/8/layout/orgChart1"/>
    <dgm:cxn modelId="{4924489D-E392-4BA9-993C-A0973A81F2C5}" type="presParOf" srcId="{7C633B8F-A589-4FCC-8A77-EAD9C1651871}" destId="{7C969932-B962-4DD0-9D44-1A6D0BA61CD6}" srcOrd="0" destOrd="0" presId="urn:microsoft.com/office/officeart/2005/8/layout/orgChart1"/>
    <dgm:cxn modelId="{BA77A25F-E853-4BA8-8D4C-F95A1B4AC543}" type="presParOf" srcId="{7C633B8F-A589-4FCC-8A77-EAD9C1651871}" destId="{79B0A2DA-790C-4A03-A1E9-892BC685A2B8}" srcOrd="1" destOrd="0" presId="urn:microsoft.com/office/officeart/2005/8/layout/orgChart1"/>
    <dgm:cxn modelId="{893533A1-318A-4275-BBCC-299E4C5BE51B}" type="presParOf" srcId="{88C7CF2F-378C-474C-8CEB-55C400331AD5}" destId="{ED5E5F01-ACE6-4618-BB20-BB18C7079620}" srcOrd="1" destOrd="0" presId="urn:microsoft.com/office/officeart/2005/8/layout/orgChart1"/>
    <dgm:cxn modelId="{B260B20F-F51F-4A93-9AA8-99B830CC5565}" type="presParOf" srcId="{88C7CF2F-378C-474C-8CEB-55C400331AD5}" destId="{A1500CF6-F290-4744-8DB8-CBB6AD063B11}" srcOrd="2" destOrd="0" presId="urn:microsoft.com/office/officeart/2005/8/layout/orgChart1"/>
    <dgm:cxn modelId="{E02FA6E2-6D27-4002-903D-A4865015F319}" type="presParOf" srcId="{A1500CF6-F290-4744-8DB8-CBB6AD063B11}" destId="{C5180670-E548-4FB3-B560-D96E8C902EEC}" srcOrd="0" destOrd="0" presId="urn:microsoft.com/office/officeart/2005/8/layout/orgChart1"/>
    <dgm:cxn modelId="{09B0F187-1EB4-4936-93DD-D57F728289AF}" type="presParOf" srcId="{A1500CF6-F290-4744-8DB8-CBB6AD063B11}" destId="{A48AB0D9-EFEF-4295-9BF8-0226C4BD4FDD}" srcOrd="1" destOrd="0" presId="urn:microsoft.com/office/officeart/2005/8/layout/orgChart1"/>
    <dgm:cxn modelId="{DCB4B407-64AA-4F9E-AF66-2D2E771E959B}" type="presParOf" srcId="{A48AB0D9-EFEF-4295-9BF8-0226C4BD4FDD}" destId="{38D140FC-93F0-4A9A-9A9A-A5CEAAC7965C}" srcOrd="0" destOrd="0" presId="urn:microsoft.com/office/officeart/2005/8/layout/orgChart1"/>
    <dgm:cxn modelId="{92F6CF56-8E04-4056-A1D8-C0D3D2EE8D21}" type="presParOf" srcId="{38D140FC-93F0-4A9A-9A9A-A5CEAAC7965C}" destId="{443BA0B2-5042-403C-8117-E83916B6F24D}" srcOrd="0" destOrd="0" presId="urn:microsoft.com/office/officeart/2005/8/layout/orgChart1"/>
    <dgm:cxn modelId="{E9219CF7-C5C2-4F88-9D0A-FA102AABF610}" type="presParOf" srcId="{38D140FC-93F0-4A9A-9A9A-A5CEAAC7965C}" destId="{995ED894-81AC-49B4-9AE0-3CDA0B244BBD}" srcOrd="1" destOrd="0" presId="urn:microsoft.com/office/officeart/2005/8/layout/orgChart1"/>
    <dgm:cxn modelId="{34A21C81-2668-4288-8CAA-A0ADE23E0C69}" type="presParOf" srcId="{A48AB0D9-EFEF-4295-9BF8-0226C4BD4FDD}" destId="{03267954-46EC-44E4-9A8E-C71600E369E1}" srcOrd="1" destOrd="0" presId="urn:microsoft.com/office/officeart/2005/8/layout/orgChart1"/>
    <dgm:cxn modelId="{C58DB4F3-13A1-420E-95ED-6C3D02F3CE61}" type="presParOf" srcId="{A48AB0D9-EFEF-4295-9BF8-0226C4BD4FDD}" destId="{3051E2F9-D7BD-47BD-A470-CF615E2B8B94}" srcOrd="2" destOrd="0" presId="urn:microsoft.com/office/officeart/2005/8/layout/orgChart1"/>
    <dgm:cxn modelId="{61D4C35E-AAE6-47A4-B6D7-C0991856915B}" type="presParOf" srcId="{3051E2F9-D7BD-47BD-A470-CF615E2B8B94}" destId="{7FEFCCE6-8EA8-4C11-8D67-6A0723A757DA}" srcOrd="0" destOrd="0" presId="urn:microsoft.com/office/officeart/2005/8/layout/orgChart1"/>
    <dgm:cxn modelId="{5A74E570-A2C8-426E-885B-FA181F31A8B7}" type="presParOf" srcId="{3051E2F9-D7BD-47BD-A470-CF615E2B8B94}" destId="{66E372C2-5C80-488A-967C-F50C7F3C4895}" srcOrd="1" destOrd="0" presId="urn:microsoft.com/office/officeart/2005/8/layout/orgChart1"/>
    <dgm:cxn modelId="{ABD7DA65-081E-4E6F-9278-615E408D8EA6}" type="presParOf" srcId="{66E372C2-5C80-488A-967C-F50C7F3C4895}" destId="{7E919DB6-2A8D-464E-A7F7-17BCA73A0763}" srcOrd="0" destOrd="0" presId="urn:microsoft.com/office/officeart/2005/8/layout/orgChart1"/>
    <dgm:cxn modelId="{29732364-E8F4-46FF-AC94-99C12680325B}" type="presParOf" srcId="{7E919DB6-2A8D-464E-A7F7-17BCA73A0763}" destId="{B1C028CE-5E63-4AB3-B9A2-5C4BD5568EC0}" srcOrd="0" destOrd="0" presId="urn:microsoft.com/office/officeart/2005/8/layout/orgChart1"/>
    <dgm:cxn modelId="{099AA812-7E5E-4192-AEB0-9F2DE3657308}" type="presParOf" srcId="{7E919DB6-2A8D-464E-A7F7-17BCA73A0763}" destId="{B4033A40-A129-499D-8ADD-682B31EFFBBA}" srcOrd="1" destOrd="0" presId="urn:microsoft.com/office/officeart/2005/8/layout/orgChart1"/>
    <dgm:cxn modelId="{4DDEB892-ABC9-4D29-9C9F-64366D14A67A}" type="presParOf" srcId="{66E372C2-5C80-488A-967C-F50C7F3C4895}" destId="{D4112607-ED57-4806-9083-E630EACB7EB6}" srcOrd="1" destOrd="0" presId="urn:microsoft.com/office/officeart/2005/8/layout/orgChart1"/>
    <dgm:cxn modelId="{A6F054A7-6A3D-4AD6-B8A1-D76626888720}" type="presParOf" srcId="{66E372C2-5C80-488A-967C-F50C7F3C4895}" destId="{72C011A5-8FFC-4F3A-AACB-D88372206F45}" srcOrd="2" destOrd="0" presId="urn:microsoft.com/office/officeart/2005/8/layout/orgChart1"/>
    <dgm:cxn modelId="{24B219B1-1002-4DD2-A356-82094704A638}" type="presParOf" srcId="{3051E2F9-D7BD-47BD-A470-CF615E2B8B94}" destId="{5A3790CC-8F42-4C02-A180-C084CAA26518}" srcOrd="2" destOrd="0" presId="urn:microsoft.com/office/officeart/2005/8/layout/orgChart1"/>
    <dgm:cxn modelId="{CAB3F3C4-B9E6-4D72-ADF3-08FFC17D26E8}" type="presParOf" srcId="{3051E2F9-D7BD-47BD-A470-CF615E2B8B94}" destId="{76F1C5BF-28E2-430D-B154-FB3FDF8ED040}" srcOrd="3" destOrd="0" presId="urn:microsoft.com/office/officeart/2005/8/layout/orgChart1"/>
    <dgm:cxn modelId="{2DB181DE-1E2A-49E1-A775-E174CB628A88}" type="presParOf" srcId="{76F1C5BF-28E2-430D-B154-FB3FDF8ED040}" destId="{243A0C3E-A342-4C96-87D0-7F231F3CB1C0}" srcOrd="0" destOrd="0" presId="urn:microsoft.com/office/officeart/2005/8/layout/orgChart1"/>
    <dgm:cxn modelId="{70508F3B-9667-4014-A231-7342734D84E2}" type="presParOf" srcId="{243A0C3E-A342-4C96-87D0-7F231F3CB1C0}" destId="{13B96C4F-37C3-4ECC-B8D8-3A8005893383}" srcOrd="0" destOrd="0" presId="urn:microsoft.com/office/officeart/2005/8/layout/orgChart1"/>
    <dgm:cxn modelId="{E8AC9C87-F623-4501-AB66-C1DD74841DBD}" type="presParOf" srcId="{243A0C3E-A342-4C96-87D0-7F231F3CB1C0}" destId="{9F84F780-EEB4-4C59-830B-C79B76A9F0BA}" srcOrd="1" destOrd="0" presId="urn:microsoft.com/office/officeart/2005/8/layout/orgChart1"/>
    <dgm:cxn modelId="{D267BDA0-73CB-484A-A68D-B5F290A52FBA}" type="presParOf" srcId="{76F1C5BF-28E2-430D-B154-FB3FDF8ED040}" destId="{DE0856FA-A7E6-4B63-BA98-181F763EB2AC}" srcOrd="1" destOrd="0" presId="urn:microsoft.com/office/officeart/2005/8/layout/orgChart1"/>
    <dgm:cxn modelId="{C1A25ECB-9EE1-421F-861C-BB9A00C29412}" type="presParOf" srcId="{76F1C5BF-28E2-430D-B154-FB3FDF8ED040}" destId="{271E2C30-176C-4917-8B68-0C6E21468098}" srcOrd="2" destOrd="0" presId="urn:microsoft.com/office/officeart/2005/8/layout/orgChart1"/>
    <dgm:cxn modelId="{7F18D434-6271-4522-9D20-FB4A9DB71728}" type="presParOf" srcId="{A1500CF6-F290-4744-8DB8-CBB6AD063B11}" destId="{3C128972-081A-4469-A758-1086201F93ED}" srcOrd="2" destOrd="0" presId="urn:microsoft.com/office/officeart/2005/8/layout/orgChart1"/>
    <dgm:cxn modelId="{381BBD68-C6D5-4266-8F33-C64756845A17}" type="presParOf" srcId="{A1500CF6-F290-4744-8DB8-CBB6AD063B11}" destId="{01E7AD08-D865-43B7-9B96-A4BEBF1DD346}" srcOrd="3" destOrd="0" presId="urn:microsoft.com/office/officeart/2005/8/layout/orgChart1"/>
    <dgm:cxn modelId="{5B63D31C-05FE-4AA0-BD0D-C43654059D2C}" type="presParOf" srcId="{01E7AD08-D865-43B7-9B96-A4BEBF1DD346}" destId="{F9D1A8A2-AF77-4CCD-8A99-FDE4FC18C56C}" srcOrd="0" destOrd="0" presId="urn:microsoft.com/office/officeart/2005/8/layout/orgChart1"/>
    <dgm:cxn modelId="{337D84C1-5B10-44A1-B419-7BE43C9F0295}" type="presParOf" srcId="{F9D1A8A2-AF77-4CCD-8A99-FDE4FC18C56C}" destId="{97142678-F2D8-4BC2-B0C4-C5FE13CF34BC}" srcOrd="0" destOrd="0" presId="urn:microsoft.com/office/officeart/2005/8/layout/orgChart1"/>
    <dgm:cxn modelId="{A296E632-96B6-48ED-A27F-EA4766EF499B}" type="presParOf" srcId="{F9D1A8A2-AF77-4CCD-8A99-FDE4FC18C56C}" destId="{E4C0E6CB-A4A4-4C04-B706-F60DFC8E8D13}" srcOrd="1" destOrd="0" presId="urn:microsoft.com/office/officeart/2005/8/layout/orgChart1"/>
    <dgm:cxn modelId="{D5FC5B06-2F0A-44E3-9768-EBEC9A1B6F31}" type="presParOf" srcId="{01E7AD08-D865-43B7-9B96-A4BEBF1DD346}" destId="{6B0BD0F7-34C3-46A4-9E28-8A4429BE2883}" srcOrd="1" destOrd="0" presId="urn:microsoft.com/office/officeart/2005/8/layout/orgChart1"/>
    <dgm:cxn modelId="{DBD0975D-F69D-46DF-B0FE-0F0B5B03816C}" type="presParOf" srcId="{01E7AD08-D865-43B7-9B96-A4BEBF1DD346}" destId="{1BEDB20C-C244-46EB-B622-8AF52FDB9DDF}" srcOrd="2" destOrd="0" presId="urn:microsoft.com/office/officeart/2005/8/layout/orgChart1"/>
    <dgm:cxn modelId="{3E9ED391-C7BE-4B1C-A195-97367A2CBA9F}" type="presParOf" srcId="{1BEDB20C-C244-46EB-B622-8AF52FDB9DDF}" destId="{5BB38751-BD3E-4AA6-BFA5-51CA51F36EFB}" srcOrd="0" destOrd="0" presId="urn:microsoft.com/office/officeart/2005/8/layout/orgChart1"/>
    <dgm:cxn modelId="{ED4696B5-057A-4934-A3E6-E66166EDED80}" type="presParOf" srcId="{1BEDB20C-C244-46EB-B622-8AF52FDB9DDF}" destId="{19E213EB-EE2E-462B-97E9-E54AC409461C}" srcOrd="1" destOrd="0" presId="urn:microsoft.com/office/officeart/2005/8/layout/orgChart1"/>
    <dgm:cxn modelId="{7C6653ED-DAC9-4275-8E83-05774FA359F2}" type="presParOf" srcId="{19E213EB-EE2E-462B-97E9-E54AC409461C}" destId="{F92D49E5-C97A-4527-95C5-8BE491CE68C2}" srcOrd="0" destOrd="0" presId="urn:microsoft.com/office/officeart/2005/8/layout/orgChart1"/>
    <dgm:cxn modelId="{5FEC6E6A-577D-420A-A3C2-7CD26E56E636}" type="presParOf" srcId="{F92D49E5-C97A-4527-95C5-8BE491CE68C2}" destId="{F5B559A4-6B7D-498E-86CE-3666CD87F80B}" srcOrd="0" destOrd="0" presId="urn:microsoft.com/office/officeart/2005/8/layout/orgChart1"/>
    <dgm:cxn modelId="{3228D059-F5CA-4348-BB7A-6FB01311C5F4}" type="presParOf" srcId="{F92D49E5-C97A-4527-95C5-8BE491CE68C2}" destId="{8DECB21B-836B-4699-8760-9CE7E7ADCC9F}" srcOrd="1" destOrd="0" presId="urn:microsoft.com/office/officeart/2005/8/layout/orgChart1"/>
    <dgm:cxn modelId="{8F355B32-2C05-4977-9025-1937F5F5D78A}" type="presParOf" srcId="{19E213EB-EE2E-462B-97E9-E54AC409461C}" destId="{2AD7D150-79EE-40E1-9999-E0745D711E00}" srcOrd="1" destOrd="0" presId="urn:microsoft.com/office/officeart/2005/8/layout/orgChart1"/>
    <dgm:cxn modelId="{90064F7A-3BD9-4505-A65D-E5C10849401D}" type="presParOf" srcId="{19E213EB-EE2E-462B-97E9-E54AC409461C}" destId="{7878E066-AF40-44B5-9683-364D19E8F014}" srcOrd="2" destOrd="0" presId="urn:microsoft.com/office/officeart/2005/8/layout/orgChart1"/>
    <dgm:cxn modelId="{E21BB4EB-BBEE-45A0-A6D2-F91C29BCD02D}" type="presParOf" srcId="{A1500CF6-F290-4744-8DB8-CBB6AD063B11}" destId="{D72C7FEE-D51E-4E3F-8F2D-F8C4C9FBC9C5}" srcOrd="4" destOrd="0" presId="urn:microsoft.com/office/officeart/2005/8/layout/orgChart1"/>
    <dgm:cxn modelId="{7301832E-0EA5-41FF-9441-EA4771C5F751}" type="presParOf" srcId="{A1500CF6-F290-4744-8DB8-CBB6AD063B11}" destId="{ED2D48AC-AD8C-4028-B5B7-8342BFBC2A7D}" srcOrd="5" destOrd="0" presId="urn:microsoft.com/office/officeart/2005/8/layout/orgChart1"/>
    <dgm:cxn modelId="{AF0DD980-C4FA-4D16-BED5-4690FBB0DE51}" type="presParOf" srcId="{ED2D48AC-AD8C-4028-B5B7-8342BFBC2A7D}" destId="{504672A6-50F9-40E0-AD84-820A1B3FA3C4}" srcOrd="0" destOrd="0" presId="urn:microsoft.com/office/officeart/2005/8/layout/orgChart1"/>
    <dgm:cxn modelId="{28B7ADE5-724C-42DF-8BC9-354B80333F16}" type="presParOf" srcId="{504672A6-50F9-40E0-AD84-820A1B3FA3C4}" destId="{DB0A1641-342C-4CB7-A970-DD0EC8E53B17}" srcOrd="0" destOrd="0" presId="urn:microsoft.com/office/officeart/2005/8/layout/orgChart1"/>
    <dgm:cxn modelId="{BB812DCA-A161-4F33-8569-84A205F9094F}" type="presParOf" srcId="{504672A6-50F9-40E0-AD84-820A1B3FA3C4}" destId="{F56BC755-AC6C-47F4-BB3B-C1219C0F398F}" srcOrd="1" destOrd="0" presId="urn:microsoft.com/office/officeart/2005/8/layout/orgChart1"/>
    <dgm:cxn modelId="{CADF47E9-1E89-4D1E-8016-74AD25B0C648}" type="presParOf" srcId="{ED2D48AC-AD8C-4028-B5B7-8342BFBC2A7D}" destId="{6926F1DA-9E2A-495B-9AF4-4D07F3AAF636}" srcOrd="1" destOrd="0" presId="urn:microsoft.com/office/officeart/2005/8/layout/orgChart1"/>
    <dgm:cxn modelId="{36F3F916-D0A8-4267-A0F6-79387406C234}" type="presParOf" srcId="{ED2D48AC-AD8C-4028-B5B7-8342BFBC2A7D}" destId="{FA8DFD6E-266A-4B08-A4BC-70ACA421D16A}" srcOrd="2" destOrd="0" presId="urn:microsoft.com/office/officeart/2005/8/layout/orgChart1"/>
    <dgm:cxn modelId="{95DB8A7C-6B84-4A3E-BB4C-E1707FCA6532}" type="presParOf" srcId="{A1500CF6-F290-4744-8DB8-CBB6AD063B11}" destId="{05C52822-9CEB-4726-9A1F-15BE4976B4DC}" srcOrd="6" destOrd="0" presId="urn:microsoft.com/office/officeart/2005/8/layout/orgChart1"/>
    <dgm:cxn modelId="{5B5BE537-C41A-46CC-92E0-3BFA70AB1E5B}" type="presParOf" srcId="{A1500CF6-F290-4744-8DB8-CBB6AD063B11}" destId="{067724B7-C6F0-44F5-A518-9D03D7E62C50}" srcOrd="7" destOrd="0" presId="urn:microsoft.com/office/officeart/2005/8/layout/orgChart1"/>
    <dgm:cxn modelId="{9AA31FB9-6C0F-4623-9769-C1AABD343FA6}" type="presParOf" srcId="{067724B7-C6F0-44F5-A518-9D03D7E62C50}" destId="{FF64287B-6352-43E8-8AC7-12AE52E90F7A}" srcOrd="0" destOrd="0" presId="urn:microsoft.com/office/officeart/2005/8/layout/orgChart1"/>
    <dgm:cxn modelId="{82176A5D-E453-416C-8F05-EBFE995E42C4}" type="presParOf" srcId="{FF64287B-6352-43E8-8AC7-12AE52E90F7A}" destId="{11018FDB-7536-4068-A9DA-DB0983B6A2E6}" srcOrd="0" destOrd="0" presId="urn:microsoft.com/office/officeart/2005/8/layout/orgChart1"/>
    <dgm:cxn modelId="{CC53DB08-449F-403B-AA3E-3046F6DC3189}" type="presParOf" srcId="{FF64287B-6352-43E8-8AC7-12AE52E90F7A}" destId="{FDF8BE38-066D-4D03-BA18-B8C45A566540}" srcOrd="1" destOrd="0" presId="urn:microsoft.com/office/officeart/2005/8/layout/orgChart1"/>
    <dgm:cxn modelId="{7FB009F5-B682-413E-8989-BFD79033F9D7}" type="presParOf" srcId="{067724B7-C6F0-44F5-A518-9D03D7E62C50}" destId="{4FC1421C-DC0B-4615-AE79-856D5FD93439}" srcOrd="1" destOrd="0" presId="urn:microsoft.com/office/officeart/2005/8/layout/orgChart1"/>
    <dgm:cxn modelId="{627EE76F-17AF-4D51-A2C5-DA8C11135107}" type="presParOf" srcId="{067724B7-C6F0-44F5-A518-9D03D7E62C50}" destId="{FAF6C86B-1412-4C37-B3D9-E16898D58518}" srcOrd="2" destOrd="0" presId="urn:microsoft.com/office/officeart/2005/8/layout/orgChart1"/>
    <dgm:cxn modelId="{C68C3651-B7B2-4AC8-AE6E-E1CC753EFF4E}" type="presParOf" srcId="{A1500CF6-F290-4744-8DB8-CBB6AD063B11}" destId="{A9E97305-564F-4920-8991-6B9565329D2D}" srcOrd="8" destOrd="0" presId="urn:microsoft.com/office/officeart/2005/8/layout/orgChart1"/>
    <dgm:cxn modelId="{D8AB9DF4-F6BF-4A45-A23B-F4361D51360F}" type="presParOf" srcId="{A1500CF6-F290-4744-8DB8-CBB6AD063B11}" destId="{0E685DA4-4E45-4FF0-A2F7-DB5C47A9BEA5}" srcOrd="9" destOrd="0" presId="urn:microsoft.com/office/officeart/2005/8/layout/orgChart1"/>
    <dgm:cxn modelId="{EAB2A7B3-6BF7-487F-9D77-8EF201984EF8}" type="presParOf" srcId="{0E685DA4-4E45-4FF0-A2F7-DB5C47A9BEA5}" destId="{9AFA0A9A-BCB2-4646-9E9A-5236CD8804C1}" srcOrd="0" destOrd="0" presId="urn:microsoft.com/office/officeart/2005/8/layout/orgChart1"/>
    <dgm:cxn modelId="{C48BB680-7D66-4BAB-8CC8-ABCF04723846}" type="presParOf" srcId="{9AFA0A9A-BCB2-4646-9E9A-5236CD8804C1}" destId="{83BCBE32-32FA-4BCB-A5C0-F378120EFDAC}" srcOrd="0" destOrd="0" presId="urn:microsoft.com/office/officeart/2005/8/layout/orgChart1"/>
    <dgm:cxn modelId="{6C0535D4-BC62-43FE-805F-2222B9AA676A}" type="presParOf" srcId="{9AFA0A9A-BCB2-4646-9E9A-5236CD8804C1}" destId="{0D7CB823-3FC0-4CCE-B356-F24CE8003A83}" srcOrd="1" destOrd="0" presId="urn:microsoft.com/office/officeart/2005/8/layout/orgChart1"/>
    <dgm:cxn modelId="{C8E646D2-FAB3-4CFB-9088-D71E07E8E082}" type="presParOf" srcId="{0E685DA4-4E45-4FF0-A2F7-DB5C47A9BEA5}" destId="{7C7AD2EF-AF1B-4456-9E73-F42F0A061F60}" srcOrd="1" destOrd="0" presId="urn:microsoft.com/office/officeart/2005/8/layout/orgChart1"/>
    <dgm:cxn modelId="{9E632977-0FE5-4B12-8952-35D8221EFABB}" type="presParOf" srcId="{0E685DA4-4E45-4FF0-A2F7-DB5C47A9BEA5}" destId="{A741664A-D8E6-4D06-8C8E-5FC13783B84B}" srcOrd="2" destOrd="0" presId="urn:microsoft.com/office/officeart/2005/8/layout/orgChart1"/>
    <dgm:cxn modelId="{6CD28B0D-EB79-4494-A452-394C09203FBB}" type="presParOf" srcId="{A1500CF6-F290-4744-8DB8-CBB6AD063B11}" destId="{0223D353-8EB3-4DD0-BFBF-9DA7A306B064}" srcOrd="10" destOrd="0" presId="urn:microsoft.com/office/officeart/2005/8/layout/orgChart1"/>
    <dgm:cxn modelId="{AC60DAB5-4953-4F65-81AB-3D1E778A2C88}" type="presParOf" srcId="{A1500CF6-F290-4744-8DB8-CBB6AD063B11}" destId="{8B4A69B1-3ED0-4A95-9D2E-51CCE04BBF64}" srcOrd="11" destOrd="0" presId="urn:microsoft.com/office/officeart/2005/8/layout/orgChart1"/>
    <dgm:cxn modelId="{FE1D4426-9F3B-4908-A869-49632DA77CB2}" type="presParOf" srcId="{8B4A69B1-3ED0-4A95-9D2E-51CCE04BBF64}" destId="{CBF22570-66DB-4488-B617-3C226A41B2DC}" srcOrd="0" destOrd="0" presId="urn:microsoft.com/office/officeart/2005/8/layout/orgChart1"/>
    <dgm:cxn modelId="{6DBE9544-A8F8-4FB9-A361-E8CDEE5F38CC}" type="presParOf" srcId="{CBF22570-66DB-4488-B617-3C226A41B2DC}" destId="{5DA476C5-007D-4945-8CE1-4DA17A18D69D}" srcOrd="0" destOrd="0" presId="urn:microsoft.com/office/officeart/2005/8/layout/orgChart1"/>
    <dgm:cxn modelId="{672FE651-925C-4F5C-8441-6F941B39B6BC}" type="presParOf" srcId="{CBF22570-66DB-4488-B617-3C226A41B2DC}" destId="{A126948D-9466-4BEA-9549-0341502F9A2B}" srcOrd="1" destOrd="0" presId="urn:microsoft.com/office/officeart/2005/8/layout/orgChart1"/>
    <dgm:cxn modelId="{8A27AEFF-53EE-4EE7-96C6-426632778921}" type="presParOf" srcId="{8B4A69B1-3ED0-4A95-9D2E-51CCE04BBF64}" destId="{23CE01EF-C42D-4FBB-BDE6-1AC0B620526F}" srcOrd="1" destOrd="0" presId="urn:microsoft.com/office/officeart/2005/8/layout/orgChart1"/>
    <dgm:cxn modelId="{046AD0A7-8C86-479B-BBFE-1542FDEB03B8}" type="presParOf" srcId="{8B4A69B1-3ED0-4A95-9D2E-51CCE04BBF64}" destId="{DDDA1182-8888-4843-AFEE-7FA01B1844BF}" srcOrd="2" destOrd="0" presId="urn:microsoft.com/office/officeart/2005/8/layout/orgChart1"/>
    <dgm:cxn modelId="{8E5B1F9C-3AEC-468B-98AB-0E2A4C16CB7A}" type="presParOf" srcId="{A1500CF6-F290-4744-8DB8-CBB6AD063B11}" destId="{4C86FB71-A58E-4758-9B2B-454C23113949}" srcOrd="12" destOrd="0" presId="urn:microsoft.com/office/officeart/2005/8/layout/orgChart1"/>
    <dgm:cxn modelId="{3BD1EB9B-A5E4-4C36-A55D-15400821C1D6}" type="presParOf" srcId="{A1500CF6-F290-4744-8DB8-CBB6AD063B11}" destId="{DD63CB5E-3DDD-421C-8AF1-B6F415BEDAB6}" srcOrd="13" destOrd="0" presId="urn:microsoft.com/office/officeart/2005/8/layout/orgChart1"/>
    <dgm:cxn modelId="{D8321A78-23F2-4BE0-9B48-139544B68DA1}" type="presParOf" srcId="{DD63CB5E-3DDD-421C-8AF1-B6F415BEDAB6}" destId="{1F554912-F99E-4142-8120-C63CBD6EAEDA}" srcOrd="0" destOrd="0" presId="urn:microsoft.com/office/officeart/2005/8/layout/orgChart1"/>
    <dgm:cxn modelId="{6F12EE3E-1863-4CFB-ACA7-0829961C6594}" type="presParOf" srcId="{1F554912-F99E-4142-8120-C63CBD6EAEDA}" destId="{ABB24F3A-4D39-4800-A27D-E0CA1960F091}" srcOrd="0" destOrd="0" presId="urn:microsoft.com/office/officeart/2005/8/layout/orgChart1"/>
    <dgm:cxn modelId="{2B300A1C-CCFD-4317-A9EB-9BF2225A3CD6}" type="presParOf" srcId="{1F554912-F99E-4142-8120-C63CBD6EAEDA}" destId="{2BCC62AB-3302-4976-825C-943B05C719CB}" srcOrd="1" destOrd="0" presId="urn:microsoft.com/office/officeart/2005/8/layout/orgChart1"/>
    <dgm:cxn modelId="{A4022640-5AF1-46CD-86E9-3AE53946C530}" type="presParOf" srcId="{DD63CB5E-3DDD-421C-8AF1-B6F415BEDAB6}" destId="{9CD7708A-4438-4885-9EB5-5C4343484864}" srcOrd="1" destOrd="0" presId="urn:microsoft.com/office/officeart/2005/8/layout/orgChart1"/>
    <dgm:cxn modelId="{EAD6DFD6-027D-4F51-8F2B-7FB5E531D266}" type="presParOf" srcId="{DD63CB5E-3DDD-421C-8AF1-B6F415BEDAB6}" destId="{8DE97457-E261-4753-85E3-E86F3EEDBAA1}" srcOrd="2" destOrd="0" presId="urn:microsoft.com/office/officeart/2005/8/layout/orgChart1"/>
    <dgm:cxn modelId="{D08648FB-BF30-4E08-AAB9-4C1CB0301469}" type="presParOf" srcId="{A1500CF6-F290-4744-8DB8-CBB6AD063B11}" destId="{D67D7312-8B44-469F-BFC5-9D7293BDA492}" srcOrd="14" destOrd="0" presId="urn:microsoft.com/office/officeart/2005/8/layout/orgChart1"/>
    <dgm:cxn modelId="{53C4B154-AE1E-4788-BAA7-5A429C2C58F9}" type="presParOf" srcId="{A1500CF6-F290-4744-8DB8-CBB6AD063B11}" destId="{CE504FF2-7524-42A1-A283-155A909D78A6}" srcOrd="15" destOrd="0" presId="urn:microsoft.com/office/officeart/2005/8/layout/orgChart1"/>
    <dgm:cxn modelId="{B2687173-5E0D-4177-88AB-EB1A4E623935}" type="presParOf" srcId="{CE504FF2-7524-42A1-A283-155A909D78A6}" destId="{812802D4-7DB7-408F-B09C-6218585510B3}" srcOrd="0" destOrd="0" presId="urn:microsoft.com/office/officeart/2005/8/layout/orgChart1"/>
    <dgm:cxn modelId="{C89376F0-7429-4C54-8C88-D7270A17D771}" type="presParOf" srcId="{812802D4-7DB7-408F-B09C-6218585510B3}" destId="{CF05E38E-7834-4F1C-B4CB-B8FDBFD1184F}" srcOrd="0" destOrd="0" presId="urn:microsoft.com/office/officeart/2005/8/layout/orgChart1"/>
    <dgm:cxn modelId="{F7B8737D-BB84-4387-AC2B-CD5A0EC30A0E}" type="presParOf" srcId="{812802D4-7DB7-408F-B09C-6218585510B3}" destId="{5E812906-A2C3-49D0-B941-6649CFF348F9}" srcOrd="1" destOrd="0" presId="urn:microsoft.com/office/officeart/2005/8/layout/orgChart1"/>
    <dgm:cxn modelId="{4D82B5D1-2E5A-4A39-B463-AF1A45C85D2A}" type="presParOf" srcId="{CE504FF2-7524-42A1-A283-155A909D78A6}" destId="{EB873A71-2C1D-467C-8FAD-B05393CA09DC}" srcOrd="1" destOrd="0" presId="urn:microsoft.com/office/officeart/2005/8/layout/orgChart1"/>
    <dgm:cxn modelId="{8F2925CE-E030-424C-9E1D-02AD2CB59912}" type="presParOf" srcId="{CE504FF2-7524-42A1-A283-155A909D78A6}" destId="{499CBE1A-1DE8-49D3-81CA-B75A9B8465FB}" srcOrd="2" destOrd="0" presId="urn:microsoft.com/office/officeart/2005/8/layout/orgChart1"/>
    <dgm:cxn modelId="{2BBDD4A6-59FF-4C67-B83B-C8CAE9C4FF6D}" type="presParOf" srcId="{A1500CF6-F290-4744-8DB8-CBB6AD063B11}" destId="{CE6EE558-7BC6-4C1F-AB2F-1B07C90EF356}" srcOrd="16" destOrd="0" presId="urn:microsoft.com/office/officeart/2005/8/layout/orgChart1"/>
    <dgm:cxn modelId="{36F1CFF2-5813-4B64-B14A-26ED79EF3D56}" type="presParOf" srcId="{A1500CF6-F290-4744-8DB8-CBB6AD063B11}" destId="{B505F863-25F8-4E09-8522-F36F4015BFB3}" srcOrd="17" destOrd="0" presId="urn:microsoft.com/office/officeart/2005/8/layout/orgChart1"/>
    <dgm:cxn modelId="{30BBFBE8-D7EB-41D4-8C27-B7F0A895B1B4}" type="presParOf" srcId="{B505F863-25F8-4E09-8522-F36F4015BFB3}" destId="{053CEAA0-FD9D-4D96-8740-36856FDD5A28}" srcOrd="0" destOrd="0" presId="urn:microsoft.com/office/officeart/2005/8/layout/orgChart1"/>
    <dgm:cxn modelId="{9CBB5E1A-5236-4A7E-96D2-37AE7348F448}" type="presParOf" srcId="{053CEAA0-FD9D-4D96-8740-36856FDD5A28}" destId="{FFB96237-8073-4809-9566-AF8DD106D8FF}" srcOrd="0" destOrd="0" presId="urn:microsoft.com/office/officeart/2005/8/layout/orgChart1"/>
    <dgm:cxn modelId="{DF12394C-DC7F-4861-8023-87336AA82D96}" type="presParOf" srcId="{053CEAA0-FD9D-4D96-8740-36856FDD5A28}" destId="{7D94B9BE-D1EA-4BB4-ACDE-346DB88440A4}" srcOrd="1" destOrd="0" presId="urn:microsoft.com/office/officeart/2005/8/layout/orgChart1"/>
    <dgm:cxn modelId="{B3ECC284-8351-4813-9179-946658451E8A}" type="presParOf" srcId="{B505F863-25F8-4E09-8522-F36F4015BFB3}" destId="{A5190E93-E8A8-40D4-88DC-2A0586982662}" srcOrd="1" destOrd="0" presId="urn:microsoft.com/office/officeart/2005/8/layout/orgChart1"/>
    <dgm:cxn modelId="{3227A587-EBCF-4FBA-8CB1-4C47B55BA32C}" type="presParOf" srcId="{B505F863-25F8-4E09-8522-F36F4015BFB3}" destId="{F7413440-5B29-4E81-B8B1-445CB015F8CA}" srcOrd="2" destOrd="0" presId="urn:microsoft.com/office/officeart/2005/8/layout/orgChart1"/>
  </dgm:cxnLst>
  <dgm:bg/>
  <dgm:whole>
    <a:ln w="9525" cap="flat" cmpd="sng" algn="ctr">
      <a:solidFill>
        <a:schemeClr val="accent1"/>
      </a:solid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5" Type="http://schemas.openxmlformats.org/officeDocument/2006/relationships/chart" Target="../charts/chart66.xml"/><Relationship Id="rId4" Type="http://schemas.openxmlformats.org/officeDocument/2006/relationships/chart" Target="../charts/chart6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4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xdr:col>
      <xdr:colOff>766082</xdr:colOff>
      <xdr:row>15</xdr:row>
      <xdr:rowOff>150700</xdr:rowOff>
    </xdr:from>
    <xdr:to>
      <xdr:col>6</xdr:col>
      <xdr:colOff>642257</xdr:colOff>
      <xdr:row>30</xdr:row>
      <xdr:rowOff>160224</xdr:rowOff>
    </xdr:to>
    <xdr:graphicFrame macro="">
      <xdr:nvGraphicFramePr>
        <xdr:cNvPr id="39740106" name="Wykres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697366</xdr:colOff>
      <xdr:row>15</xdr:row>
      <xdr:rowOff>153082</xdr:rowOff>
    </xdr:from>
    <xdr:to>
      <xdr:col>10</xdr:col>
      <xdr:colOff>330994</xdr:colOff>
      <xdr:row>31</xdr:row>
      <xdr:rowOff>40823</xdr:rowOff>
    </xdr:to>
    <xdr:graphicFrame macro="">
      <xdr:nvGraphicFramePr>
        <xdr:cNvPr id="39740107" name="Wykres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786493</xdr:colOff>
      <xdr:row>0</xdr:row>
      <xdr:rowOff>63613</xdr:rowOff>
    </xdr:from>
    <xdr:to>
      <xdr:col>6</xdr:col>
      <xdr:colOff>387804</xdr:colOff>
      <xdr:row>15</xdr:row>
      <xdr:rowOff>63613</xdr:rowOff>
    </xdr:to>
    <xdr:graphicFrame macro="">
      <xdr:nvGraphicFramePr>
        <xdr:cNvPr id="39740108" name="Wykres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15</xdr:row>
      <xdr:rowOff>142875</xdr:rowOff>
    </xdr:from>
    <xdr:to>
      <xdr:col>2</xdr:col>
      <xdr:colOff>733425</xdr:colOff>
      <xdr:row>30</xdr:row>
      <xdr:rowOff>142875</xdr:rowOff>
    </xdr:to>
    <xdr:graphicFrame macro="">
      <xdr:nvGraphicFramePr>
        <xdr:cNvPr id="8" name="Wykres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0</xdr:rowOff>
    </xdr:from>
    <xdr:to>
      <xdr:col>2</xdr:col>
      <xdr:colOff>714375</xdr:colOff>
      <xdr:row>15</xdr:row>
      <xdr:rowOff>42522</xdr:rowOff>
    </xdr:to>
    <xdr:graphicFrame macro="">
      <xdr:nvGraphicFramePr>
        <xdr:cNvPr id="6"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134887</xdr:colOff>
      <xdr:row>78</xdr:row>
      <xdr:rowOff>133964</xdr:rowOff>
    </xdr:from>
    <xdr:to>
      <xdr:col>11</xdr:col>
      <xdr:colOff>333376</xdr:colOff>
      <xdr:row>91</xdr:row>
      <xdr:rowOff>124440</xdr:rowOff>
    </xdr:to>
    <xdr:graphicFrame macro="">
      <xdr:nvGraphicFramePr>
        <xdr:cNvPr id="2"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0.648</cdr:x>
      <cdr:y>0.8865</cdr:y>
    </cdr:from>
    <cdr:to>
      <cdr:x>0.99675</cdr:x>
      <cdr:y>0.99575</cdr:y>
    </cdr:to>
    <cdr:sp macro="" textlink="">
      <cdr:nvSpPr>
        <cdr:cNvPr id="2" name="pole tekstowe 4"/>
        <cdr:cNvSpPr txBox="1"/>
      </cdr:nvSpPr>
      <cdr:spPr>
        <a:xfrm xmlns:a="http://schemas.openxmlformats.org/drawingml/2006/main">
          <a:off x="2095500" y="1857375"/>
          <a:ext cx="1133475" cy="228600"/>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solidFill>
                <a:schemeClr val="tx1">
                  <a:lumMod val="65000"/>
                  <a:lumOff val="35000"/>
                </a:schemeClr>
              </a:solidFill>
            </a:rPr>
            <a:t>Source</a:t>
          </a:r>
          <a:r>
            <a:rPr lang="pl-PL" sz="700" i="1" baseline="0">
              <a:solidFill>
                <a:schemeClr val="tx1">
                  <a:lumMod val="65000"/>
                  <a:lumOff val="35000"/>
                </a:schemeClr>
              </a:solidFill>
            </a:rPr>
            <a:t>:CSO, NBP</a:t>
          </a:r>
          <a:endParaRPr lang="pl-PL" sz="700" i="1">
            <a:solidFill>
              <a:schemeClr val="tx1">
                <a:lumMod val="65000"/>
                <a:lumOff val="35000"/>
              </a:schemeClr>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50</xdr:col>
      <xdr:colOff>102644</xdr:colOff>
      <xdr:row>481</xdr:row>
      <xdr:rowOff>12714</xdr:rowOff>
    </xdr:from>
    <xdr:to>
      <xdr:col>56</xdr:col>
      <xdr:colOff>19432</xdr:colOff>
      <xdr:row>496</xdr:row>
      <xdr:rowOff>117097</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102644</xdr:colOff>
      <xdr:row>134</xdr:row>
      <xdr:rowOff>12714</xdr:rowOff>
    </xdr:from>
    <xdr:to>
      <xdr:col>56</xdr:col>
      <xdr:colOff>19432</xdr:colOff>
      <xdr:row>149</xdr:row>
      <xdr:rowOff>117097</xdr:rowOff>
    </xdr:to>
    <xdr:graphicFrame macro="">
      <xdr:nvGraphicFramePr>
        <xdr:cNvPr id="3"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52</xdr:col>
      <xdr:colOff>477610</xdr:colOff>
      <xdr:row>147</xdr:row>
      <xdr:rowOff>171418</xdr:rowOff>
    </xdr:from>
    <xdr:ext cx="761683" cy="180755"/>
    <xdr:sp macro="" textlink="">
      <xdr:nvSpPr>
        <xdr:cNvPr id="4" name="TextBox 3"/>
        <xdr:cNvSpPr txBox="1"/>
      </xdr:nvSpPr>
      <xdr:spPr>
        <a:xfrm>
          <a:off x="36091084" y="28174918"/>
          <a:ext cx="761683" cy="18075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5 Y Yield      (%) </a:t>
          </a:r>
        </a:p>
      </xdr:txBody>
    </xdr:sp>
    <xdr:clientData/>
  </xdr:oneCellAnchor>
  <xdr:oneCellAnchor>
    <xdr:from>
      <xdr:col>54</xdr:col>
      <xdr:colOff>383909</xdr:colOff>
      <xdr:row>147</xdr:row>
      <xdr:rowOff>180474</xdr:rowOff>
    </xdr:from>
    <xdr:ext cx="783035" cy="180755"/>
    <xdr:sp macro="" textlink="">
      <xdr:nvSpPr>
        <xdr:cNvPr id="5" name="TextBox 4"/>
        <xdr:cNvSpPr txBox="1"/>
      </xdr:nvSpPr>
      <xdr:spPr>
        <a:xfrm>
          <a:off x="37220593" y="28183974"/>
          <a:ext cx="783035" cy="18075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2Y Yield   (%)      </a:t>
          </a:r>
        </a:p>
      </xdr:txBody>
    </xdr:sp>
    <xdr:clientData/>
  </xdr:oneCellAnchor>
  <xdr:oneCellAnchor>
    <xdr:from>
      <xdr:col>50</xdr:col>
      <xdr:colOff>495522</xdr:colOff>
      <xdr:row>147</xdr:row>
      <xdr:rowOff>182479</xdr:rowOff>
    </xdr:from>
    <xdr:ext cx="804451" cy="180755"/>
    <xdr:sp macro="" textlink="">
      <xdr:nvSpPr>
        <xdr:cNvPr id="6" name="TextBox 5"/>
        <xdr:cNvSpPr txBox="1"/>
      </xdr:nvSpPr>
      <xdr:spPr>
        <a:xfrm>
          <a:off x="34885785" y="28185979"/>
          <a:ext cx="804451" cy="180755"/>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10 Y      Yield  (%)</a:t>
          </a:r>
        </a:p>
      </xdr:txBody>
    </xdr:sp>
    <xdr:clientData/>
  </xdr:oneCellAnchor>
</xdr:wsDr>
</file>

<file path=xl/drawings/drawing13.xml><?xml version="1.0" encoding="utf-8"?>
<c:userShapes xmlns:c="http://schemas.openxmlformats.org/drawingml/2006/chart">
  <cdr:relSizeAnchor xmlns:cdr="http://schemas.openxmlformats.org/drawingml/2006/chartDrawing">
    <cdr:from>
      <cdr:x>0.67575</cdr:x>
      <cdr:y>0.12575</cdr:y>
    </cdr:from>
    <cdr:to>
      <cdr:x>0.98575</cdr:x>
      <cdr:y>0.1795</cdr:y>
    </cdr:to>
    <cdr:sp macro="" textlink="">
      <cdr:nvSpPr>
        <cdr:cNvPr id="2" name="pole tekstowe 4"/>
        <cdr:cNvSpPr txBox="1"/>
      </cdr:nvSpPr>
      <cdr:spPr>
        <a:xfrm xmlns:a="http://schemas.openxmlformats.org/drawingml/2006/main">
          <a:off x="2409825" y="371475"/>
          <a:ext cx="1104900" cy="161925"/>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solidFill>
                <a:schemeClr val="tx1">
                  <a:lumMod val="65000"/>
                  <a:lumOff val="35000"/>
                </a:schemeClr>
              </a:solidFill>
            </a:rPr>
            <a:t>Źródło</a:t>
          </a:r>
          <a:r>
            <a:rPr lang="pl-PL" sz="700" i="1" baseline="0">
              <a:solidFill>
                <a:schemeClr val="tx1">
                  <a:lumMod val="65000"/>
                  <a:lumOff val="35000"/>
                </a:schemeClr>
              </a:solidFill>
            </a:rPr>
            <a:t>: GUS, NBP</a:t>
          </a:r>
          <a:endParaRPr lang="pl-PL" sz="700" i="1">
            <a:solidFill>
              <a:schemeClr val="tx1">
                <a:lumMod val="65000"/>
                <a:lumOff val="35000"/>
              </a:scheme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0.67575</cdr:x>
      <cdr:y>0.12575</cdr:y>
    </cdr:from>
    <cdr:to>
      <cdr:x>0.98575</cdr:x>
      <cdr:y>0.1795</cdr:y>
    </cdr:to>
    <cdr:sp macro="" textlink="">
      <cdr:nvSpPr>
        <cdr:cNvPr id="2" name="pole tekstowe 4"/>
        <cdr:cNvSpPr txBox="1"/>
      </cdr:nvSpPr>
      <cdr:spPr>
        <a:xfrm xmlns:a="http://schemas.openxmlformats.org/drawingml/2006/main">
          <a:off x="2409825" y="371475"/>
          <a:ext cx="1104900" cy="161925"/>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solidFill>
                <a:schemeClr val="tx1">
                  <a:lumMod val="65000"/>
                  <a:lumOff val="35000"/>
                </a:schemeClr>
              </a:solidFill>
            </a:rPr>
            <a:t>Source</a:t>
          </a:r>
          <a:r>
            <a:rPr lang="pl-PL" sz="700" i="1" baseline="0">
              <a:solidFill>
                <a:schemeClr val="tx1">
                  <a:lumMod val="65000"/>
                  <a:lumOff val="35000"/>
                </a:schemeClr>
              </a:solidFill>
            </a:rPr>
            <a:t>: CSO, NBP</a:t>
          </a:r>
          <a:endParaRPr lang="pl-PL" sz="700" i="1">
            <a:solidFill>
              <a:schemeClr val="tx1">
                <a:lumMod val="65000"/>
                <a:lumOff val="35000"/>
              </a:schemeClr>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31</xdr:col>
      <xdr:colOff>37599</xdr:colOff>
      <xdr:row>463</xdr:row>
      <xdr:rowOff>52136</xdr:rowOff>
    </xdr:from>
    <xdr:to>
      <xdr:col>36</xdr:col>
      <xdr:colOff>191502</xdr:colOff>
      <xdr:row>478</xdr:row>
      <xdr:rowOff>33086</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37599</xdr:colOff>
      <xdr:row>134</xdr:row>
      <xdr:rowOff>52136</xdr:rowOff>
    </xdr:from>
    <xdr:to>
      <xdr:col>36</xdr:col>
      <xdr:colOff>191502</xdr:colOff>
      <xdr:row>149</xdr:row>
      <xdr:rowOff>33086</xdr:rowOff>
    </xdr:to>
    <xdr:graphicFrame macro="">
      <xdr:nvGraphicFramePr>
        <xdr:cNvPr id="3" name="15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0.67225</cdr:x>
      <cdr:y>0.09675</cdr:y>
    </cdr:from>
    <cdr:to>
      <cdr:x>0.98175</cdr:x>
      <cdr:y>0.15</cdr:y>
    </cdr:to>
    <cdr:sp macro="" textlink="">
      <cdr:nvSpPr>
        <cdr:cNvPr id="2" name="pole tekstowe 4"/>
        <cdr:cNvSpPr txBox="1"/>
      </cdr:nvSpPr>
      <cdr:spPr>
        <a:xfrm xmlns:a="http://schemas.openxmlformats.org/drawingml/2006/main">
          <a:off x="2143125" y="257175"/>
          <a:ext cx="990600" cy="142875"/>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solidFill>
                <a:schemeClr val="tx1">
                  <a:lumMod val="65000"/>
                  <a:lumOff val="35000"/>
                </a:schemeClr>
              </a:solidFill>
            </a:rPr>
            <a:t>Źródło</a:t>
          </a:r>
          <a:r>
            <a:rPr lang="pl-PL" sz="700" i="1" baseline="0">
              <a:solidFill>
                <a:schemeClr val="tx1">
                  <a:lumMod val="65000"/>
                  <a:lumOff val="35000"/>
                </a:schemeClr>
              </a:solidFill>
            </a:rPr>
            <a:t>: Bloomberg</a:t>
          </a:r>
          <a:endParaRPr lang="pl-PL" sz="700" i="1">
            <a:solidFill>
              <a:schemeClr val="tx1">
                <a:lumMod val="65000"/>
                <a:lumOff val="35000"/>
              </a:scheme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0.67225</cdr:x>
      <cdr:y>0.09675</cdr:y>
    </cdr:from>
    <cdr:to>
      <cdr:x>0.98175</cdr:x>
      <cdr:y>0.15</cdr:y>
    </cdr:to>
    <cdr:sp macro="" textlink="">
      <cdr:nvSpPr>
        <cdr:cNvPr id="2" name="pole tekstowe 4"/>
        <cdr:cNvSpPr txBox="1"/>
      </cdr:nvSpPr>
      <cdr:spPr>
        <a:xfrm xmlns:a="http://schemas.openxmlformats.org/drawingml/2006/main">
          <a:off x="2143125" y="257175"/>
          <a:ext cx="990600" cy="142875"/>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solidFill>
                <a:schemeClr val="tx1">
                  <a:lumMod val="65000"/>
                  <a:lumOff val="35000"/>
                </a:schemeClr>
              </a:solidFill>
            </a:rPr>
            <a:t>Source</a:t>
          </a:r>
          <a:r>
            <a:rPr lang="pl-PL" sz="700" i="1" baseline="0">
              <a:solidFill>
                <a:schemeClr val="tx1">
                  <a:lumMod val="65000"/>
                  <a:lumOff val="35000"/>
                </a:schemeClr>
              </a:solidFill>
            </a:rPr>
            <a:t>: Bloomberg</a:t>
          </a:r>
          <a:endParaRPr lang="pl-PL" sz="700" i="1">
            <a:solidFill>
              <a:schemeClr val="tx1">
                <a:lumMod val="65000"/>
                <a:lumOff val="35000"/>
              </a:schemeClr>
            </a:solidFil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0</xdr:colOff>
      <xdr:row>3</xdr:row>
      <xdr:rowOff>38100</xdr:rowOff>
    </xdr:from>
    <xdr:to>
      <xdr:col>9</xdr:col>
      <xdr:colOff>247650</xdr:colOff>
      <xdr:row>16</xdr:row>
      <xdr:rowOff>9525</xdr:rowOff>
    </xdr:to>
    <xdr:graphicFrame macro="">
      <xdr:nvGraphicFramePr>
        <xdr:cNvPr id="2"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0.461</cdr:x>
      <cdr:y>0.91425</cdr:y>
    </cdr:from>
    <cdr:to>
      <cdr:x>0.97925</cdr:x>
      <cdr:y>0.98925</cdr:y>
    </cdr:to>
    <cdr:sp macro="" textlink="">
      <cdr:nvSpPr>
        <cdr:cNvPr id="2" name="pole tekstowe 4"/>
        <cdr:cNvSpPr txBox="1"/>
      </cdr:nvSpPr>
      <cdr:spPr>
        <a:xfrm xmlns:a="http://schemas.openxmlformats.org/drawingml/2006/main">
          <a:off x="1200150" y="1895475"/>
          <a:ext cx="1352550" cy="152400"/>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solidFill>
                <a:schemeClr val="tx1">
                  <a:lumMod val="65000"/>
                  <a:lumOff val="35000"/>
                </a:schemeClr>
              </a:solidFill>
            </a:rPr>
            <a:t>Source</a:t>
          </a:r>
          <a:r>
            <a:rPr lang="pl-PL" sz="700" i="1" baseline="0">
              <a:solidFill>
                <a:schemeClr val="tx1">
                  <a:lumMod val="65000"/>
                  <a:lumOff val="35000"/>
                </a:schemeClr>
              </a:solidFill>
            </a:rPr>
            <a:t>: NBP, Bloomberg</a:t>
          </a:r>
          <a:endParaRPr lang="pl-PL" sz="700" i="1">
            <a:solidFill>
              <a:schemeClr val="tx1">
                <a:lumMod val="65000"/>
                <a:lumOff val="35000"/>
              </a:schemeClr>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7</xdr:col>
      <xdr:colOff>9525</xdr:colOff>
      <xdr:row>4</xdr:row>
      <xdr:rowOff>28574</xdr:rowOff>
    </xdr:from>
    <xdr:to>
      <xdr:col>7</xdr:col>
      <xdr:colOff>38100</xdr:colOff>
      <xdr:row>87</xdr:row>
      <xdr:rowOff>66675</xdr:rowOff>
    </xdr:to>
    <xdr:cxnSp macro="">
      <xdr:nvCxnSpPr>
        <xdr:cNvPr id="2" name="Łącznik prosty 1"/>
        <xdr:cNvCxnSpPr>
          <a:stCxn id="3" idx="4"/>
        </xdr:cNvCxnSpPr>
      </xdr:nvCxnSpPr>
      <xdr:spPr>
        <a:xfrm>
          <a:off x="4276725" y="676275"/>
          <a:ext cx="28575" cy="13563600"/>
        </a:xfrm>
        <a:prstGeom prst="line">
          <a:avLst/>
        </a:prstGeom>
        <a:ln>
          <a:solidFill>
            <a:schemeClr val="accent2"/>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247650</xdr:colOff>
      <xdr:row>0</xdr:row>
      <xdr:rowOff>9525</xdr:rowOff>
    </xdr:from>
    <xdr:to>
      <xdr:col>7</xdr:col>
      <xdr:colOff>381000</xdr:colOff>
      <xdr:row>4</xdr:row>
      <xdr:rowOff>28574</xdr:rowOff>
    </xdr:to>
    <xdr:sp macro="" textlink="">
      <xdr:nvSpPr>
        <xdr:cNvPr id="3" name="Elipsa 2"/>
        <xdr:cNvSpPr/>
      </xdr:nvSpPr>
      <xdr:spPr>
        <a:xfrm>
          <a:off x="3905250" y="9525"/>
          <a:ext cx="742950" cy="666750"/>
        </a:xfrm>
        <a:prstGeom prst="ellipse">
          <a:avLst/>
        </a:prstGeom>
        <a:solidFill>
          <a:srgbClr val="C0504D"/>
        </a:solidFill>
        <a:ln>
          <a:solidFill>
            <a:srgbClr val="C0504D"/>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pl-PL" sz="1100"/>
        </a:p>
      </xdr:txBody>
    </xdr:sp>
    <xdr:clientData/>
  </xdr:twoCellAnchor>
  <xdr:twoCellAnchor>
    <xdr:from>
      <xdr:col>6</xdr:col>
      <xdr:colOff>361950</xdr:colOff>
      <xdr:row>1</xdr:row>
      <xdr:rowOff>57150</xdr:rowOff>
    </xdr:from>
    <xdr:to>
      <xdr:col>7</xdr:col>
      <xdr:colOff>276225</xdr:colOff>
      <xdr:row>2</xdr:row>
      <xdr:rowOff>152400</xdr:rowOff>
    </xdr:to>
    <xdr:sp macro="" textlink="">
      <xdr:nvSpPr>
        <xdr:cNvPr id="4" name="pole tekstowe 3"/>
        <xdr:cNvSpPr txBox="1"/>
      </xdr:nvSpPr>
      <xdr:spPr>
        <a:xfrm>
          <a:off x="4019550" y="219075"/>
          <a:ext cx="523875" cy="257175"/>
        </a:xfrm>
        <a:prstGeom prst="rect">
          <a:avLst/>
        </a:prstGeom>
        <a:solidFill>
          <a:srgbClr val="C0504D"/>
        </a:solidFill>
        <a:ln w="9525" cmpd="sng">
          <a:solidFill>
            <a:srgbClr val="C0504D"/>
          </a:solid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rtlCol="0" anchor="b"/>
        <a:lstStyle/>
        <a:p>
          <a:pPr algn="ctr"/>
          <a:r>
            <a:rPr lang="pl-PL" sz="1100">
              <a:solidFill>
                <a:schemeClr val="bg1"/>
              </a:solidFill>
              <a:latin typeface="Arial" pitchFamily="34" charset="0"/>
              <a:cs typeface="Arial" pitchFamily="34" charset="0"/>
            </a:rPr>
            <a:t>1990</a:t>
          </a:r>
        </a:p>
      </xdr:txBody>
    </xdr:sp>
    <xdr:clientData/>
  </xdr:twoCellAnchor>
  <xdr:twoCellAnchor>
    <xdr:from>
      <xdr:col>2</xdr:col>
      <xdr:colOff>161924</xdr:colOff>
      <xdr:row>5</xdr:row>
      <xdr:rowOff>38100</xdr:rowOff>
    </xdr:from>
    <xdr:to>
      <xdr:col>11</xdr:col>
      <xdr:colOff>571500</xdr:colOff>
      <xdr:row>13</xdr:row>
      <xdr:rowOff>95250</xdr:rowOff>
    </xdr:to>
    <xdr:sp macro="" textlink="">
      <xdr:nvSpPr>
        <xdr:cNvPr id="5" name="pole tekstowe 4"/>
        <xdr:cNvSpPr txBox="1"/>
      </xdr:nvSpPr>
      <xdr:spPr>
        <a:xfrm>
          <a:off x="1381125" y="876300"/>
          <a:ext cx="5895975" cy="135255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100" b="0" i="0" u="none" baseline="0">
              <a:solidFill>
                <a:srgbClr val="000000"/>
              </a:solidFill>
              <a:latin typeface="+mn-lt"/>
              <a:ea typeface="+mn-lt"/>
              <a:cs typeface="+mn-lt"/>
            </a:rPr>
            <a:t>Bank Pocztowy was registered in Bydgoszcz in 1990. Since its origination it has been related to Poczta Polska  and the reactivation of postal banking in Poland was the idea underlying its establishment.</a:t>
          </a:r>
          <a:r>
            <a:rPr lang="en-US" sz="1000" b="0" i="0" u="none" baseline="0">
              <a:solidFill>
                <a:srgbClr val="000000"/>
              </a:solidFill>
              <a:latin typeface="Arial"/>
              <a:ea typeface="Arial"/>
              <a:cs typeface="Arial"/>
            </a:rPr>
            <a:t> 
During 25 years Bank Pocztowy has transformed from a settlement institution into a retail bank. Its business model is based on strategic partnership with its key shareholder, Poczta Polska, which enables it to provide services using one of the largest outlet networks in Poland. </a:t>
          </a:r>
          <a:endParaRPr lang="pl-PL" sz="1100">
            <a:solidFill>
              <a:schemeClr val="tx1"/>
            </a:solidFill>
            <a:latin typeface="Arial" pitchFamily="34" charset="0"/>
            <a:cs typeface="Arial" pitchFamily="34" charset="0"/>
          </a:endParaRPr>
        </a:p>
      </xdr:txBody>
    </xdr:sp>
    <xdr:clientData/>
  </xdr:twoCellAnchor>
  <xdr:twoCellAnchor>
    <xdr:from>
      <xdr:col>6</xdr:col>
      <xdr:colOff>219075</xdr:colOff>
      <xdr:row>14</xdr:row>
      <xdr:rowOff>142874</xdr:rowOff>
    </xdr:from>
    <xdr:to>
      <xdr:col>7</xdr:col>
      <xdr:colOff>352425</xdr:colOff>
      <xdr:row>18</xdr:row>
      <xdr:rowOff>152399</xdr:rowOff>
    </xdr:to>
    <xdr:sp macro="" textlink="">
      <xdr:nvSpPr>
        <xdr:cNvPr id="6" name="Elipsa 5"/>
        <xdr:cNvSpPr/>
      </xdr:nvSpPr>
      <xdr:spPr>
        <a:xfrm>
          <a:off x="3876675" y="2438400"/>
          <a:ext cx="742950" cy="657225"/>
        </a:xfrm>
        <a:prstGeom prst="ellipse">
          <a:avLst/>
        </a:prstGeom>
        <a:solidFill>
          <a:srgbClr val="C0504D"/>
        </a:solidFill>
        <a:ln>
          <a:solidFill>
            <a:srgbClr val="C0504D"/>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pl-PL" sz="1100"/>
        </a:p>
      </xdr:txBody>
    </xdr:sp>
    <xdr:clientData/>
  </xdr:twoCellAnchor>
  <xdr:twoCellAnchor>
    <xdr:from>
      <xdr:col>6</xdr:col>
      <xdr:colOff>323850</xdr:colOff>
      <xdr:row>15</xdr:row>
      <xdr:rowOff>85726</xdr:rowOff>
    </xdr:from>
    <xdr:to>
      <xdr:col>7</xdr:col>
      <xdr:colOff>257176</xdr:colOff>
      <xdr:row>18</xdr:row>
      <xdr:rowOff>57151</xdr:rowOff>
    </xdr:to>
    <xdr:sp macro="" textlink="">
      <xdr:nvSpPr>
        <xdr:cNvPr id="7" name="pole tekstowe 6"/>
        <xdr:cNvSpPr txBox="1"/>
      </xdr:nvSpPr>
      <xdr:spPr>
        <a:xfrm>
          <a:off x="3981450" y="2543175"/>
          <a:ext cx="542925" cy="457200"/>
        </a:xfrm>
        <a:prstGeom prst="rect">
          <a:avLst/>
        </a:prstGeom>
        <a:solidFill>
          <a:srgbClr val="C0504D"/>
        </a:solidFill>
        <a:ln w="9525" cmpd="sng">
          <a:solidFill>
            <a:srgbClr val="C0504D"/>
          </a:solid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b"/>
        <a:lstStyle/>
        <a:p>
          <a:pPr algn="ctr">
            <a:defRPr/>
          </a:pPr>
          <a:r>
            <a:rPr lang="en-US" sz="1100" b="0" i="0" u="none" baseline="0">
              <a:solidFill>
                <a:srgbClr val="FFFFFF"/>
              </a:solidFill>
              <a:latin typeface="Arial"/>
              <a:ea typeface="Arial"/>
              <a:cs typeface="Arial"/>
            </a:rPr>
            <a:t>1990
-2001</a:t>
          </a:r>
        </a:p>
      </xdr:txBody>
    </xdr:sp>
    <xdr:clientData/>
  </xdr:twoCellAnchor>
  <xdr:twoCellAnchor>
    <xdr:from>
      <xdr:col>0</xdr:col>
      <xdr:colOff>323850</xdr:colOff>
      <xdr:row>19</xdr:row>
      <xdr:rowOff>28575</xdr:rowOff>
    </xdr:from>
    <xdr:to>
      <xdr:col>6</xdr:col>
      <xdr:colOff>238125</xdr:colOff>
      <xdr:row>24</xdr:row>
      <xdr:rowOff>38100</xdr:rowOff>
    </xdr:to>
    <xdr:sp macro="" textlink="">
      <xdr:nvSpPr>
        <xdr:cNvPr id="8" name="pole tekstowe 7"/>
        <xdr:cNvSpPr txBox="1"/>
      </xdr:nvSpPr>
      <xdr:spPr>
        <a:xfrm>
          <a:off x="323850" y="3133725"/>
          <a:ext cx="3571875" cy="87630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1990</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registration of a settlement institution Bank Pocztowy</a:t>
          </a:r>
          <a:endParaRPr lang="pl-PL" sz="1100">
            <a:solidFill>
              <a:schemeClr val="tx1"/>
            </a:solidFill>
            <a:latin typeface="Arial" pitchFamily="34" charset="0"/>
            <a:cs typeface="Arial" pitchFamily="34" charset="0"/>
          </a:endParaRPr>
        </a:p>
      </xdr:txBody>
    </xdr:sp>
    <xdr:clientData/>
  </xdr:twoCellAnchor>
  <xdr:twoCellAnchor>
    <xdr:from>
      <xdr:col>0</xdr:col>
      <xdr:colOff>342900</xdr:colOff>
      <xdr:row>24</xdr:row>
      <xdr:rowOff>152400</xdr:rowOff>
    </xdr:from>
    <xdr:to>
      <xdr:col>6</xdr:col>
      <xdr:colOff>257175</xdr:colOff>
      <xdr:row>30</xdr:row>
      <xdr:rowOff>57150</xdr:rowOff>
    </xdr:to>
    <xdr:sp macro="" textlink="">
      <xdr:nvSpPr>
        <xdr:cNvPr id="9" name="pole tekstowe 8"/>
        <xdr:cNvSpPr txBox="1"/>
      </xdr:nvSpPr>
      <xdr:spPr>
        <a:xfrm>
          <a:off x="342900" y="4124325"/>
          <a:ext cx="3571875" cy="87630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1999</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uGIRO Składka account offered to microenterprises by Bank Pocztowy and Poczta Polska</a:t>
          </a:r>
          <a:endParaRPr lang="pl-PL" sz="1100">
            <a:solidFill>
              <a:schemeClr val="tx1"/>
            </a:solidFill>
            <a:latin typeface="Arial" pitchFamily="34" charset="0"/>
            <a:cs typeface="Arial" pitchFamily="34" charset="0"/>
          </a:endParaRPr>
        </a:p>
      </xdr:txBody>
    </xdr:sp>
    <xdr:clientData/>
  </xdr:twoCellAnchor>
  <xdr:twoCellAnchor>
    <xdr:from>
      <xdr:col>7</xdr:col>
      <xdr:colOff>333375</xdr:colOff>
      <xdr:row>20</xdr:row>
      <xdr:rowOff>0</xdr:rowOff>
    </xdr:from>
    <xdr:to>
      <xdr:col>13</xdr:col>
      <xdr:colOff>247650</xdr:colOff>
      <xdr:row>25</xdr:row>
      <xdr:rowOff>9525</xdr:rowOff>
    </xdr:to>
    <xdr:sp macro="" textlink="">
      <xdr:nvSpPr>
        <xdr:cNvPr id="10" name="pole tekstowe 9"/>
        <xdr:cNvSpPr txBox="1"/>
      </xdr:nvSpPr>
      <xdr:spPr>
        <a:xfrm>
          <a:off x="4600575" y="3267075"/>
          <a:ext cx="3571875" cy="87630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1998</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transformation into a consumer bank was initiated</a:t>
          </a:r>
          <a:endParaRPr lang="pl-PL" sz="1100">
            <a:solidFill>
              <a:schemeClr val="tx1"/>
            </a:solidFill>
            <a:latin typeface="Arial" pitchFamily="34" charset="0"/>
            <a:cs typeface="Arial" pitchFamily="34" charset="0"/>
          </a:endParaRPr>
        </a:p>
      </xdr:txBody>
    </xdr:sp>
    <xdr:clientData/>
  </xdr:twoCellAnchor>
  <xdr:twoCellAnchor>
    <xdr:from>
      <xdr:col>7</xdr:col>
      <xdr:colOff>342900</xdr:colOff>
      <xdr:row>25</xdr:row>
      <xdr:rowOff>142875</xdr:rowOff>
    </xdr:from>
    <xdr:to>
      <xdr:col>13</xdr:col>
      <xdr:colOff>257175</xdr:colOff>
      <xdr:row>31</xdr:row>
      <xdr:rowOff>47625</xdr:rowOff>
    </xdr:to>
    <xdr:sp macro="" textlink="">
      <xdr:nvSpPr>
        <xdr:cNvPr id="11" name="pole tekstowe 10"/>
        <xdr:cNvSpPr txBox="1"/>
      </xdr:nvSpPr>
      <xdr:spPr>
        <a:xfrm>
          <a:off x="4610100" y="4276725"/>
          <a:ext cx="3571875" cy="87630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2000</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GIRO accounts divided into Standard and Nestor accounts</a:t>
          </a:r>
          <a:endParaRPr lang="pl-PL" sz="1100">
            <a:solidFill>
              <a:schemeClr val="tx1"/>
            </a:solidFill>
            <a:latin typeface="Arial" pitchFamily="34" charset="0"/>
            <a:cs typeface="Arial" pitchFamily="34" charset="0"/>
          </a:endParaRPr>
        </a:p>
      </xdr:txBody>
    </xdr:sp>
    <xdr:clientData/>
  </xdr:twoCellAnchor>
  <xdr:twoCellAnchor>
    <xdr:from>
      <xdr:col>6</xdr:col>
      <xdr:colOff>219075</xdr:colOff>
      <xdr:row>32</xdr:row>
      <xdr:rowOff>133350</xdr:rowOff>
    </xdr:from>
    <xdr:to>
      <xdr:col>7</xdr:col>
      <xdr:colOff>352425</xdr:colOff>
      <xdr:row>36</xdr:row>
      <xdr:rowOff>142875</xdr:rowOff>
    </xdr:to>
    <xdr:sp macro="" textlink="">
      <xdr:nvSpPr>
        <xdr:cNvPr id="12" name="Elipsa 11"/>
        <xdr:cNvSpPr/>
      </xdr:nvSpPr>
      <xdr:spPr>
        <a:xfrm>
          <a:off x="3876675" y="5400675"/>
          <a:ext cx="742950" cy="657225"/>
        </a:xfrm>
        <a:prstGeom prst="ellipse">
          <a:avLst/>
        </a:prstGeom>
        <a:solidFill>
          <a:srgbClr val="C0504D"/>
        </a:solidFill>
        <a:ln>
          <a:solidFill>
            <a:srgbClr val="C0504D"/>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pl-PL" sz="1100"/>
        </a:p>
      </xdr:txBody>
    </xdr:sp>
    <xdr:clientData/>
  </xdr:twoCellAnchor>
  <xdr:twoCellAnchor>
    <xdr:from>
      <xdr:col>6</xdr:col>
      <xdr:colOff>314325</xdr:colOff>
      <xdr:row>33</xdr:row>
      <xdr:rowOff>85725</xdr:rowOff>
    </xdr:from>
    <xdr:to>
      <xdr:col>7</xdr:col>
      <xdr:colOff>276225</xdr:colOff>
      <xdr:row>36</xdr:row>
      <xdr:rowOff>38100</xdr:rowOff>
    </xdr:to>
    <xdr:sp macro="" textlink="">
      <xdr:nvSpPr>
        <xdr:cNvPr id="13" name="pole tekstowe 12"/>
        <xdr:cNvSpPr txBox="1"/>
      </xdr:nvSpPr>
      <xdr:spPr>
        <a:xfrm>
          <a:off x="3971925" y="5514975"/>
          <a:ext cx="571500" cy="438150"/>
        </a:xfrm>
        <a:prstGeom prst="rect">
          <a:avLst/>
        </a:prstGeom>
        <a:solidFill>
          <a:srgbClr val="C0504D"/>
        </a:solidFill>
        <a:ln w="9525" cmpd="sng">
          <a:solidFill>
            <a:srgbClr val="C0504D"/>
          </a:solid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b"/>
        <a:lstStyle/>
        <a:p>
          <a:pPr algn="ctr">
            <a:defRPr/>
          </a:pPr>
          <a:r>
            <a:rPr lang="en-US" sz="1100" b="0" i="0" u="none" baseline="0">
              <a:solidFill>
                <a:srgbClr val="FFFFFF"/>
              </a:solidFill>
              <a:latin typeface="Arial"/>
              <a:ea typeface="Arial"/>
              <a:cs typeface="Arial"/>
            </a:rPr>
            <a:t> 2003
-2005</a:t>
          </a:r>
        </a:p>
      </xdr:txBody>
    </xdr:sp>
    <xdr:clientData/>
  </xdr:twoCellAnchor>
  <xdr:twoCellAnchor>
    <xdr:from>
      <xdr:col>0</xdr:col>
      <xdr:colOff>285750</xdr:colOff>
      <xdr:row>38</xdr:row>
      <xdr:rowOff>76200</xdr:rowOff>
    </xdr:from>
    <xdr:to>
      <xdr:col>6</xdr:col>
      <xdr:colOff>200025</xdr:colOff>
      <xdr:row>43</xdr:row>
      <xdr:rowOff>9525</xdr:rowOff>
    </xdr:to>
    <xdr:sp macro="" textlink="">
      <xdr:nvSpPr>
        <xdr:cNvPr id="14" name="pole tekstowe 13"/>
        <xdr:cNvSpPr txBox="1"/>
      </xdr:nvSpPr>
      <xdr:spPr>
        <a:xfrm>
          <a:off x="285750" y="6315075"/>
          <a:ext cx="3571875" cy="74295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2003</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launching the website of Bank Pocztowy</a:t>
          </a:r>
          <a:endParaRPr lang="pl-PL" sz="1100">
            <a:solidFill>
              <a:schemeClr val="tx1"/>
            </a:solidFill>
            <a:latin typeface="Arial" pitchFamily="34" charset="0"/>
            <a:cs typeface="Arial" pitchFamily="34" charset="0"/>
          </a:endParaRPr>
        </a:p>
      </xdr:txBody>
    </xdr:sp>
    <xdr:clientData/>
  </xdr:twoCellAnchor>
  <xdr:twoCellAnchor>
    <xdr:from>
      <xdr:col>7</xdr:col>
      <xdr:colOff>381000</xdr:colOff>
      <xdr:row>40</xdr:row>
      <xdr:rowOff>104775</xdr:rowOff>
    </xdr:from>
    <xdr:to>
      <xdr:col>13</xdr:col>
      <xdr:colOff>295275</xdr:colOff>
      <xdr:row>46</xdr:row>
      <xdr:rowOff>9525</xdr:rowOff>
    </xdr:to>
    <xdr:sp macro="" textlink="">
      <xdr:nvSpPr>
        <xdr:cNvPr id="15" name="pole tekstowe 14"/>
        <xdr:cNvSpPr txBox="1"/>
      </xdr:nvSpPr>
      <xdr:spPr>
        <a:xfrm>
          <a:off x="4648200" y="6667500"/>
          <a:ext cx="3571875" cy="87630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2005</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Pocztowe Konto Standard and Nestor replace GIRO accounts</a:t>
          </a:r>
          <a:endParaRPr lang="pl-PL" sz="1100">
            <a:solidFill>
              <a:schemeClr val="tx1"/>
            </a:solidFill>
            <a:latin typeface="Arial" pitchFamily="34" charset="0"/>
            <a:cs typeface="Arial" pitchFamily="34" charset="0"/>
          </a:endParaRPr>
        </a:p>
      </xdr:txBody>
    </xdr:sp>
    <xdr:clientData/>
  </xdr:twoCellAnchor>
  <xdr:twoCellAnchor>
    <xdr:from>
      <xdr:col>6</xdr:col>
      <xdr:colOff>209550</xdr:colOff>
      <xdr:row>47</xdr:row>
      <xdr:rowOff>114299</xdr:rowOff>
    </xdr:from>
    <xdr:to>
      <xdr:col>7</xdr:col>
      <xdr:colOff>342900</xdr:colOff>
      <xdr:row>51</xdr:row>
      <xdr:rowOff>123824</xdr:rowOff>
    </xdr:to>
    <xdr:sp macro="" textlink="">
      <xdr:nvSpPr>
        <xdr:cNvPr id="16" name="Elipsa 15"/>
        <xdr:cNvSpPr/>
      </xdr:nvSpPr>
      <xdr:spPr>
        <a:xfrm>
          <a:off x="3867150" y="7810500"/>
          <a:ext cx="742950" cy="657225"/>
        </a:xfrm>
        <a:prstGeom prst="ellipse">
          <a:avLst/>
        </a:prstGeom>
        <a:solidFill>
          <a:srgbClr val="C0504D"/>
        </a:solidFill>
        <a:ln>
          <a:solidFill>
            <a:srgbClr val="C0504D"/>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pl-PL" sz="1100"/>
        </a:p>
      </xdr:txBody>
    </xdr:sp>
    <xdr:clientData/>
  </xdr:twoCellAnchor>
  <xdr:twoCellAnchor>
    <xdr:from>
      <xdr:col>6</xdr:col>
      <xdr:colOff>295275</xdr:colOff>
      <xdr:row>48</xdr:row>
      <xdr:rowOff>66675</xdr:rowOff>
    </xdr:from>
    <xdr:to>
      <xdr:col>7</xdr:col>
      <xdr:colOff>257175</xdr:colOff>
      <xdr:row>51</xdr:row>
      <xdr:rowOff>19050</xdr:rowOff>
    </xdr:to>
    <xdr:sp macro="" textlink="">
      <xdr:nvSpPr>
        <xdr:cNvPr id="17" name="pole tekstowe 16"/>
        <xdr:cNvSpPr txBox="1"/>
      </xdr:nvSpPr>
      <xdr:spPr>
        <a:xfrm>
          <a:off x="3952875" y="7924800"/>
          <a:ext cx="571500" cy="438150"/>
        </a:xfrm>
        <a:prstGeom prst="rect">
          <a:avLst/>
        </a:prstGeom>
        <a:solidFill>
          <a:srgbClr val="C0504D"/>
        </a:solidFill>
        <a:ln w="9525" cmpd="sng">
          <a:solidFill>
            <a:srgbClr val="C0504D"/>
          </a:solid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b"/>
        <a:lstStyle/>
        <a:p>
          <a:pPr algn="ctr">
            <a:defRPr/>
          </a:pPr>
          <a:r>
            <a:rPr lang="en-US" sz="1100" b="0" i="0" u="none" baseline="0">
              <a:solidFill>
                <a:srgbClr val="FFFFFF"/>
              </a:solidFill>
              <a:latin typeface="Arial"/>
              <a:ea typeface="Arial"/>
              <a:cs typeface="Arial"/>
            </a:rPr>
            <a:t> 2006
-2011</a:t>
          </a:r>
        </a:p>
      </xdr:txBody>
    </xdr:sp>
    <xdr:clientData/>
  </xdr:twoCellAnchor>
  <xdr:twoCellAnchor>
    <xdr:from>
      <xdr:col>0</xdr:col>
      <xdr:colOff>304800</xdr:colOff>
      <xdr:row>53</xdr:row>
      <xdr:rowOff>57150</xdr:rowOff>
    </xdr:from>
    <xdr:to>
      <xdr:col>6</xdr:col>
      <xdr:colOff>219075</xdr:colOff>
      <xdr:row>61</xdr:row>
      <xdr:rowOff>9526</xdr:rowOff>
    </xdr:to>
    <xdr:sp macro="" textlink="">
      <xdr:nvSpPr>
        <xdr:cNvPr id="18" name="pole tekstowe 17"/>
        <xdr:cNvSpPr txBox="1"/>
      </xdr:nvSpPr>
      <xdr:spPr>
        <a:xfrm>
          <a:off x="304800" y="8724900"/>
          <a:ext cx="3571875" cy="1247775"/>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2006</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agreement concluded by Bank Pocztowy and Poczta Polska underlying the principles of retail banking services provision and the current business model of Bank Pocztowy</a:t>
          </a:r>
          <a:endParaRPr lang="pl-PL" sz="1100">
            <a:solidFill>
              <a:schemeClr val="tx1"/>
            </a:solidFill>
            <a:latin typeface="Arial" pitchFamily="34" charset="0"/>
            <a:cs typeface="Arial" pitchFamily="34" charset="0"/>
          </a:endParaRPr>
        </a:p>
      </xdr:txBody>
    </xdr:sp>
    <xdr:clientData/>
  </xdr:twoCellAnchor>
  <xdr:twoCellAnchor>
    <xdr:from>
      <xdr:col>7</xdr:col>
      <xdr:colOff>333375</xdr:colOff>
      <xdr:row>55</xdr:row>
      <xdr:rowOff>47625</xdr:rowOff>
    </xdr:from>
    <xdr:to>
      <xdr:col>13</xdr:col>
      <xdr:colOff>247650</xdr:colOff>
      <xdr:row>60</xdr:row>
      <xdr:rowOff>114300</xdr:rowOff>
    </xdr:to>
    <xdr:sp macro="" textlink="">
      <xdr:nvSpPr>
        <xdr:cNvPr id="19" name="pole tekstowe 18"/>
        <xdr:cNvSpPr txBox="1"/>
      </xdr:nvSpPr>
      <xdr:spPr>
        <a:xfrm>
          <a:off x="4600575" y="9039225"/>
          <a:ext cx="3571875" cy="87630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2007</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launching the first online banking website Pocztowy24 for consumers</a:t>
          </a:r>
          <a:endParaRPr lang="pl-PL" sz="1100">
            <a:solidFill>
              <a:schemeClr val="tx1"/>
            </a:solidFill>
            <a:latin typeface="Arial" pitchFamily="34" charset="0"/>
            <a:cs typeface="Arial" pitchFamily="34" charset="0"/>
          </a:endParaRPr>
        </a:p>
      </xdr:txBody>
    </xdr:sp>
    <xdr:clientData/>
  </xdr:twoCellAnchor>
  <xdr:twoCellAnchor>
    <xdr:from>
      <xdr:col>0</xdr:col>
      <xdr:colOff>295275</xdr:colOff>
      <xdr:row>62</xdr:row>
      <xdr:rowOff>28574</xdr:rowOff>
    </xdr:from>
    <xdr:to>
      <xdr:col>6</xdr:col>
      <xdr:colOff>209550</xdr:colOff>
      <xdr:row>69</xdr:row>
      <xdr:rowOff>123824</xdr:rowOff>
    </xdr:to>
    <xdr:sp macro="" textlink="">
      <xdr:nvSpPr>
        <xdr:cNvPr id="20" name="pole tekstowe 19"/>
        <xdr:cNvSpPr txBox="1"/>
      </xdr:nvSpPr>
      <xdr:spPr>
        <a:xfrm>
          <a:off x="295275" y="10153650"/>
          <a:ext cx="3571875" cy="1228725"/>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2009</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launching the first online banking website Pocztowy24 for institutions. T</a:t>
          </a:r>
          <a:r>
            <a:rPr lang="en-US" sz="1100" b="0" i="0" u="none" baseline="0">
              <a:solidFill>
                <a:srgbClr val="000000"/>
              </a:solidFill>
              <a:latin typeface="+mn-lt"/>
              <a:ea typeface="+mn-lt"/>
              <a:cs typeface="+mn-lt"/>
            </a:rPr>
            <a:t>ransformation into a consumer bank</a:t>
          </a:r>
          <a:endParaRPr lang="pl-PL" sz="1100">
            <a:solidFill>
              <a:schemeClr val="tx1"/>
            </a:solidFill>
            <a:latin typeface="Arial" pitchFamily="34" charset="0"/>
            <a:cs typeface="Arial" pitchFamily="34" charset="0"/>
          </a:endParaRPr>
        </a:p>
      </xdr:txBody>
    </xdr:sp>
    <xdr:clientData/>
  </xdr:twoCellAnchor>
  <xdr:twoCellAnchor>
    <xdr:from>
      <xdr:col>7</xdr:col>
      <xdr:colOff>342900</xdr:colOff>
      <xdr:row>67</xdr:row>
      <xdr:rowOff>104775</xdr:rowOff>
    </xdr:from>
    <xdr:to>
      <xdr:col>13</xdr:col>
      <xdr:colOff>257175</xdr:colOff>
      <xdr:row>73</xdr:row>
      <xdr:rowOff>9525</xdr:rowOff>
    </xdr:to>
    <xdr:sp macro="" textlink="">
      <xdr:nvSpPr>
        <xdr:cNvPr id="21" name="pole tekstowe 20"/>
        <xdr:cNvSpPr txBox="1"/>
      </xdr:nvSpPr>
      <xdr:spPr>
        <a:xfrm>
          <a:off x="4610100" y="11039475"/>
          <a:ext cx="3571875" cy="87630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2011</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number of clients of Bank Pocztowy exceed one million.</a:t>
          </a:r>
          <a:r>
            <a:rPr lang="en-US" sz="1100" b="0" i="0" u="none" baseline="0">
              <a:solidFill>
                <a:srgbClr val="000000"/>
              </a:solidFill>
              <a:latin typeface="+mn-lt"/>
              <a:ea typeface="+mn-lt"/>
              <a:cs typeface="+mn-lt"/>
            </a:rPr>
            <a:t>
Bank’s bonds IPO, Catalyst</a:t>
          </a:r>
        </a:p>
      </xdr:txBody>
    </xdr:sp>
    <xdr:clientData/>
  </xdr:twoCellAnchor>
  <xdr:twoCellAnchor>
    <xdr:from>
      <xdr:col>6</xdr:col>
      <xdr:colOff>209550</xdr:colOff>
      <xdr:row>71</xdr:row>
      <xdr:rowOff>28575</xdr:rowOff>
    </xdr:from>
    <xdr:to>
      <xdr:col>7</xdr:col>
      <xdr:colOff>342900</xdr:colOff>
      <xdr:row>75</xdr:row>
      <xdr:rowOff>38100</xdr:rowOff>
    </xdr:to>
    <xdr:sp macro="" textlink="">
      <xdr:nvSpPr>
        <xdr:cNvPr id="22" name="Elipsa 21"/>
        <xdr:cNvSpPr/>
      </xdr:nvSpPr>
      <xdr:spPr>
        <a:xfrm>
          <a:off x="3867150" y="11610975"/>
          <a:ext cx="742950" cy="657225"/>
        </a:xfrm>
        <a:prstGeom prst="ellipse">
          <a:avLst/>
        </a:prstGeom>
        <a:solidFill>
          <a:srgbClr val="C0504D"/>
        </a:solidFill>
        <a:ln>
          <a:solidFill>
            <a:srgbClr val="C0504D"/>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pl-PL" sz="1100"/>
        </a:p>
      </xdr:txBody>
    </xdr:sp>
    <xdr:clientData/>
  </xdr:twoCellAnchor>
  <xdr:twoCellAnchor>
    <xdr:from>
      <xdr:col>7</xdr:col>
      <xdr:colOff>371475</xdr:colOff>
      <xdr:row>77</xdr:row>
      <xdr:rowOff>152400</xdr:rowOff>
    </xdr:from>
    <xdr:to>
      <xdr:col>13</xdr:col>
      <xdr:colOff>285750</xdr:colOff>
      <xdr:row>87</xdr:row>
      <xdr:rowOff>114300</xdr:rowOff>
    </xdr:to>
    <xdr:sp macro="" textlink="">
      <xdr:nvSpPr>
        <xdr:cNvPr id="23" name="pole tekstowe 22"/>
        <xdr:cNvSpPr txBox="1"/>
      </xdr:nvSpPr>
      <xdr:spPr>
        <a:xfrm>
          <a:off x="4638675" y="12706350"/>
          <a:ext cx="3571875" cy="158115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2015</a:t>
          </a:r>
          <a:r>
            <a:rPr lang="en-US" sz="1100" b="1" i="0" u="none" baseline="0">
              <a:solidFill>
                <a:srgbClr val="C00000"/>
              </a:solidFill>
              <a:latin typeface="+mn-lt"/>
              <a:ea typeface="+mn-lt"/>
              <a:cs typeface="+mn-lt"/>
            </a:rPr>
            <a:t>
________________________________________________</a:t>
          </a:r>
          <a:r>
            <a:rPr lang="en-US" sz="1000" b="0" i="0" u="none" baseline="0">
              <a:solidFill>
                <a:srgbClr val="000000"/>
              </a:solidFill>
              <a:latin typeface="Arial"/>
              <a:ea typeface="Arial"/>
              <a:cs typeface="Arial"/>
            </a:rPr>
            <a:t>
strategy of Bank Pocztowy aimed at becoming the top retail bank for provincial Poland by way of simplification of the product offer, processes, procedures, communication and even more efficient use of the network and cooperation with Poczta Polska</a:t>
          </a:r>
          <a:endParaRPr lang="pl-PL" sz="1100">
            <a:solidFill>
              <a:schemeClr val="tx1"/>
            </a:solidFill>
            <a:latin typeface="Arial" pitchFamily="34" charset="0"/>
            <a:cs typeface="Arial" pitchFamily="34" charset="0"/>
          </a:endParaRPr>
        </a:p>
      </xdr:txBody>
    </xdr:sp>
    <xdr:clientData/>
  </xdr:twoCellAnchor>
  <xdr:twoCellAnchor>
    <xdr:from>
      <xdr:col>6</xdr:col>
      <xdr:colOff>238125</xdr:colOff>
      <xdr:row>21</xdr:row>
      <xdr:rowOff>66675</xdr:rowOff>
    </xdr:from>
    <xdr:to>
      <xdr:col>6</xdr:col>
      <xdr:colOff>571500</xdr:colOff>
      <xdr:row>21</xdr:row>
      <xdr:rowOff>66675</xdr:rowOff>
    </xdr:to>
    <xdr:cxnSp macro="">
      <xdr:nvCxnSpPr>
        <xdr:cNvPr id="24" name="Łącznik prosty 23"/>
        <xdr:cNvCxnSpPr/>
      </xdr:nvCxnSpPr>
      <xdr:spPr>
        <a:xfrm>
          <a:off x="3895725" y="3552825"/>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38100</xdr:colOff>
      <xdr:row>22</xdr:row>
      <xdr:rowOff>38100</xdr:rowOff>
    </xdr:from>
    <xdr:to>
      <xdr:col>7</xdr:col>
      <xdr:colOff>371475</xdr:colOff>
      <xdr:row>22</xdr:row>
      <xdr:rowOff>38100</xdr:rowOff>
    </xdr:to>
    <xdr:cxnSp macro="">
      <xdr:nvCxnSpPr>
        <xdr:cNvPr id="25" name="Łącznik prosty 24"/>
        <xdr:cNvCxnSpPr/>
      </xdr:nvCxnSpPr>
      <xdr:spPr>
        <a:xfrm>
          <a:off x="4305300" y="3686175"/>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247650</xdr:colOff>
      <xdr:row>27</xdr:row>
      <xdr:rowOff>95250</xdr:rowOff>
    </xdr:from>
    <xdr:to>
      <xdr:col>6</xdr:col>
      <xdr:colOff>581025</xdr:colOff>
      <xdr:row>27</xdr:row>
      <xdr:rowOff>95250</xdr:rowOff>
    </xdr:to>
    <xdr:cxnSp macro="">
      <xdr:nvCxnSpPr>
        <xdr:cNvPr id="26" name="Łącznik prosty 25"/>
        <xdr:cNvCxnSpPr/>
      </xdr:nvCxnSpPr>
      <xdr:spPr>
        <a:xfrm>
          <a:off x="3905250" y="4552950"/>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47625</xdr:colOff>
      <xdr:row>28</xdr:row>
      <xdr:rowOff>76200</xdr:rowOff>
    </xdr:from>
    <xdr:to>
      <xdr:col>7</xdr:col>
      <xdr:colOff>381000</xdr:colOff>
      <xdr:row>28</xdr:row>
      <xdr:rowOff>76200</xdr:rowOff>
    </xdr:to>
    <xdr:cxnSp macro="">
      <xdr:nvCxnSpPr>
        <xdr:cNvPr id="27" name="Łącznik prosty 26"/>
        <xdr:cNvCxnSpPr/>
      </xdr:nvCxnSpPr>
      <xdr:spPr>
        <a:xfrm>
          <a:off x="4314825" y="4695825"/>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219075</xdr:colOff>
      <xdr:row>41</xdr:row>
      <xdr:rowOff>9525</xdr:rowOff>
    </xdr:from>
    <xdr:to>
      <xdr:col>6</xdr:col>
      <xdr:colOff>552450</xdr:colOff>
      <xdr:row>41</xdr:row>
      <xdr:rowOff>9525</xdr:rowOff>
    </xdr:to>
    <xdr:cxnSp macro="">
      <xdr:nvCxnSpPr>
        <xdr:cNvPr id="28" name="Łącznik prosty 27"/>
        <xdr:cNvCxnSpPr/>
      </xdr:nvCxnSpPr>
      <xdr:spPr>
        <a:xfrm>
          <a:off x="3876675" y="6734175"/>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47625</xdr:colOff>
      <xdr:row>43</xdr:row>
      <xdr:rowOff>28575</xdr:rowOff>
    </xdr:from>
    <xdr:to>
      <xdr:col>7</xdr:col>
      <xdr:colOff>381000</xdr:colOff>
      <xdr:row>43</xdr:row>
      <xdr:rowOff>28575</xdr:rowOff>
    </xdr:to>
    <xdr:cxnSp macro="">
      <xdr:nvCxnSpPr>
        <xdr:cNvPr id="29" name="Łącznik prosty 28"/>
        <xdr:cNvCxnSpPr/>
      </xdr:nvCxnSpPr>
      <xdr:spPr>
        <a:xfrm>
          <a:off x="4314825" y="7077075"/>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238125</xdr:colOff>
      <xdr:row>55</xdr:row>
      <xdr:rowOff>152400</xdr:rowOff>
    </xdr:from>
    <xdr:to>
      <xdr:col>6</xdr:col>
      <xdr:colOff>571500</xdr:colOff>
      <xdr:row>55</xdr:row>
      <xdr:rowOff>152400</xdr:rowOff>
    </xdr:to>
    <xdr:cxnSp macro="">
      <xdr:nvCxnSpPr>
        <xdr:cNvPr id="30" name="Łącznik prosty 29"/>
        <xdr:cNvCxnSpPr/>
      </xdr:nvCxnSpPr>
      <xdr:spPr>
        <a:xfrm>
          <a:off x="3895725" y="9144000"/>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0</xdr:colOff>
      <xdr:row>57</xdr:row>
      <xdr:rowOff>152400</xdr:rowOff>
    </xdr:from>
    <xdr:to>
      <xdr:col>7</xdr:col>
      <xdr:colOff>333375</xdr:colOff>
      <xdr:row>57</xdr:row>
      <xdr:rowOff>152400</xdr:rowOff>
    </xdr:to>
    <xdr:cxnSp macro="">
      <xdr:nvCxnSpPr>
        <xdr:cNvPr id="31" name="Łącznik prosty 30"/>
        <xdr:cNvCxnSpPr/>
      </xdr:nvCxnSpPr>
      <xdr:spPr>
        <a:xfrm>
          <a:off x="4267200" y="9467850"/>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238125</xdr:colOff>
      <xdr:row>64</xdr:row>
      <xdr:rowOff>123825</xdr:rowOff>
    </xdr:from>
    <xdr:to>
      <xdr:col>6</xdr:col>
      <xdr:colOff>571500</xdr:colOff>
      <xdr:row>64</xdr:row>
      <xdr:rowOff>123825</xdr:rowOff>
    </xdr:to>
    <xdr:cxnSp macro="">
      <xdr:nvCxnSpPr>
        <xdr:cNvPr id="32" name="Łącznik prosty 31"/>
        <xdr:cNvCxnSpPr/>
      </xdr:nvCxnSpPr>
      <xdr:spPr>
        <a:xfrm>
          <a:off x="3895725" y="10572750"/>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19050</xdr:colOff>
      <xdr:row>70</xdr:row>
      <xdr:rowOff>38100</xdr:rowOff>
    </xdr:from>
    <xdr:to>
      <xdr:col>7</xdr:col>
      <xdr:colOff>352425</xdr:colOff>
      <xdr:row>70</xdr:row>
      <xdr:rowOff>38100</xdr:rowOff>
    </xdr:to>
    <xdr:cxnSp macro="">
      <xdr:nvCxnSpPr>
        <xdr:cNvPr id="33" name="Łącznik prosty 32"/>
        <xdr:cNvCxnSpPr/>
      </xdr:nvCxnSpPr>
      <xdr:spPr>
        <a:xfrm>
          <a:off x="4286250" y="11458575"/>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247650</xdr:colOff>
      <xdr:row>77</xdr:row>
      <xdr:rowOff>114300</xdr:rowOff>
    </xdr:from>
    <xdr:to>
      <xdr:col>6</xdr:col>
      <xdr:colOff>581025</xdr:colOff>
      <xdr:row>77</xdr:row>
      <xdr:rowOff>114300</xdr:rowOff>
    </xdr:to>
    <xdr:cxnSp macro="">
      <xdr:nvCxnSpPr>
        <xdr:cNvPr id="34" name="Łącznik prosty 33"/>
        <xdr:cNvCxnSpPr/>
      </xdr:nvCxnSpPr>
      <xdr:spPr>
        <a:xfrm>
          <a:off x="3905250" y="12668250"/>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333375</xdr:colOff>
      <xdr:row>60</xdr:row>
      <xdr:rowOff>142874</xdr:rowOff>
    </xdr:from>
    <xdr:to>
      <xdr:col>13</xdr:col>
      <xdr:colOff>247650</xdr:colOff>
      <xdr:row>67</xdr:row>
      <xdr:rowOff>9525</xdr:rowOff>
    </xdr:to>
    <xdr:sp macro="" textlink="">
      <xdr:nvSpPr>
        <xdr:cNvPr id="35" name="pole tekstowe 34"/>
        <xdr:cNvSpPr txBox="1"/>
      </xdr:nvSpPr>
      <xdr:spPr>
        <a:xfrm>
          <a:off x="4600575" y="9944100"/>
          <a:ext cx="3571875" cy="1000125"/>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2010</a:t>
          </a:r>
          <a:r>
            <a:rPr lang="en-US" sz="1100" b="1" i="0" u="none" baseline="0">
              <a:solidFill>
                <a:srgbClr val="C00000"/>
              </a:solidFill>
              <a:latin typeface="+mn-lt"/>
              <a:ea typeface="+mn-lt"/>
              <a:cs typeface="+mn-lt"/>
            </a:rPr>
            <a:t>
________________________________________________</a:t>
          </a:r>
          <a:r>
            <a:rPr lang="en-US" sz="1100" b="0" i="0" u="none" baseline="0">
              <a:solidFill>
                <a:srgbClr val="000000"/>
              </a:solidFill>
              <a:latin typeface="+mn-lt"/>
              <a:ea typeface="+mn-lt"/>
              <a:cs typeface="+mn-lt"/>
            </a:rPr>
            <a:t>
opening first Microbranches, incorporating Spółka Dystrybucyjna and Centrum Operacyjne; the Bank Pocztowy Capital Group is established</a:t>
          </a:r>
          <a:endParaRPr lang="pl-PL" sz="1100">
            <a:solidFill>
              <a:schemeClr val="tx1"/>
            </a:solidFill>
            <a:latin typeface="Arial" pitchFamily="34" charset="0"/>
            <a:cs typeface="Arial" pitchFamily="34" charset="0"/>
          </a:endParaRPr>
        </a:p>
      </xdr:txBody>
    </xdr:sp>
    <xdr:clientData/>
  </xdr:twoCellAnchor>
  <xdr:twoCellAnchor>
    <xdr:from>
      <xdr:col>7</xdr:col>
      <xdr:colOff>9525</xdr:colOff>
      <xdr:row>63</xdr:row>
      <xdr:rowOff>85725</xdr:rowOff>
    </xdr:from>
    <xdr:to>
      <xdr:col>7</xdr:col>
      <xdr:colOff>342900</xdr:colOff>
      <xdr:row>63</xdr:row>
      <xdr:rowOff>85725</xdr:rowOff>
    </xdr:to>
    <xdr:cxnSp macro="">
      <xdr:nvCxnSpPr>
        <xdr:cNvPr id="36" name="Łącznik prosty 35"/>
        <xdr:cNvCxnSpPr/>
      </xdr:nvCxnSpPr>
      <xdr:spPr>
        <a:xfrm>
          <a:off x="4276725" y="10372725"/>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323850</xdr:colOff>
      <xdr:row>75</xdr:row>
      <xdr:rowOff>9525</xdr:rowOff>
    </xdr:from>
    <xdr:to>
      <xdr:col>6</xdr:col>
      <xdr:colOff>238125</xdr:colOff>
      <xdr:row>80</xdr:row>
      <xdr:rowOff>19050</xdr:rowOff>
    </xdr:to>
    <xdr:sp macro="" textlink="">
      <xdr:nvSpPr>
        <xdr:cNvPr id="37" name="pole tekstowe 36"/>
        <xdr:cNvSpPr txBox="1"/>
      </xdr:nvSpPr>
      <xdr:spPr>
        <a:xfrm>
          <a:off x="323850" y="12239625"/>
          <a:ext cx="3571875" cy="819150"/>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2012</a:t>
          </a:r>
          <a:r>
            <a:rPr lang="en-US" sz="1100" b="1" i="0" u="none" baseline="0">
              <a:solidFill>
                <a:srgbClr val="C00000"/>
              </a:solidFill>
              <a:latin typeface="+mn-lt"/>
              <a:ea typeface="+mn-lt"/>
              <a:cs typeface="+mn-lt"/>
            </a:rPr>
            <a:t>
________________________________________________</a:t>
          </a:r>
          <a:r>
            <a:rPr lang="en-US" sz="1100" b="0" i="0" u="none" baseline="0">
              <a:solidFill>
                <a:srgbClr val="000000"/>
              </a:solidFill>
              <a:latin typeface="+mn-lt"/>
              <a:ea typeface="+mn-lt"/>
              <a:cs typeface="+mn-lt"/>
            </a:rPr>
            <a:t>
exclusivity agreement with Poczta Polska</a:t>
          </a:r>
          <a:endParaRPr lang="pl-PL" sz="1100">
            <a:solidFill>
              <a:schemeClr val="dk1"/>
            </a:solidFill>
            <a:latin typeface="+mn-lt"/>
            <a:ea typeface="+mn-ea"/>
            <a:cs typeface="+mn-cs"/>
          </a:endParaRPr>
        </a:p>
      </xdr:txBody>
    </xdr:sp>
    <xdr:clientData/>
  </xdr:twoCellAnchor>
  <xdr:twoCellAnchor>
    <xdr:from>
      <xdr:col>6</xdr:col>
      <xdr:colOff>295275</xdr:colOff>
      <xdr:row>71</xdr:row>
      <xdr:rowOff>152400</xdr:rowOff>
    </xdr:from>
    <xdr:to>
      <xdr:col>7</xdr:col>
      <xdr:colOff>257175</xdr:colOff>
      <xdr:row>74</xdr:row>
      <xdr:rowOff>104775</xdr:rowOff>
    </xdr:to>
    <xdr:sp macro="" textlink="">
      <xdr:nvSpPr>
        <xdr:cNvPr id="38" name="pole tekstowe 37"/>
        <xdr:cNvSpPr txBox="1"/>
      </xdr:nvSpPr>
      <xdr:spPr>
        <a:xfrm>
          <a:off x="3952875" y="11734800"/>
          <a:ext cx="571500" cy="438150"/>
        </a:xfrm>
        <a:prstGeom prst="rect">
          <a:avLst/>
        </a:prstGeom>
        <a:solidFill>
          <a:srgbClr val="C0504D"/>
        </a:solidFill>
        <a:ln w="9525" cmpd="sng">
          <a:solidFill>
            <a:srgbClr val="C0504D"/>
          </a:solid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b"/>
        <a:lstStyle/>
        <a:p>
          <a:pPr algn="ctr">
            <a:defRPr/>
          </a:pPr>
          <a:r>
            <a:rPr lang="en-US" sz="1100" b="0" i="0" u="none" baseline="0">
              <a:solidFill>
                <a:srgbClr val="FFFFFF"/>
              </a:solidFill>
              <a:latin typeface="Arial"/>
              <a:ea typeface="Arial"/>
              <a:cs typeface="Arial"/>
            </a:rPr>
            <a:t> 2012
-2016</a:t>
          </a:r>
        </a:p>
      </xdr:txBody>
    </xdr:sp>
    <xdr:clientData/>
  </xdr:twoCellAnchor>
  <xdr:twoCellAnchor>
    <xdr:from>
      <xdr:col>7</xdr:col>
      <xdr:colOff>47625</xdr:colOff>
      <xdr:row>80</xdr:row>
      <xdr:rowOff>85725</xdr:rowOff>
    </xdr:from>
    <xdr:to>
      <xdr:col>7</xdr:col>
      <xdr:colOff>381000</xdr:colOff>
      <xdr:row>80</xdr:row>
      <xdr:rowOff>85725</xdr:rowOff>
    </xdr:to>
    <xdr:cxnSp macro="">
      <xdr:nvCxnSpPr>
        <xdr:cNvPr id="39" name="Łącznik prosty 38"/>
        <xdr:cNvCxnSpPr/>
      </xdr:nvCxnSpPr>
      <xdr:spPr>
        <a:xfrm>
          <a:off x="4314825" y="13125450"/>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400050</xdr:colOff>
      <xdr:row>84</xdr:row>
      <xdr:rowOff>38100</xdr:rowOff>
    </xdr:from>
    <xdr:to>
      <xdr:col>6</xdr:col>
      <xdr:colOff>314325</xdr:colOff>
      <xdr:row>89</xdr:row>
      <xdr:rowOff>133350</xdr:rowOff>
    </xdr:to>
    <xdr:sp macro="" textlink="">
      <xdr:nvSpPr>
        <xdr:cNvPr id="40" name="pole tekstowe 39"/>
        <xdr:cNvSpPr txBox="1"/>
      </xdr:nvSpPr>
      <xdr:spPr>
        <a:xfrm>
          <a:off x="400050" y="13725525"/>
          <a:ext cx="3571875" cy="904875"/>
        </a:xfrm>
        <a:prstGeom prst="rect">
          <a:avLst/>
        </a:prstGeom>
        <a:solidFill>
          <a:srgbClr val="F2F2F2"/>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lstStyle/>
        <a:p>
          <a:pPr>
            <a:defRPr/>
          </a:pPr>
          <a:r>
            <a:rPr lang="en-US" sz="1400" b="1" i="0" u="none" baseline="0">
              <a:solidFill>
                <a:srgbClr val="C0504D"/>
              </a:solidFill>
              <a:latin typeface="+mn-lt"/>
              <a:ea typeface="+mn-lt"/>
              <a:cs typeface="+mn-lt"/>
            </a:rPr>
            <a:t>2016</a:t>
          </a:r>
          <a:r>
            <a:rPr lang="en-US" sz="1100" b="1" i="0" u="none" baseline="0">
              <a:solidFill>
                <a:srgbClr val="C00000"/>
              </a:solidFill>
              <a:latin typeface="+mn-lt"/>
              <a:ea typeface="+mn-lt"/>
              <a:cs typeface="+mn-lt"/>
            </a:rPr>
            <a:t>
________________________________________________</a:t>
          </a:r>
          <a:r>
            <a:rPr lang="en-US" sz="1100" b="0" i="0" u="none" baseline="0">
              <a:solidFill>
                <a:srgbClr val="000000"/>
              </a:solidFill>
              <a:latin typeface="+mn-lt"/>
              <a:ea typeface="+mn-lt"/>
              <a:cs typeface="+mn-lt"/>
            </a:rPr>
            <a:t>
bond issue scheme for individual investors</a:t>
          </a:r>
          <a:endParaRPr lang="pl-PL" sz="1100">
            <a:solidFill>
              <a:schemeClr val="tx1"/>
            </a:solidFill>
            <a:latin typeface="Arial" pitchFamily="34" charset="0"/>
            <a:cs typeface="Arial" pitchFamily="34" charset="0"/>
          </a:endParaRPr>
        </a:p>
      </xdr:txBody>
    </xdr:sp>
    <xdr:clientData/>
  </xdr:twoCellAnchor>
  <xdr:twoCellAnchor>
    <xdr:from>
      <xdr:col>6</xdr:col>
      <xdr:colOff>314325</xdr:colOff>
      <xdr:row>87</xdr:row>
      <xdr:rowOff>57150</xdr:rowOff>
    </xdr:from>
    <xdr:to>
      <xdr:col>7</xdr:col>
      <xdr:colOff>38100</xdr:colOff>
      <xdr:row>87</xdr:row>
      <xdr:rowOff>57150</xdr:rowOff>
    </xdr:to>
    <xdr:cxnSp macro="">
      <xdr:nvCxnSpPr>
        <xdr:cNvPr id="41" name="Łącznik prosty 40"/>
        <xdr:cNvCxnSpPr/>
      </xdr:nvCxnSpPr>
      <xdr:spPr>
        <a:xfrm>
          <a:off x="3971925" y="14230350"/>
          <a:ext cx="333375" cy="0"/>
        </a:xfrm>
        <a:prstGeom prst="line">
          <a:avLst/>
        </a:prstGeom>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739236</xdr:colOff>
      <xdr:row>404</xdr:row>
      <xdr:rowOff>92344</xdr:rowOff>
    </xdr:from>
    <xdr:to>
      <xdr:col>6</xdr:col>
      <xdr:colOff>729711</xdr:colOff>
      <xdr:row>417</xdr:row>
      <xdr:rowOff>24055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320136</xdr:colOff>
      <xdr:row>404</xdr:row>
      <xdr:rowOff>111394</xdr:rowOff>
    </xdr:from>
    <xdr:to>
      <xdr:col>10</xdr:col>
      <xdr:colOff>15336</xdr:colOff>
      <xdr:row>417</xdr:row>
      <xdr:rowOff>43105</xdr:rowOff>
    </xdr:to>
    <xdr:graphicFrame macro="">
      <xdr:nvGraphicFramePr>
        <xdr:cNvPr id="3"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728057</xdr:colOff>
      <xdr:row>415</xdr:row>
      <xdr:rowOff>96864</xdr:rowOff>
    </xdr:from>
    <xdr:ext cx="1385700" cy="269176"/>
    <xdr:sp macro="" textlink="">
      <xdr:nvSpPr>
        <xdr:cNvPr id="5" name="TextBox 4"/>
        <xdr:cNvSpPr txBox="1"/>
      </xdr:nvSpPr>
      <xdr:spPr>
        <a:xfrm>
          <a:off x="3690493" y="40755699"/>
          <a:ext cx="1385700" cy="269176"/>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Household</a:t>
          </a:r>
          <a:r>
            <a:rPr lang="pl-PL" sz="600" baseline="0">
              <a:solidFill>
                <a:sysClr val="windowText" lastClr="000000"/>
              </a:solidFill>
              <a:latin typeface="Arial" pitchFamily="34" charset="0"/>
              <a:cs typeface="Arial" pitchFamily="34" charset="0"/>
            </a:rPr>
            <a:t> deposits (%)                  </a:t>
          </a:r>
        </a:p>
        <a:p>
          <a:pPr algn="ctr"/>
          <a:r>
            <a:rPr lang="pl-PL" sz="600">
              <a:solidFill>
                <a:sysClr val="windowText" lastClr="000000"/>
              </a:solidFill>
              <a:latin typeface="Arial" pitchFamily="34" charset="0"/>
              <a:cs typeface="Arial" pitchFamily="34" charset="0"/>
            </a:rPr>
            <a:t>Business</a:t>
          </a:r>
          <a:r>
            <a:rPr lang="pl-PL" sz="600" baseline="0">
              <a:solidFill>
                <a:sysClr val="windowText" lastClr="000000"/>
              </a:solidFill>
              <a:latin typeface="Arial" pitchFamily="34" charset="0"/>
              <a:cs typeface="Arial" pitchFamily="34" charset="0"/>
            </a:rPr>
            <a:t> deposits (%)                     </a:t>
          </a:r>
          <a:endParaRPr lang="pl-PL" sz="600">
            <a:solidFill>
              <a:sysClr val="windowText" lastClr="000000"/>
            </a:solidFill>
            <a:latin typeface="Arial" pitchFamily="34" charset="0"/>
            <a:cs typeface="Arial" pitchFamily="34" charset="0"/>
          </a:endParaRPr>
        </a:p>
      </xdr:txBody>
    </xdr:sp>
    <xdr:clientData/>
  </xdr:oneCellAnchor>
  <xdr:oneCellAnchor>
    <xdr:from>
      <xdr:col>8</xdr:col>
      <xdr:colOff>247628</xdr:colOff>
      <xdr:row>415</xdr:row>
      <xdr:rowOff>56504</xdr:rowOff>
    </xdr:from>
    <xdr:ext cx="1261756" cy="269176"/>
    <xdr:sp macro="" textlink="">
      <xdr:nvSpPr>
        <xdr:cNvPr id="6" name="TextBox 5"/>
        <xdr:cNvSpPr txBox="1"/>
      </xdr:nvSpPr>
      <xdr:spPr>
        <a:xfrm>
          <a:off x="6947416" y="40715339"/>
          <a:ext cx="1261756" cy="269176"/>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Household</a:t>
          </a:r>
          <a:r>
            <a:rPr lang="pl-PL" sz="600" baseline="0">
              <a:solidFill>
                <a:sysClr val="windowText" lastClr="000000"/>
              </a:solidFill>
              <a:latin typeface="Arial" pitchFamily="34" charset="0"/>
              <a:cs typeface="Arial" pitchFamily="34" charset="0"/>
            </a:rPr>
            <a:t> loans(%)                  </a:t>
          </a:r>
        </a:p>
        <a:p>
          <a:pPr algn="ctr"/>
          <a:r>
            <a:rPr lang="pl-PL" sz="600">
              <a:solidFill>
                <a:sysClr val="windowText" lastClr="000000"/>
              </a:solidFill>
              <a:latin typeface="Arial" pitchFamily="34" charset="0"/>
              <a:cs typeface="Arial" pitchFamily="34" charset="0"/>
            </a:rPr>
            <a:t>Business</a:t>
          </a:r>
          <a:r>
            <a:rPr lang="pl-PL" sz="600" baseline="0">
              <a:solidFill>
                <a:sysClr val="windowText" lastClr="000000"/>
              </a:solidFill>
              <a:latin typeface="Arial" pitchFamily="34" charset="0"/>
              <a:cs typeface="Arial" pitchFamily="34" charset="0"/>
            </a:rPr>
            <a:t> loans(%)                     </a:t>
          </a:r>
          <a:endParaRPr lang="pl-PL" sz="600">
            <a:solidFill>
              <a:sysClr val="windowText" lastClr="000000"/>
            </a:solidFill>
            <a:latin typeface="Arial" pitchFamily="34" charset="0"/>
            <a:cs typeface="Arial" pitchFamily="34" charset="0"/>
          </a:endParaRPr>
        </a:p>
      </xdr:txBody>
    </xdr:sp>
    <xdr:clientData/>
  </xdr:oneCellAnchor>
</xdr:wsDr>
</file>

<file path=xl/drawings/drawing21.xml><?xml version="1.0" encoding="utf-8"?>
<c:userShapes xmlns:c="http://schemas.openxmlformats.org/drawingml/2006/chart">
  <cdr:relSizeAnchor xmlns:cdr="http://schemas.openxmlformats.org/drawingml/2006/chartDrawing">
    <cdr:from>
      <cdr:x>0.721</cdr:x>
      <cdr:y>0.5305</cdr:y>
    </cdr:from>
    <cdr:to>
      <cdr:x>0.97125</cdr:x>
      <cdr:y>0.65125</cdr:y>
    </cdr:to>
    <cdr:sp macro="" textlink="">
      <cdr:nvSpPr>
        <cdr:cNvPr id="2" name="pole tekstowe 4"/>
        <cdr:cNvSpPr txBox="1"/>
      </cdr:nvSpPr>
      <cdr:spPr>
        <a:xfrm xmlns:a="http://schemas.openxmlformats.org/drawingml/2006/main">
          <a:off x="1838325" y="1076325"/>
          <a:ext cx="638175" cy="247650"/>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t>Źródło</a:t>
          </a:r>
          <a:r>
            <a:rPr lang="pl-PL" sz="700" i="1" baseline="0"/>
            <a:t>: NBP</a:t>
          </a:r>
          <a:endParaRPr lang="pl-PL" sz="700" i="1"/>
        </a:p>
      </cdr:txBody>
    </cdr:sp>
  </cdr:relSizeAnchor>
</c:userShapes>
</file>

<file path=xl/drawings/drawing22.xml><?xml version="1.0" encoding="utf-8"?>
<c:userShapes xmlns:c="http://schemas.openxmlformats.org/drawingml/2006/chart">
  <cdr:relSizeAnchor xmlns:cdr="http://schemas.openxmlformats.org/drawingml/2006/chartDrawing">
    <cdr:from>
      <cdr:x>0.72075</cdr:x>
      <cdr:y>0.46375</cdr:y>
    </cdr:from>
    <cdr:to>
      <cdr:x>0.969</cdr:x>
      <cdr:y>0.5845</cdr:y>
    </cdr:to>
    <cdr:sp macro="" textlink="">
      <cdr:nvSpPr>
        <cdr:cNvPr id="2" name="pole tekstowe 4"/>
        <cdr:cNvSpPr txBox="1"/>
      </cdr:nvSpPr>
      <cdr:spPr>
        <a:xfrm xmlns:a="http://schemas.openxmlformats.org/drawingml/2006/main">
          <a:off x="1857375" y="942975"/>
          <a:ext cx="638175" cy="247650"/>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t>Źródło</a:t>
          </a:r>
          <a:r>
            <a:rPr lang="pl-PL" sz="700" i="1" baseline="0"/>
            <a:t>: NBP</a:t>
          </a:r>
          <a:endParaRPr lang="pl-PL" sz="700" i="1"/>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269550</xdr:colOff>
      <xdr:row>6</xdr:row>
      <xdr:rowOff>22255</xdr:rowOff>
    </xdr:from>
    <xdr:to>
      <xdr:col>6</xdr:col>
      <xdr:colOff>134293</xdr:colOff>
      <xdr:row>21</xdr:row>
      <xdr:rowOff>41888</xdr:rowOff>
    </xdr:to>
    <xdr:graphicFrame macro="">
      <xdr:nvGraphicFramePr>
        <xdr:cNvPr id="2"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0.6115</cdr:x>
      <cdr:y>0.71825</cdr:y>
    </cdr:from>
    <cdr:to>
      <cdr:x>0.811</cdr:x>
      <cdr:y>0.80725</cdr:y>
    </cdr:to>
    <cdr:sp macro="" textlink="">
      <cdr:nvSpPr>
        <cdr:cNvPr id="2" name="pole tekstowe 4"/>
        <cdr:cNvSpPr txBox="1"/>
      </cdr:nvSpPr>
      <cdr:spPr>
        <a:xfrm xmlns:a="http://schemas.openxmlformats.org/drawingml/2006/main">
          <a:off x="1885950" y="1752600"/>
          <a:ext cx="619125" cy="219075"/>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600" i="1">
              <a:solidFill>
                <a:srgbClr val="484848"/>
              </a:solidFill>
            </a:rPr>
            <a:t>Source</a:t>
          </a:r>
          <a:r>
            <a:rPr lang="pl-PL" sz="600" i="1" baseline="0">
              <a:solidFill>
                <a:srgbClr val="484848"/>
              </a:solidFill>
            </a:rPr>
            <a:t>: PFSA</a:t>
          </a:r>
          <a:endParaRPr lang="pl-PL" sz="600" i="1">
            <a:solidFill>
              <a:srgbClr val="484848"/>
            </a:solidFil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19050</xdr:colOff>
      <xdr:row>6</xdr:row>
      <xdr:rowOff>0</xdr:rowOff>
    </xdr:from>
    <xdr:to>
      <xdr:col>7</xdr:col>
      <xdr:colOff>219075</xdr:colOff>
      <xdr:row>21</xdr:row>
      <xdr:rowOff>152400</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0.82698</cdr:x>
      <cdr:y>0.80074</cdr:y>
    </cdr:from>
    <cdr:to>
      <cdr:x>0.9955</cdr:x>
      <cdr:y>0.8895</cdr:y>
    </cdr:to>
    <cdr:sp macro="" textlink="">
      <cdr:nvSpPr>
        <cdr:cNvPr id="2" name="pole tekstowe 4"/>
        <cdr:cNvSpPr txBox="1"/>
      </cdr:nvSpPr>
      <cdr:spPr>
        <a:xfrm xmlns:a="http://schemas.openxmlformats.org/drawingml/2006/main">
          <a:off x="2686050" y="2066925"/>
          <a:ext cx="547359" cy="229119"/>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t>Source</a:t>
          </a:r>
          <a:r>
            <a:rPr lang="pl-PL" sz="700" i="1" baseline="0"/>
            <a:t>: NBP</a:t>
          </a:r>
          <a:endParaRPr lang="pl-PL" sz="700" i="1"/>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2236</xdr:rowOff>
    </xdr:from>
    <xdr:to>
      <xdr:col>2</xdr:col>
      <xdr:colOff>439637</xdr:colOff>
      <xdr:row>19</xdr:row>
      <xdr:rowOff>99220</xdr:rowOff>
    </xdr:to>
    <xdr:graphicFrame macro="">
      <xdr:nvGraphicFramePr>
        <xdr:cNvPr id="4" name="Wykres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179716</xdr:colOff>
      <xdr:row>4</xdr:row>
      <xdr:rowOff>38877</xdr:rowOff>
    </xdr:from>
    <xdr:to>
      <xdr:col>8</xdr:col>
      <xdr:colOff>583162</xdr:colOff>
      <xdr:row>22</xdr:row>
      <xdr:rowOff>7728</xdr:rowOff>
    </xdr:to>
    <xdr:graphicFrame macro="">
      <xdr:nvGraphicFramePr>
        <xdr:cNvPr id="3"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9</xdr:col>
      <xdr:colOff>199267</xdr:colOff>
      <xdr:row>2</xdr:row>
      <xdr:rowOff>28573</xdr:rowOff>
    </xdr:from>
    <xdr:to>
      <xdr:col>12</xdr:col>
      <xdr:colOff>545704</xdr:colOff>
      <xdr:row>17</xdr:row>
      <xdr:rowOff>79376</xdr:rowOff>
    </xdr:to>
    <xdr:graphicFrame macro="">
      <xdr:nvGraphicFramePr>
        <xdr:cNvPr id="2"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26078</xdr:colOff>
      <xdr:row>52</xdr:row>
      <xdr:rowOff>147428</xdr:rowOff>
    </xdr:from>
    <xdr:to>
      <xdr:col>13</xdr:col>
      <xdr:colOff>59530</xdr:colOff>
      <xdr:row>68</xdr:row>
      <xdr:rowOff>119062</xdr:rowOff>
    </xdr:to>
    <xdr:graphicFrame macro="">
      <xdr:nvGraphicFramePr>
        <xdr:cNvPr id="3"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109192</xdr:colOff>
      <xdr:row>35</xdr:row>
      <xdr:rowOff>10562</xdr:rowOff>
    </xdr:from>
    <xdr:to>
      <xdr:col>13</xdr:col>
      <xdr:colOff>39688</xdr:colOff>
      <xdr:row>52</xdr:row>
      <xdr:rowOff>0</xdr:rowOff>
    </xdr:to>
    <xdr:graphicFrame macro="">
      <xdr:nvGraphicFramePr>
        <xdr:cNvPr id="4" name="Wykres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79375</xdr:colOff>
      <xdr:row>18</xdr:row>
      <xdr:rowOff>109140</xdr:rowOff>
    </xdr:from>
    <xdr:to>
      <xdr:col>12</xdr:col>
      <xdr:colOff>446484</xdr:colOff>
      <xdr:row>33</xdr:row>
      <xdr:rowOff>79375</xdr:rowOff>
    </xdr:to>
    <xdr:graphicFrame macro="">
      <xdr:nvGraphicFramePr>
        <xdr:cNvPr id="6"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244078</xdr:colOff>
      <xdr:row>0</xdr:row>
      <xdr:rowOff>106363</xdr:rowOff>
    </xdr:from>
    <xdr:to>
      <xdr:col>6</xdr:col>
      <xdr:colOff>57944</xdr:colOff>
      <xdr:row>13</xdr:row>
      <xdr:rowOff>87313</xdr:rowOff>
    </xdr:to>
    <xdr:graphicFrame macro="">
      <xdr:nvGraphicFramePr>
        <xdr:cNvPr id="7" name="Wykres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215900</xdr:colOff>
      <xdr:row>0</xdr:row>
      <xdr:rowOff>116285</xdr:rowOff>
    </xdr:from>
    <xdr:to>
      <xdr:col>3</xdr:col>
      <xdr:colOff>25400</xdr:colOff>
      <xdr:row>13</xdr:row>
      <xdr:rowOff>97235</xdr:rowOff>
    </xdr:to>
    <xdr:graphicFrame macro="">
      <xdr:nvGraphicFramePr>
        <xdr:cNvPr id="8" name="Wykres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323057</xdr:colOff>
      <xdr:row>0</xdr:row>
      <xdr:rowOff>78581</xdr:rowOff>
    </xdr:from>
    <xdr:to>
      <xdr:col>11</xdr:col>
      <xdr:colOff>208757</xdr:colOff>
      <xdr:row>13</xdr:row>
      <xdr:rowOff>116681</xdr:rowOff>
    </xdr:to>
    <xdr:graphicFrame macro="">
      <xdr:nvGraphicFramePr>
        <xdr:cNvPr id="10" name="Wykres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545703</xdr:colOff>
      <xdr:row>0</xdr:row>
      <xdr:rowOff>39688</xdr:rowOff>
    </xdr:from>
    <xdr:to>
      <xdr:col>16</xdr:col>
      <xdr:colOff>438547</xdr:colOff>
      <xdr:row>14</xdr:row>
      <xdr:rowOff>48022</xdr:rowOff>
    </xdr:to>
    <xdr:graphicFrame macro="">
      <xdr:nvGraphicFramePr>
        <xdr:cNvPr id="14" name="Wykres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63654</xdr:colOff>
      <xdr:row>12</xdr:row>
      <xdr:rowOff>302</xdr:rowOff>
    </xdr:from>
    <xdr:ext cx="540000" cy="269176"/>
    <xdr:sp macro="" textlink="">
      <xdr:nvSpPr>
        <xdr:cNvPr id="2" name="TextBox 1"/>
        <xdr:cNvSpPr txBox="1"/>
      </xdr:nvSpPr>
      <xdr:spPr>
        <a:xfrm>
          <a:off x="668888" y="1905302"/>
          <a:ext cx="540000" cy="269176"/>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COMMERCIAL</a:t>
          </a:r>
          <a:r>
            <a:rPr lang="pl-PL" sz="600" baseline="0">
              <a:solidFill>
                <a:sysClr val="windowText" lastClr="000000"/>
              </a:solidFill>
              <a:latin typeface="Arial" pitchFamily="34" charset="0"/>
              <a:cs typeface="Arial" pitchFamily="34" charset="0"/>
            </a:rPr>
            <a:t> </a:t>
          </a:r>
        </a:p>
        <a:p>
          <a:pPr algn="ctr"/>
          <a:r>
            <a:rPr lang="pl-PL" sz="600" baseline="0">
              <a:solidFill>
                <a:sysClr val="windowText" lastClr="000000"/>
              </a:solidFill>
              <a:latin typeface="Arial" pitchFamily="34" charset="0"/>
              <a:cs typeface="Arial" pitchFamily="34" charset="0"/>
            </a:rPr>
            <a:t>BANKS</a:t>
          </a:r>
          <a:endParaRPr lang="pl-PL" sz="600">
            <a:solidFill>
              <a:sysClr val="windowText" lastClr="000000"/>
            </a:solidFill>
            <a:latin typeface="Arial" pitchFamily="34" charset="0"/>
            <a:cs typeface="Arial" pitchFamily="34" charset="0"/>
          </a:endParaRPr>
        </a:p>
      </xdr:txBody>
    </xdr:sp>
    <xdr:clientData/>
  </xdr:oneCellAnchor>
  <xdr:oneCellAnchor>
    <xdr:from>
      <xdr:col>4</xdr:col>
      <xdr:colOff>178594</xdr:colOff>
      <xdr:row>12</xdr:row>
      <xdr:rowOff>0</xdr:rowOff>
    </xdr:from>
    <xdr:ext cx="576000" cy="269176"/>
    <xdr:sp macro="" textlink="">
      <xdr:nvSpPr>
        <xdr:cNvPr id="11" name="TextBox 10"/>
        <xdr:cNvSpPr txBox="1"/>
      </xdr:nvSpPr>
      <xdr:spPr>
        <a:xfrm>
          <a:off x="2599532" y="1905000"/>
          <a:ext cx="576000" cy="269176"/>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COMMERCIAL</a:t>
          </a:r>
          <a:r>
            <a:rPr lang="pl-PL" sz="600" baseline="0">
              <a:solidFill>
                <a:sysClr val="windowText" lastClr="000000"/>
              </a:solidFill>
              <a:latin typeface="Arial" pitchFamily="34" charset="0"/>
              <a:cs typeface="Arial" pitchFamily="34" charset="0"/>
            </a:rPr>
            <a:t> </a:t>
          </a:r>
        </a:p>
        <a:p>
          <a:pPr algn="ctr"/>
          <a:r>
            <a:rPr lang="pl-PL" sz="600" baseline="0">
              <a:solidFill>
                <a:sysClr val="windowText" lastClr="000000"/>
              </a:solidFill>
              <a:latin typeface="Arial" pitchFamily="34" charset="0"/>
              <a:cs typeface="Arial" pitchFamily="34" charset="0"/>
            </a:rPr>
            <a:t>BANKS</a:t>
          </a:r>
          <a:endParaRPr lang="pl-PL" sz="600">
            <a:solidFill>
              <a:sysClr val="windowText" lastClr="000000"/>
            </a:solidFill>
            <a:latin typeface="Arial" pitchFamily="34" charset="0"/>
            <a:cs typeface="Arial" pitchFamily="34" charset="0"/>
          </a:endParaRPr>
        </a:p>
      </xdr:txBody>
    </xdr:sp>
    <xdr:clientData/>
  </xdr:oneCellAnchor>
  <xdr:oneCellAnchor>
    <xdr:from>
      <xdr:col>7</xdr:col>
      <xdr:colOff>461839</xdr:colOff>
      <xdr:row>11</xdr:row>
      <xdr:rowOff>79376</xdr:rowOff>
    </xdr:from>
    <xdr:ext cx="540000" cy="269176"/>
    <xdr:sp macro="" textlink="">
      <xdr:nvSpPr>
        <xdr:cNvPr id="12" name="TextBox 11"/>
        <xdr:cNvSpPr txBox="1"/>
      </xdr:nvSpPr>
      <xdr:spPr>
        <a:xfrm>
          <a:off x="4698480" y="1825626"/>
          <a:ext cx="540000" cy="269176"/>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COMMERCIAL</a:t>
          </a:r>
          <a:r>
            <a:rPr lang="pl-PL" sz="600" baseline="0">
              <a:solidFill>
                <a:sysClr val="windowText" lastClr="000000"/>
              </a:solidFill>
              <a:latin typeface="Arial" pitchFamily="34" charset="0"/>
              <a:cs typeface="Arial" pitchFamily="34" charset="0"/>
            </a:rPr>
            <a:t> </a:t>
          </a:r>
        </a:p>
        <a:p>
          <a:pPr algn="ctr"/>
          <a:r>
            <a:rPr lang="pl-PL" sz="600" baseline="0">
              <a:solidFill>
                <a:sysClr val="windowText" lastClr="000000"/>
              </a:solidFill>
              <a:latin typeface="Arial" pitchFamily="34" charset="0"/>
              <a:cs typeface="Arial" pitchFamily="34" charset="0"/>
            </a:rPr>
            <a:t>BANKS 2015 </a:t>
          </a:r>
          <a:endParaRPr lang="pl-PL" sz="600">
            <a:solidFill>
              <a:sysClr val="windowText" lastClr="000000"/>
            </a:solidFill>
            <a:latin typeface="Arial" pitchFamily="34" charset="0"/>
            <a:cs typeface="Arial" pitchFamily="34" charset="0"/>
          </a:endParaRPr>
        </a:p>
      </xdr:txBody>
    </xdr:sp>
    <xdr:clientData/>
  </xdr:oneCellAnchor>
  <xdr:oneCellAnchor>
    <xdr:from>
      <xdr:col>13</xdr:col>
      <xdr:colOff>55043</xdr:colOff>
      <xdr:row>11</xdr:row>
      <xdr:rowOff>128985</xdr:rowOff>
    </xdr:from>
    <xdr:ext cx="576000" cy="269176"/>
    <xdr:sp macro="" textlink="">
      <xdr:nvSpPr>
        <xdr:cNvPr id="13" name="TextBox 12"/>
        <xdr:cNvSpPr txBox="1"/>
      </xdr:nvSpPr>
      <xdr:spPr>
        <a:xfrm>
          <a:off x="7923090" y="1875235"/>
          <a:ext cx="576000" cy="269176"/>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COMMERCIAL</a:t>
          </a:r>
          <a:r>
            <a:rPr lang="pl-PL" sz="600" baseline="0">
              <a:solidFill>
                <a:sysClr val="windowText" lastClr="000000"/>
              </a:solidFill>
              <a:latin typeface="Arial" pitchFamily="34" charset="0"/>
              <a:cs typeface="Arial" pitchFamily="34" charset="0"/>
            </a:rPr>
            <a:t> </a:t>
          </a:r>
        </a:p>
        <a:p>
          <a:pPr algn="ctr"/>
          <a:r>
            <a:rPr lang="pl-PL" sz="600" baseline="0">
              <a:solidFill>
                <a:sysClr val="windowText" lastClr="000000"/>
              </a:solidFill>
              <a:latin typeface="Arial" pitchFamily="34" charset="0"/>
              <a:cs typeface="Arial" pitchFamily="34" charset="0"/>
            </a:rPr>
            <a:t>BANKS 2015</a:t>
          </a:r>
          <a:endParaRPr lang="pl-PL" sz="600">
            <a:solidFill>
              <a:sysClr val="windowText" lastClr="000000"/>
            </a:solidFill>
            <a:latin typeface="Arial" pitchFamily="34" charset="0"/>
            <a:cs typeface="Arial" pitchFamily="34" charset="0"/>
          </a:endParaRPr>
        </a:p>
      </xdr:txBody>
    </xdr:sp>
    <xdr:clientData/>
  </xdr:oneCellAnchor>
  <xdr:oneCellAnchor>
    <xdr:from>
      <xdr:col>7</xdr:col>
      <xdr:colOff>125900</xdr:colOff>
      <xdr:row>11</xdr:row>
      <xdr:rowOff>79375</xdr:rowOff>
    </xdr:from>
    <xdr:ext cx="324000" cy="269176"/>
    <xdr:sp macro="" textlink="">
      <xdr:nvSpPr>
        <xdr:cNvPr id="15" name="TextBox 14"/>
        <xdr:cNvSpPr txBox="1"/>
      </xdr:nvSpPr>
      <xdr:spPr>
        <a:xfrm>
          <a:off x="4362541" y="1825625"/>
          <a:ext cx="324000" cy="269176"/>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GROUP</a:t>
          </a:r>
        </a:p>
        <a:p>
          <a:pPr algn="ctr"/>
          <a:r>
            <a:rPr lang="pl-PL" sz="600">
              <a:solidFill>
                <a:sysClr val="windowText" lastClr="000000"/>
              </a:solidFill>
              <a:latin typeface="Arial" pitchFamily="34" charset="0"/>
              <a:cs typeface="Arial" pitchFamily="34" charset="0"/>
            </a:rPr>
            <a:t> 2016</a:t>
          </a:r>
        </a:p>
      </xdr:txBody>
    </xdr:sp>
    <xdr:clientData/>
  </xdr:oneCellAnchor>
  <xdr:oneCellAnchor>
    <xdr:from>
      <xdr:col>12</xdr:col>
      <xdr:colOff>307577</xdr:colOff>
      <xdr:row>11</xdr:row>
      <xdr:rowOff>119063</xdr:rowOff>
    </xdr:from>
    <xdr:ext cx="288000" cy="269176"/>
    <xdr:sp macro="" textlink="">
      <xdr:nvSpPr>
        <xdr:cNvPr id="16" name="TextBox 15"/>
        <xdr:cNvSpPr txBox="1"/>
      </xdr:nvSpPr>
      <xdr:spPr>
        <a:xfrm>
          <a:off x="7570390" y="1865313"/>
          <a:ext cx="288000" cy="269176"/>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b">
          <a:spAutoFit/>
        </a:bodyPr>
        <a:lstStyle/>
        <a:p>
          <a:pPr algn="ctr"/>
          <a:r>
            <a:rPr lang="pl-PL" sz="600">
              <a:solidFill>
                <a:sysClr val="windowText" lastClr="000000"/>
              </a:solidFill>
              <a:latin typeface="Arial" pitchFamily="34" charset="0"/>
              <a:cs typeface="Arial" pitchFamily="34" charset="0"/>
            </a:rPr>
            <a:t>GROUP</a:t>
          </a:r>
        </a:p>
        <a:p>
          <a:pPr algn="ctr"/>
          <a:r>
            <a:rPr lang="pl-PL" sz="600">
              <a:solidFill>
                <a:sysClr val="windowText" lastClr="000000"/>
              </a:solidFill>
              <a:latin typeface="Arial" pitchFamily="34" charset="0"/>
              <a:cs typeface="Arial" pitchFamily="34" charset="0"/>
            </a:rPr>
            <a:t> 2016</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9</xdr:col>
      <xdr:colOff>223365</xdr:colOff>
      <xdr:row>3</xdr:row>
      <xdr:rowOff>38100</xdr:rowOff>
    </xdr:from>
    <xdr:to>
      <xdr:col>13</xdr:col>
      <xdr:colOff>171450</xdr:colOff>
      <xdr:row>18</xdr:row>
      <xdr:rowOff>0</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749035</xdr:colOff>
      <xdr:row>20</xdr:row>
      <xdr:rowOff>76200</xdr:rowOff>
    </xdr:from>
    <xdr:to>
      <xdr:col>13</xdr:col>
      <xdr:colOff>218708</xdr:colOff>
      <xdr:row>37</xdr:row>
      <xdr:rowOff>154363</xdr:rowOff>
    </xdr:to>
    <xdr:graphicFrame macro="">
      <xdr:nvGraphicFramePr>
        <xdr:cNvPr id="5" name="Wykres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32053</xdr:colOff>
      <xdr:row>56</xdr:row>
      <xdr:rowOff>119063</xdr:rowOff>
    </xdr:from>
    <xdr:to>
      <xdr:col>13</xdr:col>
      <xdr:colOff>654841</xdr:colOff>
      <xdr:row>73</xdr:row>
      <xdr:rowOff>51681</xdr:rowOff>
    </xdr:to>
    <xdr:graphicFrame macro="">
      <xdr:nvGraphicFramePr>
        <xdr:cNvPr id="7"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52334</xdr:colOff>
      <xdr:row>56</xdr:row>
      <xdr:rowOff>144576</xdr:rowOff>
    </xdr:from>
    <xdr:to>
      <xdr:col>19</xdr:col>
      <xdr:colOff>702599</xdr:colOff>
      <xdr:row>73</xdr:row>
      <xdr:rowOff>77194</xdr:rowOff>
    </xdr:to>
    <xdr:graphicFrame macro="">
      <xdr:nvGraphicFramePr>
        <xdr:cNvPr id="8"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0.0225</cdr:x>
      <cdr:y>0.78125</cdr:y>
    </cdr:from>
    <cdr:to>
      <cdr:x>0.47675</cdr:x>
      <cdr:y>0.88625</cdr:y>
    </cdr:to>
    <cdr:sp macro="" textlink="">
      <cdr:nvSpPr>
        <cdr:cNvPr id="2" name="pole tekstowe 1"/>
        <cdr:cNvSpPr txBox="1"/>
      </cdr:nvSpPr>
      <cdr:spPr>
        <a:xfrm xmlns:a="http://schemas.openxmlformats.org/drawingml/2006/main">
          <a:off x="66675" y="2295525"/>
          <a:ext cx="1495425" cy="304800"/>
        </a:xfrm>
        <a:prstGeom xmlns:a="http://schemas.openxmlformats.org/drawingml/2006/main" prst="rect">
          <a:avLst/>
        </a:prstGeom>
        <a:solidFill xmlns:a="http://schemas.openxmlformats.org/drawingml/2006/main">
          <a:srgbClr val="FFFFFF"/>
        </a:solidFill>
        <a:ln xmlns:a="http://schemas.openxmlformats.org/drawingml/2006/main" w="9525" cmpd="sng">
          <a:noFill/>
        </a:ln>
        <a:effectLst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pl-PL" sz="900" i="1">
              <a:solidFill>
                <a:sysClr val="windowText" lastClr="000000"/>
              </a:solidFill>
              <a:latin typeface="+mn-lt"/>
              <a:cs typeface="Arial" pitchFamily="34" charset="0"/>
            </a:rPr>
            <a:t>                 own network</a:t>
          </a:r>
          <a:endParaRPr lang="pl-PL" sz="900" i="1" baseline="0">
            <a:solidFill>
              <a:sysClr val="windowText" lastClr="000000"/>
            </a:solidFill>
            <a:latin typeface="+mn-lt"/>
            <a:cs typeface="Arial" pitchFamily="34" charset="0"/>
          </a:endParaRPr>
        </a:p>
        <a:p xmlns:a="http://schemas.openxmlformats.org/drawingml/2006/main">
          <a:pPr algn="l"/>
          <a:r>
            <a:rPr lang="pl-PL" sz="600" i="1" baseline="0">
              <a:solidFill>
                <a:sysClr val="windowText" lastClr="000000"/>
              </a:solidFill>
              <a:latin typeface="+mn-lt"/>
              <a:cs typeface="Arial" pitchFamily="34" charset="0"/>
            </a:rPr>
            <a:t> (inlcuding accounts opened by agents)</a:t>
          </a:r>
          <a:endParaRPr lang="pl-PL" sz="600" i="1">
            <a:solidFill>
              <a:sysClr val="windowText" lastClr="000000"/>
            </a:solidFill>
            <a:latin typeface="+mn-lt"/>
            <a:cs typeface="Arial" pitchFamily="34" charset="0"/>
          </a:endParaRPr>
        </a:p>
      </cdr:txBody>
    </cdr:sp>
  </cdr:relSizeAnchor>
  <cdr:relSizeAnchor xmlns:cdr="http://schemas.openxmlformats.org/drawingml/2006/chartDrawing">
    <cdr:from>
      <cdr:x>0.64392</cdr:x>
      <cdr:y>0.79134</cdr:y>
    </cdr:from>
    <cdr:to>
      <cdr:x>0.9971</cdr:x>
      <cdr:y>0.86934</cdr:y>
    </cdr:to>
    <cdr:sp macro="" textlink="">
      <cdr:nvSpPr>
        <cdr:cNvPr id="3" name="pole tekstowe 1"/>
        <cdr:cNvSpPr txBox="1"/>
      </cdr:nvSpPr>
      <cdr:spPr>
        <a:xfrm xmlns:a="http://schemas.openxmlformats.org/drawingml/2006/main">
          <a:off x="2117989" y="2330648"/>
          <a:ext cx="1161683" cy="229724"/>
        </a:xfrm>
        <a:prstGeom xmlns:a="http://schemas.openxmlformats.org/drawingml/2006/main" prst="rect">
          <a:avLst/>
        </a:prstGeom>
        <a:solidFill xmlns:a="http://schemas.openxmlformats.org/drawingml/2006/main">
          <a:srgbClr val="FFFFFF"/>
        </a:solidFill>
        <a:ln xmlns:a="http://schemas.openxmlformats.org/drawingml/2006/main" w="9525" cmpd="sng">
          <a:noFill/>
        </a:ln>
        <a:effectLst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pl-PL" sz="900" i="1">
              <a:solidFill>
                <a:sysClr val="windowText" lastClr="000000"/>
              </a:solidFill>
              <a:latin typeface="+mn-lt"/>
              <a:cs typeface="Arial" pitchFamily="34" charset="0"/>
            </a:rPr>
            <a:t>   network of </a:t>
          </a:r>
        </a:p>
        <a:p xmlns:a="http://schemas.openxmlformats.org/drawingml/2006/main">
          <a:pPr algn="l"/>
          <a:r>
            <a:rPr lang="pl-PL" sz="900" i="1">
              <a:solidFill>
                <a:sysClr val="windowText" lastClr="000000"/>
              </a:solidFill>
              <a:latin typeface="+mn-lt"/>
              <a:cs typeface="Arial" pitchFamily="34" charset="0"/>
            </a:rPr>
            <a:t>Poczta</a:t>
          </a:r>
          <a:r>
            <a:rPr lang="pl-PL" sz="900" i="1" baseline="0">
              <a:solidFill>
                <a:sysClr val="windowText" lastClr="000000"/>
              </a:solidFill>
              <a:latin typeface="+mn-lt"/>
              <a:cs typeface="Arial" pitchFamily="34" charset="0"/>
            </a:rPr>
            <a:t> Polska</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1333500</xdr:colOff>
      <xdr:row>5</xdr:row>
      <xdr:rowOff>0</xdr:rowOff>
    </xdr:from>
    <xdr:to>
      <xdr:col>8</xdr:col>
      <xdr:colOff>190500</xdr:colOff>
      <xdr:row>20</xdr:row>
      <xdr:rowOff>142875</xdr:rowOff>
    </xdr:to>
    <xdr:graphicFrame macro="">
      <xdr:nvGraphicFramePr>
        <xdr:cNvPr id="2" name="Wykres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218281</xdr:colOff>
      <xdr:row>14</xdr:row>
      <xdr:rowOff>9922</xdr:rowOff>
    </xdr:from>
    <xdr:to>
      <xdr:col>13</xdr:col>
      <xdr:colOff>390526</xdr:colOff>
      <xdr:row>28</xdr:row>
      <xdr:rowOff>133351</xdr:rowOff>
    </xdr:to>
    <xdr:graphicFrame macro="">
      <xdr:nvGraphicFramePr>
        <xdr:cNvPr id="2" name="Wykres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273446</xdr:colOff>
      <xdr:row>31</xdr:row>
      <xdr:rowOff>89298</xdr:rowOff>
    </xdr:from>
    <xdr:to>
      <xdr:col>13</xdr:col>
      <xdr:colOff>754063</xdr:colOff>
      <xdr:row>46</xdr:row>
      <xdr:rowOff>29766</xdr:rowOff>
    </xdr:to>
    <xdr:graphicFrame macro="">
      <xdr:nvGraphicFramePr>
        <xdr:cNvPr id="3" name="Wykres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327421</xdr:colOff>
      <xdr:row>47</xdr:row>
      <xdr:rowOff>138905</xdr:rowOff>
    </xdr:from>
    <xdr:to>
      <xdr:col>13</xdr:col>
      <xdr:colOff>484754</xdr:colOff>
      <xdr:row>63</xdr:row>
      <xdr:rowOff>26023</xdr:rowOff>
    </xdr:to>
    <xdr:graphicFrame macro="">
      <xdr:nvGraphicFramePr>
        <xdr:cNvPr id="4" name="Wykres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407194</xdr:colOff>
      <xdr:row>66</xdr:row>
      <xdr:rowOff>38099</xdr:rowOff>
    </xdr:from>
    <xdr:to>
      <xdr:col>13</xdr:col>
      <xdr:colOff>597695</xdr:colOff>
      <xdr:row>81</xdr:row>
      <xdr:rowOff>47625</xdr:rowOff>
    </xdr:to>
    <xdr:graphicFrame macro="">
      <xdr:nvGraphicFramePr>
        <xdr:cNvPr id="5" name="Wykres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262423</xdr:colOff>
      <xdr:row>18</xdr:row>
      <xdr:rowOff>29158</xdr:rowOff>
    </xdr:from>
    <xdr:to>
      <xdr:col>10</xdr:col>
      <xdr:colOff>438150</xdr:colOff>
      <xdr:row>41</xdr:row>
      <xdr:rowOff>114300</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223117</xdr:colOff>
      <xdr:row>30</xdr:row>
      <xdr:rowOff>44092</xdr:rowOff>
    </xdr:from>
    <xdr:to>
      <xdr:col>0</xdr:col>
      <xdr:colOff>3374919</xdr:colOff>
      <xdr:row>46</xdr:row>
      <xdr:rowOff>38941</xdr:rowOff>
    </xdr:to>
    <xdr:graphicFrame macro="">
      <xdr:nvGraphicFramePr>
        <xdr:cNvPr id="6" name="Wykres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2846314</xdr:colOff>
      <xdr:row>30</xdr:row>
      <xdr:rowOff>32275</xdr:rowOff>
    </xdr:from>
    <xdr:to>
      <xdr:col>3</xdr:col>
      <xdr:colOff>646401</xdr:colOff>
      <xdr:row>46</xdr:row>
      <xdr:rowOff>95548</xdr:rowOff>
    </xdr:to>
    <xdr:graphicFrame macro="">
      <xdr:nvGraphicFramePr>
        <xdr:cNvPr id="7" name="Wykres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xdr:row>
      <xdr:rowOff>26223</xdr:rowOff>
    </xdr:from>
    <xdr:to>
      <xdr:col>0</xdr:col>
      <xdr:colOff>3181360</xdr:colOff>
      <xdr:row>28</xdr:row>
      <xdr:rowOff>134053</xdr:rowOff>
    </xdr:to>
    <xdr:graphicFrame macro="">
      <xdr:nvGraphicFramePr>
        <xdr:cNvPr id="8" name="Wykres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349898</xdr:colOff>
      <xdr:row>58</xdr:row>
      <xdr:rowOff>30445</xdr:rowOff>
    </xdr:from>
    <xdr:to>
      <xdr:col>0</xdr:col>
      <xdr:colOff>3501700</xdr:colOff>
      <xdr:row>74</xdr:row>
      <xdr:rowOff>22931</xdr:rowOff>
    </xdr:to>
    <xdr:graphicFrame macro="">
      <xdr:nvGraphicFramePr>
        <xdr:cNvPr id="11" name="Wykres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59</xdr:row>
      <xdr:rowOff>0</xdr:rowOff>
    </xdr:from>
    <xdr:to>
      <xdr:col>5</xdr:col>
      <xdr:colOff>51317</xdr:colOff>
      <xdr:row>74</xdr:row>
      <xdr:rowOff>147997</xdr:rowOff>
    </xdr:to>
    <xdr:graphicFrame macro="">
      <xdr:nvGraphicFramePr>
        <xdr:cNvPr id="13" name="Wykres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16</xdr:col>
      <xdr:colOff>85725</xdr:colOff>
      <xdr:row>36</xdr:row>
      <xdr:rowOff>0</xdr:rowOff>
    </xdr:from>
    <xdr:to>
      <xdr:col>20</xdr:col>
      <xdr:colOff>104775</xdr:colOff>
      <xdr:row>38</xdr:row>
      <xdr:rowOff>57150</xdr:rowOff>
    </xdr:to>
    <xdr:graphicFrame macro="">
      <xdr:nvGraphicFramePr>
        <xdr:cNvPr id="2" name="Wykres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902898</xdr:colOff>
      <xdr:row>7</xdr:row>
      <xdr:rowOff>107830</xdr:rowOff>
    </xdr:from>
    <xdr:to>
      <xdr:col>3</xdr:col>
      <xdr:colOff>790753</xdr:colOff>
      <xdr:row>25</xdr:row>
      <xdr:rowOff>98844</xdr:rowOff>
    </xdr:to>
    <xdr:graphicFrame macro="">
      <xdr:nvGraphicFramePr>
        <xdr:cNvPr id="3" name="Wykres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8</xdr:col>
      <xdr:colOff>87474</xdr:colOff>
      <xdr:row>6</xdr:row>
      <xdr:rowOff>165229</xdr:rowOff>
    </xdr:from>
    <xdr:to>
      <xdr:col>16</xdr:col>
      <xdr:colOff>257175</xdr:colOff>
      <xdr:row>24</xdr:row>
      <xdr:rowOff>85725</xdr:rowOff>
    </xdr:to>
    <xdr:graphicFrame macro="">
      <xdr:nvGraphicFramePr>
        <xdr:cNvPr id="2"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123242</xdr:colOff>
      <xdr:row>10</xdr:row>
      <xdr:rowOff>133350</xdr:rowOff>
    </xdr:from>
    <xdr:to>
      <xdr:col>11</xdr:col>
      <xdr:colOff>447092</xdr:colOff>
      <xdr:row>25</xdr:row>
      <xdr:rowOff>0</xdr:rowOff>
    </xdr:to>
    <xdr:graphicFrame macro="">
      <xdr:nvGraphicFramePr>
        <xdr:cNvPr id="33372690"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581025</xdr:colOff>
      <xdr:row>10</xdr:row>
      <xdr:rowOff>133350</xdr:rowOff>
    </xdr:from>
    <xdr:to>
      <xdr:col>16</xdr:col>
      <xdr:colOff>495300</xdr:colOff>
      <xdr:row>25</xdr:row>
      <xdr:rowOff>38100</xdr:rowOff>
    </xdr:to>
    <xdr:graphicFrame macro="">
      <xdr:nvGraphicFramePr>
        <xdr:cNvPr id="33372691"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194596</xdr:colOff>
      <xdr:row>1</xdr:row>
      <xdr:rowOff>30726</xdr:rowOff>
    </xdr:from>
    <xdr:to>
      <xdr:col>12</xdr:col>
      <xdr:colOff>481370</xdr:colOff>
      <xdr:row>19</xdr:row>
      <xdr:rowOff>122904</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31080</xdr:colOff>
      <xdr:row>17</xdr:row>
      <xdr:rowOff>179972</xdr:rowOff>
    </xdr:from>
    <xdr:to>
      <xdr:col>0</xdr:col>
      <xdr:colOff>3628524</xdr:colOff>
      <xdr:row>36</xdr:row>
      <xdr:rowOff>90235</xdr:rowOff>
    </xdr:to>
    <xdr:graphicFrame macro="">
      <xdr:nvGraphicFramePr>
        <xdr:cNvPr id="3"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3801740</xdr:colOff>
      <xdr:row>17</xdr:row>
      <xdr:rowOff>169938</xdr:rowOff>
    </xdr:from>
    <xdr:to>
      <xdr:col>6</xdr:col>
      <xdr:colOff>79207</xdr:colOff>
      <xdr:row>36</xdr:row>
      <xdr:rowOff>89235</xdr:rowOff>
    </xdr:to>
    <xdr:graphicFrame macro="">
      <xdr:nvGraphicFramePr>
        <xdr:cNvPr id="6" name="Wykres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0.03275</cdr:x>
      <cdr:y>0</cdr:y>
    </cdr:from>
    <cdr:to>
      <cdr:x>0.99975</cdr:x>
      <cdr:y>0.14625</cdr:y>
    </cdr:to>
    <cdr:sp macro="" textlink="">
      <cdr:nvSpPr>
        <cdr:cNvPr id="3" name="pole tekstowe 1"/>
        <cdr:cNvSpPr txBox="1"/>
      </cdr:nvSpPr>
      <cdr:spPr>
        <a:xfrm xmlns:a="http://schemas.openxmlformats.org/drawingml/2006/main">
          <a:off x="47625" y="0"/>
          <a:ext cx="1581150" cy="304800"/>
        </a:xfrm>
        <a:prstGeom xmlns:a="http://schemas.openxmlformats.org/drawingml/2006/main" prst="rect">
          <a:avLst/>
        </a:prstGeom>
        <a:ln xmlns:a="http://schemas.openxmlformats.org/drawingml/2006/main">
          <a:noFill/>
        </a:ln>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l-PL" sz="800" b="0" dirty="0" smtClean="0">
              <a:solidFill>
                <a:schemeClr val="tx1">
                  <a:lumMod val="75000"/>
                  <a:lumOff val="25000"/>
                </a:schemeClr>
              </a:solidFill>
            </a:rPr>
            <a:t>Increase in deposits of </a:t>
          </a:r>
          <a:r>
            <a:rPr lang="pl-PL" sz="800" b="0" baseline="0" dirty="0" smtClean="0">
              <a:solidFill>
                <a:schemeClr val="tx1">
                  <a:lumMod val="75000"/>
                  <a:lumOff val="25000"/>
                </a:schemeClr>
              </a:solidFill>
            </a:rPr>
            <a:t>retail clients y/y (%)</a:t>
          </a:r>
          <a:endParaRPr lang="pl-PL" sz="800" b="0" dirty="0">
            <a:solidFill>
              <a:schemeClr val="tx1">
                <a:lumMod val="75000"/>
                <a:lumOff val="25000"/>
              </a:schemeClr>
            </a:solidFill>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142875</xdr:colOff>
      <xdr:row>9</xdr:row>
      <xdr:rowOff>114300</xdr:rowOff>
    </xdr:from>
    <xdr:to>
      <xdr:col>1</xdr:col>
      <xdr:colOff>819150</xdr:colOff>
      <xdr:row>23</xdr:row>
      <xdr:rowOff>85725</xdr:rowOff>
    </xdr:to>
    <xdr:graphicFrame macro="">
      <xdr:nvGraphicFramePr>
        <xdr:cNvPr id="159666"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152400</xdr:colOff>
      <xdr:row>9</xdr:row>
      <xdr:rowOff>123825</xdr:rowOff>
    </xdr:from>
    <xdr:to>
      <xdr:col>6</xdr:col>
      <xdr:colOff>76200</xdr:colOff>
      <xdr:row>23</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247650</xdr:colOff>
      <xdr:row>14</xdr:row>
      <xdr:rowOff>76200</xdr:rowOff>
    </xdr:from>
    <xdr:to>
      <xdr:col>2</xdr:col>
      <xdr:colOff>161925</xdr:colOff>
      <xdr:row>32</xdr:row>
      <xdr:rowOff>104775</xdr:rowOff>
    </xdr:to>
    <xdr:graphicFrame macro="">
      <xdr:nvGraphicFramePr>
        <xdr:cNvPr id="2"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347265</xdr:colOff>
      <xdr:row>6</xdr:row>
      <xdr:rowOff>47626</xdr:rowOff>
    </xdr:from>
    <xdr:to>
      <xdr:col>17</xdr:col>
      <xdr:colOff>164305</xdr:colOff>
      <xdr:row>22</xdr:row>
      <xdr:rowOff>142876</xdr:rowOff>
    </xdr:to>
    <xdr:graphicFrame macro="">
      <xdr:nvGraphicFramePr>
        <xdr:cNvPr id="2"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367111</xdr:colOff>
      <xdr:row>53</xdr:row>
      <xdr:rowOff>1</xdr:rowOff>
    </xdr:from>
    <xdr:to>
      <xdr:col>17</xdr:col>
      <xdr:colOff>317502</xdr:colOff>
      <xdr:row>71</xdr:row>
      <xdr:rowOff>119063</xdr:rowOff>
    </xdr:to>
    <xdr:graphicFrame macro="">
      <xdr:nvGraphicFramePr>
        <xdr:cNvPr id="3" name="Wykres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261825</xdr:colOff>
      <xdr:row>7</xdr:row>
      <xdr:rowOff>39745</xdr:rowOff>
    </xdr:from>
    <xdr:to>
      <xdr:col>2</xdr:col>
      <xdr:colOff>568666</xdr:colOff>
      <xdr:row>21</xdr:row>
      <xdr:rowOff>134995</xdr:rowOff>
    </xdr:to>
    <xdr:graphicFrame macro="">
      <xdr:nvGraphicFramePr>
        <xdr:cNvPr id="4"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456406</xdr:colOff>
      <xdr:row>24</xdr:row>
      <xdr:rowOff>148829</xdr:rowOff>
    </xdr:from>
    <xdr:to>
      <xdr:col>3</xdr:col>
      <xdr:colOff>65880</xdr:colOff>
      <xdr:row>25</xdr:row>
      <xdr:rowOff>45364</xdr:rowOff>
    </xdr:to>
    <xdr:sp macro="" textlink="">
      <xdr:nvSpPr>
        <xdr:cNvPr id="5" name="pole tekstowe 1"/>
        <xdr:cNvSpPr txBox="1"/>
      </xdr:nvSpPr>
      <xdr:spPr>
        <a:xfrm>
          <a:off x="457200" y="4305300"/>
          <a:ext cx="2600325" cy="381000"/>
        </a:xfrm>
        <a:prstGeom prst="rect">
          <a:avLst/>
        </a:prstGeom>
        <a:solidFill>
          <a:srgbClr val="FFFFFF"/>
        </a:solidFill>
        <a:ln w="9525" cmpd="sng">
          <a:noFill/>
        </a:ln>
        <a:effectLst/>
      </xdr:spPr>
      <xdr:style>
        <a:lnRef idx="0">
          <a:srgbClr val="000000"/>
        </a:lnRef>
        <a:fillRef idx="0">
          <a:srgbClr val="000000"/>
        </a:fillRef>
        <a:effectRef idx="0">
          <a:srgbClr val="000000"/>
        </a:effectRef>
        <a:fontRef idx="minor">
          <a:schemeClr val="tx1"/>
        </a:fontRef>
      </xdr:style>
      <xdr:txBody>
        <a:bodyPr vertOverflow="clip" wrap="square"/>
        <a:lstStyle/>
        <a:p>
          <a:pPr>
            <a:defRPr/>
          </a:pPr>
          <a:r>
            <a:rPr lang="en-US" sz="700" b="0" i="1" u="none" baseline="0">
              <a:solidFill>
                <a:srgbClr val="000000"/>
              </a:solidFill>
              <a:latin typeface="+mn-lt"/>
              <a:ea typeface="+mn-lt"/>
              <a:cs typeface="+mn-lt"/>
            </a:rPr>
            <a:t>Figures not allocated to segments on the income level: 
PLN 1.8 million in 2015 and PLN 4.0 million in 2016.</a:t>
          </a:r>
          <a:endParaRPr lang="pl-PL" sz="700" i="1">
            <a:solidFill>
              <a:sysClr val="windowText" lastClr="000000"/>
            </a:solidFill>
            <a:latin typeface="+mn-lt"/>
            <a:cs typeface="Arial" pitchFamily="34" charset="0"/>
          </a:endParaRPr>
        </a:p>
      </xdr:txBody>
    </xdr:sp>
    <xdr:clientData/>
  </xdr:twoCellAnchor>
  <xdr:twoCellAnchor>
    <xdr:from>
      <xdr:col>8</xdr:col>
      <xdr:colOff>208359</xdr:colOff>
      <xdr:row>27</xdr:row>
      <xdr:rowOff>138907</xdr:rowOff>
    </xdr:from>
    <xdr:to>
      <xdr:col>15</xdr:col>
      <xdr:colOff>25398</xdr:colOff>
      <xdr:row>44</xdr:row>
      <xdr:rowOff>85328</xdr:rowOff>
    </xdr:to>
    <xdr:graphicFrame macro="">
      <xdr:nvGraphicFramePr>
        <xdr:cNvPr id="6"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3039587</xdr:colOff>
      <xdr:row>17</xdr:row>
      <xdr:rowOff>118504</xdr:rowOff>
    </xdr:to>
    <xdr:graphicFrame macro="">
      <xdr:nvGraphicFramePr>
        <xdr:cNvPr id="44298256"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1388</xdr:colOff>
      <xdr:row>0</xdr:row>
      <xdr:rowOff>48453</xdr:rowOff>
    </xdr:from>
    <xdr:to>
      <xdr:col>5</xdr:col>
      <xdr:colOff>543329</xdr:colOff>
      <xdr:row>18</xdr:row>
      <xdr:rowOff>40806</xdr:rowOff>
    </xdr:to>
    <xdr:graphicFrame macro="">
      <xdr:nvGraphicFramePr>
        <xdr:cNvPr id="44298257"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535</xdr:colOff>
      <xdr:row>14</xdr:row>
      <xdr:rowOff>70184</xdr:rowOff>
    </xdr:to>
    <xdr:graphicFrame macro="">
      <xdr:nvGraphicFramePr>
        <xdr:cNvPr id="44696577" name="Wykres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84495</xdr:colOff>
      <xdr:row>0</xdr:row>
      <xdr:rowOff>30726</xdr:rowOff>
    </xdr:from>
    <xdr:to>
      <xdr:col>8</xdr:col>
      <xdr:colOff>153629</xdr:colOff>
      <xdr:row>14</xdr:row>
      <xdr:rowOff>61451</xdr:rowOff>
    </xdr:to>
    <xdr:graphicFrame macro="">
      <xdr:nvGraphicFramePr>
        <xdr:cNvPr id="44696578"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17</xdr:row>
      <xdr:rowOff>9525</xdr:rowOff>
    </xdr:from>
    <xdr:to>
      <xdr:col>1</xdr:col>
      <xdr:colOff>419100</xdr:colOff>
      <xdr:row>31</xdr:row>
      <xdr:rowOff>133350</xdr:rowOff>
    </xdr:to>
    <xdr:graphicFrame macro="">
      <xdr:nvGraphicFramePr>
        <xdr:cNvPr id="7"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17</xdr:row>
      <xdr:rowOff>66675</xdr:rowOff>
    </xdr:from>
    <xdr:to>
      <xdr:col>4</xdr:col>
      <xdr:colOff>523875</xdr:colOff>
      <xdr:row>32</xdr:row>
      <xdr:rowOff>38100</xdr:rowOff>
    </xdr:to>
    <xdr:graphicFrame macro="">
      <xdr:nvGraphicFramePr>
        <xdr:cNvPr id="8" name="Wykres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514350</xdr:colOff>
      <xdr:row>17</xdr:row>
      <xdr:rowOff>28575</xdr:rowOff>
    </xdr:from>
    <xdr:to>
      <xdr:col>7</xdr:col>
      <xdr:colOff>514350</xdr:colOff>
      <xdr:row>31</xdr:row>
      <xdr:rowOff>152400</xdr:rowOff>
    </xdr:to>
    <xdr:graphicFrame macro="">
      <xdr:nvGraphicFramePr>
        <xdr:cNvPr id="9" name="Wykres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3</xdr:col>
      <xdr:colOff>628649</xdr:colOff>
      <xdr:row>15</xdr:row>
      <xdr:rowOff>104775</xdr:rowOff>
    </xdr:to>
    <xdr:graphicFrame macro="">
      <xdr:nvGraphicFramePr>
        <xdr:cNvPr id="10"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9525</xdr:colOff>
      <xdr:row>0</xdr:row>
      <xdr:rowOff>0</xdr:rowOff>
    </xdr:from>
    <xdr:to>
      <xdr:col>8</xdr:col>
      <xdr:colOff>476250</xdr:colOff>
      <xdr:row>16</xdr:row>
      <xdr:rowOff>19050</xdr:rowOff>
    </xdr:to>
    <xdr:graphicFrame macro="">
      <xdr:nvGraphicFramePr>
        <xdr:cNvPr id="1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8</xdr:col>
      <xdr:colOff>120175</xdr:colOff>
      <xdr:row>10</xdr:row>
      <xdr:rowOff>93470</xdr:rowOff>
    </xdr:from>
    <xdr:to>
      <xdr:col>8</xdr:col>
      <xdr:colOff>457295</xdr:colOff>
      <xdr:row>10</xdr:row>
      <xdr:rowOff>93470</xdr:rowOff>
    </xdr:to>
    <xdr:cxnSp macro="">
      <xdr:nvCxnSpPr>
        <xdr:cNvPr id="2" name="Łącznik prosty 1"/>
        <xdr:cNvCxnSpPr/>
      </xdr:nvCxnSpPr>
      <xdr:spPr>
        <a:xfrm>
          <a:off x="5000625" y="1714500"/>
          <a:ext cx="333375"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123076</xdr:colOff>
      <xdr:row>10</xdr:row>
      <xdr:rowOff>90966</xdr:rowOff>
    </xdr:from>
    <xdr:to>
      <xdr:col>10</xdr:col>
      <xdr:colOff>460196</xdr:colOff>
      <xdr:row>10</xdr:row>
      <xdr:rowOff>90966</xdr:rowOff>
    </xdr:to>
    <xdr:cxnSp macro="">
      <xdr:nvCxnSpPr>
        <xdr:cNvPr id="3" name="Łącznik prosty 2"/>
        <xdr:cNvCxnSpPr/>
      </xdr:nvCxnSpPr>
      <xdr:spPr>
        <a:xfrm>
          <a:off x="6219825" y="1714500"/>
          <a:ext cx="333375"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192641</xdr:colOff>
      <xdr:row>11</xdr:row>
      <xdr:rowOff>32107</xdr:rowOff>
    </xdr:from>
    <xdr:to>
      <xdr:col>12</xdr:col>
      <xdr:colOff>529761</xdr:colOff>
      <xdr:row>11</xdr:row>
      <xdr:rowOff>32107</xdr:rowOff>
    </xdr:to>
    <xdr:cxnSp macro="">
      <xdr:nvCxnSpPr>
        <xdr:cNvPr id="4" name="Łącznik prosty 3"/>
        <xdr:cNvCxnSpPr/>
      </xdr:nvCxnSpPr>
      <xdr:spPr>
        <a:xfrm>
          <a:off x="7505700" y="1809750"/>
          <a:ext cx="342900"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6</xdr:row>
      <xdr:rowOff>88543</xdr:rowOff>
    </xdr:from>
    <xdr:to>
      <xdr:col>12</xdr:col>
      <xdr:colOff>197297</xdr:colOff>
      <xdr:row>11</xdr:row>
      <xdr:rowOff>32687</xdr:rowOff>
    </xdr:to>
    <xdr:cxnSp macro="">
      <xdr:nvCxnSpPr>
        <xdr:cNvPr id="5" name="Łącznik prosty 4"/>
        <xdr:cNvCxnSpPr/>
      </xdr:nvCxnSpPr>
      <xdr:spPr>
        <a:xfrm>
          <a:off x="7505700" y="1057275"/>
          <a:ext cx="9525" cy="752475"/>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192640</xdr:colOff>
      <xdr:row>8</xdr:row>
      <xdr:rowOff>133777</xdr:rowOff>
    </xdr:from>
    <xdr:to>
      <xdr:col>13</xdr:col>
      <xdr:colOff>48160</xdr:colOff>
      <xdr:row>8</xdr:row>
      <xdr:rowOff>133778</xdr:rowOff>
    </xdr:to>
    <xdr:cxnSp macro="">
      <xdr:nvCxnSpPr>
        <xdr:cNvPr id="6" name="Łącznik prosty 5"/>
        <xdr:cNvCxnSpPr/>
      </xdr:nvCxnSpPr>
      <xdr:spPr>
        <a:xfrm>
          <a:off x="7505700" y="1428750"/>
          <a:ext cx="466725"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589960</xdr:colOff>
      <xdr:row>1</xdr:row>
      <xdr:rowOff>153528</xdr:rowOff>
    </xdr:from>
    <xdr:to>
      <xdr:col>11</xdr:col>
      <xdr:colOff>604677</xdr:colOff>
      <xdr:row>9</xdr:row>
      <xdr:rowOff>155183</xdr:rowOff>
    </xdr:to>
    <xdr:cxnSp macro="">
      <xdr:nvCxnSpPr>
        <xdr:cNvPr id="7" name="Łącznik prosty 6"/>
        <xdr:cNvCxnSpPr/>
      </xdr:nvCxnSpPr>
      <xdr:spPr>
        <a:xfrm>
          <a:off x="7296150" y="314325"/>
          <a:ext cx="9525" cy="129540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124626</xdr:colOff>
      <xdr:row>6</xdr:row>
      <xdr:rowOff>84567</xdr:rowOff>
    </xdr:from>
    <xdr:to>
      <xdr:col>6</xdr:col>
      <xdr:colOff>138151</xdr:colOff>
      <xdr:row>14</xdr:row>
      <xdr:rowOff>65794</xdr:rowOff>
    </xdr:to>
    <xdr:cxnSp macro="">
      <xdr:nvCxnSpPr>
        <xdr:cNvPr id="8" name="Łącznik prosty 7"/>
        <xdr:cNvCxnSpPr/>
      </xdr:nvCxnSpPr>
      <xdr:spPr>
        <a:xfrm>
          <a:off x="3781425" y="1057275"/>
          <a:ext cx="19050" cy="127635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583981</xdr:colOff>
      <xdr:row>6</xdr:row>
      <xdr:rowOff>89019</xdr:rowOff>
    </xdr:from>
    <xdr:to>
      <xdr:col>6</xdr:col>
      <xdr:colOff>120175</xdr:colOff>
      <xdr:row>6</xdr:row>
      <xdr:rowOff>89897</xdr:rowOff>
    </xdr:to>
    <xdr:cxnSp macro="">
      <xdr:nvCxnSpPr>
        <xdr:cNvPr id="9" name="Łącznik prosty 8"/>
        <xdr:cNvCxnSpPr/>
      </xdr:nvCxnSpPr>
      <xdr:spPr>
        <a:xfrm flipV="1">
          <a:off x="3019425" y="1057275"/>
          <a:ext cx="762000"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576514</xdr:colOff>
      <xdr:row>1</xdr:row>
      <xdr:rowOff>156661</xdr:rowOff>
    </xdr:from>
    <xdr:to>
      <xdr:col>4</xdr:col>
      <xdr:colOff>581987</xdr:colOff>
      <xdr:row>14</xdr:row>
      <xdr:rowOff>71067</xdr:rowOff>
    </xdr:to>
    <xdr:cxnSp macro="">
      <xdr:nvCxnSpPr>
        <xdr:cNvPr id="10" name="Łącznik prosty 9"/>
        <xdr:cNvCxnSpPr>
          <a:endCxn id="37" idx="2"/>
        </xdr:cNvCxnSpPr>
      </xdr:nvCxnSpPr>
      <xdr:spPr>
        <a:xfrm>
          <a:off x="3019425" y="314325"/>
          <a:ext cx="0" cy="201930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29411</xdr:colOff>
      <xdr:row>1</xdr:row>
      <xdr:rowOff>156661</xdr:rowOff>
    </xdr:from>
    <xdr:to>
      <xdr:col>2</xdr:col>
      <xdr:colOff>31334</xdr:colOff>
      <xdr:row>6</xdr:row>
      <xdr:rowOff>8889</xdr:rowOff>
    </xdr:to>
    <xdr:cxnSp macro="">
      <xdr:nvCxnSpPr>
        <xdr:cNvPr id="11" name="Łącznik prosty 10"/>
        <xdr:cNvCxnSpPr/>
      </xdr:nvCxnSpPr>
      <xdr:spPr>
        <a:xfrm flipH="1">
          <a:off x="1247775" y="314325"/>
          <a:ext cx="0" cy="66675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209926</xdr:colOff>
      <xdr:row>6</xdr:row>
      <xdr:rowOff>68931</xdr:rowOff>
    </xdr:from>
    <xdr:to>
      <xdr:col>3</xdr:col>
      <xdr:colOff>210215</xdr:colOff>
      <xdr:row>7</xdr:row>
      <xdr:rowOff>16424</xdr:rowOff>
    </xdr:to>
    <xdr:cxnSp macro="">
      <xdr:nvCxnSpPr>
        <xdr:cNvPr id="12" name="Łącznik prosty 11"/>
        <xdr:cNvCxnSpPr/>
      </xdr:nvCxnSpPr>
      <xdr:spPr>
        <a:xfrm>
          <a:off x="2038350" y="1038225"/>
          <a:ext cx="0" cy="11430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476250</xdr:colOff>
      <xdr:row>6</xdr:row>
      <xdr:rowOff>64866</xdr:rowOff>
    </xdr:from>
    <xdr:to>
      <xdr:col>0</xdr:col>
      <xdr:colOff>476539</xdr:colOff>
      <xdr:row>7</xdr:row>
      <xdr:rowOff>12359</xdr:rowOff>
    </xdr:to>
    <xdr:cxnSp macro="">
      <xdr:nvCxnSpPr>
        <xdr:cNvPr id="13" name="Łącznik prosty 12"/>
        <xdr:cNvCxnSpPr/>
      </xdr:nvCxnSpPr>
      <xdr:spPr>
        <a:xfrm>
          <a:off x="476250" y="1038225"/>
          <a:ext cx="0" cy="104775"/>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34466</xdr:colOff>
      <xdr:row>11</xdr:row>
      <xdr:rowOff>119062</xdr:rowOff>
    </xdr:from>
    <xdr:to>
      <xdr:col>2</xdr:col>
      <xdr:colOff>34755</xdr:colOff>
      <xdr:row>12</xdr:row>
      <xdr:rowOff>66554</xdr:rowOff>
    </xdr:to>
    <xdr:cxnSp macro="">
      <xdr:nvCxnSpPr>
        <xdr:cNvPr id="14" name="Łącznik prosty 13"/>
        <xdr:cNvCxnSpPr/>
      </xdr:nvCxnSpPr>
      <xdr:spPr>
        <a:xfrm>
          <a:off x="1257300" y="1895475"/>
          <a:ext cx="0" cy="11430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28199</xdr:colOff>
      <xdr:row>16</xdr:row>
      <xdr:rowOff>109664</xdr:rowOff>
    </xdr:from>
    <xdr:to>
      <xdr:col>2</xdr:col>
      <xdr:colOff>28488</xdr:colOff>
      <xdr:row>17</xdr:row>
      <xdr:rowOff>57156</xdr:rowOff>
    </xdr:to>
    <xdr:cxnSp macro="">
      <xdr:nvCxnSpPr>
        <xdr:cNvPr id="15" name="Łącznik prosty 14"/>
        <xdr:cNvCxnSpPr/>
      </xdr:nvCxnSpPr>
      <xdr:spPr>
        <a:xfrm>
          <a:off x="1247775" y="2705100"/>
          <a:ext cx="0" cy="104775"/>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31333</xdr:colOff>
      <xdr:row>14</xdr:row>
      <xdr:rowOff>34466</xdr:rowOff>
    </xdr:from>
    <xdr:to>
      <xdr:col>2</xdr:col>
      <xdr:colOff>31622</xdr:colOff>
      <xdr:row>14</xdr:row>
      <xdr:rowOff>144886</xdr:rowOff>
    </xdr:to>
    <xdr:cxnSp macro="">
      <xdr:nvCxnSpPr>
        <xdr:cNvPr id="16" name="Łącznik prosty 15"/>
        <xdr:cNvCxnSpPr/>
      </xdr:nvCxnSpPr>
      <xdr:spPr>
        <a:xfrm>
          <a:off x="1247775" y="2305050"/>
          <a:ext cx="0" cy="104775"/>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31874</xdr:colOff>
      <xdr:row>9</xdr:row>
      <xdr:rowOff>32089</xdr:rowOff>
    </xdr:from>
    <xdr:to>
      <xdr:col>2</xdr:col>
      <xdr:colOff>32163</xdr:colOff>
      <xdr:row>9</xdr:row>
      <xdr:rowOff>142509</xdr:rowOff>
    </xdr:to>
    <xdr:cxnSp macro="">
      <xdr:nvCxnSpPr>
        <xdr:cNvPr id="17" name="Łącznik prosty 16"/>
        <xdr:cNvCxnSpPr/>
      </xdr:nvCxnSpPr>
      <xdr:spPr>
        <a:xfrm>
          <a:off x="1247775" y="1485900"/>
          <a:ext cx="0" cy="11430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106744</xdr:colOff>
      <xdr:row>0</xdr:row>
      <xdr:rowOff>0</xdr:rowOff>
    </xdr:from>
    <xdr:to>
      <xdr:col>10</xdr:col>
      <xdr:colOff>536411</xdr:colOff>
      <xdr:row>16</xdr:row>
      <xdr:rowOff>114268</xdr:rowOff>
    </xdr:to>
    <xdr:grpSp>
      <xdr:nvGrpSpPr>
        <xdr:cNvPr id="18" name="Grupa 17"/>
        <xdr:cNvGrpSpPr/>
      </xdr:nvGrpSpPr>
      <xdr:grpSpPr>
        <a:xfrm>
          <a:off x="106744" y="0"/>
          <a:ext cx="6511013" cy="2693345"/>
          <a:chOff x="82232" y="0"/>
          <a:chExt cx="5011977" cy="2502673"/>
        </a:xfrm>
      </xdr:grpSpPr>
      <xdr:sp macro="" textlink="">
        <xdr:nvSpPr>
          <xdr:cNvPr id="19" name="Pole tekstowe 313"/>
          <xdr:cNvSpPr txBox="1"/>
        </xdr:nvSpPr>
        <xdr:spPr>
          <a:xfrm>
            <a:off x="666127" y="1792540"/>
            <a:ext cx="571365" cy="342866"/>
          </a:xfrm>
          <a:prstGeom prst="rect">
            <a:avLst/>
          </a:prstGeom>
          <a:solidFill>
            <a:srgbClr val="80808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Strategy and Organization Department</a:t>
            </a:r>
            <a:endParaRPr lang="pl-PL" sz="1200">
              <a:effectLst/>
              <a:latin typeface="+mn-lt"/>
              <a:ea typeface="Times New Roman"/>
              <a:cs typeface="Times New Roman"/>
            </a:endParaRPr>
          </a:p>
        </xdr:txBody>
      </xdr:sp>
      <xdr:sp macro="" textlink="">
        <xdr:nvSpPr>
          <xdr:cNvPr id="20" name="Pole tekstowe 314"/>
          <xdr:cNvSpPr txBox="1"/>
        </xdr:nvSpPr>
        <xdr:spPr>
          <a:xfrm>
            <a:off x="2033144" y="1409005"/>
            <a:ext cx="571365" cy="342866"/>
          </a:xfrm>
          <a:prstGeom prst="rect">
            <a:avLst/>
          </a:prstGeom>
          <a:solidFill>
            <a:srgbClr val="BFBFBF"/>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Branch, Outlets and Microbranches</a:t>
            </a:r>
            <a:endParaRPr lang="pl-PL" sz="1200">
              <a:effectLst/>
              <a:latin typeface="+mn-lt"/>
              <a:ea typeface="Times New Roman"/>
              <a:cs typeface="Times New Roman"/>
            </a:endParaRPr>
          </a:p>
        </xdr:txBody>
      </xdr:sp>
      <xdr:grpSp>
        <xdr:nvGrpSpPr>
          <xdr:cNvPr id="21" name="Grupa 20"/>
          <xdr:cNvGrpSpPr/>
        </xdr:nvGrpSpPr>
        <xdr:grpSpPr>
          <a:xfrm>
            <a:off x="82232" y="0"/>
            <a:ext cx="5011977" cy="2502673"/>
            <a:chOff x="82232" y="0"/>
            <a:chExt cx="5011977" cy="2502673"/>
          </a:xfrm>
        </xdr:grpSpPr>
        <xdr:sp macro="" textlink="">
          <xdr:nvSpPr>
            <xdr:cNvPr id="22" name="Pole tekstowe 316"/>
            <xdr:cNvSpPr txBox="1"/>
          </xdr:nvSpPr>
          <xdr:spPr>
            <a:xfrm>
              <a:off x="2514294" y="0"/>
              <a:ext cx="1142731" cy="228369"/>
            </a:xfrm>
            <a:prstGeom prst="rect">
              <a:avLst/>
            </a:prstGeom>
            <a:solidFill>
              <a:srgbClr val="C0000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900" b="0" i="0" u="none" baseline="0">
                  <a:solidFill>
                    <a:srgbClr val="FFFFFF"/>
                  </a:solidFill>
                  <a:latin typeface="+mn-lt"/>
                  <a:ea typeface="+mn-lt"/>
                  <a:cs typeface="+mn-lt"/>
                </a:rPr>
                <a:t>Management Board</a:t>
              </a:r>
              <a:endParaRPr lang="pl-PL" sz="1200">
                <a:effectLst/>
                <a:latin typeface="+mn-lt"/>
                <a:ea typeface="Times New Roman"/>
                <a:cs typeface="Times New Roman"/>
              </a:endParaRPr>
            </a:p>
          </xdr:txBody>
        </xdr:sp>
        <xdr:sp macro="" textlink="">
          <xdr:nvSpPr>
            <xdr:cNvPr id="23" name="Pole tekstowe 317"/>
            <xdr:cNvSpPr txBox="1"/>
          </xdr:nvSpPr>
          <xdr:spPr>
            <a:xfrm>
              <a:off x="594707" y="449855"/>
              <a:ext cx="766832" cy="457363"/>
            </a:xfrm>
            <a:prstGeom prst="rect">
              <a:avLst/>
            </a:prstGeom>
            <a:solidFill>
              <a:srgbClr val="C0000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800" b="0" i="0" u="none" baseline="0">
                  <a:solidFill>
                    <a:srgbClr val="FFFFFF"/>
                  </a:solidFill>
                  <a:latin typeface="+mn-lt"/>
                  <a:ea typeface="+mn-lt"/>
                  <a:cs typeface="+mn-lt"/>
                </a:rPr>
                <a:t>Strategic Management and IT</a:t>
              </a:r>
              <a:endParaRPr lang="pl-PL" sz="800">
                <a:effectLst/>
                <a:latin typeface="+mn-lt"/>
                <a:ea typeface="Times New Roman"/>
                <a:cs typeface="Times New Roman"/>
              </a:endParaRPr>
            </a:p>
          </xdr:txBody>
        </xdr:sp>
        <xdr:sp macro="" textlink="">
          <xdr:nvSpPr>
            <xdr:cNvPr id="24" name="Pole tekstowe 318"/>
            <xdr:cNvSpPr txBox="1"/>
          </xdr:nvSpPr>
          <xdr:spPr>
            <a:xfrm>
              <a:off x="82232" y="1024845"/>
              <a:ext cx="571365" cy="356631"/>
            </a:xfrm>
            <a:prstGeom prst="rect">
              <a:avLst/>
            </a:prstGeom>
            <a:solidFill>
              <a:srgbClr val="40404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Presidium, Legal and Security Function</a:t>
              </a:r>
              <a:endParaRPr lang="pl-PL" sz="500">
                <a:solidFill>
                  <a:srgbClr val="FFFFFF"/>
                </a:solidFill>
                <a:effectLst/>
                <a:latin typeface="+mn-lt"/>
                <a:ea typeface="Times New Roman"/>
                <a:cs typeface="Times New Roman"/>
              </a:endParaRPr>
            </a:p>
          </xdr:txBody>
        </xdr:sp>
        <xdr:sp macro="" textlink="">
          <xdr:nvSpPr>
            <xdr:cNvPr id="25" name="Pole tekstowe 2962"/>
            <xdr:cNvSpPr txBox="1"/>
          </xdr:nvSpPr>
          <xdr:spPr>
            <a:xfrm>
              <a:off x="1820135" y="461743"/>
              <a:ext cx="914686" cy="457363"/>
            </a:xfrm>
            <a:prstGeom prst="rect">
              <a:avLst/>
            </a:prstGeom>
            <a:solidFill>
              <a:srgbClr val="C0000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800" b="0" i="0" u="none" baseline="0">
                  <a:solidFill>
                    <a:srgbClr val="FFFFFF"/>
                  </a:solidFill>
                  <a:latin typeface="+mn-lt"/>
                  <a:ea typeface="+mn-lt"/>
                  <a:cs typeface="+mn-lt"/>
                </a:rPr>
                <a:t>Business and Treasury</a:t>
              </a:r>
              <a:endParaRPr lang="pl-PL" sz="800">
                <a:effectLst/>
                <a:latin typeface="+mn-lt"/>
                <a:ea typeface="Times New Roman"/>
                <a:cs typeface="Times New Roman"/>
              </a:endParaRPr>
            </a:p>
          </xdr:txBody>
        </xdr:sp>
        <xdr:sp macro="" textlink="">
          <xdr:nvSpPr>
            <xdr:cNvPr id="26" name="Pole tekstowe 2963"/>
            <xdr:cNvSpPr txBox="1"/>
          </xdr:nvSpPr>
          <xdr:spPr>
            <a:xfrm>
              <a:off x="3228501" y="464246"/>
              <a:ext cx="914686" cy="457363"/>
            </a:xfrm>
            <a:prstGeom prst="rect">
              <a:avLst/>
            </a:prstGeom>
            <a:solidFill>
              <a:srgbClr val="C0000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800" b="0" i="0" u="none" baseline="0">
                  <a:solidFill>
                    <a:srgbClr val="FFFFFF"/>
                  </a:solidFill>
                  <a:latin typeface="+mn-lt"/>
                  <a:ea typeface="+mn-lt"/>
                  <a:cs typeface="+mn-lt"/>
                </a:rPr>
                <a:t>Finance</a:t>
              </a:r>
              <a:endParaRPr lang="pl-PL" sz="800">
                <a:effectLst/>
                <a:latin typeface="+mn-lt"/>
                <a:ea typeface="Times New Roman"/>
                <a:cs typeface="Times New Roman"/>
              </a:endParaRPr>
            </a:p>
          </xdr:txBody>
        </xdr:sp>
        <xdr:sp macro="" textlink="">
          <xdr:nvSpPr>
            <xdr:cNvPr id="27" name="Pole tekstowe 2964"/>
            <xdr:cNvSpPr txBox="1"/>
          </xdr:nvSpPr>
          <xdr:spPr>
            <a:xfrm>
              <a:off x="4179523" y="468626"/>
              <a:ext cx="914686" cy="457363"/>
            </a:xfrm>
            <a:prstGeom prst="rect">
              <a:avLst/>
            </a:prstGeom>
            <a:solidFill>
              <a:srgbClr val="C0000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800" b="0" i="0" u="none" baseline="0">
                  <a:solidFill>
                    <a:srgbClr val="FFFFFF"/>
                  </a:solidFill>
                  <a:latin typeface="+mn-lt"/>
                  <a:ea typeface="+mn-lt"/>
                  <a:cs typeface="+mn-lt"/>
                </a:rPr>
                <a:t>Risk</a:t>
              </a:r>
              <a:endParaRPr lang="pl-PL" sz="800">
                <a:effectLst/>
                <a:latin typeface="+mn-lt"/>
                <a:ea typeface="Times New Roman"/>
                <a:cs typeface="Times New Roman"/>
              </a:endParaRPr>
            </a:p>
          </xdr:txBody>
        </xdr:sp>
        <xdr:sp macro="" textlink="">
          <xdr:nvSpPr>
            <xdr:cNvPr id="28" name="Pole tekstowe 3090"/>
            <xdr:cNvSpPr txBox="1"/>
          </xdr:nvSpPr>
          <xdr:spPr>
            <a:xfrm>
              <a:off x="669886" y="1417764"/>
              <a:ext cx="571365" cy="342866"/>
            </a:xfrm>
            <a:prstGeom prst="rect">
              <a:avLst/>
            </a:prstGeom>
            <a:solidFill>
              <a:srgbClr val="868686"/>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72000" tIns="45720" rIns="72000" bIns="45720" anchor="ctr"/>
            <a:lstStyle/>
            <a:p>
              <a:pPr algn="ctr">
                <a:defRPr/>
              </a:pPr>
              <a:r>
                <a:rPr lang="en-US" sz="500" b="0" i="0" u="none" baseline="0">
                  <a:solidFill>
                    <a:srgbClr val="FFFFFF"/>
                  </a:solidFill>
                  <a:latin typeface="+mn-lt"/>
                  <a:ea typeface="+mn-lt"/>
                  <a:cs typeface="+mn-lt"/>
                </a:rPr>
                <a:t>Internal Audit Department</a:t>
              </a:r>
              <a:endParaRPr lang="pl-PL" sz="1200">
                <a:effectLst/>
                <a:latin typeface="+mn-lt"/>
                <a:ea typeface="Times New Roman"/>
                <a:cs typeface="Times New Roman"/>
              </a:endParaRPr>
            </a:p>
          </xdr:txBody>
        </xdr:sp>
        <xdr:sp macro="" textlink="">
          <xdr:nvSpPr>
            <xdr:cNvPr id="29" name="Pole tekstowe 3104"/>
            <xdr:cNvSpPr txBox="1"/>
          </xdr:nvSpPr>
          <xdr:spPr>
            <a:xfrm>
              <a:off x="3401414" y="1026096"/>
              <a:ext cx="571365" cy="342866"/>
            </a:xfrm>
            <a:prstGeom prst="rect">
              <a:avLst/>
            </a:prstGeom>
            <a:solidFill>
              <a:srgbClr val="40404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Finance Function</a:t>
              </a:r>
              <a:endParaRPr lang="pl-PL" sz="1200">
                <a:effectLst/>
                <a:latin typeface="+mn-lt"/>
                <a:ea typeface="Times New Roman"/>
                <a:cs typeface="Times New Roman"/>
              </a:endParaRPr>
            </a:p>
          </xdr:txBody>
        </xdr:sp>
        <xdr:sp macro="" textlink="">
          <xdr:nvSpPr>
            <xdr:cNvPr id="30" name="Pole tekstowe 3119"/>
            <xdr:cNvSpPr txBox="1"/>
          </xdr:nvSpPr>
          <xdr:spPr>
            <a:xfrm>
              <a:off x="2633328" y="1405877"/>
              <a:ext cx="571365" cy="347246"/>
            </a:xfrm>
            <a:prstGeom prst="rect">
              <a:avLst/>
            </a:prstGeom>
            <a:solidFill>
              <a:srgbClr val="868686"/>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Treasury Department</a:t>
              </a:r>
              <a:endParaRPr lang="pl-PL" sz="1200">
                <a:effectLst/>
                <a:latin typeface="+mn-lt"/>
                <a:ea typeface="Times New Roman"/>
                <a:cs typeface="Times New Roman"/>
              </a:endParaRPr>
            </a:p>
          </xdr:txBody>
        </xdr:sp>
        <xdr:sp macro="" textlink="">
          <xdr:nvSpPr>
            <xdr:cNvPr id="31" name="Pole tekstowe 3264"/>
            <xdr:cNvSpPr txBox="1"/>
          </xdr:nvSpPr>
          <xdr:spPr>
            <a:xfrm>
              <a:off x="669886" y="2159807"/>
              <a:ext cx="571365" cy="342866"/>
            </a:xfrm>
            <a:prstGeom prst="rect">
              <a:avLst/>
            </a:prstGeom>
            <a:solidFill>
              <a:srgbClr val="80808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Compliance Department</a:t>
              </a:r>
            </a:p>
          </xdr:txBody>
        </xdr:sp>
        <xdr:sp macro="" textlink="">
          <xdr:nvSpPr>
            <xdr:cNvPr id="32" name="Pole tekstowe 3271"/>
            <xdr:cNvSpPr txBox="1"/>
          </xdr:nvSpPr>
          <xdr:spPr>
            <a:xfrm>
              <a:off x="4357448" y="1027347"/>
              <a:ext cx="571365" cy="342241"/>
            </a:xfrm>
            <a:prstGeom prst="rect">
              <a:avLst/>
            </a:prstGeom>
            <a:solidFill>
              <a:srgbClr val="40404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36000" tIns="45720" rIns="36000" bIns="45720" anchor="ctr"/>
            <a:lstStyle/>
            <a:p>
              <a:pPr algn="ctr">
                <a:defRPr/>
              </a:pPr>
              <a:r>
                <a:rPr lang="en-US" sz="500" b="0" i="0" u="none" baseline="0">
                  <a:solidFill>
                    <a:srgbClr val="FFFFFF"/>
                  </a:solidFill>
                  <a:latin typeface="+mn-lt"/>
                  <a:ea typeface="+mn-lt"/>
                  <a:cs typeface="+mn-lt"/>
                </a:rPr>
                <a:t>Risk Function</a:t>
              </a:r>
              <a:endParaRPr lang="pl-PL" sz="1200">
                <a:effectLst/>
                <a:latin typeface="+mn-lt"/>
                <a:ea typeface="Times New Roman"/>
                <a:cs typeface="Times New Roman"/>
              </a:endParaRPr>
            </a:p>
          </xdr:txBody>
        </xdr:sp>
      </xdr:grpSp>
    </xdr:grpSp>
    <xdr:clientData/>
  </xdr:twoCellAnchor>
  <xdr:twoCellAnchor>
    <xdr:from>
      <xdr:col>4</xdr:col>
      <xdr:colOff>217598</xdr:colOff>
      <xdr:row>6</xdr:row>
      <xdr:rowOff>138967</xdr:rowOff>
    </xdr:from>
    <xdr:to>
      <xdr:col>5</xdr:col>
      <xdr:colOff>357187</xdr:colOff>
      <xdr:row>9</xdr:row>
      <xdr:rowOff>24790</xdr:rowOff>
    </xdr:to>
    <xdr:sp macro="" textlink="">
      <xdr:nvSpPr>
        <xdr:cNvPr id="33" name="Pole tekstowe 3104"/>
        <xdr:cNvSpPr txBox="1"/>
      </xdr:nvSpPr>
      <xdr:spPr>
        <a:xfrm>
          <a:off x="2657475" y="1114425"/>
          <a:ext cx="742950" cy="371475"/>
        </a:xfrm>
        <a:prstGeom prst="rect">
          <a:avLst/>
        </a:prstGeom>
        <a:solidFill>
          <a:srgbClr val="40404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Business and Sales Development Function</a:t>
          </a:r>
          <a:endParaRPr lang="pl-PL" sz="1200">
            <a:effectLst/>
            <a:latin typeface="+mn-lt"/>
            <a:ea typeface="Times New Roman"/>
            <a:cs typeface="Times New Roman"/>
          </a:endParaRPr>
        </a:p>
      </xdr:txBody>
    </xdr:sp>
    <xdr:clientData/>
  </xdr:twoCellAnchor>
  <xdr:twoCellAnchor>
    <xdr:from>
      <xdr:col>1</xdr:col>
      <xdr:colOff>266865</xdr:colOff>
      <xdr:row>6</xdr:row>
      <xdr:rowOff>135486</xdr:rowOff>
    </xdr:from>
    <xdr:to>
      <xdr:col>2</xdr:col>
      <xdr:colOff>401089</xdr:colOff>
      <xdr:row>9</xdr:row>
      <xdr:rowOff>36480</xdr:rowOff>
    </xdr:to>
    <xdr:sp macro="" textlink="">
      <xdr:nvSpPr>
        <xdr:cNvPr id="34" name="Pole tekstowe 318"/>
        <xdr:cNvSpPr txBox="1"/>
      </xdr:nvSpPr>
      <xdr:spPr>
        <a:xfrm>
          <a:off x="876300" y="1104900"/>
          <a:ext cx="742950" cy="390525"/>
        </a:xfrm>
        <a:prstGeom prst="rect">
          <a:avLst/>
        </a:prstGeom>
        <a:solidFill>
          <a:srgbClr val="80808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Human Resources Management Department</a:t>
          </a:r>
          <a:endParaRPr lang="pl-PL" sz="500">
            <a:solidFill>
              <a:srgbClr val="FFFFFF"/>
            </a:solidFill>
            <a:effectLst/>
            <a:latin typeface="+mn-lt"/>
            <a:ea typeface="Times New Roman"/>
            <a:cs typeface="Times New Roman"/>
          </a:endParaRPr>
        </a:p>
      </xdr:txBody>
    </xdr:sp>
    <xdr:clientData/>
  </xdr:twoCellAnchor>
  <xdr:twoCellAnchor>
    <xdr:from>
      <xdr:col>2</xdr:col>
      <xdr:colOff>426983</xdr:colOff>
      <xdr:row>6</xdr:row>
      <xdr:rowOff>139590</xdr:rowOff>
    </xdr:from>
    <xdr:to>
      <xdr:col>3</xdr:col>
      <xdr:colOff>561208</xdr:colOff>
      <xdr:row>9</xdr:row>
      <xdr:rowOff>40584</xdr:rowOff>
    </xdr:to>
    <xdr:sp macro="" textlink="">
      <xdr:nvSpPr>
        <xdr:cNvPr id="35" name="Pole tekstowe 318"/>
        <xdr:cNvSpPr txBox="1"/>
      </xdr:nvSpPr>
      <xdr:spPr>
        <a:xfrm>
          <a:off x="1647825" y="1114425"/>
          <a:ext cx="742950" cy="381000"/>
        </a:xfrm>
        <a:prstGeom prst="rect">
          <a:avLst/>
        </a:prstGeom>
        <a:solidFill>
          <a:srgbClr val="40404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IT Function</a:t>
          </a:r>
        </a:p>
      </xdr:txBody>
    </xdr:sp>
    <xdr:clientData/>
  </xdr:twoCellAnchor>
  <xdr:twoCellAnchor>
    <xdr:from>
      <xdr:col>1</xdr:col>
      <xdr:colOff>262759</xdr:colOff>
      <xdr:row>16</xdr:row>
      <xdr:rowOff>143696</xdr:rowOff>
    </xdr:from>
    <xdr:to>
      <xdr:col>2</xdr:col>
      <xdr:colOff>396983</xdr:colOff>
      <xdr:row>19</xdr:row>
      <xdr:rowOff>30012</xdr:rowOff>
    </xdr:to>
    <xdr:sp macro="" textlink="">
      <xdr:nvSpPr>
        <xdr:cNvPr id="36" name="Pole tekstowe 3264"/>
        <xdr:cNvSpPr txBox="1"/>
      </xdr:nvSpPr>
      <xdr:spPr>
        <a:xfrm>
          <a:off x="876300" y="2733675"/>
          <a:ext cx="742950" cy="371475"/>
        </a:xfrm>
        <a:prstGeom prst="rect">
          <a:avLst/>
        </a:prstGeom>
        <a:solidFill>
          <a:srgbClr val="80808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Marketing and Public Relations Department</a:t>
          </a:r>
          <a:endParaRPr lang="pl-PL" sz="1200">
            <a:solidFill>
              <a:schemeClr val="bg1"/>
            </a:solidFill>
            <a:effectLst/>
            <a:latin typeface="+mn-lt"/>
            <a:ea typeface="Times New Roman"/>
            <a:cs typeface="Times New Roman"/>
          </a:endParaRPr>
        </a:p>
      </xdr:txBody>
    </xdr:sp>
    <xdr:clientData/>
  </xdr:twoCellAnchor>
  <xdr:twoCellAnchor>
    <xdr:from>
      <xdr:col>4</xdr:col>
      <xdr:colOff>209385</xdr:colOff>
      <xdr:row>12</xdr:row>
      <xdr:rowOff>24633</xdr:rowOff>
    </xdr:from>
    <xdr:to>
      <xdr:col>5</xdr:col>
      <xdr:colOff>343609</xdr:colOff>
      <xdr:row>14</xdr:row>
      <xdr:rowOff>71067</xdr:rowOff>
    </xdr:to>
    <xdr:sp macro="" textlink="">
      <xdr:nvSpPr>
        <xdr:cNvPr id="37" name="Pole tekstowe 314"/>
        <xdr:cNvSpPr txBox="1"/>
      </xdr:nvSpPr>
      <xdr:spPr>
        <a:xfrm>
          <a:off x="2647950" y="1971675"/>
          <a:ext cx="742950" cy="361950"/>
        </a:xfrm>
        <a:prstGeom prst="rect">
          <a:avLst/>
        </a:prstGeom>
        <a:solidFill>
          <a:srgbClr val="BFBFBF"/>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Spółka Dystrybucyjna Sp. z o.o. </a:t>
          </a:r>
          <a:endParaRPr lang="pl-PL" sz="1200">
            <a:effectLst/>
            <a:latin typeface="+mn-lt"/>
            <a:ea typeface="Times New Roman"/>
            <a:cs typeface="Times New Roman"/>
          </a:endParaRPr>
        </a:p>
      </xdr:txBody>
    </xdr:sp>
    <xdr:clientData/>
  </xdr:twoCellAnchor>
  <xdr:twoCellAnchor>
    <xdr:from>
      <xdr:col>5</xdr:col>
      <xdr:colOff>385927</xdr:colOff>
      <xdr:row>12</xdr:row>
      <xdr:rowOff>20529</xdr:rowOff>
    </xdr:from>
    <xdr:to>
      <xdr:col>6</xdr:col>
      <xdr:colOff>520152</xdr:colOff>
      <xdr:row>14</xdr:row>
      <xdr:rowOff>84095</xdr:rowOff>
    </xdr:to>
    <xdr:sp macro="" textlink="">
      <xdr:nvSpPr>
        <xdr:cNvPr id="38" name="Pole tekstowe 3119"/>
        <xdr:cNvSpPr txBox="1"/>
      </xdr:nvSpPr>
      <xdr:spPr>
        <a:xfrm>
          <a:off x="3438525" y="1962150"/>
          <a:ext cx="742950" cy="390525"/>
        </a:xfrm>
        <a:prstGeom prst="rect">
          <a:avLst/>
        </a:prstGeom>
        <a:solidFill>
          <a:srgbClr val="868686"/>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CRM, Data Warehouse and Analyses Department</a:t>
          </a:r>
          <a:endParaRPr lang="pl-PL" sz="1200">
            <a:effectLst/>
            <a:latin typeface="+mn-lt"/>
            <a:ea typeface="Times New Roman"/>
            <a:cs typeface="Times New Roman"/>
          </a:endParaRPr>
        </a:p>
      </xdr:txBody>
    </xdr:sp>
    <xdr:clientData/>
  </xdr:twoCellAnchor>
  <xdr:twoCellAnchor>
    <xdr:from>
      <xdr:col>10</xdr:col>
      <xdr:colOff>591207</xdr:colOff>
      <xdr:row>3</xdr:row>
      <xdr:rowOff>24634</xdr:rowOff>
    </xdr:from>
    <xdr:to>
      <xdr:col>12</xdr:col>
      <xdr:colOff>562915</xdr:colOff>
      <xdr:row>6</xdr:row>
      <xdr:rowOff>33173</xdr:rowOff>
    </xdr:to>
    <xdr:sp macro="" textlink="">
      <xdr:nvSpPr>
        <xdr:cNvPr id="39" name="Pole tekstowe 2964"/>
        <xdr:cNvSpPr txBox="1"/>
      </xdr:nvSpPr>
      <xdr:spPr>
        <a:xfrm>
          <a:off x="6686550" y="514350"/>
          <a:ext cx="1190625" cy="485775"/>
        </a:xfrm>
        <a:prstGeom prst="rect">
          <a:avLst/>
        </a:prstGeom>
        <a:solidFill>
          <a:srgbClr val="C0000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800" b="0" i="0" u="none" baseline="0">
              <a:solidFill>
                <a:srgbClr val="FFFFFF"/>
              </a:solidFill>
              <a:latin typeface="+mn-lt"/>
              <a:ea typeface="+mn-lt"/>
              <a:cs typeface="+mn-lt"/>
            </a:rPr>
            <a:t>Support 
 and Cooperation with 
Poczta Polska</a:t>
          </a:r>
          <a:endParaRPr lang="pl-PL" sz="800">
            <a:effectLst/>
            <a:latin typeface="+mn-lt"/>
            <a:ea typeface="Times New Roman"/>
            <a:cs typeface="Times New Roman"/>
          </a:endParaRPr>
        </a:p>
      </xdr:txBody>
    </xdr:sp>
    <xdr:clientData/>
  </xdr:twoCellAnchor>
  <xdr:twoCellAnchor>
    <xdr:from>
      <xdr:col>10</xdr:col>
      <xdr:colOff>584412</xdr:colOff>
      <xdr:row>6</xdr:row>
      <xdr:rowOff>154929</xdr:rowOff>
    </xdr:from>
    <xdr:to>
      <xdr:col>12</xdr:col>
      <xdr:colOff>108608</xdr:colOff>
      <xdr:row>9</xdr:row>
      <xdr:rowOff>40872</xdr:rowOff>
    </xdr:to>
    <xdr:sp macro="" textlink="">
      <xdr:nvSpPr>
        <xdr:cNvPr id="40" name="Pole tekstowe 3271"/>
        <xdr:cNvSpPr txBox="1"/>
      </xdr:nvSpPr>
      <xdr:spPr>
        <a:xfrm>
          <a:off x="6677025" y="1123950"/>
          <a:ext cx="742950" cy="371475"/>
        </a:xfrm>
        <a:prstGeom prst="rect">
          <a:avLst/>
        </a:prstGeom>
        <a:solidFill>
          <a:srgbClr val="404040"/>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36000" tIns="45720" rIns="36000" bIns="45720" anchor="ctr"/>
        <a:lstStyle/>
        <a:p>
          <a:pPr algn="ctr">
            <a:defRPr/>
          </a:pPr>
          <a:r>
            <a:rPr lang="en-US" sz="500" b="0" i="0" u="none" baseline="0">
              <a:solidFill>
                <a:srgbClr val="FFFFFF"/>
              </a:solidFill>
              <a:latin typeface="+mn-lt"/>
              <a:ea typeface="+mn-lt"/>
              <a:cs typeface="+mn-lt"/>
            </a:rPr>
            <a:t>Process and Operations Function</a:t>
          </a:r>
          <a:endParaRPr lang="pl-PL" sz="1200">
            <a:effectLst/>
            <a:latin typeface="+mn-lt"/>
            <a:ea typeface="Times New Roman"/>
            <a:cs typeface="Times New Roman"/>
          </a:endParaRPr>
        </a:p>
      </xdr:txBody>
    </xdr:sp>
    <xdr:clientData/>
  </xdr:twoCellAnchor>
  <xdr:twoCellAnchor>
    <xdr:from>
      <xdr:col>12</xdr:col>
      <xdr:colOff>260067</xdr:colOff>
      <xdr:row>7</xdr:row>
      <xdr:rowOff>84098</xdr:rowOff>
    </xdr:from>
    <xdr:to>
      <xdr:col>13</xdr:col>
      <xdr:colOff>401179</xdr:colOff>
      <xdr:row>9</xdr:row>
      <xdr:rowOff>132892</xdr:rowOff>
    </xdr:to>
    <xdr:sp macro="" textlink="">
      <xdr:nvSpPr>
        <xdr:cNvPr id="41" name="Pole tekstowe 3119"/>
        <xdr:cNvSpPr txBox="1"/>
      </xdr:nvSpPr>
      <xdr:spPr>
        <a:xfrm>
          <a:off x="7572375" y="1219200"/>
          <a:ext cx="752475" cy="371475"/>
        </a:xfrm>
        <a:prstGeom prst="rect">
          <a:avLst/>
        </a:prstGeom>
        <a:solidFill>
          <a:srgbClr val="868686"/>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Department of Cooperation with Poczta Polska</a:t>
          </a:r>
          <a:endParaRPr lang="pl-PL" sz="1200">
            <a:effectLst/>
            <a:latin typeface="+mn-lt"/>
            <a:ea typeface="Times New Roman"/>
            <a:cs typeface="Times New Roman"/>
          </a:endParaRPr>
        </a:p>
      </xdr:txBody>
    </xdr:sp>
    <xdr:clientData/>
  </xdr:twoCellAnchor>
  <xdr:twoCellAnchor>
    <xdr:from>
      <xdr:col>12</xdr:col>
      <xdr:colOff>260068</xdr:colOff>
      <xdr:row>10</xdr:row>
      <xdr:rowOff>21197</xdr:rowOff>
    </xdr:from>
    <xdr:to>
      <xdr:col>13</xdr:col>
      <xdr:colOff>401180</xdr:colOff>
      <xdr:row>12</xdr:row>
      <xdr:rowOff>72551</xdr:rowOff>
    </xdr:to>
    <xdr:sp macro="" textlink="">
      <xdr:nvSpPr>
        <xdr:cNvPr id="42" name="Pole tekstowe 3119"/>
        <xdr:cNvSpPr txBox="1"/>
      </xdr:nvSpPr>
      <xdr:spPr>
        <a:xfrm>
          <a:off x="7572375" y="1638300"/>
          <a:ext cx="752475" cy="381000"/>
        </a:xfrm>
        <a:prstGeom prst="rect">
          <a:avLst/>
        </a:prstGeom>
        <a:solidFill>
          <a:srgbClr val="868686"/>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Logistics and Administration Department</a:t>
          </a:r>
          <a:endParaRPr lang="pl-PL" sz="1200">
            <a:effectLst/>
            <a:latin typeface="+mn-lt"/>
            <a:ea typeface="Times New Roman"/>
            <a:cs typeface="Times New Roman"/>
          </a:endParaRPr>
        </a:p>
      </xdr:txBody>
    </xdr:sp>
    <xdr:clientData/>
  </xdr:twoCellAnchor>
  <xdr:twoCellAnchor>
    <xdr:from>
      <xdr:col>10</xdr:col>
      <xdr:colOff>588968</xdr:colOff>
      <xdr:row>10</xdr:row>
      <xdr:rowOff>5868</xdr:rowOff>
    </xdr:from>
    <xdr:to>
      <xdr:col>12</xdr:col>
      <xdr:colOff>113163</xdr:colOff>
      <xdr:row>12</xdr:row>
      <xdr:rowOff>49743</xdr:rowOff>
    </xdr:to>
    <xdr:sp macro="" textlink="">
      <xdr:nvSpPr>
        <xdr:cNvPr id="43" name="Pole tekstowe 314"/>
        <xdr:cNvSpPr txBox="1"/>
      </xdr:nvSpPr>
      <xdr:spPr>
        <a:xfrm>
          <a:off x="6686550" y="1628775"/>
          <a:ext cx="742950" cy="361950"/>
        </a:xfrm>
        <a:prstGeom prst="rect">
          <a:avLst/>
        </a:prstGeom>
        <a:solidFill>
          <a:srgbClr val="BFBFBF"/>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Centrum Operacyjne Sp. z o.o. </a:t>
          </a:r>
          <a:endParaRPr lang="pl-PL" sz="1200">
            <a:effectLst/>
            <a:latin typeface="+mn-lt"/>
            <a:ea typeface="Times New Roman"/>
            <a:cs typeface="Times New Roman"/>
          </a:endParaRPr>
        </a:p>
      </xdr:txBody>
    </xdr:sp>
    <xdr:clientData/>
  </xdr:twoCellAnchor>
  <xdr:twoCellAnchor>
    <xdr:from>
      <xdr:col>2</xdr:col>
      <xdr:colOff>26989</xdr:colOff>
      <xdr:row>1</xdr:row>
      <xdr:rowOff>153630</xdr:rowOff>
    </xdr:from>
    <xdr:to>
      <xdr:col>11</xdr:col>
      <xdr:colOff>598446</xdr:colOff>
      <xdr:row>1</xdr:row>
      <xdr:rowOff>156661</xdr:rowOff>
    </xdr:to>
    <xdr:cxnSp macro="">
      <xdr:nvCxnSpPr>
        <xdr:cNvPr id="44" name="Łącznik prosty 43"/>
        <xdr:cNvCxnSpPr/>
      </xdr:nvCxnSpPr>
      <xdr:spPr>
        <a:xfrm>
          <a:off x="1247775" y="314325"/>
          <a:ext cx="6057900"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476250</xdr:colOff>
      <xdr:row>6</xdr:row>
      <xdr:rowOff>70794</xdr:rowOff>
    </xdr:from>
    <xdr:to>
      <xdr:col>3</xdr:col>
      <xdr:colOff>212382</xdr:colOff>
      <xdr:row>6</xdr:row>
      <xdr:rowOff>70795</xdr:rowOff>
    </xdr:to>
    <xdr:cxnSp macro="">
      <xdr:nvCxnSpPr>
        <xdr:cNvPr id="45" name="Łącznik prosty 44"/>
        <xdr:cNvCxnSpPr/>
      </xdr:nvCxnSpPr>
      <xdr:spPr>
        <a:xfrm>
          <a:off x="476250" y="1038225"/>
          <a:ext cx="1562100"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28199</xdr:colOff>
      <xdr:row>6</xdr:row>
      <xdr:rowOff>15667</xdr:rowOff>
    </xdr:from>
    <xdr:to>
      <xdr:col>2</xdr:col>
      <xdr:colOff>28488</xdr:colOff>
      <xdr:row>6</xdr:row>
      <xdr:rowOff>126087</xdr:rowOff>
    </xdr:to>
    <xdr:cxnSp macro="">
      <xdr:nvCxnSpPr>
        <xdr:cNvPr id="46" name="Łącznik prosty 45"/>
        <xdr:cNvCxnSpPr/>
      </xdr:nvCxnSpPr>
      <xdr:spPr>
        <a:xfrm>
          <a:off x="1247775" y="990600"/>
          <a:ext cx="0" cy="104775"/>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542047</xdr:colOff>
      <xdr:row>6</xdr:row>
      <xdr:rowOff>25066</xdr:rowOff>
    </xdr:from>
    <xdr:to>
      <xdr:col>7</xdr:col>
      <xdr:colOff>542336</xdr:colOff>
      <xdr:row>6</xdr:row>
      <xdr:rowOff>135486</xdr:rowOff>
    </xdr:to>
    <xdr:cxnSp macro="">
      <xdr:nvCxnSpPr>
        <xdr:cNvPr id="47" name="Łącznik prosty 46"/>
        <xdr:cNvCxnSpPr/>
      </xdr:nvCxnSpPr>
      <xdr:spPr>
        <a:xfrm>
          <a:off x="4810125" y="1000125"/>
          <a:ext cx="0" cy="104775"/>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542047</xdr:colOff>
      <xdr:row>6</xdr:row>
      <xdr:rowOff>28199</xdr:rowOff>
    </xdr:from>
    <xdr:to>
      <xdr:col>9</xdr:col>
      <xdr:colOff>542336</xdr:colOff>
      <xdr:row>6</xdr:row>
      <xdr:rowOff>138619</xdr:rowOff>
    </xdr:to>
    <xdr:cxnSp macro="">
      <xdr:nvCxnSpPr>
        <xdr:cNvPr id="48" name="Łącznik prosty 47"/>
        <xdr:cNvCxnSpPr/>
      </xdr:nvCxnSpPr>
      <xdr:spPr>
        <a:xfrm>
          <a:off x="6029325" y="1000125"/>
          <a:ext cx="0" cy="11430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538531</xdr:colOff>
      <xdr:row>1</xdr:row>
      <xdr:rowOff>156661</xdr:rowOff>
    </xdr:from>
    <xdr:to>
      <xdr:col>7</xdr:col>
      <xdr:colOff>538914</xdr:colOff>
      <xdr:row>3</xdr:row>
      <xdr:rowOff>16194</xdr:rowOff>
    </xdr:to>
    <xdr:cxnSp macro="">
      <xdr:nvCxnSpPr>
        <xdr:cNvPr id="49" name="Łącznik prosty 48"/>
        <xdr:cNvCxnSpPr/>
      </xdr:nvCxnSpPr>
      <xdr:spPr>
        <a:xfrm flipH="1">
          <a:off x="4810125" y="314325"/>
          <a:ext cx="0" cy="19050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542048</xdr:colOff>
      <xdr:row>2</xdr:row>
      <xdr:rowOff>2</xdr:rowOff>
    </xdr:from>
    <xdr:to>
      <xdr:col>9</xdr:col>
      <xdr:colOff>542431</xdr:colOff>
      <xdr:row>3</xdr:row>
      <xdr:rowOff>22462</xdr:rowOff>
    </xdr:to>
    <xdr:cxnSp macro="">
      <xdr:nvCxnSpPr>
        <xdr:cNvPr id="50" name="Łącznik prosty 49"/>
        <xdr:cNvCxnSpPr/>
      </xdr:nvCxnSpPr>
      <xdr:spPr>
        <a:xfrm flipH="1">
          <a:off x="6029325" y="323850"/>
          <a:ext cx="0" cy="180975"/>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230099</xdr:colOff>
      <xdr:row>9</xdr:row>
      <xdr:rowOff>90969</xdr:rowOff>
    </xdr:from>
    <xdr:to>
      <xdr:col>10</xdr:col>
      <xdr:colOff>364660</xdr:colOff>
      <xdr:row>11</xdr:row>
      <xdr:rowOff>142413</xdr:rowOff>
    </xdr:to>
    <xdr:sp macro="" textlink="">
      <xdr:nvSpPr>
        <xdr:cNvPr id="51" name="Pole tekstowe 3119"/>
        <xdr:cNvSpPr txBox="1"/>
      </xdr:nvSpPr>
      <xdr:spPr>
        <a:xfrm>
          <a:off x="5715000" y="1552575"/>
          <a:ext cx="742950" cy="371475"/>
        </a:xfrm>
        <a:prstGeom prst="rect">
          <a:avLst/>
        </a:prstGeom>
        <a:solidFill>
          <a:srgbClr val="868686"/>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Independent Validator Position</a:t>
          </a:r>
          <a:endParaRPr lang="pl-PL" sz="500">
            <a:solidFill>
              <a:srgbClr val="FFFFFF"/>
            </a:solidFill>
            <a:effectLst/>
            <a:latin typeface="+mn-lt"/>
            <a:ea typeface="Times New Roman"/>
            <a:cs typeface="Times New Roman"/>
          </a:endParaRPr>
        </a:p>
      </xdr:txBody>
    </xdr:sp>
    <xdr:clientData/>
  </xdr:twoCellAnchor>
  <xdr:twoCellAnchor>
    <xdr:from>
      <xdr:col>10</xdr:col>
      <xdr:colOff>454845</xdr:colOff>
      <xdr:row>6</xdr:row>
      <xdr:rowOff>91043</xdr:rowOff>
    </xdr:from>
    <xdr:to>
      <xdr:col>10</xdr:col>
      <xdr:colOff>460196</xdr:colOff>
      <xdr:row>10</xdr:row>
      <xdr:rowOff>91343</xdr:rowOff>
    </xdr:to>
    <xdr:cxnSp macro="">
      <xdr:nvCxnSpPr>
        <xdr:cNvPr id="52" name="Łącznik prosty 51"/>
        <xdr:cNvCxnSpPr/>
      </xdr:nvCxnSpPr>
      <xdr:spPr>
        <a:xfrm>
          <a:off x="6553200" y="1066800"/>
          <a:ext cx="0" cy="64770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601545</xdr:colOff>
      <xdr:row>6</xdr:row>
      <xdr:rowOff>87628</xdr:rowOff>
    </xdr:from>
    <xdr:to>
      <xdr:col>12</xdr:col>
      <xdr:colOff>194534</xdr:colOff>
      <xdr:row>6</xdr:row>
      <xdr:rowOff>87629</xdr:rowOff>
    </xdr:to>
    <xdr:cxnSp macro="">
      <xdr:nvCxnSpPr>
        <xdr:cNvPr id="53" name="Łącznik prosty 4"/>
        <xdr:cNvCxnSpPr/>
      </xdr:nvCxnSpPr>
      <xdr:spPr>
        <a:xfrm>
          <a:off x="7305675" y="1057275"/>
          <a:ext cx="200025"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542047</xdr:colOff>
      <xdr:row>6</xdr:row>
      <xdr:rowOff>91043</xdr:rowOff>
    </xdr:from>
    <xdr:to>
      <xdr:col>10</xdr:col>
      <xdr:colOff>454447</xdr:colOff>
      <xdr:row>6</xdr:row>
      <xdr:rowOff>91043</xdr:rowOff>
    </xdr:to>
    <xdr:cxnSp macro="">
      <xdr:nvCxnSpPr>
        <xdr:cNvPr id="54" name="Łącznik prosty 1"/>
        <xdr:cNvCxnSpPr/>
      </xdr:nvCxnSpPr>
      <xdr:spPr>
        <a:xfrm>
          <a:off x="6029325" y="1066800"/>
          <a:ext cx="523875"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151332</xdr:colOff>
      <xdr:row>9</xdr:row>
      <xdr:rowOff>97919</xdr:rowOff>
    </xdr:from>
    <xdr:to>
      <xdr:col>8</xdr:col>
      <xdr:colOff>285893</xdr:colOff>
      <xdr:row>11</xdr:row>
      <xdr:rowOff>149363</xdr:rowOff>
    </xdr:to>
    <xdr:sp macro="" textlink="">
      <xdr:nvSpPr>
        <xdr:cNvPr id="55" name="Pole tekstowe 3119"/>
        <xdr:cNvSpPr txBox="1"/>
      </xdr:nvSpPr>
      <xdr:spPr>
        <a:xfrm>
          <a:off x="4419600" y="1552575"/>
          <a:ext cx="742950" cy="381000"/>
        </a:xfrm>
        <a:prstGeom prst="rect">
          <a:avLst/>
        </a:prstGeom>
        <a:solidFill>
          <a:srgbClr val="868686"/>
        </a:solidFill>
        <a:ln>
          <a:noFill/>
        </a:ln>
        <a:effectLst/>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500" b="0" i="0" u="none" baseline="0">
              <a:solidFill>
                <a:srgbClr val="FFFFFF"/>
              </a:solidFill>
              <a:latin typeface="+mn-lt"/>
              <a:ea typeface="+mn-lt"/>
              <a:cs typeface="+mn-lt"/>
            </a:rPr>
            <a:t>Purchase 
and Cost Optimization Office </a:t>
          </a:r>
        </a:p>
      </xdr:txBody>
    </xdr:sp>
    <xdr:clientData/>
  </xdr:twoCellAnchor>
  <xdr:twoCellAnchor>
    <xdr:from>
      <xdr:col>7</xdr:col>
      <xdr:colOff>538563</xdr:colOff>
      <xdr:row>6</xdr:row>
      <xdr:rowOff>102371</xdr:rowOff>
    </xdr:from>
    <xdr:to>
      <xdr:col>8</xdr:col>
      <xdr:colOff>450963</xdr:colOff>
      <xdr:row>6</xdr:row>
      <xdr:rowOff>102371</xdr:rowOff>
    </xdr:to>
    <xdr:cxnSp macro="">
      <xdr:nvCxnSpPr>
        <xdr:cNvPr id="56" name="Łącznik prosty 1"/>
        <xdr:cNvCxnSpPr/>
      </xdr:nvCxnSpPr>
      <xdr:spPr>
        <a:xfrm>
          <a:off x="4810125" y="1076325"/>
          <a:ext cx="514350" cy="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449545</xdr:colOff>
      <xdr:row>6</xdr:row>
      <xdr:rowOff>97920</xdr:rowOff>
    </xdr:from>
    <xdr:to>
      <xdr:col>8</xdr:col>
      <xdr:colOff>454896</xdr:colOff>
      <xdr:row>10</xdr:row>
      <xdr:rowOff>98220</xdr:rowOff>
    </xdr:to>
    <xdr:cxnSp macro="">
      <xdr:nvCxnSpPr>
        <xdr:cNvPr id="57" name="Łącznik prosty 56"/>
        <xdr:cNvCxnSpPr/>
      </xdr:nvCxnSpPr>
      <xdr:spPr>
        <a:xfrm>
          <a:off x="5324475" y="1066800"/>
          <a:ext cx="9525" cy="647700"/>
        </a:xfrm>
        <a:prstGeom prst="line">
          <a:avLst/>
        </a:prstGeom>
        <a:ln>
          <a:solidFill>
            <a:srgbClr val="484848"/>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329713</xdr:colOff>
      <xdr:row>1</xdr:row>
      <xdr:rowOff>21981</xdr:rowOff>
    </xdr:from>
    <xdr:to>
      <xdr:col>10</xdr:col>
      <xdr:colOff>197828</xdr:colOff>
      <xdr:row>5</xdr:row>
      <xdr:rowOff>164708</xdr:rowOff>
    </xdr:to>
    <xdr:grpSp>
      <xdr:nvGrpSpPr>
        <xdr:cNvPr id="2" name="Grupa 1"/>
        <xdr:cNvGrpSpPr>
          <a:grpSpLocks/>
        </xdr:cNvGrpSpPr>
      </xdr:nvGrpSpPr>
      <xdr:grpSpPr bwMode="auto">
        <a:xfrm>
          <a:off x="1245578" y="212481"/>
          <a:ext cx="5355981" cy="904727"/>
          <a:chOff x="320889" y="0"/>
          <a:chExt cx="5362659" cy="916616"/>
        </a:xfrm>
      </xdr:grpSpPr>
      <xdr:sp macro="" textlink="">
        <xdr:nvSpPr>
          <xdr:cNvPr id="3" name="Pole tekstowe 3279"/>
          <xdr:cNvSpPr txBox="1"/>
        </xdr:nvSpPr>
        <xdr:spPr>
          <a:xfrm>
            <a:off x="320889" y="0"/>
            <a:ext cx="5362659" cy="229154"/>
          </a:xfrm>
          <a:prstGeom prst="rect">
            <a:avLst/>
          </a:prstGeom>
          <a:solidFill>
            <a:srgbClr val="E40005"/>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b"/>
          <a:lstStyle/>
          <a:p>
            <a:pPr algn="ctr">
              <a:defRPr/>
            </a:pPr>
            <a:r>
              <a:rPr lang="en-US" sz="900" b="1" i="0" u="none" baseline="0">
                <a:solidFill>
                  <a:srgbClr val="FFFFFF"/>
                </a:solidFill>
                <a:latin typeface="+mn-lt"/>
                <a:ea typeface="+mn-lt"/>
                <a:cs typeface="+mn-lt"/>
              </a:rPr>
              <a:t>Bank’s distribution channels</a:t>
            </a:r>
            <a:endParaRPr lang="pl-PL" sz="1200" b="1">
              <a:effectLst/>
              <a:latin typeface="+mn-lt"/>
              <a:ea typeface="Times New Roman"/>
              <a:cs typeface="Times New Roman"/>
            </a:endParaRPr>
          </a:p>
        </xdr:txBody>
      </xdr:sp>
      <xdr:cxnSp macro="">
        <xdr:nvCxnSpPr>
          <xdr:cNvPr id="4" name="Łącznik prosty 280"/>
          <xdr:cNvCxnSpPr/>
        </xdr:nvCxnSpPr>
        <xdr:spPr>
          <a:xfrm>
            <a:off x="1708477" y="343731"/>
            <a:ext cx="3674762" cy="5271"/>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 name="Łącznik prosty 282"/>
          <xdr:cNvCxnSpPr/>
        </xdr:nvCxnSpPr>
        <xdr:spPr>
          <a:xfrm>
            <a:off x="680187" y="802039"/>
            <a:ext cx="2055239" cy="0"/>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 name="Łącznik prosty 285"/>
          <xdr:cNvCxnSpPr/>
        </xdr:nvCxnSpPr>
        <xdr:spPr>
          <a:xfrm>
            <a:off x="3201978" y="229154"/>
            <a:ext cx="0" cy="114577"/>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7" name="Łącznik prosty 287"/>
          <xdr:cNvCxnSpPr/>
        </xdr:nvCxnSpPr>
        <xdr:spPr>
          <a:xfrm>
            <a:off x="1708477" y="343731"/>
            <a:ext cx="0" cy="114577"/>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8" name="Łącznik prosty 288"/>
          <xdr:cNvCxnSpPr/>
        </xdr:nvCxnSpPr>
        <xdr:spPr>
          <a:xfrm>
            <a:off x="2735426" y="802039"/>
            <a:ext cx="0" cy="114577"/>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9" name="Łącznik prosty 290"/>
          <xdr:cNvCxnSpPr/>
        </xdr:nvCxnSpPr>
        <xdr:spPr>
          <a:xfrm>
            <a:off x="680187" y="802039"/>
            <a:ext cx="0" cy="114577"/>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 name="Łącznik prosty 292"/>
          <xdr:cNvCxnSpPr/>
        </xdr:nvCxnSpPr>
        <xdr:spPr>
          <a:xfrm>
            <a:off x="4745083" y="349002"/>
            <a:ext cx="0" cy="527054"/>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1" name="Łącznik prosty 293"/>
          <xdr:cNvCxnSpPr/>
        </xdr:nvCxnSpPr>
        <xdr:spPr>
          <a:xfrm>
            <a:off x="1681664" y="690899"/>
            <a:ext cx="0" cy="114577"/>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6</xdr:col>
      <xdr:colOff>360189</xdr:colOff>
      <xdr:row>5</xdr:row>
      <xdr:rowOff>66558</xdr:rowOff>
    </xdr:from>
    <xdr:to>
      <xdr:col>7</xdr:col>
      <xdr:colOff>337039</xdr:colOff>
      <xdr:row>5</xdr:row>
      <xdr:rowOff>68036</xdr:rowOff>
    </xdr:to>
    <xdr:cxnSp macro="">
      <xdr:nvCxnSpPr>
        <xdr:cNvPr id="12" name="Łącznik prosty 282"/>
        <xdr:cNvCxnSpPr/>
      </xdr:nvCxnSpPr>
      <xdr:spPr bwMode="auto">
        <a:xfrm flipV="1">
          <a:off x="4333875" y="1019175"/>
          <a:ext cx="581025" cy="0"/>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190501</xdr:colOff>
      <xdr:row>3</xdr:row>
      <xdr:rowOff>95247</xdr:rowOff>
    </xdr:from>
    <xdr:to>
      <xdr:col>7</xdr:col>
      <xdr:colOff>495302</xdr:colOff>
      <xdr:row>5</xdr:row>
      <xdr:rowOff>29306</xdr:rowOff>
    </xdr:to>
    <xdr:sp macro="" textlink="">
      <xdr:nvSpPr>
        <xdr:cNvPr id="13" name="Pole tekstowe 3280"/>
        <xdr:cNvSpPr txBox="1"/>
      </xdr:nvSpPr>
      <xdr:spPr bwMode="auto">
        <a:xfrm>
          <a:off x="4162425" y="666750"/>
          <a:ext cx="914400" cy="314325"/>
        </a:xfrm>
        <a:prstGeom prst="rect">
          <a:avLst/>
        </a:prstGeom>
        <a:solidFill>
          <a:srgbClr val="C0504D"/>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700" b="0" i="0" u="none" baseline="0">
              <a:solidFill>
                <a:srgbClr val="FFFFFF"/>
              </a:solidFill>
              <a:latin typeface="+mn-lt"/>
              <a:ea typeface="+mn-lt"/>
              <a:cs typeface="+mn-lt"/>
            </a:rPr>
            <a:t>POCZTA POLSKA 
NETWORK</a:t>
          </a:r>
          <a:endParaRPr lang="pl-PL" sz="1200">
            <a:effectLst/>
            <a:latin typeface="+mn-lt"/>
            <a:ea typeface="Times New Roman"/>
            <a:cs typeface="Times New Roman"/>
          </a:endParaRPr>
        </a:p>
      </xdr:txBody>
    </xdr:sp>
    <xdr:clientData/>
  </xdr:twoCellAnchor>
  <xdr:twoCellAnchor>
    <xdr:from>
      <xdr:col>3</xdr:col>
      <xdr:colOff>454270</xdr:colOff>
      <xdr:row>6</xdr:row>
      <xdr:rowOff>7327</xdr:rowOff>
    </xdr:from>
    <xdr:to>
      <xdr:col>4</xdr:col>
      <xdr:colOff>471816</xdr:colOff>
      <xdr:row>7</xdr:row>
      <xdr:rowOff>156100</xdr:rowOff>
    </xdr:to>
    <xdr:sp macro="" textlink="">
      <xdr:nvSpPr>
        <xdr:cNvPr id="14" name="Pole tekstowe 3288"/>
        <xdr:cNvSpPr txBox="1"/>
      </xdr:nvSpPr>
      <xdr:spPr bwMode="auto">
        <a:xfrm>
          <a:off x="2590800" y="1152525"/>
          <a:ext cx="628650" cy="333375"/>
        </a:xfrm>
        <a:prstGeom prst="rect">
          <a:avLst/>
        </a:prstGeom>
        <a:solidFill>
          <a:srgbClr val="404040"/>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600" b="0" i="0" u="none" baseline="0">
              <a:solidFill>
                <a:srgbClr val="FFFFFF"/>
              </a:solidFill>
              <a:latin typeface="+mn-lt"/>
              <a:ea typeface="+mn-lt"/>
              <a:cs typeface="+mn-lt"/>
            </a:rPr>
            <a:t>Internet banking</a:t>
          </a:r>
          <a:endParaRPr lang="pl-PL" sz="600">
            <a:effectLst/>
            <a:latin typeface="+mn-lt"/>
            <a:ea typeface="Times New Roman"/>
            <a:cs typeface="Times New Roman"/>
          </a:endParaRPr>
        </a:p>
      </xdr:txBody>
    </xdr:sp>
    <xdr:clientData/>
  </xdr:twoCellAnchor>
  <xdr:twoCellAnchor>
    <xdr:from>
      <xdr:col>4</xdr:col>
      <xdr:colOff>483577</xdr:colOff>
      <xdr:row>6</xdr:row>
      <xdr:rowOff>7327</xdr:rowOff>
    </xdr:from>
    <xdr:to>
      <xdr:col>5</xdr:col>
      <xdr:colOff>501122</xdr:colOff>
      <xdr:row>7</xdr:row>
      <xdr:rowOff>156100</xdr:rowOff>
    </xdr:to>
    <xdr:sp macro="" textlink="">
      <xdr:nvSpPr>
        <xdr:cNvPr id="15" name="Pole tekstowe 3288"/>
        <xdr:cNvSpPr txBox="1"/>
      </xdr:nvSpPr>
      <xdr:spPr bwMode="auto">
        <a:xfrm>
          <a:off x="3228975" y="1152525"/>
          <a:ext cx="628650" cy="333375"/>
        </a:xfrm>
        <a:prstGeom prst="rect">
          <a:avLst/>
        </a:prstGeom>
        <a:solidFill>
          <a:srgbClr val="404040"/>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600" b="0" i="0" u="none" baseline="0">
              <a:solidFill>
                <a:srgbClr val="FFFFFF"/>
              </a:solidFill>
              <a:latin typeface="+mn-lt"/>
              <a:ea typeface="+mn-lt"/>
              <a:cs typeface="+mn-lt"/>
            </a:rPr>
            <a:t>Contact 
Center</a:t>
          </a:r>
          <a:endParaRPr lang="pl-PL" sz="600">
            <a:effectLst/>
            <a:latin typeface="+mn-lt"/>
            <a:ea typeface="Times New Roman"/>
            <a:cs typeface="Times New Roman"/>
          </a:endParaRPr>
        </a:p>
      </xdr:txBody>
    </xdr:sp>
    <xdr:clientData/>
  </xdr:twoCellAnchor>
  <xdr:twoCellAnchor>
    <xdr:from>
      <xdr:col>1</xdr:col>
      <xdr:colOff>388326</xdr:colOff>
      <xdr:row>6</xdr:row>
      <xdr:rowOff>7327</xdr:rowOff>
    </xdr:from>
    <xdr:to>
      <xdr:col>2</xdr:col>
      <xdr:colOff>405872</xdr:colOff>
      <xdr:row>7</xdr:row>
      <xdr:rowOff>156100</xdr:rowOff>
    </xdr:to>
    <xdr:sp macro="" textlink="">
      <xdr:nvSpPr>
        <xdr:cNvPr id="16" name="Pole tekstowe 3288"/>
        <xdr:cNvSpPr txBox="1"/>
      </xdr:nvSpPr>
      <xdr:spPr bwMode="auto">
        <a:xfrm>
          <a:off x="1304925" y="1152525"/>
          <a:ext cx="628650" cy="333375"/>
        </a:xfrm>
        <a:prstGeom prst="rect">
          <a:avLst/>
        </a:prstGeom>
        <a:solidFill>
          <a:srgbClr val="404040"/>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600" b="0" i="0" u="none" baseline="0">
              <a:solidFill>
                <a:srgbClr val="FFFFFF"/>
              </a:solidFill>
              <a:latin typeface="+mn-lt"/>
              <a:ea typeface="+mn-lt"/>
              <a:cs typeface="+mn-lt"/>
            </a:rPr>
            <a:t>Branch,
outlets</a:t>
          </a:r>
          <a:endParaRPr lang="pl-PL" sz="600">
            <a:effectLst/>
            <a:latin typeface="+mn-lt"/>
            <a:ea typeface="Times New Roman"/>
            <a:cs typeface="Times New Roman"/>
          </a:endParaRPr>
        </a:p>
      </xdr:txBody>
    </xdr:sp>
    <xdr:clientData/>
  </xdr:twoCellAnchor>
  <xdr:twoCellAnchor>
    <xdr:from>
      <xdr:col>5</xdr:col>
      <xdr:colOff>608319</xdr:colOff>
      <xdr:row>6</xdr:row>
      <xdr:rowOff>12006</xdr:rowOff>
    </xdr:from>
    <xdr:to>
      <xdr:col>7</xdr:col>
      <xdr:colOff>5540</xdr:colOff>
      <xdr:row>7</xdr:row>
      <xdr:rowOff>160779</xdr:rowOff>
    </xdr:to>
    <xdr:sp macro="" textlink="">
      <xdr:nvSpPr>
        <xdr:cNvPr id="17" name="Pole tekstowe 3288"/>
        <xdr:cNvSpPr txBox="1"/>
      </xdr:nvSpPr>
      <xdr:spPr bwMode="auto">
        <a:xfrm>
          <a:off x="3962400" y="1152525"/>
          <a:ext cx="628650" cy="342900"/>
        </a:xfrm>
        <a:prstGeom prst="rect">
          <a:avLst/>
        </a:prstGeom>
        <a:solidFill>
          <a:srgbClr val="C0504D"/>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600" b="0" i="0" u="none" baseline="0">
              <a:solidFill>
                <a:srgbClr val="FFFFFF"/>
              </a:solidFill>
              <a:latin typeface="+mn-lt"/>
              <a:ea typeface="+mn-lt"/>
              <a:cs typeface="+mn-lt"/>
            </a:rPr>
            <a:t>Postal outlets</a:t>
          </a:r>
          <a:endParaRPr lang="pl-PL" sz="600">
            <a:effectLst/>
            <a:latin typeface="+mn-lt"/>
            <a:ea typeface="Times New Roman"/>
            <a:cs typeface="Times New Roman"/>
          </a:endParaRPr>
        </a:p>
      </xdr:txBody>
    </xdr:sp>
    <xdr:clientData/>
  </xdr:twoCellAnchor>
  <xdr:oneCellAnchor>
    <xdr:from>
      <xdr:col>7</xdr:col>
      <xdr:colOff>36635</xdr:colOff>
      <xdr:row>5</xdr:row>
      <xdr:rowOff>185072</xdr:rowOff>
    </xdr:from>
    <xdr:ext cx="625680" cy="374141"/>
    <xdr:sp macro="" textlink="">
      <xdr:nvSpPr>
        <xdr:cNvPr id="18" name="Pole tekstowe 3288"/>
        <xdr:cNvSpPr txBox="1"/>
      </xdr:nvSpPr>
      <xdr:spPr bwMode="auto">
        <a:xfrm>
          <a:off x="4615962" y="1137572"/>
          <a:ext cx="625680" cy="374141"/>
        </a:xfrm>
        <a:prstGeom prst="rect">
          <a:avLst/>
        </a:prstGeom>
        <a:solidFill>
          <a:srgbClr val="C0504D"/>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spAutoFit/>
        </a:bodyPr>
        <a:lstStyle/>
        <a:p>
          <a:pPr algn="ctr">
            <a:defRPr/>
          </a:pPr>
          <a:r>
            <a:rPr lang="en-US" sz="600" b="0" i="0" u="none" baseline="0">
              <a:solidFill>
                <a:srgbClr val="FFFFFF"/>
              </a:solidFill>
              <a:latin typeface="+mn-lt"/>
              <a:ea typeface="+mn-lt"/>
              <a:cs typeface="+mn-lt"/>
            </a:rPr>
            <a:t>Postal Financial Zones</a:t>
          </a:r>
          <a:endParaRPr lang="pl-PL" sz="600">
            <a:effectLst/>
            <a:latin typeface="+mn-lt"/>
            <a:ea typeface="Times New Roman"/>
            <a:cs typeface="Times New Roman"/>
          </a:endParaRPr>
        </a:p>
      </xdr:txBody>
    </xdr:sp>
    <xdr:clientData/>
  </xdr:oneCellAnchor>
  <xdr:twoCellAnchor>
    <xdr:from>
      <xdr:col>3</xdr:col>
      <xdr:colOff>0</xdr:colOff>
      <xdr:row>3</xdr:row>
      <xdr:rowOff>87923</xdr:rowOff>
    </xdr:from>
    <xdr:to>
      <xdr:col>4</xdr:col>
      <xdr:colOff>304801</xdr:colOff>
      <xdr:row>5</xdr:row>
      <xdr:rowOff>21982</xdr:rowOff>
    </xdr:to>
    <xdr:sp macro="" textlink="">
      <xdr:nvSpPr>
        <xdr:cNvPr id="19" name="Pole tekstowe 3280"/>
        <xdr:cNvSpPr txBox="1"/>
      </xdr:nvSpPr>
      <xdr:spPr bwMode="auto">
        <a:xfrm>
          <a:off x="2133600" y="657225"/>
          <a:ext cx="914400" cy="314325"/>
        </a:xfrm>
        <a:prstGeom prst="rect">
          <a:avLst/>
        </a:prstGeom>
        <a:solidFill>
          <a:srgbClr val="404040"/>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700" b="0" i="0" u="none" baseline="0">
              <a:solidFill>
                <a:srgbClr val="FFFFFF"/>
              </a:solidFill>
              <a:latin typeface="+mn-lt"/>
              <a:ea typeface="+mn-lt"/>
              <a:cs typeface="+mn-lt"/>
            </a:rPr>
            <a:t>OWN 
 NETWORK</a:t>
          </a:r>
          <a:endParaRPr lang="pl-PL" sz="1200">
            <a:effectLst/>
            <a:latin typeface="+mn-lt"/>
            <a:ea typeface="Times New Roman"/>
            <a:cs typeface="Times New Roman"/>
          </a:endParaRPr>
        </a:p>
      </xdr:txBody>
    </xdr:sp>
    <xdr:clientData/>
  </xdr:twoCellAnchor>
  <xdr:twoCellAnchor>
    <xdr:from>
      <xdr:col>8</xdr:col>
      <xdr:colOff>139211</xdr:colOff>
      <xdr:row>6</xdr:row>
      <xdr:rowOff>7327</xdr:rowOff>
    </xdr:from>
    <xdr:to>
      <xdr:col>9</xdr:col>
      <xdr:colOff>156757</xdr:colOff>
      <xdr:row>7</xdr:row>
      <xdr:rowOff>156100</xdr:rowOff>
    </xdr:to>
    <xdr:sp macro="" textlink="">
      <xdr:nvSpPr>
        <xdr:cNvPr id="20" name="Pole tekstowe 3288"/>
        <xdr:cNvSpPr txBox="1"/>
      </xdr:nvSpPr>
      <xdr:spPr bwMode="auto">
        <a:xfrm>
          <a:off x="5334000" y="1152525"/>
          <a:ext cx="619125" cy="333375"/>
        </a:xfrm>
        <a:prstGeom prst="rect">
          <a:avLst/>
        </a:prstGeom>
        <a:solidFill>
          <a:srgbClr val="D9D9D9"/>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600" b="0" i="0" u="none" baseline="0">
              <a:solidFill>
                <a:srgbClr val="000000"/>
              </a:solidFill>
              <a:latin typeface="+mn-lt"/>
              <a:ea typeface="+mn-lt"/>
              <a:cs typeface="+mn-lt"/>
            </a:rPr>
            <a:t>Agents</a:t>
          </a:r>
        </a:p>
      </xdr:txBody>
    </xdr:sp>
    <xdr:clientData/>
  </xdr:twoCellAnchor>
  <xdr:twoCellAnchor>
    <xdr:from>
      <xdr:col>9</xdr:col>
      <xdr:colOff>175846</xdr:colOff>
      <xdr:row>6</xdr:row>
      <xdr:rowOff>7327</xdr:rowOff>
    </xdr:from>
    <xdr:to>
      <xdr:col>10</xdr:col>
      <xdr:colOff>193391</xdr:colOff>
      <xdr:row>7</xdr:row>
      <xdr:rowOff>156100</xdr:rowOff>
    </xdr:to>
    <xdr:sp macro="" textlink="">
      <xdr:nvSpPr>
        <xdr:cNvPr id="21" name="Pole tekstowe 3288"/>
        <xdr:cNvSpPr txBox="1"/>
      </xdr:nvSpPr>
      <xdr:spPr bwMode="auto">
        <a:xfrm>
          <a:off x="5972175" y="1152525"/>
          <a:ext cx="628650" cy="333375"/>
        </a:xfrm>
        <a:prstGeom prst="rect">
          <a:avLst/>
        </a:prstGeom>
        <a:solidFill>
          <a:srgbClr val="D9D9D9"/>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600" b="0" i="0" u="none" baseline="0">
              <a:solidFill>
                <a:srgbClr val="000000"/>
              </a:solidFill>
              <a:latin typeface="+mn-lt"/>
              <a:ea typeface="+mn-lt"/>
              <a:cs typeface="+mn-lt"/>
            </a:rPr>
            <a:t>Spółka Dystrybucyjna</a:t>
          </a:r>
        </a:p>
      </xdr:txBody>
    </xdr:sp>
    <xdr:clientData/>
  </xdr:twoCellAnchor>
  <xdr:twoCellAnchor>
    <xdr:from>
      <xdr:col>2</xdr:col>
      <xdr:colOff>424962</xdr:colOff>
      <xdr:row>6</xdr:row>
      <xdr:rowOff>7326</xdr:rowOff>
    </xdr:from>
    <xdr:to>
      <xdr:col>3</xdr:col>
      <xdr:colOff>442507</xdr:colOff>
      <xdr:row>7</xdr:row>
      <xdr:rowOff>156099</xdr:rowOff>
    </xdr:to>
    <xdr:sp macro="" textlink="">
      <xdr:nvSpPr>
        <xdr:cNvPr id="22" name="Pole tekstowe 3288"/>
        <xdr:cNvSpPr txBox="1"/>
      </xdr:nvSpPr>
      <xdr:spPr bwMode="auto">
        <a:xfrm>
          <a:off x="1948962" y="1150326"/>
          <a:ext cx="625680" cy="339273"/>
        </a:xfrm>
        <a:prstGeom prst="rect">
          <a:avLst/>
        </a:prstGeom>
        <a:solidFill>
          <a:srgbClr val="404040"/>
        </a:solidFill>
        <a:ln>
          <a:noFill/>
        </a:ln>
        <a:effectLst/>
        <a:extLst>
          <a:ext uri="{C572A759-6A51-4108-AA02-DFA0A04FC94B}"/>
        </a:extLst>
      </xdr:spPr>
      <xdr:style>
        <a:lnRef idx="0">
          <a:schemeClr val="accent1"/>
        </a:lnRef>
        <a:fillRef idx="0">
          <a:schemeClr val="accent1"/>
        </a:fillRef>
        <a:effectRef idx="0">
          <a:schemeClr val="accent1"/>
        </a:effectRef>
        <a:fontRef idx="minor">
          <a:schemeClr val="tx1"/>
        </a:fontRef>
      </xdr:style>
      <xdr:txBody>
        <a:bodyPr vertOverflow="clip" wrap="square" lIns="91440" tIns="45720" rIns="91440" bIns="45720" anchor="ctr"/>
        <a:lstStyle/>
        <a:p>
          <a:pPr algn="ctr">
            <a:defRPr/>
          </a:pPr>
          <a:r>
            <a:rPr lang="en-US" sz="600" b="0" i="0" u="none" baseline="0">
              <a:solidFill>
                <a:srgbClr val="FFFFFF"/>
              </a:solidFill>
              <a:latin typeface="+mn-lt"/>
              <a:ea typeface="+mn-lt"/>
              <a:cs typeface="+mn-lt"/>
            </a:rPr>
            <a:t>Micro</a:t>
          </a:r>
          <a:r>
            <a:rPr lang="pl-PL" sz="600" b="0" i="0" u="none" baseline="0">
              <a:solidFill>
                <a:srgbClr val="FFFFFF"/>
              </a:solidFill>
              <a:latin typeface="+mn-lt"/>
              <a:ea typeface="+mn-lt"/>
              <a:cs typeface="+mn-lt"/>
            </a:rPr>
            <a:t>-</a:t>
          </a:r>
          <a:r>
            <a:rPr lang="en-US" sz="600" b="0" i="0" u="none" baseline="0">
              <a:solidFill>
                <a:srgbClr val="FFFFFF"/>
              </a:solidFill>
              <a:latin typeface="+mn-lt"/>
              <a:ea typeface="+mn-lt"/>
              <a:cs typeface="+mn-lt"/>
            </a:rPr>
            <a:t>branches</a:t>
          </a:r>
          <a:endParaRPr lang="pl-PL" sz="600">
            <a:effectLst/>
            <a:latin typeface="+mn-lt"/>
            <a:ea typeface="Times New Roman"/>
            <a:cs typeface="Times New Roman"/>
          </a:endParaRPr>
        </a:p>
      </xdr:txBody>
    </xdr:sp>
    <xdr:clientData/>
  </xdr:twoCellAnchor>
  <xdr:twoCellAnchor>
    <xdr:from>
      <xdr:col>6</xdr:col>
      <xdr:colOff>360189</xdr:colOff>
      <xdr:row>5</xdr:row>
      <xdr:rowOff>64035</xdr:rowOff>
    </xdr:from>
    <xdr:to>
      <xdr:col>6</xdr:col>
      <xdr:colOff>360189</xdr:colOff>
      <xdr:row>5</xdr:row>
      <xdr:rowOff>177988</xdr:rowOff>
    </xdr:to>
    <xdr:cxnSp macro="">
      <xdr:nvCxnSpPr>
        <xdr:cNvPr id="23" name="Łącznik prosty 288"/>
        <xdr:cNvCxnSpPr/>
      </xdr:nvCxnSpPr>
      <xdr:spPr bwMode="auto">
        <a:xfrm>
          <a:off x="4333875" y="1019175"/>
          <a:ext cx="0" cy="114300"/>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340178</xdr:colOff>
      <xdr:row>5</xdr:row>
      <xdr:rowOff>68036</xdr:rowOff>
    </xdr:from>
    <xdr:to>
      <xdr:col>7</xdr:col>
      <xdr:colOff>340178</xdr:colOff>
      <xdr:row>5</xdr:row>
      <xdr:rowOff>181989</xdr:rowOff>
    </xdr:to>
    <xdr:cxnSp macro="">
      <xdr:nvCxnSpPr>
        <xdr:cNvPr id="24" name="Łącznik prosty 288"/>
        <xdr:cNvCxnSpPr/>
      </xdr:nvCxnSpPr>
      <xdr:spPr bwMode="auto">
        <a:xfrm>
          <a:off x="4924425" y="1019175"/>
          <a:ext cx="0" cy="114300"/>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38700</xdr:colOff>
      <xdr:row>5</xdr:row>
      <xdr:rowOff>29306</xdr:rowOff>
    </xdr:from>
    <xdr:to>
      <xdr:col>7</xdr:col>
      <xdr:colOff>39896</xdr:colOff>
      <xdr:row>5</xdr:row>
      <xdr:rowOff>59843</xdr:rowOff>
    </xdr:to>
    <xdr:cxnSp macro="">
      <xdr:nvCxnSpPr>
        <xdr:cNvPr id="25" name="Łącznik prosty 293"/>
        <xdr:cNvCxnSpPr>
          <a:stCxn id="13" idx="2"/>
        </xdr:cNvCxnSpPr>
      </xdr:nvCxnSpPr>
      <xdr:spPr bwMode="auto">
        <a:xfrm>
          <a:off x="4619625" y="981075"/>
          <a:ext cx="0" cy="28575"/>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505558</xdr:colOff>
      <xdr:row>2</xdr:row>
      <xdr:rowOff>168519</xdr:rowOff>
    </xdr:from>
    <xdr:to>
      <xdr:col>9</xdr:col>
      <xdr:colOff>505558</xdr:colOff>
      <xdr:row>5</xdr:row>
      <xdr:rowOff>117231</xdr:rowOff>
    </xdr:to>
    <xdr:cxnSp macro="">
      <xdr:nvCxnSpPr>
        <xdr:cNvPr id="26" name="Łącznik prosty 292"/>
        <xdr:cNvCxnSpPr/>
      </xdr:nvCxnSpPr>
      <xdr:spPr bwMode="auto">
        <a:xfrm>
          <a:off x="6305550" y="552450"/>
          <a:ext cx="0" cy="514350"/>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43962</xdr:colOff>
      <xdr:row>2</xdr:row>
      <xdr:rowOff>175846</xdr:rowOff>
    </xdr:from>
    <xdr:to>
      <xdr:col>7</xdr:col>
      <xdr:colOff>43962</xdr:colOff>
      <xdr:row>3</xdr:row>
      <xdr:rowOff>98437</xdr:rowOff>
    </xdr:to>
    <xdr:cxnSp macro="">
      <xdr:nvCxnSpPr>
        <xdr:cNvPr id="27" name="Łącznik prosty 287"/>
        <xdr:cNvCxnSpPr/>
      </xdr:nvCxnSpPr>
      <xdr:spPr bwMode="auto">
        <a:xfrm>
          <a:off x="4629150" y="552450"/>
          <a:ext cx="0" cy="114300"/>
        </a:xfrm>
        <a:prstGeom prst="line">
          <a:avLst/>
        </a:prstGeom>
        <a:ln w="9525" cmpd="sng">
          <a:solidFill>
            <a:srgbClr val="000000"/>
          </a:solidFill>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695325</xdr:colOff>
      <xdr:row>4</xdr:row>
      <xdr:rowOff>85725</xdr:rowOff>
    </xdr:from>
    <xdr:to>
      <xdr:col>4</xdr:col>
      <xdr:colOff>561975</xdr:colOff>
      <xdr:row>19</xdr:row>
      <xdr:rowOff>85725</xdr:rowOff>
    </xdr:to>
    <xdr:graphicFrame macro="">
      <xdr:nvGraphicFramePr>
        <xdr:cNvPr id="2" name="Wykres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2</xdr:col>
      <xdr:colOff>213427</xdr:colOff>
      <xdr:row>0</xdr:row>
      <xdr:rowOff>0</xdr:rowOff>
    </xdr:from>
    <xdr:to>
      <xdr:col>15</xdr:col>
      <xdr:colOff>486502</xdr:colOff>
      <xdr:row>55</xdr:row>
      <xdr:rowOff>40821</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0.01925</cdr:x>
      <cdr:y>0</cdr:y>
    </cdr:from>
    <cdr:to>
      <cdr:x>0.988</cdr:x>
      <cdr:y>0.14625</cdr:y>
    </cdr:to>
    <cdr:sp macro="" textlink="">
      <cdr:nvSpPr>
        <cdr:cNvPr id="3" name="pole tekstowe 1"/>
        <cdr:cNvSpPr txBox="1"/>
      </cdr:nvSpPr>
      <cdr:spPr>
        <a:xfrm xmlns:a="http://schemas.openxmlformats.org/drawingml/2006/main">
          <a:off x="28575" y="0"/>
          <a:ext cx="1590675" cy="304800"/>
        </a:xfrm>
        <a:prstGeom xmlns:a="http://schemas.openxmlformats.org/drawingml/2006/main" prst="rect">
          <a:avLst/>
        </a:prstGeom>
        <a:ln xmlns:a="http://schemas.openxmlformats.org/drawingml/2006/main">
          <a:noFill/>
        </a:ln>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l-PL" sz="800" b="0" dirty="0" smtClean="0">
              <a:solidFill>
                <a:schemeClr val="tx1">
                  <a:lumMod val="75000"/>
                  <a:lumOff val="25000"/>
                </a:schemeClr>
              </a:solidFill>
            </a:rPr>
            <a:t>Increase in cash and installment loans </a:t>
          </a:r>
          <a:r>
            <a:rPr lang="pl-PL" sz="800" b="0" baseline="0" dirty="0" smtClean="0">
              <a:solidFill>
                <a:schemeClr val="tx1">
                  <a:lumMod val="75000"/>
                  <a:lumOff val="25000"/>
                </a:schemeClr>
              </a:solidFill>
            </a:rPr>
            <a:t>y/y (w%)</a:t>
          </a:r>
          <a:endParaRPr lang="pl-PL" sz="800" b="0" dirty="0">
            <a:solidFill>
              <a:schemeClr val="tx1">
                <a:lumMod val="75000"/>
                <a:lumOff val="25000"/>
              </a:schemeClr>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0.2415</cdr:x>
      <cdr:y>0</cdr:y>
    </cdr:from>
    <cdr:to>
      <cdr:x>0.78175</cdr:x>
      <cdr:y>0.14275</cdr:y>
    </cdr:to>
    <cdr:sp macro="" textlink="">
      <cdr:nvSpPr>
        <cdr:cNvPr id="2" name="pole tekstowe 1"/>
        <cdr:cNvSpPr txBox="1"/>
      </cdr:nvSpPr>
      <cdr:spPr>
        <a:xfrm xmlns:a="http://schemas.openxmlformats.org/drawingml/2006/main">
          <a:off x="704850" y="0"/>
          <a:ext cx="1581150" cy="304800"/>
        </a:xfrm>
        <a:prstGeom xmlns:a="http://schemas.openxmlformats.org/drawingml/2006/main" prst="rect">
          <a:avLst/>
        </a:prstGeom>
        <a:ln xmlns:a="http://schemas.openxmlformats.org/drawingml/2006/main">
          <a:noFill/>
        </a:ln>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l-PL" sz="800" b="0" dirty="0" smtClean="0">
              <a:solidFill>
                <a:schemeClr val="tx1">
                  <a:lumMod val="75000"/>
                  <a:lumOff val="25000"/>
                </a:schemeClr>
              </a:solidFill>
            </a:rPr>
            <a:t>Interest</a:t>
          </a:r>
          <a:r>
            <a:rPr lang="pl-PL" sz="800" b="0" baseline="0" dirty="0" smtClean="0">
              <a:solidFill>
                <a:schemeClr val="tx1">
                  <a:lumMod val="75000"/>
                  <a:lumOff val="25000"/>
                </a:schemeClr>
              </a:solidFill>
            </a:rPr>
            <a:t> margin (%)</a:t>
          </a:r>
          <a:endParaRPr lang="pl-PL" sz="800" b="0" dirty="0">
            <a:solidFill>
              <a:schemeClr val="tx1">
                <a:lumMod val="75000"/>
                <a:lumOff val="25000"/>
              </a:schemeClr>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0.25125</cdr:x>
      <cdr:y>0</cdr:y>
    </cdr:from>
    <cdr:to>
      <cdr:x>0.7915</cdr:x>
      <cdr:y>0.14275</cdr:y>
    </cdr:to>
    <cdr:sp macro="" textlink="">
      <cdr:nvSpPr>
        <cdr:cNvPr id="3" name="pole tekstowe 1"/>
        <cdr:cNvSpPr txBox="1"/>
      </cdr:nvSpPr>
      <cdr:spPr>
        <a:xfrm xmlns:a="http://schemas.openxmlformats.org/drawingml/2006/main">
          <a:off x="733425" y="0"/>
          <a:ext cx="1590675" cy="323850"/>
        </a:xfrm>
        <a:prstGeom xmlns:a="http://schemas.openxmlformats.org/drawingml/2006/main" prst="rect">
          <a:avLst/>
        </a:prstGeom>
        <a:ln xmlns:a="http://schemas.openxmlformats.org/drawingml/2006/main">
          <a:noFill/>
        </a:ln>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l-PL" sz="800" b="0" dirty="0" smtClean="0">
              <a:solidFill>
                <a:schemeClr val="tx1">
                  <a:lumMod val="75000"/>
                  <a:lumOff val="25000"/>
                </a:schemeClr>
              </a:solidFill>
            </a:rPr>
            <a:t>C/I </a:t>
          </a:r>
          <a:r>
            <a:rPr lang="pl-PL" sz="800" b="0" baseline="0" dirty="0" smtClean="0">
              <a:solidFill>
                <a:schemeClr val="tx1">
                  <a:lumMod val="75000"/>
                  <a:lumOff val="25000"/>
                </a:schemeClr>
              </a:solidFill>
            </a:rPr>
            <a:t>(%)</a:t>
          </a:r>
          <a:endParaRPr lang="pl-PL" sz="800" b="0" dirty="0">
            <a:solidFill>
              <a:schemeClr val="tx1">
                <a:lumMod val="75000"/>
                <a:lumOff val="25000"/>
              </a:schemeClr>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0</xdr:colOff>
      <xdr:row>56</xdr:row>
      <xdr:rowOff>0</xdr:rowOff>
    </xdr:from>
    <xdr:to>
      <xdr:col>16</xdr:col>
      <xdr:colOff>247650</xdr:colOff>
      <xdr:row>76</xdr:row>
      <xdr:rowOff>123825</xdr:rowOff>
    </xdr:to>
    <xdr:graphicFrame macro="">
      <xdr:nvGraphicFramePr>
        <xdr:cNvPr id="2" name="Wykres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14007</xdr:colOff>
      <xdr:row>8</xdr:row>
      <xdr:rowOff>56030</xdr:rowOff>
    </xdr:from>
    <xdr:to>
      <xdr:col>45</xdr:col>
      <xdr:colOff>306761</xdr:colOff>
      <xdr:row>21</xdr:row>
      <xdr:rowOff>28855</xdr:rowOff>
    </xdr:to>
    <xdr:graphicFrame macro="">
      <xdr:nvGraphicFramePr>
        <xdr:cNvPr id="3" name="Wykres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0.476</cdr:x>
      <cdr:y>0.647</cdr:y>
    </cdr:from>
    <cdr:to>
      <cdr:x>0.99975</cdr:x>
      <cdr:y>0.75975</cdr:y>
    </cdr:to>
    <cdr:sp macro="" textlink="">
      <cdr:nvSpPr>
        <cdr:cNvPr id="2" name="pole tekstowe 4"/>
        <cdr:cNvSpPr txBox="1"/>
      </cdr:nvSpPr>
      <cdr:spPr>
        <a:xfrm xmlns:a="http://schemas.openxmlformats.org/drawingml/2006/main">
          <a:off x="1219200" y="1581150"/>
          <a:ext cx="1352550" cy="276225"/>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pl-PL" sz="700" i="1">
              <a:solidFill>
                <a:schemeClr val="tx1">
                  <a:lumMod val="65000"/>
                  <a:lumOff val="35000"/>
                </a:schemeClr>
              </a:solidFill>
            </a:rPr>
            <a:t>Source</a:t>
          </a:r>
          <a:r>
            <a:rPr lang="pl-PL" sz="700" i="1" baseline="0">
              <a:solidFill>
                <a:schemeClr val="tx1">
                  <a:lumMod val="65000"/>
                  <a:lumOff val="35000"/>
                </a:schemeClr>
              </a:solidFill>
            </a:rPr>
            <a:t>:CSO</a:t>
          </a:r>
          <a:endParaRPr lang="pl-PL" sz="700" i="1">
            <a:solidFill>
              <a:schemeClr val="tx1">
                <a:lumMod val="65000"/>
                <a:lumOff val="35000"/>
              </a:schemeClr>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INFORMACJA_ZARZADCZ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Samuel%20Palmer/My%20Documents/McK/Projects/BP/Model/Documents%20and%20Settings/Piotr.Sadowski/Desktop/Modele%20Bankowe%20Final/GE%20Money%20Bank/GE%20Money%20Model%2015%2025.06.06%20(FORMATS)%20po%20x-ref%20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08_WYKONANIE/WYKONANIE%20PLANU/Moje%20dokumenty/Dyr/PREZANTACJE/Nowa_wizualizacja/Prezentacje_RadaBanku_17.04.2002/WYNIKI2001_b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Moje%20dokumenty\Dyr\PREZANTACJE\Nowa_wizualizacja\Prezentacje_RadaBanku_17.04.2002\WYNIKI2001_bi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rkusze%20sprawozdawcze/pakiet%20konsolidacyjny_BZ%202010/Bank_Pocztowy_2010%20wersja%2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oje%20dokumenty/Dyr/PREZANTACJE/Nowa_wizualizacja/Prezentacje_RadaBanku_17.04.2002/WYNIKI2001_b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kusze%20sprawozdawcze/pakiet%20konsolidacyjny_BZ%202010/Bank_Pocztowy_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YKRESY%202006_ALCO_czerwie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07_WYKONANIE/WYKONANIE%20PLANU/wyniki_linie_%20biznes_por_z_plan07_v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nowy_pli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Samuel%20Palmer/My%20Documents/McK/Projects/BP/Model/!RESTRICTED/TAS/FAP/Projects/Delphia/Valuation/Final/DCF%20model/DE%20DCF%20FINAL%2025.05.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DOWS/TEMP/notesE1EF34/23751/Copy%20of%20arkusz%20konsolidacyjny%20B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rkusze%20sprawozdawcze/pakiet%20konsolidacyjny_31.12.2011/Bank_Pocztowy_2011_20120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ło"/>
      <sheetName val="Tło_1"/>
      <sheetName val="Tło_2"/>
      <sheetName val="Plan"/>
      <sheetName val="bilans"/>
      <sheetName val="Prognoza"/>
      <sheetName val="Rentowność"/>
      <sheetName val="MARŻE"/>
      <sheetName val="Koszty_osobowe"/>
      <sheetName val="Koszty_rzeczowe"/>
      <sheetName val="Zbiorczo"/>
      <sheetName val="CENTRALA"/>
      <sheetName val="GIRO"/>
      <sheetName val="CRS"/>
      <sheetName val="ODDZIAŁY"/>
      <sheetName val="Arkusz1"/>
      <sheetName val="Wykresy"/>
      <sheetName val="Wykresy_1"/>
      <sheetName val="Wykresy_2"/>
      <sheetName val="Wykresy_3"/>
      <sheetName val="Parametry"/>
      <sheetName val="Inflacja"/>
    </sheetNames>
    <sheetDataSet>
      <sheetData sheetId="0" refreshError="1"/>
      <sheetData sheetId="1" refreshError="1"/>
      <sheetData sheetId="2" refreshError="1"/>
      <sheetData sheetId="3" refreshError="1">
        <row r="10">
          <cell r="A10" t="str">
            <v>AKTYWA              w     zł</v>
          </cell>
          <cell r="B10">
            <v>1</v>
          </cell>
          <cell r="C10">
            <v>37287</v>
          </cell>
          <cell r="D10">
            <v>37315</v>
          </cell>
          <cell r="E10">
            <v>37346</v>
          </cell>
          <cell r="F10">
            <v>37376</v>
          </cell>
          <cell r="G10">
            <v>37407</v>
          </cell>
          <cell r="H10">
            <v>37437</v>
          </cell>
          <cell r="I10">
            <v>37468</v>
          </cell>
          <cell r="J10">
            <v>37499</v>
          </cell>
          <cell r="K10">
            <v>37529</v>
          </cell>
          <cell r="L10">
            <v>37560</v>
          </cell>
          <cell r="M10">
            <v>37590</v>
          </cell>
          <cell r="N10">
            <v>37621</v>
          </cell>
        </row>
        <row r="11">
          <cell r="B11">
            <v>2</v>
          </cell>
        </row>
        <row r="12">
          <cell r="A12" t="str">
            <v xml:space="preserve"> gotówka</v>
          </cell>
          <cell r="B12">
            <v>3</v>
          </cell>
          <cell r="C12">
            <v>12136530.365082823</v>
          </cell>
          <cell r="D12">
            <v>12333337.710139912</v>
          </cell>
          <cell r="E12">
            <v>12561163.38158261</v>
          </cell>
          <cell r="F12">
            <v>12856224.071160447</v>
          </cell>
          <cell r="G12">
            <v>12844039.935186129</v>
          </cell>
          <cell r="H12">
            <v>13200254.220613383</v>
          </cell>
          <cell r="I12">
            <v>13584948.350555137</v>
          </cell>
          <cell r="J12">
            <v>13640762.516306486</v>
          </cell>
          <cell r="K12">
            <v>13793003.337044053</v>
          </cell>
          <cell r="L12">
            <v>14317253.983577689</v>
          </cell>
          <cell r="M12">
            <v>14317253.983577689</v>
          </cell>
          <cell r="N12">
            <v>14317253.983577689</v>
          </cell>
        </row>
        <row r="13">
          <cell r="A13" t="str">
            <v xml:space="preserve"> konta w innych bankach</v>
          </cell>
          <cell r="B13">
            <v>4</v>
          </cell>
          <cell r="C13">
            <v>39140373.270172507</v>
          </cell>
          <cell r="D13">
            <v>47791774.22898788</v>
          </cell>
          <cell r="E13">
            <v>45920139.300123319</v>
          </cell>
          <cell r="F13">
            <v>49597465.766898341</v>
          </cell>
          <cell r="G13">
            <v>52795048.715039656</v>
          </cell>
          <cell r="H13">
            <v>53347695.161232077</v>
          </cell>
          <cell r="I13">
            <v>60341767.108533405</v>
          </cell>
          <cell r="J13">
            <v>57399973.599926792</v>
          </cell>
          <cell r="K13">
            <v>51798861.662464954</v>
          </cell>
          <cell r="L13">
            <v>53146758.797763288</v>
          </cell>
          <cell r="M13">
            <v>58875326.264796272</v>
          </cell>
          <cell r="N13">
            <v>57442868.911832474</v>
          </cell>
        </row>
        <row r="14">
          <cell r="A14" t="str">
            <v xml:space="preserve"> lokaty międzybankowe</v>
          </cell>
          <cell r="B14">
            <v>5</v>
          </cell>
          <cell r="C14">
            <v>442402265.20848382</v>
          </cell>
          <cell r="D14">
            <v>432991856.6026572</v>
          </cell>
          <cell r="E14">
            <v>504180331.56924987</v>
          </cell>
          <cell r="F14">
            <v>474566809.97561967</v>
          </cell>
          <cell r="G14">
            <v>463366249.70984352</v>
          </cell>
          <cell r="H14">
            <v>591531705.59859538</v>
          </cell>
          <cell r="I14">
            <v>505516985.40697128</v>
          </cell>
          <cell r="J14">
            <v>379019284.96415317</v>
          </cell>
          <cell r="K14">
            <v>420664193.94479412</v>
          </cell>
          <cell r="L14">
            <v>527672480.78079045</v>
          </cell>
          <cell r="M14">
            <v>471022123.06873667</v>
          </cell>
          <cell r="N14">
            <v>544689473.66302896</v>
          </cell>
        </row>
        <row r="15">
          <cell r="A15" t="str">
            <v xml:space="preserve"> papiery wartościowe</v>
          </cell>
          <cell r="B15">
            <v>6</v>
          </cell>
          <cell r="C15">
            <v>254896854.04707921</v>
          </cell>
          <cell r="D15">
            <v>254348119.56204507</v>
          </cell>
          <cell r="E15">
            <v>246866511.01349041</v>
          </cell>
          <cell r="F15">
            <v>323942619.02935833</v>
          </cell>
          <cell r="G15">
            <v>324475969.12242573</v>
          </cell>
          <cell r="H15">
            <v>327661916.09988785</v>
          </cell>
          <cell r="I15">
            <v>324505303.19913989</v>
          </cell>
          <cell r="J15">
            <v>308920707.30953038</v>
          </cell>
          <cell r="K15">
            <v>283694583.75150657</v>
          </cell>
          <cell r="L15">
            <v>273171014.1459462</v>
          </cell>
          <cell r="M15">
            <v>267374103.96635196</v>
          </cell>
          <cell r="N15">
            <v>266872479.90895399</v>
          </cell>
        </row>
        <row r="16">
          <cell r="A16" t="str">
            <v xml:space="preserve"> debet w rachunku bieżącym Poczty</v>
          </cell>
          <cell r="B16">
            <v>7</v>
          </cell>
          <cell r="C16">
            <v>1808378.3070147992</v>
          </cell>
          <cell r="D16">
            <v>1787161.8059894973</v>
          </cell>
          <cell r="E16">
            <v>1784146.8763935312</v>
          </cell>
          <cell r="F16">
            <v>2230657.0973059107</v>
          </cell>
          <cell r="G16">
            <v>2181420.1896123886</v>
          </cell>
          <cell r="H16">
            <v>2373081.5609567571</v>
          </cell>
          <cell r="I16">
            <v>2545619.0125706354</v>
          </cell>
          <cell r="J16">
            <v>1533644.5859668748</v>
          </cell>
          <cell r="K16">
            <v>1542255.4695432233</v>
          </cell>
          <cell r="L16">
            <v>1587562.3059647693</v>
          </cell>
          <cell r="M16">
            <v>1392549.0727655205</v>
          </cell>
          <cell r="N16">
            <v>2351870.7233477095</v>
          </cell>
        </row>
        <row r="17">
          <cell r="B17">
            <v>8</v>
          </cell>
        </row>
        <row r="18">
          <cell r="A18" t="str">
            <v xml:space="preserve"> KREDYTY OGÓŁEM</v>
          </cell>
          <cell r="B18">
            <v>9</v>
          </cell>
          <cell r="C18">
            <v>526783545.80647105</v>
          </cell>
          <cell r="D18">
            <v>537269158.45791614</v>
          </cell>
          <cell r="E18">
            <v>554023254.70075107</v>
          </cell>
          <cell r="F18">
            <v>568734177.80690801</v>
          </cell>
          <cell r="G18">
            <v>588932141.64543033</v>
          </cell>
          <cell r="H18">
            <v>612766911.39722991</v>
          </cell>
          <cell r="I18">
            <v>635264689.88512671</v>
          </cell>
          <cell r="J18">
            <v>658092069.54076016</v>
          </cell>
          <cell r="K18">
            <v>677972818.86418629</v>
          </cell>
          <cell r="L18">
            <v>703543667.48601544</v>
          </cell>
          <cell r="M18">
            <v>730373137.89994025</v>
          </cell>
          <cell r="N18">
            <v>758518678.48961866</v>
          </cell>
        </row>
        <row r="19">
          <cell r="A19" t="str">
            <v xml:space="preserve"> kredyty gospodarcze</v>
          </cell>
          <cell r="B19">
            <v>10</v>
          </cell>
          <cell r="C19">
            <v>232475563.21008664</v>
          </cell>
          <cell r="D19">
            <v>238005563.21008664</v>
          </cell>
          <cell r="E19">
            <v>244671563.21008664</v>
          </cell>
          <cell r="F19">
            <v>246983563.21008664</v>
          </cell>
          <cell r="G19">
            <v>251547563.21008664</v>
          </cell>
          <cell r="H19">
            <v>257297563.21008664</v>
          </cell>
          <cell r="I19">
            <v>264333563.21008667</v>
          </cell>
          <cell r="J19">
            <v>272550563.21008664</v>
          </cell>
          <cell r="K19">
            <v>277499563.21008664</v>
          </cell>
          <cell r="L19">
            <v>286957563.21008664</v>
          </cell>
          <cell r="M19">
            <v>296355563.21008664</v>
          </cell>
          <cell r="N19">
            <v>307276063.21008664</v>
          </cell>
        </row>
        <row r="20">
          <cell r="A20" t="str">
            <v xml:space="preserve">    - regularne</v>
          </cell>
          <cell r="B20">
            <v>11</v>
          </cell>
          <cell r="C20">
            <v>196638305.94168666</v>
          </cell>
          <cell r="D20">
            <v>202168305.94168666</v>
          </cell>
          <cell r="E20">
            <v>208834305.94168666</v>
          </cell>
          <cell r="F20">
            <v>211146305.94168666</v>
          </cell>
          <cell r="G20">
            <v>215710305.94168666</v>
          </cell>
          <cell r="H20">
            <v>221460305.94168666</v>
          </cell>
          <cell r="I20">
            <v>228496305.94168666</v>
          </cell>
          <cell r="J20">
            <v>236713305.94168666</v>
          </cell>
          <cell r="K20">
            <v>241662305.94168666</v>
          </cell>
          <cell r="L20">
            <v>251120305.94168666</v>
          </cell>
          <cell r="M20">
            <v>260518305.94168666</v>
          </cell>
          <cell r="N20">
            <v>271438805.94168669</v>
          </cell>
        </row>
        <row r="21">
          <cell r="A21" t="str">
            <v xml:space="preserve">    - zagrożone</v>
          </cell>
          <cell r="B21">
            <v>12</v>
          </cell>
          <cell r="C21">
            <v>35837257.268399991</v>
          </cell>
          <cell r="D21">
            <v>35837257.268399991</v>
          </cell>
          <cell r="E21">
            <v>35837257.268399991</v>
          </cell>
          <cell r="F21">
            <v>35837257.268399991</v>
          </cell>
          <cell r="G21">
            <v>35837257.268399991</v>
          </cell>
          <cell r="H21">
            <v>35837257.268399991</v>
          </cell>
          <cell r="I21">
            <v>35837257.268399991</v>
          </cell>
          <cell r="J21">
            <v>35837257.268399991</v>
          </cell>
          <cell r="K21">
            <v>35837257.268399991</v>
          </cell>
          <cell r="L21">
            <v>35837257.268399991</v>
          </cell>
          <cell r="M21">
            <v>35837257.268399991</v>
          </cell>
          <cell r="N21">
            <v>35837257.268399991</v>
          </cell>
        </row>
        <row r="22">
          <cell r="A22" t="str">
            <v xml:space="preserve">          poniżej standardu</v>
          </cell>
          <cell r="B22">
            <v>13</v>
          </cell>
          <cell r="C22">
            <v>14794634.9652</v>
          </cell>
          <cell r="D22">
            <v>14794634.9652</v>
          </cell>
          <cell r="E22">
            <v>14794634.9652</v>
          </cell>
          <cell r="F22">
            <v>14794634.9652</v>
          </cell>
          <cell r="G22">
            <v>14794634.9652</v>
          </cell>
          <cell r="H22">
            <v>14794634.9652</v>
          </cell>
          <cell r="I22">
            <v>14794634.9652</v>
          </cell>
          <cell r="J22">
            <v>14794634.9652</v>
          </cell>
          <cell r="K22">
            <v>14794634.9652</v>
          </cell>
          <cell r="L22">
            <v>14794634.9652</v>
          </cell>
          <cell r="M22">
            <v>14794634.9652</v>
          </cell>
          <cell r="N22">
            <v>14794634.9652</v>
          </cell>
        </row>
        <row r="23">
          <cell r="A23" t="str">
            <v xml:space="preserve">          wątpliwe</v>
          </cell>
          <cell r="B23">
            <v>14</v>
          </cell>
          <cell r="C23">
            <v>3014964.3730000001</v>
          </cell>
          <cell r="D23">
            <v>3014964.3730000001</v>
          </cell>
          <cell r="E23">
            <v>3014964.3730000001</v>
          </cell>
          <cell r="F23">
            <v>3014964.3730000001</v>
          </cell>
          <cell r="G23">
            <v>3014964.3730000001</v>
          </cell>
          <cell r="H23">
            <v>3014964.3730000001</v>
          </cell>
          <cell r="I23">
            <v>3014964.3730000001</v>
          </cell>
          <cell r="J23">
            <v>3014964.3730000001</v>
          </cell>
          <cell r="K23">
            <v>3014964.3730000001</v>
          </cell>
          <cell r="L23">
            <v>3014964.3730000001</v>
          </cell>
          <cell r="M23">
            <v>3014964.3730000001</v>
          </cell>
          <cell r="N23">
            <v>3014964.3730000001</v>
          </cell>
        </row>
        <row r="24">
          <cell r="A24" t="str">
            <v xml:space="preserve">          stracone</v>
          </cell>
          <cell r="B24">
            <v>15</v>
          </cell>
          <cell r="C24">
            <v>18027657.930199996</v>
          </cell>
          <cell r="D24">
            <v>18027657.930199996</v>
          </cell>
          <cell r="E24">
            <v>18027657.930199996</v>
          </cell>
          <cell r="F24">
            <v>18027657.930199996</v>
          </cell>
          <cell r="G24">
            <v>18027657.930199996</v>
          </cell>
          <cell r="H24">
            <v>18027657.930199996</v>
          </cell>
          <cell r="I24">
            <v>18027657.930199996</v>
          </cell>
          <cell r="J24">
            <v>18027657.930199996</v>
          </cell>
          <cell r="K24">
            <v>18027657.930199996</v>
          </cell>
          <cell r="L24">
            <v>18027657.930199996</v>
          </cell>
          <cell r="M24">
            <v>18027657.930199996</v>
          </cell>
          <cell r="N24">
            <v>18027657.930199996</v>
          </cell>
        </row>
        <row r="25">
          <cell r="A25" t="str">
            <v xml:space="preserve"> kredyty konsumpcyjne</v>
          </cell>
          <cell r="B25">
            <v>16</v>
          </cell>
          <cell r="C25">
            <v>294307982.59638441</v>
          </cell>
          <cell r="D25">
            <v>299263595.2478295</v>
          </cell>
          <cell r="E25">
            <v>309351691.4906643</v>
          </cell>
          <cell r="F25">
            <v>321750614.59682137</v>
          </cell>
          <cell r="G25">
            <v>337384578.43534368</v>
          </cell>
          <cell r="H25">
            <v>355469348.18714327</v>
          </cell>
          <cell r="I25">
            <v>370931126.67504001</v>
          </cell>
          <cell r="J25">
            <v>385541506.33067352</v>
          </cell>
          <cell r="K25">
            <v>400473255.65409964</v>
          </cell>
          <cell r="L25">
            <v>416586104.27592874</v>
          </cell>
          <cell r="M25">
            <v>434017574.68985361</v>
          </cell>
          <cell r="N25">
            <v>451242615.27953207</v>
          </cell>
        </row>
        <row r="26">
          <cell r="A26" t="str">
            <v xml:space="preserve">     - regularne</v>
          </cell>
          <cell r="B26">
            <v>17</v>
          </cell>
          <cell r="C26">
            <v>273485672.84728032</v>
          </cell>
          <cell r="D26">
            <v>278123769.97661328</v>
          </cell>
          <cell r="E26">
            <v>287423796.99292958</v>
          </cell>
          <cell r="F26">
            <v>299216594.34282207</v>
          </cell>
          <cell r="G26">
            <v>314013038.91277212</v>
          </cell>
          <cell r="H26">
            <v>330887532.0033502</v>
          </cell>
          <cell r="I26">
            <v>344999092.3805002</v>
          </cell>
          <cell r="J26">
            <v>358325161.40767586</v>
          </cell>
          <cell r="K26">
            <v>371943745.83783579</v>
          </cell>
          <cell r="L26">
            <v>386494458.32903451</v>
          </cell>
          <cell r="M26">
            <v>402424456.52928793</v>
          </cell>
          <cell r="N26">
            <v>418074940.08029574</v>
          </cell>
        </row>
        <row r="27">
          <cell r="A27" t="str">
            <v xml:space="preserve">     - zagrożone</v>
          </cell>
          <cell r="B27">
            <v>18</v>
          </cell>
          <cell r="C27">
            <v>20822309.74910409</v>
          </cell>
          <cell r="D27">
            <v>21139825.271216214</v>
          </cell>
          <cell r="E27">
            <v>21927894.497734744</v>
          </cell>
          <cell r="F27">
            <v>22534020.253999252</v>
          </cell>
          <cell r="G27">
            <v>23371539.52257156</v>
          </cell>
          <cell r="H27">
            <v>24581816.183793057</v>
          </cell>
          <cell r="I27">
            <v>25932034.294539787</v>
          </cell>
          <cell r="J27">
            <v>27216344.922997616</v>
          </cell>
          <cell r="K27">
            <v>28529509.816263873</v>
          </cell>
          <cell r="L27">
            <v>30091645.946894273</v>
          </cell>
          <cell r="M27">
            <v>31593118.160565645</v>
          </cell>
          <cell r="N27">
            <v>33167675.199236386</v>
          </cell>
        </row>
        <row r="28">
          <cell r="A28" t="str">
            <v xml:space="preserve">            poniżej standardu</v>
          </cell>
          <cell r="B28">
            <v>19</v>
          </cell>
          <cell r="C28">
            <v>7416179.2355105253</v>
          </cell>
          <cell r="D28">
            <v>7534179.4321823521</v>
          </cell>
          <cell r="E28">
            <v>8064092.4697230486</v>
          </cell>
          <cell r="F28">
            <v>8186593.8884075843</v>
          </cell>
          <cell r="G28">
            <v>8365533.8300676486</v>
          </cell>
          <cell r="H28">
            <v>8911813.0943998136</v>
          </cell>
          <cell r="I28">
            <v>9544539.7450902313</v>
          </cell>
          <cell r="J28">
            <v>10043315.671270743</v>
          </cell>
          <cell r="K28">
            <v>10409041.535336398</v>
          </cell>
          <cell r="L28">
            <v>11034957.756548451</v>
          </cell>
          <cell r="M28">
            <v>11585551.83274295</v>
          </cell>
          <cell r="N28">
            <v>12144065.8901466</v>
          </cell>
        </row>
        <row r="29">
          <cell r="A29" t="str">
            <v xml:space="preserve">            wątpliwe</v>
          </cell>
          <cell r="B29">
            <v>20</v>
          </cell>
          <cell r="C29">
            <v>3133541.2912743334</v>
          </cell>
          <cell r="D29">
            <v>3205113.0546821523</v>
          </cell>
          <cell r="E29">
            <v>3290254.3922571731</v>
          </cell>
          <cell r="F29">
            <v>3426029.0983758345</v>
          </cell>
          <cell r="G29">
            <v>3595964.9495245321</v>
          </cell>
          <cell r="H29">
            <v>3775739.0620430303</v>
          </cell>
          <cell r="I29">
            <v>4010042.4538670639</v>
          </cell>
          <cell r="J29">
            <v>4307171.6270956481</v>
          </cell>
          <cell r="K29">
            <v>4761926.0697948812</v>
          </cell>
          <cell r="L29">
            <v>5214435.9985465892</v>
          </cell>
          <cell r="M29">
            <v>5680826.4072436281</v>
          </cell>
          <cell r="N29">
            <v>6212392.3405017443</v>
          </cell>
        </row>
        <row r="30">
          <cell r="A30" t="str">
            <v xml:space="preserve">            stracone</v>
          </cell>
          <cell r="B30">
            <v>21</v>
          </cell>
          <cell r="C30">
            <v>10272589.22231923</v>
          </cell>
          <cell r="D30">
            <v>10400532.784351712</v>
          </cell>
          <cell r="E30">
            <v>10573547.635754522</v>
          </cell>
          <cell r="F30">
            <v>10921397.267215837</v>
          </cell>
          <cell r="G30">
            <v>11410040.742979379</v>
          </cell>
          <cell r="H30">
            <v>11894264.027350212</v>
          </cell>
          <cell r="I30">
            <v>12377452.095582493</v>
          </cell>
          <cell r="J30">
            <v>12865857.624631226</v>
          </cell>
          <cell r="K30">
            <v>13358542.21113259</v>
          </cell>
          <cell r="L30">
            <v>13842252.191799235</v>
          </cell>
          <cell r="M30">
            <v>14326739.920579068</v>
          </cell>
          <cell r="N30">
            <v>14811216.968588041</v>
          </cell>
        </row>
        <row r="31">
          <cell r="A31" t="str">
            <v xml:space="preserve"> Rezerwy na należności</v>
          </cell>
          <cell r="B31">
            <v>22</v>
          </cell>
          <cell r="C31">
            <v>-29476659.448953152</v>
          </cell>
          <cell r="D31">
            <v>-29484304.833822168</v>
          </cell>
          <cell r="E31">
            <v>-29663497.600337133</v>
          </cell>
          <cell r="F31">
            <v>-29981626.46077418</v>
          </cell>
          <cell r="G31">
            <v>-30487521.426075175</v>
          </cell>
          <cell r="H31">
            <v>-31099744.764785424</v>
          </cell>
          <cell r="I31">
            <v>-31712738.277605597</v>
          </cell>
          <cell r="J31">
            <v>-32308440.159451969</v>
          </cell>
          <cell r="K31">
            <v>-32956073.360987503</v>
          </cell>
          <cell r="L31">
            <v>-33650466.133180663</v>
          </cell>
          <cell r="M31">
            <v>-34364810.717499457</v>
          </cell>
          <cell r="N31">
            <v>-41262052.03002245</v>
          </cell>
        </row>
        <row r="32">
          <cell r="B32">
            <v>23</v>
          </cell>
        </row>
        <row r="33">
          <cell r="B33">
            <v>24</v>
          </cell>
        </row>
        <row r="34">
          <cell r="A34" t="str">
            <v>inne aktywa</v>
          </cell>
          <cell r="B34">
            <v>25</v>
          </cell>
          <cell r="C34">
            <v>185000000</v>
          </cell>
          <cell r="D34">
            <v>185000000</v>
          </cell>
          <cell r="E34">
            <v>185000000</v>
          </cell>
          <cell r="F34">
            <v>180000000</v>
          </cell>
          <cell r="G34">
            <v>180000000</v>
          </cell>
          <cell r="H34">
            <v>180000000</v>
          </cell>
          <cell r="I34">
            <v>185000000</v>
          </cell>
          <cell r="J34">
            <v>185000000</v>
          </cell>
          <cell r="K34">
            <v>185000000</v>
          </cell>
          <cell r="L34">
            <v>180000000</v>
          </cell>
          <cell r="M34">
            <v>180000000</v>
          </cell>
          <cell r="N34">
            <v>180000000</v>
          </cell>
        </row>
        <row r="35">
          <cell r="A35" t="str">
            <v>udziały finansowe</v>
          </cell>
          <cell r="B35">
            <v>26</v>
          </cell>
          <cell r="C35">
            <v>533200</v>
          </cell>
          <cell r="D35">
            <v>533200</v>
          </cell>
          <cell r="E35">
            <v>533200</v>
          </cell>
          <cell r="F35">
            <v>533200</v>
          </cell>
          <cell r="G35">
            <v>533200</v>
          </cell>
          <cell r="H35">
            <v>533200</v>
          </cell>
          <cell r="I35">
            <v>533200</v>
          </cell>
          <cell r="J35">
            <v>533200</v>
          </cell>
          <cell r="K35">
            <v>533200</v>
          </cell>
          <cell r="L35">
            <v>533200</v>
          </cell>
          <cell r="M35">
            <v>533200</v>
          </cell>
          <cell r="N35">
            <v>533200</v>
          </cell>
        </row>
        <row r="36">
          <cell r="A36" t="str">
            <v>majątek trwały netto</v>
          </cell>
          <cell r="B36">
            <v>27</v>
          </cell>
          <cell r="C36">
            <v>33452607.357482776</v>
          </cell>
          <cell r="D36">
            <v>40060714.750423878</v>
          </cell>
          <cell r="E36">
            <v>43307975.57853166</v>
          </cell>
          <cell r="F36">
            <v>43502416.907306105</v>
          </cell>
          <cell r="G36">
            <v>44045792.590247206</v>
          </cell>
          <cell r="H36">
            <v>47026836.123188309</v>
          </cell>
          <cell r="I36">
            <v>46719684.497796088</v>
          </cell>
          <cell r="J36">
            <v>46636786.018237196</v>
          </cell>
          <cell r="K36">
            <v>46867904.538678326</v>
          </cell>
          <cell r="L36">
            <v>46367825.809119426</v>
          </cell>
          <cell r="M36">
            <v>45909631.142060541</v>
          </cell>
          <cell r="N36">
            <v>50414751.975001648</v>
          </cell>
        </row>
        <row r="37">
          <cell r="B37">
            <v>28</v>
          </cell>
        </row>
        <row r="38">
          <cell r="A38" t="str">
            <v>AKTYWA OGÓŁEM</v>
          </cell>
          <cell r="B38">
            <v>29</v>
          </cell>
          <cell r="C38">
            <v>1466677094.9128339</v>
          </cell>
          <cell r="D38">
            <v>1482631018.2843373</v>
          </cell>
          <cell r="E38">
            <v>1564513224.8197851</v>
          </cell>
          <cell r="F38">
            <v>1625981944.1937826</v>
          </cell>
          <cell r="G38">
            <v>1638686340.4817097</v>
          </cell>
          <cell r="H38">
            <v>1797341855.3969181</v>
          </cell>
          <cell r="I38">
            <v>1742299459.1830876</v>
          </cell>
          <cell r="J38">
            <v>1618467988.3754294</v>
          </cell>
          <cell r="K38">
            <v>1648910748.2072299</v>
          </cell>
          <cell r="L38">
            <v>1766689297.1759965</v>
          </cell>
          <cell r="M38">
            <v>1735432514.6807294</v>
          </cell>
          <cell r="N38">
            <v>1833878525.6253388</v>
          </cell>
        </row>
        <row r="41">
          <cell r="A41" t="str">
            <v>PASYWA                    w  zł</v>
          </cell>
          <cell r="B41">
            <v>32</v>
          </cell>
          <cell r="C41">
            <v>37287</v>
          </cell>
          <cell r="D41">
            <v>37315</v>
          </cell>
          <cell r="E41">
            <v>37346</v>
          </cell>
          <cell r="F41">
            <v>37376</v>
          </cell>
          <cell r="G41">
            <v>37407</v>
          </cell>
          <cell r="H41">
            <v>37437</v>
          </cell>
          <cell r="I41">
            <v>37468</v>
          </cell>
          <cell r="J41">
            <v>37499</v>
          </cell>
          <cell r="K41">
            <v>37529</v>
          </cell>
          <cell r="L41">
            <v>37560</v>
          </cell>
          <cell r="M41">
            <v>37590</v>
          </cell>
          <cell r="N41">
            <v>37621</v>
          </cell>
        </row>
        <row r="42">
          <cell r="B42">
            <v>33</v>
          </cell>
        </row>
        <row r="43">
          <cell r="A43" t="str">
            <v xml:space="preserve"> zobowiązania bieżące</v>
          </cell>
          <cell r="B43">
            <v>34</v>
          </cell>
          <cell r="C43">
            <v>243276388.69568169</v>
          </cell>
          <cell r="D43">
            <v>245640501.13641658</v>
          </cell>
          <cell r="E43">
            <v>250321101.82068282</v>
          </cell>
          <cell r="F43">
            <v>205581225.56119686</v>
          </cell>
          <cell r="G43">
            <v>212140072.69487727</v>
          </cell>
          <cell r="H43">
            <v>223308257.13495067</v>
          </cell>
          <cell r="I43">
            <v>230946000.48696268</v>
          </cell>
          <cell r="J43">
            <v>220163423.6040155</v>
          </cell>
          <cell r="K43">
            <v>228379864.48376313</v>
          </cell>
          <cell r="L43">
            <v>237760627.40006459</v>
          </cell>
          <cell r="M43">
            <v>244866344.48192331</v>
          </cell>
          <cell r="N43">
            <v>266604223.27807608</v>
          </cell>
        </row>
        <row r="44">
          <cell r="A44" t="str">
            <v xml:space="preserve">   - Poczta  </v>
          </cell>
          <cell r="B44">
            <v>35</v>
          </cell>
          <cell r="C44">
            <v>90418915.350739956</v>
          </cell>
          <cell r="D44">
            <v>89358090.29947488</v>
          </cell>
          <cell r="E44">
            <v>89207343.819676548</v>
          </cell>
          <cell r="F44">
            <v>38458220.251704521</v>
          </cell>
          <cell r="G44">
            <v>38781097.645333417</v>
          </cell>
          <cell r="H44">
            <v>43178580.213759415</v>
          </cell>
          <cell r="I44">
            <v>46170338.327328332</v>
          </cell>
          <cell r="J44">
            <v>30669912.863851998</v>
          </cell>
          <cell r="K44">
            <v>30739927.304699481</v>
          </cell>
          <cell r="L44">
            <v>31624748.113361545</v>
          </cell>
          <cell r="M44">
            <v>30475027.929569632</v>
          </cell>
          <cell r="N44">
            <v>44739136.940720379</v>
          </cell>
        </row>
        <row r="45">
          <cell r="A45" t="str">
            <v xml:space="preserve">   - osoby prawne i sektor finansowy</v>
          </cell>
          <cell r="B45">
            <v>36</v>
          </cell>
          <cell r="C45">
            <v>105515249.43081428</v>
          </cell>
          <cell r="D45">
            <v>107467377.43081428</v>
          </cell>
          <cell r="E45">
            <v>110455605.26587881</v>
          </cell>
          <cell r="F45">
            <v>114559379.27956486</v>
          </cell>
          <cell r="G45">
            <v>118827716.41241643</v>
          </cell>
          <cell r="H45">
            <v>123268651.5576638</v>
          </cell>
          <cell r="I45">
            <v>125580548.17110689</v>
          </cell>
          <cell r="J45">
            <v>127939075.24883604</v>
          </cell>
          <cell r="K45">
            <v>133947406.78353617</v>
          </cell>
          <cell r="L45">
            <v>140256253.02797559</v>
          </cell>
          <cell r="M45">
            <v>146284726.80262622</v>
          </cell>
          <cell r="N45">
            <v>151827278.88562828</v>
          </cell>
        </row>
        <row r="46">
          <cell r="A46" t="str">
            <v xml:space="preserve">   - osoby fizyczne</v>
          </cell>
          <cell r="B46">
            <v>37</v>
          </cell>
          <cell r="C46">
            <v>47342223.914127454</v>
          </cell>
          <cell r="D46">
            <v>48815033.406127453</v>
          </cell>
          <cell r="E46">
            <v>50658152.735127449</v>
          </cell>
          <cell r="F46">
            <v>52563626.029927447</v>
          </cell>
          <cell r="G46">
            <v>54531258.637127452</v>
          </cell>
          <cell r="H46">
            <v>56861025.363527447</v>
          </cell>
          <cell r="I46">
            <v>59195113.988527454</v>
          </cell>
          <cell r="J46">
            <v>61554435.49132745</v>
          </cell>
          <cell r="K46">
            <v>63692530.395527452</v>
          </cell>
          <cell r="L46">
            <v>65879626.258727454</v>
          </cell>
          <cell r="M46">
            <v>68106589.749727458</v>
          </cell>
          <cell r="N46">
            <v>70037807.451727435</v>
          </cell>
        </row>
        <row r="47">
          <cell r="B47">
            <v>38</v>
          </cell>
        </row>
        <row r="48">
          <cell r="A48" t="str">
            <v xml:space="preserve"> depozyty Poczty -  rynek międzybankowy</v>
          </cell>
          <cell r="B48">
            <v>39</v>
          </cell>
          <cell r="C48">
            <v>0</v>
          </cell>
          <cell r="D48">
            <v>0</v>
          </cell>
          <cell r="E48">
            <v>0</v>
          </cell>
          <cell r="F48">
            <v>73074634.613591015</v>
          </cell>
          <cell r="G48">
            <v>70289911.835286006</v>
          </cell>
          <cell r="H48">
            <v>75475497.834078446</v>
          </cell>
          <cell r="I48">
            <v>81110612.30120343</v>
          </cell>
          <cell r="J48">
            <v>46012316.434491739</v>
          </cell>
          <cell r="K48">
            <v>46372846.172461681</v>
          </cell>
          <cell r="L48">
            <v>47753367.184876926</v>
          </cell>
          <cell r="M48">
            <v>39152425.708706401</v>
          </cell>
          <cell r="N48">
            <v>72854399.226665094</v>
          </cell>
        </row>
        <row r="49">
          <cell r="B49">
            <v>40</v>
          </cell>
        </row>
        <row r="50">
          <cell r="B50">
            <v>41</v>
          </cell>
        </row>
        <row r="51">
          <cell r="A51" t="str">
            <v xml:space="preserve"> zobowiązania terminowe</v>
          </cell>
          <cell r="B51">
            <v>42</v>
          </cell>
          <cell r="C51">
            <v>761354211.65715206</v>
          </cell>
          <cell r="D51">
            <v>774807038.86632395</v>
          </cell>
          <cell r="E51">
            <v>851844804.11039126</v>
          </cell>
          <cell r="F51">
            <v>894567444.60387123</v>
          </cell>
          <cell r="G51">
            <v>903074352.38610494</v>
          </cell>
          <cell r="H51">
            <v>1042144402.9983801</v>
          </cell>
          <cell r="I51">
            <v>963498356.0990957</v>
          </cell>
          <cell r="J51">
            <v>884910074.68293595</v>
          </cell>
          <cell r="K51">
            <v>906286373.7385149</v>
          </cell>
          <cell r="L51">
            <v>1022826589.0771979</v>
          </cell>
          <cell r="M51">
            <v>992489427.85009205</v>
          </cell>
          <cell r="N51">
            <v>1034815271.5054201</v>
          </cell>
        </row>
        <row r="52">
          <cell r="A52" t="str">
            <v xml:space="preserve">  - Poczta</v>
          </cell>
          <cell r="B52">
            <v>43</v>
          </cell>
          <cell r="C52">
            <v>336281667.61719745</v>
          </cell>
          <cell r="D52">
            <v>343787653.98231751</v>
          </cell>
          <cell r="E52">
            <v>414807924.89317811</v>
          </cell>
          <cell r="F52">
            <v>449489303.66762793</v>
          </cell>
          <cell r="G52">
            <v>449894794.01193511</v>
          </cell>
          <cell r="H52">
            <v>578359239.88965011</v>
          </cell>
          <cell r="I52">
            <v>485593610.91457707</v>
          </cell>
          <cell r="J52">
            <v>392365459.60777521</v>
          </cell>
          <cell r="K52">
            <v>396592806.45378089</v>
          </cell>
          <cell r="L52">
            <v>494744315.35991657</v>
          </cell>
          <cell r="M52">
            <v>449189671.61107361</v>
          </cell>
          <cell r="N52">
            <v>476131059.4289608</v>
          </cell>
        </row>
        <row r="53">
          <cell r="A53" t="str">
            <v xml:space="preserve">  - osoby prawne i sektor finansowy</v>
          </cell>
          <cell r="B53">
            <v>44</v>
          </cell>
          <cell r="C53">
            <v>144458061.23871019</v>
          </cell>
          <cell r="D53">
            <v>146905572.38741761</v>
          </cell>
          <cell r="E53">
            <v>147923737.02527991</v>
          </cell>
          <cell r="F53">
            <v>149465669.04896557</v>
          </cell>
          <cell r="G53">
            <v>150067756.79154757</v>
          </cell>
          <cell r="H53">
            <v>151174031.83076334</v>
          </cell>
          <cell r="I53">
            <v>152794284.21120763</v>
          </cell>
          <cell r="J53">
            <v>153934824.40650526</v>
          </cell>
          <cell r="K53">
            <v>155584446.92073408</v>
          </cell>
          <cell r="L53">
            <v>157283019.65793699</v>
          </cell>
          <cell r="M53">
            <v>159001172.48432961</v>
          </cell>
          <cell r="N53">
            <v>161886298.62642592</v>
          </cell>
        </row>
        <row r="54">
          <cell r="A54" t="str">
            <v xml:space="preserve">  - osoby fizyczne</v>
          </cell>
          <cell r="B54">
            <v>45</v>
          </cell>
          <cell r="C54">
            <v>280575069.77259994</v>
          </cell>
          <cell r="D54">
            <v>284075069.77259994</v>
          </cell>
          <cell r="E54">
            <v>289075069.77259994</v>
          </cell>
          <cell r="F54">
            <v>295575069.77259994</v>
          </cell>
          <cell r="G54">
            <v>303075069.7726</v>
          </cell>
          <cell r="H54">
            <v>312575069.77259994</v>
          </cell>
          <cell r="I54">
            <v>325075069.7726</v>
          </cell>
          <cell r="J54">
            <v>338575069.77259994</v>
          </cell>
          <cell r="K54">
            <v>354075069.77259994</v>
          </cell>
          <cell r="L54">
            <v>370765873.77259994</v>
          </cell>
          <cell r="M54">
            <v>384265873.7726</v>
          </cell>
          <cell r="N54">
            <v>396765873.7726</v>
          </cell>
        </row>
        <row r="55">
          <cell r="A55" t="str">
            <v xml:space="preserve">      - do 1M</v>
          </cell>
          <cell r="B55">
            <v>46</v>
          </cell>
          <cell r="C55">
            <v>22998876.330217808</v>
          </cell>
          <cell r="D55">
            <v>23197961.164977126</v>
          </cell>
          <cell r="E55">
            <v>23323000.800793886</v>
          </cell>
          <cell r="F55">
            <v>23513247.022149157</v>
          </cell>
          <cell r="G55">
            <v>23592801.510552369</v>
          </cell>
          <cell r="H55">
            <v>23943815.273703277</v>
          </cell>
          <cell r="I55">
            <v>24342843.463724248</v>
          </cell>
          <cell r="J55">
            <v>24787934.917910367</v>
          </cell>
          <cell r="K55">
            <v>25269295.834615029</v>
          </cell>
          <cell r="L55">
            <v>25777842.779216643</v>
          </cell>
          <cell r="M55">
            <v>26129377.829482764</v>
          </cell>
          <cell r="N55">
            <v>26430154.989160009</v>
          </cell>
        </row>
        <row r="56">
          <cell r="A56" t="str">
            <v xml:space="preserve">      - od 1M do 3M</v>
          </cell>
          <cell r="B56">
            <v>47</v>
          </cell>
          <cell r="C56">
            <v>108116086.08852242</v>
          </cell>
          <cell r="D56">
            <v>108814752.22107787</v>
          </cell>
          <cell r="E56">
            <v>110639558.17876536</v>
          </cell>
          <cell r="F56">
            <v>112993974.39331029</v>
          </cell>
          <cell r="G56">
            <v>116210701.36951169</v>
          </cell>
          <cell r="H56">
            <v>121829980.84887442</v>
          </cell>
          <cell r="I56">
            <v>129578321.77661324</v>
          </cell>
          <cell r="J56">
            <v>137866734.28513438</v>
          </cell>
          <cell r="K56">
            <v>147550483.3980152</v>
          </cell>
          <cell r="L56">
            <v>158033468.83919179</v>
          </cell>
          <cell r="M56">
            <v>166849806.769833</v>
          </cell>
          <cell r="N56">
            <v>175152564.22594002</v>
          </cell>
        </row>
        <row r="57">
          <cell r="A57" t="str">
            <v xml:space="preserve">      - od 3M do 6M</v>
          </cell>
          <cell r="B57">
            <v>48</v>
          </cell>
          <cell r="C57">
            <v>68433952.629418418</v>
          </cell>
          <cell r="D57">
            <v>70013046.605545998</v>
          </cell>
          <cell r="E57">
            <v>71784970.402371645</v>
          </cell>
          <cell r="F57">
            <v>73631434.318874821</v>
          </cell>
          <cell r="G57">
            <v>76101165.675178602</v>
          </cell>
          <cell r="H57">
            <v>78062715.284566417</v>
          </cell>
          <cell r="I57">
            <v>80547658.375027046</v>
          </cell>
          <cell r="J57">
            <v>83253012.454997271</v>
          </cell>
          <cell r="K57">
            <v>86313806.999102965</v>
          </cell>
          <cell r="L57">
            <v>89594777.928708285</v>
          </cell>
          <cell r="M57">
            <v>92157124.3626865</v>
          </cell>
          <cell r="N57">
            <v>94491883.735336006</v>
          </cell>
        </row>
        <row r="58">
          <cell r="A58" t="str">
            <v xml:space="preserve">      - od 6M </v>
          </cell>
          <cell r="B58">
            <v>49</v>
          </cell>
          <cell r="C58">
            <v>81026154.72444129</v>
          </cell>
          <cell r="D58">
            <v>82049309.780998975</v>
          </cell>
          <cell r="E58">
            <v>83327540.390669078</v>
          </cell>
          <cell r="F58">
            <v>85436414.03826569</v>
          </cell>
          <cell r="G58">
            <v>87170401.217357337</v>
          </cell>
          <cell r="H58">
            <v>88738558.365455866</v>
          </cell>
          <cell r="I58">
            <v>90606246.157235458</v>
          </cell>
          <cell r="J58">
            <v>92667388.114557952</v>
          </cell>
          <cell r="K58">
            <v>94941483.540866777</v>
          </cell>
          <cell r="L58">
            <v>97359784.225483209</v>
          </cell>
          <cell r="M58">
            <v>99129564.810597718</v>
          </cell>
          <cell r="N58">
            <v>100691270.82216398</v>
          </cell>
        </row>
        <row r="59">
          <cell r="A59" t="str">
            <v>- bony lokacyjne</v>
          </cell>
          <cell r="B59">
            <v>50</v>
          </cell>
          <cell r="C59">
            <v>39413.028644444443</v>
          </cell>
          <cell r="D59">
            <v>38742.723988888887</v>
          </cell>
          <cell r="E59">
            <v>38072.419333333339</v>
          </cell>
          <cell r="F59">
            <v>37402.114677777783</v>
          </cell>
          <cell r="G59">
            <v>36731.810022222227</v>
          </cell>
          <cell r="H59">
            <v>36061.505366666672</v>
          </cell>
          <cell r="I59">
            <v>35391.200711111116</v>
          </cell>
          <cell r="J59">
            <v>34720.89605555556</v>
          </cell>
          <cell r="K59">
            <v>34050.591400000012</v>
          </cell>
          <cell r="L59">
            <v>33380.286744444456</v>
          </cell>
          <cell r="M59">
            <v>32709.982088888901</v>
          </cell>
          <cell r="N59">
            <v>32039.677433333345</v>
          </cell>
        </row>
        <row r="60">
          <cell r="B60">
            <v>51</v>
          </cell>
        </row>
        <row r="61">
          <cell r="A61" t="str">
            <v>Kapitały własne</v>
          </cell>
          <cell r="B61">
            <v>52</v>
          </cell>
          <cell r="C61">
            <v>93509694.560000002</v>
          </cell>
          <cell r="D61">
            <v>93509694.560000002</v>
          </cell>
          <cell r="E61">
            <v>93509694.560000002</v>
          </cell>
          <cell r="F61">
            <v>93509694.560000002</v>
          </cell>
          <cell r="G61">
            <v>93509694.560000002</v>
          </cell>
          <cell r="H61">
            <v>96354104.44056949</v>
          </cell>
          <cell r="I61">
            <v>96354104.44056949</v>
          </cell>
          <cell r="J61">
            <v>96354104.44056949</v>
          </cell>
          <cell r="K61">
            <v>96354104.44056949</v>
          </cell>
          <cell r="L61">
            <v>96354104.44056949</v>
          </cell>
          <cell r="M61">
            <v>96354104.44056949</v>
          </cell>
          <cell r="N61">
            <v>96354104.44056949</v>
          </cell>
        </row>
        <row r="62">
          <cell r="A62" t="str">
            <v xml:space="preserve"> - akcyjny</v>
          </cell>
          <cell r="B62">
            <v>53</v>
          </cell>
          <cell r="C62">
            <v>63000000</v>
          </cell>
          <cell r="D62">
            <v>63000000</v>
          </cell>
          <cell r="E62">
            <v>63000000</v>
          </cell>
          <cell r="F62">
            <v>63000000</v>
          </cell>
          <cell r="G62">
            <v>63000000</v>
          </cell>
          <cell r="H62">
            <v>63000000</v>
          </cell>
          <cell r="I62">
            <v>63000000</v>
          </cell>
          <cell r="J62">
            <v>63000000</v>
          </cell>
          <cell r="K62">
            <v>63000000</v>
          </cell>
          <cell r="L62">
            <v>63000000</v>
          </cell>
          <cell r="M62">
            <v>63000000</v>
          </cell>
          <cell r="N62">
            <v>63000000</v>
          </cell>
        </row>
        <row r="63">
          <cell r="A63" t="str">
            <v xml:space="preserve"> - zapasowy i rezerwowy</v>
          </cell>
          <cell r="B63">
            <v>54</v>
          </cell>
          <cell r="C63">
            <v>30033754.831999999</v>
          </cell>
          <cell r="D63">
            <v>30033754.831999999</v>
          </cell>
          <cell r="E63">
            <v>30033754.831999999</v>
          </cell>
          <cell r="F63">
            <v>30033754.831999999</v>
          </cell>
          <cell r="G63">
            <v>30033754.831999999</v>
          </cell>
          <cell r="H63">
            <v>32878164.712569486</v>
          </cell>
          <cell r="I63">
            <v>32878164.712569486</v>
          </cell>
          <cell r="J63">
            <v>32878164.712569486</v>
          </cell>
          <cell r="K63">
            <v>32878164.712569486</v>
          </cell>
          <cell r="L63">
            <v>32878164.712569486</v>
          </cell>
          <cell r="M63">
            <v>32878164.712569486</v>
          </cell>
          <cell r="N63">
            <v>32878164.712569486</v>
          </cell>
        </row>
        <row r="64">
          <cell r="A64" t="str">
            <v xml:space="preserve"> - fundusze uzupełniające</v>
          </cell>
          <cell r="B64">
            <v>55</v>
          </cell>
          <cell r="C64">
            <v>475939.728</v>
          </cell>
          <cell r="D64">
            <v>475939.728</v>
          </cell>
          <cell r="E64">
            <v>475939.728</v>
          </cell>
          <cell r="F64">
            <v>475939.728</v>
          </cell>
          <cell r="G64">
            <v>475939.728</v>
          </cell>
          <cell r="H64">
            <v>475939.728</v>
          </cell>
          <cell r="I64">
            <v>475939.728</v>
          </cell>
          <cell r="J64">
            <v>475939.728</v>
          </cell>
          <cell r="K64">
            <v>475939.728</v>
          </cell>
          <cell r="L64">
            <v>475939.728</v>
          </cell>
          <cell r="M64">
            <v>475939.728</v>
          </cell>
          <cell r="N64">
            <v>475939.728</v>
          </cell>
        </row>
        <row r="65">
          <cell r="A65" t="str">
            <v>wynik (zysk niepodzielony/strata) z lat ubiegłych</v>
          </cell>
          <cell r="B65">
            <v>56</v>
          </cell>
          <cell r="C65">
            <v>0</v>
          </cell>
          <cell r="D65">
            <v>0</v>
          </cell>
          <cell r="E65">
            <v>0</v>
          </cell>
          <cell r="F65">
            <v>0</v>
          </cell>
          <cell r="G65">
            <v>0</v>
          </cell>
          <cell r="H65">
            <v>0</v>
          </cell>
          <cell r="I65">
            <v>0</v>
          </cell>
          <cell r="J65">
            <v>0</v>
          </cell>
          <cell r="K65">
            <v>0</v>
          </cell>
          <cell r="L65">
            <v>0</v>
          </cell>
          <cell r="M65">
            <v>0</v>
          </cell>
          <cell r="N65">
            <v>0</v>
          </cell>
        </row>
        <row r="66">
          <cell r="A66" t="str">
            <v>inne pasywa</v>
          </cell>
          <cell r="B66">
            <v>57</v>
          </cell>
          <cell r="C66">
            <v>365555406.39783394</v>
          </cell>
          <cell r="D66">
            <v>365528549.51231647</v>
          </cell>
          <cell r="E66">
            <v>365281069.59301794</v>
          </cell>
          <cell r="F66">
            <v>355269025.96911252</v>
          </cell>
          <cell r="G66">
            <v>355305106.13593227</v>
          </cell>
          <cell r="H66">
            <v>358206007.13368344</v>
          </cell>
          <cell r="I66">
            <v>367899116.6418395</v>
          </cell>
          <cell r="J66">
            <v>368047309.84149569</v>
          </cell>
          <cell r="K66">
            <v>368059750.29863298</v>
          </cell>
          <cell r="L66">
            <v>357961196.87384951</v>
          </cell>
          <cell r="M66">
            <v>357856485.02483034</v>
          </cell>
          <cell r="N66">
            <v>357964491.53726429</v>
          </cell>
        </row>
        <row r="67">
          <cell r="A67" t="str">
            <v>wynik w trakcie zatwierdzania</v>
          </cell>
          <cell r="B67">
            <v>58</v>
          </cell>
          <cell r="C67">
            <v>2844409.8805694832</v>
          </cell>
          <cell r="D67">
            <v>2844409.8805694832</v>
          </cell>
          <cell r="E67">
            <v>2844409.8805694832</v>
          </cell>
          <cell r="F67">
            <v>2844409.8805694832</v>
          </cell>
          <cell r="G67">
            <v>2844409.8805694832</v>
          </cell>
          <cell r="H67">
            <v>0</v>
          </cell>
          <cell r="I67">
            <v>0</v>
          </cell>
          <cell r="J67">
            <v>0</v>
          </cell>
          <cell r="K67">
            <v>0</v>
          </cell>
          <cell r="L67">
            <v>0</v>
          </cell>
          <cell r="M67">
            <v>0</v>
          </cell>
          <cell r="N67">
            <v>0</v>
          </cell>
        </row>
        <row r="68">
          <cell r="A68" t="str">
            <v>wynik netto roku bieżącego</v>
          </cell>
          <cell r="B68">
            <v>59</v>
          </cell>
          <cell r="C68">
            <v>136983.72159680253</v>
          </cell>
          <cell r="D68">
            <v>300824.3287110427</v>
          </cell>
          <cell r="E68">
            <v>712144.855123788</v>
          </cell>
          <cell r="F68">
            <v>1135509.0054415632</v>
          </cell>
          <cell r="G68">
            <v>1522792.9889395998</v>
          </cell>
          <cell r="H68">
            <v>1853585.8552561391</v>
          </cell>
          <cell r="I68">
            <v>2491269.2134166281</v>
          </cell>
          <cell r="J68">
            <v>2980759.3719210001</v>
          </cell>
          <cell r="K68">
            <v>3457809.0732877287</v>
          </cell>
          <cell r="L68">
            <v>4033412.199438259</v>
          </cell>
          <cell r="M68">
            <v>4713727.1746079298</v>
          </cell>
          <cell r="N68">
            <v>5286035.6373438444</v>
          </cell>
        </row>
        <row r="69">
          <cell r="B69">
            <v>60</v>
          </cell>
        </row>
        <row r="70">
          <cell r="A70" t="str">
            <v>PASYWA OGÓŁEM</v>
          </cell>
          <cell r="B70">
            <v>61</v>
          </cell>
          <cell r="C70">
            <v>1466677094.9128339</v>
          </cell>
          <cell r="D70">
            <v>1482631018.2843373</v>
          </cell>
          <cell r="E70">
            <v>1564513224.8197851</v>
          </cell>
          <cell r="F70">
            <v>1625981944.1937826</v>
          </cell>
          <cell r="G70">
            <v>1638686340.4817097</v>
          </cell>
          <cell r="H70">
            <v>1797341855.3969181</v>
          </cell>
          <cell r="I70">
            <v>1742299459.1830876</v>
          </cell>
          <cell r="J70">
            <v>1618467988.3754294</v>
          </cell>
          <cell r="K70">
            <v>1648910748.2072299</v>
          </cell>
          <cell r="L70">
            <v>1766689297.1759965</v>
          </cell>
          <cell r="M70">
            <v>1735432514.6807294</v>
          </cell>
          <cell r="N70">
            <v>1833878525.6253388</v>
          </cell>
        </row>
        <row r="73">
          <cell r="A73" t="str">
            <v>RACHUNEK  ZYSKÓW  I  STRAT  -  PRZYROSTY  MIESIĘCZNE</v>
          </cell>
          <cell r="B73">
            <v>1</v>
          </cell>
          <cell r="C73">
            <v>37287</v>
          </cell>
          <cell r="D73">
            <v>37315</v>
          </cell>
          <cell r="E73">
            <v>37346</v>
          </cell>
          <cell r="F73">
            <v>37376</v>
          </cell>
          <cell r="G73">
            <v>37407</v>
          </cell>
          <cell r="H73">
            <v>37437</v>
          </cell>
          <cell r="I73">
            <v>37468</v>
          </cell>
          <cell r="J73">
            <v>37499</v>
          </cell>
          <cell r="K73">
            <v>37529</v>
          </cell>
          <cell r="L73">
            <v>37560</v>
          </cell>
          <cell r="M73">
            <v>37590</v>
          </cell>
          <cell r="N73">
            <v>37621</v>
          </cell>
        </row>
        <row r="74">
          <cell r="B74">
            <v>2</v>
          </cell>
        </row>
        <row r="75">
          <cell r="A75" t="str">
            <v xml:space="preserve">PRZYCHODY Z ODSETEK ŁĄCZNIE </v>
          </cell>
          <cell r="B75">
            <v>3</v>
          </cell>
          <cell r="C75">
            <v>14260381.720237274</v>
          </cell>
          <cell r="D75">
            <v>12917473.000562893</v>
          </cell>
          <cell r="E75">
            <v>14769833.219480393</v>
          </cell>
          <cell r="F75">
            <v>14911981.536719369</v>
          </cell>
          <cell r="G75">
            <v>15583974.727664638</v>
          </cell>
          <cell r="H75">
            <v>15577395.739708524</v>
          </cell>
          <cell r="I75">
            <v>15556051.048402127</v>
          </cell>
          <cell r="J75">
            <v>14510915.516646421</v>
          </cell>
          <cell r="K75">
            <v>14474824.852406617</v>
          </cell>
          <cell r="L75">
            <v>15089014.185548645</v>
          </cell>
          <cell r="M75">
            <v>14410066.993430825</v>
          </cell>
          <cell r="N75">
            <v>15890793.077004228</v>
          </cell>
        </row>
        <row r="76">
          <cell r="B76">
            <v>4</v>
          </cell>
        </row>
        <row r="77">
          <cell r="A77" t="str">
            <v xml:space="preserve"> - przychody z tytułu lokat międzybankowych</v>
          </cell>
          <cell r="B77">
            <v>5</v>
          </cell>
          <cell r="C77">
            <v>4756101.6430843854</v>
          </cell>
          <cell r="D77">
            <v>4204153.1585727371</v>
          </cell>
          <cell r="E77">
            <v>5208975.8673832957</v>
          </cell>
          <cell r="F77">
            <v>4743997.8424952552</v>
          </cell>
          <cell r="G77">
            <v>4786074.8876784341</v>
          </cell>
          <cell r="H77">
            <v>5431863.5035925508</v>
          </cell>
          <cell r="I77">
            <v>4794725.3231041227</v>
          </cell>
          <cell r="J77">
            <v>3591437.6082069585</v>
          </cell>
          <cell r="K77">
            <v>3858946.1360397488</v>
          </cell>
          <cell r="L77">
            <v>4558558.2077503009</v>
          </cell>
          <cell r="M77">
            <v>3936576.1769598201</v>
          </cell>
          <cell r="N77">
            <v>4705976.6501986245</v>
          </cell>
        </row>
        <row r="78">
          <cell r="A78" t="str">
            <v xml:space="preserve"> - przychody z tytułu papierów wartościowych</v>
          </cell>
          <cell r="B78">
            <v>6</v>
          </cell>
          <cell r="C78">
            <v>2288985.9385021832</v>
          </cell>
          <cell r="D78">
            <v>2062588.1850343081</v>
          </cell>
          <cell r="E78">
            <v>2121875.6104038917</v>
          </cell>
          <cell r="F78">
            <v>2756615.5160760642</v>
          </cell>
          <cell r="G78">
            <v>2853530.8031514166</v>
          </cell>
          <cell r="H78">
            <v>2553827.7473497544</v>
          </cell>
          <cell r="I78">
            <v>2611877.6540178284</v>
          </cell>
          <cell r="J78">
            <v>2478191.709551068</v>
          </cell>
          <cell r="K78">
            <v>2188838.6596357943</v>
          </cell>
          <cell r="L78">
            <v>1973197.1953581218</v>
          </cell>
          <cell r="M78">
            <v>1866187.9611729891</v>
          </cell>
          <cell r="N78">
            <v>1924517.2910223545</v>
          </cell>
        </row>
        <row r="79">
          <cell r="A79" t="str">
            <v xml:space="preserve">   w tym z tytułu papierów pod rezerwę obowiązkową</v>
          </cell>
          <cell r="B79">
            <v>7</v>
          </cell>
          <cell r="C79">
            <v>168387.75342465754</v>
          </cell>
          <cell r="D79">
            <v>152092.16438356164</v>
          </cell>
          <cell r="E79">
            <v>168387.75342465754</v>
          </cell>
          <cell r="F79">
            <v>162955.89041095891</v>
          </cell>
          <cell r="G79">
            <v>168387.75342465754</v>
          </cell>
          <cell r="H79">
            <v>162955.89041095891</v>
          </cell>
          <cell r="I79">
            <v>168387.75342465754</v>
          </cell>
          <cell r="J79">
            <v>168387.75342465754</v>
          </cell>
          <cell r="K79">
            <v>162955.89041095891</v>
          </cell>
          <cell r="L79">
            <v>168387.75342465754</v>
          </cell>
          <cell r="M79">
            <v>162955.89041095891</v>
          </cell>
          <cell r="N79">
            <v>168387.75342465754</v>
          </cell>
        </row>
        <row r="80">
          <cell r="A80" t="str">
            <v xml:space="preserve"> - przychody z tytułu udzielonych kredytów</v>
          </cell>
          <cell r="B80">
            <v>8</v>
          </cell>
          <cell r="C80">
            <v>7215294.1386507042</v>
          </cell>
          <cell r="D80">
            <v>6650731.6569558475</v>
          </cell>
          <cell r="E80">
            <v>7438981.7416932052</v>
          </cell>
          <cell r="F80">
            <v>7411368.1781480499</v>
          </cell>
          <cell r="G80">
            <v>7944369.0368347876</v>
          </cell>
          <cell r="H80">
            <v>7591704.4887662185</v>
          </cell>
          <cell r="I80">
            <v>8149448.0712801758</v>
          </cell>
          <cell r="J80">
            <v>8441286.198888395</v>
          </cell>
          <cell r="K80">
            <v>8427040.0567310732</v>
          </cell>
          <cell r="L80">
            <v>8557258.7824402209</v>
          </cell>
          <cell r="M80">
            <v>8607302.8552980144</v>
          </cell>
          <cell r="N80">
            <v>9260299.1357832495</v>
          </cell>
        </row>
        <row r="81">
          <cell r="A81" t="str">
            <v xml:space="preserve">       przychody z tytułu kredytów gospodarczych</v>
          </cell>
          <cell r="B81">
            <v>9</v>
          </cell>
          <cell r="C81">
            <v>2866778.7203125497</v>
          </cell>
          <cell r="D81">
            <v>2655256.5880571031</v>
          </cell>
          <cell r="E81">
            <v>2978655.602182243</v>
          </cell>
          <cell r="F81">
            <v>2917528.0513815526</v>
          </cell>
          <cell r="G81">
            <v>3073620.1678680144</v>
          </cell>
          <cell r="H81">
            <v>2909496.7794491332</v>
          </cell>
          <cell r="I81">
            <v>3096160.7466890723</v>
          </cell>
          <cell r="J81">
            <v>3185874.9508057544</v>
          </cell>
          <cell r="K81">
            <v>3142799.3163185799</v>
          </cell>
          <cell r="L81">
            <v>3215703.1422680183</v>
          </cell>
          <cell r="M81">
            <v>3217970.4833222758</v>
          </cell>
          <cell r="N81">
            <v>3465972.0181254186</v>
          </cell>
        </row>
        <row r="82">
          <cell r="A82" t="str">
            <v xml:space="preserve">       przychody z tytułu kredytów konsumpcyjnych</v>
          </cell>
          <cell r="B82">
            <v>10</v>
          </cell>
          <cell r="C82">
            <v>4348515.4183381544</v>
          </cell>
          <cell r="D82">
            <v>3995475.0688987453</v>
          </cell>
          <cell r="E82">
            <v>4460326.1395109622</v>
          </cell>
          <cell r="F82">
            <v>4493840.1267664963</v>
          </cell>
          <cell r="G82">
            <v>4870748.8689667732</v>
          </cell>
          <cell r="H82">
            <v>4682207.7093170853</v>
          </cell>
          <cell r="I82">
            <v>5053287.324591103</v>
          </cell>
          <cell r="J82">
            <v>5255411.2480826396</v>
          </cell>
          <cell r="K82">
            <v>5284240.7404124932</v>
          </cell>
          <cell r="L82">
            <v>5341555.640172204</v>
          </cell>
          <cell r="M82">
            <v>5389332.3719757376</v>
          </cell>
          <cell r="N82">
            <v>5794327.11765783</v>
          </cell>
        </row>
        <row r="83">
          <cell r="B83">
            <v>11</v>
          </cell>
        </row>
        <row r="84">
          <cell r="A84" t="str">
            <v>KOSZTY ODSETKOWE</v>
          </cell>
          <cell r="B84">
            <v>12</v>
          </cell>
          <cell r="C84">
            <v>7317041.2137325741</v>
          </cell>
          <cell r="D84">
            <v>6723844.7778024953</v>
          </cell>
          <cell r="E84">
            <v>7882869.7324373405</v>
          </cell>
          <cell r="F84">
            <v>8184828.6193740973</v>
          </cell>
          <cell r="G84">
            <v>8532243.5488166604</v>
          </cell>
          <cell r="H84">
            <v>8702671.6423774567</v>
          </cell>
          <cell r="I84">
            <v>8364972.43216368</v>
          </cell>
          <cell r="J84">
            <v>7541881.3545570103</v>
          </cell>
          <cell r="K84">
            <v>7468740.4062440069</v>
          </cell>
          <cell r="L84">
            <v>7841206.1572799366</v>
          </cell>
          <cell r="M84">
            <v>7336108.0956329023</v>
          </cell>
          <cell r="N84">
            <v>8033603.5205757236</v>
          </cell>
        </row>
        <row r="85">
          <cell r="B85">
            <v>13</v>
          </cell>
        </row>
        <row r="86">
          <cell r="A86" t="str">
            <v xml:space="preserve"> -odsetki od rachunków bieżących</v>
          </cell>
          <cell r="B86">
            <v>14</v>
          </cell>
          <cell r="C86">
            <v>690242.33301913948</v>
          </cell>
          <cell r="D86">
            <v>630452.17504698737</v>
          </cell>
          <cell r="E86">
            <v>712125.35637878056</v>
          </cell>
          <cell r="F86">
            <v>581267.37420362188</v>
          </cell>
          <cell r="G86">
            <v>619857.83913579851</v>
          </cell>
          <cell r="H86">
            <v>541503.44110110065</v>
          </cell>
          <cell r="I86">
            <v>578089.44704969914</v>
          </cell>
          <cell r="J86">
            <v>557584.49612863862</v>
          </cell>
          <cell r="K86">
            <v>559793.73311215919</v>
          </cell>
          <cell r="L86">
            <v>526226.4708240045</v>
          </cell>
          <cell r="M86">
            <v>525075.85890636477</v>
          </cell>
          <cell r="N86">
            <v>583243.42549188819</v>
          </cell>
        </row>
        <row r="87">
          <cell r="A87" t="str">
            <v xml:space="preserve">      odsetki od rachunków bieżących Poczty</v>
          </cell>
          <cell r="B87">
            <v>15</v>
          </cell>
          <cell r="C87">
            <v>230382.44185257028</v>
          </cell>
          <cell r="D87">
            <v>205646.01603166817</v>
          </cell>
          <cell r="E87">
            <v>227295.42397890185</v>
          </cell>
          <cell r="F87">
            <v>94828.488291874164</v>
          </cell>
          <cell r="G87">
            <v>98812.111808657748</v>
          </cell>
          <cell r="H87">
            <v>88723.110028272858</v>
          </cell>
          <cell r="I87">
            <v>98032.910147067101</v>
          </cell>
          <cell r="J87">
            <v>65121.047861603613</v>
          </cell>
          <cell r="K87">
            <v>63164.234187738686</v>
          </cell>
          <cell r="L87">
            <v>53718.750219956601</v>
          </cell>
          <cell r="M87">
            <v>50095.936322580223</v>
          </cell>
          <cell r="N87">
            <v>75995.246310264774</v>
          </cell>
        </row>
        <row r="88">
          <cell r="A88" t="str">
            <v xml:space="preserve">      odsetki od rachunków bieżących osób prawnych i sektora finansowego</v>
          </cell>
          <cell r="B88">
            <v>16</v>
          </cell>
          <cell r="C88">
            <v>304693.35041117336</v>
          </cell>
          <cell r="D88">
            <v>280298.47483324714</v>
          </cell>
          <cell r="E88">
            <v>318959.47383626376</v>
          </cell>
          <cell r="F88">
            <v>320138.53935659229</v>
          </cell>
          <cell r="G88">
            <v>343135.37835256691</v>
          </cell>
          <cell r="H88">
            <v>293818.42974018521</v>
          </cell>
          <cell r="I88">
            <v>309306.61042691831</v>
          </cell>
          <cell r="J88">
            <v>315115.69492795534</v>
          </cell>
          <cell r="K88">
            <v>319271.90110048361</v>
          </cell>
          <cell r="L88">
            <v>285892.19795291475</v>
          </cell>
          <cell r="M88">
            <v>288561.65287093405</v>
          </cell>
          <cell r="N88">
            <v>309478.06983810267</v>
          </cell>
        </row>
        <row r="89">
          <cell r="A89" t="str">
            <v xml:space="preserve">      odsetki od rachunków bieżących osób fizycznych</v>
          </cell>
          <cell r="B89">
            <v>17</v>
          </cell>
          <cell r="C89">
            <v>155166.54075539581</v>
          </cell>
          <cell r="D89">
            <v>144507.684182072</v>
          </cell>
          <cell r="E89">
            <v>165870.45856361496</v>
          </cell>
          <cell r="F89">
            <v>166300.34655515544</v>
          </cell>
          <cell r="G89">
            <v>177910.34897457389</v>
          </cell>
          <cell r="H89">
            <v>158961.90133264256</v>
          </cell>
          <cell r="I89">
            <v>170749.92647571376</v>
          </cell>
          <cell r="J89">
            <v>177347.75333907967</v>
          </cell>
          <cell r="K89">
            <v>177357.5978239369</v>
          </cell>
          <cell r="L89">
            <v>186615.5226511333</v>
          </cell>
          <cell r="M89">
            <v>186418.26971285048</v>
          </cell>
          <cell r="N89">
            <v>197770.10934352071</v>
          </cell>
        </row>
        <row r="90">
          <cell r="A90" t="str">
            <v xml:space="preserve"> -odsetki od lokat terminowych</v>
          </cell>
          <cell r="B90">
            <v>18</v>
          </cell>
          <cell r="C90">
            <v>6626798.880713434</v>
          </cell>
          <cell r="D90">
            <v>6093392.6027555084</v>
          </cell>
          <cell r="E90">
            <v>7170744.3760585599</v>
          </cell>
          <cell r="F90">
            <v>7603561.245170475</v>
          </cell>
          <cell r="G90">
            <v>7912385.7096808637</v>
          </cell>
          <cell r="H90">
            <v>8161168.2012763554</v>
          </cell>
          <cell r="I90">
            <v>7786882.9851139812</v>
          </cell>
          <cell r="J90">
            <v>6984296.8584283721</v>
          </cell>
          <cell r="K90">
            <v>6908946.6731318478</v>
          </cell>
          <cell r="L90">
            <v>7314979.6864559324</v>
          </cell>
          <cell r="M90">
            <v>6811032.2367265383</v>
          </cell>
          <cell r="N90">
            <v>7450360.0950838355</v>
          </cell>
        </row>
        <row r="91">
          <cell r="A91" t="str">
            <v xml:space="preserve">      odsetki od lokat terminowych Poczty przez. na rynek mb.</v>
          </cell>
          <cell r="B91">
            <v>19</v>
          </cell>
          <cell r="C91">
            <v>0</v>
          </cell>
          <cell r="D91">
            <v>0</v>
          </cell>
          <cell r="E91">
            <v>0</v>
          </cell>
          <cell r="F91">
            <v>300306.71759010002</v>
          </cell>
          <cell r="G91">
            <v>298491.40642381721</v>
          </cell>
          <cell r="H91">
            <v>279155.95089316688</v>
          </cell>
          <cell r="I91">
            <v>309998.09358953102</v>
          </cell>
          <cell r="J91">
            <v>175855.29157839998</v>
          </cell>
          <cell r="K91">
            <v>171516.00639129663</v>
          </cell>
          <cell r="L91">
            <v>162230.61728560927</v>
          </cell>
          <cell r="M91">
            <v>128720.30369985668</v>
          </cell>
          <cell r="N91">
            <v>247505.35627688962</v>
          </cell>
        </row>
        <row r="92">
          <cell r="A92" t="str">
            <v xml:space="preserve">      odsetki od lokat terminowych Poczty</v>
          </cell>
          <cell r="B92">
            <v>20</v>
          </cell>
          <cell r="C92">
            <v>3130196.0117861163</v>
          </cell>
          <cell r="D92">
            <v>2890380.0782024832</v>
          </cell>
          <cell r="E92">
            <v>3741594.0144119845</v>
          </cell>
          <cell r="F92">
            <v>3923634.4541052617</v>
          </cell>
          <cell r="G92">
            <v>4058079.8180836611</v>
          </cell>
          <cell r="H92">
            <v>4620596.6599583579</v>
          </cell>
          <cell r="I92">
            <v>4008794.4147326453</v>
          </cell>
          <cell r="J92">
            <v>3239153.9502490587</v>
          </cell>
          <cell r="K92">
            <v>3168438.0061317743</v>
          </cell>
          <cell r="L92">
            <v>3708377.9637708664</v>
          </cell>
          <cell r="M92">
            <v>3258310.752235272</v>
          </cell>
          <cell r="N92">
            <v>3568861.4782137368</v>
          </cell>
        </row>
        <row r="93">
          <cell r="A93" t="str">
            <v xml:space="preserve">      odsetki od lokat terminowych osób prawnych i sektora finansowego</v>
          </cell>
          <cell r="B93">
            <v>21</v>
          </cell>
          <cell r="C93">
            <v>1220148.0081689274</v>
          </cell>
          <cell r="D93">
            <v>1120323.0299687188</v>
          </cell>
          <cell r="E93">
            <v>1185975.0044484597</v>
          </cell>
          <cell r="F93">
            <v>1159445.1292097424</v>
          </cell>
          <cell r="G93">
            <v>1202825.2061370439</v>
          </cell>
          <cell r="H93">
            <v>1139095.6767541391</v>
          </cell>
          <cell r="I93">
            <v>1189410.8804703942</v>
          </cell>
          <cell r="J93">
            <v>1198081.2103657001</v>
          </cell>
          <cell r="K93">
            <v>1171594.8413772471</v>
          </cell>
          <cell r="L93">
            <v>1134260.8569350727</v>
          </cell>
          <cell r="M93">
            <v>1109388.2323905281</v>
          </cell>
          <cell r="N93">
            <v>1166737.0382519444</v>
          </cell>
        </row>
        <row r="94">
          <cell r="A94" t="str">
            <v xml:space="preserve">      odsetki od lokat terminowych osób fizycznych</v>
          </cell>
          <cell r="B94">
            <v>22</v>
          </cell>
          <cell r="C94">
            <v>2276454.8607583903</v>
          </cell>
          <cell r="D94">
            <v>2082689.4945843064</v>
          </cell>
          <cell r="E94">
            <v>2243175.3571981164</v>
          </cell>
          <cell r="F94">
            <v>2220174.9442653707</v>
          </cell>
          <cell r="G94">
            <v>2352989.2790363412</v>
          </cell>
          <cell r="H94">
            <v>2122319.9136706917</v>
          </cell>
          <cell r="I94">
            <v>2278679.596321411</v>
          </cell>
          <cell r="J94">
            <v>2371206.4062352134</v>
          </cell>
          <cell r="K94">
            <v>2397397.8192315297</v>
          </cell>
          <cell r="L94">
            <v>2310110.2484643837</v>
          </cell>
          <cell r="M94">
            <v>2314612.9484008811</v>
          </cell>
          <cell r="N94">
            <v>2467256.2223412646</v>
          </cell>
        </row>
        <row r="95">
          <cell r="A95" t="str">
            <v xml:space="preserve"> - odsetki od bonów</v>
          </cell>
          <cell r="B95">
            <v>23</v>
          </cell>
          <cell r="C95">
            <v>0</v>
          </cell>
          <cell r="D95">
            <v>0</v>
          </cell>
          <cell r="E95">
            <v>0</v>
          </cell>
          <cell r="F95">
            <v>0</v>
          </cell>
          <cell r="G95">
            <v>0</v>
          </cell>
          <cell r="H95">
            <v>0</v>
          </cell>
          <cell r="I95">
            <v>0</v>
          </cell>
          <cell r="J95">
            <v>0</v>
          </cell>
          <cell r="K95">
            <v>0</v>
          </cell>
          <cell r="L95">
            <v>0</v>
          </cell>
          <cell r="M95">
            <v>0</v>
          </cell>
          <cell r="N95">
            <v>0</v>
          </cell>
        </row>
        <row r="96">
          <cell r="A96" t="str">
            <v>WYNIK Z TYTUŁU ODSETEK</v>
          </cell>
          <cell r="B96">
            <v>24</v>
          </cell>
          <cell r="C96">
            <v>6943340.5065046996</v>
          </cell>
          <cell r="D96">
            <v>6193628.2227603979</v>
          </cell>
          <cell r="E96">
            <v>6886963.4870430529</v>
          </cell>
          <cell r="F96">
            <v>6727152.9173452724</v>
          </cell>
          <cell r="G96">
            <v>7051731.178847976</v>
          </cell>
          <cell r="H96">
            <v>6874724.0973310694</v>
          </cell>
          <cell r="I96">
            <v>7191078.6162384469</v>
          </cell>
          <cell r="J96">
            <v>6969034.1620894102</v>
          </cell>
          <cell r="K96">
            <v>7006084.4461626094</v>
          </cell>
          <cell r="L96">
            <v>7247808.028268707</v>
          </cell>
          <cell r="M96">
            <v>7073958.8977979217</v>
          </cell>
          <cell r="N96">
            <v>7857189.5564285042</v>
          </cell>
        </row>
        <row r="97">
          <cell r="B97">
            <v>25</v>
          </cell>
        </row>
        <row r="98">
          <cell r="A98" t="str">
            <v>Przychody z prowizji</v>
          </cell>
          <cell r="B98">
            <v>26</v>
          </cell>
          <cell r="C98">
            <v>4365512.6476927334</v>
          </cell>
          <cell r="D98">
            <v>4257235.0239912271</v>
          </cell>
          <cell r="E98">
            <v>4385106.5762736248</v>
          </cell>
          <cell r="F98">
            <v>4714771.4414108153</v>
          </cell>
          <cell r="G98">
            <v>4623486.6541979443</v>
          </cell>
          <cell r="H98">
            <v>4734660.3752845693</v>
          </cell>
          <cell r="I98">
            <v>5012477.5519819679</v>
          </cell>
          <cell r="J98">
            <v>4881709.6508775791</v>
          </cell>
          <cell r="K98">
            <v>4989629.1525251884</v>
          </cell>
          <cell r="L98">
            <v>5440951.5001990385</v>
          </cell>
          <cell r="M98">
            <v>5370735.2880933853</v>
          </cell>
          <cell r="N98">
            <v>5537115.9928612271</v>
          </cell>
        </row>
        <row r="99">
          <cell r="A99" t="str">
            <v xml:space="preserve"> - od kredytów gospodarczych</v>
          </cell>
          <cell r="B99">
            <v>27</v>
          </cell>
          <cell r="C99">
            <v>150000</v>
          </cell>
          <cell r="D99">
            <v>145000</v>
          </cell>
          <cell r="E99">
            <v>159800</v>
          </cell>
          <cell r="F99">
            <v>154500</v>
          </cell>
          <cell r="G99">
            <v>144800</v>
          </cell>
          <cell r="H99">
            <v>150299.99999999997</v>
          </cell>
          <cell r="I99">
            <v>141800</v>
          </cell>
          <cell r="J99">
            <v>147149.99999999997</v>
          </cell>
          <cell r="K99">
            <v>152149.99999999997</v>
          </cell>
          <cell r="L99">
            <v>157400</v>
          </cell>
          <cell r="M99">
            <v>160900</v>
          </cell>
          <cell r="N99">
            <v>167700.00000000003</v>
          </cell>
        </row>
        <row r="100">
          <cell r="A100" t="str">
            <v xml:space="preserve"> - od kredytów konsumpcyjnych</v>
          </cell>
          <cell r="B100">
            <v>28</v>
          </cell>
          <cell r="C100">
            <v>314192.89617671404</v>
          </cell>
          <cell r="D100">
            <v>364846.84188840375</v>
          </cell>
          <cell r="E100">
            <v>448799.4870193713</v>
          </cell>
          <cell r="F100">
            <v>505971.36339164333</v>
          </cell>
          <cell r="G100">
            <v>564468.10790830536</v>
          </cell>
          <cell r="H100">
            <v>623501.38698677556</v>
          </cell>
          <cell r="I100">
            <v>590096.34323606722</v>
          </cell>
          <cell r="J100">
            <v>581900.10630054912</v>
          </cell>
          <cell r="K100">
            <v>594438.13859681145</v>
          </cell>
          <cell r="L100">
            <v>632469.51347712742</v>
          </cell>
          <cell r="M100">
            <v>668168.1964157013</v>
          </cell>
          <cell r="N100">
            <v>683094.04349277879</v>
          </cell>
        </row>
        <row r="101">
          <cell r="A101" t="str">
            <v xml:space="preserve"> - od ZUS</v>
          </cell>
          <cell r="B101">
            <v>29</v>
          </cell>
          <cell r="C101">
            <v>1700481.75</v>
          </cell>
          <cell r="D101">
            <v>1716082.5</v>
          </cell>
          <cell r="E101">
            <v>1731683.25</v>
          </cell>
          <cell r="F101">
            <v>1747284</v>
          </cell>
          <cell r="G101">
            <v>1762884.75</v>
          </cell>
          <cell r="H101">
            <v>1778485.5</v>
          </cell>
          <cell r="I101">
            <v>1794086.25</v>
          </cell>
          <cell r="J101">
            <v>1809687</v>
          </cell>
          <cell r="K101">
            <v>1825287.75</v>
          </cell>
          <cell r="L101">
            <v>1840888.5</v>
          </cell>
          <cell r="M101">
            <v>1856489.25</v>
          </cell>
          <cell r="N101">
            <v>1872090</v>
          </cell>
        </row>
        <row r="102">
          <cell r="A102" t="str">
            <v xml:space="preserve"> - pozostałe</v>
          </cell>
          <cell r="B102">
            <v>30</v>
          </cell>
          <cell r="C102">
            <v>2200838.0015160195</v>
          </cell>
          <cell r="D102">
            <v>2031305.6821028241</v>
          </cell>
          <cell r="E102">
            <v>2044823.8392542531</v>
          </cell>
          <cell r="F102">
            <v>2307016.0780191715</v>
          </cell>
          <cell r="G102">
            <v>2151333.7962896395</v>
          </cell>
          <cell r="H102">
            <v>2182373.488297794</v>
          </cell>
          <cell r="I102">
            <v>2486494.9587459005</v>
          </cell>
          <cell r="J102">
            <v>2342972.54457703</v>
          </cell>
          <cell r="K102">
            <v>2417753.2639283766</v>
          </cell>
          <cell r="L102">
            <v>2810193.4867219105</v>
          </cell>
          <cell r="M102">
            <v>2685177.8416776839</v>
          </cell>
          <cell r="N102">
            <v>2814231.949368448</v>
          </cell>
        </row>
        <row r="103">
          <cell r="A103" t="str">
            <v>Koszty prowizji</v>
          </cell>
          <cell r="B103">
            <v>31</v>
          </cell>
          <cell r="C103">
            <v>513516.52159170655</v>
          </cell>
          <cell r="D103">
            <v>518555.53639738425</v>
          </cell>
          <cell r="E103">
            <v>529319.44640956726</v>
          </cell>
          <cell r="F103">
            <v>541633.19755565154</v>
          </cell>
          <cell r="G103">
            <v>547450.4553595098</v>
          </cell>
          <cell r="H103">
            <v>558207.05897543393</v>
          </cell>
          <cell r="I103">
            <v>576312.13447495992</v>
          </cell>
          <cell r="J103">
            <v>589587.65601049201</v>
          </cell>
          <cell r="K103">
            <v>613052.27958087448</v>
          </cell>
          <cell r="L103">
            <v>645819.43139007105</v>
          </cell>
          <cell r="M103">
            <v>674045.98109865061</v>
          </cell>
          <cell r="N103">
            <v>706276.82451196259</v>
          </cell>
        </row>
        <row r="104">
          <cell r="A104" t="str">
            <v xml:space="preserve"> - prowizje płacone Poczcie Polskiej</v>
          </cell>
          <cell r="B104">
            <v>32</v>
          </cell>
          <cell r="C104">
            <v>333516.52159170655</v>
          </cell>
          <cell r="D104">
            <v>338555.53639738425</v>
          </cell>
          <cell r="E104">
            <v>349319.44640956726</v>
          </cell>
          <cell r="F104">
            <v>356633.1975556516</v>
          </cell>
          <cell r="G104">
            <v>362450.45535950974</v>
          </cell>
          <cell r="H104">
            <v>373207.05897543393</v>
          </cell>
          <cell r="I104">
            <v>386312.13447495998</v>
          </cell>
          <cell r="J104">
            <v>399587.65601049195</v>
          </cell>
          <cell r="K104">
            <v>423052.27958087448</v>
          </cell>
          <cell r="L104">
            <v>450819.43139007105</v>
          </cell>
          <cell r="M104">
            <v>479045.98109865061</v>
          </cell>
          <cell r="N104">
            <v>511276.82451196254</v>
          </cell>
        </row>
        <row r="105">
          <cell r="A105" t="str">
            <v xml:space="preserve"> - pozostałe prowizje</v>
          </cell>
          <cell r="B105">
            <v>33</v>
          </cell>
          <cell r="C105">
            <v>180000</v>
          </cell>
          <cell r="D105">
            <v>180000</v>
          </cell>
          <cell r="E105">
            <v>180000</v>
          </cell>
          <cell r="F105">
            <v>185000</v>
          </cell>
          <cell r="G105">
            <v>185000</v>
          </cell>
          <cell r="H105">
            <v>185000</v>
          </cell>
          <cell r="I105">
            <v>190000</v>
          </cell>
          <cell r="J105">
            <v>190000</v>
          </cell>
          <cell r="K105">
            <v>190000</v>
          </cell>
          <cell r="L105">
            <v>195000</v>
          </cell>
          <cell r="M105">
            <v>195000</v>
          </cell>
          <cell r="N105">
            <v>195000</v>
          </cell>
        </row>
        <row r="106">
          <cell r="B106">
            <v>34</v>
          </cell>
        </row>
        <row r="107">
          <cell r="A107" t="str">
            <v>WYNIK NA PROWIZJACH</v>
          </cell>
          <cell r="B107">
            <v>35</v>
          </cell>
          <cell r="C107">
            <v>3851996.1261010268</v>
          </cell>
          <cell r="D107">
            <v>3738679.4875938431</v>
          </cell>
          <cell r="E107">
            <v>3855787.1298640571</v>
          </cell>
          <cell r="F107">
            <v>4173138.2438551635</v>
          </cell>
          <cell r="G107">
            <v>4076036.1988384346</v>
          </cell>
          <cell r="H107">
            <v>4176453.3163091354</v>
          </cell>
          <cell r="I107">
            <v>4436165.4175070077</v>
          </cell>
          <cell r="J107">
            <v>4292121.9948670873</v>
          </cell>
          <cell r="K107">
            <v>4376576.8729443131</v>
          </cell>
          <cell r="L107">
            <v>4795132.0688089672</v>
          </cell>
          <cell r="M107">
            <v>4696689.3069947343</v>
          </cell>
          <cell r="N107">
            <v>4830839.1683492642</v>
          </cell>
        </row>
        <row r="108">
          <cell r="B108">
            <v>36</v>
          </cell>
        </row>
        <row r="109">
          <cell r="A109" t="str">
            <v>WYNIK  Z  POZYCJI  WYMIANY</v>
          </cell>
          <cell r="B109">
            <v>37</v>
          </cell>
          <cell r="C109">
            <v>5000</v>
          </cell>
          <cell r="D109">
            <v>5000</v>
          </cell>
          <cell r="E109">
            <v>5000</v>
          </cell>
          <cell r="F109">
            <v>5000</v>
          </cell>
          <cell r="G109">
            <v>5000</v>
          </cell>
          <cell r="H109">
            <v>5000</v>
          </cell>
          <cell r="I109">
            <v>5000</v>
          </cell>
          <cell r="J109">
            <v>5000</v>
          </cell>
          <cell r="K109">
            <v>5000</v>
          </cell>
          <cell r="L109">
            <v>5000</v>
          </cell>
          <cell r="M109">
            <v>5000</v>
          </cell>
          <cell r="N109">
            <v>5000</v>
          </cell>
        </row>
        <row r="110">
          <cell r="A110" t="str">
            <v>PRZYCHODY Z AKCJI I UDZIAŁÓW W JEDNOSTKACH ZALEŻNYCH</v>
          </cell>
          <cell r="B110">
            <v>38</v>
          </cell>
          <cell r="C110">
            <v>0</v>
          </cell>
          <cell r="D110">
            <v>0</v>
          </cell>
          <cell r="E110">
            <v>0</v>
          </cell>
          <cell r="F110">
            <v>0</v>
          </cell>
          <cell r="G110">
            <v>0</v>
          </cell>
          <cell r="H110">
            <v>0</v>
          </cell>
          <cell r="I110">
            <v>0</v>
          </cell>
          <cell r="J110">
            <v>0</v>
          </cell>
          <cell r="K110">
            <v>0</v>
          </cell>
          <cell r="L110">
            <v>0</v>
          </cell>
          <cell r="M110">
            <v>0</v>
          </cell>
          <cell r="N110">
            <v>0</v>
          </cell>
        </row>
        <row r="111">
          <cell r="A111" t="str">
            <v>WYNIK  NA  DZIAŁALNOŚCI  BANKOWEJ</v>
          </cell>
          <cell r="B111">
            <v>39</v>
          </cell>
          <cell r="C111">
            <v>10800336.632605726</v>
          </cell>
          <cell r="D111">
            <v>9937307.7103542425</v>
          </cell>
          <cell r="E111">
            <v>10747750.616907109</v>
          </cell>
          <cell r="F111">
            <v>10905291.161200436</v>
          </cell>
          <cell r="G111">
            <v>11132767.377686411</v>
          </cell>
          <cell r="H111">
            <v>11056177.413640205</v>
          </cell>
          <cell r="I111">
            <v>11632244.033745453</v>
          </cell>
          <cell r="J111">
            <v>11266156.156956498</v>
          </cell>
          <cell r="K111">
            <v>11387661.319106923</v>
          </cell>
          <cell r="L111">
            <v>12047940.097077673</v>
          </cell>
          <cell r="M111">
            <v>11775648.204792656</v>
          </cell>
          <cell r="N111">
            <v>12693028.724777769</v>
          </cell>
        </row>
        <row r="112">
          <cell r="B112">
            <v>40</v>
          </cell>
        </row>
        <row r="113">
          <cell r="A113" t="str">
            <v>KOSZTY OGÓLNE</v>
          </cell>
          <cell r="B113">
            <v>41</v>
          </cell>
          <cell r="C113">
            <v>9398563.6513902992</v>
          </cell>
          <cell r="D113">
            <v>8696885.6950569656</v>
          </cell>
          <cell r="E113">
            <v>8836365.5410986319</v>
          </cell>
          <cell r="F113">
            <v>8821485.4393347688</v>
          </cell>
          <cell r="G113">
            <v>8898634.0892954357</v>
          </cell>
          <cell r="H113">
            <v>8737207.0797391031</v>
          </cell>
          <cell r="I113">
            <v>8773444.8297391031</v>
          </cell>
          <cell r="J113">
            <v>8662924.2464057691</v>
          </cell>
          <cell r="K113">
            <v>8738797.1528974362</v>
          </cell>
          <cell r="L113">
            <v>9175499.4123074953</v>
          </cell>
          <cell r="M113">
            <v>8693369.0996741634</v>
          </cell>
          <cell r="N113">
            <v>8779519.5163408294</v>
          </cell>
        </row>
        <row r="114">
          <cell r="A114" t="str">
            <v xml:space="preserve"> -koszty osobowe</v>
          </cell>
          <cell r="B114">
            <v>42</v>
          </cell>
          <cell r="C114">
            <v>5143961.5097930003</v>
          </cell>
          <cell r="D114">
            <v>4362873.1367929997</v>
          </cell>
          <cell r="E114">
            <v>4385037.566168</v>
          </cell>
          <cell r="F114">
            <v>4331190.0477374699</v>
          </cell>
          <cell r="G114">
            <v>4582080.2810314698</v>
          </cell>
          <cell r="H114">
            <v>4216448.8548084702</v>
          </cell>
          <cell r="I114">
            <v>4216448.8548084702</v>
          </cell>
          <cell r="J114">
            <v>4216448.8548084702</v>
          </cell>
          <cell r="K114">
            <v>4228020.3446334703</v>
          </cell>
          <cell r="L114">
            <v>4252116.8540435312</v>
          </cell>
          <cell r="M114">
            <v>4256740.1247435305</v>
          </cell>
          <cell r="N114">
            <v>4256740.1247435305</v>
          </cell>
        </row>
        <row r="115">
          <cell r="A115" t="str">
            <v xml:space="preserve"> wynagrodzenia</v>
          </cell>
          <cell r="B115">
            <v>43</v>
          </cell>
          <cell r="C115">
            <v>4079555.9800000004</v>
          </cell>
          <cell r="D115">
            <v>3429418.73</v>
          </cell>
          <cell r="E115">
            <v>3446962.48</v>
          </cell>
          <cell r="F115">
            <v>3428761.7067</v>
          </cell>
          <cell r="G115">
            <v>3632608.0467000003</v>
          </cell>
          <cell r="H115">
            <v>3323811.0167</v>
          </cell>
          <cell r="I115">
            <v>3323811.0167</v>
          </cell>
          <cell r="J115">
            <v>3323811.0167</v>
          </cell>
          <cell r="K115">
            <v>3332979.2667</v>
          </cell>
          <cell r="L115">
            <v>3352325.5939834989</v>
          </cell>
          <cell r="M115">
            <v>3355952.5939834989</v>
          </cell>
          <cell r="N115">
            <v>3355952.5939834989</v>
          </cell>
        </row>
        <row r="116">
          <cell r="A116" t="str">
            <v xml:space="preserve"> narzuty na wynagrodzenia</v>
          </cell>
          <cell r="B116">
            <v>44</v>
          </cell>
          <cell r="C116">
            <v>911883.35579300008</v>
          </cell>
          <cell r="D116">
            <v>779392.23279299994</v>
          </cell>
          <cell r="E116">
            <v>783197.91216800001</v>
          </cell>
          <cell r="F116">
            <v>748978.06143747002</v>
          </cell>
          <cell r="G116">
            <v>798988.43473147007</v>
          </cell>
          <cell r="H116">
            <v>744775.8785084699</v>
          </cell>
          <cell r="I116">
            <v>744775.8785084699</v>
          </cell>
          <cell r="J116">
            <v>744775.8785084699</v>
          </cell>
          <cell r="K116">
            <v>746737.11833346996</v>
          </cell>
          <cell r="L116">
            <v>750715.7037320321</v>
          </cell>
          <cell r="M116">
            <v>751515.97443203221</v>
          </cell>
          <cell r="N116">
            <v>751515.97443203221</v>
          </cell>
        </row>
        <row r="117">
          <cell r="A117" t="str">
            <v xml:space="preserve"> świadczenia na rzecz pracowników</v>
          </cell>
          <cell r="B117">
            <v>45</v>
          </cell>
          <cell r="C117">
            <v>152522.17399999997</v>
          </cell>
          <cell r="D117">
            <v>154062.174</v>
          </cell>
          <cell r="E117">
            <v>154877.174</v>
          </cell>
          <cell r="F117">
            <v>153450.27960000001</v>
          </cell>
          <cell r="G117">
            <v>150483.7996</v>
          </cell>
          <cell r="H117">
            <v>147861.9596</v>
          </cell>
          <cell r="I117">
            <v>147861.9596</v>
          </cell>
          <cell r="J117">
            <v>147861.9596</v>
          </cell>
          <cell r="K117">
            <v>148303.9596</v>
          </cell>
          <cell r="L117">
            <v>149075.55632799995</v>
          </cell>
          <cell r="M117">
            <v>149271.55632799998</v>
          </cell>
          <cell r="N117">
            <v>149271.55632799998</v>
          </cell>
        </row>
        <row r="118">
          <cell r="A118" t="str">
            <v xml:space="preserve"> - koszty eksploatacyjne</v>
          </cell>
          <cell r="B118">
            <v>46</v>
          </cell>
          <cell r="C118">
            <v>4235293.9915238097</v>
          </cell>
          <cell r="D118">
            <v>4314704.4081904767</v>
          </cell>
          <cell r="E118">
            <v>4432019.8248571428</v>
          </cell>
          <cell r="F118">
            <v>4470987.2415238097</v>
          </cell>
          <cell r="G118">
            <v>4297245.6581904758</v>
          </cell>
          <cell r="H118">
            <v>4501450.0748571428</v>
          </cell>
          <cell r="I118">
            <v>4537687.8248571428</v>
          </cell>
          <cell r="J118">
            <v>4427167.2415238097</v>
          </cell>
          <cell r="K118">
            <v>4491468.6581904758</v>
          </cell>
          <cell r="L118">
            <v>4904074.4081904758</v>
          </cell>
          <cell r="M118">
            <v>4417320.8248571428</v>
          </cell>
          <cell r="N118">
            <v>4503471.2415238097</v>
          </cell>
        </row>
        <row r="119">
          <cell r="A119" t="str">
            <v xml:space="preserve">      w  tym koszty reklamy</v>
          </cell>
          <cell r="B119">
            <v>47</v>
          </cell>
          <cell r="C119">
            <v>499353</v>
          </cell>
          <cell r="D119">
            <v>431053</v>
          </cell>
          <cell r="E119">
            <v>373353</v>
          </cell>
          <cell r="F119">
            <v>513353</v>
          </cell>
          <cell r="G119">
            <v>343853</v>
          </cell>
          <cell r="H119">
            <v>474953</v>
          </cell>
          <cell r="I119">
            <v>454953</v>
          </cell>
          <cell r="J119">
            <v>334953</v>
          </cell>
          <cell r="K119">
            <v>385453</v>
          </cell>
          <cell r="L119">
            <v>458152.99999999994</v>
          </cell>
          <cell r="M119">
            <v>338152.99999999994</v>
          </cell>
          <cell r="N119">
            <v>428152.99999999994</v>
          </cell>
        </row>
        <row r="120">
          <cell r="A120" t="str">
            <v xml:space="preserve"> - bankowy fundusz gwarancyjny</v>
          </cell>
          <cell r="B120">
            <v>48</v>
          </cell>
          <cell r="C120">
            <v>19308.150073489269</v>
          </cell>
          <cell r="D120">
            <v>19308.150073489269</v>
          </cell>
          <cell r="E120">
            <v>19308.150073489269</v>
          </cell>
          <cell r="F120">
            <v>19308.150073489269</v>
          </cell>
          <cell r="G120">
            <v>19308.150073489269</v>
          </cell>
          <cell r="H120">
            <v>19308.150073489269</v>
          </cell>
          <cell r="I120">
            <v>19308.150073489269</v>
          </cell>
          <cell r="J120">
            <v>19308.150073489269</v>
          </cell>
          <cell r="K120">
            <v>19308.150073489269</v>
          </cell>
          <cell r="L120">
            <v>19308.150073489269</v>
          </cell>
          <cell r="M120">
            <v>19308.150073489269</v>
          </cell>
          <cell r="N120">
            <v>19308.150073489269</v>
          </cell>
        </row>
        <row r="121">
          <cell r="B121">
            <v>49</v>
          </cell>
        </row>
        <row r="122">
          <cell r="A122" t="str">
            <v>KOSZTY AMORTYZACJI</v>
          </cell>
          <cell r="B122">
            <v>50</v>
          </cell>
          <cell r="C122">
            <v>510798.25385055551</v>
          </cell>
          <cell r="D122">
            <v>656642.82505888888</v>
          </cell>
          <cell r="E122">
            <v>729368.98789222224</v>
          </cell>
          <cell r="F122">
            <v>742088.67122555547</v>
          </cell>
          <cell r="G122">
            <v>766857.31705888885</v>
          </cell>
          <cell r="H122">
            <v>842764.46705888887</v>
          </cell>
          <cell r="I122">
            <v>852701.62539222208</v>
          </cell>
          <cell r="J122">
            <v>869931.47955888894</v>
          </cell>
          <cell r="K122">
            <v>885081.47955888882</v>
          </cell>
          <cell r="L122">
            <v>891978.72955888882</v>
          </cell>
          <cell r="M122">
            <v>901327.66705888894</v>
          </cell>
          <cell r="N122">
            <v>1015879.1670588889</v>
          </cell>
        </row>
        <row r="123">
          <cell r="B123">
            <v>51</v>
          </cell>
        </row>
        <row r="124">
          <cell r="A124" t="str">
            <v xml:space="preserve"> WYNIK  Z  TYT.   REZERW NA NALEŻNOŚCI</v>
          </cell>
          <cell r="B124">
            <v>52</v>
          </cell>
          <cell r="C124">
            <v>-801145.89702555642</v>
          </cell>
          <cell r="D124">
            <v>-447645.38486901071</v>
          </cell>
          <cell r="E124">
            <v>-619192.76651497337</v>
          </cell>
          <cell r="F124">
            <v>-758128.86043704499</v>
          </cell>
          <cell r="G124">
            <v>-945894.96530099225</v>
          </cell>
          <cell r="H124">
            <v>-1052223.3387102496</v>
          </cell>
          <cell r="I124">
            <v>-1052993.5128201721</v>
          </cell>
          <cell r="J124">
            <v>-1035701.8818463739</v>
          </cell>
          <cell r="K124">
            <v>-1087633.201535536</v>
          </cell>
          <cell r="L124">
            <v>-1134392.7721931627</v>
          </cell>
          <cell r="M124">
            <v>-1154344.5843187894</v>
          </cell>
          <cell r="N124">
            <v>-2057241.3125229918</v>
          </cell>
        </row>
        <row r="125">
          <cell r="B125">
            <v>53</v>
          </cell>
        </row>
        <row r="126">
          <cell r="A126" t="str">
            <v>wynik z tytułu rezerw na kredytach gospodarczych</v>
          </cell>
          <cell r="B126">
            <v>54</v>
          </cell>
          <cell r="C126">
            <v>0</v>
          </cell>
          <cell r="D126">
            <v>0</v>
          </cell>
          <cell r="E126">
            <v>0</v>
          </cell>
          <cell r="F126">
            <v>0</v>
          </cell>
          <cell r="G126">
            <v>0</v>
          </cell>
          <cell r="H126">
            <v>0</v>
          </cell>
          <cell r="I126">
            <v>0</v>
          </cell>
          <cell r="J126">
            <v>0</v>
          </cell>
          <cell r="K126">
            <v>0</v>
          </cell>
          <cell r="L126">
            <v>0</v>
          </cell>
          <cell r="M126">
            <v>0</v>
          </cell>
          <cell r="N126">
            <v>0</v>
          </cell>
        </row>
        <row r="127">
          <cell r="A127" t="str">
            <v>wynik z tytułu rezerw na kredytach konsumpcyjnych</v>
          </cell>
          <cell r="B127">
            <v>55</v>
          </cell>
          <cell r="C127">
            <v>-581145.89702555642</v>
          </cell>
          <cell r="D127">
            <v>-227645.38486901068</v>
          </cell>
          <cell r="E127">
            <v>-399192.76651497342</v>
          </cell>
          <cell r="F127">
            <v>-538128.86043704499</v>
          </cell>
          <cell r="G127">
            <v>-725894.96530099225</v>
          </cell>
          <cell r="H127">
            <v>-832223.33871024952</v>
          </cell>
          <cell r="I127">
            <v>-832993.51282017212</v>
          </cell>
          <cell r="J127">
            <v>-815701.8818463739</v>
          </cell>
          <cell r="K127">
            <v>-867633.20153553621</v>
          </cell>
          <cell r="L127">
            <v>-914392.77219316282</v>
          </cell>
          <cell r="M127">
            <v>-934344.58431878942</v>
          </cell>
          <cell r="N127">
            <v>-962241.31252299191</v>
          </cell>
        </row>
        <row r="128">
          <cell r="A128" t="str">
            <v>wynik z tytułu rezerw pozostałych</v>
          </cell>
          <cell r="B128">
            <v>56</v>
          </cell>
          <cell r="C128">
            <v>-220000</v>
          </cell>
          <cell r="D128">
            <v>-220000</v>
          </cell>
          <cell r="E128">
            <v>-220000</v>
          </cell>
          <cell r="F128">
            <v>-220000</v>
          </cell>
          <cell r="G128">
            <v>-220000</v>
          </cell>
          <cell r="H128">
            <v>-220000</v>
          </cell>
          <cell r="I128">
            <v>-220000</v>
          </cell>
          <cell r="J128">
            <v>-220000</v>
          </cell>
          <cell r="K128">
            <v>-220000</v>
          </cell>
          <cell r="L128">
            <v>-220000</v>
          </cell>
          <cell r="M128">
            <v>-220000</v>
          </cell>
          <cell r="N128">
            <v>-1095000</v>
          </cell>
        </row>
        <row r="129">
          <cell r="B129">
            <v>57</v>
          </cell>
        </row>
        <row r="130">
          <cell r="A130" t="str">
            <v>WYNIK NA POZOSTAŁYCH  PRZYCHODACH I KOSZTACH OPERACYJNYCH</v>
          </cell>
          <cell r="B130">
            <v>58</v>
          </cell>
          <cell r="C130">
            <v>146350</v>
          </cell>
          <cell r="D130">
            <v>146350</v>
          </cell>
          <cell r="E130">
            <v>146350</v>
          </cell>
          <cell r="F130">
            <v>146350</v>
          </cell>
          <cell r="G130">
            <v>146350</v>
          </cell>
          <cell r="H130">
            <v>146350</v>
          </cell>
          <cell r="I130">
            <v>146350</v>
          </cell>
          <cell r="J130">
            <v>146350</v>
          </cell>
          <cell r="K130">
            <v>146350</v>
          </cell>
          <cell r="L130">
            <v>146350</v>
          </cell>
          <cell r="M130">
            <v>146350</v>
          </cell>
          <cell r="N130">
            <v>146350</v>
          </cell>
        </row>
        <row r="131">
          <cell r="A131" t="str">
            <v xml:space="preserve"> - pozostałe przychody operacyjne</v>
          </cell>
          <cell r="B131">
            <v>59</v>
          </cell>
          <cell r="C131">
            <v>216350</v>
          </cell>
          <cell r="D131">
            <v>216350</v>
          </cell>
          <cell r="E131">
            <v>216350</v>
          </cell>
          <cell r="F131">
            <v>216350</v>
          </cell>
          <cell r="G131">
            <v>216350</v>
          </cell>
          <cell r="H131">
            <v>216350</v>
          </cell>
          <cell r="I131">
            <v>216350</v>
          </cell>
          <cell r="J131">
            <v>216350</v>
          </cell>
          <cell r="K131">
            <v>216350</v>
          </cell>
          <cell r="L131">
            <v>216350</v>
          </cell>
          <cell r="M131">
            <v>216350</v>
          </cell>
          <cell r="N131">
            <v>216350</v>
          </cell>
        </row>
        <row r="132">
          <cell r="A132" t="str">
            <v xml:space="preserve"> - pozostałe koszty operacyjne</v>
          </cell>
          <cell r="B132">
            <v>60</v>
          </cell>
          <cell r="C132">
            <v>70000</v>
          </cell>
          <cell r="D132">
            <v>70000</v>
          </cell>
          <cell r="E132">
            <v>70000</v>
          </cell>
          <cell r="F132">
            <v>70000</v>
          </cell>
          <cell r="G132">
            <v>70000</v>
          </cell>
          <cell r="H132">
            <v>70000</v>
          </cell>
          <cell r="I132">
            <v>70000</v>
          </cell>
          <cell r="J132">
            <v>70000</v>
          </cell>
          <cell r="K132">
            <v>70000</v>
          </cell>
          <cell r="L132">
            <v>70000</v>
          </cell>
          <cell r="M132">
            <v>70000</v>
          </cell>
          <cell r="N132">
            <v>70000</v>
          </cell>
        </row>
        <row r="133">
          <cell r="B133">
            <v>61</v>
          </cell>
        </row>
        <row r="134">
          <cell r="A134" t="str">
            <v>WYNIK NA DZIAŁALNOŚCI OPERACYJNEJ</v>
          </cell>
          <cell r="B134">
            <v>62</v>
          </cell>
          <cell r="C134">
            <v>236178.83033931465</v>
          </cell>
          <cell r="D134">
            <v>282483.80536937609</v>
          </cell>
          <cell r="E134">
            <v>709173.32140128152</v>
          </cell>
          <cell r="F134">
            <v>729938.19020306622</v>
          </cell>
          <cell r="G134">
            <v>667731.00603109342</v>
          </cell>
          <cell r="H134">
            <v>570332.5281319645</v>
          </cell>
          <cell r="I134">
            <v>1099454.0657939566</v>
          </cell>
          <cell r="J134">
            <v>843948.54914546583</v>
          </cell>
          <cell r="K134">
            <v>822499.48511506198</v>
          </cell>
          <cell r="L134">
            <v>992419.18301812583</v>
          </cell>
          <cell r="M134">
            <v>1172956.8537408155</v>
          </cell>
          <cell r="N134">
            <v>986738.7288550582</v>
          </cell>
        </row>
        <row r="135">
          <cell r="B135">
            <v>63</v>
          </cell>
        </row>
        <row r="136">
          <cell r="A136" t="str">
            <v>WYNIK NA OPERACJACH NADZWYCZAJNYCH</v>
          </cell>
          <cell r="B136">
            <v>64</v>
          </cell>
          <cell r="C136">
            <v>0</v>
          </cell>
          <cell r="D136">
            <v>0</v>
          </cell>
          <cell r="E136">
            <v>0</v>
          </cell>
          <cell r="F136">
            <v>0</v>
          </cell>
          <cell r="G136">
            <v>0</v>
          </cell>
          <cell r="H136">
            <v>0</v>
          </cell>
          <cell r="I136">
            <v>0</v>
          </cell>
          <cell r="J136">
            <v>0</v>
          </cell>
          <cell r="K136">
            <v>0</v>
          </cell>
          <cell r="L136">
            <v>0</v>
          </cell>
          <cell r="M136">
            <v>0</v>
          </cell>
          <cell r="N136">
            <v>0</v>
          </cell>
        </row>
        <row r="137">
          <cell r="A137" t="str">
            <v xml:space="preserve"> - zyski nadzwyczajne </v>
          </cell>
          <cell r="B137">
            <v>65</v>
          </cell>
          <cell r="C137">
            <v>0</v>
          </cell>
          <cell r="D137">
            <v>0</v>
          </cell>
          <cell r="E137">
            <v>0</v>
          </cell>
          <cell r="F137">
            <v>0</v>
          </cell>
          <cell r="G137">
            <v>0</v>
          </cell>
          <cell r="H137">
            <v>0</v>
          </cell>
          <cell r="I137">
            <v>0</v>
          </cell>
          <cell r="J137">
            <v>0</v>
          </cell>
          <cell r="K137">
            <v>0</v>
          </cell>
          <cell r="L137">
            <v>0</v>
          </cell>
          <cell r="M137">
            <v>0</v>
          </cell>
          <cell r="N137">
            <v>0</v>
          </cell>
        </row>
        <row r="138">
          <cell r="A138" t="str">
            <v xml:space="preserve"> - straty nadzwyczajne </v>
          </cell>
          <cell r="B138">
            <v>66</v>
          </cell>
          <cell r="C138">
            <v>0</v>
          </cell>
          <cell r="D138">
            <v>0</v>
          </cell>
          <cell r="E138">
            <v>0</v>
          </cell>
          <cell r="F138">
            <v>0</v>
          </cell>
          <cell r="G138">
            <v>0</v>
          </cell>
          <cell r="H138">
            <v>0</v>
          </cell>
          <cell r="I138">
            <v>0</v>
          </cell>
          <cell r="J138">
            <v>0</v>
          </cell>
          <cell r="K138">
            <v>0</v>
          </cell>
          <cell r="L138">
            <v>0</v>
          </cell>
          <cell r="M138">
            <v>0</v>
          </cell>
          <cell r="N138">
            <v>0</v>
          </cell>
        </row>
        <row r="139">
          <cell r="B139">
            <v>67</v>
          </cell>
        </row>
        <row r="140">
          <cell r="A140" t="str">
            <v>ZYSK BRUTTO</v>
          </cell>
          <cell r="B140">
            <v>68</v>
          </cell>
          <cell r="C140">
            <v>236178.83033931465</v>
          </cell>
          <cell r="D140">
            <v>282483.80536937609</v>
          </cell>
          <cell r="E140">
            <v>709173.32140128152</v>
          </cell>
          <cell r="F140">
            <v>729938.19020306622</v>
          </cell>
          <cell r="G140">
            <v>667731.00603109342</v>
          </cell>
          <cell r="H140">
            <v>570332.5281319645</v>
          </cell>
          <cell r="I140">
            <v>1099454.0657939566</v>
          </cell>
          <cell r="J140">
            <v>843948.54914546583</v>
          </cell>
          <cell r="K140">
            <v>822499.48511506198</v>
          </cell>
          <cell r="L140">
            <v>992419.18301812583</v>
          </cell>
          <cell r="M140">
            <v>1172956.8537408155</v>
          </cell>
          <cell r="N140">
            <v>986738.7288550582</v>
          </cell>
        </row>
        <row r="154">
          <cell r="A154" t="str">
            <v>RACHUNEK  ZYSKÓW  I  STRAT   -  NARASTAJĄCO</v>
          </cell>
          <cell r="B154">
            <v>1</v>
          </cell>
          <cell r="C154">
            <v>37287</v>
          </cell>
          <cell r="D154">
            <v>37315</v>
          </cell>
          <cell r="E154">
            <v>37346</v>
          </cell>
          <cell r="F154">
            <v>37376</v>
          </cell>
          <cell r="G154">
            <v>37407</v>
          </cell>
          <cell r="H154">
            <v>37437</v>
          </cell>
          <cell r="I154">
            <v>37468</v>
          </cell>
          <cell r="J154">
            <v>37499</v>
          </cell>
          <cell r="K154">
            <v>37529</v>
          </cell>
          <cell r="L154">
            <v>37560</v>
          </cell>
          <cell r="M154">
            <v>37590</v>
          </cell>
          <cell r="N154">
            <v>37621</v>
          </cell>
        </row>
        <row r="155">
          <cell r="B155">
            <v>2</v>
          </cell>
        </row>
        <row r="156">
          <cell r="A156" t="str">
            <v xml:space="preserve">PRZYCHODY Z ODSETEK ŁĄCZNIE </v>
          </cell>
          <cell r="B156">
            <v>3</v>
          </cell>
          <cell r="C156">
            <v>14260381.720237274</v>
          </cell>
          <cell r="D156">
            <v>27177854.720800169</v>
          </cell>
          <cell r="E156">
            <v>41947687.940280564</v>
          </cell>
          <cell r="F156">
            <v>56859669.476999931</v>
          </cell>
          <cell r="G156">
            <v>72443644.204664573</v>
          </cell>
          <cell r="H156">
            <v>88021039.944373101</v>
          </cell>
          <cell r="I156">
            <v>103577090.99277522</v>
          </cell>
          <cell r="J156">
            <v>118088006.50942165</v>
          </cell>
          <cell r="K156">
            <v>132562831.36182825</v>
          </cell>
          <cell r="L156">
            <v>147651845.5473769</v>
          </cell>
          <cell r="M156">
            <v>162061912.54080772</v>
          </cell>
          <cell r="N156">
            <v>177952705.61781195</v>
          </cell>
        </row>
        <row r="157">
          <cell r="B157">
            <v>4</v>
          </cell>
        </row>
        <row r="158">
          <cell r="A158" t="str">
            <v xml:space="preserve"> - przychody z tytułu lokat międzybankowych</v>
          </cell>
          <cell r="B158">
            <v>5</v>
          </cell>
          <cell r="C158">
            <v>4756101.6430843854</v>
          </cell>
          <cell r="D158">
            <v>8960254.8016571235</v>
          </cell>
          <cell r="E158">
            <v>14169230.669040419</v>
          </cell>
          <cell r="F158">
            <v>18913228.511535671</v>
          </cell>
          <cell r="G158">
            <v>23699303.399214108</v>
          </cell>
          <cell r="H158">
            <v>29131166.902806658</v>
          </cell>
          <cell r="I158">
            <v>33925892.225910775</v>
          </cell>
          <cell r="J158">
            <v>37517329.834117733</v>
          </cell>
          <cell r="K158">
            <v>41376275.970157482</v>
          </cell>
          <cell r="L158">
            <v>45934834.17790778</v>
          </cell>
          <cell r="M158">
            <v>49871410.3548676</v>
          </cell>
          <cell r="N158">
            <v>54577387.005066223</v>
          </cell>
        </row>
        <row r="159">
          <cell r="A159" t="str">
            <v xml:space="preserve"> - przychody z tytułu papierów wartościowych</v>
          </cell>
          <cell r="B159">
            <v>6</v>
          </cell>
          <cell r="C159">
            <v>2288985.9385021832</v>
          </cell>
          <cell r="D159">
            <v>4351574.1235364908</v>
          </cell>
          <cell r="E159">
            <v>6473449.7339403825</v>
          </cell>
          <cell r="F159">
            <v>9230065.2500164472</v>
          </cell>
          <cell r="G159">
            <v>12083596.053167863</v>
          </cell>
          <cell r="H159">
            <v>14637423.800517617</v>
          </cell>
          <cell r="I159">
            <v>17249301.454535447</v>
          </cell>
          <cell r="J159">
            <v>19727493.164086513</v>
          </cell>
          <cell r="K159">
            <v>21916331.82372231</v>
          </cell>
          <cell r="L159">
            <v>23889529.019080434</v>
          </cell>
          <cell r="M159">
            <v>25755716.980253424</v>
          </cell>
          <cell r="N159">
            <v>27680234.271275777</v>
          </cell>
        </row>
        <row r="160">
          <cell r="A160" t="str">
            <v xml:space="preserve">   w tym z tytułu papierów pod rezerwę obowiązkową</v>
          </cell>
          <cell r="B160">
            <v>7</v>
          </cell>
          <cell r="C160">
            <v>168387.75342465754</v>
          </cell>
          <cell r="D160">
            <v>320479.91780821915</v>
          </cell>
          <cell r="E160">
            <v>488867.67123287672</v>
          </cell>
          <cell r="F160">
            <v>651823.56164383562</v>
          </cell>
          <cell r="G160">
            <v>820211.31506849313</v>
          </cell>
          <cell r="H160">
            <v>983167.20547945204</v>
          </cell>
          <cell r="I160">
            <v>1151554.9589041094</v>
          </cell>
          <cell r="J160">
            <v>1319942.7123287672</v>
          </cell>
          <cell r="K160">
            <v>1482898.6027397262</v>
          </cell>
          <cell r="L160">
            <v>1651286.3561643837</v>
          </cell>
          <cell r="M160">
            <v>1814242.2465753427</v>
          </cell>
          <cell r="N160">
            <v>1982630.0000000002</v>
          </cell>
        </row>
        <row r="161">
          <cell r="A161" t="str">
            <v xml:space="preserve"> - przychody z tytułu udzielonych kredytów</v>
          </cell>
          <cell r="B161">
            <v>8</v>
          </cell>
          <cell r="C161">
            <v>7215294.1386507042</v>
          </cell>
          <cell r="D161">
            <v>13866025.795606554</v>
          </cell>
          <cell r="E161">
            <v>21305007.53729976</v>
          </cell>
          <cell r="F161">
            <v>28716375.71544781</v>
          </cell>
          <cell r="G161">
            <v>36660744.752282597</v>
          </cell>
          <cell r="H161">
            <v>44252449.241048813</v>
          </cell>
          <cell r="I161">
            <v>52401897.312328994</v>
          </cell>
          <cell r="J161">
            <v>60843183.511217386</v>
          </cell>
          <cell r="K161">
            <v>69270223.567948446</v>
          </cell>
          <cell r="L161">
            <v>77827482.350388676</v>
          </cell>
          <cell r="M161">
            <v>86434785.205686703</v>
          </cell>
          <cell r="N161">
            <v>95695084.341469929</v>
          </cell>
        </row>
        <row r="162">
          <cell r="A162" t="str">
            <v xml:space="preserve">       przychody z tytułu kredytów gospodarczych</v>
          </cell>
          <cell r="B162">
            <v>9</v>
          </cell>
          <cell r="C162">
            <v>2866778.7203125497</v>
          </cell>
          <cell r="D162">
            <v>5522035.3083696533</v>
          </cell>
          <cell r="E162">
            <v>8500690.9105518963</v>
          </cell>
          <cell r="F162">
            <v>11418218.961933449</v>
          </cell>
          <cell r="G162">
            <v>14491839.129801465</v>
          </cell>
          <cell r="H162">
            <v>17401335.909250598</v>
          </cell>
          <cell r="I162">
            <v>20497496.655939672</v>
          </cell>
          <cell r="J162">
            <v>23683371.606745426</v>
          </cell>
          <cell r="K162">
            <v>26826170.923064005</v>
          </cell>
          <cell r="L162">
            <v>30041874.065332025</v>
          </cell>
          <cell r="M162">
            <v>33259844.548654299</v>
          </cell>
          <cell r="N162">
            <v>36725816.566779718</v>
          </cell>
        </row>
        <row r="163">
          <cell r="A163" t="str">
            <v xml:space="preserve">       przychody z tytułu kredytów konsumpcyjnych</v>
          </cell>
          <cell r="B163">
            <v>10</v>
          </cell>
          <cell r="C163">
            <v>4348515.4183381544</v>
          </cell>
          <cell r="D163">
            <v>8343990.4872369003</v>
          </cell>
          <cell r="E163">
            <v>12804316.626747863</v>
          </cell>
          <cell r="F163">
            <v>17298156.753514357</v>
          </cell>
          <cell r="G163">
            <v>22168905.622481134</v>
          </cell>
          <cell r="H163">
            <v>26851113.331798218</v>
          </cell>
          <cell r="I163">
            <v>31904400.656389318</v>
          </cell>
          <cell r="J163">
            <v>37159811.904471956</v>
          </cell>
          <cell r="K163">
            <v>42444052.644884445</v>
          </cell>
          <cell r="L163">
            <v>47785608.285056651</v>
          </cell>
          <cell r="M163">
            <v>53174940.657032393</v>
          </cell>
          <cell r="N163">
            <v>58969267.774690218</v>
          </cell>
        </row>
        <row r="164">
          <cell r="B164">
            <v>11</v>
          </cell>
        </row>
        <row r="165">
          <cell r="A165" t="str">
            <v>KOSZTY ODSETKOWE</v>
          </cell>
          <cell r="B165">
            <v>12</v>
          </cell>
          <cell r="C165">
            <v>7317041.2137325741</v>
          </cell>
          <cell r="D165">
            <v>14040885.991535068</v>
          </cell>
          <cell r="E165">
            <v>21923755.72397241</v>
          </cell>
          <cell r="F165">
            <v>30108584.343346506</v>
          </cell>
          <cell r="G165">
            <v>38640827.892163172</v>
          </cell>
          <cell r="H165">
            <v>47343499.534540631</v>
          </cell>
          <cell r="I165">
            <v>55708471.966704309</v>
          </cell>
          <cell r="J165">
            <v>63250353.321261317</v>
          </cell>
          <cell r="K165">
            <v>70719093.727505326</v>
          </cell>
          <cell r="L165">
            <v>78560299.884785265</v>
          </cell>
          <cell r="M165">
            <v>85896407.980418146</v>
          </cell>
          <cell r="N165">
            <v>93930011.500993878</v>
          </cell>
        </row>
        <row r="166">
          <cell r="B166">
            <v>13</v>
          </cell>
        </row>
        <row r="167">
          <cell r="A167" t="str">
            <v xml:space="preserve"> -odsetki od rachunków bieżących</v>
          </cell>
          <cell r="B167">
            <v>14</v>
          </cell>
          <cell r="C167">
            <v>690242.33301913948</v>
          </cell>
          <cell r="D167">
            <v>1320694.5080661266</v>
          </cell>
          <cell r="E167">
            <v>2032819.8644449071</v>
          </cell>
          <cell r="F167">
            <v>2614087.2386485287</v>
          </cell>
          <cell r="G167">
            <v>3233945.0777843278</v>
          </cell>
          <cell r="H167">
            <v>3775448.5188854281</v>
          </cell>
          <cell r="I167">
            <v>4353537.9659351278</v>
          </cell>
          <cell r="J167">
            <v>4911122.4620637661</v>
          </cell>
          <cell r="K167">
            <v>5470916.1951759253</v>
          </cell>
          <cell r="L167">
            <v>5997142.6659999294</v>
          </cell>
          <cell r="M167">
            <v>6522218.5249062944</v>
          </cell>
          <cell r="N167">
            <v>7105461.9503981825</v>
          </cell>
        </row>
        <row r="168">
          <cell r="A168" t="str">
            <v xml:space="preserve">      odsetki od rachunków bieżących Poczty</v>
          </cell>
          <cell r="B168">
            <v>15</v>
          </cell>
          <cell r="C168">
            <v>230382.44185257028</v>
          </cell>
          <cell r="D168">
            <v>436028.45788423851</v>
          </cell>
          <cell r="E168">
            <v>663323.88186314027</v>
          </cell>
          <cell r="F168">
            <v>758152.37015501445</v>
          </cell>
          <cell r="G168">
            <v>856964.48196367209</v>
          </cell>
          <cell r="H168">
            <v>945687.59199194505</v>
          </cell>
          <cell r="I168">
            <v>1043720.5021390121</v>
          </cell>
          <cell r="J168">
            <v>1108841.5500006157</v>
          </cell>
          <cell r="K168">
            <v>1172005.7841883542</v>
          </cell>
          <cell r="L168">
            <v>1225724.5344083107</v>
          </cell>
          <cell r="M168">
            <v>1275820.470730891</v>
          </cell>
          <cell r="N168">
            <v>1351815.7170411558</v>
          </cell>
        </row>
        <row r="169">
          <cell r="A169" t="str">
            <v xml:space="preserve">      odsetki od rachunków bieżących osób prawnych i sektora finansowego</v>
          </cell>
          <cell r="B169">
            <v>16</v>
          </cell>
          <cell r="C169">
            <v>304693.35041117336</v>
          </cell>
          <cell r="D169">
            <v>584991.82524442056</v>
          </cell>
          <cell r="E169">
            <v>903951.29908068432</v>
          </cell>
          <cell r="F169">
            <v>1224089.8384372764</v>
          </cell>
          <cell r="G169">
            <v>1567225.2167898435</v>
          </cell>
          <cell r="H169">
            <v>1861043.6465300287</v>
          </cell>
          <cell r="I169">
            <v>2170350.256956947</v>
          </cell>
          <cell r="J169">
            <v>2485465.9518849021</v>
          </cell>
          <cell r="K169">
            <v>2804737.8529853858</v>
          </cell>
          <cell r="L169">
            <v>3090630.0509383003</v>
          </cell>
          <cell r="M169">
            <v>3379191.7038092343</v>
          </cell>
          <cell r="N169">
            <v>3688669.7736473372</v>
          </cell>
        </row>
        <row r="170">
          <cell r="A170" t="str">
            <v xml:space="preserve">      odsetki od rachunków bieżących osób fizycznych</v>
          </cell>
          <cell r="B170">
            <v>17</v>
          </cell>
          <cell r="C170">
            <v>155166.54075539581</v>
          </cell>
          <cell r="D170">
            <v>299674.22493746778</v>
          </cell>
          <cell r="E170">
            <v>465544.68350108276</v>
          </cell>
          <cell r="F170">
            <v>631845.03005623817</v>
          </cell>
          <cell r="G170">
            <v>809755.37903081207</v>
          </cell>
          <cell r="H170">
            <v>968717.2803634546</v>
          </cell>
          <cell r="I170">
            <v>1139467.2068391682</v>
          </cell>
          <cell r="J170">
            <v>1316814.9601782479</v>
          </cell>
          <cell r="K170">
            <v>1494172.5580021848</v>
          </cell>
          <cell r="L170">
            <v>1680788.080653318</v>
          </cell>
          <cell r="M170">
            <v>1867206.3503661684</v>
          </cell>
          <cell r="N170">
            <v>2064976.4597096893</v>
          </cell>
        </row>
        <row r="171">
          <cell r="A171" t="str">
            <v xml:space="preserve"> -odsetki od lokat terminowych</v>
          </cell>
          <cell r="B171">
            <v>18</v>
          </cell>
          <cell r="C171">
            <v>6626798.880713434</v>
          </cell>
          <cell r="D171">
            <v>12720191.483468942</v>
          </cell>
          <cell r="E171">
            <v>19890935.859527502</v>
          </cell>
          <cell r="F171">
            <v>27494497.104697976</v>
          </cell>
          <cell r="G171">
            <v>35406882.814378843</v>
          </cell>
          <cell r="H171">
            <v>43568051.015655197</v>
          </cell>
          <cell r="I171">
            <v>51354934.000769176</v>
          </cell>
          <cell r="J171">
            <v>58339230.85919755</v>
          </cell>
          <cell r="K171">
            <v>65248177.532329395</v>
          </cell>
          <cell r="L171">
            <v>72563157.218785331</v>
          </cell>
          <cell r="M171">
            <v>79374189.455511868</v>
          </cell>
          <cell r="N171">
            <v>86824549.550595701</v>
          </cell>
        </row>
        <row r="172">
          <cell r="A172" t="str">
            <v xml:space="preserve">      odsetki od lokat terminowych Poczty przez. na rynek mb.</v>
          </cell>
          <cell r="B172">
            <v>19</v>
          </cell>
          <cell r="C172">
            <v>0</v>
          </cell>
          <cell r="D172">
            <v>0</v>
          </cell>
          <cell r="E172">
            <v>0</v>
          </cell>
          <cell r="F172">
            <v>300306.71759010002</v>
          </cell>
          <cell r="G172">
            <v>598798.12401391729</v>
          </cell>
          <cell r="H172">
            <v>877954.07490708411</v>
          </cell>
          <cell r="I172">
            <v>1187952.168496615</v>
          </cell>
          <cell r="J172">
            <v>1363807.4600750152</v>
          </cell>
          <cell r="K172">
            <v>1535323.4664663118</v>
          </cell>
          <cell r="L172">
            <v>1697554.0837519211</v>
          </cell>
          <cell r="M172">
            <v>1826274.3874517777</v>
          </cell>
          <cell r="N172">
            <v>2073779.7437286673</v>
          </cell>
        </row>
        <row r="173">
          <cell r="A173" t="str">
            <v xml:space="preserve">      odsetki od lokat terminowych Poczty</v>
          </cell>
          <cell r="B173">
            <v>20</v>
          </cell>
          <cell r="C173">
            <v>3130196.0117861163</v>
          </cell>
          <cell r="D173">
            <v>6020576.0899885986</v>
          </cell>
          <cell r="E173">
            <v>9762170.1044005845</v>
          </cell>
          <cell r="F173">
            <v>13685804.558505846</v>
          </cell>
          <cell r="G173">
            <v>17743884.376589507</v>
          </cell>
          <cell r="H173">
            <v>22364481.036547866</v>
          </cell>
          <cell r="I173">
            <v>26373275.451280512</v>
          </cell>
          <cell r="J173">
            <v>29612429.401529569</v>
          </cell>
          <cell r="K173">
            <v>32780867.407661345</v>
          </cell>
          <cell r="L173">
            <v>36489245.371432208</v>
          </cell>
          <cell r="M173">
            <v>39747556.123667486</v>
          </cell>
          <cell r="N173">
            <v>43316417.601881221</v>
          </cell>
        </row>
        <row r="174">
          <cell r="A174" t="str">
            <v xml:space="preserve">      odsetki od lokat terminowych osób prawnych i sektora finansowego</v>
          </cell>
          <cell r="B174">
            <v>21</v>
          </cell>
          <cell r="C174">
            <v>1220148.0081689274</v>
          </cell>
          <cell r="D174">
            <v>2340471.0381376464</v>
          </cell>
          <cell r="E174">
            <v>3526446.0425861063</v>
          </cell>
          <cell r="F174">
            <v>4685891.1717958488</v>
          </cell>
          <cell r="G174">
            <v>5888716.3779328931</v>
          </cell>
          <cell r="H174">
            <v>7027812.0546870325</v>
          </cell>
          <cell r="I174">
            <v>8217222.9351574257</v>
          </cell>
          <cell r="J174">
            <v>9415304.1455231272</v>
          </cell>
          <cell r="K174">
            <v>10586898.986900374</v>
          </cell>
          <cell r="L174">
            <v>11721159.843835447</v>
          </cell>
          <cell r="M174">
            <v>12830548.076225976</v>
          </cell>
          <cell r="N174">
            <v>13997285.114477919</v>
          </cell>
        </row>
        <row r="175">
          <cell r="A175" t="str">
            <v xml:space="preserve">      odsetki od lokat terminowych osób fizycznych</v>
          </cell>
          <cell r="B175">
            <v>22</v>
          </cell>
          <cell r="C175">
            <v>2276454.8607583903</v>
          </cell>
          <cell r="D175">
            <v>4359144.3553426964</v>
          </cell>
          <cell r="E175">
            <v>6602319.7125408128</v>
          </cell>
          <cell r="F175">
            <v>8822494.6568061821</v>
          </cell>
          <cell r="G175">
            <v>11175483.935842523</v>
          </cell>
          <cell r="H175">
            <v>13297803.849513216</v>
          </cell>
          <cell r="I175">
            <v>15576483.445834627</v>
          </cell>
          <cell r="J175">
            <v>17947689.85206984</v>
          </cell>
          <cell r="K175">
            <v>20345087.671301372</v>
          </cell>
          <cell r="L175">
            <v>22655197.919765756</v>
          </cell>
          <cell r="M175">
            <v>24969810.868166637</v>
          </cell>
          <cell r="N175">
            <v>27437067.090507902</v>
          </cell>
        </row>
        <row r="176">
          <cell r="A176" t="str">
            <v xml:space="preserve"> - odsetki od bonów</v>
          </cell>
          <cell r="B176">
            <v>23</v>
          </cell>
          <cell r="C176">
            <v>0</v>
          </cell>
          <cell r="D176">
            <v>0</v>
          </cell>
          <cell r="E176">
            <v>0</v>
          </cell>
          <cell r="F176">
            <v>0</v>
          </cell>
          <cell r="G176">
            <v>0</v>
          </cell>
          <cell r="H176">
            <v>0</v>
          </cell>
          <cell r="I176">
            <v>0</v>
          </cell>
          <cell r="J176">
            <v>0</v>
          </cell>
          <cell r="K176">
            <v>0</v>
          </cell>
          <cell r="L176">
            <v>0</v>
          </cell>
          <cell r="M176">
            <v>0</v>
          </cell>
          <cell r="N176">
            <v>0</v>
          </cell>
        </row>
        <row r="177">
          <cell r="A177" t="str">
            <v>WYNIK Z TYTUŁU ODSETEK</v>
          </cell>
          <cell r="B177">
            <v>24</v>
          </cell>
          <cell r="C177">
            <v>6943340.5065046996</v>
          </cell>
          <cell r="D177">
            <v>13136968.729265101</v>
          </cell>
          <cell r="E177">
            <v>20023932.216308158</v>
          </cell>
          <cell r="F177">
            <v>26751085.133653425</v>
          </cell>
          <cell r="G177">
            <v>33802816.312501393</v>
          </cell>
          <cell r="H177">
            <v>40677540.40983247</v>
          </cell>
          <cell r="I177">
            <v>47868619.026070915</v>
          </cell>
          <cell r="J177">
            <v>54837653.188160323</v>
          </cell>
          <cell r="K177">
            <v>61843737.634322926</v>
          </cell>
          <cell r="L177">
            <v>69091545.662591636</v>
          </cell>
          <cell r="M177">
            <v>76165504.560389578</v>
          </cell>
          <cell r="N177">
            <v>84022694.11681807</v>
          </cell>
        </row>
        <row r="178">
          <cell r="B178">
            <v>25</v>
          </cell>
        </row>
        <row r="179">
          <cell r="A179" t="str">
            <v>Przychody z prowizji</v>
          </cell>
          <cell r="B179">
            <v>26</v>
          </cell>
          <cell r="C179">
            <v>4365512.6476927334</v>
          </cell>
          <cell r="D179">
            <v>8622747.6716839615</v>
          </cell>
          <cell r="E179">
            <v>13007854.247957584</v>
          </cell>
          <cell r="F179">
            <v>17722625.689368401</v>
          </cell>
          <cell r="G179">
            <v>22346112.343566347</v>
          </cell>
          <cell r="H179">
            <v>27080772.718850914</v>
          </cell>
          <cell r="I179">
            <v>32093250.270832881</v>
          </cell>
          <cell r="J179">
            <v>36974959.921710461</v>
          </cell>
          <cell r="K179">
            <v>41964589.074235648</v>
          </cell>
          <cell r="L179">
            <v>47405540.574434683</v>
          </cell>
          <cell r="M179">
            <v>52776275.862528071</v>
          </cell>
          <cell r="N179">
            <v>58313391.855389297</v>
          </cell>
        </row>
        <row r="180">
          <cell r="A180" t="str">
            <v xml:space="preserve"> - od kredytów gospodarczych</v>
          </cell>
          <cell r="B180">
            <v>27</v>
          </cell>
          <cell r="C180">
            <v>150000</v>
          </cell>
          <cell r="D180">
            <v>295000</v>
          </cell>
          <cell r="E180">
            <v>454800</v>
          </cell>
          <cell r="F180">
            <v>609300</v>
          </cell>
          <cell r="G180">
            <v>754099.99999999988</v>
          </cell>
          <cell r="H180">
            <v>904399.99999999988</v>
          </cell>
          <cell r="I180">
            <v>1046199.9999999998</v>
          </cell>
          <cell r="J180">
            <v>1193350</v>
          </cell>
          <cell r="K180">
            <v>1345500</v>
          </cell>
          <cell r="L180">
            <v>1502900</v>
          </cell>
          <cell r="M180">
            <v>1663800.0000000002</v>
          </cell>
          <cell r="N180">
            <v>1831500.0000000002</v>
          </cell>
        </row>
        <row r="181">
          <cell r="A181" t="str">
            <v xml:space="preserve"> - od kredytów konsumpcyjnych</v>
          </cell>
          <cell r="B181">
            <v>28</v>
          </cell>
          <cell r="C181">
            <v>314192.89617671404</v>
          </cell>
          <cell r="D181">
            <v>679039.73806511774</v>
          </cell>
          <cell r="E181">
            <v>1127839.225084489</v>
          </cell>
          <cell r="F181">
            <v>1633810.5884761324</v>
          </cell>
          <cell r="G181">
            <v>2198278.6963844378</v>
          </cell>
          <cell r="H181">
            <v>2821780.0833712136</v>
          </cell>
          <cell r="I181">
            <v>3411876.426607281</v>
          </cell>
          <cell r="J181">
            <v>3993776.5329078301</v>
          </cell>
          <cell r="K181">
            <v>4588214.6715046419</v>
          </cell>
          <cell r="L181">
            <v>5220684.184981769</v>
          </cell>
          <cell r="M181">
            <v>5888852.3813974708</v>
          </cell>
          <cell r="N181">
            <v>6571946.42489025</v>
          </cell>
        </row>
        <row r="182">
          <cell r="A182" t="str">
            <v xml:space="preserve"> - od ZUS</v>
          </cell>
          <cell r="B182">
            <v>29</v>
          </cell>
          <cell r="C182">
            <v>1700481.75</v>
          </cell>
          <cell r="D182">
            <v>3416564.25</v>
          </cell>
          <cell r="E182">
            <v>5148247.4999999991</v>
          </cell>
          <cell r="F182">
            <v>6895531.4999999991</v>
          </cell>
          <cell r="G182">
            <v>8658416.2499999981</v>
          </cell>
          <cell r="H182">
            <v>10436901.75</v>
          </cell>
          <cell r="I182">
            <v>12230988</v>
          </cell>
          <cell r="J182">
            <v>14040675</v>
          </cell>
          <cell r="K182">
            <v>15865962.749999998</v>
          </cell>
          <cell r="L182">
            <v>17706851.25</v>
          </cell>
          <cell r="M182">
            <v>19563340.5</v>
          </cell>
          <cell r="N182">
            <v>21435430.5</v>
          </cell>
        </row>
        <row r="183">
          <cell r="A183" t="str">
            <v xml:space="preserve"> - pozostałe</v>
          </cell>
          <cell r="B183">
            <v>30</v>
          </cell>
          <cell r="C183">
            <v>2200838.0015160195</v>
          </cell>
          <cell r="D183">
            <v>4232143.6836188445</v>
          </cell>
          <cell r="E183">
            <v>6276967.5228730962</v>
          </cell>
          <cell r="F183">
            <v>8583983.6008922681</v>
          </cell>
          <cell r="G183">
            <v>10735317.39718191</v>
          </cell>
          <cell r="H183">
            <v>12917690.885479698</v>
          </cell>
          <cell r="I183">
            <v>15404185.8442256</v>
          </cell>
          <cell r="J183">
            <v>17747158.388802633</v>
          </cell>
          <cell r="K183">
            <v>20164911.652731009</v>
          </cell>
          <cell r="L183">
            <v>22975105.139452927</v>
          </cell>
          <cell r="M183">
            <v>25660282.9811306</v>
          </cell>
          <cell r="N183">
            <v>28474514.930499036</v>
          </cell>
        </row>
        <row r="184">
          <cell r="A184" t="str">
            <v>Koszty prowizji</v>
          </cell>
          <cell r="B184">
            <v>31</v>
          </cell>
          <cell r="C184">
            <v>513516.52159170655</v>
          </cell>
          <cell r="D184">
            <v>1032072.0579890908</v>
          </cell>
          <cell r="E184">
            <v>1561391.5043986582</v>
          </cell>
          <cell r="F184">
            <v>2103024.7019543094</v>
          </cell>
          <cell r="G184">
            <v>2650475.157313819</v>
          </cell>
          <cell r="H184">
            <v>3208682.216289253</v>
          </cell>
          <cell r="I184">
            <v>3784994.3507642127</v>
          </cell>
          <cell r="J184">
            <v>4374582.0067747049</v>
          </cell>
          <cell r="K184">
            <v>4987634.2863555793</v>
          </cell>
          <cell r="L184">
            <v>5633453.7177456506</v>
          </cell>
          <cell r="M184">
            <v>6307499.6988443006</v>
          </cell>
          <cell r="N184">
            <v>7013776.5233562635</v>
          </cell>
        </row>
        <row r="185">
          <cell r="A185" t="str">
            <v xml:space="preserve"> - prowizje płacone Poczcie Polskiej</v>
          </cell>
          <cell r="B185">
            <v>32</v>
          </cell>
          <cell r="C185">
            <v>333516.52159170655</v>
          </cell>
          <cell r="D185">
            <v>672072.0579890908</v>
          </cell>
          <cell r="E185">
            <v>1021391.5043986581</v>
          </cell>
          <cell r="F185">
            <v>1378024.7019543094</v>
          </cell>
          <cell r="G185">
            <v>1740475.1573138193</v>
          </cell>
          <cell r="H185">
            <v>2113682.216289253</v>
          </cell>
          <cell r="I185">
            <v>2499994.3507642127</v>
          </cell>
          <cell r="J185">
            <v>2899582.0067747044</v>
          </cell>
          <cell r="K185">
            <v>3322634.2863555793</v>
          </cell>
          <cell r="L185">
            <v>3773453.7177456506</v>
          </cell>
          <cell r="M185">
            <v>4252499.6988443006</v>
          </cell>
          <cell r="N185">
            <v>4763776.5233562635</v>
          </cell>
        </row>
        <row r="186">
          <cell r="A186" t="str">
            <v xml:space="preserve"> - pozostałe prowizje</v>
          </cell>
          <cell r="B186">
            <v>33</v>
          </cell>
          <cell r="C186">
            <v>180000</v>
          </cell>
          <cell r="D186">
            <v>360000</v>
          </cell>
          <cell r="E186">
            <v>540000</v>
          </cell>
          <cell r="F186">
            <v>725000</v>
          </cell>
          <cell r="G186">
            <v>910000</v>
          </cell>
          <cell r="H186">
            <v>1095000</v>
          </cell>
          <cell r="I186">
            <v>1285000</v>
          </cell>
          <cell r="J186">
            <v>1475000</v>
          </cell>
          <cell r="K186">
            <v>1665000</v>
          </cell>
          <cell r="L186">
            <v>1860000</v>
          </cell>
          <cell r="M186">
            <v>2055000</v>
          </cell>
          <cell r="N186">
            <v>2250000</v>
          </cell>
        </row>
        <row r="187">
          <cell r="B187">
            <v>34</v>
          </cell>
        </row>
        <row r="188">
          <cell r="A188" t="str">
            <v>WYNIK NA PROWIZJACH</v>
          </cell>
          <cell r="B188">
            <v>35</v>
          </cell>
          <cell r="C188">
            <v>3851996.1261010268</v>
          </cell>
          <cell r="D188">
            <v>7590675.6136948699</v>
          </cell>
          <cell r="E188">
            <v>11446462.743558927</v>
          </cell>
          <cell r="F188">
            <v>15619600.987414092</v>
          </cell>
          <cell r="G188">
            <v>19695637.186252527</v>
          </cell>
          <cell r="H188">
            <v>23872090.502561662</v>
          </cell>
          <cell r="I188">
            <v>28308255.92006867</v>
          </cell>
          <cell r="J188">
            <v>32600377.914935756</v>
          </cell>
          <cell r="K188">
            <v>36976954.787880071</v>
          </cell>
          <cell r="L188">
            <v>41772086.856689036</v>
          </cell>
          <cell r="M188">
            <v>46468776.163683765</v>
          </cell>
          <cell r="N188">
            <v>51299615.332033031</v>
          </cell>
        </row>
        <row r="189">
          <cell r="B189">
            <v>36</v>
          </cell>
        </row>
        <row r="190">
          <cell r="A190" t="str">
            <v>WYNIK  Z  POZYCJI  WYMIANY</v>
          </cell>
          <cell r="B190">
            <v>37</v>
          </cell>
          <cell r="C190">
            <v>5000</v>
          </cell>
          <cell r="D190">
            <v>10000</v>
          </cell>
          <cell r="E190">
            <v>15000</v>
          </cell>
          <cell r="F190">
            <v>20000</v>
          </cell>
          <cell r="G190">
            <v>25000</v>
          </cell>
          <cell r="H190">
            <v>30000</v>
          </cell>
          <cell r="I190">
            <v>35000</v>
          </cell>
          <cell r="J190">
            <v>40000</v>
          </cell>
          <cell r="K190">
            <v>45000</v>
          </cell>
          <cell r="L190">
            <v>50000</v>
          </cell>
          <cell r="M190">
            <v>55000</v>
          </cell>
          <cell r="N190">
            <v>60000</v>
          </cell>
        </row>
        <row r="191">
          <cell r="A191" t="str">
            <v>PRZYCHODY Z AKCJI I UDZIAŁÓW W JEDNOSTKACH ZALEŻNYCH</v>
          </cell>
          <cell r="B191">
            <v>38</v>
          </cell>
          <cell r="C191">
            <v>0</v>
          </cell>
          <cell r="D191">
            <v>0</v>
          </cell>
          <cell r="E191">
            <v>0</v>
          </cell>
          <cell r="F191">
            <v>0</v>
          </cell>
          <cell r="G191">
            <v>0</v>
          </cell>
          <cell r="H191">
            <v>0</v>
          </cell>
          <cell r="I191">
            <v>0</v>
          </cell>
          <cell r="J191">
            <v>0</v>
          </cell>
          <cell r="K191">
            <v>0</v>
          </cell>
          <cell r="L191">
            <v>0</v>
          </cell>
          <cell r="M191">
            <v>0</v>
          </cell>
          <cell r="N191">
            <v>0</v>
          </cell>
        </row>
        <row r="192">
          <cell r="A192" t="str">
            <v>WYNIK  NA  DZIAŁALNOŚCI  BANKOWEJ</v>
          </cell>
          <cell r="B192">
            <v>39</v>
          </cell>
          <cell r="C192">
            <v>10800336.632605726</v>
          </cell>
          <cell r="D192">
            <v>20737644.34295997</v>
          </cell>
          <cell r="E192">
            <v>31485394.959867079</v>
          </cell>
          <cell r="F192">
            <v>42390686.121067509</v>
          </cell>
          <cell r="G192">
            <v>53523453.49875392</v>
          </cell>
          <cell r="H192">
            <v>64579630.912394129</v>
          </cell>
          <cell r="I192">
            <v>76211874.946139574</v>
          </cell>
          <cell r="J192">
            <v>87478031.103096083</v>
          </cell>
          <cell r="K192">
            <v>98865692.422202989</v>
          </cell>
          <cell r="L192">
            <v>110913632.51928069</v>
          </cell>
          <cell r="M192">
            <v>122689280.72407335</v>
          </cell>
          <cell r="N192">
            <v>135382309.44885111</v>
          </cell>
        </row>
        <row r="193">
          <cell r="B193">
            <v>40</v>
          </cell>
        </row>
        <row r="194">
          <cell r="A194" t="str">
            <v>KOSZTY OGÓLNE</v>
          </cell>
          <cell r="B194">
            <v>41</v>
          </cell>
          <cell r="C194">
            <v>9398563.6513902992</v>
          </cell>
          <cell r="D194">
            <v>18095449.346447267</v>
          </cell>
          <cell r="E194">
            <v>26931814.887545895</v>
          </cell>
          <cell r="F194">
            <v>35753300.326880664</v>
          </cell>
          <cell r="G194">
            <v>44651934.416176096</v>
          </cell>
          <cell r="H194">
            <v>53389141.495915204</v>
          </cell>
          <cell r="I194">
            <v>62162586.325654306</v>
          </cell>
          <cell r="J194">
            <v>70825510.572060078</v>
          </cell>
          <cell r="K194">
            <v>79564307.724957511</v>
          </cell>
          <cell r="L194">
            <v>88739807.137264997</v>
          </cell>
          <cell r="M194">
            <v>97433176.236939177</v>
          </cell>
          <cell r="N194">
            <v>106212695.75328001</v>
          </cell>
        </row>
        <row r="195">
          <cell r="A195" t="str">
            <v xml:space="preserve"> - koszty osobowe</v>
          </cell>
          <cell r="B195">
            <v>42</v>
          </cell>
          <cell r="C195">
            <v>5143961.5097930003</v>
          </cell>
          <cell r="D195">
            <v>9506834.6465859991</v>
          </cell>
          <cell r="E195">
            <v>13891872.212753998</v>
          </cell>
          <cell r="F195">
            <v>18223062.260491468</v>
          </cell>
          <cell r="G195">
            <v>22805142.541522939</v>
          </cell>
          <cell r="H195">
            <v>27021591.396331407</v>
          </cell>
          <cell r="I195">
            <v>31238040.251139879</v>
          </cell>
          <cell r="J195">
            <v>35454489.105948351</v>
          </cell>
          <cell r="K195">
            <v>39682509.450581819</v>
          </cell>
          <cell r="L195">
            <v>43934626.304625355</v>
          </cell>
          <cell r="M195">
            <v>48191366.429368883</v>
          </cell>
          <cell r="N195">
            <v>52448106.554112419</v>
          </cell>
        </row>
        <row r="196">
          <cell r="A196" t="str">
            <v xml:space="preserve"> wynagrodzenia</v>
          </cell>
          <cell r="B196">
            <v>43</v>
          </cell>
          <cell r="C196">
            <v>4079555.9800000004</v>
          </cell>
          <cell r="D196">
            <v>7508974.71</v>
          </cell>
          <cell r="E196">
            <v>10955937.190000001</v>
          </cell>
          <cell r="F196">
            <v>14384698.8967</v>
          </cell>
          <cell r="G196">
            <v>18017306.943399999</v>
          </cell>
          <cell r="H196">
            <v>21341117.960099999</v>
          </cell>
          <cell r="I196">
            <v>24664928.976800002</v>
          </cell>
          <cell r="J196">
            <v>27988739.993500002</v>
          </cell>
          <cell r="K196">
            <v>31321719.260200005</v>
          </cell>
          <cell r="L196">
            <v>34674044.854183502</v>
          </cell>
          <cell r="M196">
            <v>38029997.448166996</v>
          </cell>
          <cell r="N196">
            <v>41385950.042150497</v>
          </cell>
        </row>
        <row r="197">
          <cell r="A197" t="str">
            <v xml:space="preserve"> narzuty na wynagrodzenia</v>
          </cell>
          <cell r="B197">
            <v>44</v>
          </cell>
          <cell r="C197">
            <v>911883.35579300008</v>
          </cell>
          <cell r="D197">
            <v>1691275.588586</v>
          </cell>
          <cell r="E197">
            <v>2474473.5007540002</v>
          </cell>
          <cell r="F197">
            <v>3223451.5621914701</v>
          </cell>
          <cell r="G197">
            <v>4022439.9969229405</v>
          </cell>
          <cell r="H197">
            <v>4767215.87543141</v>
          </cell>
          <cell r="I197">
            <v>5511991.7539398801</v>
          </cell>
          <cell r="J197">
            <v>6256767.6324483501</v>
          </cell>
          <cell r="K197">
            <v>7003504.7507818202</v>
          </cell>
          <cell r="L197">
            <v>7754220.4545138516</v>
          </cell>
          <cell r="M197">
            <v>8505736.4289458841</v>
          </cell>
          <cell r="N197">
            <v>9257252.4033779148</v>
          </cell>
        </row>
        <row r="198">
          <cell r="A198" t="str">
            <v xml:space="preserve"> świadczenia na rzecz pracowników</v>
          </cell>
          <cell r="B198">
            <v>45</v>
          </cell>
          <cell r="C198">
            <v>152522.17399999997</v>
          </cell>
          <cell r="D198">
            <v>306584.348</v>
          </cell>
          <cell r="E198">
            <v>461461.52199999994</v>
          </cell>
          <cell r="F198">
            <v>614911.80160000001</v>
          </cell>
          <cell r="G198">
            <v>765395.60120000003</v>
          </cell>
          <cell r="H198">
            <v>913257.56079999998</v>
          </cell>
          <cell r="I198">
            <v>1061119.5204</v>
          </cell>
          <cell r="J198">
            <v>1208981.4800000002</v>
          </cell>
          <cell r="K198">
            <v>1357285.4396000002</v>
          </cell>
          <cell r="L198">
            <v>1506360.9959280002</v>
          </cell>
          <cell r="M198">
            <v>1655632.552256</v>
          </cell>
          <cell r="N198">
            <v>1804904.1085839998</v>
          </cell>
        </row>
        <row r="199">
          <cell r="A199" t="str">
            <v xml:space="preserve"> - koszty eksploatacyjne</v>
          </cell>
          <cell r="B199">
            <v>46</v>
          </cell>
          <cell r="C199">
            <v>4235293.9915238097</v>
          </cell>
          <cell r="D199">
            <v>8549998.3997142855</v>
          </cell>
          <cell r="E199">
            <v>12982018.224571427</v>
          </cell>
          <cell r="F199">
            <v>17453005.466095239</v>
          </cell>
          <cell r="G199">
            <v>21750251.124285713</v>
          </cell>
          <cell r="H199">
            <v>26251701.199142858</v>
          </cell>
          <cell r="I199">
            <v>30789389.024000004</v>
          </cell>
          <cell r="J199">
            <v>35216556.265523814</v>
          </cell>
          <cell r="K199">
            <v>39708024.923714295</v>
          </cell>
          <cell r="L199">
            <v>44612099.331904769</v>
          </cell>
          <cell r="M199">
            <v>49029420.156761914</v>
          </cell>
          <cell r="N199">
            <v>53532891.398285724</v>
          </cell>
        </row>
        <row r="200">
          <cell r="A200" t="str">
            <v xml:space="preserve">         w tym koszty reklamy</v>
          </cell>
          <cell r="B200">
            <v>47</v>
          </cell>
          <cell r="C200">
            <v>499353</v>
          </cell>
          <cell r="D200">
            <v>930406</v>
          </cell>
          <cell r="E200">
            <v>1303759</v>
          </cell>
          <cell r="F200">
            <v>1817112</v>
          </cell>
          <cell r="G200">
            <v>2160965</v>
          </cell>
          <cell r="H200">
            <v>2635918</v>
          </cell>
          <cell r="I200">
            <v>3090871</v>
          </cell>
          <cell r="J200">
            <v>3425824</v>
          </cell>
          <cell r="K200">
            <v>3811277</v>
          </cell>
          <cell r="L200">
            <v>4269430</v>
          </cell>
          <cell r="M200">
            <v>4607583</v>
          </cell>
          <cell r="N200">
            <v>5035735.9999999991</v>
          </cell>
        </row>
        <row r="201">
          <cell r="A201" t="str">
            <v xml:space="preserve"> - bankowy fundusz gwarancyjny</v>
          </cell>
          <cell r="B201">
            <v>48</v>
          </cell>
          <cell r="C201">
            <v>19308.150073489269</v>
          </cell>
          <cell r="D201">
            <v>38616.300146978538</v>
          </cell>
          <cell r="E201">
            <v>57924.450220467807</v>
          </cell>
          <cell r="F201">
            <v>77232.600293957075</v>
          </cell>
          <cell r="G201">
            <v>96540.750367446351</v>
          </cell>
          <cell r="H201">
            <v>115848.90044093563</v>
          </cell>
          <cell r="I201">
            <v>135157.05051442489</v>
          </cell>
          <cell r="J201">
            <v>154465.20058791415</v>
          </cell>
          <cell r="K201">
            <v>173773.35066140341</v>
          </cell>
          <cell r="L201">
            <v>193081.50073489267</v>
          </cell>
          <cell r="M201">
            <v>212389.65080838194</v>
          </cell>
          <cell r="N201">
            <v>231697.8008818712</v>
          </cell>
        </row>
        <row r="202">
          <cell r="B202">
            <v>49</v>
          </cell>
        </row>
        <row r="203">
          <cell r="A203" t="str">
            <v>KOSZTY AMORTYZACJI</v>
          </cell>
          <cell r="B203">
            <v>50</v>
          </cell>
          <cell r="C203">
            <v>510798.25385055551</v>
          </cell>
          <cell r="D203">
            <v>1167441.0789094446</v>
          </cell>
          <cell r="E203">
            <v>1896810.0668016667</v>
          </cell>
          <cell r="F203">
            <v>2638898.7380272225</v>
          </cell>
          <cell r="G203">
            <v>3405756.0550861112</v>
          </cell>
          <cell r="H203">
            <v>4248520.5221449994</v>
          </cell>
          <cell r="I203">
            <v>5101222.1475372212</v>
          </cell>
          <cell r="J203">
            <v>5971153.627096111</v>
          </cell>
          <cell r="K203">
            <v>6856235.1066549988</v>
          </cell>
          <cell r="L203">
            <v>7748213.8362138877</v>
          </cell>
          <cell r="M203">
            <v>8649541.5032727756</v>
          </cell>
          <cell r="N203">
            <v>9665420.6703316644</v>
          </cell>
        </row>
        <row r="204">
          <cell r="B204">
            <v>51</v>
          </cell>
        </row>
        <row r="205">
          <cell r="A205" t="str">
            <v xml:space="preserve"> SALDO REZERW NA NALEŻNOŚCI</v>
          </cell>
          <cell r="B205">
            <v>52</v>
          </cell>
          <cell r="C205">
            <v>-801145.89702555642</v>
          </cell>
          <cell r="D205">
            <v>-1248791.2818945672</v>
          </cell>
          <cell r="E205">
            <v>-1867984.0484095407</v>
          </cell>
          <cell r="F205">
            <v>-2626112.908846586</v>
          </cell>
          <cell r="G205">
            <v>-3572007.8741475781</v>
          </cell>
          <cell r="H205">
            <v>-4624231.2128578275</v>
          </cell>
          <cell r="I205">
            <v>-5677224.7256780006</v>
          </cell>
          <cell r="J205">
            <v>-6712926.6075243745</v>
          </cell>
          <cell r="K205">
            <v>-7800559.8090599105</v>
          </cell>
          <cell r="L205">
            <v>-8934952.5812530741</v>
          </cell>
          <cell r="M205">
            <v>-10089297.165571863</v>
          </cell>
          <cell r="N205">
            <v>-12146538.478094855</v>
          </cell>
        </row>
        <row r="206">
          <cell r="B206">
            <v>53</v>
          </cell>
        </row>
        <row r="207">
          <cell r="A207" t="str">
            <v>wynik z tytułu rezerw na kredytach gospodarczych</v>
          </cell>
          <cell r="B207">
            <v>54</v>
          </cell>
          <cell r="C207">
            <v>0</v>
          </cell>
          <cell r="D207">
            <v>0</v>
          </cell>
          <cell r="E207">
            <v>0</v>
          </cell>
          <cell r="F207">
            <v>0</v>
          </cell>
          <cell r="G207">
            <v>0</v>
          </cell>
          <cell r="H207">
            <v>0</v>
          </cell>
          <cell r="I207">
            <v>0</v>
          </cell>
          <cell r="J207">
            <v>0</v>
          </cell>
          <cell r="K207">
            <v>0</v>
          </cell>
          <cell r="L207">
            <v>0</v>
          </cell>
          <cell r="M207">
            <v>0</v>
          </cell>
          <cell r="N207">
            <v>0</v>
          </cell>
        </row>
        <row r="208">
          <cell r="A208" t="str">
            <v>wynik z tytułu rezerw na kredytach konsumpcyjnych</v>
          </cell>
          <cell r="B208">
            <v>55</v>
          </cell>
          <cell r="C208">
            <v>-581145.89702555642</v>
          </cell>
          <cell r="D208">
            <v>-808791.28189456707</v>
          </cell>
          <cell r="E208">
            <v>-1207984.0484095407</v>
          </cell>
          <cell r="F208">
            <v>-1746112.9088465855</v>
          </cell>
          <cell r="G208">
            <v>-2472007.8741475777</v>
          </cell>
          <cell r="H208">
            <v>-3304231.2128578275</v>
          </cell>
          <cell r="I208">
            <v>-4137224.7256779992</v>
          </cell>
          <cell r="J208">
            <v>-4952926.6075243736</v>
          </cell>
          <cell r="K208">
            <v>-5820559.8090599095</v>
          </cell>
          <cell r="L208">
            <v>-6734952.5812530732</v>
          </cell>
          <cell r="M208">
            <v>-7669297.1655718619</v>
          </cell>
          <cell r="N208">
            <v>-8631538.4780948535</v>
          </cell>
        </row>
        <row r="209">
          <cell r="A209" t="str">
            <v>wynik z tytułu rezerw pozostałych</v>
          </cell>
          <cell r="B209">
            <v>56</v>
          </cell>
          <cell r="C209">
            <v>-220000</v>
          </cell>
          <cell r="D209">
            <v>-440000</v>
          </cell>
          <cell r="E209">
            <v>-660000</v>
          </cell>
          <cell r="F209">
            <v>-880000</v>
          </cell>
          <cell r="G209">
            <v>-1100000</v>
          </cell>
          <cell r="H209">
            <v>-1320000</v>
          </cell>
          <cell r="I209">
            <v>-1540000</v>
          </cell>
          <cell r="J209">
            <v>-1760000</v>
          </cell>
          <cell r="K209">
            <v>-1980000</v>
          </cell>
          <cell r="L209">
            <v>-2200000</v>
          </cell>
          <cell r="M209">
            <v>-2420000</v>
          </cell>
          <cell r="N209">
            <v>-3515000</v>
          </cell>
        </row>
        <row r="210">
          <cell r="B210">
            <v>57</v>
          </cell>
        </row>
        <row r="211">
          <cell r="A211" t="str">
            <v>WYNIK Z POZOSTAŁYCH KOSZTÓW I DOCHODÓW OPERACYJNYCH</v>
          </cell>
          <cell r="B211">
            <v>58</v>
          </cell>
          <cell r="C211">
            <v>146350</v>
          </cell>
          <cell r="D211">
            <v>292700</v>
          </cell>
          <cell r="E211">
            <v>439049.99999999994</v>
          </cell>
          <cell r="F211">
            <v>585400</v>
          </cell>
          <cell r="G211">
            <v>731750</v>
          </cell>
          <cell r="H211">
            <v>878099.99999999988</v>
          </cell>
          <cell r="I211">
            <v>1024449.9999999998</v>
          </cell>
          <cell r="J211">
            <v>1170799.9999999998</v>
          </cell>
          <cell r="K211">
            <v>1317149.9999999995</v>
          </cell>
          <cell r="L211">
            <v>1463499.9999999995</v>
          </cell>
          <cell r="M211">
            <v>1609849.9999999995</v>
          </cell>
          <cell r="N211">
            <v>1756199.9999999993</v>
          </cell>
        </row>
        <row r="212">
          <cell r="A212" t="str">
            <v xml:space="preserve"> - pozostałe przychody operacyjne</v>
          </cell>
          <cell r="B212">
            <v>59</v>
          </cell>
          <cell r="C212">
            <v>216350</v>
          </cell>
          <cell r="D212">
            <v>432700</v>
          </cell>
          <cell r="E212">
            <v>649050</v>
          </cell>
          <cell r="F212">
            <v>865400</v>
          </cell>
          <cell r="G212">
            <v>1081750</v>
          </cell>
          <cell r="H212">
            <v>1298100</v>
          </cell>
          <cell r="I212">
            <v>1514449.9999999998</v>
          </cell>
          <cell r="J212">
            <v>1730799.9999999998</v>
          </cell>
          <cell r="K212">
            <v>1947149.9999999995</v>
          </cell>
          <cell r="L212">
            <v>2163499.9999999995</v>
          </cell>
          <cell r="M212">
            <v>2379849.9999999995</v>
          </cell>
          <cell r="N212">
            <v>2596199.9999999995</v>
          </cell>
        </row>
        <row r="213">
          <cell r="A213" t="str">
            <v xml:space="preserve"> - pozostałe koszty operacyjne</v>
          </cell>
          <cell r="B213">
            <v>60</v>
          </cell>
          <cell r="C213">
            <v>70000</v>
          </cell>
          <cell r="D213">
            <v>140000</v>
          </cell>
          <cell r="E213">
            <v>210000</v>
          </cell>
          <cell r="F213">
            <v>280000</v>
          </cell>
          <cell r="G213">
            <v>350000</v>
          </cell>
          <cell r="H213">
            <v>420000</v>
          </cell>
          <cell r="I213">
            <v>490000</v>
          </cell>
          <cell r="J213">
            <v>560000</v>
          </cell>
          <cell r="K213">
            <v>630000</v>
          </cell>
          <cell r="L213">
            <v>700000</v>
          </cell>
          <cell r="M213">
            <v>770000</v>
          </cell>
          <cell r="N213">
            <v>840000</v>
          </cell>
        </row>
        <row r="214">
          <cell r="B214">
            <v>61</v>
          </cell>
        </row>
        <row r="215">
          <cell r="A215" t="str">
            <v>WYNIK NA DZIAŁALNOŚCI OPERACYJNEJ</v>
          </cell>
          <cell r="B215">
            <v>62</v>
          </cell>
          <cell r="C215">
            <v>236178.83033931465</v>
          </cell>
          <cell r="D215">
            <v>518662.63570869435</v>
          </cell>
          <cell r="E215">
            <v>1227835.9571099794</v>
          </cell>
          <cell r="F215">
            <v>1957774.14731304</v>
          </cell>
          <cell r="G215">
            <v>2625505.1533441376</v>
          </cell>
          <cell r="H215">
            <v>3195837.6814761017</v>
          </cell>
          <cell r="I215">
            <v>4295291.7472700486</v>
          </cell>
          <cell r="J215">
            <v>5139240.2964155171</v>
          </cell>
          <cell r="K215">
            <v>5961739.7815305665</v>
          </cell>
          <cell r="L215">
            <v>6954158.9645487219</v>
          </cell>
          <cell r="M215">
            <v>8127115.8182895333</v>
          </cell>
          <cell r="N215">
            <v>9113854.5471445601</v>
          </cell>
        </row>
        <row r="216">
          <cell r="B216">
            <v>63</v>
          </cell>
        </row>
        <row r="217">
          <cell r="A217" t="str">
            <v>WYNIK NA OPERACJACH NADZWYCZAJNYCH</v>
          </cell>
          <cell r="B217">
            <v>64</v>
          </cell>
          <cell r="C217">
            <v>0</v>
          </cell>
          <cell r="D217">
            <v>0</v>
          </cell>
          <cell r="E217">
            <v>0</v>
          </cell>
          <cell r="F217">
            <v>0</v>
          </cell>
          <cell r="G217">
            <v>0</v>
          </cell>
          <cell r="H217">
            <v>0</v>
          </cell>
          <cell r="I217">
            <v>0</v>
          </cell>
          <cell r="J217">
            <v>0</v>
          </cell>
          <cell r="K217">
            <v>0</v>
          </cell>
          <cell r="L217">
            <v>0</v>
          </cell>
          <cell r="M217">
            <v>0</v>
          </cell>
          <cell r="N217">
            <v>0</v>
          </cell>
        </row>
        <row r="218">
          <cell r="A218" t="str">
            <v xml:space="preserve"> - zyski nadzwyczajne </v>
          </cell>
          <cell r="B218">
            <v>65</v>
          </cell>
          <cell r="C218">
            <v>0</v>
          </cell>
          <cell r="D218">
            <v>0</v>
          </cell>
          <cell r="E218">
            <v>0</v>
          </cell>
          <cell r="F218">
            <v>0</v>
          </cell>
          <cell r="G218">
            <v>0</v>
          </cell>
          <cell r="H218">
            <v>0</v>
          </cell>
          <cell r="I218">
            <v>0</v>
          </cell>
          <cell r="J218">
            <v>0</v>
          </cell>
          <cell r="K218">
            <v>0</v>
          </cell>
          <cell r="L218">
            <v>0</v>
          </cell>
          <cell r="M218">
            <v>0</v>
          </cell>
          <cell r="N218">
            <v>0</v>
          </cell>
        </row>
        <row r="219">
          <cell r="A219" t="str">
            <v xml:space="preserve"> - straty nadzwyczajne </v>
          </cell>
          <cell r="B219">
            <v>66</v>
          </cell>
          <cell r="C219">
            <v>0</v>
          </cell>
          <cell r="D219">
            <v>0</v>
          </cell>
          <cell r="E219">
            <v>0</v>
          </cell>
          <cell r="F219">
            <v>0</v>
          </cell>
          <cell r="G219">
            <v>0</v>
          </cell>
          <cell r="H219">
            <v>0</v>
          </cell>
          <cell r="I219">
            <v>0</v>
          </cell>
          <cell r="J219">
            <v>0</v>
          </cell>
          <cell r="K219">
            <v>0</v>
          </cell>
          <cell r="L219">
            <v>0</v>
          </cell>
          <cell r="M219">
            <v>0</v>
          </cell>
          <cell r="N219">
            <v>0</v>
          </cell>
        </row>
        <row r="220">
          <cell r="B220">
            <v>67</v>
          </cell>
        </row>
        <row r="221">
          <cell r="A221" t="str">
            <v>ZYSK BRUTTO</v>
          </cell>
          <cell r="B221">
            <v>68</v>
          </cell>
          <cell r="C221">
            <v>236178.83033931465</v>
          </cell>
          <cell r="D221">
            <v>518662.63570869435</v>
          </cell>
          <cell r="E221">
            <v>1227835.9571099794</v>
          </cell>
          <cell r="F221">
            <v>1957774.14731304</v>
          </cell>
          <cell r="G221">
            <v>2625505.1533441376</v>
          </cell>
          <cell r="H221">
            <v>3195837.6814761017</v>
          </cell>
          <cell r="I221">
            <v>4295291.7472700486</v>
          </cell>
          <cell r="J221">
            <v>5139240.2964155171</v>
          </cell>
          <cell r="K221">
            <v>5961739.7815305665</v>
          </cell>
          <cell r="L221">
            <v>6954158.9645487219</v>
          </cell>
          <cell r="M221">
            <v>8127115.8182895333</v>
          </cell>
          <cell r="N221">
            <v>9113854.5471445601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 Money Model 15 25.06"/>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ło"/>
      <sheetName val="Arkusz1"/>
      <sheetName val="Arkusz4"/>
      <sheetName val="Parametry"/>
      <sheetName val="PL_ZB"/>
      <sheetName val="PL_ZB_stan"/>
      <sheetName val="PL_ZB_prognoza"/>
      <sheetName val="wskaźniki"/>
      <sheetName val="Zbiorczo"/>
      <sheetName val="Zbiorczo_Pocztylion"/>
      <sheetName val="Prognoza"/>
      <sheetName val="Plan"/>
      <sheetName val="PrezentacjaTab"/>
      <sheetName val="Prezent_wyk_plan"/>
      <sheetName val="CRS"/>
      <sheetName val="opis"/>
      <sheetName val="Prezent_zadania"/>
      <sheetName val="Prezent_Zaw"/>
      <sheetName val="Limity_opis"/>
      <sheetName val="kosztowość_dochodowość"/>
      <sheetName val="Moduł2"/>
      <sheetName val="Moduł3"/>
      <sheetName val="Moduł4"/>
      <sheetName val="Moduł5"/>
    </sheetNames>
    <sheetDataSet>
      <sheetData sheetId="0" refreshError="1"/>
      <sheetData sheetId="1" refreshError="1"/>
      <sheetData sheetId="2" refreshError="1"/>
      <sheetData sheetId="3" refreshError="1">
        <row r="1">
          <cell r="F1" t="str">
            <v>Parametry00</v>
          </cell>
        </row>
        <row r="31">
          <cell r="B31" t="str">
            <v xml:space="preserve"> z Pocztylionem i z  ZUS-em</v>
          </cell>
        </row>
        <row r="32">
          <cell r="C32">
            <v>36891</v>
          </cell>
          <cell r="D32">
            <v>36922</v>
          </cell>
          <cell r="E32">
            <v>36950</v>
          </cell>
          <cell r="F32">
            <v>36981</v>
          </cell>
          <cell r="G32">
            <v>37011</v>
          </cell>
          <cell r="H32">
            <v>37042</v>
          </cell>
          <cell r="I32">
            <v>37072</v>
          </cell>
          <cell r="J32">
            <v>37103</v>
          </cell>
          <cell r="K32">
            <v>37134</v>
          </cell>
          <cell r="L32">
            <v>37164</v>
          </cell>
          <cell r="M32">
            <v>37195</v>
          </cell>
          <cell r="N32">
            <v>37225</v>
          </cell>
          <cell r="O32">
            <v>37256</v>
          </cell>
        </row>
        <row r="33">
          <cell r="B33" t="str">
            <v>Przychody z prowizji</v>
          </cell>
          <cell r="C33">
            <v>33857155.450000003</v>
          </cell>
          <cell r="D33">
            <v>3672556.89</v>
          </cell>
          <cell r="E33">
            <v>7135289.4800000014</v>
          </cell>
          <cell r="F33">
            <v>10909182.49</v>
          </cell>
          <cell r="G33">
            <v>14648357.720000001</v>
          </cell>
          <cell r="H33">
            <v>18464931.399999999</v>
          </cell>
          <cell r="I33">
            <v>22358307.300000004</v>
          </cell>
          <cell r="J33">
            <v>26556283.709999997</v>
          </cell>
          <cell r="K33">
            <v>30417400.240000002</v>
          </cell>
          <cell r="L33">
            <v>34291178.429999992</v>
          </cell>
          <cell r="M33">
            <v>39016678.509999998</v>
          </cell>
          <cell r="N33">
            <v>43385035.210000008</v>
          </cell>
          <cell r="O33">
            <v>47692241.700000003</v>
          </cell>
        </row>
        <row r="34">
          <cell r="B34" t="str">
            <v xml:space="preserve"> - koszty osobowe</v>
          </cell>
          <cell r="C34">
            <v>41881864.68</v>
          </cell>
          <cell r="D34">
            <v>3428372.9800000004</v>
          </cell>
          <cell r="E34">
            <v>7184142.7700000005</v>
          </cell>
          <cell r="F34">
            <v>10618648.249999998</v>
          </cell>
          <cell r="G34">
            <v>15528702.889999999</v>
          </cell>
          <cell r="H34">
            <v>19360884.349999998</v>
          </cell>
          <cell r="I34">
            <v>22770507.800000001</v>
          </cell>
          <cell r="J34">
            <v>27092265.719999999</v>
          </cell>
          <cell r="K34">
            <v>31366318.550000004</v>
          </cell>
          <cell r="L34">
            <v>35147527.739999995</v>
          </cell>
          <cell r="M34">
            <v>38852529.619999997</v>
          </cell>
          <cell r="N34">
            <v>42823204.380000003</v>
          </cell>
          <cell r="O34">
            <v>47745931.649999999</v>
          </cell>
        </row>
        <row r="35">
          <cell r="B35" t="str">
            <v xml:space="preserve"> - koszty eksploatacyjne</v>
          </cell>
          <cell r="C35">
            <v>34921787.989999995</v>
          </cell>
          <cell r="D35">
            <v>3161752.85</v>
          </cell>
          <cell r="E35">
            <v>6448523.2400000012</v>
          </cell>
          <cell r="F35">
            <v>10047394.579999998</v>
          </cell>
          <cell r="G35">
            <v>14766856.200000001</v>
          </cell>
          <cell r="H35">
            <v>18614188.289999999</v>
          </cell>
          <cell r="I35">
            <v>22583470.779999994</v>
          </cell>
          <cell r="J35">
            <v>26567677.41</v>
          </cell>
          <cell r="K35">
            <v>30598000.620000005</v>
          </cell>
          <cell r="L35">
            <v>35391079.059999995</v>
          </cell>
          <cell r="M35">
            <v>39702889.170000002</v>
          </cell>
          <cell r="N35">
            <v>44379353.74000001</v>
          </cell>
          <cell r="O35">
            <v>50242532.25</v>
          </cell>
        </row>
        <row r="36">
          <cell r="B36" t="str">
            <v xml:space="preserve"> - pozostałe przychody operacyjne</v>
          </cell>
          <cell r="C36">
            <v>6912657.4400000013</v>
          </cell>
          <cell r="D36">
            <v>179896.37</v>
          </cell>
          <cell r="E36">
            <v>790699.38</v>
          </cell>
          <cell r="F36">
            <v>999713.83</v>
          </cell>
          <cell r="G36">
            <v>1599311.26</v>
          </cell>
          <cell r="H36">
            <v>1807728.25</v>
          </cell>
          <cell r="I36">
            <v>2156039.66</v>
          </cell>
          <cell r="J36">
            <v>2450847.48</v>
          </cell>
          <cell r="K36">
            <v>2904917.01</v>
          </cell>
          <cell r="L36">
            <v>3148568.18</v>
          </cell>
          <cell r="M36">
            <v>3827924.89</v>
          </cell>
          <cell r="N36">
            <v>4151365.96</v>
          </cell>
          <cell r="O36">
            <v>4680833</v>
          </cell>
        </row>
        <row r="37">
          <cell r="B37" t="str">
            <v>ZYSK BRUTTO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ło"/>
      <sheetName val="Arkusz1"/>
      <sheetName val="Arkusz4"/>
      <sheetName val="Parametry"/>
      <sheetName val="PL_ZB"/>
      <sheetName val="PL_ZB_stan"/>
      <sheetName val="PL_ZB_prognoza"/>
      <sheetName val="wskaźniki"/>
      <sheetName val="Zbiorczo"/>
      <sheetName val="Zbiorczo_Pocztylion"/>
      <sheetName val="Prognoza"/>
      <sheetName val="Plan"/>
      <sheetName val="PrezentacjaTab"/>
      <sheetName val="Prezent_wyk_plan"/>
      <sheetName val="CRS"/>
      <sheetName val="opis"/>
      <sheetName val="Prezent_zadania"/>
      <sheetName val="Prezent_Zaw"/>
      <sheetName val="Limity_opis"/>
      <sheetName val="kosztowość_dochodowość"/>
      <sheetName val="Moduł2"/>
      <sheetName val="Moduł3"/>
      <sheetName val="Moduł4"/>
      <sheetName val="Moduł5"/>
    </sheetNames>
    <sheetDataSet>
      <sheetData sheetId="0" refreshError="1"/>
      <sheetData sheetId="1" refreshError="1"/>
      <sheetData sheetId="2" refreshError="1"/>
      <sheetData sheetId="3" refreshError="1">
        <row r="1">
          <cell r="F1" t="str">
            <v>Parametry00</v>
          </cell>
        </row>
        <row r="52">
          <cell r="B52" t="str">
            <v>bez Pocztyliona  z  ZUS-em</v>
          </cell>
        </row>
        <row r="53">
          <cell r="C53">
            <v>36891</v>
          </cell>
          <cell r="D53">
            <v>36922</v>
          </cell>
          <cell r="E53">
            <v>36950</v>
          </cell>
          <cell r="F53">
            <v>36981</v>
          </cell>
          <cell r="G53">
            <v>37011</v>
          </cell>
          <cell r="H53">
            <v>37042</v>
          </cell>
          <cell r="I53">
            <v>37072</v>
          </cell>
          <cell r="J53">
            <v>37103</v>
          </cell>
          <cell r="K53">
            <v>37134</v>
          </cell>
          <cell r="L53">
            <v>37164</v>
          </cell>
          <cell r="M53">
            <v>37195</v>
          </cell>
          <cell r="N53">
            <v>37225</v>
          </cell>
          <cell r="O53">
            <v>37256</v>
          </cell>
        </row>
        <row r="54">
          <cell r="B54" t="str">
            <v>Przychody z prowizji</v>
          </cell>
          <cell r="C54">
            <v>33857155.450000003</v>
          </cell>
          <cell r="D54">
            <v>3672556.89</v>
          </cell>
          <cell r="E54">
            <v>7135289.4800000014</v>
          </cell>
          <cell r="F54">
            <v>10909182.49</v>
          </cell>
          <cell r="G54">
            <v>14648357.720000001</v>
          </cell>
          <cell r="H54">
            <v>18464931.399999999</v>
          </cell>
          <cell r="I54">
            <v>22358307.300000004</v>
          </cell>
          <cell r="J54">
            <v>26556283.709999997</v>
          </cell>
          <cell r="K54">
            <v>30417400.240000002</v>
          </cell>
          <cell r="L54">
            <v>34291178.429999992</v>
          </cell>
          <cell r="M54">
            <v>39016678.509999998</v>
          </cell>
          <cell r="N54">
            <v>43385035.210000008</v>
          </cell>
          <cell r="O54">
            <v>47692241.700000003</v>
          </cell>
        </row>
        <row r="55">
          <cell r="B55" t="str">
            <v xml:space="preserve"> - koszty osobowe</v>
          </cell>
          <cell r="C55">
            <v>38734295.960000001</v>
          </cell>
          <cell r="D55">
            <v>3428372.9800000004</v>
          </cell>
          <cell r="E55">
            <v>6781354.629999998</v>
          </cell>
          <cell r="F55">
            <v>10215860.109999999</v>
          </cell>
          <cell r="G55">
            <v>14726638.399999997</v>
          </cell>
          <cell r="H55">
            <v>18558819.859999999</v>
          </cell>
          <cell r="I55">
            <v>21822658.98</v>
          </cell>
          <cell r="J55">
            <v>26074316.900000002</v>
          </cell>
          <cell r="K55">
            <v>30167433.310000002</v>
          </cell>
          <cell r="L55">
            <v>33948642.5</v>
          </cell>
          <cell r="M55">
            <v>37147212.749999993</v>
          </cell>
          <cell r="N55">
            <v>40920867.019999996</v>
          </cell>
          <cell r="O55">
            <v>45321013.070000008</v>
          </cell>
        </row>
        <row r="56">
          <cell r="B56" t="str">
            <v xml:space="preserve"> - koszty eksploatacyjne</v>
          </cell>
          <cell r="C56">
            <v>34921787.989999995</v>
          </cell>
          <cell r="D56">
            <v>3161752.85</v>
          </cell>
          <cell r="E56">
            <v>6448523.2400000012</v>
          </cell>
          <cell r="F56">
            <v>10047394.579999998</v>
          </cell>
          <cell r="G56">
            <v>14766856.200000001</v>
          </cell>
          <cell r="H56">
            <v>18614188.289999999</v>
          </cell>
          <cell r="I56">
            <v>22583470.779999994</v>
          </cell>
          <cell r="J56">
            <v>26567677.41</v>
          </cell>
          <cell r="K56">
            <v>30598000.620000005</v>
          </cell>
          <cell r="L56">
            <v>35391079.059999995</v>
          </cell>
          <cell r="M56">
            <v>39702889.170000002</v>
          </cell>
          <cell r="N56">
            <v>44379353.74000001</v>
          </cell>
          <cell r="O56">
            <v>50242532.25</v>
          </cell>
        </row>
        <row r="57">
          <cell r="B57" t="str">
            <v xml:space="preserve"> - pozostałe przychody operacyjne</v>
          </cell>
          <cell r="C57">
            <v>3765088.72</v>
          </cell>
          <cell r="D57">
            <v>179896.37</v>
          </cell>
          <cell r="E57">
            <v>387911.24</v>
          </cell>
          <cell r="F57">
            <v>596925.68999999994</v>
          </cell>
          <cell r="G57">
            <v>797246.77</v>
          </cell>
          <cell r="H57">
            <v>1005663.76</v>
          </cell>
          <cell r="I57">
            <v>1208190.8400000001</v>
          </cell>
          <cell r="J57">
            <v>1432898.66</v>
          </cell>
          <cell r="K57">
            <v>1706031.77</v>
          </cell>
          <cell r="L57">
            <v>1949682.94</v>
          </cell>
          <cell r="M57">
            <v>2122608.02</v>
          </cell>
          <cell r="N57">
            <v>2249028.6</v>
          </cell>
          <cell r="O57">
            <v>2255914.42</v>
          </cell>
        </row>
        <row r="58">
          <cell r="B58" t="str">
            <v>ZYSK BRUTTO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ja"/>
      <sheetName val="Spis_not"/>
      <sheetName val="Dane"/>
      <sheetName val="2c"/>
      <sheetName val="3"/>
      <sheetName val="5"/>
      <sheetName val="8"/>
      <sheetName val="10"/>
      <sheetName val="11"/>
      <sheetName val="11a"/>
      <sheetName val="12"/>
      <sheetName val="13"/>
      <sheetName val="14a"/>
      <sheetName val="14b"/>
      <sheetName val="14c1"/>
      <sheetName val="14c2"/>
      <sheetName val="15a1"/>
      <sheetName val="15a2"/>
      <sheetName val="15b"/>
      <sheetName val="15c"/>
      <sheetName val="15d1"/>
      <sheetName val="15d2"/>
      <sheetName val="16"/>
      <sheetName val="17"/>
      <sheetName val="18"/>
      <sheetName val="19"/>
      <sheetName val="20"/>
      <sheetName val="21"/>
      <sheetName val="22"/>
      <sheetName val="23"/>
      <sheetName val="24"/>
      <sheetName val="25"/>
      <sheetName val="26"/>
      <sheetName val="27"/>
      <sheetName val="28"/>
      <sheetName val="29"/>
      <sheetName val="31"/>
      <sheetName val="33"/>
      <sheetName val="34"/>
      <sheetName val="35a"/>
      <sheetName val="35b"/>
      <sheetName val="35c"/>
      <sheetName val="36a"/>
      <sheetName val="36b"/>
      <sheetName val="37"/>
      <sheetName val="38"/>
      <sheetName val="40"/>
      <sheetName val="41"/>
      <sheetName val="42"/>
      <sheetName val="43"/>
      <sheetName val="44"/>
      <sheetName val="45"/>
      <sheetName val="46"/>
      <sheetName val="47a"/>
      <sheetName val="47b"/>
      <sheetName val="48a"/>
      <sheetName val="48b"/>
      <sheetName val="49a"/>
      <sheetName val="49b"/>
      <sheetName val="50"/>
      <sheetName val="51a"/>
      <sheetName val="51b"/>
      <sheetName val="52a"/>
      <sheetName val="52b"/>
      <sheetName val="53"/>
      <sheetName val="54"/>
      <sheetName val="55"/>
      <sheetName val="56"/>
      <sheetName val="57"/>
      <sheetName val="58"/>
      <sheetName val="60"/>
      <sheetName val="61"/>
      <sheetName val="62"/>
      <sheetName val="63"/>
      <sheetName val="rzis1"/>
      <sheetName val="rzis2"/>
      <sheetName val="kapitały1"/>
      <sheetName val="kapitały2"/>
      <sheetName val="aktywa1"/>
      <sheetName val="aktywa2"/>
      <sheetName val="pasywa1"/>
      <sheetName val="pasywa2"/>
      <sheetName val="cf1"/>
      <sheetName val="cf2"/>
      <sheetName val="cf3"/>
      <sheetName val="Niewypełnione"/>
    </sheetNames>
    <sheetDataSet>
      <sheetData sheetId="0" refreshError="1"/>
      <sheetData sheetId="1" refreshError="1"/>
      <sheetData sheetId="2" refreshError="1">
        <row r="13">
          <cell r="C13" t="str">
            <v>31.12.2010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ło"/>
      <sheetName val="Arkusz1"/>
      <sheetName val="Arkusz4"/>
      <sheetName val="Parametry"/>
      <sheetName val="PL_ZB"/>
      <sheetName val="PL_ZB_stan"/>
      <sheetName val="PL_ZB_prognoza"/>
      <sheetName val="wskaźniki"/>
      <sheetName val="Zbiorczo"/>
      <sheetName val="Zbiorczo_Pocztylion"/>
      <sheetName val="Prognoza"/>
      <sheetName val="Plan"/>
      <sheetName val="PrezentacjaTab"/>
      <sheetName val="Prezent_wyk_plan"/>
      <sheetName val="CRS"/>
      <sheetName val="opis"/>
      <sheetName val="Prezent_zadania"/>
      <sheetName val="Prezent_Zaw"/>
      <sheetName val="Limity_opis"/>
      <sheetName val="kosztowość_dochodowość"/>
      <sheetName val="Moduł2"/>
      <sheetName val="Moduł3"/>
      <sheetName val="Moduł4"/>
      <sheetName val="Moduł5"/>
    </sheetNames>
    <sheetDataSet>
      <sheetData sheetId="0" refreshError="1"/>
      <sheetData sheetId="1" refreshError="1"/>
      <sheetData sheetId="2" refreshError="1"/>
      <sheetData sheetId="3" refreshError="1">
        <row r="1">
          <cell r="F1" t="str">
            <v>Parametry00</v>
          </cell>
        </row>
        <row r="3">
          <cell r="A3" t="str">
            <v>Data</v>
          </cell>
          <cell r="B3" t="str">
            <v>Kolumna</v>
          </cell>
          <cell r="F3" t="str">
            <v>Data</v>
          </cell>
          <cell r="G3" t="str">
            <v>Kolumna</v>
          </cell>
        </row>
        <row r="4">
          <cell r="A4">
            <v>36891</v>
          </cell>
          <cell r="B4">
            <v>2</v>
          </cell>
          <cell r="F4">
            <v>36556</v>
          </cell>
          <cell r="G4">
            <v>3</v>
          </cell>
        </row>
        <row r="5">
          <cell r="A5">
            <v>36922</v>
          </cell>
          <cell r="B5">
            <v>3</v>
          </cell>
          <cell r="F5">
            <v>36585</v>
          </cell>
          <cell r="G5">
            <v>4</v>
          </cell>
        </row>
        <row r="6">
          <cell r="A6">
            <v>36950</v>
          </cell>
          <cell r="B6">
            <v>4</v>
          </cell>
          <cell r="F6">
            <v>36616</v>
          </cell>
          <cell r="G6">
            <v>5</v>
          </cell>
        </row>
        <row r="7">
          <cell r="A7">
            <v>36981</v>
          </cell>
          <cell r="B7">
            <v>5</v>
          </cell>
          <cell r="F7">
            <v>36646</v>
          </cell>
          <cell r="G7">
            <v>6</v>
          </cell>
        </row>
        <row r="8">
          <cell r="A8">
            <v>37011</v>
          </cell>
          <cell r="B8">
            <v>6</v>
          </cell>
          <cell r="F8">
            <v>36677</v>
          </cell>
          <cell r="G8">
            <v>7</v>
          </cell>
        </row>
        <row r="9">
          <cell r="A9">
            <v>37042</v>
          </cell>
          <cell r="B9">
            <v>7</v>
          </cell>
          <cell r="F9">
            <v>36707</v>
          </cell>
          <cell r="G9">
            <v>8</v>
          </cell>
        </row>
        <row r="10">
          <cell r="A10">
            <v>37072</v>
          </cell>
          <cell r="B10">
            <v>8</v>
          </cell>
          <cell r="F10">
            <v>36738</v>
          </cell>
          <cell r="G10">
            <v>9</v>
          </cell>
        </row>
        <row r="11">
          <cell r="A11">
            <v>37103</v>
          </cell>
          <cell r="B11">
            <v>9</v>
          </cell>
          <cell r="F11">
            <v>36769</v>
          </cell>
          <cell r="G11">
            <v>10</v>
          </cell>
        </row>
        <row r="12">
          <cell r="A12">
            <v>37134</v>
          </cell>
          <cell r="B12">
            <v>10</v>
          </cell>
          <cell r="F12">
            <v>36799</v>
          </cell>
          <cell r="G12">
            <v>11</v>
          </cell>
        </row>
        <row r="13">
          <cell r="A13">
            <v>37164</v>
          </cell>
          <cell r="B13">
            <v>11</v>
          </cell>
          <cell r="F13">
            <v>36830</v>
          </cell>
          <cell r="G13">
            <v>12</v>
          </cell>
        </row>
        <row r="14">
          <cell r="A14">
            <v>37195</v>
          </cell>
          <cell r="B14">
            <v>12</v>
          </cell>
          <cell r="F14">
            <v>36860</v>
          </cell>
          <cell r="G14">
            <v>13</v>
          </cell>
        </row>
        <row r="15">
          <cell r="A15">
            <v>37225</v>
          </cell>
          <cell r="B15">
            <v>13</v>
          </cell>
          <cell r="F15">
            <v>36891</v>
          </cell>
          <cell r="G15">
            <v>14</v>
          </cell>
        </row>
        <row r="16">
          <cell r="A16">
            <v>37256</v>
          </cell>
          <cell r="B16">
            <v>14</v>
          </cell>
        </row>
        <row r="31">
          <cell r="B31" t="str">
            <v xml:space="preserve"> z Pocztylionem i z  ZUS-em</v>
          </cell>
        </row>
        <row r="32">
          <cell r="C32">
            <v>36891</v>
          </cell>
          <cell r="D32">
            <v>36922</v>
          </cell>
          <cell r="E32">
            <v>36950</v>
          </cell>
          <cell r="F32">
            <v>36981</v>
          </cell>
          <cell r="G32">
            <v>37011</v>
          </cell>
          <cell r="H32">
            <v>37042</v>
          </cell>
          <cell r="I32">
            <v>37072</v>
          </cell>
          <cell r="J32">
            <v>37103</v>
          </cell>
          <cell r="K32">
            <v>37134</v>
          </cell>
          <cell r="L32">
            <v>37164</v>
          </cell>
          <cell r="M32">
            <v>37195</v>
          </cell>
          <cell r="N32">
            <v>37225</v>
          </cell>
          <cell r="O32">
            <v>37256</v>
          </cell>
        </row>
        <row r="33">
          <cell r="B33" t="str">
            <v>Przychody z prowizji</v>
          </cell>
          <cell r="C33">
            <v>33857155.450000003</v>
          </cell>
          <cell r="D33">
            <v>3672556.89</v>
          </cell>
          <cell r="E33">
            <v>7135289.4800000014</v>
          </cell>
          <cell r="F33">
            <v>10909182.49</v>
          </cell>
          <cell r="G33">
            <v>14648357.720000001</v>
          </cell>
          <cell r="H33">
            <v>18464931.399999999</v>
          </cell>
          <cell r="I33">
            <v>22358307.300000004</v>
          </cell>
          <cell r="J33">
            <v>26556283.709999997</v>
          </cell>
          <cell r="K33">
            <v>30417400.240000002</v>
          </cell>
          <cell r="L33">
            <v>34291178.429999992</v>
          </cell>
          <cell r="M33">
            <v>39016678.509999998</v>
          </cell>
          <cell r="N33">
            <v>43385035.210000008</v>
          </cell>
          <cell r="O33">
            <v>47692241.700000003</v>
          </cell>
        </row>
        <row r="34">
          <cell r="B34" t="str">
            <v xml:space="preserve"> - koszty osobowe</v>
          </cell>
          <cell r="C34">
            <v>41881864.68</v>
          </cell>
          <cell r="D34">
            <v>3428372.9800000004</v>
          </cell>
          <cell r="E34">
            <v>7184142.7700000005</v>
          </cell>
          <cell r="F34">
            <v>10618648.249999998</v>
          </cell>
          <cell r="G34">
            <v>15528702.889999999</v>
          </cell>
          <cell r="H34">
            <v>19360884.349999998</v>
          </cell>
          <cell r="I34">
            <v>22770507.800000001</v>
          </cell>
          <cell r="J34">
            <v>27092265.719999999</v>
          </cell>
          <cell r="K34">
            <v>31366318.550000004</v>
          </cell>
          <cell r="L34">
            <v>35147527.739999995</v>
          </cell>
          <cell r="M34">
            <v>38852529.619999997</v>
          </cell>
          <cell r="N34">
            <v>42823204.380000003</v>
          </cell>
          <cell r="O34">
            <v>47745931.649999999</v>
          </cell>
        </row>
        <row r="35">
          <cell r="B35" t="str">
            <v xml:space="preserve"> - koszty eksploatacyjne</v>
          </cell>
          <cell r="C35">
            <v>34921787.989999995</v>
          </cell>
          <cell r="D35">
            <v>3161752.85</v>
          </cell>
          <cell r="E35">
            <v>6448523.2400000012</v>
          </cell>
          <cell r="F35">
            <v>10047394.579999998</v>
          </cell>
          <cell r="G35">
            <v>14766856.200000001</v>
          </cell>
          <cell r="H35">
            <v>18614188.289999999</v>
          </cell>
          <cell r="I35">
            <v>22583470.779999994</v>
          </cell>
          <cell r="J35">
            <v>26567677.41</v>
          </cell>
          <cell r="K35">
            <v>30598000.620000005</v>
          </cell>
          <cell r="L35">
            <v>35391079.059999995</v>
          </cell>
          <cell r="M35">
            <v>39702889.170000002</v>
          </cell>
          <cell r="N35">
            <v>44379353.74000001</v>
          </cell>
          <cell r="O35">
            <v>50242532.25</v>
          </cell>
        </row>
        <row r="36">
          <cell r="B36" t="str">
            <v xml:space="preserve"> - pozostałe przychody operacyjne</v>
          </cell>
          <cell r="C36">
            <v>6912657.4400000013</v>
          </cell>
          <cell r="D36">
            <v>179896.37</v>
          </cell>
          <cell r="E36">
            <v>790699.38</v>
          </cell>
          <cell r="F36">
            <v>999713.83</v>
          </cell>
          <cell r="G36">
            <v>1599311.26</v>
          </cell>
          <cell r="H36">
            <v>1807728.25</v>
          </cell>
          <cell r="I36">
            <v>2156039.66</v>
          </cell>
          <cell r="J36">
            <v>2450847.48</v>
          </cell>
          <cell r="K36">
            <v>2904917.01</v>
          </cell>
          <cell r="L36">
            <v>3148568.18</v>
          </cell>
          <cell r="M36">
            <v>3827924.89</v>
          </cell>
          <cell r="N36">
            <v>4151365.96</v>
          </cell>
          <cell r="O36">
            <v>4680833</v>
          </cell>
        </row>
        <row r="37">
          <cell r="B37" t="str">
            <v>ZYSK BRUTTO</v>
          </cell>
        </row>
        <row r="42">
          <cell r="B42" t="str">
            <v>z Pocztylionem  bez  ZUS-u</v>
          </cell>
        </row>
        <row r="43">
          <cell r="C43">
            <v>36891</v>
          </cell>
          <cell r="D43">
            <v>36922</v>
          </cell>
          <cell r="E43">
            <v>36950</v>
          </cell>
          <cell r="F43">
            <v>36981</v>
          </cell>
          <cell r="G43">
            <v>37011</v>
          </cell>
          <cell r="H43">
            <v>37042</v>
          </cell>
          <cell r="I43">
            <v>37072</v>
          </cell>
          <cell r="J43">
            <v>37103</v>
          </cell>
          <cell r="K43">
            <v>37134</v>
          </cell>
          <cell r="L43">
            <v>37164</v>
          </cell>
          <cell r="M43">
            <v>37195</v>
          </cell>
          <cell r="N43">
            <v>37225</v>
          </cell>
          <cell r="O43">
            <v>37256</v>
          </cell>
        </row>
        <row r="44">
          <cell r="B44" t="str">
            <v>Przychody z prowizji</v>
          </cell>
          <cell r="C44">
            <v>19212441.700000003</v>
          </cell>
          <cell r="D44">
            <v>2380480.89</v>
          </cell>
          <cell r="E44">
            <v>4460963.9800000014</v>
          </cell>
          <cell r="F44">
            <v>6889689.4900000002</v>
          </cell>
          <cell r="G44">
            <v>9294211.9700000007</v>
          </cell>
          <cell r="H44">
            <v>11751713.149999999</v>
          </cell>
          <cell r="I44">
            <v>13961251.300000004</v>
          </cell>
          <cell r="J44">
            <v>16506558.509999998</v>
          </cell>
          <cell r="K44">
            <v>18636568.040000003</v>
          </cell>
          <cell r="L44">
            <v>20836743.529999994</v>
          </cell>
          <cell r="M44">
            <v>23819832.359999999</v>
          </cell>
          <cell r="N44">
            <v>26460078.660000008</v>
          </cell>
          <cell r="O44">
            <v>29044149.750000004</v>
          </cell>
        </row>
        <row r="45">
          <cell r="B45" t="str">
            <v xml:space="preserve"> - koszty osobowe</v>
          </cell>
          <cell r="C45">
            <v>41590020.483000003</v>
          </cell>
          <cell r="D45">
            <v>3392446.1545000006</v>
          </cell>
          <cell r="E45">
            <v>7111941.0755000003</v>
          </cell>
          <cell r="F45">
            <v>10513096.555999998</v>
          </cell>
          <cell r="G45">
            <v>15382995.814999999</v>
          </cell>
          <cell r="H45">
            <v>19181626.930999998</v>
          </cell>
          <cell r="I45">
            <v>22549094.318</v>
          </cell>
          <cell r="J45">
            <v>26830104.805499997</v>
          </cell>
          <cell r="K45">
            <v>31068187.056500003</v>
          </cell>
          <cell r="L45">
            <v>34815725.774999991</v>
          </cell>
          <cell r="M45">
            <v>38493102.267499998</v>
          </cell>
          <cell r="N45">
            <v>42430264.582500003</v>
          </cell>
          <cell r="O45">
            <v>47320259.608499996</v>
          </cell>
        </row>
        <row r="46">
          <cell r="B46" t="str">
            <v xml:space="preserve"> - koszty eksploatacyjne</v>
          </cell>
          <cell r="C46">
            <v>31965865.639999993</v>
          </cell>
          <cell r="D46">
            <v>2866646.84</v>
          </cell>
          <cell r="E46">
            <v>5857444.1000000015</v>
          </cell>
          <cell r="F46">
            <v>9169659.2399999984</v>
          </cell>
          <cell r="G46">
            <v>13625757.090000002</v>
          </cell>
          <cell r="H46">
            <v>17210945.599999998</v>
          </cell>
          <cell r="I46">
            <v>20897479.259999994</v>
          </cell>
          <cell r="J46">
            <v>24538197.210000001</v>
          </cell>
          <cell r="K46">
            <v>28231675.850000005</v>
          </cell>
          <cell r="L46">
            <v>33031238.749999996</v>
          </cell>
          <cell r="M46">
            <v>37256647.370000005</v>
          </cell>
          <cell r="N46">
            <v>41880284.550000012</v>
          </cell>
          <cell r="O46">
            <v>47718311.939999998</v>
          </cell>
        </row>
        <row r="47">
          <cell r="B47" t="str">
            <v xml:space="preserve"> - pozostałe przychody operacyjne</v>
          </cell>
          <cell r="C47">
            <v>6912657.4400000013</v>
          </cell>
          <cell r="D47">
            <v>179896.37</v>
          </cell>
          <cell r="E47">
            <v>790699.38</v>
          </cell>
          <cell r="F47">
            <v>999713.83</v>
          </cell>
          <cell r="G47">
            <v>1599311.26</v>
          </cell>
          <cell r="H47">
            <v>1807728.25</v>
          </cell>
          <cell r="I47">
            <v>2156039.66</v>
          </cell>
          <cell r="J47">
            <v>2450847.48</v>
          </cell>
          <cell r="K47">
            <v>2904917.01</v>
          </cell>
          <cell r="L47">
            <v>3148568.18</v>
          </cell>
          <cell r="M47">
            <v>3827924.89</v>
          </cell>
          <cell r="N47">
            <v>4151365.96</v>
          </cell>
          <cell r="O47">
            <v>4680833</v>
          </cell>
        </row>
        <row r="48">
          <cell r="B48" t="str">
            <v>ZYSK BRUTTO</v>
          </cell>
        </row>
        <row r="52">
          <cell r="B52" t="str">
            <v>bez Pocztyliona  z  ZUS-em</v>
          </cell>
        </row>
        <row r="53">
          <cell r="C53">
            <v>36891</v>
          </cell>
          <cell r="D53">
            <v>36922</v>
          </cell>
          <cell r="E53">
            <v>36950</v>
          </cell>
          <cell r="F53">
            <v>36981</v>
          </cell>
          <cell r="G53">
            <v>37011</v>
          </cell>
          <cell r="H53">
            <v>37042</v>
          </cell>
          <cell r="I53">
            <v>37072</v>
          </cell>
          <cell r="J53">
            <v>37103</v>
          </cell>
          <cell r="K53">
            <v>37134</v>
          </cell>
          <cell r="L53">
            <v>37164</v>
          </cell>
          <cell r="M53">
            <v>37195</v>
          </cell>
          <cell r="N53">
            <v>37225</v>
          </cell>
          <cell r="O53">
            <v>37256</v>
          </cell>
        </row>
        <row r="54">
          <cell r="B54" t="str">
            <v>Przychody z prowizji</v>
          </cell>
          <cell r="C54">
            <v>33857155.450000003</v>
          </cell>
          <cell r="D54">
            <v>3672556.89</v>
          </cell>
          <cell r="E54">
            <v>7135289.4800000014</v>
          </cell>
          <cell r="F54">
            <v>10909182.49</v>
          </cell>
          <cell r="G54">
            <v>14648357.720000001</v>
          </cell>
          <cell r="H54">
            <v>18464931.399999999</v>
          </cell>
          <cell r="I54">
            <v>22358307.300000004</v>
          </cell>
          <cell r="J54">
            <v>26556283.709999997</v>
          </cell>
          <cell r="K54">
            <v>30417400.240000002</v>
          </cell>
          <cell r="L54">
            <v>34291178.429999992</v>
          </cell>
          <cell r="M54">
            <v>39016678.509999998</v>
          </cell>
          <cell r="N54">
            <v>43385035.210000008</v>
          </cell>
          <cell r="O54">
            <v>47692241.700000003</v>
          </cell>
        </row>
        <row r="55">
          <cell r="B55" t="str">
            <v xml:space="preserve"> - koszty osobowe</v>
          </cell>
          <cell r="C55">
            <v>38734295.960000001</v>
          </cell>
          <cell r="D55">
            <v>3428372.9800000004</v>
          </cell>
          <cell r="E55">
            <v>6781354.629999998</v>
          </cell>
          <cell r="F55">
            <v>10215860.109999999</v>
          </cell>
          <cell r="G55">
            <v>14726638.399999997</v>
          </cell>
          <cell r="H55">
            <v>18558819.859999999</v>
          </cell>
          <cell r="I55">
            <v>21822658.98</v>
          </cell>
          <cell r="J55">
            <v>26074316.900000002</v>
          </cell>
          <cell r="K55">
            <v>30167433.310000002</v>
          </cell>
          <cell r="L55">
            <v>33948642.5</v>
          </cell>
          <cell r="M55">
            <v>37147212.749999993</v>
          </cell>
          <cell r="N55">
            <v>40920867.019999996</v>
          </cell>
          <cell r="O55">
            <v>45321013.070000008</v>
          </cell>
        </row>
        <row r="56">
          <cell r="B56" t="str">
            <v xml:space="preserve"> - koszty eksploatacyjne</v>
          </cell>
          <cell r="C56">
            <v>34921787.989999995</v>
          </cell>
          <cell r="D56">
            <v>3161752.85</v>
          </cell>
          <cell r="E56">
            <v>6448523.2400000012</v>
          </cell>
          <cell r="F56">
            <v>10047394.579999998</v>
          </cell>
          <cell r="G56">
            <v>14766856.200000001</v>
          </cell>
          <cell r="H56">
            <v>18614188.289999999</v>
          </cell>
          <cell r="I56">
            <v>22583470.779999994</v>
          </cell>
          <cell r="J56">
            <v>26567677.41</v>
          </cell>
          <cell r="K56">
            <v>30598000.620000005</v>
          </cell>
          <cell r="L56">
            <v>35391079.059999995</v>
          </cell>
          <cell r="M56">
            <v>39702889.170000002</v>
          </cell>
          <cell r="N56">
            <v>44379353.74000001</v>
          </cell>
          <cell r="O56">
            <v>50242532.25</v>
          </cell>
        </row>
        <row r="57">
          <cell r="B57" t="str">
            <v xml:space="preserve"> - pozostałe przychody operacyjne</v>
          </cell>
          <cell r="C57">
            <v>3765088.72</v>
          </cell>
          <cell r="D57">
            <v>179896.37</v>
          </cell>
          <cell r="E57">
            <v>387911.24</v>
          </cell>
          <cell r="F57">
            <v>596925.68999999994</v>
          </cell>
          <cell r="G57">
            <v>797246.77</v>
          </cell>
          <cell r="H57">
            <v>1005663.76</v>
          </cell>
          <cell r="I57">
            <v>1208190.8400000001</v>
          </cell>
          <cell r="J57">
            <v>1432898.66</v>
          </cell>
          <cell r="K57">
            <v>1706031.77</v>
          </cell>
          <cell r="L57">
            <v>1949682.94</v>
          </cell>
          <cell r="M57">
            <v>2122608.02</v>
          </cell>
          <cell r="N57">
            <v>2249028.6</v>
          </cell>
          <cell r="O57">
            <v>2255914.42</v>
          </cell>
        </row>
        <row r="58">
          <cell r="B58" t="str">
            <v>ZYSK BRUTTO</v>
          </cell>
        </row>
        <row r="63">
          <cell r="B63" t="str">
            <v>bez Pocztyliona i bez ZUS-u</v>
          </cell>
        </row>
        <row r="64">
          <cell r="C64">
            <v>36891</v>
          </cell>
          <cell r="D64">
            <v>36922</v>
          </cell>
          <cell r="E64">
            <v>36950</v>
          </cell>
          <cell r="F64">
            <v>36981</v>
          </cell>
          <cell r="G64">
            <v>37011</v>
          </cell>
          <cell r="H64">
            <v>37042</v>
          </cell>
          <cell r="I64">
            <v>37072</v>
          </cell>
          <cell r="J64">
            <v>37103</v>
          </cell>
          <cell r="K64">
            <v>37134</v>
          </cell>
          <cell r="L64">
            <v>37164</v>
          </cell>
          <cell r="M64">
            <v>37195</v>
          </cell>
          <cell r="N64">
            <v>37225</v>
          </cell>
          <cell r="O64">
            <v>37256</v>
          </cell>
        </row>
        <row r="65">
          <cell r="B65" t="str">
            <v>Przychody z prowizji</v>
          </cell>
          <cell r="C65">
            <v>19212441.700000003</v>
          </cell>
          <cell r="D65">
            <v>2380480.89</v>
          </cell>
          <cell r="E65">
            <v>4460963.9800000014</v>
          </cell>
          <cell r="F65">
            <v>6889689.4900000002</v>
          </cell>
          <cell r="G65">
            <v>9294211.9700000007</v>
          </cell>
          <cell r="H65">
            <v>11751713.149999999</v>
          </cell>
          <cell r="I65">
            <v>13961251.300000004</v>
          </cell>
          <cell r="J65">
            <v>16506558.509999998</v>
          </cell>
          <cell r="K65">
            <v>18636568.040000003</v>
          </cell>
          <cell r="L65">
            <v>20836743.529999994</v>
          </cell>
          <cell r="M65">
            <v>23819832.359999999</v>
          </cell>
          <cell r="N65">
            <v>26460078.660000008</v>
          </cell>
          <cell r="O65">
            <v>29044149.750000004</v>
          </cell>
        </row>
        <row r="66">
          <cell r="B66" t="str">
            <v xml:space="preserve"> - koszty osobowe</v>
          </cell>
          <cell r="C66">
            <v>38442451.763000004</v>
          </cell>
          <cell r="D66">
            <v>3392446.1545000006</v>
          </cell>
          <cell r="E66">
            <v>6709152.9354999978</v>
          </cell>
          <cell r="F66">
            <v>10110308.415999999</v>
          </cell>
          <cell r="G66">
            <v>14580931.324999997</v>
          </cell>
          <cell r="H66">
            <v>18379562.441</v>
          </cell>
          <cell r="I66">
            <v>21601245.498</v>
          </cell>
          <cell r="J66">
            <v>25812155.9855</v>
          </cell>
          <cell r="K66">
            <v>29869301.816500001</v>
          </cell>
          <cell r="L66">
            <v>33616840.534999996</v>
          </cell>
          <cell r="M66">
            <v>36787785.397499993</v>
          </cell>
          <cell r="N66">
            <v>40527927.222499996</v>
          </cell>
          <cell r="O66">
            <v>44895341.028500006</v>
          </cell>
        </row>
        <row r="67">
          <cell r="B67" t="str">
            <v xml:space="preserve"> - koszty eksploatacyjne</v>
          </cell>
          <cell r="C67">
            <v>31965865.639999993</v>
          </cell>
          <cell r="D67">
            <v>2866646.84</v>
          </cell>
          <cell r="E67">
            <v>5857444.1000000015</v>
          </cell>
          <cell r="F67">
            <v>9169659.2399999984</v>
          </cell>
          <cell r="G67">
            <v>13625757.090000002</v>
          </cell>
          <cell r="H67">
            <v>17210945.599999998</v>
          </cell>
          <cell r="I67">
            <v>20897479.259999994</v>
          </cell>
          <cell r="J67">
            <v>24538197.210000001</v>
          </cell>
          <cell r="K67">
            <v>28231675.850000005</v>
          </cell>
          <cell r="L67">
            <v>33031238.749999996</v>
          </cell>
          <cell r="M67">
            <v>37256647.370000005</v>
          </cell>
          <cell r="N67">
            <v>41880284.550000012</v>
          </cell>
          <cell r="O67">
            <v>47718311.939999998</v>
          </cell>
        </row>
        <row r="68">
          <cell r="B68" t="str">
            <v xml:space="preserve"> - pozostałe przychody operacyjne</v>
          </cell>
          <cell r="C68">
            <v>3765088.72</v>
          </cell>
          <cell r="D68">
            <v>179896.37</v>
          </cell>
          <cell r="E68">
            <v>387911.24</v>
          </cell>
          <cell r="F68">
            <v>596925.68999999994</v>
          </cell>
          <cell r="G68">
            <v>797246.77</v>
          </cell>
          <cell r="H68">
            <v>1005663.76</v>
          </cell>
          <cell r="I68">
            <v>1208190.8400000001</v>
          </cell>
          <cell r="J68">
            <v>1432898.66</v>
          </cell>
          <cell r="K68">
            <v>1706031.77</v>
          </cell>
          <cell r="L68">
            <v>1949682.94</v>
          </cell>
          <cell r="M68">
            <v>2122608.02</v>
          </cell>
          <cell r="N68">
            <v>2249028.6</v>
          </cell>
          <cell r="O68">
            <v>2255914.42</v>
          </cell>
        </row>
        <row r="69">
          <cell r="B69" t="str">
            <v>ZYSK BRUTTO</v>
          </cell>
        </row>
        <row r="79">
          <cell r="B79" t="str">
            <v xml:space="preserve"> z Pocztylionem i z  ZUS-em</v>
          </cell>
        </row>
        <row r="80">
          <cell r="C80">
            <v>36891</v>
          </cell>
          <cell r="D80">
            <v>36922</v>
          </cell>
          <cell r="E80">
            <v>36950</v>
          </cell>
          <cell r="F80">
            <v>36981</v>
          </cell>
          <cell r="G80">
            <v>37011</v>
          </cell>
          <cell r="H80">
            <v>37042</v>
          </cell>
          <cell r="I80">
            <v>37072</v>
          </cell>
          <cell r="J80">
            <v>37103</v>
          </cell>
          <cell r="K80">
            <v>37134</v>
          </cell>
          <cell r="L80">
            <v>37164</v>
          </cell>
          <cell r="M80">
            <v>37195</v>
          </cell>
          <cell r="N80">
            <v>37225</v>
          </cell>
          <cell r="O80">
            <v>37256</v>
          </cell>
        </row>
        <row r="81">
          <cell r="B81" t="str">
            <v>Przychody z prowizji</v>
          </cell>
          <cell r="C81">
            <v>3594082.75</v>
          </cell>
          <cell r="D81">
            <v>3672556.89</v>
          </cell>
          <cell r="E81">
            <v>3462732.5900000012</v>
          </cell>
          <cell r="F81">
            <v>3773893.0099999988</v>
          </cell>
          <cell r="G81">
            <v>3739175.2300000004</v>
          </cell>
          <cell r="H81">
            <v>3816573.6799999978</v>
          </cell>
          <cell r="I81">
            <v>3893375.900000006</v>
          </cell>
          <cell r="J81">
            <v>4197976.4099999927</v>
          </cell>
          <cell r="K81">
            <v>3861116.5300000049</v>
          </cell>
          <cell r="L81">
            <v>3873778.1899999902</v>
          </cell>
          <cell r="M81">
            <v>4725500.0800000057</v>
          </cell>
          <cell r="N81">
            <v>4368356.7000000104</v>
          </cell>
          <cell r="O81">
            <v>4307206.4899999946</v>
          </cell>
        </row>
        <row r="82">
          <cell r="B82" t="str">
            <v xml:space="preserve"> -koszty osobowe</v>
          </cell>
          <cell r="C82">
            <v>5176122.6699999943</v>
          </cell>
          <cell r="D82">
            <v>3428372.9800000004</v>
          </cell>
          <cell r="E82">
            <v>3755769.79</v>
          </cell>
          <cell r="F82">
            <v>3434505.4799999977</v>
          </cell>
          <cell r="G82">
            <v>4910054.6400000006</v>
          </cell>
          <cell r="H82">
            <v>3832181.459999999</v>
          </cell>
          <cell r="I82">
            <v>3409623.450000003</v>
          </cell>
          <cell r="J82">
            <v>4321757.9199999981</v>
          </cell>
          <cell r="K82">
            <v>4274052.8300000057</v>
          </cell>
          <cell r="L82">
            <v>3781209.1899999902</v>
          </cell>
          <cell r="M82">
            <v>3705001.8800000027</v>
          </cell>
          <cell r="N82">
            <v>3970674.7600000054</v>
          </cell>
          <cell r="O82">
            <v>4922727.2699999958</v>
          </cell>
        </row>
        <row r="83">
          <cell r="B83" t="str">
            <v xml:space="preserve"> - koszty eksploatacyjne</v>
          </cell>
          <cell r="C83">
            <v>2891162.3699999936</v>
          </cell>
          <cell r="D83">
            <v>3161752.85</v>
          </cell>
          <cell r="E83">
            <v>3286770.3900000011</v>
          </cell>
          <cell r="F83">
            <v>3598871.3399999971</v>
          </cell>
          <cell r="G83">
            <v>4719461.6200000029</v>
          </cell>
          <cell r="H83">
            <v>3847332.089999998</v>
          </cell>
          <cell r="I83">
            <v>3969282.4899999946</v>
          </cell>
          <cell r="J83">
            <v>3984206.6300000064</v>
          </cell>
          <cell r="K83">
            <v>4030323.2100000046</v>
          </cell>
          <cell r="L83">
            <v>4793078.4399999902</v>
          </cell>
          <cell r="M83">
            <v>4311810.1100000069</v>
          </cell>
          <cell r="N83">
            <v>4676464.5700000077</v>
          </cell>
          <cell r="O83">
            <v>5863178.5099999905</v>
          </cell>
        </row>
        <row r="84">
          <cell r="B84" t="str">
            <v xml:space="preserve"> - pozostałe przychody operacyjne</v>
          </cell>
          <cell r="C84">
            <v>397068.17000000179</v>
          </cell>
          <cell r="D84">
            <v>179896.37</v>
          </cell>
          <cell r="E84">
            <v>610803.01</v>
          </cell>
          <cell r="F84">
            <v>209014.44999999995</v>
          </cell>
          <cell r="G84">
            <v>599597.43000000005</v>
          </cell>
          <cell r="H84">
            <v>208416.99</v>
          </cell>
          <cell r="I84">
            <v>348311.41000000015</v>
          </cell>
          <cell r="J84">
            <v>294807.81999999983</v>
          </cell>
          <cell r="K84">
            <v>454069.5299999998</v>
          </cell>
          <cell r="L84">
            <v>243651.17000000039</v>
          </cell>
          <cell r="M84">
            <v>679356.71</v>
          </cell>
          <cell r="N84">
            <v>323441.06999999983</v>
          </cell>
          <cell r="O84">
            <v>529467.04</v>
          </cell>
        </row>
        <row r="85">
          <cell r="B85" t="str">
            <v>ZYSK BRUTTO</v>
          </cell>
        </row>
        <row r="90">
          <cell r="B90" t="str">
            <v>z Pocztylionem  bez  ZUS-u</v>
          </cell>
        </row>
        <row r="91">
          <cell r="C91">
            <v>36891</v>
          </cell>
          <cell r="D91">
            <v>36922</v>
          </cell>
          <cell r="E91">
            <v>36950</v>
          </cell>
          <cell r="F91">
            <v>36981</v>
          </cell>
          <cell r="G91">
            <v>37011</v>
          </cell>
          <cell r="H91">
            <v>37042</v>
          </cell>
          <cell r="I91">
            <v>37072</v>
          </cell>
          <cell r="J91">
            <v>37103</v>
          </cell>
          <cell r="K91">
            <v>37134</v>
          </cell>
          <cell r="L91">
            <v>37164</v>
          </cell>
          <cell r="M91">
            <v>37195</v>
          </cell>
          <cell r="N91">
            <v>37225</v>
          </cell>
          <cell r="O91">
            <v>37256</v>
          </cell>
        </row>
        <row r="92">
          <cell r="B92" t="str">
            <v>Przychody z prowizji</v>
          </cell>
          <cell r="C92">
            <v>2299628.25</v>
          </cell>
          <cell r="D92">
            <v>2380480.89</v>
          </cell>
          <cell r="E92">
            <v>2080483.0900000012</v>
          </cell>
          <cell r="F92">
            <v>2428725.5099999988</v>
          </cell>
          <cell r="G92">
            <v>2404522.4800000004</v>
          </cell>
          <cell r="H92">
            <v>2457501.1799999978</v>
          </cell>
          <cell r="I92">
            <v>2209538.150000006</v>
          </cell>
          <cell r="J92">
            <v>2545307.2099999934</v>
          </cell>
          <cell r="K92">
            <v>2130009.5300000049</v>
          </cell>
          <cell r="L92">
            <v>2200175.4899999909</v>
          </cell>
          <cell r="M92">
            <v>2983088.8300000057</v>
          </cell>
          <cell r="N92">
            <v>2640246.3000000082</v>
          </cell>
          <cell r="O92">
            <v>2584071.0899999961</v>
          </cell>
        </row>
        <row r="93">
          <cell r="B93" t="str">
            <v xml:space="preserve"> -koszty osobowe</v>
          </cell>
          <cell r="C93">
            <v>5140239.800499998</v>
          </cell>
          <cell r="D93">
            <v>3392446.1545000006</v>
          </cell>
          <cell r="E93">
            <v>3719494.9209999996</v>
          </cell>
          <cell r="F93">
            <v>3401155.4804999977</v>
          </cell>
          <cell r="G93">
            <v>4869899.2590000015</v>
          </cell>
          <cell r="H93">
            <v>3798631.1159999985</v>
          </cell>
          <cell r="I93">
            <v>3367467.387000002</v>
          </cell>
          <cell r="J93">
            <v>4281010.487499997</v>
          </cell>
          <cell r="K93">
            <v>4238082.2510000058</v>
          </cell>
          <cell r="L93">
            <v>3747538.7184999883</v>
          </cell>
          <cell r="M93">
            <v>3677376.4925000072</v>
          </cell>
          <cell r="N93">
            <v>3937162.3150000051</v>
          </cell>
          <cell r="O93">
            <v>4889995.0259999931</v>
          </cell>
        </row>
        <row r="94">
          <cell r="B94" t="str">
            <v xml:space="preserve"> - koszty eksploatacyjne</v>
          </cell>
          <cell r="C94">
            <v>2597119.099999994</v>
          </cell>
          <cell r="D94">
            <v>2866646.84</v>
          </cell>
          <cell r="E94">
            <v>2990797.2600000016</v>
          </cell>
          <cell r="F94">
            <v>3312215.1399999969</v>
          </cell>
          <cell r="G94">
            <v>4456097.8500000034</v>
          </cell>
          <cell r="H94">
            <v>3585188.5099999961</v>
          </cell>
          <cell r="I94">
            <v>3686533.6599999964</v>
          </cell>
          <cell r="J94">
            <v>3640717.9500000067</v>
          </cell>
          <cell r="K94">
            <v>3693478.6400000043</v>
          </cell>
          <cell r="L94">
            <v>4799562.8999999911</v>
          </cell>
          <cell r="M94">
            <v>4225408.6200000085</v>
          </cell>
          <cell r="N94">
            <v>4623637.1800000072</v>
          </cell>
          <cell r="O94">
            <v>5838027.3899999857</v>
          </cell>
        </row>
        <row r="95">
          <cell r="B95" t="str">
            <v xml:space="preserve"> - pozostałe przychody operacyjne</v>
          </cell>
          <cell r="C95">
            <v>397068.17000000179</v>
          </cell>
          <cell r="D95">
            <v>179896.37</v>
          </cell>
          <cell r="E95">
            <v>610803.01</v>
          </cell>
          <cell r="F95">
            <v>209014.44999999995</v>
          </cell>
          <cell r="G95">
            <v>599597.43000000005</v>
          </cell>
          <cell r="H95">
            <v>208416.99</v>
          </cell>
          <cell r="I95">
            <v>348311.41000000015</v>
          </cell>
          <cell r="J95">
            <v>294807.81999999983</v>
          </cell>
          <cell r="K95">
            <v>454069.5299999998</v>
          </cell>
          <cell r="L95">
            <v>243651.17000000039</v>
          </cell>
          <cell r="M95">
            <v>679356.71</v>
          </cell>
          <cell r="N95">
            <v>323441.06999999983</v>
          </cell>
          <cell r="O95">
            <v>529467.04</v>
          </cell>
        </row>
        <row r="96">
          <cell r="B96" t="str">
            <v>ZYSK BRUTTO</v>
          </cell>
        </row>
        <row r="100">
          <cell r="B100" t="str">
            <v>bez Pocztyliona  z  ZUS-em</v>
          </cell>
        </row>
        <row r="101">
          <cell r="C101">
            <v>36891</v>
          </cell>
          <cell r="D101">
            <v>36922</v>
          </cell>
          <cell r="E101">
            <v>36950</v>
          </cell>
          <cell r="F101">
            <v>36981</v>
          </cell>
          <cell r="G101">
            <v>37011</v>
          </cell>
          <cell r="H101">
            <v>37042</v>
          </cell>
          <cell r="I101">
            <v>37072</v>
          </cell>
          <cell r="J101">
            <v>37103</v>
          </cell>
          <cell r="K101">
            <v>37134</v>
          </cell>
          <cell r="L101">
            <v>37164</v>
          </cell>
          <cell r="M101">
            <v>37195</v>
          </cell>
          <cell r="N101">
            <v>37225</v>
          </cell>
          <cell r="O101">
            <v>37256</v>
          </cell>
        </row>
        <row r="102">
          <cell r="B102" t="str">
            <v>Przychody z prowizji</v>
          </cell>
          <cell r="C102">
            <v>3594082.75</v>
          </cell>
          <cell r="D102">
            <v>3672556.89</v>
          </cell>
          <cell r="E102">
            <v>3462732.5900000012</v>
          </cell>
          <cell r="F102">
            <v>3773893.0099999988</v>
          </cell>
          <cell r="G102">
            <v>3739175.2300000004</v>
          </cell>
          <cell r="H102">
            <v>3816573.6799999978</v>
          </cell>
          <cell r="I102">
            <v>3893375.900000006</v>
          </cell>
          <cell r="J102">
            <v>4197976.4099999927</v>
          </cell>
          <cell r="K102">
            <v>3861116.5300000049</v>
          </cell>
          <cell r="L102">
            <v>3873778.1899999902</v>
          </cell>
          <cell r="M102">
            <v>4725500.0800000057</v>
          </cell>
          <cell r="N102">
            <v>4368356.7000000104</v>
          </cell>
          <cell r="O102">
            <v>4307206.4899999946</v>
          </cell>
        </row>
        <row r="103">
          <cell r="B103" t="str">
            <v xml:space="preserve"> -koszty osobowe</v>
          </cell>
          <cell r="C103">
            <v>4980615.93</v>
          </cell>
          <cell r="D103">
            <v>3428372.9800000004</v>
          </cell>
          <cell r="E103">
            <v>3352981.6499999976</v>
          </cell>
          <cell r="F103">
            <v>3434505.4800000014</v>
          </cell>
          <cell r="G103">
            <v>4510778.2899999972</v>
          </cell>
          <cell r="H103">
            <v>3832181.4600000028</v>
          </cell>
          <cell r="I103">
            <v>3263839.120000001</v>
          </cell>
          <cell r="J103">
            <v>4251657.9200000018</v>
          </cell>
          <cell r="K103">
            <v>4093116.41</v>
          </cell>
          <cell r="L103">
            <v>3781209.1899999976</v>
          </cell>
          <cell r="M103">
            <v>3198570.2499999925</v>
          </cell>
          <cell r="N103">
            <v>3773654.2700000033</v>
          </cell>
          <cell r="O103">
            <v>4400146.0500000119</v>
          </cell>
        </row>
        <row r="104">
          <cell r="B104" t="str">
            <v xml:space="preserve"> - koszty eksploatacyjne</v>
          </cell>
          <cell r="C104">
            <v>2891162.3699999936</v>
          </cell>
          <cell r="D104">
            <v>3161752.85</v>
          </cell>
          <cell r="E104">
            <v>3286770.3900000011</v>
          </cell>
          <cell r="F104">
            <v>3598871.3399999971</v>
          </cell>
          <cell r="G104">
            <v>4719461.6200000029</v>
          </cell>
          <cell r="H104">
            <v>3847332.089999998</v>
          </cell>
          <cell r="I104">
            <v>3969282.4899999946</v>
          </cell>
          <cell r="J104">
            <v>3984206.6300000064</v>
          </cell>
          <cell r="K104">
            <v>4030323.2100000046</v>
          </cell>
          <cell r="L104">
            <v>4793078.4399999902</v>
          </cell>
          <cell r="M104">
            <v>4311810.1100000069</v>
          </cell>
          <cell r="N104">
            <v>4676464.5700000077</v>
          </cell>
          <cell r="O104">
            <v>5863178.5099999905</v>
          </cell>
        </row>
        <row r="105">
          <cell r="B105" t="str">
            <v xml:space="preserve"> - pozostałe przychody operacyjne</v>
          </cell>
          <cell r="C105">
            <v>201561.43000000017</v>
          </cell>
          <cell r="D105">
            <v>179896.37</v>
          </cell>
          <cell r="E105">
            <v>208014.87</v>
          </cell>
          <cell r="F105">
            <v>209014.44999999995</v>
          </cell>
          <cell r="G105">
            <v>200321.08000000007</v>
          </cell>
          <cell r="H105">
            <v>208416.99</v>
          </cell>
          <cell r="I105">
            <v>202527.08000000007</v>
          </cell>
          <cell r="J105">
            <v>224707.81999999983</v>
          </cell>
          <cell r="K105">
            <v>273133.1100000001</v>
          </cell>
          <cell r="L105">
            <v>243651.16999999993</v>
          </cell>
          <cell r="M105">
            <v>172925.08000000007</v>
          </cell>
          <cell r="N105">
            <v>126420.58000000007</v>
          </cell>
          <cell r="O105">
            <v>6885.8199999998324</v>
          </cell>
        </row>
        <row r="106">
          <cell r="B106" t="str">
            <v>ZYSK BRUTTO</v>
          </cell>
        </row>
        <row r="111">
          <cell r="B111" t="str">
            <v>bez Pocztyliona i bez ZUS-u</v>
          </cell>
        </row>
        <row r="112">
          <cell r="C112">
            <v>36891</v>
          </cell>
          <cell r="D112">
            <v>36922</v>
          </cell>
          <cell r="E112">
            <v>36950</v>
          </cell>
          <cell r="F112">
            <v>36981</v>
          </cell>
          <cell r="G112">
            <v>37011</v>
          </cell>
          <cell r="H112">
            <v>37042</v>
          </cell>
          <cell r="I112">
            <v>37072</v>
          </cell>
          <cell r="J112">
            <v>37103</v>
          </cell>
          <cell r="K112">
            <v>37134</v>
          </cell>
          <cell r="L112">
            <v>37164</v>
          </cell>
          <cell r="M112">
            <v>37195</v>
          </cell>
          <cell r="N112">
            <v>37225</v>
          </cell>
          <cell r="O112">
            <v>37256</v>
          </cell>
        </row>
        <row r="113">
          <cell r="B113" t="str">
            <v>Przychody z prowizji</v>
          </cell>
          <cell r="C113">
            <v>2299628.25</v>
          </cell>
          <cell r="D113">
            <v>2380480.89</v>
          </cell>
          <cell r="E113">
            <v>2080483.0900000012</v>
          </cell>
          <cell r="F113">
            <v>2428725.5099999988</v>
          </cell>
          <cell r="G113">
            <v>2404522.4800000004</v>
          </cell>
          <cell r="H113">
            <v>2457501.1799999978</v>
          </cell>
          <cell r="I113">
            <v>2209538.150000006</v>
          </cell>
          <cell r="J113">
            <v>2545307.2099999934</v>
          </cell>
          <cell r="K113">
            <v>2130009.5300000049</v>
          </cell>
          <cell r="L113">
            <v>2200175.4899999909</v>
          </cell>
          <cell r="M113">
            <v>2983088.8300000057</v>
          </cell>
          <cell r="N113">
            <v>2640246.3000000082</v>
          </cell>
          <cell r="O113">
            <v>2584071.0899999961</v>
          </cell>
        </row>
        <row r="114">
          <cell r="B114" t="str">
            <v xml:space="preserve"> -koszty osobowe</v>
          </cell>
          <cell r="C114">
            <v>4944733.0605000034</v>
          </cell>
          <cell r="D114">
            <v>3392446.1545000006</v>
          </cell>
          <cell r="E114">
            <v>3316706.7809999972</v>
          </cell>
          <cell r="F114">
            <v>3401155.4805000015</v>
          </cell>
          <cell r="G114">
            <v>4470622.9089999981</v>
          </cell>
          <cell r="H114">
            <v>3798631.1160000023</v>
          </cell>
          <cell r="I114">
            <v>3221683.057</v>
          </cell>
          <cell r="J114">
            <v>4210910.4875000007</v>
          </cell>
          <cell r="K114">
            <v>4057145.8310000002</v>
          </cell>
          <cell r="L114">
            <v>3747538.7184999958</v>
          </cell>
          <cell r="M114">
            <v>3170944.862499997</v>
          </cell>
          <cell r="N114">
            <v>3740141.825000003</v>
          </cell>
          <cell r="O114">
            <v>4367413.8060000092</v>
          </cell>
        </row>
        <row r="115">
          <cell r="B115" t="str">
            <v xml:space="preserve"> - koszty eksploatacyjne</v>
          </cell>
          <cell r="C115">
            <v>2597119.099999994</v>
          </cell>
          <cell r="D115">
            <v>2866646.84</v>
          </cell>
          <cell r="E115">
            <v>2990797.2600000016</v>
          </cell>
          <cell r="F115">
            <v>3312215.1399999969</v>
          </cell>
          <cell r="G115">
            <v>4456097.8500000034</v>
          </cell>
          <cell r="H115">
            <v>3585188.5099999961</v>
          </cell>
          <cell r="I115">
            <v>3686533.6599999964</v>
          </cell>
          <cell r="J115">
            <v>3640717.9500000067</v>
          </cell>
          <cell r="K115">
            <v>3693478.6400000043</v>
          </cell>
          <cell r="L115">
            <v>4799562.8999999911</v>
          </cell>
          <cell r="M115">
            <v>4225408.6200000085</v>
          </cell>
          <cell r="N115">
            <v>4623637.1800000072</v>
          </cell>
          <cell r="O115">
            <v>5838027.3899999857</v>
          </cell>
        </row>
        <row r="116">
          <cell r="B116" t="str">
            <v xml:space="preserve"> - pozostałe przychody operacyjne</v>
          </cell>
          <cell r="C116">
            <v>201561.43000000017</v>
          </cell>
          <cell r="D116">
            <v>179896.37</v>
          </cell>
          <cell r="E116">
            <v>208014.87</v>
          </cell>
          <cell r="F116">
            <v>209014.44999999995</v>
          </cell>
          <cell r="G116">
            <v>200321.08000000007</v>
          </cell>
          <cell r="H116">
            <v>208416.99</v>
          </cell>
          <cell r="I116">
            <v>202527.08000000007</v>
          </cell>
          <cell r="J116">
            <v>224707.81999999983</v>
          </cell>
          <cell r="K116">
            <v>273133.1100000001</v>
          </cell>
          <cell r="L116">
            <v>243651.16999999993</v>
          </cell>
          <cell r="M116">
            <v>172925.08000000007</v>
          </cell>
          <cell r="N116">
            <v>126420.58000000007</v>
          </cell>
          <cell r="O116">
            <v>6885.8199999998324</v>
          </cell>
        </row>
        <row r="117">
          <cell r="B117" t="str">
            <v>ZYSK BRUTTO</v>
          </cell>
        </row>
      </sheetData>
      <sheetData sheetId="4" refreshError="1"/>
      <sheetData sheetId="5" refreshError="1"/>
      <sheetData sheetId="6" refreshError="1"/>
      <sheetData sheetId="7" refreshError="1">
        <row r="61">
          <cell r="A61" t="str">
            <v>współczynnik wypłacalności</v>
          </cell>
          <cell r="C61">
            <v>0.16950000000000001</v>
          </cell>
          <cell r="D61">
            <v>0.1595</v>
          </cell>
          <cell r="E61">
            <v>0.20130000000000001</v>
          </cell>
          <cell r="F61">
            <v>0.16980000000000001</v>
          </cell>
          <cell r="G61">
            <v>0.14680000000000001</v>
          </cell>
          <cell r="H61">
            <v>0.1963</v>
          </cell>
          <cell r="I61">
            <v>0.19359999999999999</v>
          </cell>
          <cell r="J61">
            <v>0.20569999999999999</v>
          </cell>
          <cell r="K61">
            <v>0.19789999999999999</v>
          </cell>
          <cell r="L61">
            <v>0.1673</v>
          </cell>
          <cell r="M61">
            <v>0.1482</v>
          </cell>
          <cell r="N61">
            <v>0.1434</v>
          </cell>
        </row>
        <row r="63">
          <cell r="A63" t="str">
            <v>współczynnik płynności do 1 M</v>
          </cell>
          <cell r="C63">
            <v>0.87</v>
          </cell>
          <cell r="D63">
            <v>0.91</v>
          </cell>
          <cell r="E63">
            <v>0.747</v>
          </cell>
          <cell r="F63">
            <v>0.91</v>
          </cell>
          <cell r="G63">
            <v>0.87</v>
          </cell>
          <cell r="H63">
            <v>0.79</v>
          </cell>
          <cell r="I63">
            <v>0.78</v>
          </cell>
          <cell r="J63">
            <v>0.51</v>
          </cell>
          <cell r="K63">
            <v>0.56999999999999995</v>
          </cell>
          <cell r="L63">
            <v>0.79</v>
          </cell>
          <cell r="M63">
            <v>0.8</v>
          </cell>
          <cell r="N63">
            <v>0.86</v>
          </cell>
        </row>
        <row r="64">
          <cell r="L64" t="str">
            <v xml:space="preserve"> </v>
          </cell>
        </row>
        <row r="65">
          <cell r="A65" t="str">
            <v>współczynnik płynności do 3 M</v>
          </cell>
          <cell r="C65">
            <v>0.83</v>
          </cell>
          <cell r="D65">
            <v>0.91</v>
          </cell>
          <cell r="E65">
            <v>0.754</v>
          </cell>
          <cell r="F65">
            <v>0.88</v>
          </cell>
          <cell r="G65">
            <v>0.86</v>
          </cell>
          <cell r="H65">
            <v>0.75</v>
          </cell>
          <cell r="I65">
            <v>0.76</v>
          </cell>
          <cell r="J65">
            <v>0.67</v>
          </cell>
          <cell r="K65">
            <v>0.64</v>
          </cell>
          <cell r="L65">
            <v>0.77</v>
          </cell>
          <cell r="M65">
            <v>0.79</v>
          </cell>
          <cell r="N65">
            <v>0.87</v>
          </cell>
        </row>
      </sheetData>
      <sheetData sheetId="8" refreshError="1">
        <row r="80">
          <cell r="A80" t="str">
            <v xml:space="preserve">  BANK  POCZTOWY  S.A.</v>
          </cell>
        </row>
        <row r="83">
          <cell r="A83" t="str">
            <v xml:space="preserve">  Wybrane pozycje bilansowe   -   dane uśrednione</v>
          </cell>
        </row>
        <row r="84">
          <cell r="A84" t="str">
            <v xml:space="preserve">    (rezerwy na należności wg stanu na dzień)</v>
          </cell>
        </row>
        <row r="86">
          <cell r="A86" t="str">
            <v>AKTYWA</v>
          </cell>
          <cell r="B86">
            <v>36891</v>
          </cell>
          <cell r="C86">
            <v>36922</v>
          </cell>
          <cell r="D86">
            <v>36950</v>
          </cell>
          <cell r="E86">
            <v>36981</v>
          </cell>
          <cell r="F86">
            <v>37011</v>
          </cell>
          <cell r="G86">
            <v>37042</v>
          </cell>
          <cell r="H86">
            <v>37072</v>
          </cell>
          <cell r="I86">
            <v>37103</v>
          </cell>
          <cell r="J86">
            <v>37134</v>
          </cell>
          <cell r="K86">
            <v>37164</v>
          </cell>
          <cell r="L86">
            <v>37195</v>
          </cell>
          <cell r="M86">
            <v>37225</v>
          </cell>
          <cell r="N86">
            <v>37256</v>
          </cell>
        </row>
        <row r="89">
          <cell r="A89" t="str">
            <v xml:space="preserve"> gotówka</v>
          </cell>
          <cell r="B89">
            <v>13506749.192400001</v>
          </cell>
          <cell r="C89">
            <v>11893829.726100001</v>
          </cell>
          <cell r="D89">
            <v>11098620.396799998</v>
          </cell>
          <cell r="E89">
            <v>9470467.1426000018</v>
          </cell>
          <cell r="F89">
            <v>9696810.5600000005</v>
          </cell>
          <cell r="G89">
            <v>9370817.6041000001</v>
          </cell>
          <cell r="H89">
            <v>10169233.478399999</v>
          </cell>
          <cell r="I89">
            <v>10473358.3946</v>
          </cell>
          <cell r="J89">
            <v>9805397.848600002</v>
          </cell>
          <cell r="K89">
            <v>10790762.002699999</v>
          </cell>
          <cell r="L89">
            <v>10082496.933800001</v>
          </cell>
          <cell r="M89">
            <v>10680400.728399999</v>
          </cell>
          <cell r="N89">
            <v>12156079.433100002</v>
          </cell>
        </row>
        <row r="90">
          <cell r="A90" t="str">
            <v xml:space="preserve"> konta w innych bankach</v>
          </cell>
          <cell r="B90">
            <v>86438081.942599982</v>
          </cell>
          <cell r="C90">
            <v>33749140.936099991</v>
          </cell>
          <cell r="D90">
            <v>34042774.015199997</v>
          </cell>
          <cell r="E90">
            <v>34357305.825100005</v>
          </cell>
          <cell r="F90">
            <v>35690689.460500002</v>
          </cell>
          <cell r="G90">
            <v>42278659.371300004</v>
          </cell>
          <cell r="H90">
            <v>44625280.069499999</v>
          </cell>
          <cell r="I90">
            <v>60330724.625399992</v>
          </cell>
          <cell r="J90">
            <v>50405925.473499998</v>
          </cell>
          <cell r="K90">
            <v>48309892.174299993</v>
          </cell>
          <cell r="L90">
            <v>43481660.953100003</v>
          </cell>
          <cell r="M90">
            <v>49390543.920499995</v>
          </cell>
          <cell r="N90">
            <v>46711407.255700007</v>
          </cell>
        </row>
        <row r="91">
          <cell r="A91" t="str">
            <v xml:space="preserve"> lokaty międzybankowe</v>
          </cell>
          <cell r="B91">
            <v>349341123.06160003</v>
          </cell>
          <cell r="C91">
            <v>310887166.83579999</v>
          </cell>
          <cell r="D91">
            <v>338303650.03850001</v>
          </cell>
          <cell r="E91">
            <v>445668768.77130002</v>
          </cell>
          <cell r="F91">
            <v>538520582.21000004</v>
          </cell>
          <cell r="G91">
            <v>518912978.38419998</v>
          </cell>
          <cell r="H91">
            <v>608178857.20990002</v>
          </cell>
          <cell r="I91">
            <v>528577393.44859999</v>
          </cell>
          <cell r="J91">
            <v>398966407.86809999</v>
          </cell>
          <cell r="K91">
            <v>409535310.91000003</v>
          </cell>
          <cell r="L91">
            <v>502122757.83579999</v>
          </cell>
          <cell r="M91">
            <v>399179018.57669997</v>
          </cell>
          <cell r="N91">
            <v>536991352.73909998</v>
          </cell>
        </row>
        <row r="92">
          <cell r="A92" t="str">
            <v xml:space="preserve"> papiery wartościowe</v>
          </cell>
          <cell r="B92">
            <v>216644396.85960001</v>
          </cell>
          <cell r="C92">
            <v>227774741.9657</v>
          </cell>
          <cell r="D92">
            <v>254108161.52129999</v>
          </cell>
          <cell r="E92">
            <v>244284691.12270001</v>
          </cell>
          <cell r="F92">
            <v>248915936.7274</v>
          </cell>
          <cell r="G92">
            <v>234842400.6812</v>
          </cell>
          <cell r="H92">
            <v>253699575.78940001</v>
          </cell>
          <cell r="I92">
            <v>266156041.75830001</v>
          </cell>
          <cell r="J92">
            <v>237893342.17950001</v>
          </cell>
          <cell r="K92">
            <v>203813347.78330001</v>
          </cell>
          <cell r="L92">
            <v>211270502.07749999</v>
          </cell>
          <cell r="M92">
            <v>170964419.88330001</v>
          </cell>
          <cell r="N92">
            <v>144773039.79390001</v>
          </cell>
        </row>
        <row r="93">
          <cell r="A93" t="str">
            <v xml:space="preserve"> debet w rachunku bieżącym Poczty</v>
          </cell>
          <cell r="B93">
            <v>232963.71709999998</v>
          </cell>
          <cell r="C93">
            <v>2293.8065000000001</v>
          </cell>
          <cell r="D93">
            <v>1004.9389</v>
          </cell>
          <cell r="E93">
            <v>0</v>
          </cell>
          <cell r="F93">
            <v>0</v>
          </cell>
          <cell r="G93">
            <v>0</v>
          </cell>
          <cell r="H93">
            <v>0</v>
          </cell>
          <cell r="I93">
            <v>0</v>
          </cell>
          <cell r="J93">
            <v>0</v>
          </cell>
          <cell r="K93">
            <v>0</v>
          </cell>
          <cell r="L93">
            <v>0</v>
          </cell>
          <cell r="M93">
            <v>522600</v>
          </cell>
          <cell r="N93">
            <v>76449.849700000006</v>
          </cell>
        </row>
        <row r="95">
          <cell r="A95" t="str">
            <v xml:space="preserve"> KREDYTY OGÓŁEM</v>
          </cell>
          <cell r="B95">
            <v>381473078.24249995</v>
          </cell>
          <cell r="C95">
            <v>392313916.64589995</v>
          </cell>
          <cell r="D95">
            <v>382682332.71220005</v>
          </cell>
          <cell r="E95">
            <v>382547505.45999998</v>
          </cell>
          <cell r="F95">
            <v>390907713.61539996</v>
          </cell>
          <cell r="G95">
            <v>392331678.57749999</v>
          </cell>
          <cell r="H95">
            <v>413800636.36129999</v>
          </cell>
          <cell r="I95">
            <v>416934851.15349996</v>
          </cell>
          <cell r="J95">
            <v>430655818.61319995</v>
          </cell>
          <cell r="K95">
            <v>454111395.71369994</v>
          </cell>
          <cell r="L95">
            <v>483682935.21029997</v>
          </cell>
          <cell r="M95">
            <v>507930014.41930008</v>
          </cell>
          <cell r="N95">
            <v>541993589.78500009</v>
          </cell>
        </row>
        <row r="96">
          <cell r="A96" t="str">
            <v xml:space="preserve"> kredyty gospodarcze</v>
          </cell>
          <cell r="B96">
            <v>151079512.59559995</v>
          </cell>
          <cell r="C96">
            <v>160926953.36099997</v>
          </cell>
          <cell r="D96">
            <v>151526436.01139998</v>
          </cell>
          <cell r="E96">
            <v>151934636.18139997</v>
          </cell>
          <cell r="F96">
            <v>159843697.06999999</v>
          </cell>
          <cell r="G96">
            <v>157630399.23859996</v>
          </cell>
          <cell r="H96">
            <v>170598741.91889995</v>
          </cell>
          <cell r="I96">
            <v>167220074.91580001</v>
          </cell>
          <cell r="J96">
            <v>180065217.72280002</v>
          </cell>
          <cell r="K96">
            <v>198402159.53469998</v>
          </cell>
          <cell r="L96">
            <v>215081084.76159999</v>
          </cell>
          <cell r="M96">
            <v>224265794.96200004</v>
          </cell>
          <cell r="N96">
            <v>247381553.78530002</v>
          </cell>
        </row>
        <row r="97">
          <cell r="A97" t="str">
            <v xml:space="preserve">    - regularne</v>
          </cell>
          <cell r="B97">
            <v>134987883.80619997</v>
          </cell>
          <cell r="C97">
            <v>145279406.72399998</v>
          </cell>
          <cell r="D97">
            <v>136665859.71329999</v>
          </cell>
          <cell r="E97">
            <v>137181085.93159997</v>
          </cell>
          <cell r="F97">
            <v>143327129.6257</v>
          </cell>
          <cell r="G97">
            <v>141449627.34749997</v>
          </cell>
          <cell r="H97">
            <v>154847542.68509996</v>
          </cell>
          <cell r="I97">
            <v>151009497.02500001</v>
          </cell>
          <cell r="J97">
            <v>158022325.89810002</v>
          </cell>
          <cell r="K97">
            <v>176125410.58729997</v>
          </cell>
          <cell r="L97">
            <v>192875751.99789998</v>
          </cell>
          <cell r="M97">
            <v>191252336.03360003</v>
          </cell>
          <cell r="N97">
            <v>208524792.52930003</v>
          </cell>
        </row>
        <row r="98">
          <cell r="A98" t="str">
            <v xml:space="preserve">    - zagrożone</v>
          </cell>
          <cell r="B98">
            <v>16091628.789399996</v>
          </cell>
          <cell r="C98">
            <v>15647546.637000002</v>
          </cell>
          <cell r="D98">
            <v>14860576.2981</v>
          </cell>
          <cell r="E98">
            <v>14753550.2498</v>
          </cell>
          <cell r="F98">
            <v>16516567.444299998</v>
          </cell>
          <cell r="G98">
            <v>16180771.891100001</v>
          </cell>
          <cell r="H98">
            <v>15751199.2338</v>
          </cell>
          <cell r="I98">
            <v>16210577.890800001</v>
          </cell>
          <cell r="J98">
            <v>22042891.824699998</v>
          </cell>
          <cell r="K98">
            <v>22276748.9474</v>
          </cell>
          <cell r="L98">
            <v>22205332.763700001</v>
          </cell>
          <cell r="M98">
            <v>33013458.928399999</v>
          </cell>
          <cell r="N98">
            <v>38856761.255999997</v>
          </cell>
        </row>
        <row r="99">
          <cell r="A99" t="str">
            <v xml:space="preserve">          poniżej standardu</v>
          </cell>
          <cell r="B99">
            <v>1223153.7286</v>
          </cell>
          <cell r="C99">
            <v>4498974.4640000006</v>
          </cell>
          <cell r="D99">
            <v>4081207.9596000006</v>
          </cell>
          <cell r="E99">
            <v>544992.34359999991</v>
          </cell>
          <cell r="F99">
            <v>1880645.0349000001</v>
          </cell>
          <cell r="G99">
            <v>2094081.3306</v>
          </cell>
          <cell r="H99">
            <v>2163835.9917000001</v>
          </cell>
          <cell r="I99">
            <v>3422063.2456</v>
          </cell>
          <cell r="J99">
            <v>3096669.6736000008</v>
          </cell>
          <cell r="K99">
            <v>3303443.0480999998</v>
          </cell>
          <cell r="L99">
            <v>3732050.0426000003</v>
          </cell>
          <cell r="M99">
            <v>14737577.9652</v>
          </cell>
          <cell r="N99">
            <v>19932124.014600001</v>
          </cell>
        </row>
        <row r="100">
          <cell r="A100" t="str">
            <v xml:space="preserve">          wątpliwe</v>
          </cell>
          <cell r="B100">
            <v>4026437.1765000001</v>
          </cell>
          <cell r="C100">
            <v>3805732.2785</v>
          </cell>
          <cell r="D100">
            <v>3192088.0777000003</v>
          </cell>
          <cell r="E100">
            <v>6788715.8349000001</v>
          </cell>
          <cell r="F100">
            <v>7283144.4900999991</v>
          </cell>
          <cell r="G100">
            <v>6781800.2174000004</v>
          </cell>
          <cell r="H100">
            <v>6435578.1159999995</v>
          </cell>
          <cell r="I100">
            <v>3658878.6687000003</v>
          </cell>
          <cell r="J100">
            <v>10092614.661699999</v>
          </cell>
          <cell r="K100">
            <v>10401006.9625</v>
          </cell>
          <cell r="L100">
            <v>9722263.4318999983</v>
          </cell>
          <cell r="M100">
            <v>2874057.3730000001</v>
          </cell>
          <cell r="N100">
            <v>3955359.3536</v>
          </cell>
        </row>
        <row r="101">
          <cell r="A101" t="str">
            <v xml:space="preserve">          stracone</v>
          </cell>
          <cell r="B101">
            <v>10842037.884299997</v>
          </cell>
          <cell r="C101">
            <v>7342839.8945000004</v>
          </cell>
          <cell r="D101">
            <v>7587280.2607999993</v>
          </cell>
          <cell r="E101">
            <v>7419842.071299999</v>
          </cell>
          <cell r="F101">
            <v>7352777.9192999993</v>
          </cell>
          <cell r="G101">
            <v>7304890.3431000002</v>
          </cell>
          <cell r="H101">
            <v>7151785.1261</v>
          </cell>
          <cell r="I101">
            <v>9129635.9765000008</v>
          </cell>
          <cell r="J101">
            <v>8853607.4893999994</v>
          </cell>
          <cell r="K101">
            <v>8572298.9367999993</v>
          </cell>
          <cell r="L101">
            <v>8751019.2892000005</v>
          </cell>
          <cell r="M101">
            <v>15401823.5902</v>
          </cell>
          <cell r="N101">
            <v>14969277.887799999</v>
          </cell>
        </row>
        <row r="102">
          <cell r="A102" t="str">
            <v xml:space="preserve"> kredyty konsumpcyjne</v>
          </cell>
          <cell r="B102">
            <v>230393565.64690003</v>
          </cell>
          <cell r="C102">
            <v>231386963.28489998</v>
          </cell>
          <cell r="D102">
            <v>231155896.70080003</v>
          </cell>
          <cell r="E102">
            <v>230612869.27860001</v>
          </cell>
          <cell r="F102">
            <v>231064016.54539996</v>
          </cell>
          <cell r="G102">
            <v>234701279.3389</v>
          </cell>
          <cell r="H102">
            <v>243201894.44240001</v>
          </cell>
          <cell r="I102">
            <v>249714776.23769999</v>
          </cell>
          <cell r="J102">
            <v>250590600.89039996</v>
          </cell>
          <cell r="K102">
            <v>255709236.17899999</v>
          </cell>
          <cell r="L102">
            <v>268601850.44870001</v>
          </cell>
          <cell r="M102">
            <v>283664219.45730001</v>
          </cell>
          <cell r="N102">
            <v>294612035.99970007</v>
          </cell>
        </row>
        <row r="103">
          <cell r="A103" t="str">
            <v xml:space="preserve">     - regularne</v>
          </cell>
          <cell r="B103">
            <v>217196643.65880004</v>
          </cell>
          <cell r="C103">
            <v>218318198.18139997</v>
          </cell>
          <cell r="D103">
            <v>216819886.09890002</v>
          </cell>
          <cell r="E103">
            <v>215727330.31030002</v>
          </cell>
          <cell r="F103">
            <v>215850430.48489997</v>
          </cell>
          <cell r="G103">
            <v>218634446.07179999</v>
          </cell>
          <cell r="H103">
            <v>227285989.6794</v>
          </cell>
          <cell r="I103">
            <v>232798135.69769999</v>
          </cell>
          <cell r="J103">
            <v>232670486.36719996</v>
          </cell>
          <cell r="K103">
            <v>235820186.51069999</v>
          </cell>
          <cell r="L103">
            <v>249104161.42620003</v>
          </cell>
          <cell r="M103">
            <v>263625944.8714</v>
          </cell>
          <cell r="N103">
            <v>273214065.88720006</v>
          </cell>
        </row>
        <row r="104">
          <cell r="A104" t="str">
            <v xml:space="preserve">     - zagrożone</v>
          </cell>
          <cell r="B104">
            <v>13196921.9881</v>
          </cell>
          <cell r="C104">
            <v>13068765.103500001</v>
          </cell>
          <cell r="D104">
            <v>14336010.6019</v>
          </cell>
          <cell r="E104">
            <v>14885538.968299998</v>
          </cell>
          <cell r="F104">
            <v>15213586.0605</v>
          </cell>
          <cell r="G104">
            <v>16066833.267100003</v>
          </cell>
          <cell r="H104">
            <v>15915904.763</v>
          </cell>
          <cell r="I104">
            <v>16916640.539999999</v>
          </cell>
          <cell r="J104">
            <v>17920114.523199998</v>
          </cell>
          <cell r="K104">
            <v>19889049.668299995</v>
          </cell>
          <cell r="L104">
            <v>19497689.022500001</v>
          </cell>
          <cell r="M104">
            <v>20038274.585900005</v>
          </cell>
          <cell r="N104">
            <v>21397970.112499997</v>
          </cell>
        </row>
        <row r="105">
          <cell r="A105" t="str">
            <v xml:space="preserve">            poniżej standardu</v>
          </cell>
          <cell r="B105">
            <v>5458402.2551000006</v>
          </cell>
          <cell r="C105">
            <v>4976341.7899000002</v>
          </cell>
          <cell r="D105">
            <v>5554828.7430000007</v>
          </cell>
          <cell r="E105">
            <v>5653246.3633999992</v>
          </cell>
          <cell r="F105">
            <v>5539578.9268000005</v>
          </cell>
          <cell r="G105">
            <v>6269660.3302000007</v>
          </cell>
          <cell r="H105">
            <v>5492239.0409000004</v>
          </cell>
          <cell r="I105">
            <v>6107772.8058000002</v>
          </cell>
          <cell r="J105">
            <v>6671338.0137999998</v>
          </cell>
          <cell r="K105">
            <v>7876039.7372999992</v>
          </cell>
          <cell r="L105">
            <v>7241044.3501000013</v>
          </cell>
          <cell r="M105">
            <v>7164504.5482000001</v>
          </cell>
          <cell r="N105">
            <v>7860826.149199998</v>
          </cell>
        </row>
        <row r="106">
          <cell r="A106" t="str">
            <v xml:space="preserve">            wątpliwe</v>
          </cell>
          <cell r="B106">
            <v>2399328.5606999998</v>
          </cell>
          <cell r="C106">
            <v>2198256.1927</v>
          </cell>
          <cell r="D106">
            <v>2534262.2692</v>
          </cell>
          <cell r="E106">
            <v>2561629.0745999995</v>
          </cell>
          <cell r="F106">
            <v>2755721.2031</v>
          </cell>
          <cell r="G106">
            <v>2491282.2738000001</v>
          </cell>
          <cell r="H106">
            <v>2681682.7552</v>
          </cell>
          <cell r="I106">
            <v>2566412.9893</v>
          </cell>
          <cell r="J106">
            <v>2655836.9002999999</v>
          </cell>
          <cell r="K106">
            <v>2833534.5045999996</v>
          </cell>
          <cell r="L106">
            <v>2719637.9092000001</v>
          </cell>
          <cell r="M106">
            <v>2979041.3566000005</v>
          </cell>
          <cell r="N106">
            <v>3305409.7481000004</v>
          </cell>
        </row>
        <row r="107">
          <cell r="A107" t="str">
            <v xml:space="preserve">            stracone</v>
          </cell>
          <cell r="B107">
            <v>5339191.1722999997</v>
          </cell>
          <cell r="C107">
            <v>5894167.1209000014</v>
          </cell>
          <cell r="D107">
            <v>6246919.5897000004</v>
          </cell>
          <cell r="E107">
            <v>6670663.5302999988</v>
          </cell>
          <cell r="F107">
            <v>6918285.9305999996</v>
          </cell>
          <cell r="G107">
            <v>7305890.6631000014</v>
          </cell>
          <cell r="H107">
            <v>7741982.9668999994</v>
          </cell>
          <cell r="I107">
            <v>8242454.7449000003</v>
          </cell>
          <cell r="J107">
            <v>8592939.6091000009</v>
          </cell>
          <cell r="K107">
            <v>9179475.4263999965</v>
          </cell>
          <cell r="L107">
            <v>9537006.7631999999</v>
          </cell>
          <cell r="M107">
            <v>9894728.6811000034</v>
          </cell>
          <cell r="N107">
            <v>10231734.215199998</v>
          </cell>
        </row>
        <row r="108">
          <cell r="A108" t="str">
            <v xml:space="preserve"> Rezerwy na należności</v>
          </cell>
          <cell r="B108">
            <v>-14780567.150000002</v>
          </cell>
          <cell r="C108">
            <v>-16763150.239999998</v>
          </cell>
          <cell r="D108">
            <v>-17005965.859999999</v>
          </cell>
          <cell r="E108">
            <v>-17111882.400000002</v>
          </cell>
          <cell r="F108">
            <v>-17372502.259999998</v>
          </cell>
          <cell r="G108">
            <v>-17787885.390000004</v>
          </cell>
          <cell r="H108">
            <v>-20057317.539999995</v>
          </cell>
          <cell r="I108">
            <v>-20988862.039999999</v>
          </cell>
          <cell r="J108">
            <v>-21697192.689999998</v>
          </cell>
          <cell r="K108">
            <v>-21945646.75</v>
          </cell>
          <cell r="L108">
            <v>-24093112.559999999</v>
          </cell>
          <cell r="M108">
            <v>-27305422.659999996</v>
          </cell>
          <cell r="N108">
            <v>-28226063.169999998</v>
          </cell>
        </row>
        <row r="110">
          <cell r="C110">
            <v>930978119.25389981</v>
          </cell>
          <cell r="D110">
            <v>975095149.21090007</v>
          </cell>
          <cell r="E110">
            <v>1072500965.3540001</v>
          </cell>
          <cell r="F110">
            <v>1178344232.5528002</v>
          </cell>
          <cell r="G110">
            <v>1146087057.6429</v>
          </cell>
          <cell r="H110">
            <v>1275679069.3606</v>
          </cell>
          <cell r="I110">
            <v>1211668286.3604</v>
          </cell>
          <cell r="J110">
            <v>1067515568.6608</v>
          </cell>
          <cell r="K110">
            <v>1067460054.4069999</v>
          </cell>
          <cell r="L110">
            <v>1197076195.1236</v>
          </cell>
          <cell r="M110">
            <v>1078596052.8793001</v>
          </cell>
          <cell r="N110">
            <v>1223834432.1677001</v>
          </cell>
        </row>
        <row r="111">
          <cell r="A111" t="str">
            <v>AKTYWA OGÓŁEM</v>
          </cell>
          <cell r="C111">
            <v>1142483921.0077996</v>
          </cell>
          <cell r="D111">
            <v>1196592309.3581002</v>
          </cell>
          <cell r="E111">
            <v>1285100770.3310001</v>
          </cell>
          <cell r="F111">
            <v>1393170335.9449003</v>
          </cell>
          <cell r="G111">
            <v>1377393884.4728</v>
          </cell>
          <cell r="H111">
            <v>1503310755.8693993</v>
          </cell>
          <cell r="I111">
            <v>1438438753.7933004</v>
          </cell>
          <cell r="J111">
            <v>1280242716.9995</v>
          </cell>
          <cell r="K111">
            <v>1276734371.9824002</v>
          </cell>
          <cell r="L111">
            <v>1403540157.1057999</v>
          </cell>
          <cell r="M111">
            <v>1294861413.7496002</v>
          </cell>
          <cell r="N111">
            <v>1444052915.8982</v>
          </cell>
        </row>
        <row r="113">
          <cell r="A113" t="str">
            <v>PASYWA</v>
          </cell>
          <cell r="B113">
            <v>36891</v>
          </cell>
          <cell r="C113">
            <v>36922</v>
          </cell>
          <cell r="D113">
            <v>36950</v>
          </cell>
          <cell r="E113">
            <v>36981</v>
          </cell>
          <cell r="F113">
            <v>37011</v>
          </cell>
          <cell r="G113">
            <v>37042</v>
          </cell>
          <cell r="H113">
            <v>37072</v>
          </cell>
          <cell r="I113">
            <v>37103</v>
          </cell>
          <cell r="J113">
            <v>37134</v>
          </cell>
          <cell r="K113">
            <v>37164</v>
          </cell>
          <cell r="L113">
            <v>37195</v>
          </cell>
          <cell r="M113">
            <v>37225</v>
          </cell>
          <cell r="N113">
            <v>37256</v>
          </cell>
        </row>
        <row r="116">
          <cell r="A116" t="str">
            <v xml:space="preserve"> zobowiązania bieżące</v>
          </cell>
          <cell r="B116">
            <v>311864853.95700002</v>
          </cell>
          <cell r="C116">
            <v>216540192.0185</v>
          </cell>
          <cell r="D116">
            <v>220423566.34390002</v>
          </cell>
          <cell r="E116">
            <v>228153673.43669999</v>
          </cell>
          <cell r="F116">
            <v>261212261.4391</v>
          </cell>
          <cell r="G116">
            <v>235952937.28759998</v>
          </cell>
          <cell r="H116">
            <v>276992072.30479997</v>
          </cell>
          <cell r="I116">
            <v>288742580.28489995</v>
          </cell>
          <cell r="J116">
            <v>223525238.26180002</v>
          </cell>
          <cell r="K116">
            <v>233547060.81419998</v>
          </cell>
          <cell r="L116">
            <v>292325957.48320001</v>
          </cell>
          <cell r="M116">
            <v>260924840.29629999</v>
          </cell>
          <cell r="N116">
            <v>346755816.90350002</v>
          </cell>
        </row>
        <row r="117">
          <cell r="A117" t="str">
            <v xml:space="preserve">   - Poczta  </v>
          </cell>
          <cell r="B117">
            <v>215655445.00489998</v>
          </cell>
          <cell r="C117">
            <v>125736670.39219998</v>
          </cell>
          <cell r="D117">
            <v>124622984.69780001</v>
          </cell>
          <cell r="E117">
            <v>123409462.56119998</v>
          </cell>
          <cell r="F117">
            <v>154977654.79390001</v>
          </cell>
          <cell r="G117">
            <v>126271550.12660001</v>
          </cell>
          <cell r="H117">
            <v>160006617.2599</v>
          </cell>
          <cell r="I117">
            <v>172660847.62739998</v>
          </cell>
          <cell r="J117">
            <v>100327637.6015</v>
          </cell>
          <cell r="K117">
            <v>99570625.906299993</v>
          </cell>
          <cell r="L117">
            <v>145450988.48089999</v>
          </cell>
          <cell r="M117">
            <v>107604026.8689</v>
          </cell>
          <cell r="N117">
            <v>171740596.5661</v>
          </cell>
        </row>
        <row r="118">
          <cell r="A118" t="str">
            <v xml:space="preserve">   - osoby prawne i sektor finansowy</v>
          </cell>
          <cell r="B118">
            <v>63985793.562199995</v>
          </cell>
          <cell r="C118">
            <v>60104033.668799996</v>
          </cell>
          <cell r="D118">
            <v>62260119.693200007</v>
          </cell>
          <cell r="E118">
            <v>67812979.580700025</v>
          </cell>
          <cell r="F118">
            <v>66402308.321800001</v>
          </cell>
          <cell r="G118">
            <v>67767870.097499996</v>
          </cell>
          <cell r="H118">
            <v>72936969.693299979</v>
          </cell>
          <cell r="I118">
            <v>71811641.580899984</v>
          </cell>
          <cell r="J118">
            <v>76844260.892200023</v>
          </cell>
          <cell r="K118">
            <v>85358844.168200001</v>
          </cell>
          <cell r="L118">
            <v>92813275.74440001</v>
          </cell>
          <cell r="M118">
            <v>97338230.885099992</v>
          </cell>
          <cell r="N118">
            <v>117698933.27240002</v>
          </cell>
        </row>
        <row r="119">
          <cell r="A119" t="str">
            <v xml:space="preserve">   - osoby fizyczne</v>
          </cell>
          <cell r="B119">
            <v>32223615.389899999</v>
          </cell>
          <cell r="C119">
            <v>30699487.9575</v>
          </cell>
          <cell r="D119">
            <v>33540461.9529</v>
          </cell>
          <cell r="E119">
            <v>36931231.294799998</v>
          </cell>
          <cell r="F119">
            <v>39832298.323399998</v>
          </cell>
          <cell r="G119">
            <v>41913517.063500002</v>
          </cell>
          <cell r="H119">
            <v>44048485.351599999</v>
          </cell>
          <cell r="I119">
            <v>44270091.0766</v>
          </cell>
          <cell r="J119">
            <v>46353339.768100001</v>
          </cell>
          <cell r="K119">
            <v>48617590.739699997</v>
          </cell>
          <cell r="L119">
            <v>54061693.257900007</v>
          </cell>
          <cell r="M119">
            <v>55982582.542300001</v>
          </cell>
          <cell r="N119">
            <v>57316287.065000005</v>
          </cell>
        </row>
        <row r="121">
          <cell r="A121" t="str">
            <v xml:space="preserve"> depozyty Poczty -  rynek międzybankowy</v>
          </cell>
          <cell r="B121">
            <v>7888716.3870999999</v>
          </cell>
          <cell r="C121">
            <v>15419484</v>
          </cell>
          <cell r="D121">
            <v>14945319.035799999</v>
          </cell>
          <cell r="E121">
            <v>15084332.4516</v>
          </cell>
          <cell r="F121">
            <v>22307855.899999999</v>
          </cell>
          <cell r="G121">
            <v>16738490</v>
          </cell>
          <cell r="H121">
            <v>14356832.3334</v>
          </cell>
          <cell r="I121">
            <v>16482793.3871</v>
          </cell>
          <cell r="J121">
            <v>9225676.2258000001</v>
          </cell>
          <cell r="K121">
            <v>6144012.2000000002</v>
          </cell>
          <cell r="L121">
            <v>4676391.5161000006</v>
          </cell>
          <cell r="M121">
            <v>5614015.2999999998</v>
          </cell>
          <cell r="N121">
            <v>9031214.9354999997</v>
          </cell>
        </row>
        <row r="122">
          <cell r="A122" t="str">
            <v xml:space="preserve"> depozyty innych podmiotów - rynek międzybankowy</v>
          </cell>
          <cell r="B122">
            <v>0</v>
          </cell>
          <cell r="C122">
            <v>0</v>
          </cell>
          <cell r="D122">
            <v>0</v>
          </cell>
          <cell r="E122">
            <v>0</v>
          </cell>
          <cell r="F122">
            <v>0</v>
          </cell>
          <cell r="G122">
            <v>0</v>
          </cell>
          <cell r="H122">
            <v>0</v>
          </cell>
          <cell r="I122">
            <v>0</v>
          </cell>
          <cell r="J122">
            <v>0</v>
          </cell>
          <cell r="K122">
            <v>0</v>
          </cell>
          <cell r="L122">
            <v>0</v>
          </cell>
          <cell r="M122">
            <v>0</v>
          </cell>
          <cell r="N122">
            <v>0</v>
          </cell>
        </row>
        <row r="124">
          <cell r="A124" t="str">
            <v xml:space="preserve"> zobowiązania terminowe</v>
          </cell>
          <cell r="B124">
            <v>480342140.32639992</v>
          </cell>
          <cell r="C124">
            <v>497350358.44920009</v>
          </cell>
          <cell r="D124">
            <v>526387117.37159997</v>
          </cell>
          <cell r="E124">
            <v>620648299.39680004</v>
          </cell>
          <cell r="F124">
            <v>685521128.11220002</v>
          </cell>
          <cell r="G124">
            <v>679536756.82439995</v>
          </cell>
          <cell r="H124">
            <v>777228545.71519995</v>
          </cell>
          <cell r="I124">
            <v>728482981.54509997</v>
          </cell>
          <cell r="J124">
            <v>648482682.86260009</v>
          </cell>
          <cell r="K124">
            <v>642577835.62649989</v>
          </cell>
          <cell r="L124">
            <v>703707748.90400004</v>
          </cell>
          <cell r="M124">
            <v>614805987.34860003</v>
          </cell>
          <cell r="N124">
            <v>665057042.13039994</v>
          </cell>
        </row>
        <row r="125">
          <cell r="A125" t="str">
            <v xml:space="preserve">  - Poczta</v>
          </cell>
          <cell r="B125">
            <v>206076820.22739995</v>
          </cell>
          <cell r="C125">
            <v>203953498.94030005</v>
          </cell>
          <cell r="D125">
            <v>208510094.10349998</v>
          </cell>
          <cell r="E125">
            <v>294658289.41380006</v>
          </cell>
          <cell r="F125">
            <v>344111522.02429998</v>
          </cell>
          <cell r="G125">
            <v>344214558.16179991</v>
          </cell>
          <cell r="H125">
            <v>441501551.0995</v>
          </cell>
          <cell r="I125">
            <v>370539634.36909997</v>
          </cell>
          <cell r="J125">
            <v>299999416.60890001</v>
          </cell>
          <cell r="K125">
            <v>301136396.44699997</v>
          </cell>
          <cell r="L125">
            <v>326620684.74309999</v>
          </cell>
          <cell r="M125">
            <v>200675663.56390005</v>
          </cell>
          <cell r="N125">
            <v>278754728.31579995</v>
          </cell>
        </row>
        <row r="126">
          <cell r="A126" t="str">
            <v xml:space="preserve">  - osoby prawne i sektor finansowy</v>
          </cell>
          <cell r="B126">
            <v>45800096.633399993</v>
          </cell>
          <cell r="C126">
            <v>51188266.764600009</v>
          </cell>
          <cell r="D126">
            <v>62682406.219300002</v>
          </cell>
          <cell r="E126">
            <v>60335032.4208</v>
          </cell>
          <cell r="F126">
            <v>67279252.437099993</v>
          </cell>
          <cell r="G126">
            <v>64918655.527999982</v>
          </cell>
          <cell r="H126">
            <v>67819362.755399987</v>
          </cell>
          <cell r="I126">
            <v>91998485.313999996</v>
          </cell>
          <cell r="J126">
            <v>85378272.997600004</v>
          </cell>
          <cell r="K126">
            <v>78220238.788299993</v>
          </cell>
          <cell r="L126">
            <v>111467328.54890004</v>
          </cell>
          <cell r="M126">
            <v>138895294.79409999</v>
          </cell>
          <cell r="N126">
            <v>95315951.903600022</v>
          </cell>
        </row>
        <row r="127">
          <cell r="A127" t="str">
            <v xml:space="preserve">  - osoby fizyczne</v>
          </cell>
          <cell r="B127">
            <v>228399382.49790001</v>
          </cell>
          <cell r="C127">
            <v>242143625.97009999</v>
          </cell>
          <cell r="D127">
            <v>255131997.04879999</v>
          </cell>
          <cell r="E127">
            <v>265593107.56219998</v>
          </cell>
          <cell r="F127">
            <v>274068483.65079999</v>
          </cell>
          <cell r="G127">
            <v>270341724.7475</v>
          </cell>
          <cell r="H127">
            <v>267845861.8603</v>
          </cell>
          <cell r="I127">
            <v>265884756.37810001</v>
          </cell>
          <cell r="J127">
            <v>263048423.25610003</v>
          </cell>
          <cell r="K127">
            <v>263164630.39120001</v>
          </cell>
          <cell r="L127">
            <v>265563165.61199999</v>
          </cell>
          <cell r="M127">
            <v>275193945.6573</v>
          </cell>
          <cell r="N127">
            <v>290951196.74970001</v>
          </cell>
        </row>
        <row r="128">
          <cell r="A128" t="str">
            <v xml:space="preserve">      - do 1M</v>
          </cell>
          <cell r="B128">
            <v>16812217.260799997</v>
          </cell>
          <cell r="C128">
            <v>16867491.2421</v>
          </cell>
          <cell r="D128">
            <v>16522482.314999998</v>
          </cell>
          <cell r="E128">
            <v>16526637.353000002</v>
          </cell>
          <cell r="F128">
            <v>16954513.453400001</v>
          </cell>
          <cell r="G128">
            <v>17695586.541399997</v>
          </cell>
          <cell r="H128">
            <v>17234273.9747</v>
          </cell>
          <cell r="I128">
            <v>18533138.7531</v>
          </cell>
          <cell r="J128">
            <v>19740957.476300001</v>
          </cell>
          <cell r="K128">
            <v>19897914.013899997</v>
          </cell>
          <cell r="L128">
            <v>21684705.883500002</v>
          </cell>
          <cell r="M128">
            <v>22442576.722499993</v>
          </cell>
          <cell r="N128">
            <v>18210212.740400001</v>
          </cell>
        </row>
        <row r="129">
          <cell r="A129" t="str">
            <v xml:space="preserve">      - od 1M do 3M</v>
          </cell>
          <cell r="B129">
            <v>100441030.64120001</v>
          </cell>
          <cell r="C129">
            <v>107187264.0896</v>
          </cell>
          <cell r="D129">
            <v>111207815.93629998</v>
          </cell>
          <cell r="E129">
            <v>114474274.20159999</v>
          </cell>
          <cell r="F129">
            <v>116163537.75109999</v>
          </cell>
          <cell r="G129">
            <v>112824645.29869999</v>
          </cell>
          <cell r="H129">
            <v>111199633.59249999</v>
          </cell>
          <cell r="I129">
            <v>109882654.4295</v>
          </cell>
          <cell r="J129">
            <v>109876149.72900002</v>
          </cell>
          <cell r="K129">
            <v>111082813.36800002</v>
          </cell>
          <cell r="L129">
            <v>112329515.68419999</v>
          </cell>
          <cell r="M129">
            <v>108736183.43889999</v>
          </cell>
          <cell r="N129">
            <v>96378195.676699981</v>
          </cell>
        </row>
        <row r="130">
          <cell r="A130" t="str">
            <v xml:space="preserve">      - od 3M do 6M</v>
          </cell>
          <cell r="B130">
            <v>44002313.277400009</v>
          </cell>
          <cell r="C130">
            <v>51588082.833999999</v>
          </cell>
          <cell r="D130">
            <v>61975710.844100006</v>
          </cell>
          <cell r="E130">
            <v>70412309.421299994</v>
          </cell>
          <cell r="F130">
            <v>76681846.574200019</v>
          </cell>
          <cell r="G130">
            <v>75450805.701499984</v>
          </cell>
          <cell r="H130">
            <v>74233164.907900006</v>
          </cell>
          <cell r="I130">
            <v>70969019.398200005</v>
          </cell>
          <cell r="J130">
            <v>65404339.838099994</v>
          </cell>
          <cell r="K130">
            <v>62914526.779100001</v>
          </cell>
          <cell r="L130">
            <v>60878537.080700003</v>
          </cell>
          <cell r="M130">
            <v>64945258.907799996</v>
          </cell>
          <cell r="N130">
            <v>68932648.031200007</v>
          </cell>
        </row>
        <row r="131">
          <cell r="A131" t="str">
            <v xml:space="preserve">      - od 6M </v>
          </cell>
          <cell r="B131">
            <v>67143821.318499997</v>
          </cell>
          <cell r="C131">
            <v>66500787.804399997</v>
          </cell>
          <cell r="D131">
            <v>65425987.953400001</v>
          </cell>
          <cell r="E131">
            <v>64179886.586299993</v>
          </cell>
          <cell r="F131">
            <v>64268585.872099996</v>
          </cell>
          <cell r="G131">
            <v>64370687.205899991</v>
          </cell>
          <cell r="H131">
            <v>65178789.385200009</v>
          </cell>
          <cell r="I131">
            <v>66499943.797300003</v>
          </cell>
          <cell r="J131">
            <v>68026976.212700009</v>
          </cell>
          <cell r="K131">
            <v>69269376.230199978</v>
          </cell>
          <cell r="L131">
            <v>70670406.963599995</v>
          </cell>
          <cell r="M131">
            <v>79069926.588100001</v>
          </cell>
          <cell r="N131">
            <v>107430140.30139999</v>
          </cell>
        </row>
        <row r="132">
          <cell r="A132" t="str">
            <v>- bony lokacyjne</v>
          </cell>
          <cell r="B132">
            <v>65840.967699999994</v>
          </cell>
          <cell r="C132">
            <v>64966.7742</v>
          </cell>
          <cell r="D132">
            <v>62620</v>
          </cell>
          <cell r="E132">
            <v>61870</v>
          </cell>
          <cell r="F132">
            <v>61870</v>
          </cell>
          <cell r="G132">
            <v>61818.3871</v>
          </cell>
          <cell r="H132">
            <v>61770</v>
          </cell>
          <cell r="I132">
            <v>60105.483899999999</v>
          </cell>
          <cell r="J132">
            <v>56570</v>
          </cell>
          <cell r="K132">
            <v>56570</v>
          </cell>
          <cell r="L132">
            <v>56570</v>
          </cell>
          <cell r="M132">
            <v>41083.333299999998</v>
          </cell>
          <cell r="N132">
            <v>35165.1613</v>
          </cell>
        </row>
        <row r="134">
          <cell r="A134" t="str">
            <v>Kapitały własne</v>
          </cell>
          <cell r="B134">
            <v>86106370.109999999</v>
          </cell>
          <cell r="C134">
            <v>86106370.109999999</v>
          </cell>
          <cell r="D134">
            <v>86106370.109999999</v>
          </cell>
          <cell r="E134">
            <v>86106370.109999999</v>
          </cell>
          <cell r="F134">
            <v>86106370.109999999</v>
          </cell>
          <cell r="G134">
            <v>86106370.109999999</v>
          </cell>
          <cell r="H134">
            <v>93509694.560000002</v>
          </cell>
          <cell r="I134">
            <v>93509694.560000002</v>
          </cell>
          <cell r="J134">
            <v>93509694.560000002</v>
          </cell>
          <cell r="K134">
            <v>93509694.560000002</v>
          </cell>
          <cell r="L134">
            <v>93509694.560000002</v>
          </cell>
          <cell r="M134">
            <v>93509694.560000002</v>
          </cell>
          <cell r="N134">
            <v>93509694.560000002</v>
          </cell>
        </row>
        <row r="135">
          <cell r="A135" t="str">
            <v xml:space="preserve"> - akcyjny</v>
          </cell>
          <cell r="B135">
            <v>63000000</v>
          </cell>
          <cell r="C135">
            <v>63000000</v>
          </cell>
          <cell r="D135">
            <v>63000000</v>
          </cell>
          <cell r="E135">
            <v>63000000</v>
          </cell>
          <cell r="F135">
            <v>63000000</v>
          </cell>
          <cell r="G135">
            <v>63000000</v>
          </cell>
          <cell r="H135">
            <v>63000000</v>
          </cell>
          <cell r="I135">
            <v>63000000</v>
          </cell>
          <cell r="J135">
            <v>63000000</v>
          </cell>
          <cell r="K135">
            <v>63000000</v>
          </cell>
          <cell r="L135">
            <v>63000000</v>
          </cell>
          <cell r="M135">
            <v>63000000</v>
          </cell>
          <cell r="N135">
            <v>63000000</v>
          </cell>
        </row>
        <row r="136">
          <cell r="A136" t="str">
            <v xml:space="preserve"> - zapasowy i rezerwowy</v>
          </cell>
          <cell r="B136">
            <v>22577548.189999998</v>
          </cell>
          <cell r="C136">
            <v>22577548.189999998</v>
          </cell>
          <cell r="D136">
            <v>22577548.189999998</v>
          </cell>
          <cell r="E136">
            <v>22577548.189999998</v>
          </cell>
          <cell r="F136">
            <v>22577548.189999998</v>
          </cell>
          <cell r="G136">
            <v>22577548.189999998</v>
          </cell>
          <cell r="H136">
            <v>29980872.640000001</v>
          </cell>
          <cell r="I136">
            <v>29980872.640000001</v>
          </cell>
          <cell r="J136">
            <v>29980872.640000001</v>
          </cell>
          <cell r="K136">
            <v>29980872.640000001</v>
          </cell>
          <cell r="L136">
            <v>29980872.640000001</v>
          </cell>
          <cell r="M136">
            <v>30509694.560000002</v>
          </cell>
          <cell r="N136">
            <v>30509694.560000002</v>
          </cell>
        </row>
        <row r="137">
          <cell r="A137" t="str">
            <v xml:space="preserve"> - fundusze uzupełniające</v>
          </cell>
          <cell r="B137">
            <v>528821.92000000004</v>
          </cell>
          <cell r="C137">
            <v>528821.92000000004</v>
          </cell>
          <cell r="D137">
            <v>528821.92000000004</v>
          </cell>
          <cell r="E137">
            <v>528821.92000000004</v>
          </cell>
          <cell r="F137">
            <v>528821.92000000004</v>
          </cell>
          <cell r="G137">
            <v>528821.92000000004</v>
          </cell>
          <cell r="H137">
            <v>528821.92000000004</v>
          </cell>
          <cell r="I137">
            <v>528821.92000000004</v>
          </cell>
          <cell r="J137">
            <v>528821.92000000004</v>
          </cell>
          <cell r="K137">
            <v>528821.92000000004</v>
          </cell>
          <cell r="L137">
            <v>528821.92000000004</v>
          </cell>
          <cell r="M137">
            <v>0</v>
          </cell>
          <cell r="N137">
            <v>0</v>
          </cell>
        </row>
        <row r="140">
          <cell r="A140" t="str">
            <v>PASYWA OGÓŁEM</v>
          </cell>
          <cell r="C140">
            <v>1142483921.0077996</v>
          </cell>
          <cell r="D140">
            <v>1196592309.3581002</v>
          </cell>
          <cell r="E140">
            <v>1285100770.3310001</v>
          </cell>
          <cell r="F140">
            <v>1393170335.9449003</v>
          </cell>
          <cell r="G140">
            <v>1377393884.4728</v>
          </cell>
          <cell r="H140">
            <v>1503310755.8693995</v>
          </cell>
          <cell r="I140">
            <v>1438438753.7933006</v>
          </cell>
          <cell r="J140">
            <v>1280242716.9994998</v>
          </cell>
          <cell r="K140">
            <v>1276734371.9823999</v>
          </cell>
          <cell r="L140">
            <v>1403540157.1057999</v>
          </cell>
          <cell r="M140">
            <v>1294861413.7496004</v>
          </cell>
          <cell r="N140">
            <v>1444052915.8982003</v>
          </cell>
        </row>
        <row r="190">
          <cell r="A190" t="str">
            <v xml:space="preserve">  BANK  POCZTOWY  S.A.</v>
          </cell>
        </row>
        <row r="192">
          <cell r="A192" t="str">
            <v xml:space="preserve">  Rachunek zysków  i  strat   - przyrosty miesięczne</v>
          </cell>
        </row>
        <row r="194">
          <cell r="A194" t="str">
            <v>RACHUNEK ZYSKÓW  I   STRAT        w zł</v>
          </cell>
          <cell r="B194">
            <v>36891</v>
          </cell>
          <cell r="C194">
            <v>36922</v>
          </cell>
          <cell r="D194">
            <v>36950</v>
          </cell>
          <cell r="E194">
            <v>36981</v>
          </cell>
          <cell r="F194">
            <v>37011</v>
          </cell>
          <cell r="G194">
            <v>37042</v>
          </cell>
          <cell r="H194">
            <v>37072</v>
          </cell>
          <cell r="I194">
            <v>37103</v>
          </cell>
          <cell r="J194">
            <v>37134</v>
          </cell>
          <cell r="K194">
            <v>37164</v>
          </cell>
          <cell r="L194">
            <v>37195</v>
          </cell>
          <cell r="M194">
            <v>37225</v>
          </cell>
          <cell r="N194">
            <v>37256</v>
          </cell>
        </row>
        <row r="195">
          <cell r="A195" t="str">
            <v xml:space="preserve"> </v>
          </cell>
        </row>
        <row r="196">
          <cell r="A196" t="str">
            <v xml:space="preserve">PRZYCHODY Z ODSETEK ŁĄCZNIE </v>
          </cell>
          <cell r="B196">
            <v>15007433.110000001</v>
          </cell>
          <cell r="C196">
            <v>14823763.27</v>
          </cell>
          <cell r="D196">
            <v>14233514.720000003</v>
          </cell>
          <cell r="E196">
            <v>16885458.990000002</v>
          </cell>
          <cell r="F196">
            <v>17393757.909999996</v>
          </cell>
          <cell r="G196">
            <v>17122269.720000006</v>
          </cell>
          <cell r="H196">
            <v>18303321.550000012</v>
          </cell>
          <cell r="I196">
            <v>16536214.309999982</v>
          </cell>
          <cell r="J196">
            <v>14801729.180000011</v>
          </cell>
          <cell r="K196">
            <v>13595472.159999996</v>
          </cell>
          <cell r="L196">
            <v>15669421.370000005</v>
          </cell>
          <cell r="M196">
            <v>13721289.949999982</v>
          </cell>
          <cell r="N196">
            <v>13486840.829999996</v>
          </cell>
        </row>
        <row r="198">
          <cell r="A198" t="str">
            <v xml:space="preserve"> - przychody z tytułu lokat międzybankowych</v>
          </cell>
          <cell r="B198">
            <v>5296672.7100000009</v>
          </cell>
          <cell r="C198">
            <v>5075649.3899999997</v>
          </cell>
          <cell r="D198">
            <v>4999661.3</v>
          </cell>
          <cell r="E198">
            <v>7091975.9800000023</v>
          </cell>
          <cell r="F198">
            <v>7831189.1399999969</v>
          </cell>
          <cell r="G198">
            <v>7511110.5899999999</v>
          </cell>
          <cell r="H198">
            <v>8523565.8700000048</v>
          </cell>
          <cell r="I198">
            <v>6407101.1599999964</v>
          </cell>
          <cell r="J198">
            <v>5491584.5700000003</v>
          </cell>
          <cell r="K198">
            <v>4858969.68</v>
          </cell>
          <cell r="L198">
            <v>6661139.450000003</v>
          </cell>
          <cell r="M198">
            <v>4684749.9600000009</v>
          </cell>
          <cell r="N198">
            <v>4706233.5099999905</v>
          </cell>
        </row>
        <row r="199">
          <cell r="A199" t="str">
            <v xml:space="preserve"> - przychody z tytułu papierów wartościowych</v>
          </cell>
          <cell r="B199">
            <v>2960069.629999999</v>
          </cell>
          <cell r="C199">
            <v>2912773.16</v>
          </cell>
          <cell r="D199">
            <v>2889132.41</v>
          </cell>
          <cell r="E199">
            <v>3151364.09</v>
          </cell>
          <cell r="F199">
            <v>2917096.0700000003</v>
          </cell>
          <cell r="G199">
            <v>2949895.379999999</v>
          </cell>
          <cell r="H199">
            <v>3150426.8200000003</v>
          </cell>
          <cell r="I199">
            <v>3575298.8099999987</v>
          </cell>
          <cell r="J199">
            <v>2562132.1400000006</v>
          </cell>
          <cell r="K199">
            <v>1881053.2100000009</v>
          </cell>
          <cell r="L199">
            <v>2139570.370000001</v>
          </cell>
          <cell r="M199">
            <v>1652634.8099999987</v>
          </cell>
          <cell r="N199">
            <v>1076978.8099999987</v>
          </cell>
        </row>
        <row r="200">
          <cell r="A200" t="str">
            <v xml:space="preserve"> - przychody z tytułu udzielonych kredytów</v>
          </cell>
          <cell r="B200">
            <v>6750690.7700000014</v>
          </cell>
          <cell r="C200">
            <v>6835340.7200000007</v>
          </cell>
          <cell r="D200">
            <v>6344721.0100000016</v>
          </cell>
          <cell r="E200">
            <v>6642118.919999999</v>
          </cell>
          <cell r="F200">
            <v>6645472.6999999974</v>
          </cell>
          <cell r="G200">
            <v>6661263.7500000056</v>
          </cell>
          <cell r="H200">
            <v>6629328.8600000069</v>
          </cell>
          <cell r="I200">
            <v>6553814.3399999868</v>
          </cell>
          <cell r="J200">
            <v>6748012.47000001</v>
          </cell>
          <cell r="K200">
            <v>6855449.2699999958</v>
          </cell>
          <cell r="L200">
            <v>6868711.5500000007</v>
          </cell>
          <cell r="M200">
            <v>7383905.1799999829</v>
          </cell>
          <cell r="N200">
            <v>7703628.5100000072</v>
          </cell>
        </row>
        <row r="201">
          <cell r="A201" t="str">
            <v xml:space="preserve">       przychody z tytułu kredytów gospodarczych</v>
          </cell>
          <cell r="B201">
            <v>2706640.2299999949</v>
          </cell>
          <cell r="C201">
            <v>2842695.45</v>
          </cell>
          <cell r="D201">
            <v>2462544.1099999994</v>
          </cell>
          <cell r="E201">
            <v>2583121.2700000005</v>
          </cell>
          <cell r="F201">
            <v>2688389.3099999987</v>
          </cell>
          <cell r="G201">
            <v>2594873.7400000058</v>
          </cell>
          <cell r="H201">
            <v>2583990.0199999996</v>
          </cell>
          <cell r="I201">
            <v>2342279.1699999925</v>
          </cell>
          <cell r="J201">
            <v>2660210.9000000022</v>
          </cell>
          <cell r="K201">
            <v>2707824.2200000025</v>
          </cell>
          <cell r="L201">
            <v>2531968.5199999921</v>
          </cell>
          <cell r="M201">
            <v>2905024.7900000047</v>
          </cell>
          <cell r="N201">
            <v>3185834.890000002</v>
          </cell>
        </row>
        <row r="202">
          <cell r="A202" t="str">
            <v xml:space="preserve">       przychody z tytułu kredytów konsumpcyjnych</v>
          </cell>
          <cell r="B202">
            <v>4044050.5400000066</v>
          </cell>
          <cell r="C202">
            <v>3992645.27</v>
          </cell>
          <cell r="D202">
            <v>3882176.9000000018</v>
          </cell>
          <cell r="E202">
            <v>4058997.6499999985</v>
          </cell>
          <cell r="F202">
            <v>3957083.3899999987</v>
          </cell>
          <cell r="G202">
            <v>4066390.01</v>
          </cell>
          <cell r="H202">
            <v>4045338.8400000073</v>
          </cell>
          <cell r="I202">
            <v>4211535.1699999943</v>
          </cell>
          <cell r="J202">
            <v>4087801.5700000077</v>
          </cell>
          <cell r="K202">
            <v>4147625.0499999933</v>
          </cell>
          <cell r="L202">
            <v>4336743.0300000086</v>
          </cell>
          <cell r="M202">
            <v>4478880.3899999782</v>
          </cell>
          <cell r="N202">
            <v>4517793.6200000048</v>
          </cell>
        </row>
        <row r="204">
          <cell r="A204" t="str">
            <v>KOSZTY ODSETKOWE</v>
          </cell>
          <cell r="B204">
            <v>8020344.8399999887</v>
          </cell>
          <cell r="C204">
            <v>8016320.2800000003</v>
          </cell>
          <cell r="D204">
            <v>7854470.6699999999</v>
          </cell>
          <cell r="E204">
            <v>9730216.1600000039</v>
          </cell>
          <cell r="F204">
            <v>10171351.02</v>
          </cell>
          <cell r="G204">
            <v>9603747.8799999915</v>
          </cell>
          <cell r="H204">
            <v>10978644.88000001</v>
          </cell>
          <cell r="I204">
            <v>9903990.4499999899</v>
          </cell>
          <cell r="J204">
            <v>8656026.1799999997</v>
          </cell>
          <cell r="K204">
            <v>7530786.4499999993</v>
          </cell>
          <cell r="L204">
            <v>9355106.7600000091</v>
          </cell>
          <cell r="M204">
            <v>6965259.5300000003</v>
          </cell>
          <cell r="N204">
            <v>6745523.3300000168</v>
          </cell>
        </row>
        <row r="206">
          <cell r="A206" t="str">
            <v xml:space="preserve"> -odsetki od rachunków bieżących</v>
          </cell>
          <cell r="B206">
            <v>1424337.0699999989</v>
          </cell>
          <cell r="C206">
            <v>1017495.53</v>
          </cell>
          <cell r="D206">
            <v>937409.90000000014</v>
          </cell>
          <cell r="E206">
            <v>1060791.3899999999</v>
          </cell>
          <cell r="F206">
            <v>1156778.8500000001</v>
          </cell>
          <cell r="G206">
            <v>1064341.8900000001</v>
          </cell>
          <cell r="H206">
            <v>1217732.6399999999</v>
          </cell>
          <cell r="I206">
            <v>1322477.4900000005</v>
          </cell>
          <cell r="J206">
            <v>1018595.8199999991</v>
          </cell>
          <cell r="K206">
            <v>1062943.3000000007</v>
          </cell>
          <cell r="L206">
            <v>1339341.1700000002</v>
          </cell>
          <cell r="M206">
            <v>1047163.0699999994</v>
          </cell>
          <cell r="N206">
            <v>1130926.3800000004</v>
          </cell>
        </row>
        <row r="207">
          <cell r="A207" t="str">
            <v xml:space="preserve"> -odsetki od lokat terminowych</v>
          </cell>
          <cell r="B207">
            <v>6596007.7699999893</v>
          </cell>
          <cell r="C207">
            <v>6998824.75</v>
          </cell>
          <cell r="D207">
            <v>6917060.7699999996</v>
          </cell>
          <cell r="E207">
            <v>8669424.7700000033</v>
          </cell>
          <cell r="F207">
            <v>9014572.1699999999</v>
          </cell>
          <cell r="G207">
            <v>8539405.9899999909</v>
          </cell>
          <cell r="H207">
            <v>9760912.2400000095</v>
          </cell>
          <cell r="I207">
            <v>8581512.9599999897</v>
          </cell>
          <cell r="J207">
            <v>7637430.3600000013</v>
          </cell>
          <cell r="K207">
            <v>6467843.1499999985</v>
          </cell>
          <cell r="L207">
            <v>8015765.5900000082</v>
          </cell>
          <cell r="M207">
            <v>5918096.4600000009</v>
          </cell>
          <cell r="N207">
            <v>5614596.950000016</v>
          </cell>
        </row>
        <row r="208">
          <cell r="A208" t="str">
            <v xml:space="preserve"> -odsetki od bonów</v>
          </cell>
          <cell r="B208">
            <v>0</v>
          </cell>
          <cell r="C208">
            <v>0</v>
          </cell>
          <cell r="D208">
            <v>0</v>
          </cell>
          <cell r="E208">
            <v>0</v>
          </cell>
          <cell r="F208">
            <v>0</v>
          </cell>
          <cell r="G208">
            <v>0</v>
          </cell>
          <cell r="H208">
            <v>0</v>
          </cell>
          <cell r="I208">
            <v>0</v>
          </cell>
          <cell r="J208">
            <v>0</v>
          </cell>
          <cell r="K208">
            <v>0</v>
          </cell>
          <cell r="L208">
            <v>0</v>
          </cell>
          <cell r="M208">
            <v>0</v>
          </cell>
          <cell r="N208">
            <v>0</v>
          </cell>
        </row>
        <row r="211">
          <cell r="A211" t="str">
            <v>WYNIK Z TYTUŁU ODSETEK</v>
          </cell>
          <cell r="B211">
            <v>6987088.2700000126</v>
          </cell>
          <cell r="C211">
            <v>6807442.9899999993</v>
          </cell>
          <cell r="D211">
            <v>6379044.0500000026</v>
          </cell>
          <cell r="E211">
            <v>7155242.8299999982</v>
          </cell>
          <cell r="F211">
            <v>7222406.8899999969</v>
          </cell>
          <cell r="G211">
            <v>7518521.8400000148</v>
          </cell>
          <cell r="H211">
            <v>7324676.6700000018</v>
          </cell>
          <cell r="I211">
            <v>6632223.859999992</v>
          </cell>
          <cell r="J211">
            <v>6145703.0000000112</v>
          </cell>
          <cell r="K211">
            <v>6064685.7099999972</v>
          </cell>
          <cell r="L211">
            <v>6314314.6099999957</v>
          </cell>
          <cell r="M211">
            <v>6756030.4199999822</v>
          </cell>
          <cell r="N211">
            <v>6741317.4999999795</v>
          </cell>
        </row>
        <row r="213">
          <cell r="A213" t="str">
            <v>Przychody z prowizji</v>
          </cell>
          <cell r="B213">
            <v>3594082.7499999991</v>
          </cell>
          <cell r="C213">
            <v>3672556.8899999997</v>
          </cell>
          <cell r="D213">
            <v>3462732.5900000012</v>
          </cell>
          <cell r="E213">
            <v>3773893.01</v>
          </cell>
          <cell r="F213">
            <v>3739175.2300000004</v>
          </cell>
          <cell r="G213">
            <v>3816573.6799999997</v>
          </cell>
          <cell r="H213">
            <v>3893375.9000000041</v>
          </cell>
          <cell r="I213">
            <v>4197976.4099999927</v>
          </cell>
          <cell r="J213">
            <v>3861116.5300000031</v>
          </cell>
          <cell r="K213">
            <v>3873778.1899999958</v>
          </cell>
          <cell r="L213">
            <v>4725500.0799999982</v>
          </cell>
          <cell r="M213">
            <v>4368356.7000000123</v>
          </cell>
          <cell r="N213">
            <v>4307206.4899999984</v>
          </cell>
        </row>
        <row r="214">
          <cell r="A214" t="str">
            <v>Koszty prowizji</v>
          </cell>
          <cell r="B214">
            <v>444643.70999999973</v>
          </cell>
          <cell r="C214">
            <v>368670.75</v>
          </cell>
          <cell r="D214">
            <v>384983.11</v>
          </cell>
          <cell r="E214">
            <v>398216.29000000004</v>
          </cell>
          <cell r="F214">
            <v>439263.54000000004</v>
          </cell>
          <cell r="G214">
            <v>470030.14</v>
          </cell>
          <cell r="H214">
            <v>451628.45999999996</v>
          </cell>
          <cell r="I214">
            <v>504833.79000000004</v>
          </cell>
          <cell r="J214">
            <v>454537.47999999975</v>
          </cell>
          <cell r="K214">
            <v>520236.46000000043</v>
          </cell>
          <cell r="L214">
            <v>679220.72</v>
          </cell>
          <cell r="M214">
            <v>679903.7799999998</v>
          </cell>
          <cell r="N214">
            <v>673266.65999999992</v>
          </cell>
        </row>
        <row r="216">
          <cell r="A216" t="str">
            <v>WYNIK NA PROWIZJACH</v>
          </cell>
          <cell r="B216">
            <v>3149439.0399999991</v>
          </cell>
          <cell r="C216">
            <v>3303886.1399999997</v>
          </cell>
          <cell r="D216">
            <v>3077749.4800000014</v>
          </cell>
          <cell r="E216">
            <v>3375676.7199999997</v>
          </cell>
          <cell r="F216">
            <v>3299911.6900000004</v>
          </cell>
          <cell r="G216">
            <v>3346543.5399999996</v>
          </cell>
          <cell r="H216">
            <v>3441747.4400000041</v>
          </cell>
          <cell r="I216">
            <v>3693142.6199999927</v>
          </cell>
          <cell r="J216">
            <v>3406579.0500000035</v>
          </cell>
          <cell r="K216">
            <v>3353541.7299999953</v>
          </cell>
          <cell r="L216">
            <v>4046279.3599999985</v>
          </cell>
          <cell r="M216">
            <v>3688452.9200000125</v>
          </cell>
          <cell r="N216">
            <v>3633939.8299999982</v>
          </cell>
        </row>
        <row r="218">
          <cell r="A218" t="str">
            <v>WYNIK  Z  POZYCJI  WYMIANY</v>
          </cell>
          <cell r="B218">
            <v>-13439.760000000002</v>
          </cell>
          <cell r="C218">
            <v>-3823.92</v>
          </cell>
          <cell r="D218">
            <v>-1776.0599999999995</v>
          </cell>
          <cell r="E218">
            <v>-6106.7200000000012</v>
          </cell>
          <cell r="F218">
            <v>-9424.0099999999984</v>
          </cell>
          <cell r="G218">
            <v>-5164.3100000000013</v>
          </cell>
          <cell r="H218">
            <v>233</v>
          </cell>
          <cell r="I218">
            <v>34644.5</v>
          </cell>
          <cell r="J218">
            <v>16833.28</v>
          </cell>
          <cell r="K218">
            <v>1538.5900000000001</v>
          </cell>
          <cell r="L218">
            <v>-11399.909999999998</v>
          </cell>
          <cell r="M218">
            <v>-4027.17</v>
          </cell>
          <cell r="N218">
            <v>-11914.12</v>
          </cell>
        </row>
        <row r="219">
          <cell r="A219" t="str">
            <v>PRZYCHODY Z AKCJI I UDZIAŁÓW W JEDNOSTKACH ZALEŻNYCH</v>
          </cell>
          <cell r="B219">
            <v>0</v>
          </cell>
          <cell r="C219">
            <v>0</v>
          </cell>
          <cell r="D219">
            <v>0</v>
          </cell>
          <cell r="E219">
            <v>0</v>
          </cell>
          <cell r="F219">
            <v>0</v>
          </cell>
          <cell r="G219">
            <v>0</v>
          </cell>
          <cell r="H219">
            <v>0</v>
          </cell>
          <cell r="I219">
            <v>0</v>
          </cell>
          <cell r="J219">
            <v>0</v>
          </cell>
          <cell r="K219">
            <v>0</v>
          </cell>
          <cell r="L219">
            <v>0</v>
          </cell>
          <cell r="M219">
            <v>0</v>
          </cell>
          <cell r="N219">
            <v>0</v>
          </cell>
        </row>
        <row r="220">
          <cell r="A220" t="str">
            <v>WYNIK  NA  DZIAŁALNOŚCI  BANKOWEJ</v>
          </cell>
          <cell r="B220">
            <v>10123087.550000012</v>
          </cell>
          <cell r="C220">
            <v>10107505.209999999</v>
          </cell>
          <cell r="D220">
            <v>9455017.4700000044</v>
          </cell>
          <cell r="E220">
            <v>10524812.829999996</v>
          </cell>
          <cell r="F220">
            <v>10512894.569999998</v>
          </cell>
          <cell r="G220">
            <v>10859901.070000013</v>
          </cell>
          <cell r="H220">
            <v>10766657.110000007</v>
          </cell>
          <cell r="I220">
            <v>10360010.979999986</v>
          </cell>
          <cell r="J220">
            <v>9569115.330000015</v>
          </cell>
          <cell r="K220">
            <v>9419766.0299999919</v>
          </cell>
          <cell r="L220">
            <v>10349194.059999995</v>
          </cell>
          <cell r="M220">
            <v>10440456.169999994</v>
          </cell>
          <cell r="N220">
            <v>10363343.209999979</v>
          </cell>
        </row>
        <row r="222">
          <cell r="A222" t="str">
            <v>KOSZTY OGÓLNE</v>
          </cell>
          <cell r="B222">
            <v>7912778.479999993</v>
          </cell>
          <cell r="C222">
            <v>6614835.6600000001</v>
          </cell>
          <cell r="D222">
            <v>6664461.8699999992</v>
          </cell>
          <cell r="E222">
            <v>7058086.6499999985</v>
          </cell>
          <cell r="F222">
            <v>9254949.7400000002</v>
          </cell>
          <cell r="G222">
            <v>7704223.3800000018</v>
          </cell>
          <cell r="H222">
            <v>7257831.439999993</v>
          </cell>
          <cell r="I222">
            <v>8260574.3800000083</v>
          </cell>
          <cell r="J222">
            <v>8147943.2600000044</v>
          </cell>
          <cell r="K222">
            <v>8598791.2699999884</v>
          </cell>
          <cell r="L222">
            <v>7534884.0000000056</v>
          </cell>
          <cell r="M222">
            <v>8474622.4800000042</v>
          </cell>
          <cell r="N222">
            <v>10287828.199999999</v>
          </cell>
        </row>
        <row r="223">
          <cell r="A223" t="str">
            <v xml:space="preserve"> -koszty osobowe</v>
          </cell>
          <cell r="B223">
            <v>4980615.93</v>
          </cell>
          <cell r="C223">
            <v>3428372.9800000004</v>
          </cell>
          <cell r="D223">
            <v>3352981.6499999985</v>
          </cell>
          <cell r="E223">
            <v>3434505.4800000009</v>
          </cell>
          <cell r="F223">
            <v>4510778.2899999972</v>
          </cell>
          <cell r="G223">
            <v>3832181.4600000037</v>
          </cell>
          <cell r="H223">
            <v>3263839.1199999982</v>
          </cell>
          <cell r="I223">
            <v>4251657.9200000018</v>
          </cell>
          <cell r="J223">
            <v>4093116.41</v>
          </cell>
          <cell r="K223">
            <v>3781209.1899999976</v>
          </cell>
          <cell r="L223">
            <v>3198570.2499999991</v>
          </cell>
          <cell r="M223">
            <v>3773654.2699999968</v>
          </cell>
          <cell r="N223">
            <v>4400146.0500000091</v>
          </cell>
        </row>
        <row r="224">
          <cell r="A224" t="str">
            <v xml:space="preserve">     w  tym świadczenia na rzecz pracowników</v>
          </cell>
          <cell r="B224">
            <v>638653.52</v>
          </cell>
          <cell r="C224">
            <v>38050.74</v>
          </cell>
          <cell r="D224">
            <v>128323.36000000002</v>
          </cell>
          <cell r="E224">
            <v>126769.34</v>
          </cell>
          <cell r="F224">
            <v>84309.090000000026</v>
          </cell>
          <cell r="G224">
            <v>102310.50999999995</v>
          </cell>
          <cell r="H224">
            <v>133373.73000000004</v>
          </cell>
          <cell r="I224">
            <v>159260.90000000002</v>
          </cell>
          <cell r="J224">
            <v>108993.42999999993</v>
          </cell>
          <cell r="K224">
            <v>130574.33999999997</v>
          </cell>
          <cell r="L224">
            <v>214493.79000000004</v>
          </cell>
          <cell r="M224">
            <v>247703.96999999997</v>
          </cell>
          <cell r="N224">
            <v>230224</v>
          </cell>
        </row>
        <row r="225">
          <cell r="A225" t="str">
            <v xml:space="preserve"> - koszty eksploatacyjne</v>
          </cell>
          <cell r="B225">
            <v>2891162.3699999936</v>
          </cell>
          <cell r="C225">
            <v>3161752.85</v>
          </cell>
          <cell r="D225">
            <v>3286770.3900000011</v>
          </cell>
          <cell r="E225">
            <v>3598871.3399999971</v>
          </cell>
          <cell r="F225">
            <v>4719461.6200000029</v>
          </cell>
          <cell r="G225">
            <v>3847332.089999998</v>
          </cell>
          <cell r="H225">
            <v>3969282.4899999946</v>
          </cell>
          <cell r="I225">
            <v>3984206.6300000064</v>
          </cell>
          <cell r="J225">
            <v>4030323.2100000046</v>
          </cell>
          <cell r="K225">
            <v>4793078.4399999902</v>
          </cell>
          <cell r="L225">
            <v>4311810.1100000069</v>
          </cell>
          <cell r="M225">
            <v>4676464.5700000077</v>
          </cell>
          <cell r="N225">
            <v>5863178.5099999905</v>
          </cell>
        </row>
        <row r="226">
          <cell r="A226" t="str">
            <v xml:space="preserve">      w  tym koszty reklamy</v>
          </cell>
          <cell r="B226">
            <v>-915288.45000000019</v>
          </cell>
          <cell r="C226">
            <v>140956.82</v>
          </cell>
          <cell r="D226">
            <v>123436.10999999999</v>
          </cell>
          <cell r="E226">
            <v>153426.97000000003</v>
          </cell>
          <cell r="F226">
            <v>1015458.4</v>
          </cell>
          <cell r="G226">
            <v>491130.87999999989</v>
          </cell>
          <cell r="H226">
            <v>527857.84999999986</v>
          </cell>
          <cell r="I226">
            <v>138054.76000000024</v>
          </cell>
          <cell r="J226">
            <v>240425.77000000002</v>
          </cell>
          <cell r="K226">
            <v>1050599.33</v>
          </cell>
          <cell r="L226">
            <v>342145.99999999953</v>
          </cell>
          <cell r="M226">
            <v>117777.47000000067</v>
          </cell>
          <cell r="N226">
            <v>808293.37000000011</v>
          </cell>
        </row>
        <row r="227">
          <cell r="A227" t="str">
            <v xml:space="preserve"> - bankowy fundusz gwarancyjny</v>
          </cell>
          <cell r="B227">
            <v>41000.179999999993</v>
          </cell>
          <cell r="C227">
            <v>24709.83</v>
          </cell>
          <cell r="D227">
            <v>24709.83</v>
          </cell>
          <cell r="E227">
            <v>24709.83</v>
          </cell>
          <cell r="F227">
            <v>24709.83</v>
          </cell>
          <cell r="G227">
            <v>24709.829999999987</v>
          </cell>
          <cell r="H227">
            <v>24709.830000000016</v>
          </cell>
          <cell r="I227">
            <v>24709.829999999987</v>
          </cell>
          <cell r="J227">
            <v>24503.640000000014</v>
          </cell>
          <cell r="K227">
            <v>24503.639999999985</v>
          </cell>
          <cell r="L227">
            <v>24503.640000000014</v>
          </cell>
          <cell r="M227">
            <v>24503.639999999985</v>
          </cell>
          <cell r="N227">
            <v>24503.640000000014</v>
          </cell>
        </row>
        <row r="229">
          <cell r="A229" t="str">
            <v>KOSZTY AMORTYZACJI</v>
          </cell>
          <cell r="B229">
            <v>684324.82000000123</v>
          </cell>
          <cell r="C229">
            <v>551240.91</v>
          </cell>
          <cell r="D229">
            <v>558932.84</v>
          </cell>
          <cell r="E229">
            <v>785384.12999999989</v>
          </cell>
          <cell r="F229">
            <v>509072.86000000034</v>
          </cell>
          <cell r="G229">
            <v>548432.2799999998</v>
          </cell>
          <cell r="H229">
            <v>531365</v>
          </cell>
          <cell r="I229">
            <v>552332.62999999989</v>
          </cell>
          <cell r="J229">
            <v>526156.83000000054</v>
          </cell>
          <cell r="K229">
            <v>563643.89999999944</v>
          </cell>
          <cell r="L229">
            <v>568498.07000000216</v>
          </cell>
          <cell r="M229">
            <v>538272.83999999799</v>
          </cell>
          <cell r="N229">
            <v>648461.75000000093</v>
          </cell>
        </row>
        <row r="231">
          <cell r="A231" t="str">
            <v xml:space="preserve"> WYNIK  Z  TYT.   REZERW NA NALEŻNOŚCI</v>
          </cell>
          <cell r="B231">
            <v>-891166.93999999948</v>
          </cell>
          <cell r="C231">
            <v>-1982583.09</v>
          </cell>
          <cell r="D231">
            <v>-242815.62000000005</v>
          </cell>
          <cell r="E231">
            <v>-104183.56999999969</v>
          </cell>
          <cell r="F231">
            <v>-260619.8600000001</v>
          </cell>
          <cell r="G231">
            <v>-415383.13000000024</v>
          </cell>
          <cell r="H231">
            <v>-2254046.0400000005</v>
          </cell>
          <cell r="I231">
            <v>-1231544.4999999995</v>
          </cell>
          <cell r="J231">
            <v>-708330.65000000061</v>
          </cell>
          <cell r="K231">
            <v>-248454.05999999796</v>
          </cell>
          <cell r="L231">
            <v>-2147465.810000001</v>
          </cell>
          <cell r="M231">
            <v>-3212310.1000000015</v>
          </cell>
          <cell r="N231">
            <v>-1520640.5099999979</v>
          </cell>
        </row>
        <row r="233">
          <cell r="A233" t="str">
            <v>WYNIK NA POZOSTAŁYCH  PRZYCHODACH I KOSZTACH OPERACYJNYCH</v>
          </cell>
          <cell r="B233">
            <v>120742.5300000002</v>
          </cell>
          <cell r="C233">
            <v>134420.04999999999</v>
          </cell>
          <cell r="D233">
            <v>158712.32000000001</v>
          </cell>
          <cell r="E233">
            <v>98351.259999999951</v>
          </cell>
          <cell r="F233">
            <v>161919.31000000008</v>
          </cell>
          <cell r="G233">
            <v>118725.66999999995</v>
          </cell>
          <cell r="H233">
            <v>143328.76000000013</v>
          </cell>
          <cell r="I233">
            <v>135800.56999999983</v>
          </cell>
          <cell r="J233">
            <v>177298.79000000004</v>
          </cell>
          <cell r="K233">
            <v>206471.52999999991</v>
          </cell>
          <cell r="L233">
            <v>78005.830000000075</v>
          </cell>
          <cell r="M233">
            <v>58516.550000000163</v>
          </cell>
          <cell r="N233">
            <v>-323128.50000000023</v>
          </cell>
        </row>
        <row r="234">
          <cell r="A234" t="str">
            <v xml:space="preserve"> - pozostałe przychody operacyjne</v>
          </cell>
          <cell r="B234">
            <v>201561.43000000017</v>
          </cell>
          <cell r="C234">
            <v>179896.37</v>
          </cell>
          <cell r="D234">
            <v>208014.87</v>
          </cell>
          <cell r="E234">
            <v>209014.44999999995</v>
          </cell>
          <cell r="F234">
            <v>200321.08000000007</v>
          </cell>
          <cell r="G234">
            <v>208416.99</v>
          </cell>
          <cell r="H234">
            <v>202527.08000000007</v>
          </cell>
          <cell r="I234">
            <v>224707.81999999983</v>
          </cell>
          <cell r="J234">
            <v>273133.1100000001</v>
          </cell>
          <cell r="K234">
            <v>243651.16999999993</v>
          </cell>
          <cell r="L234">
            <v>172925.08000000007</v>
          </cell>
          <cell r="M234">
            <v>126420.58000000007</v>
          </cell>
          <cell r="N234">
            <v>6885.8199999998324</v>
          </cell>
        </row>
        <row r="235">
          <cell r="A235" t="str">
            <v xml:space="preserve"> - pozostałe koszty operacyjne</v>
          </cell>
          <cell r="B235">
            <v>80818.899999999965</v>
          </cell>
          <cell r="C235">
            <v>45476.32</v>
          </cell>
          <cell r="D235">
            <v>49302.549999999996</v>
          </cell>
          <cell r="E235">
            <v>110663.19</v>
          </cell>
          <cell r="F235">
            <v>38401.76999999999</v>
          </cell>
          <cell r="G235">
            <v>89691.320000000036</v>
          </cell>
          <cell r="H235">
            <v>59198.319999999949</v>
          </cell>
          <cell r="I235">
            <v>88907.25</v>
          </cell>
          <cell r="J235">
            <v>95834.320000000065</v>
          </cell>
          <cell r="K235">
            <v>37179.640000000014</v>
          </cell>
          <cell r="L235">
            <v>94919.25</v>
          </cell>
          <cell r="M235">
            <v>67904.029999999912</v>
          </cell>
          <cell r="N235">
            <v>330014.32000000007</v>
          </cell>
        </row>
        <row r="237">
          <cell r="A237" t="str">
            <v>WYNIK NA DZIAŁALNOŚCI OPERACYJNEJ</v>
          </cell>
          <cell r="B237">
            <v>755559.84000001848</v>
          </cell>
          <cell r="C237">
            <v>1093265.5999999987</v>
          </cell>
          <cell r="D237">
            <v>2147519.4600000051</v>
          </cell>
          <cell r="E237">
            <v>2675509.7399999979</v>
          </cell>
          <cell r="F237">
            <v>650171.41999999783</v>
          </cell>
          <cell r="G237">
            <v>2310587.9500000114</v>
          </cell>
          <cell r="H237">
            <v>866743.39000001352</v>
          </cell>
          <cell r="I237">
            <v>451360.03999997769</v>
          </cell>
          <cell r="J237">
            <v>363983.38000000943</v>
          </cell>
          <cell r="K237">
            <v>215348.33000000601</v>
          </cell>
          <cell r="L237">
            <v>176352.00999998627</v>
          </cell>
          <cell r="M237">
            <v>-1726232.700000009</v>
          </cell>
          <cell r="N237">
            <v>-2416715.7500000196</v>
          </cell>
        </row>
        <row r="239">
          <cell r="A239" t="str">
            <v>WYNIK NA OPERACJACH NADZWYCZAJNYCH</v>
          </cell>
          <cell r="B239">
            <v>0</v>
          </cell>
          <cell r="C239">
            <v>0</v>
          </cell>
          <cell r="D239">
            <v>0</v>
          </cell>
          <cell r="E239">
            <v>0</v>
          </cell>
          <cell r="F239">
            <v>0</v>
          </cell>
          <cell r="G239">
            <v>0</v>
          </cell>
          <cell r="H239">
            <v>-20028.330000000002</v>
          </cell>
          <cell r="I239">
            <v>0</v>
          </cell>
          <cell r="J239">
            <v>-1380.7299999999996</v>
          </cell>
          <cell r="K239">
            <v>-9814.2099999999955</v>
          </cell>
          <cell r="L239">
            <v>-13206.680000000006</v>
          </cell>
          <cell r="M239">
            <v>26833.700000000004</v>
          </cell>
          <cell r="N239">
            <v>863.33000000000175</v>
          </cell>
        </row>
        <row r="240">
          <cell r="A240" t="str">
            <v xml:space="preserve"> - zyski nadzwyczajne </v>
          </cell>
          <cell r="B240">
            <v>0</v>
          </cell>
          <cell r="C240">
            <v>0</v>
          </cell>
          <cell r="D240">
            <v>0</v>
          </cell>
          <cell r="E240">
            <v>0</v>
          </cell>
          <cell r="F240">
            <v>0</v>
          </cell>
          <cell r="G240">
            <v>0</v>
          </cell>
          <cell r="H240">
            <v>6781.82</v>
          </cell>
          <cell r="I240">
            <v>0</v>
          </cell>
          <cell r="J240">
            <v>2991.25</v>
          </cell>
          <cell r="K240">
            <v>0</v>
          </cell>
          <cell r="L240">
            <v>1282.7399999999998</v>
          </cell>
          <cell r="M240">
            <v>26833.700000000004</v>
          </cell>
          <cell r="N240">
            <v>6732.9499999999971</v>
          </cell>
        </row>
        <row r="241">
          <cell r="A241" t="str">
            <v xml:space="preserve"> - straty nadzwyczajne </v>
          </cell>
          <cell r="B241">
            <v>0</v>
          </cell>
          <cell r="C241">
            <v>0</v>
          </cell>
          <cell r="D241">
            <v>0</v>
          </cell>
          <cell r="E241">
            <v>0</v>
          </cell>
          <cell r="F241">
            <v>0</v>
          </cell>
          <cell r="G241">
            <v>0</v>
          </cell>
          <cell r="H241">
            <v>26810.15</v>
          </cell>
          <cell r="I241">
            <v>0</v>
          </cell>
          <cell r="J241">
            <v>4371.9799999999996</v>
          </cell>
          <cell r="K241">
            <v>9814.2099999999955</v>
          </cell>
          <cell r="L241">
            <v>14489.420000000006</v>
          </cell>
          <cell r="M241">
            <v>0</v>
          </cell>
          <cell r="N241">
            <v>5869.6199999999953</v>
          </cell>
        </row>
        <row r="243">
          <cell r="A243" t="str">
            <v>ZYSK BRUTTO</v>
          </cell>
          <cell r="B243">
            <v>755559.84000001848</v>
          </cell>
          <cell r="C243">
            <v>1093265.5999999987</v>
          </cell>
          <cell r="D243">
            <v>2147519.4600000051</v>
          </cell>
          <cell r="E243">
            <v>2675509.7399999979</v>
          </cell>
          <cell r="F243">
            <v>650171.41999999783</v>
          </cell>
          <cell r="G243">
            <v>2310587.9500000114</v>
          </cell>
          <cell r="H243">
            <v>846715.06000001356</v>
          </cell>
          <cell r="I243">
            <v>451360.03999997769</v>
          </cell>
          <cell r="J243">
            <v>362602.65000000945</v>
          </cell>
          <cell r="K243">
            <v>205534.12000000602</v>
          </cell>
          <cell r="L243">
            <v>163145.32999998628</v>
          </cell>
          <cell r="M243">
            <v>-1699399.0000000091</v>
          </cell>
          <cell r="N243">
            <v>-2415852.4200000195</v>
          </cell>
        </row>
        <row r="245">
          <cell r="A245" t="str">
            <v>PODATEK DOCHODOWY</v>
          </cell>
          <cell r="B245">
            <v>6712074.0199999996</v>
          </cell>
          <cell r="C245">
            <v>1578618.91</v>
          </cell>
          <cell r="D245">
            <v>-26090.659999999916</v>
          </cell>
          <cell r="E245">
            <v>798579.41999999993</v>
          </cell>
          <cell r="F245">
            <v>270403.08999999985</v>
          </cell>
          <cell r="G245">
            <v>750032.48000000045</v>
          </cell>
          <cell r="H245">
            <v>809701.31999999983</v>
          </cell>
          <cell r="I245">
            <v>282484.34000000032</v>
          </cell>
          <cell r="J245">
            <v>259020.66999999993</v>
          </cell>
          <cell r="K245">
            <v>28625.540000000037</v>
          </cell>
          <cell r="L245">
            <v>716733.14999999944</v>
          </cell>
          <cell r="M245">
            <v>-5468108.2599999998</v>
          </cell>
          <cell r="N245">
            <v>0</v>
          </cell>
        </row>
        <row r="247">
          <cell r="A247" t="str">
            <v>ZYSK NETTO</v>
          </cell>
          <cell r="B247">
            <v>-5956514.1799999811</v>
          </cell>
          <cell r="C247">
            <v>-485353.31000000122</v>
          </cell>
          <cell r="D247">
            <v>2173610.1200000048</v>
          </cell>
          <cell r="E247">
            <v>1876930.319999998</v>
          </cell>
          <cell r="F247">
            <v>379768.32999999798</v>
          </cell>
          <cell r="G247">
            <v>1560555.4700000109</v>
          </cell>
          <cell r="H247">
            <v>37013.740000013728</v>
          </cell>
          <cell r="I247">
            <v>168875.69999997737</v>
          </cell>
          <cell r="J247">
            <v>103581.98000000953</v>
          </cell>
          <cell r="K247">
            <v>176908.58000000598</v>
          </cell>
          <cell r="L247">
            <v>-553587.8200000131</v>
          </cell>
          <cell r="M247">
            <v>3768709.2599999905</v>
          </cell>
          <cell r="N247">
            <v>-2415852.4200000195</v>
          </cell>
        </row>
        <row r="256">
          <cell r="A256" t="str">
            <v xml:space="preserve">  Rachunek zysków  i  strat   -  narastająco</v>
          </cell>
        </row>
        <row r="258">
          <cell r="A258" t="str">
            <v>RACHUNEK ZYSKÓW  I   STRAT        w zł</v>
          </cell>
          <cell r="B258">
            <v>36891</v>
          </cell>
          <cell r="C258">
            <v>36922</v>
          </cell>
          <cell r="D258">
            <v>36950</v>
          </cell>
          <cell r="E258">
            <v>36981</v>
          </cell>
          <cell r="F258">
            <v>37011</v>
          </cell>
          <cell r="G258">
            <v>37042</v>
          </cell>
          <cell r="H258">
            <v>37072</v>
          </cell>
          <cell r="I258">
            <v>37103</v>
          </cell>
          <cell r="J258">
            <v>37134</v>
          </cell>
          <cell r="K258">
            <v>37164</v>
          </cell>
          <cell r="L258">
            <v>37195</v>
          </cell>
          <cell r="M258">
            <v>37225</v>
          </cell>
          <cell r="N258">
            <v>37256</v>
          </cell>
        </row>
        <row r="259">
          <cell r="A259" t="str">
            <v xml:space="preserve"> </v>
          </cell>
        </row>
        <row r="260">
          <cell r="A260" t="str">
            <v xml:space="preserve">PRZYCHODY Z ODSETEK ŁĄCZNIE </v>
          </cell>
          <cell r="B260">
            <v>147966228.59999999</v>
          </cell>
          <cell r="C260">
            <v>14823763.27</v>
          </cell>
          <cell r="D260">
            <v>29057277.990000002</v>
          </cell>
          <cell r="E260">
            <v>45942736.980000004</v>
          </cell>
          <cell r="F260">
            <v>63336494.890000001</v>
          </cell>
          <cell r="G260">
            <v>80458764.609999999</v>
          </cell>
          <cell r="H260">
            <v>98762086.160000011</v>
          </cell>
          <cell r="I260">
            <v>115298300.47</v>
          </cell>
          <cell r="J260">
            <v>130100029.65000001</v>
          </cell>
          <cell r="K260">
            <v>143695501.81</v>
          </cell>
          <cell r="L260">
            <v>159364923.18000001</v>
          </cell>
          <cell r="M260">
            <v>173086213.13</v>
          </cell>
          <cell r="N260">
            <v>186573053.95999998</v>
          </cell>
        </row>
        <row r="262">
          <cell r="A262" t="str">
            <v xml:space="preserve"> - przychody z tytułu lokat międzybankowych</v>
          </cell>
          <cell r="B262">
            <v>42741885.640000001</v>
          </cell>
          <cell r="C262">
            <v>5075649.3899999997</v>
          </cell>
          <cell r="D262">
            <v>10075310.689999999</v>
          </cell>
          <cell r="E262">
            <v>17167286.670000002</v>
          </cell>
          <cell r="F262">
            <v>24998475.809999999</v>
          </cell>
          <cell r="G262">
            <v>32509586.399999999</v>
          </cell>
          <cell r="H262">
            <v>41033152.270000003</v>
          </cell>
          <cell r="I262">
            <v>47440253.43</v>
          </cell>
          <cell r="J262">
            <v>52931838</v>
          </cell>
          <cell r="K262">
            <v>57790807.68</v>
          </cell>
          <cell r="L262">
            <v>64451947.130000003</v>
          </cell>
          <cell r="M262">
            <v>69136697.090000004</v>
          </cell>
          <cell r="N262">
            <v>73842930.599999994</v>
          </cell>
        </row>
        <row r="263">
          <cell r="A263" t="str">
            <v xml:space="preserve"> - przychody z tytułu papierów wartościowych</v>
          </cell>
          <cell r="B263">
            <v>34040191.649999999</v>
          </cell>
          <cell r="C263">
            <v>2912773.16</v>
          </cell>
          <cell r="D263">
            <v>5801905.5700000003</v>
          </cell>
          <cell r="E263">
            <v>8953269.6600000001</v>
          </cell>
          <cell r="F263">
            <v>11870365.73</v>
          </cell>
          <cell r="G263">
            <v>14820261.109999999</v>
          </cell>
          <cell r="H263">
            <v>17970687.93</v>
          </cell>
          <cell r="I263">
            <v>21545986.739999998</v>
          </cell>
          <cell r="J263">
            <v>24108118.879999999</v>
          </cell>
          <cell r="K263">
            <v>25989172.09</v>
          </cell>
          <cell r="L263">
            <v>28128742.460000001</v>
          </cell>
          <cell r="M263">
            <v>29781377.27</v>
          </cell>
          <cell r="N263">
            <v>30858356.079999998</v>
          </cell>
        </row>
        <row r="264">
          <cell r="A264" t="str">
            <v xml:space="preserve"> - przychody z tytułu udzielonych kredytów</v>
          </cell>
          <cell r="B264">
            <v>71184151.310000002</v>
          </cell>
          <cell r="C264">
            <v>6835340.7200000007</v>
          </cell>
          <cell r="D264">
            <v>13180061.73</v>
          </cell>
          <cell r="E264">
            <v>19822180.649999999</v>
          </cell>
          <cell r="F264">
            <v>26467653.349999998</v>
          </cell>
          <cell r="G264">
            <v>33128917.100000001</v>
          </cell>
          <cell r="H264">
            <v>39758245.960000008</v>
          </cell>
          <cell r="I264">
            <v>46312060.299999997</v>
          </cell>
          <cell r="J264">
            <v>53060072.770000011</v>
          </cell>
          <cell r="K264">
            <v>59915522.040000007</v>
          </cell>
          <cell r="L264">
            <v>66784233.590000004</v>
          </cell>
          <cell r="M264">
            <v>74168138.769999981</v>
          </cell>
          <cell r="N264">
            <v>81871767.280000001</v>
          </cell>
        </row>
        <row r="265">
          <cell r="A265" t="str">
            <v xml:space="preserve">       przychody z tytułu kredytów gospodarczych</v>
          </cell>
          <cell r="B265">
            <v>27474230.120000005</v>
          </cell>
          <cell r="C265">
            <v>2842695.45</v>
          </cell>
          <cell r="D265">
            <v>5305239.5599999996</v>
          </cell>
          <cell r="E265">
            <v>7888360.8300000001</v>
          </cell>
          <cell r="F265">
            <v>10576750.139999999</v>
          </cell>
          <cell r="G265">
            <v>13171623.880000005</v>
          </cell>
          <cell r="H265">
            <v>15755613.900000004</v>
          </cell>
          <cell r="I265">
            <v>18097893.069999997</v>
          </cell>
          <cell r="J265">
            <v>20758103.969999999</v>
          </cell>
          <cell r="K265">
            <v>23465928.190000001</v>
          </cell>
          <cell r="L265">
            <v>25997896.709999993</v>
          </cell>
          <cell r="M265">
            <v>28902921.499999996</v>
          </cell>
          <cell r="N265">
            <v>32088756.390000001</v>
          </cell>
        </row>
        <row r="266">
          <cell r="A266" t="str">
            <v xml:space="preserve">       przychody z tytułu kredytów konsumpcyjnych</v>
          </cell>
          <cell r="B266">
            <v>43709921.190000005</v>
          </cell>
          <cell r="C266">
            <v>3992645.27</v>
          </cell>
          <cell r="D266">
            <v>7874822.1700000018</v>
          </cell>
          <cell r="E266">
            <v>11933819.82</v>
          </cell>
          <cell r="F266">
            <v>15890903.209999999</v>
          </cell>
          <cell r="G266">
            <v>19957293.219999999</v>
          </cell>
          <cell r="H266">
            <v>24002632.060000006</v>
          </cell>
          <cell r="I266">
            <v>28214167.23</v>
          </cell>
          <cell r="J266">
            <v>32301968.800000008</v>
          </cell>
          <cell r="K266">
            <v>36449593.850000001</v>
          </cell>
          <cell r="L266">
            <v>40786336.88000001</v>
          </cell>
          <cell r="M266">
            <v>45265217.269999988</v>
          </cell>
          <cell r="N266">
            <v>49783010.889999993</v>
          </cell>
        </row>
        <row r="268">
          <cell r="A268" t="str">
            <v>KOSZTY ODSETKOWE</v>
          </cell>
          <cell r="B268">
            <v>79321113.049999997</v>
          </cell>
          <cell r="C268">
            <v>8016320.2800000012</v>
          </cell>
          <cell r="D268">
            <v>15870790.949999999</v>
          </cell>
          <cell r="E268">
            <v>25601007.109999999</v>
          </cell>
          <cell r="F268">
            <v>35772358.130000003</v>
          </cell>
          <cell r="G268">
            <v>45376106.009999998</v>
          </cell>
          <cell r="H268">
            <v>56354750.890000015</v>
          </cell>
          <cell r="I268">
            <v>66258741.339999989</v>
          </cell>
          <cell r="J268">
            <v>74914767.519999996</v>
          </cell>
          <cell r="K268">
            <v>82445553.969999999</v>
          </cell>
          <cell r="L268">
            <v>91800660.730000004</v>
          </cell>
          <cell r="M268">
            <v>98765920.260000005</v>
          </cell>
          <cell r="N268">
            <v>105511443.59000003</v>
          </cell>
        </row>
        <row r="270">
          <cell r="A270" t="str">
            <v xml:space="preserve"> -odsetki od rachunków bieżących</v>
          </cell>
          <cell r="B270">
            <v>13272892.729999999</v>
          </cell>
          <cell r="C270">
            <v>1017495.53</v>
          </cell>
          <cell r="D270">
            <v>1954905.43</v>
          </cell>
          <cell r="E270">
            <v>3015696.82</v>
          </cell>
          <cell r="F270">
            <v>4172475.67</v>
          </cell>
          <cell r="G270">
            <v>5236817.5599999996</v>
          </cell>
          <cell r="H270">
            <v>6454550.1999999993</v>
          </cell>
          <cell r="I270">
            <v>7777027.6899999995</v>
          </cell>
          <cell r="J270">
            <v>8795623.5100000016</v>
          </cell>
          <cell r="K270">
            <v>9858566.8100000005</v>
          </cell>
          <cell r="L270">
            <v>11197907.98</v>
          </cell>
          <cell r="M270">
            <v>12245071.049999999</v>
          </cell>
          <cell r="N270">
            <v>13375997.430000002</v>
          </cell>
        </row>
        <row r="271">
          <cell r="A271" t="str">
            <v xml:space="preserve"> -odsetki od lokat terminowych</v>
          </cell>
          <cell r="B271">
            <v>66048220.319999993</v>
          </cell>
          <cell r="C271">
            <v>6998824.7500000009</v>
          </cell>
          <cell r="D271">
            <v>13915885.52</v>
          </cell>
          <cell r="E271">
            <v>22585310.289999999</v>
          </cell>
          <cell r="F271">
            <v>31599882.460000005</v>
          </cell>
          <cell r="G271">
            <v>40139288.449999996</v>
          </cell>
          <cell r="H271">
            <v>49900200.690000013</v>
          </cell>
          <cell r="I271">
            <v>58481713.649999991</v>
          </cell>
          <cell r="J271">
            <v>66119144.00999999</v>
          </cell>
          <cell r="K271">
            <v>72586987.159999996</v>
          </cell>
          <cell r="L271">
            <v>80602752.75</v>
          </cell>
          <cell r="M271">
            <v>86520849.210000008</v>
          </cell>
          <cell r="N271">
            <v>92135446.160000026</v>
          </cell>
        </row>
        <row r="272">
          <cell r="A272" t="str">
            <v xml:space="preserve"> -odsetki od bonów</v>
          </cell>
          <cell r="B272">
            <v>0</v>
          </cell>
          <cell r="C272">
            <v>0</v>
          </cell>
          <cell r="D272">
            <v>0</v>
          </cell>
          <cell r="E272">
            <v>0</v>
          </cell>
          <cell r="F272">
            <v>0</v>
          </cell>
          <cell r="G272">
            <v>0</v>
          </cell>
          <cell r="H272">
            <v>0</v>
          </cell>
          <cell r="I272">
            <v>0</v>
          </cell>
          <cell r="J272">
            <v>0</v>
          </cell>
          <cell r="K272">
            <v>0</v>
          </cell>
          <cell r="L272">
            <v>0</v>
          </cell>
          <cell r="M272">
            <v>0</v>
          </cell>
          <cell r="N272">
            <v>0</v>
          </cell>
        </row>
        <row r="275">
          <cell r="A275" t="str">
            <v>WYNIK Z TYTUŁU ODSETEK</v>
          </cell>
          <cell r="B275">
            <v>68645115.549999997</v>
          </cell>
          <cell r="C275">
            <v>6807442.9899999984</v>
          </cell>
          <cell r="D275">
            <v>13186487.040000003</v>
          </cell>
          <cell r="E275">
            <v>20341729.870000005</v>
          </cell>
          <cell r="F275">
            <v>27564136.759999998</v>
          </cell>
          <cell r="G275">
            <v>35082658.600000001</v>
          </cell>
          <cell r="H275">
            <v>42407335.269999996</v>
          </cell>
          <cell r="I275">
            <v>49039559.13000001</v>
          </cell>
          <cell r="J275">
            <v>55185262.13000001</v>
          </cell>
          <cell r="K275">
            <v>61249947.840000004</v>
          </cell>
          <cell r="L275">
            <v>67564262.450000003</v>
          </cell>
          <cell r="M275">
            <v>74320292.86999999</v>
          </cell>
          <cell r="N275">
            <v>81061610.369999945</v>
          </cell>
        </row>
        <row r="277">
          <cell r="A277" t="str">
            <v>Przychody z prowizji</v>
          </cell>
          <cell r="B277">
            <v>33857155.450000003</v>
          </cell>
          <cell r="C277">
            <v>3672556.89</v>
          </cell>
          <cell r="D277">
            <v>7135289.4800000014</v>
          </cell>
          <cell r="E277">
            <v>10909182.49</v>
          </cell>
          <cell r="F277">
            <v>14648357.720000001</v>
          </cell>
          <cell r="G277">
            <v>18464931.399999999</v>
          </cell>
          <cell r="H277">
            <v>22358307.300000004</v>
          </cell>
          <cell r="I277">
            <v>26556283.709999997</v>
          </cell>
          <cell r="J277">
            <v>30417400.240000002</v>
          </cell>
          <cell r="K277">
            <v>34291178.429999992</v>
          </cell>
          <cell r="L277">
            <v>39016678.509999998</v>
          </cell>
          <cell r="M277">
            <v>43385035.210000008</v>
          </cell>
          <cell r="N277">
            <v>47692241.700000003</v>
          </cell>
        </row>
        <row r="278">
          <cell r="A278" t="str">
            <v>Koszty prowizji</v>
          </cell>
          <cell r="B278">
            <v>3498256.61</v>
          </cell>
          <cell r="C278">
            <v>368670.75</v>
          </cell>
          <cell r="D278">
            <v>753653.86</v>
          </cell>
          <cell r="E278">
            <v>1151870.1499999999</v>
          </cell>
          <cell r="F278">
            <v>1591133.69</v>
          </cell>
          <cell r="G278">
            <v>2061163.83</v>
          </cell>
          <cell r="H278">
            <v>2512792.29</v>
          </cell>
          <cell r="I278">
            <v>3017626.08</v>
          </cell>
          <cell r="J278">
            <v>3472163.56</v>
          </cell>
          <cell r="K278">
            <v>3992400.02</v>
          </cell>
          <cell r="L278">
            <v>4671620.74</v>
          </cell>
          <cell r="M278">
            <v>5351524.5199999996</v>
          </cell>
          <cell r="N278">
            <v>6024791.1799999997</v>
          </cell>
        </row>
        <row r="280">
          <cell r="A280" t="str">
            <v>WYNIK NA PROWIZJACH</v>
          </cell>
          <cell r="B280">
            <v>30358898.840000004</v>
          </cell>
          <cell r="C280">
            <v>3303886.14</v>
          </cell>
          <cell r="D280">
            <v>6381635.620000001</v>
          </cell>
          <cell r="E280">
            <v>9757312.3399999999</v>
          </cell>
          <cell r="F280">
            <v>13057224.030000001</v>
          </cell>
          <cell r="G280">
            <v>16403767.569999998</v>
          </cell>
          <cell r="H280">
            <v>19845515.010000005</v>
          </cell>
          <cell r="I280">
            <v>23538657.629999995</v>
          </cell>
          <cell r="J280">
            <v>26945236.680000003</v>
          </cell>
          <cell r="K280">
            <v>30298778.409999993</v>
          </cell>
          <cell r="L280">
            <v>34345057.769999996</v>
          </cell>
          <cell r="M280">
            <v>38033510.690000013</v>
          </cell>
          <cell r="N280">
            <v>41667450.520000003</v>
          </cell>
        </row>
        <row r="282">
          <cell r="A282" t="str">
            <v>WYNIK  Z  POZYCJI  WYMIANY</v>
          </cell>
          <cell r="B282">
            <v>14883.71</v>
          </cell>
          <cell r="C282">
            <v>-3823.92</v>
          </cell>
          <cell r="D282">
            <v>-5599.98</v>
          </cell>
          <cell r="E282">
            <v>-11706.7</v>
          </cell>
          <cell r="F282">
            <v>-21130.71</v>
          </cell>
          <cell r="G282">
            <v>-26295.02</v>
          </cell>
          <cell r="H282">
            <v>-26062.02</v>
          </cell>
          <cell r="I282">
            <v>8582.48</v>
          </cell>
          <cell r="J282">
            <v>25415.759999999998</v>
          </cell>
          <cell r="K282">
            <v>26954.35</v>
          </cell>
          <cell r="L282">
            <v>15554.44</v>
          </cell>
          <cell r="M282">
            <v>11527.27</v>
          </cell>
          <cell r="N282">
            <v>-386.85</v>
          </cell>
        </row>
        <row r="283">
          <cell r="A283" t="str">
            <v>PRZYCHODY Z AKCJI I UDZIAŁÓW W JEDNOSTKACH ZALEŻNYCH</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WYNIK  NA  DZIAŁALNOŚCI  BANKOWEJ</v>
          </cell>
          <cell r="B284">
            <v>99018898.099999994</v>
          </cell>
          <cell r="C284">
            <v>10107505.209999999</v>
          </cell>
          <cell r="D284">
            <v>19562522.680000003</v>
          </cell>
          <cell r="E284">
            <v>30087335.510000005</v>
          </cell>
          <cell r="F284">
            <v>40600230.079999998</v>
          </cell>
          <cell r="G284">
            <v>51460131.149999999</v>
          </cell>
          <cell r="H284">
            <v>62226788.259999998</v>
          </cell>
          <cell r="I284">
            <v>72586799.24000001</v>
          </cell>
          <cell r="J284">
            <v>82155914.570000023</v>
          </cell>
          <cell r="K284">
            <v>91575680.599999994</v>
          </cell>
          <cell r="L284">
            <v>101924874.66</v>
          </cell>
          <cell r="M284">
            <v>112365330.83</v>
          </cell>
          <cell r="N284">
            <v>122728674.03999996</v>
          </cell>
        </row>
        <row r="286">
          <cell r="A286" t="str">
            <v>KOSZTY OGÓLNE</v>
          </cell>
          <cell r="B286">
            <v>74148343.179999992</v>
          </cell>
          <cell r="C286">
            <v>6614835.6600000001</v>
          </cell>
          <cell r="D286">
            <v>13279297.529999999</v>
          </cell>
          <cell r="E286">
            <v>20337384.179999996</v>
          </cell>
          <cell r="F286">
            <v>29592333.919999998</v>
          </cell>
          <cell r="G286">
            <v>37296557.299999997</v>
          </cell>
          <cell r="H286">
            <v>44554388.739999987</v>
          </cell>
          <cell r="I286">
            <v>52814963.120000005</v>
          </cell>
          <cell r="J286">
            <v>60962906.38000001</v>
          </cell>
          <cell r="K286">
            <v>69561697.650000006</v>
          </cell>
          <cell r="L286">
            <v>77096581.649999991</v>
          </cell>
          <cell r="M286">
            <v>85571204.13000001</v>
          </cell>
          <cell r="N286">
            <v>95859032.330000013</v>
          </cell>
        </row>
        <row r="287">
          <cell r="A287" t="str">
            <v xml:space="preserve"> - koszty osobowe</v>
          </cell>
          <cell r="B287">
            <v>38734295.960000001</v>
          </cell>
          <cell r="C287">
            <v>3428372.9800000004</v>
          </cell>
          <cell r="D287">
            <v>6781354.629999998</v>
          </cell>
          <cell r="E287">
            <v>10215860.109999999</v>
          </cell>
          <cell r="F287">
            <v>14726638.399999997</v>
          </cell>
          <cell r="G287">
            <v>18558819.859999999</v>
          </cell>
          <cell r="H287">
            <v>21822658.98</v>
          </cell>
          <cell r="I287">
            <v>26074316.900000002</v>
          </cell>
          <cell r="J287">
            <v>30167433.310000002</v>
          </cell>
          <cell r="K287">
            <v>33948642.5</v>
          </cell>
          <cell r="L287">
            <v>37147212.749999993</v>
          </cell>
          <cell r="M287">
            <v>40920867.019999996</v>
          </cell>
          <cell r="N287">
            <v>45321013.070000008</v>
          </cell>
        </row>
        <row r="288">
          <cell r="A288" t="str">
            <v xml:space="preserve">        w  tym świadczenia na rzecz pracowników</v>
          </cell>
          <cell r="B288">
            <v>1873821.01</v>
          </cell>
          <cell r="C288">
            <v>38050.74</v>
          </cell>
          <cell r="D288">
            <v>166374.1</v>
          </cell>
          <cell r="E288">
            <v>293143.44</v>
          </cell>
          <cell r="F288">
            <v>377452.53</v>
          </cell>
          <cell r="G288">
            <v>479763.04</v>
          </cell>
          <cell r="H288">
            <v>613136.77</v>
          </cell>
          <cell r="I288">
            <v>772397.67</v>
          </cell>
          <cell r="J288">
            <v>881391.1</v>
          </cell>
          <cell r="K288">
            <v>1011965.4399999999</v>
          </cell>
          <cell r="L288">
            <v>1226459.23</v>
          </cell>
          <cell r="M288">
            <v>1474163.2</v>
          </cell>
          <cell r="N288">
            <v>1704387.2</v>
          </cell>
        </row>
        <row r="289">
          <cell r="A289" t="str">
            <v xml:space="preserve"> - koszty eksploatacyjne</v>
          </cell>
          <cell r="B289">
            <v>34921787.989999995</v>
          </cell>
          <cell r="C289">
            <v>3161752.85</v>
          </cell>
          <cell r="D289">
            <v>6448523.2400000012</v>
          </cell>
          <cell r="E289">
            <v>10047394.579999998</v>
          </cell>
          <cell r="F289">
            <v>14766856.200000001</v>
          </cell>
          <cell r="G289">
            <v>18614188.289999999</v>
          </cell>
          <cell r="H289">
            <v>22583470.779999994</v>
          </cell>
          <cell r="I289">
            <v>26567677.41</v>
          </cell>
          <cell r="J289">
            <v>30598000.620000005</v>
          </cell>
          <cell r="K289">
            <v>35391079.059999995</v>
          </cell>
          <cell r="L289">
            <v>39702889.170000002</v>
          </cell>
          <cell r="M289">
            <v>44379353.74000001</v>
          </cell>
          <cell r="N289">
            <v>50242532.25</v>
          </cell>
        </row>
        <row r="290">
          <cell r="A290" t="str">
            <v xml:space="preserve">         w tym koszty reklamy</v>
          </cell>
          <cell r="B290">
            <v>3977833.8</v>
          </cell>
          <cell r="C290">
            <v>140956.82</v>
          </cell>
          <cell r="D290">
            <v>264392.93</v>
          </cell>
          <cell r="E290">
            <v>417819.9</v>
          </cell>
          <cell r="F290">
            <v>1433278.3</v>
          </cell>
          <cell r="G290">
            <v>1924409.18</v>
          </cell>
          <cell r="H290">
            <v>2452267.0299999998</v>
          </cell>
          <cell r="I290">
            <v>2590321.79</v>
          </cell>
          <cell r="J290">
            <v>2830747.56</v>
          </cell>
          <cell r="K290">
            <v>3881346.89</v>
          </cell>
          <cell r="L290">
            <v>4223492.8899999997</v>
          </cell>
          <cell r="M290">
            <v>4341270.3600000003</v>
          </cell>
          <cell r="N290">
            <v>5149563.7300000004</v>
          </cell>
        </row>
        <row r="291">
          <cell r="A291" t="str">
            <v xml:space="preserve"> - bankowy fundusz gwarancyjny</v>
          </cell>
          <cell r="B291">
            <v>492259.23</v>
          </cell>
          <cell r="C291">
            <v>24709.83</v>
          </cell>
          <cell r="D291">
            <v>49419.66</v>
          </cell>
          <cell r="E291">
            <v>74129.490000000005</v>
          </cell>
          <cell r="F291">
            <v>98839.32</v>
          </cell>
          <cell r="G291">
            <v>123549.15</v>
          </cell>
          <cell r="H291">
            <v>148258.98000000001</v>
          </cell>
          <cell r="I291">
            <v>172968.81</v>
          </cell>
          <cell r="J291">
            <v>197472.45</v>
          </cell>
          <cell r="K291">
            <v>221976.09</v>
          </cell>
          <cell r="L291">
            <v>246479.73</v>
          </cell>
          <cell r="M291">
            <v>270983.37</v>
          </cell>
          <cell r="N291">
            <v>295487.01</v>
          </cell>
        </row>
        <row r="293">
          <cell r="A293" t="str">
            <v>KOSZTY AMORTYZACJI</v>
          </cell>
          <cell r="B293">
            <v>5846815.120000001</v>
          </cell>
          <cell r="C293">
            <v>551240.91</v>
          </cell>
          <cell r="D293">
            <v>1110173.75</v>
          </cell>
          <cell r="E293">
            <v>1895557.88</v>
          </cell>
          <cell r="F293">
            <v>2404630.7400000002</v>
          </cell>
          <cell r="G293">
            <v>2953063.02</v>
          </cell>
          <cell r="H293">
            <v>3484428.02</v>
          </cell>
          <cell r="I293">
            <v>4036760.65</v>
          </cell>
          <cell r="J293">
            <v>4562917.4800000004</v>
          </cell>
          <cell r="K293">
            <v>5126561.38</v>
          </cell>
          <cell r="L293">
            <v>5695059.450000002</v>
          </cell>
          <cell r="M293">
            <v>6233332.29</v>
          </cell>
          <cell r="N293">
            <v>6881794.040000001</v>
          </cell>
        </row>
        <row r="295">
          <cell r="A295" t="str">
            <v xml:space="preserve"> SALDO REZERW NA NALEŻNOŚCI</v>
          </cell>
          <cell r="B295">
            <v>-8080140.3099999987</v>
          </cell>
          <cell r="C295">
            <v>-1982583.09</v>
          </cell>
          <cell r="D295">
            <v>-2225398.71</v>
          </cell>
          <cell r="E295">
            <v>-2329582.2799999998</v>
          </cell>
          <cell r="F295">
            <v>-2590202.14</v>
          </cell>
          <cell r="G295">
            <v>-3005585.27</v>
          </cell>
          <cell r="H295">
            <v>-5259631.3099999996</v>
          </cell>
          <cell r="I295">
            <v>-6491175.8100000005</v>
          </cell>
          <cell r="J295">
            <v>-7199506.4599999981</v>
          </cell>
          <cell r="K295">
            <v>-7447960.5199999986</v>
          </cell>
          <cell r="L295">
            <v>-9595426.3300000001</v>
          </cell>
          <cell r="M295">
            <v>-12807736.430000002</v>
          </cell>
          <cell r="N295">
            <v>-14328376.939999999</v>
          </cell>
        </row>
        <row r="297">
          <cell r="A297" t="str">
            <v>WYNIK Z POZOSTAŁYCH KOSZTÓW I DOCHODÓW OPERACYJNYCH</v>
          </cell>
          <cell r="B297">
            <v>3171798.9800000004</v>
          </cell>
          <cell r="C297">
            <v>134420.04999999999</v>
          </cell>
          <cell r="D297">
            <v>293132.37</v>
          </cell>
          <cell r="E297">
            <v>391483.62999999995</v>
          </cell>
          <cell r="F297">
            <v>553402.94000000006</v>
          </cell>
          <cell r="G297">
            <v>672128.61</v>
          </cell>
          <cell r="H297">
            <v>815457.37000000011</v>
          </cell>
          <cell r="I297">
            <v>951257.94</v>
          </cell>
          <cell r="J297">
            <v>1128556.73</v>
          </cell>
          <cell r="K297">
            <v>1335028.2599999998</v>
          </cell>
          <cell r="L297">
            <v>1413034.0899999999</v>
          </cell>
          <cell r="M297">
            <v>1471550.6400000001</v>
          </cell>
          <cell r="N297">
            <v>1148422.1399999999</v>
          </cell>
        </row>
        <row r="298">
          <cell r="A298" t="str">
            <v xml:space="preserve"> - pozostałe przychody operacyjne</v>
          </cell>
          <cell r="B298">
            <v>3765088.72</v>
          </cell>
          <cell r="C298">
            <v>179896.37</v>
          </cell>
          <cell r="D298">
            <v>387911.24</v>
          </cell>
          <cell r="E298">
            <v>596925.68999999994</v>
          </cell>
          <cell r="F298">
            <v>797246.77</v>
          </cell>
          <cell r="G298">
            <v>1005663.76</v>
          </cell>
          <cell r="H298">
            <v>1208190.8400000001</v>
          </cell>
          <cell r="I298">
            <v>1432898.66</v>
          </cell>
          <cell r="J298">
            <v>1706031.77</v>
          </cell>
          <cell r="K298">
            <v>1949682.94</v>
          </cell>
          <cell r="L298">
            <v>2122608.02</v>
          </cell>
          <cell r="M298">
            <v>2249028.6</v>
          </cell>
          <cell r="N298">
            <v>2255914.42</v>
          </cell>
        </row>
        <row r="299">
          <cell r="A299" t="str">
            <v xml:space="preserve"> - pozostałe koszty operacyjne</v>
          </cell>
          <cell r="B299">
            <v>593289.74</v>
          </cell>
          <cell r="C299">
            <v>45476.32</v>
          </cell>
          <cell r="D299">
            <v>94778.87</v>
          </cell>
          <cell r="E299">
            <v>205442.06</v>
          </cell>
          <cell r="F299">
            <v>243843.83</v>
          </cell>
          <cell r="G299">
            <v>333535.15000000002</v>
          </cell>
          <cell r="H299">
            <v>392733.47</v>
          </cell>
          <cell r="I299">
            <v>481640.72</v>
          </cell>
          <cell r="J299">
            <v>577475.04</v>
          </cell>
          <cell r="K299">
            <v>614654.68000000005</v>
          </cell>
          <cell r="L299">
            <v>709573.93</v>
          </cell>
          <cell r="M299">
            <v>777477.96</v>
          </cell>
          <cell r="N299">
            <v>1107492.28</v>
          </cell>
        </row>
        <row r="301">
          <cell r="A301" t="str">
            <v>WYNIK NA DZIAŁALNOŚCI OPERACYJNEJ</v>
          </cell>
          <cell r="B301">
            <v>14115398.470000003</v>
          </cell>
          <cell r="C301">
            <v>1093265.5999999987</v>
          </cell>
          <cell r="D301">
            <v>3240785.0600000042</v>
          </cell>
          <cell r="E301">
            <v>5916294.8000000091</v>
          </cell>
          <cell r="F301">
            <v>6566466.2199999997</v>
          </cell>
          <cell r="G301">
            <v>8877054.1700000018</v>
          </cell>
          <cell r="H301">
            <v>9743797.5600000136</v>
          </cell>
          <cell r="I301">
            <v>10195157.600000003</v>
          </cell>
          <cell r="J301">
            <v>10559140.980000015</v>
          </cell>
          <cell r="K301">
            <v>10774489.309999989</v>
          </cell>
          <cell r="L301">
            <v>10950841.320000002</v>
          </cell>
          <cell r="M301">
            <v>9224608.619999988</v>
          </cell>
          <cell r="N301">
            <v>6807892.8699999498</v>
          </cell>
        </row>
        <row r="303">
          <cell r="A303" t="str">
            <v>WYNIK NA OPERACJACH NADZWYCZAJNYCH</v>
          </cell>
          <cell r="B303">
            <v>0</v>
          </cell>
          <cell r="C303">
            <v>0</v>
          </cell>
          <cell r="D303">
            <v>0</v>
          </cell>
          <cell r="E303">
            <v>0</v>
          </cell>
          <cell r="F303">
            <v>0</v>
          </cell>
          <cell r="G303">
            <v>0</v>
          </cell>
          <cell r="H303">
            <v>-20028.330000000002</v>
          </cell>
          <cell r="I303">
            <v>-20028.330000000002</v>
          </cell>
          <cell r="J303">
            <v>-21409.06</v>
          </cell>
          <cell r="K303">
            <v>-31223.269999999997</v>
          </cell>
          <cell r="L303">
            <v>-44429.950000000004</v>
          </cell>
          <cell r="M303">
            <v>-17596.25</v>
          </cell>
          <cell r="N303">
            <v>-16732.919999999998</v>
          </cell>
        </row>
        <row r="304">
          <cell r="A304" t="str">
            <v xml:space="preserve"> - zyski nadzwyczajne </v>
          </cell>
          <cell r="B304">
            <v>0</v>
          </cell>
          <cell r="C304">
            <v>0</v>
          </cell>
          <cell r="D304">
            <v>0</v>
          </cell>
          <cell r="E304">
            <v>0</v>
          </cell>
          <cell r="F304">
            <v>0</v>
          </cell>
          <cell r="G304">
            <v>0</v>
          </cell>
          <cell r="H304">
            <v>6781.82</v>
          </cell>
          <cell r="I304">
            <v>6781.82</v>
          </cell>
          <cell r="J304">
            <v>9773.07</v>
          </cell>
          <cell r="K304">
            <v>9773.07</v>
          </cell>
          <cell r="L304">
            <v>11055.81</v>
          </cell>
          <cell r="M304">
            <v>37889.51</v>
          </cell>
          <cell r="N304">
            <v>44622.46</v>
          </cell>
        </row>
        <row r="305">
          <cell r="A305" t="str">
            <v xml:space="preserve"> - straty nadzwyczajne </v>
          </cell>
          <cell r="B305">
            <v>0</v>
          </cell>
          <cell r="C305">
            <v>0</v>
          </cell>
          <cell r="D305">
            <v>0</v>
          </cell>
          <cell r="E305">
            <v>0</v>
          </cell>
          <cell r="F305">
            <v>0</v>
          </cell>
          <cell r="G305">
            <v>0</v>
          </cell>
          <cell r="H305">
            <v>26810.15</v>
          </cell>
          <cell r="I305">
            <v>26810.15</v>
          </cell>
          <cell r="J305">
            <v>31182.13</v>
          </cell>
          <cell r="K305">
            <v>40996.339999999997</v>
          </cell>
          <cell r="L305">
            <v>55485.760000000002</v>
          </cell>
          <cell r="M305">
            <v>55485.760000000002</v>
          </cell>
          <cell r="N305">
            <v>61355.38</v>
          </cell>
        </row>
        <row r="307">
          <cell r="A307" t="str">
            <v>ZYSK BRUTTO</v>
          </cell>
          <cell r="B307">
            <v>14115398.470000003</v>
          </cell>
          <cell r="C307">
            <v>1093265.5999999987</v>
          </cell>
          <cell r="D307">
            <v>3240785.0600000042</v>
          </cell>
          <cell r="E307">
            <v>5916294.8000000091</v>
          </cell>
          <cell r="F307">
            <v>6566466.2199999997</v>
          </cell>
          <cell r="G307">
            <v>8877054.1700000018</v>
          </cell>
          <cell r="H307">
            <v>9723769.2300000135</v>
          </cell>
          <cell r="I307">
            <v>10175129.270000003</v>
          </cell>
          <cell r="J307">
            <v>10537731.920000015</v>
          </cell>
          <cell r="K307">
            <v>10743266.03999999</v>
          </cell>
          <cell r="L307">
            <v>10906411.370000003</v>
          </cell>
          <cell r="M307">
            <v>9207012.369999988</v>
          </cell>
          <cell r="N307">
            <v>6791159.9499999499</v>
          </cell>
        </row>
        <row r="309">
          <cell r="A309" t="str">
            <v>PODATEK DOCHODOWY</v>
          </cell>
          <cell r="B309">
            <v>6712074.0199999996</v>
          </cell>
          <cell r="C309">
            <v>1578618.91</v>
          </cell>
          <cell r="D309">
            <v>1552528.25</v>
          </cell>
          <cell r="E309">
            <v>2351107.67</v>
          </cell>
          <cell r="F309">
            <v>2621510.7599999998</v>
          </cell>
          <cell r="G309">
            <v>3371543.24</v>
          </cell>
          <cell r="H309">
            <v>4181244.56</v>
          </cell>
          <cell r="I309">
            <v>4463728.9000000004</v>
          </cell>
          <cell r="J309">
            <v>4722749.57</v>
          </cell>
          <cell r="K309">
            <v>4751375.1100000003</v>
          </cell>
          <cell r="L309">
            <v>5468108.2599999998</v>
          </cell>
          <cell r="M309">
            <v>0</v>
          </cell>
          <cell r="N309">
            <v>0</v>
          </cell>
        </row>
        <row r="311">
          <cell r="A311" t="str">
            <v>ZYSK NETTO</v>
          </cell>
          <cell r="B311">
            <v>7403324.450000003</v>
          </cell>
          <cell r="C311">
            <v>-485353.31000000122</v>
          </cell>
          <cell r="D311">
            <v>1688256.8100000042</v>
          </cell>
          <cell r="E311">
            <v>3565187.1300000092</v>
          </cell>
          <cell r="F311">
            <v>3944955.46</v>
          </cell>
          <cell r="G311">
            <v>5505510.9300000016</v>
          </cell>
          <cell r="H311">
            <v>5542524.670000013</v>
          </cell>
          <cell r="I311">
            <v>5711400.3700000029</v>
          </cell>
          <cell r="J311">
            <v>5814982.3500000145</v>
          </cell>
          <cell r="K311">
            <v>5991890.9299999895</v>
          </cell>
          <cell r="L311">
            <v>5438303.1100000031</v>
          </cell>
          <cell r="M311">
            <v>9207012.369999988</v>
          </cell>
          <cell r="N311">
            <v>6791159.9499999499</v>
          </cell>
        </row>
        <row r="1165">
          <cell r="A1165" t="str">
            <v>Wynik z tyt przelewów ZUS - przyrosty</v>
          </cell>
          <cell r="B1165">
            <v>36891</v>
          </cell>
          <cell r="C1165">
            <v>36922</v>
          </cell>
          <cell r="D1165">
            <v>36950</v>
          </cell>
          <cell r="E1165">
            <v>36981</v>
          </cell>
          <cell r="F1165">
            <v>37011</v>
          </cell>
          <cell r="G1165">
            <v>37042</v>
          </cell>
          <cell r="H1165">
            <v>37072</v>
          </cell>
          <cell r="I1165">
            <v>37103</v>
          </cell>
          <cell r="J1165">
            <v>37134</v>
          </cell>
          <cell r="K1165">
            <v>37164</v>
          </cell>
          <cell r="L1165">
            <v>37195</v>
          </cell>
          <cell r="M1165">
            <v>37225</v>
          </cell>
          <cell r="N1165">
            <v>37256</v>
          </cell>
        </row>
        <row r="1167">
          <cell r="A1167" t="str">
            <v>Wynik z tytułu przelewów ZUS</v>
          </cell>
          <cell r="B1167">
            <v>964528.36049999995</v>
          </cell>
          <cell r="C1167">
            <v>961043.16449999996</v>
          </cell>
          <cell r="D1167">
            <v>1050001.5009999999</v>
          </cell>
          <cell r="E1167">
            <v>1025161.3004999999</v>
          </cell>
          <cell r="F1167">
            <v>1031133.599</v>
          </cell>
          <cell r="G1167">
            <v>1063378.5760000001</v>
          </cell>
          <cell r="H1167">
            <v>1358932.8569999998</v>
          </cell>
          <cell r="I1167">
            <v>1268433.0874999992</v>
          </cell>
          <cell r="J1167">
            <v>1358291.8510000007</v>
          </cell>
          <cell r="K1167">
            <v>1457251.5585000012</v>
          </cell>
          <cell r="L1167">
            <v>1520546.5824999996</v>
          </cell>
          <cell r="M1167">
            <v>1234528.3250000002</v>
          </cell>
          <cell r="N1167">
            <v>1042793.1859999988</v>
          </cell>
        </row>
        <row r="1168">
          <cell r="A1168" t="str">
            <v xml:space="preserve"> - przychody</v>
          </cell>
          <cell r="B1168">
            <v>1294454.5</v>
          </cell>
          <cell r="C1168">
            <v>1292076</v>
          </cell>
          <cell r="D1168">
            <v>1382249.5</v>
          </cell>
          <cell r="E1168">
            <v>1345167.5</v>
          </cell>
          <cell r="F1168">
            <v>1334652.75</v>
          </cell>
          <cell r="G1168">
            <v>1359072.5</v>
          </cell>
          <cell r="H1168">
            <v>1683837.75</v>
          </cell>
          <cell r="I1168">
            <v>1652669.1999999993</v>
          </cell>
          <cell r="J1168">
            <v>1731107</v>
          </cell>
          <cell r="K1168">
            <v>1673602.7000000011</v>
          </cell>
          <cell r="L1168">
            <v>1742411.25</v>
          </cell>
          <cell r="M1168">
            <v>1728110.4000000004</v>
          </cell>
          <cell r="N1168">
            <v>1723135.3999999985</v>
          </cell>
        </row>
        <row r="1169">
          <cell r="A1169" t="str">
            <v xml:space="preserve"> - koszty</v>
          </cell>
          <cell r="B1169">
            <v>329926.13950000005</v>
          </cell>
          <cell r="C1169">
            <v>331032.83549999999</v>
          </cell>
          <cell r="D1169">
            <v>332247.99900000001</v>
          </cell>
          <cell r="E1169">
            <v>320006.1995000001</v>
          </cell>
          <cell r="F1169">
            <v>303519.15099999995</v>
          </cell>
          <cell r="G1169">
            <v>295693.92399999988</v>
          </cell>
          <cell r="H1169">
            <v>324904.89300000016</v>
          </cell>
          <cell r="I1169">
            <v>384236.11250000005</v>
          </cell>
          <cell r="J1169">
            <v>372815.14899999928</v>
          </cell>
          <cell r="K1169">
            <v>216351.14149999991</v>
          </cell>
          <cell r="L1169">
            <v>221864.66750000045</v>
          </cell>
          <cell r="M1169">
            <v>493582.07500000019</v>
          </cell>
          <cell r="N1169">
            <v>680342.21399999969</v>
          </cell>
        </row>
        <row r="1171">
          <cell r="A1171" t="str">
            <v>ZYSK BRUTTO BEZ PRZELEWÓW ZUS</v>
          </cell>
          <cell r="B1171">
            <v>-208968.52049997449</v>
          </cell>
          <cell r="C1171">
            <v>132222.43550000014</v>
          </cell>
          <cell r="D1171">
            <v>1097517.9589999998</v>
          </cell>
          <cell r="E1171">
            <v>1650348.4395000092</v>
          </cell>
          <cell r="F1171">
            <v>-380962.17900000839</v>
          </cell>
          <cell r="G1171">
            <v>1247209.3740000012</v>
          </cell>
          <cell r="H1171">
            <v>-512217.79699998815</v>
          </cell>
          <cell r="I1171">
            <v>-817073.04750000965</v>
          </cell>
          <cell r="J1171">
            <v>-995689.20099998917</v>
          </cell>
          <cell r="K1171">
            <v>-1251717.4385000262</v>
          </cell>
          <cell r="L1171">
            <v>-1357401.2524999864</v>
          </cell>
          <cell r="M1171">
            <v>-2933927.3250000142</v>
          </cell>
          <cell r="N1171">
            <v>-3458645.6060000379</v>
          </cell>
        </row>
        <row r="1177">
          <cell r="A1177" t="str">
            <v>Wynik z tyt przelewów ZUS - narastająco</v>
          </cell>
          <cell r="B1177">
            <v>36891</v>
          </cell>
          <cell r="C1177">
            <v>36922</v>
          </cell>
          <cell r="D1177">
            <v>36950</v>
          </cell>
          <cell r="E1177">
            <v>36981</v>
          </cell>
          <cell r="F1177">
            <v>37011</v>
          </cell>
          <cell r="G1177">
            <v>37042</v>
          </cell>
          <cell r="H1177">
            <v>37072</v>
          </cell>
          <cell r="I1177">
            <v>37103</v>
          </cell>
          <cell r="J1177">
            <v>37134</v>
          </cell>
          <cell r="K1177">
            <v>37164</v>
          </cell>
          <cell r="L1177">
            <v>37195</v>
          </cell>
          <cell r="M1177">
            <v>37225</v>
          </cell>
          <cell r="N1177">
            <v>37256</v>
          </cell>
        </row>
        <row r="1179">
          <cell r="A1179" t="str">
            <v>Wynik z tytułu przelewów ZUS</v>
          </cell>
          <cell r="B1179">
            <v>11396947.203</v>
          </cell>
          <cell r="C1179">
            <v>961043.16449999996</v>
          </cell>
          <cell r="D1179">
            <v>2011044.6655000001</v>
          </cell>
          <cell r="E1179">
            <v>3036205.966</v>
          </cell>
          <cell r="F1179">
            <v>4067339.5649999999</v>
          </cell>
          <cell r="G1179">
            <v>5130718.1409999998</v>
          </cell>
          <cell r="H1179">
            <v>6489650.9979999997</v>
          </cell>
          <cell r="I1179">
            <v>7758084.0854999991</v>
          </cell>
          <cell r="J1179">
            <v>9116375.9364999998</v>
          </cell>
          <cell r="K1179">
            <v>10573627.495000001</v>
          </cell>
          <cell r="L1179">
            <v>12094174.077500001</v>
          </cell>
          <cell r="M1179">
            <v>13328702.4025</v>
          </cell>
          <cell r="N1179">
            <v>14371495.588500001</v>
          </cell>
        </row>
        <row r="1180">
          <cell r="A1180" t="str">
            <v xml:space="preserve"> - przychody</v>
          </cell>
          <cell r="B1180">
            <v>14644713.75</v>
          </cell>
          <cell r="C1180">
            <v>1292076</v>
          </cell>
          <cell r="D1180">
            <v>2674325.5</v>
          </cell>
          <cell r="E1180">
            <v>4019493</v>
          </cell>
          <cell r="F1180">
            <v>5354145.75</v>
          </cell>
          <cell r="G1180">
            <v>6713218.25</v>
          </cell>
          <cell r="H1180">
            <v>8397056</v>
          </cell>
          <cell r="I1180">
            <v>10049725.199999999</v>
          </cell>
          <cell r="J1180">
            <v>11780832.199999999</v>
          </cell>
          <cell r="K1180">
            <v>13454434.9</v>
          </cell>
          <cell r="L1180">
            <v>15196846.15</v>
          </cell>
          <cell r="M1180">
            <v>16924956.550000001</v>
          </cell>
          <cell r="N1180">
            <v>18648091.949999999</v>
          </cell>
        </row>
        <row r="1181">
          <cell r="A1181" t="str">
            <v xml:space="preserve"> - koszty</v>
          </cell>
          <cell r="B1181">
            <v>3247766.5470000003</v>
          </cell>
          <cell r="C1181">
            <v>331032.83549999999</v>
          </cell>
          <cell r="D1181">
            <v>663280.8345</v>
          </cell>
          <cell r="E1181">
            <v>983287.0340000001</v>
          </cell>
          <cell r="F1181">
            <v>1286806.1850000001</v>
          </cell>
          <cell r="G1181">
            <v>1582500.1089999999</v>
          </cell>
          <cell r="H1181">
            <v>1907405.0020000001</v>
          </cell>
          <cell r="I1181">
            <v>2291641.1145000001</v>
          </cell>
          <cell r="J1181">
            <v>2664456.2634999994</v>
          </cell>
          <cell r="K1181">
            <v>2880807.4049999993</v>
          </cell>
          <cell r="L1181">
            <v>3102672.0724999998</v>
          </cell>
          <cell r="M1181">
            <v>3596254.1475</v>
          </cell>
          <cell r="N1181">
            <v>4276596.3614999996</v>
          </cell>
        </row>
        <row r="1183">
          <cell r="A1183" t="str">
            <v>ZYSK BRUTTO BEZ PRZELEWÓW ZUS</v>
          </cell>
          <cell r="B1183">
            <v>2718451.2670000326</v>
          </cell>
          <cell r="C1183">
            <v>132222.43550000014</v>
          </cell>
          <cell r="D1183">
            <v>1229740.3944999999</v>
          </cell>
          <cell r="E1183">
            <v>2880088.8340000091</v>
          </cell>
          <cell r="F1183">
            <v>2499126.6550000007</v>
          </cell>
          <cell r="G1183">
            <v>3746336.029000002</v>
          </cell>
          <cell r="H1183">
            <v>3234118.2320000138</v>
          </cell>
          <cell r="I1183">
            <v>2417045.1845000042</v>
          </cell>
          <cell r="J1183">
            <v>1421355.983500015</v>
          </cell>
          <cell r="K1183">
            <v>169638.54499998875</v>
          </cell>
          <cell r="L1183">
            <v>-1187762.7074999977</v>
          </cell>
          <cell r="M1183">
            <v>-4121690.0325000118</v>
          </cell>
          <cell r="N1183">
            <v>-7580335.6385000497</v>
          </cell>
        </row>
      </sheetData>
      <sheetData sheetId="9" refreshError="1"/>
      <sheetData sheetId="10" refreshError="1"/>
      <sheetData sheetId="11" refreshError="1">
        <row r="10">
          <cell r="A10" t="str">
            <v>AKTYWA              w     zł</v>
          </cell>
          <cell r="B10">
            <v>36525</v>
          </cell>
          <cell r="C10">
            <v>36556</v>
          </cell>
          <cell r="D10">
            <v>36585</v>
          </cell>
          <cell r="E10">
            <v>36616</v>
          </cell>
          <cell r="F10">
            <v>36646</v>
          </cell>
          <cell r="G10">
            <v>36677</v>
          </cell>
          <cell r="H10">
            <v>36707</v>
          </cell>
          <cell r="I10">
            <v>36738</v>
          </cell>
          <cell r="J10">
            <v>36769</v>
          </cell>
          <cell r="K10">
            <v>36799</v>
          </cell>
          <cell r="L10">
            <v>36830</v>
          </cell>
          <cell r="M10">
            <v>36860</v>
          </cell>
          <cell r="N10">
            <v>36891</v>
          </cell>
        </row>
        <row r="12">
          <cell r="A12" t="str">
            <v xml:space="preserve"> gotówka</v>
          </cell>
          <cell r="C12">
            <v>10620625.524954559</v>
          </cell>
          <cell r="D12">
            <v>11408710.109142466</v>
          </cell>
          <cell r="E12">
            <v>12177132.984314926</v>
          </cell>
          <cell r="F12">
            <v>12910523.544979205</v>
          </cell>
          <cell r="G12">
            <v>13660002.935368091</v>
          </cell>
          <cell r="H12">
            <v>14450820.003838776</v>
          </cell>
          <cell r="I12">
            <v>15173106.478829531</v>
          </cell>
          <cell r="J12">
            <v>15903550.799178846</v>
          </cell>
          <cell r="K12">
            <v>16726444.333428284</v>
          </cell>
          <cell r="L12">
            <v>17591747.852805261</v>
          </cell>
          <cell r="M12">
            <v>18381578.814107623</v>
          </cell>
          <cell r="N12">
            <v>19085529.562722199</v>
          </cell>
        </row>
        <row r="13">
          <cell r="A13" t="str">
            <v xml:space="preserve"> konta w innych bankach</v>
          </cell>
          <cell r="C13">
            <v>35564233.281655721</v>
          </cell>
          <cell r="D13">
            <v>35834745.752939746</v>
          </cell>
          <cell r="E13">
            <v>38550833.239868514</v>
          </cell>
          <cell r="F13">
            <v>35579293.564414881</v>
          </cell>
          <cell r="G13">
            <v>38728212.21808859</v>
          </cell>
          <cell r="H13">
            <v>48056985.645554356</v>
          </cell>
          <cell r="I13">
            <v>49649773.094903968</v>
          </cell>
          <cell r="J13">
            <v>45001976.023683794</v>
          </cell>
          <cell r="K13">
            <v>45472859.88828671</v>
          </cell>
          <cell r="L13">
            <v>42804374.68542441</v>
          </cell>
          <cell r="M13">
            <v>43206596.495052755</v>
          </cell>
          <cell r="N13">
            <v>48645914.304698147</v>
          </cell>
        </row>
        <row r="14">
          <cell r="A14" t="str">
            <v xml:space="preserve"> lokaty międzybankowe</v>
          </cell>
          <cell r="C14">
            <v>287635443.85735923</v>
          </cell>
          <cell r="D14">
            <v>286427837.43870103</v>
          </cell>
          <cell r="E14">
            <v>332821969.79607266</v>
          </cell>
          <cell r="F14">
            <v>289212446.19055426</v>
          </cell>
          <cell r="G14">
            <v>340452288.11248028</v>
          </cell>
          <cell r="H14">
            <v>483343073.20500839</v>
          </cell>
          <cell r="I14">
            <v>454433922.7299493</v>
          </cell>
          <cell r="J14">
            <v>337871840.77290624</v>
          </cell>
          <cell r="K14">
            <v>361552774.81808037</v>
          </cell>
          <cell r="L14">
            <v>353167512.92751276</v>
          </cell>
          <cell r="M14">
            <v>374644205.65781456</v>
          </cell>
          <cell r="N14">
            <v>473684631.42891234</v>
          </cell>
        </row>
        <row r="15">
          <cell r="A15" t="str">
            <v xml:space="preserve"> papiery wartościowe</v>
          </cell>
          <cell r="C15">
            <v>319548694.68142289</v>
          </cell>
          <cell r="D15">
            <v>308171582.50747395</v>
          </cell>
          <cell r="E15">
            <v>300684067.63335937</v>
          </cell>
          <cell r="F15">
            <v>281387133.03772402</v>
          </cell>
          <cell r="G15">
            <v>272337058.40773106</v>
          </cell>
          <cell r="H15">
            <v>304860424.91888183</v>
          </cell>
          <cell r="I15">
            <v>355428274.68321878</v>
          </cell>
          <cell r="J15">
            <v>360946195.36549324</v>
          </cell>
          <cell r="K15">
            <v>320912015.91245663</v>
          </cell>
          <cell r="L15">
            <v>256433298.05934298</v>
          </cell>
          <cell r="M15">
            <v>215920793.79963464</v>
          </cell>
          <cell r="N15">
            <v>198050920.85561523</v>
          </cell>
        </row>
        <row r="16">
          <cell r="A16" t="str">
            <v xml:space="preserve"> debet w rachunku bieżącym Poczty</v>
          </cell>
          <cell r="C16">
            <v>0</v>
          </cell>
          <cell r="D16">
            <v>0</v>
          </cell>
          <cell r="E16">
            <v>0</v>
          </cell>
          <cell r="F16">
            <v>0</v>
          </cell>
          <cell r="G16">
            <v>0</v>
          </cell>
          <cell r="H16">
            <v>0</v>
          </cell>
          <cell r="I16">
            <v>0</v>
          </cell>
          <cell r="J16">
            <v>0</v>
          </cell>
          <cell r="K16">
            <v>0</v>
          </cell>
          <cell r="L16">
            <v>0</v>
          </cell>
          <cell r="M16">
            <v>0</v>
          </cell>
          <cell r="N16">
            <v>0</v>
          </cell>
        </row>
        <row r="18">
          <cell r="A18" t="str">
            <v xml:space="preserve"> KREDYTY OGÓŁEM</v>
          </cell>
          <cell r="C18">
            <v>373624800</v>
          </cell>
          <cell r="D18">
            <v>379915983.54847264</v>
          </cell>
          <cell r="E18">
            <v>391924503.75228608</v>
          </cell>
          <cell r="F18">
            <v>406900178.67841655</v>
          </cell>
          <cell r="G18">
            <v>423696974.95553643</v>
          </cell>
          <cell r="H18">
            <v>441159580.18779999</v>
          </cell>
          <cell r="I18">
            <v>454942378.42919201</v>
          </cell>
          <cell r="J18">
            <v>475350515.55223322</v>
          </cell>
          <cell r="K18">
            <v>498923078.7968232</v>
          </cell>
          <cell r="L18">
            <v>525155986.47066706</v>
          </cell>
          <cell r="M18">
            <v>550901254.63044345</v>
          </cell>
          <cell r="N18">
            <v>579043854.08864188</v>
          </cell>
        </row>
        <row r="19">
          <cell r="A19" t="str">
            <v xml:space="preserve"> kredyty gospodarcze</v>
          </cell>
          <cell r="C19">
            <v>136295000</v>
          </cell>
          <cell r="D19">
            <v>138712033.29550323</v>
          </cell>
          <cell r="E19">
            <v>144155000.29635656</v>
          </cell>
          <cell r="F19">
            <v>150427125.00371224</v>
          </cell>
          <cell r="G19">
            <v>157607200.79829314</v>
          </cell>
          <cell r="H19">
            <v>164448425.51169384</v>
          </cell>
          <cell r="I19">
            <v>167089477.72916505</v>
          </cell>
          <cell r="J19">
            <v>174838667.26753926</v>
          </cell>
          <cell r="K19">
            <v>183907753.00937238</v>
          </cell>
          <cell r="L19">
            <v>193968222.39741966</v>
          </cell>
          <cell r="M19">
            <v>203341947.4011443</v>
          </cell>
          <cell r="N19">
            <v>213302329.02823412</v>
          </cell>
        </row>
        <row r="20">
          <cell r="A20" t="str">
            <v xml:space="preserve">    - regularne</v>
          </cell>
          <cell r="C20">
            <v>121190736.15342239</v>
          </cell>
          <cell r="D20">
            <v>123298370.02392617</v>
          </cell>
          <cell r="E20">
            <v>129134919.19683053</v>
          </cell>
          <cell r="F20">
            <v>135767848.35111371</v>
          </cell>
          <cell r="G20">
            <v>143210408.94863662</v>
          </cell>
          <cell r="H20">
            <v>150343716.94236702</v>
          </cell>
          <cell r="I20">
            <v>153371684.97471088</v>
          </cell>
          <cell r="J20">
            <v>161303653.83324885</v>
          </cell>
          <cell r="K20">
            <v>170553940.7484926</v>
          </cell>
          <cell r="L20">
            <v>180759013.88378933</v>
          </cell>
          <cell r="M20">
            <v>190248164.43318287</v>
          </cell>
          <cell r="N20">
            <v>200445753.75687766</v>
          </cell>
        </row>
        <row r="21">
          <cell r="A21" t="str">
            <v xml:space="preserve">    - zagrożone</v>
          </cell>
          <cell r="C21">
            <v>15104263.846577609</v>
          </cell>
          <cell r="D21">
            <v>15413663.271577071</v>
          </cell>
          <cell r="E21">
            <v>15020081.099526029</v>
          </cell>
          <cell r="F21">
            <v>14659276.652598556</v>
          </cell>
          <cell r="G21">
            <v>14396791.849656519</v>
          </cell>
          <cell r="H21">
            <v>14104708.569326816</v>
          </cell>
          <cell r="I21">
            <v>13717792.754454145</v>
          </cell>
          <cell r="J21">
            <v>13535013.434290407</v>
          </cell>
          <cell r="K21">
            <v>13353812.260879794</v>
          </cell>
          <cell r="L21">
            <v>13209208.513630325</v>
          </cell>
          <cell r="M21">
            <v>13093782.96796144</v>
          </cell>
          <cell r="N21">
            <v>12856575.271356465</v>
          </cell>
        </row>
        <row r="22">
          <cell r="A22" t="str">
            <v xml:space="preserve">          poniżej standardu</v>
          </cell>
          <cell r="C22">
            <v>801898.6617332329</v>
          </cell>
          <cell r="D22">
            <v>887504.5569810028</v>
          </cell>
          <cell r="E22">
            <v>899471.46996003261</v>
          </cell>
          <cell r="F22">
            <v>951676.75830815744</v>
          </cell>
          <cell r="G22">
            <v>1037537.6140444271</v>
          </cell>
          <cell r="H22">
            <v>1096263.0792356217</v>
          </cell>
          <cell r="I22">
            <v>1108358.6317851043</v>
          </cell>
          <cell r="J22">
            <v>1103499.0910839816</v>
          </cell>
          <cell r="K22">
            <v>1105374.4285771938</v>
          </cell>
          <cell r="L22">
            <v>1192329.768780242</v>
          </cell>
          <cell r="M22">
            <v>1292960.2470791484</v>
          </cell>
          <cell r="N22">
            <v>1334847.5483529801</v>
          </cell>
        </row>
        <row r="23">
          <cell r="A23" t="str">
            <v xml:space="preserve">          wątpliwe</v>
          </cell>
          <cell r="C23">
            <v>3156881.4734122399</v>
          </cell>
          <cell r="D23">
            <v>2993429.0246794107</v>
          </cell>
          <cell r="E23">
            <v>2746694.3949765274</v>
          </cell>
          <cell r="F23">
            <v>2546591.1405938836</v>
          </cell>
          <cell r="G23">
            <v>2370254.4771135836</v>
          </cell>
          <cell r="H23">
            <v>2182559.2669572858</v>
          </cell>
          <cell r="I23">
            <v>1644451.6812989214</v>
          </cell>
          <cell r="J23">
            <v>1524251.2756609821</v>
          </cell>
          <cell r="K23">
            <v>1439393.801891228</v>
          </cell>
          <cell r="L23">
            <v>1292187.9415497754</v>
          </cell>
          <cell r="M23">
            <v>1167395.4529312141</v>
          </cell>
          <cell r="N23">
            <v>1057799.414813312</v>
          </cell>
        </row>
        <row r="24">
          <cell r="A24" t="str">
            <v xml:space="preserve">          stracone</v>
          </cell>
          <cell r="C24">
            <v>11145483.711432137</v>
          </cell>
          <cell r="D24">
            <v>11532729.689916657</v>
          </cell>
          <cell r="E24">
            <v>11373915.234589469</v>
          </cell>
          <cell r="F24">
            <v>11161008.753696514</v>
          </cell>
          <cell r="G24">
            <v>10988999.758498508</v>
          </cell>
          <cell r="H24">
            <v>10825886.223133909</v>
          </cell>
          <cell r="I24">
            <v>10964982.44137012</v>
          </cell>
          <cell r="J24">
            <v>10907263.067545444</v>
          </cell>
          <cell r="K24">
            <v>10809044.030411372</v>
          </cell>
          <cell r="L24">
            <v>10724690.803300308</v>
          </cell>
          <cell r="M24">
            <v>10633427.267951077</v>
          </cell>
          <cell r="N24">
            <v>10463928.308190174</v>
          </cell>
        </row>
        <row r="25">
          <cell r="A25" t="str">
            <v xml:space="preserve"> kredyty konsumpcyjne</v>
          </cell>
          <cell r="C25">
            <v>237329800</v>
          </cell>
          <cell r="D25">
            <v>241203950.25296941</v>
          </cell>
          <cell r="E25">
            <v>247769503.45592949</v>
          </cell>
          <cell r="F25">
            <v>256473053.67470425</v>
          </cell>
          <cell r="G25">
            <v>266089774.15724325</v>
          </cell>
          <cell r="H25">
            <v>276711154.6761061</v>
          </cell>
          <cell r="I25">
            <v>287852900.70002693</v>
          </cell>
          <cell r="J25">
            <v>300511848.2846939</v>
          </cell>
          <cell r="K25">
            <v>315015325.78745085</v>
          </cell>
          <cell r="L25">
            <v>331187764.07324737</v>
          </cell>
          <cell r="M25">
            <v>347559307.22929907</v>
          </cell>
          <cell r="N25">
            <v>365741525.06040782</v>
          </cell>
        </row>
        <row r="26">
          <cell r="A26" t="str">
            <v xml:space="preserve">     - regularne</v>
          </cell>
          <cell r="C26">
            <v>224896997.29629594</v>
          </cell>
          <cell r="D26">
            <v>228932401.07606873</v>
          </cell>
          <cell r="E26">
            <v>235397188.0411548</v>
          </cell>
          <cell r="F26">
            <v>243900340.67485934</v>
          </cell>
          <cell r="G26">
            <v>253500185.53922093</v>
          </cell>
          <cell r="H26">
            <v>263950487.66018647</v>
          </cell>
          <cell r="I26">
            <v>275067859.93229234</v>
          </cell>
          <cell r="J26">
            <v>287550352.90178967</v>
          </cell>
          <cell r="K26">
            <v>302258331.63656384</v>
          </cell>
          <cell r="L26">
            <v>318101706.79306656</v>
          </cell>
          <cell r="M26">
            <v>334310380.35244966</v>
          </cell>
          <cell r="N26">
            <v>352211633.52653849</v>
          </cell>
        </row>
        <row r="27">
          <cell r="A27" t="str">
            <v xml:space="preserve">     - zagrożone</v>
          </cell>
          <cell r="C27">
            <v>12432802.703704048</v>
          </cell>
          <cell r="D27">
            <v>12271549.176900666</v>
          </cell>
          <cell r="E27">
            <v>12372315.414774694</v>
          </cell>
          <cell r="F27">
            <v>12572712.999844884</v>
          </cell>
          <cell r="G27">
            <v>12589588.618022306</v>
          </cell>
          <cell r="H27">
            <v>12760667.01591962</v>
          </cell>
          <cell r="I27">
            <v>12785040.767734604</v>
          </cell>
          <cell r="J27">
            <v>12961495.382904235</v>
          </cell>
          <cell r="K27">
            <v>12756994.150887033</v>
          </cell>
          <cell r="L27">
            <v>13086057.280180808</v>
          </cell>
          <cell r="M27">
            <v>13248926.876849394</v>
          </cell>
          <cell r="N27">
            <v>13529891.533869311</v>
          </cell>
        </row>
        <row r="28">
          <cell r="A28" t="str">
            <v xml:space="preserve">            poniżej standardu</v>
          </cell>
          <cell r="C28">
            <v>5024989.788318539</v>
          </cell>
          <cell r="D28">
            <v>4970721.8703071056</v>
          </cell>
          <cell r="E28">
            <v>5097504.9973281445</v>
          </cell>
          <cell r="F28">
            <v>5132168.1693939678</v>
          </cell>
          <cell r="G28">
            <v>5184430.6021647649</v>
          </cell>
          <cell r="H28">
            <v>5245098.7984589832</v>
          </cell>
          <cell r="I28">
            <v>5338173.9970434271</v>
          </cell>
          <cell r="J28">
            <v>5434004.5922428491</v>
          </cell>
          <cell r="K28">
            <v>5395289.8497174606</v>
          </cell>
          <cell r="L28">
            <v>5555876.0238694502</v>
          </cell>
          <cell r="M28">
            <v>5639777.4520170195</v>
          </cell>
          <cell r="N28">
            <v>5812239.3275963506</v>
          </cell>
        </row>
        <row r="29">
          <cell r="A29" t="str">
            <v xml:space="preserve">            wątpliwe</v>
          </cell>
          <cell r="C29">
            <v>2427845.940226682</v>
          </cell>
          <cell r="D29">
            <v>2418219.4675596263</v>
          </cell>
          <cell r="E29">
            <v>2438448.7488217219</v>
          </cell>
          <cell r="F29">
            <v>2534688.2159249345</v>
          </cell>
          <cell r="G29">
            <v>2503808.9925147565</v>
          </cell>
          <cell r="H29">
            <v>2585363.3591532828</v>
          </cell>
          <cell r="I29">
            <v>2587840.4367749151</v>
          </cell>
          <cell r="J29">
            <v>2609152.6736795129</v>
          </cell>
          <cell r="K29">
            <v>2503710.9549313844</v>
          </cell>
          <cell r="L29">
            <v>2580405.8526326227</v>
          </cell>
          <cell r="M29">
            <v>2637417.947627435</v>
          </cell>
          <cell r="N29">
            <v>2696239.2541356487</v>
          </cell>
        </row>
        <row r="30">
          <cell r="A30" t="str">
            <v xml:space="preserve">            stracone</v>
          </cell>
          <cell r="C30">
            <v>4979966.9751588246</v>
          </cell>
          <cell r="D30">
            <v>4882607.8390339334</v>
          </cell>
          <cell r="E30">
            <v>4836361.6686248276</v>
          </cell>
          <cell r="F30">
            <v>4905856.6145259822</v>
          </cell>
          <cell r="G30">
            <v>4901349.0233427836</v>
          </cell>
          <cell r="H30">
            <v>4930204.8583073542</v>
          </cell>
          <cell r="I30">
            <v>4859026.3339162627</v>
          </cell>
          <cell r="J30">
            <v>4918338.1169818724</v>
          </cell>
          <cell r="K30">
            <v>4857993.3462381857</v>
          </cell>
          <cell r="L30">
            <v>4949775.4036787348</v>
          </cell>
          <cell r="M30">
            <v>4971731.4772049403</v>
          </cell>
          <cell r="N30">
            <v>5021412.9521373129</v>
          </cell>
        </row>
        <row r="31">
          <cell r="A31" t="str">
            <v xml:space="preserve"> Rezerwy na należności</v>
          </cell>
          <cell r="C31">
            <v>-16005052.997725688</v>
          </cell>
          <cell r="D31">
            <v>-16123770.251605544</v>
          </cell>
          <cell r="E31">
            <v>-16000530.505885366</v>
          </cell>
          <cell r="F31">
            <v>-15979922.928377386</v>
          </cell>
          <cell r="G31">
            <v>-15883059.181290833</v>
          </cell>
          <cell r="H31">
            <v>-15868928.228581203</v>
          </cell>
          <cell r="I31">
            <v>-15815435.155428994</v>
          </cell>
          <cell r="J31">
            <v>-15895686.277002068</v>
          </cell>
          <cell r="K31">
            <v>-15795462.24344659</v>
          </cell>
          <cell r="L31">
            <v>-15938694.475175874</v>
          </cell>
          <cell r="M31">
            <v>-16007020.140019225</v>
          </cell>
          <cell r="N31">
            <v>-16078215.532663539</v>
          </cell>
        </row>
        <row r="34">
          <cell r="A34" t="str">
            <v>inne aktywa</v>
          </cell>
          <cell r="B34">
            <v>40699.502769999977</v>
          </cell>
          <cell r="C34">
            <v>160000000</v>
          </cell>
          <cell r="D34">
            <v>160000000</v>
          </cell>
          <cell r="E34">
            <v>160000000</v>
          </cell>
          <cell r="F34">
            <v>175000000</v>
          </cell>
          <cell r="G34">
            <v>175000000</v>
          </cell>
          <cell r="H34">
            <v>175000000</v>
          </cell>
          <cell r="I34">
            <v>180000000</v>
          </cell>
          <cell r="J34">
            <v>185000000</v>
          </cell>
          <cell r="K34">
            <v>185000000</v>
          </cell>
          <cell r="L34">
            <v>195000000</v>
          </cell>
          <cell r="M34">
            <v>195000000</v>
          </cell>
          <cell r="N34">
            <v>195000000</v>
          </cell>
        </row>
        <row r="35">
          <cell r="A35" t="str">
            <v>udziały finansowe</v>
          </cell>
          <cell r="B35">
            <v>0</v>
          </cell>
          <cell r="C35">
            <v>2040600.0000000002</v>
          </cell>
          <cell r="D35">
            <v>2040600.0000000002</v>
          </cell>
          <cell r="E35">
            <v>2040600.0000000002</v>
          </cell>
          <cell r="F35">
            <v>2040600.0000000002</v>
          </cell>
          <cell r="G35">
            <v>2040600.0000000002</v>
          </cell>
          <cell r="H35">
            <v>2040600.0000000002</v>
          </cell>
          <cell r="I35">
            <v>2040600.0000000002</v>
          </cell>
          <cell r="J35">
            <v>2040600.0000000002</v>
          </cell>
          <cell r="K35">
            <v>2040600.0000000002</v>
          </cell>
          <cell r="L35">
            <v>2040600.0000000002</v>
          </cell>
          <cell r="M35">
            <v>2040600.0000000002</v>
          </cell>
          <cell r="N35">
            <v>2040600.0000000002</v>
          </cell>
        </row>
        <row r="36">
          <cell r="A36" t="str">
            <v>majątek trwały netto</v>
          </cell>
          <cell r="B36">
            <v>14959.513999999999</v>
          </cell>
          <cell r="C36">
            <v>26961615.456305008</v>
          </cell>
          <cell r="D36">
            <v>30764945.975315008</v>
          </cell>
          <cell r="E36">
            <v>34732451.517030001</v>
          </cell>
          <cell r="F36">
            <v>38133004.22759334</v>
          </cell>
          <cell r="G36">
            <v>42238908.574338339</v>
          </cell>
          <cell r="H36">
            <v>45319634.557265013</v>
          </cell>
          <cell r="I36">
            <v>46816710.913873345</v>
          </cell>
          <cell r="J36">
            <v>47857239.694163352</v>
          </cell>
          <cell r="K36">
            <v>49060398.648135014</v>
          </cell>
          <cell r="L36">
            <v>50486493.77591379</v>
          </cell>
          <cell r="M36">
            <v>50633764.89800141</v>
          </cell>
          <cell r="N36">
            <v>50341776.604187377</v>
          </cell>
        </row>
        <row r="38">
          <cell r="A38" t="str">
            <v>AKTYWA OGÓŁEM</v>
          </cell>
          <cell r="B38">
            <v>558587.01823759999</v>
          </cell>
          <cell r="C38">
            <v>1199990959.803972</v>
          </cell>
          <cell r="D38">
            <v>1198440635.0804393</v>
          </cell>
          <cell r="E38">
            <v>1256931028.4170461</v>
          </cell>
          <cell r="F38">
            <v>1225183256.315305</v>
          </cell>
          <cell r="G38">
            <v>1292270986.0222518</v>
          </cell>
          <cell r="H38">
            <v>1498362190.2897675</v>
          </cell>
          <cell r="I38">
            <v>1542669331.1745379</v>
          </cell>
          <cell r="J38">
            <v>1454076231.9306569</v>
          </cell>
          <cell r="K38">
            <v>1463892710.1537635</v>
          </cell>
          <cell r="L38">
            <v>1426741319.2964907</v>
          </cell>
          <cell r="M38">
            <v>1434721774.1550355</v>
          </cell>
          <cell r="N38">
            <v>1549815011.3121138</v>
          </cell>
        </row>
        <row r="41">
          <cell r="A41" t="str">
            <v>PASYWA                    w  zł</v>
          </cell>
        </row>
        <row r="43">
          <cell r="A43" t="str">
            <v xml:space="preserve"> zobowiązania bieżące</v>
          </cell>
          <cell r="C43">
            <v>204285111.67156664</v>
          </cell>
          <cell r="D43">
            <v>223313190.05112657</v>
          </cell>
          <cell r="E43">
            <v>232407305.56261051</v>
          </cell>
          <cell r="F43">
            <v>139288331.60175979</v>
          </cell>
          <cell r="G43">
            <v>148079916.32177457</v>
          </cell>
          <cell r="H43">
            <v>154146641.5667665</v>
          </cell>
          <cell r="I43">
            <v>164844504.86133319</v>
          </cell>
          <cell r="J43">
            <v>178620823.61700299</v>
          </cell>
          <cell r="K43">
            <v>189999005.56106216</v>
          </cell>
          <cell r="L43">
            <v>199971260.23954305</v>
          </cell>
          <cell r="M43">
            <v>209039200.09176028</v>
          </cell>
          <cell r="N43">
            <v>235407426.55883914</v>
          </cell>
        </row>
        <row r="44">
          <cell r="A44" t="str">
            <v xml:space="preserve">   - Poczta  </v>
          </cell>
          <cell r="C44">
            <v>109333445.00489998</v>
          </cell>
          <cell r="D44">
            <v>117046845.00489998</v>
          </cell>
          <cell r="E44">
            <v>115981345.00489998</v>
          </cell>
          <cell r="F44">
            <v>14945919.452200003</v>
          </cell>
          <cell r="G44">
            <v>14730219.452200003</v>
          </cell>
          <cell r="H44">
            <v>11876119.452200003</v>
          </cell>
          <cell r="I44">
            <v>13209519.452200003</v>
          </cell>
          <cell r="J44">
            <v>16822119.452199999</v>
          </cell>
          <cell r="K44">
            <v>17907719.452199999</v>
          </cell>
          <cell r="L44">
            <v>15837219.452199999</v>
          </cell>
          <cell r="M44">
            <v>13880419.452199999</v>
          </cell>
          <cell r="N44">
            <v>29938919.452199996</v>
          </cell>
        </row>
        <row r="45">
          <cell r="A45" t="str">
            <v xml:space="preserve">   - osoby prawne i sektor finansowy</v>
          </cell>
          <cell r="C45">
            <v>60751666.666666664</v>
          </cell>
          <cell r="D45">
            <v>67866445.046226576</v>
          </cell>
          <cell r="E45">
            <v>73825860.557710528</v>
          </cell>
          <cell r="F45">
            <v>77542412.149559796</v>
          </cell>
          <cell r="G45">
            <v>82349696.869574562</v>
          </cell>
          <cell r="H45">
            <v>87070522.11456652</v>
          </cell>
          <cell r="I45">
            <v>92235085.409133196</v>
          </cell>
          <cell r="J45">
            <v>98198604.164802983</v>
          </cell>
          <cell r="K45">
            <v>104291286.10886218</v>
          </cell>
          <cell r="L45">
            <v>112134040.78734304</v>
          </cell>
          <cell r="M45">
            <v>118958780.63956028</v>
          </cell>
          <cell r="N45">
            <v>125068507.10663913</v>
          </cell>
        </row>
        <row r="46">
          <cell r="A46" t="str">
            <v xml:space="preserve">   - osoby fizyczne</v>
          </cell>
          <cell r="C46">
            <v>34200000</v>
          </cell>
          <cell r="D46">
            <v>38399900</v>
          </cell>
          <cell r="E46">
            <v>42600099.999999993</v>
          </cell>
          <cell r="F46">
            <v>46800000</v>
          </cell>
          <cell r="G46">
            <v>51000000</v>
          </cell>
          <cell r="H46">
            <v>55200000</v>
          </cell>
          <cell r="I46">
            <v>59399899.999999993</v>
          </cell>
          <cell r="J46">
            <v>63600099.999999993</v>
          </cell>
          <cell r="K46">
            <v>67800000</v>
          </cell>
          <cell r="L46">
            <v>72000000</v>
          </cell>
          <cell r="M46">
            <v>76200000</v>
          </cell>
          <cell r="N46">
            <v>80400000</v>
          </cell>
        </row>
        <row r="48">
          <cell r="A48" t="str">
            <v xml:space="preserve"> depozyty Poczty -  rynek międzybankowy</v>
          </cell>
          <cell r="C48">
            <v>52407016.387100004</v>
          </cell>
          <cell r="D48">
            <v>7888716.3871000009</v>
          </cell>
          <cell r="E48">
            <v>7888716.3871000009</v>
          </cell>
          <cell r="F48">
            <v>50915116.387100004</v>
          </cell>
          <cell r="G48">
            <v>60750916.387099996</v>
          </cell>
          <cell r="H48">
            <v>78167416.387100011</v>
          </cell>
          <cell r="I48">
            <v>73998316.387100011</v>
          </cell>
          <cell r="J48">
            <v>74859916.387100011</v>
          </cell>
          <cell r="K48">
            <v>77681616.387099996</v>
          </cell>
          <cell r="L48">
            <v>61930516.387100011</v>
          </cell>
          <cell r="M48">
            <v>71107116.387100011</v>
          </cell>
          <cell r="N48">
            <v>72338716.387100026</v>
          </cell>
        </row>
        <row r="51">
          <cell r="A51" t="str">
            <v xml:space="preserve"> zobowiązania terminowe</v>
          </cell>
          <cell r="C51">
            <v>495990057.79648113</v>
          </cell>
          <cell r="D51">
            <v>527205411.08430779</v>
          </cell>
          <cell r="E51">
            <v>575594628.62951732</v>
          </cell>
          <cell r="F51">
            <v>562797474.0093385</v>
          </cell>
          <cell r="G51">
            <v>610813870.31945562</v>
          </cell>
          <cell r="H51">
            <v>784765003.32770705</v>
          </cell>
          <cell r="I51">
            <v>811946027.32096267</v>
          </cell>
          <cell r="J51">
            <v>698942032.98391366</v>
          </cell>
          <cell r="K51">
            <v>694707947.11610675</v>
          </cell>
          <cell r="L51">
            <v>644010915.12837088</v>
          </cell>
          <cell r="M51">
            <v>634279006.16775894</v>
          </cell>
          <cell r="N51">
            <v>721797016.94185197</v>
          </cell>
        </row>
        <row r="52">
          <cell r="A52" t="str">
            <v xml:space="preserve">  - Poczta</v>
          </cell>
          <cell r="C52">
            <v>230920520.22739995</v>
          </cell>
          <cell r="D52">
            <v>246735820.22739995</v>
          </cell>
          <cell r="E52">
            <v>279236420.22739989</v>
          </cell>
          <cell r="F52">
            <v>249495020.22739995</v>
          </cell>
          <cell r="G52">
            <v>281112620.22739995</v>
          </cell>
          <cell r="H52">
            <v>437177220.22739989</v>
          </cell>
          <cell r="I52">
            <v>449238420.22739989</v>
          </cell>
          <cell r="J52">
            <v>321637320.22739995</v>
          </cell>
          <cell r="K52">
            <v>299801120.22739995</v>
          </cell>
          <cell r="L52">
            <v>231814520.22739995</v>
          </cell>
          <cell r="M52">
            <v>206333420.22739992</v>
          </cell>
          <cell r="N52">
            <v>280298420.22739989</v>
          </cell>
        </row>
        <row r="53">
          <cell r="A53" t="str">
            <v xml:space="preserve">  - osoby prawne i sektor finansowy</v>
          </cell>
          <cell r="C53">
            <v>54005600.000000007</v>
          </cell>
          <cell r="D53">
            <v>61705340</v>
          </cell>
          <cell r="E53">
            <v>69426634.549999982</v>
          </cell>
          <cell r="F53">
            <v>77551192.774700001</v>
          </cell>
          <cell r="G53">
            <v>85161432.106230035</v>
          </cell>
          <cell r="H53">
            <v>92598038.918045834</v>
          </cell>
          <cell r="I53">
            <v>98602784.272635087</v>
          </cell>
          <cell r="J53">
            <v>104149224.97041948</v>
          </cell>
          <cell r="K53">
            <v>111109848.85537367</v>
          </cell>
          <cell r="L53">
            <v>116537518.96032599</v>
          </cell>
          <cell r="M53">
            <v>121137203.69180618</v>
          </cell>
          <cell r="N53">
            <v>124397904.13435219</v>
          </cell>
        </row>
        <row r="54">
          <cell r="A54" t="str">
            <v xml:space="preserve">  - osoby fizyczne</v>
          </cell>
          <cell r="C54">
            <v>211002625.63368115</v>
          </cell>
          <cell r="D54">
            <v>218707467.9538078</v>
          </cell>
          <cell r="E54">
            <v>226879319.9813174</v>
          </cell>
          <cell r="F54">
            <v>235703536.16873857</v>
          </cell>
          <cell r="G54">
            <v>244496622.17962557</v>
          </cell>
          <cell r="H54">
            <v>254951077.40836129</v>
          </cell>
          <cell r="I54">
            <v>264070685.07932767</v>
          </cell>
          <cell r="J54">
            <v>273125879.07679421</v>
          </cell>
          <cell r="K54">
            <v>283771898.35633308</v>
          </cell>
          <cell r="L54">
            <v>295638325.29594493</v>
          </cell>
          <cell r="M54">
            <v>306792360.63615286</v>
          </cell>
          <cell r="N54">
            <v>317089200</v>
          </cell>
        </row>
        <row r="55">
          <cell r="A55" t="str">
            <v xml:space="preserve">      - do 1M</v>
          </cell>
          <cell r="C55">
            <v>19137294.392443132</v>
          </cell>
          <cell r="D55">
            <v>19869945.558158975</v>
          </cell>
          <cell r="E55">
            <v>20951968.831161931</v>
          </cell>
          <cell r="F55">
            <v>21893079.285128929</v>
          </cell>
          <cell r="G55">
            <v>22913963.347627044</v>
          </cell>
          <cell r="H55">
            <v>24029889.18907848</v>
          </cell>
          <cell r="I55">
            <v>25158121.491285287</v>
          </cell>
          <cell r="J55">
            <v>26180181.707932413</v>
          </cell>
          <cell r="K55">
            <v>27412754.453225616</v>
          </cell>
          <cell r="L55">
            <v>28729847.985955246</v>
          </cell>
          <cell r="M55">
            <v>29994343.809470717</v>
          </cell>
          <cell r="N55">
            <v>31085757.067035757</v>
          </cell>
        </row>
        <row r="56">
          <cell r="A56" t="str">
            <v xml:space="preserve">      - od 1M do 3M</v>
          </cell>
          <cell r="C56">
            <v>80702945.503969058</v>
          </cell>
          <cell r="D56">
            <v>84102719.693262413</v>
          </cell>
          <cell r="E56">
            <v>86923281.988512546</v>
          </cell>
          <cell r="F56">
            <v>90702888.17813319</v>
          </cell>
          <cell r="G56">
            <v>94002024.900937915</v>
          </cell>
          <cell r="H56">
            <v>97827026.136016533</v>
          </cell>
          <cell r="I56">
            <v>101126502.26748142</v>
          </cell>
          <cell r="J56">
            <v>104601481.09112978</v>
          </cell>
          <cell r="K56">
            <v>108438161.02883178</v>
          </cell>
          <cell r="L56">
            <v>112673754.08263133</v>
          </cell>
          <cell r="M56">
            <v>116685957.13429645</v>
          </cell>
          <cell r="N56">
            <v>120607849.17767166</v>
          </cell>
        </row>
        <row r="57">
          <cell r="A57" t="str">
            <v xml:space="preserve">      - od 3M do 6M</v>
          </cell>
          <cell r="C57">
            <v>41089879.803372391</v>
          </cell>
          <cell r="D57">
            <v>42346750.854637615</v>
          </cell>
          <cell r="E57">
            <v>43963914.923629075</v>
          </cell>
          <cell r="F57">
            <v>45370849.760672353</v>
          </cell>
          <cell r="G57">
            <v>46887025.582805015</v>
          </cell>
          <cell r="H57">
            <v>48824621.441529743</v>
          </cell>
          <cell r="I57">
            <v>50541720.822586104</v>
          </cell>
          <cell r="J57">
            <v>52146052.64247632</v>
          </cell>
          <cell r="K57">
            <v>54168255.564501241</v>
          </cell>
          <cell r="L57">
            <v>56434015.818096355</v>
          </cell>
          <cell r="M57">
            <v>58655167.666908093</v>
          </cell>
          <cell r="N57">
            <v>60526494.400735751</v>
          </cell>
        </row>
        <row r="58">
          <cell r="A58" t="str">
            <v xml:space="preserve">      - od 6M </v>
          </cell>
          <cell r="C58">
            <v>70072505.933896542</v>
          </cell>
          <cell r="D58">
            <v>72388051.847748801</v>
          </cell>
          <cell r="E58">
            <v>75040154.238013849</v>
          </cell>
          <cell r="F58">
            <v>77736718.944804087</v>
          </cell>
          <cell r="G58">
            <v>80693608.34825556</v>
          </cell>
          <cell r="H58">
            <v>84269540.641736537</v>
          </cell>
          <cell r="I58">
            <v>87244340.497974843</v>
          </cell>
          <cell r="J58">
            <v>90198163.635255665</v>
          </cell>
          <cell r="K58">
            <v>93752727.309774429</v>
          </cell>
          <cell r="L58">
            <v>97800707.409262031</v>
          </cell>
          <cell r="M58">
            <v>101456892.02547759</v>
          </cell>
          <cell r="N58">
            <v>104869099.35455684</v>
          </cell>
        </row>
        <row r="59">
          <cell r="A59" t="str">
            <v>- bony lokacyjne</v>
          </cell>
          <cell r="C59">
            <v>61311.93539999998</v>
          </cell>
          <cell r="D59">
            <v>56782.903099999967</v>
          </cell>
          <cell r="E59">
            <v>52253.870799999961</v>
          </cell>
          <cell r="F59">
            <v>47724.838499999947</v>
          </cell>
          <cell r="G59">
            <v>43195.806199999934</v>
          </cell>
          <cell r="H59">
            <v>38666.773899999927</v>
          </cell>
          <cell r="I59">
            <v>34137.741599999914</v>
          </cell>
          <cell r="J59">
            <v>29608.7092999999</v>
          </cell>
          <cell r="K59">
            <v>25079.676999999891</v>
          </cell>
          <cell r="L59">
            <v>20550.644699999877</v>
          </cell>
          <cell r="M59">
            <v>16021.612399999867</v>
          </cell>
          <cell r="N59">
            <v>11492.580099999856</v>
          </cell>
        </row>
        <row r="61">
          <cell r="A61" t="str">
            <v>Kapitały własne</v>
          </cell>
          <cell r="C61">
            <v>86106370.109999999</v>
          </cell>
          <cell r="D61">
            <v>86106370.109999999</v>
          </cell>
          <cell r="E61">
            <v>86106370.109999999</v>
          </cell>
          <cell r="F61">
            <v>86106370.109999999</v>
          </cell>
          <cell r="G61">
            <v>86106370.109999999</v>
          </cell>
          <cell r="H61">
            <v>93914105.487199992</v>
          </cell>
          <cell r="I61">
            <v>93914105.487199992</v>
          </cell>
          <cell r="J61">
            <v>93914105.487199992</v>
          </cell>
          <cell r="K61">
            <v>93914105.487199992</v>
          </cell>
          <cell r="L61">
            <v>93914105.487199992</v>
          </cell>
          <cell r="M61">
            <v>93914105.487199992</v>
          </cell>
          <cell r="N61">
            <v>93914105.487199992</v>
          </cell>
        </row>
        <row r="62">
          <cell r="A62" t="str">
            <v xml:space="preserve"> - akcyjny</v>
          </cell>
          <cell r="C62">
            <v>63000000</v>
          </cell>
          <cell r="D62">
            <v>63000000</v>
          </cell>
          <cell r="E62">
            <v>63000000</v>
          </cell>
          <cell r="F62">
            <v>63000000</v>
          </cell>
          <cell r="G62">
            <v>63000000</v>
          </cell>
          <cell r="H62">
            <v>63000000</v>
          </cell>
          <cell r="I62">
            <v>63000000</v>
          </cell>
          <cell r="J62">
            <v>63000000</v>
          </cell>
          <cell r="K62">
            <v>63000000</v>
          </cell>
          <cell r="L62">
            <v>63000000</v>
          </cell>
          <cell r="M62">
            <v>63000000</v>
          </cell>
          <cell r="N62">
            <v>63000000</v>
          </cell>
        </row>
        <row r="63">
          <cell r="A63" t="str">
            <v xml:space="preserve"> - zapasowy i rezerwowy</v>
          </cell>
          <cell r="C63">
            <v>22577002.668699998</v>
          </cell>
          <cell r="D63">
            <v>22577002.668699998</v>
          </cell>
          <cell r="E63">
            <v>22577002.668699998</v>
          </cell>
          <cell r="F63">
            <v>22577002.668699998</v>
          </cell>
          <cell r="G63">
            <v>22577002.668699998</v>
          </cell>
          <cell r="H63">
            <v>30384738.045899995</v>
          </cell>
          <cell r="I63">
            <v>30384738.045899995</v>
          </cell>
          <cell r="J63">
            <v>30384738.045899995</v>
          </cell>
          <cell r="K63">
            <v>30384738.045899995</v>
          </cell>
          <cell r="L63">
            <v>30384738.045899995</v>
          </cell>
          <cell r="M63">
            <v>30384738.045899995</v>
          </cell>
          <cell r="N63">
            <v>30384738.045899995</v>
          </cell>
        </row>
        <row r="64">
          <cell r="A64" t="str">
            <v xml:space="preserve"> - fundusze uzupełniające</v>
          </cell>
          <cell r="C64">
            <v>529367.44129999995</v>
          </cell>
          <cell r="D64">
            <v>529367.44129999995</v>
          </cell>
          <cell r="E64">
            <v>529367.44129999995</v>
          </cell>
          <cell r="F64">
            <v>529367.44129999995</v>
          </cell>
          <cell r="G64">
            <v>529367.44129999995</v>
          </cell>
          <cell r="H64">
            <v>529367.44129999995</v>
          </cell>
          <cell r="I64">
            <v>529367.44129999995</v>
          </cell>
          <cell r="J64">
            <v>529367.44129999995</v>
          </cell>
          <cell r="K64">
            <v>529367.44129999995</v>
          </cell>
          <cell r="L64">
            <v>529367.44129999995</v>
          </cell>
          <cell r="M64">
            <v>529367.44129999995</v>
          </cell>
          <cell r="N64">
            <v>529367.44129999995</v>
          </cell>
        </row>
        <row r="65">
          <cell r="A65" t="str">
            <v>wynik (zysk niepodzielony/strata) z lat ubiegłych</v>
          </cell>
          <cell r="B65">
            <v>1.0000000000000001E-5</v>
          </cell>
          <cell r="C65">
            <v>0</v>
          </cell>
          <cell r="D65">
            <v>0</v>
          </cell>
          <cell r="E65">
            <v>0</v>
          </cell>
          <cell r="F65">
            <v>0</v>
          </cell>
          <cell r="G65">
            <v>0</v>
          </cell>
          <cell r="H65">
            <v>0</v>
          </cell>
          <cell r="I65">
            <v>0</v>
          </cell>
          <cell r="J65">
            <v>0</v>
          </cell>
          <cell r="K65">
            <v>0</v>
          </cell>
          <cell r="L65">
            <v>0</v>
          </cell>
          <cell r="M65">
            <v>0</v>
          </cell>
          <cell r="N65">
            <v>0</v>
          </cell>
        </row>
        <row r="66">
          <cell r="A66" t="str">
            <v>inne pasywa</v>
          </cell>
          <cell r="C66">
            <v>352520798.83084494</v>
          </cell>
          <cell r="D66">
            <v>344246119.57573986</v>
          </cell>
          <cell r="E66">
            <v>343848221.40340787</v>
          </cell>
          <cell r="F66">
            <v>374574677.62954837</v>
          </cell>
          <cell r="G66">
            <v>374492242.89171165</v>
          </cell>
          <cell r="H66">
            <v>382506082.24678272</v>
          </cell>
          <cell r="I66">
            <v>392987635.75252521</v>
          </cell>
          <cell r="J66">
            <v>402810852.90068996</v>
          </cell>
          <cell r="K66">
            <v>403088477.78796709</v>
          </cell>
          <cell r="L66">
            <v>422842793.6088658</v>
          </cell>
          <cell r="M66">
            <v>422472732.71004146</v>
          </cell>
          <cell r="N66">
            <v>422162540.63192195</v>
          </cell>
        </row>
        <row r="67">
          <cell r="A67" t="str">
            <v>wynik w trakcie zatwierdzania</v>
          </cell>
          <cell r="C67">
            <v>7807735.3771999897</v>
          </cell>
          <cell r="D67">
            <v>7807735.3771999897</v>
          </cell>
          <cell r="E67">
            <v>7807735.3771999897</v>
          </cell>
          <cell r="F67">
            <v>7807735.3771999897</v>
          </cell>
          <cell r="G67">
            <v>7807735.3771999897</v>
          </cell>
          <cell r="H67">
            <v>0</v>
          </cell>
          <cell r="I67">
            <v>0</v>
          </cell>
          <cell r="J67">
            <v>0</v>
          </cell>
          <cell r="K67">
            <v>0</v>
          </cell>
          <cell r="L67">
            <v>0</v>
          </cell>
          <cell r="M67">
            <v>0</v>
          </cell>
          <cell r="N67">
            <v>0</v>
          </cell>
        </row>
        <row r="68">
          <cell r="A68" t="str">
            <v>wynik netto roku bieżącego</v>
          </cell>
          <cell r="C68">
            <v>873869.63077940838</v>
          </cell>
          <cell r="D68">
            <v>1873092.494965127</v>
          </cell>
          <cell r="E68">
            <v>3278050.9472105177</v>
          </cell>
          <cell r="F68">
            <v>3693551.2003581929</v>
          </cell>
          <cell r="G68">
            <v>4219934.6150101777</v>
          </cell>
          <cell r="H68">
            <v>4862941.2742109289</v>
          </cell>
          <cell r="I68">
            <v>4978741.3654168686</v>
          </cell>
          <cell r="J68">
            <v>4928500.5547502814</v>
          </cell>
          <cell r="K68">
            <v>4501557.8143276609</v>
          </cell>
          <cell r="L68">
            <v>4071728.4454109753</v>
          </cell>
          <cell r="M68">
            <v>3909613.3111748337</v>
          </cell>
          <cell r="N68">
            <v>4195205.3052005889</v>
          </cell>
        </row>
        <row r="70">
          <cell r="A70" t="str">
            <v>PASYWA OGÓŁEM</v>
          </cell>
          <cell r="C70">
            <v>1199990959.803972</v>
          </cell>
          <cell r="D70">
            <v>1198440635.0804391</v>
          </cell>
          <cell r="E70">
            <v>1256931028.4170461</v>
          </cell>
          <cell r="F70">
            <v>1225183256.315305</v>
          </cell>
          <cell r="G70">
            <v>1292270986.0222518</v>
          </cell>
          <cell r="H70">
            <v>1498362190.2897675</v>
          </cell>
          <cell r="I70">
            <v>1542669331.1745379</v>
          </cell>
          <cell r="J70">
            <v>1454076231.9306569</v>
          </cell>
          <cell r="K70">
            <v>1463892710.1537635</v>
          </cell>
          <cell r="L70">
            <v>1426741319.2964907</v>
          </cell>
          <cell r="M70">
            <v>1434721774.1550355</v>
          </cell>
          <cell r="N70">
            <v>1549815011.3121138</v>
          </cell>
        </row>
        <row r="73">
          <cell r="A73" t="str">
            <v>RACHUNEK  ZYSKÓW  I  STRAT  -  PRZYROSTY  MIESIĘCZNE</v>
          </cell>
          <cell r="C73">
            <v>36556</v>
          </cell>
          <cell r="D73">
            <v>36585</v>
          </cell>
          <cell r="E73">
            <v>36616</v>
          </cell>
          <cell r="F73">
            <v>36646</v>
          </cell>
          <cell r="G73">
            <v>36677</v>
          </cell>
          <cell r="H73">
            <v>36707</v>
          </cell>
          <cell r="I73">
            <v>36738</v>
          </cell>
          <cell r="J73">
            <v>36769</v>
          </cell>
          <cell r="K73">
            <v>36799</v>
          </cell>
          <cell r="L73">
            <v>36830</v>
          </cell>
          <cell r="M73">
            <v>36860</v>
          </cell>
          <cell r="N73">
            <v>36891</v>
          </cell>
        </row>
        <row r="75">
          <cell r="A75" t="str">
            <v xml:space="preserve">PRZYCHODY Z ODSETEK ŁĄCZNIE </v>
          </cell>
          <cell r="B75">
            <v>8433815.8533333335</v>
          </cell>
          <cell r="C75">
            <v>15474990.024308067</v>
          </cell>
          <cell r="D75">
            <v>13899292.478026057</v>
          </cell>
          <cell r="E75">
            <v>16191124.40236659</v>
          </cell>
          <cell r="F75">
            <v>15011320.545422515</v>
          </cell>
          <cell r="G75">
            <v>16456856.133834627</v>
          </cell>
          <cell r="H75">
            <v>18797792.141859926</v>
          </cell>
          <cell r="I75">
            <v>18441022.595478583</v>
          </cell>
          <cell r="J75">
            <v>17254001.230494555</v>
          </cell>
          <cell r="K75">
            <v>16885305.404015981</v>
          </cell>
          <cell r="L75">
            <v>16903792.250534672</v>
          </cell>
          <cell r="M75">
            <v>16546394.596425999</v>
          </cell>
          <cell r="N75">
            <v>18716662.820775654</v>
          </cell>
        </row>
        <row r="77">
          <cell r="A77" t="str">
            <v xml:space="preserve"> - przychody z tytułu lokat międzybankowych</v>
          </cell>
          <cell r="B77">
            <v>1298031.4533333338</v>
          </cell>
          <cell r="C77">
            <v>4326297.1002874197</v>
          </cell>
          <cell r="D77">
            <v>3891133.5698479055</v>
          </cell>
          <cell r="E77">
            <v>5009418.3335198052</v>
          </cell>
          <cell r="F77">
            <v>4209810.8894727658</v>
          </cell>
          <cell r="G77">
            <v>5124772.0224785376</v>
          </cell>
          <cell r="H77">
            <v>7049968.5559308073</v>
          </cell>
          <cell r="I77">
            <v>6270852.2245326946</v>
          </cell>
          <cell r="J77">
            <v>4657185.9228095757</v>
          </cell>
          <cell r="K77">
            <v>4824213.7557819523</v>
          </cell>
          <cell r="L77">
            <v>4868936.6937608812</v>
          </cell>
          <cell r="M77">
            <v>4999603.0621005837</v>
          </cell>
          <cell r="N77">
            <v>6537355.8712610779</v>
          </cell>
        </row>
        <row r="78">
          <cell r="A78" t="str">
            <v xml:space="preserve"> - przychody z tytułu papierów wartościowych</v>
          </cell>
          <cell r="B78">
            <v>2141540.4166666665</v>
          </cell>
          <cell r="C78">
            <v>4496874.9962923815</v>
          </cell>
          <cell r="D78">
            <v>3902876.0237989654</v>
          </cell>
          <cell r="E78">
            <v>4199651.0107149994</v>
          </cell>
          <cell r="F78">
            <v>3776842.3957480853</v>
          </cell>
          <cell r="G78">
            <v>3761490.2489368245</v>
          </cell>
          <cell r="H78">
            <v>4107953.700888027</v>
          </cell>
          <cell r="I78">
            <v>4567244.5359692192</v>
          </cell>
          <cell r="J78">
            <v>4642227.78688451</v>
          </cell>
          <cell r="K78">
            <v>3966001.6229583328</v>
          </cell>
          <cell r="L78">
            <v>3215262.2202036735</v>
          </cell>
          <cell r="M78">
            <v>2578776.9047623184</v>
          </cell>
          <cell r="N78">
            <v>2421901.6971064419</v>
          </cell>
        </row>
        <row r="79">
          <cell r="A79" t="str">
            <v xml:space="preserve"> - przychody z tytułu udzielonych kredytów</v>
          </cell>
          <cell r="B79">
            <v>4994243.9833333334</v>
          </cell>
          <cell r="C79">
            <v>6651817.9277282655</v>
          </cell>
          <cell r="D79">
            <v>6105282.8843791848</v>
          </cell>
          <cell r="E79">
            <v>6982055.0581317842</v>
          </cell>
          <cell r="F79">
            <v>7024667.2602016646</v>
          </cell>
          <cell r="G79">
            <v>7570593.8624192644</v>
          </cell>
          <cell r="H79">
            <v>7639869.8850410897</v>
          </cell>
          <cell r="I79">
            <v>7602925.8349766666</v>
          </cell>
          <cell r="J79">
            <v>7954587.5208004713</v>
          </cell>
          <cell r="K79">
            <v>8095090.0252756933</v>
          </cell>
          <cell r="L79">
            <v>8819593.3365701176</v>
          </cell>
          <cell r="M79">
            <v>8968014.629563095</v>
          </cell>
          <cell r="N79">
            <v>9757405.2524081338</v>
          </cell>
        </row>
        <row r="80">
          <cell r="A80" t="str">
            <v xml:space="preserve">       przychody z tytułu kredytów gospodarczych</v>
          </cell>
          <cell r="B80">
            <v>2008211.0366666678</v>
          </cell>
          <cell r="C80">
            <v>2391555.8249664684</v>
          </cell>
          <cell r="D80">
            <v>2195149.6238772478</v>
          </cell>
          <cell r="E80">
            <v>2537391.9679611656</v>
          </cell>
          <cell r="F80">
            <v>2575469.2731167292</v>
          </cell>
          <cell r="G80">
            <v>2801813.5678152535</v>
          </cell>
          <cell r="H80">
            <v>2840964.7676651492</v>
          </cell>
          <cell r="I80">
            <v>2784576.614585055</v>
          </cell>
          <cell r="J80">
            <v>2923817.6475122184</v>
          </cell>
          <cell r="K80">
            <v>2987731.1412806967</v>
          </cell>
          <cell r="L80">
            <v>3268261.3443225129</v>
          </cell>
          <cell r="M80">
            <v>3326201.8543537459</v>
          </cell>
          <cell r="N80">
            <v>3617747.9142122902</v>
          </cell>
        </row>
        <row r="81">
          <cell r="A81" t="str">
            <v xml:space="preserve">       przychody z tytułu kredytów konsumpcyjnych</v>
          </cell>
          <cell r="B81">
            <v>2986032.9466666663</v>
          </cell>
          <cell r="C81">
            <v>4260262.1027617967</v>
          </cell>
          <cell r="D81">
            <v>3910133.2605019365</v>
          </cell>
          <cell r="E81">
            <v>4444663.0901706181</v>
          </cell>
          <cell r="F81">
            <v>4449197.9870849345</v>
          </cell>
          <cell r="G81">
            <v>4768780.2946040109</v>
          </cell>
          <cell r="H81">
            <v>4798905.117375941</v>
          </cell>
          <cell r="I81">
            <v>4818349.2203916125</v>
          </cell>
          <cell r="J81">
            <v>5030769.8732882515</v>
          </cell>
          <cell r="K81">
            <v>5107358.8839949975</v>
          </cell>
          <cell r="L81">
            <v>5551331.9922476057</v>
          </cell>
          <cell r="M81">
            <v>5641812.7752093477</v>
          </cell>
          <cell r="N81">
            <v>6139657.3381958446</v>
          </cell>
        </row>
        <row r="83">
          <cell r="A83" t="str">
            <v>KOSZTY ODSETKOWE</v>
          </cell>
          <cell r="B83">
            <v>3836377.8200000017</v>
          </cell>
          <cell r="C83">
            <v>7671595.9399814168</v>
          </cell>
          <cell r="D83">
            <v>6941762.5616800711</v>
          </cell>
          <cell r="E83">
            <v>8338997.394947595</v>
          </cell>
          <cell r="F83">
            <v>7942061.9574536588</v>
          </cell>
          <cell r="G83">
            <v>8957799.2392480727</v>
          </cell>
          <cell r="H83">
            <v>10992507.228897618</v>
          </cell>
          <cell r="I83">
            <v>10484764.117118396</v>
          </cell>
          <cell r="J83">
            <v>9276464.3791798968</v>
          </cell>
          <cell r="K83">
            <v>9002815.0981454775</v>
          </cell>
          <cell r="L83">
            <v>8627080.55546543</v>
          </cell>
          <cell r="M83">
            <v>8364499.3335426496</v>
          </cell>
          <cell r="N83">
            <v>9759471.6688144952</v>
          </cell>
        </row>
        <row r="85">
          <cell r="A85" t="str">
            <v xml:space="preserve"> -odsetki od rachunków bieżących</v>
          </cell>
          <cell r="B85">
            <v>3159258.7833333346</v>
          </cell>
          <cell r="C85">
            <v>983319.449666903</v>
          </cell>
          <cell r="D85">
            <v>978581.29391095717</v>
          </cell>
          <cell r="E85">
            <v>1137979.8994576081</v>
          </cell>
          <cell r="F85">
            <v>700402.79971249565</v>
          </cell>
          <cell r="G85">
            <v>776912.06058319903</v>
          </cell>
          <cell r="H85">
            <v>791204.0658585527</v>
          </cell>
          <cell r="I85">
            <v>777679.92747099721</v>
          </cell>
          <cell r="J85">
            <v>845100.33588548528</v>
          </cell>
          <cell r="K85">
            <v>873228.61805963912</v>
          </cell>
          <cell r="L85">
            <v>953601.97770723084</v>
          </cell>
          <cell r="M85">
            <v>968736.26681593258</v>
          </cell>
          <cell r="N85">
            <v>1121919.944268625</v>
          </cell>
        </row>
        <row r="86">
          <cell r="A86" t="str">
            <v xml:space="preserve"> -odsetki od lokat terminowych</v>
          </cell>
          <cell r="B86">
            <v>677119.03666666674</v>
          </cell>
          <cell r="C86">
            <v>6688276.4903145134</v>
          </cell>
          <cell r="D86">
            <v>5963181.2677691141</v>
          </cell>
          <cell r="E86">
            <v>7201017.4954899875</v>
          </cell>
          <cell r="F86">
            <v>7241659.1577411629</v>
          </cell>
          <cell r="G86">
            <v>8180887.1786648734</v>
          </cell>
          <cell r="H86">
            <v>10201303.163039068</v>
          </cell>
          <cell r="I86">
            <v>9707084.189647397</v>
          </cell>
          <cell r="J86">
            <v>8431364.043294413</v>
          </cell>
          <cell r="K86">
            <v>8129586.4800858395</v>
          </cell>
          <cell r="L86">
            <v>7673478.5777581995</v>
          </cell>
          <cell r="M86">
            <v>7395763.0667267172</v>
          </cell>
          <cell r="N86">
            <v>8637551.72454587</v>
          </cell>
        </row>
        <row r="88">
          <cell r="A88" t="str">
            <v>WYNIK Z TYTUŁU ODSETEK</v>
          </cell>
          <cell r="B88">
            <v>4597438.0333333323</v>
          </cell>
          <cell r="C88">
            <v>7803394.08432665</v>
          </cell>
          <cell r="D88">
            <v>6957529.9163459847</v>
          </cell>
          <cell r="E88">
            <v>7852127.0074189939</v>
          </cell>
          <cell r="F88">
            <v>7069258.587968857</v>
          </cell>
          <cell r="G88">
            <v>7499056.8945865547</v>
          </cell>
          <cell r="H88">
            <v>7805284.9129623063</v>
          </cell>
          <cell r="I88">
            <v>7956258.4783601873</v>
          </cell>
          <cell r="J88">
            <v>7977536.8513146583</v>
          </cell>
          <cell r="K88">
            <v>7882490.3058705023</v>
          </cell>
          <cell r="L88">
            <v>8276711.6950692413</v>
          </cell>
          <cell r="M88">
            <v>8181895.2628833484</v>
          </cell>
          <cell r="N88">
            <v>8957191.1519611608</v>
          </cell>
        </row>
        <row r="90">
          <cell r="A90" t="str">
            <v>Przychody z prowizji</v>
          </cell>
          <cell r="B90">
            <v>2051121.196666667</v>
          </cell>
          <cell r="C90">
            <v>3926472.6340176174</v>
          </cell>
          <cell r="D90">
            <v>4029449.4455937515</v>
          </cell>
          <cell r="E90">
            <v>4214999.0103155542</v>
          </cell>
          <cell r="F90">
            <v>4588830.9217632134</v>
          </cell>
          <cell r="G90">
            <v>4432681.6427580584</v>
          </cell>
          <cell r="H90">
            <v>4888376.5976465242</v>
          </cell>
          <cell r="I90">
            <v>4765742.6471476266</v>
          </cell>
          <cell r="J90">
            <v>4827910.1317897961</v>
          </cell>
          <cell r="K90">
            <v>4694209.8626444368</v>
          </cell>
          <cell r="L90">
            <v>5571198.7433005907</v>
          </cell>
          <cell r="M90">
            <v>5807009.9382283455</v>
          </cell>
          <cell r="N90">
            <v>5868396.2830658639</v>
          </cell>
        </row>
        <row r="91">
          <cell r="A91" t="str">
            <v>Koszty prowizji</v>
          </cell>
          <cell r="B91">
            <v>167244.10666666666</v>
          </cell>
          <cell r="C91">
            <v>365673.1841970667</v>
          </cell>
          <cell r="D91">
            <v>387505.7441970667</v>
          </cell>
          <cell r="E91">
            <v>413264.58419706672</v>
          </cell>
          <cell r="F91">
            <v>443347.34569033334</v>
          </cell>
          <cell r="G91">
            <v>478258.28999033332</v>
          </cell>
          <cell r="H91">
            <v>515421.57322733325</v>
          </cell>
          <cell r="I91">
            <v>550724.88465983374</v>
          </cell>
          <cell r="J91">
            <v>575986.82137959078</v>
          </cell>
          <cell r="K91">
            <v>615724.69611036789</v>
          </cell>
          <cell r="L91">
            <v>1014570.8198644331</v>
          </cell>
          <cell r="M91">
            <v>1049215.0890943983</v>
          </cell>
          <cell r="N91">
            <v>1076407.1238627608</v>
          </cell>
        </row>
        <row r="93">
          <cell r="A93" t="str">
            <v>WYNIK NA PROWIZJACH</v>
          </cell>
          <cell r="B93">
            <v>1883877.0900000003</v>
          </cell>
          <cell r="C93">
            <v>3560799.4498205506</v>
          </cell>
          <cell r="D93">
            <v>3641943.7013966851</v>
          </cell>
          <cell r="E93">
            <v>3801734.4261184875</v>
          </cell>
          <cell r="F93">
            <v>4145483.5760728801</v>
          </cell>
          <cell r="G93">
            <v>3954423.3527677255</v>
          </cell>
          <cell r="H93">
            <v>4372955.0244191904</v>
          </cell>
          <cell r="I93">
            <v>4215017.7624877924</v>
          </cell>
          <cell r="J93">
            <v>4251923.3104102053</v>
          </cell>
          <cell r="K93">
            <v>4078485.166534069</v>
          </cell>
          <cell r="L93">
            <v>4556627.9234361574</v>
          </cell>
          <cell r="M93">
            <v>4757794.8491339469</v>
          </cell>
          <cell r="N93">
            <v>4791989.1592031028</v>
          </cell>
        </row>
        <row r="95">
          <cell r="A95" t="str">
            <v>WYNIK  Z  POZYCJI  WYMIANY</v>
          </cell>
          <cell r="B95">
            <v>2763.9566666666651</v>
          </cell>
          <cell r="C95">
            <v>5200</v>
          </cell>
          <cell r="D95">
            <v>5200</v>
          </cell>
          <cell r="E95">
            <v>5200</v>
          </cell>
          <cell r="F95">
            <v>5700</v>
          </cell>
          <cell r="G95">
            <v>5700</v>
          </cell>
          <cell r="H95">
            <v>5700</v>
          </cell>
          <cell r="I95">
            <v>5700</v>
          </cell>
          <cell r="J95">
            <v>5700</v>
          </cell>
          <cell r="K95">
            <v>5700</v>
          </cell>
          <cell r="L95">
            <v>5700</v>
          </cell>
          <cell r="M95">
            <v>5700</v>
          </cell>
          <cell r="N95">
            <v>5700</v>
          </cell>
        </row>
        <row r="96">
          <cell r="A96" t="str">
            <v>PRZYCHODY Z AKCJI I UDZIAŁÓW W JEDNOSTKACH ZALEŻNYCH</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WYNIK  NA  DZIAŁALNOŚCI  BANKOWEJ</v>
          </cell>
          <cell r="B97">
            <v>6484079.0799999982</v>
          </cell>
          <cell r="C97">
            <v>11369393.534147203</v>
          </cell>
          <cell r="D97">
            <v>10604673.617742671</v>
          </cell>
          <cell r="E97">
            <v>11659061.433537483</v>
          </cell>
          <cell r="F97">
            <v>11220442.164041739</v>
          </cell>
          <cell r="G97">
            <v>11459180.247354282</v>
          </cell>
          <cell r="H97">
            <v>12183939.937381499</v>
          </cell>
          <cell r="I97">
            <v>12176976.240847981</v>
          </cell>
          <cell r="J97">
            <v>12235160.161724864</v>
          </cell>
          <cell r="K97">
            <v>11966675.472404571</v>
          </cell>
          <cell r="L97">
            <v>12839039.6185054</v>
          </cell>
          <cell r="M97">
            <v>12945390.112017296</v>
          </cell>
          <cell r="N97">
            <v>13754880.311164264</v>
          </cell>
        </row>
        <row r="99">
          <cell r="A99" t="str">
            <v>KOSZTY OGÓLNE</v>
          </cell>
          <cell r="B99">
            <v>4798528.7166666668</v>
          </cell>
          <cell r="C99">
            <v>7937744.6075206408</v>
          </cell>
          <cell r="D99">
            <v>8339393.3031733017</v>
          </cell>
          <cell r="E99">
            <v>8847169.0239288714</v>
          </cell>
          <cell r="F99">
            <v>9929040.3846400566</v>
          </cell>
          <cell r="G99">
            <v>9956708.4090502225</v>
          </cell>
          <cell r="H99">
            <v>10315582.381315343</v>
          </cell>
          <cell r="I99">
            <v>11212869.020276425</v>
          </cell>
          <cell r="J99">
            <v>11387142.587131314</v>
          </cell>
          <cell r="K99">
            <v>11897849.312407499</v>
          </cell>
          <cell r="L99">
            <v>12464722.806253964</v>
          </cell>
          <cell r="M99">
            <v>12157082.934059506</v>
          </cell>
          <cell r="N99">
            <v>12170335.147672985</v>
          </cell>
        </row>
        <row r="100">
          <cell r="A100" t="str">
            <v xml:space="preserve"> -koszty osobowe</v>
          </cell>
          <cell r="B100">
            <v>2360200</v>
          </cell>
          <cell r="C100">
            <v>3861683.7075206405</v>
          </cell>
          <cell r="D100">
            <v>4077659.2031732998</v>
          </cell>
          <cell r="E100">
            <v>4254684.0705003003</v>
          </cell>
          <cell r="F100">
            <v>4486848.2411772003</v>
          </cell>
          <cell r="G100">
            <v>4950746.5370724993</v>
          </cell>
          <cell r="H100">
            <v>4826152.1033918997</v>
          </cell>
          <cell r="I100">
            <v>5422797.4926336007</v>
          </cell>
          <cell r="J100">
            <v>5544407.546234319</v>
          </cell>
          <cell r="K100">
            <v>5697431.5653810007</v>
          </cell>
          <cell r="L100">
            <v>5771922.9753425997</v>
          </cell>
          <cell r="M100">
            <v>5879518.3734924002</v>
          </cell>
          <cell r="N100">
            <v>5928622.1744229989</v>
          </cell>
        </row>
        <row r="101">
          <cell r="A101" t="str">
            <v xml:space="preserve">     w  tym świadczenia na rzecz pracowników</v>
          </cell>
          <cell r="B101">
            <v>107100</v>
          </cell>
          <cell r="C101">
            <v>148337.05501056</v>
          </cell>
          <cell r="D101">
            <v>156911.1702282</v>
          </cell>
          <cell r="E101">
            <v>163961.45118619999</v>
          </cell>
          <cell r="F101">
            <v>264507.21296879998</v>
          </cell>
          <cell r="G101">
            <v>287474.20175500005</v>
          </cell>
          <cell r="H101">
            <v>284993.49562659999</v>
          </cell>
          <cell r="I101">
            <v>311560.3915424</v>
          </cell>
          <cell r="J101">
            <v>318650.68328328</v>
          </cell>
          <cell r="K101">
            <v>327911.69129799999</v>
          </cell>
          <cell r="L101">
            <v>334130.43015239999</v>
          </cell>
          <cell r="M101">
            <v>340785.35246159998</v>
          </cell>
          <cell r="N101">
            <v>343872.55703999999</v>
          </cell>
        </row>
        <row r="102">
          <cell r="A102" t="str">
            <v xml:space="preserve"> - koszty eksploatacyjne</v>
          </cell>
          <cell r="B102">
            <v>2413136.6199999996</v>
          </cell>
          <cell r="C102">
            <v>4017031</v>
          </cell>
          <cell r="D102">
            <v>4202704.2000000011</v>
          </cell>
          <cell r="E102">
            <v>4533455.0534285717</v>
          </cell>
          <cell r="F102">
            <v>5383162.2434628578</v>
          </cell>
          <cell r="G102">
            <v>4946931.9719777228</v>
          </cell>
          <cell r="H102">
            <v>5430400.3779234448</v>
          </cell>
          <cell r="I102">
            <v>5731041.6276428243</v>
          </cell>
          <cell r="J102">
            <v>5783705.1408969937</v>
          </cell>
          <cell r="K102">
            <v>6141387.847026499</v>
          </cell>
          <cell r="L102">
            <v>6633769.930911364</v>
          </cell>
          <cell r="M102">
            <v>6218534.6605671057</v>
          </cell>
          <cell r="N102">
            <v>6182683.0732499855</v>
          </cell>
        </row>
        <row r="103">
          <cell r="A103" t="str">
            <v xml:space="preserve">      w  tym koszty reklamy</v>
          </cell>
          <cell r="B103">
            <v>235001.62000000002</v>
          </cell>
          <cell r="C103">
            <v>363581</v>
          </cell>
          <cell r="D103">
            <v>583581</v>
          </cell>
          <cell r="E103">
            <v>830566</v>
          </cell>
          <cell r="F103">
            <v>1090117.5999999999</v>
          </cell>
          <cell r="G103">
            <v>840117.50000000012</v>
          </cell>
          <cell r="H103">
            <v>860840</v>
          </cell>
          <cell r="I103">
            <v>476710.00000000006</v>
          </cell>
          <cell r="J103">
            <v>813710</v>
          </cell>
          <cell r="K103">
            <v>1123709.9999999998</v>
          </cell>
          <cell r="L103">
            <v>1182709.9999999998</v>
          </cell>
          <cell r="M103">
            <v>751710</v>
          </cell>
          <cell r="N103">
            <v>667722</v>
          </cell>
        </row>
        <row r="104">
          <cell r="A104" t="str">
            <v xml:space="preserve"> - bankowy fundusz gwarancyjny</v>
          </cell>
          <cell r="B104">
            <v>25192.096666666661</v>
          </cell>
          <cell r="C104">
            <v>59029.899999999994</v>
          </cell>
          <cell r="D104">
            <v>59029.899999999994</v>
          </cell>
          <cell r="E104">
            <v>59029.899999999994</v>
          </cell>
          <cell r="F104">
            <v>59029.899999999994</v>
          </cell>
          <cell r="G104">
            <v>59029.899999999994</v>
          </cell>
          <cell r="H104">
            <v>59029.899999999994</v>
          </cell>
          <cell r="I104">
            <v>59029.899999999994</v>
          </cell>
          <cell r="J104">
            <v>59029.899999999994</v>
          </cell>
          <cell r="K104">
            <v>59029.899999999994</v>
          </cell>
          <cell r="L104">
            <v>59029.899999999994</v>
          </cell>
          <cell r="M104">
            <v>59029.899999999994</v>
          </cell>
          <cell r="N104">
            <v>59029.899999999994</v>
          </cell>
        </row>
        <row r="106">
          <cell r="A106" t="str">
            <v>KOSZTY AMORTYZACJI</v>
          </cell>
          <cell r="B106">
            <v>341517.36999999994</v>
          </cell>
          <cell r="C106">
            <v>476861.29169500002</v>
          </cell>
          <cell r="D106">
            <v>564005.01899000001</v>
          </cell>
          <cell r="E106">
            <v>654329.99628500012</v>
          </cell>
          <cell r="F106">
            <v>739669.61010333325</v>
          </cell>
          <cell r="G106">
            <v>835017.97392166674</v>
          </cell>
          <cell r="H106">
            <v>918596.3377400001</v>
          </cell>
          <cell r="I106">
            <v>960784.96405833331</v>
          </cell>
          <cell r="J106">
            <v>997728.54037666658</v>
          </cell>
          <cell r="K106">
            <v>1037198.366695</v>
          </cell>
          <cell r="L106">
            <v>1102909.6993440352</v>
          </cell>
          <cell r="M106">
            <v>1130480.3652457017</v>
          </cell>
          <cell r="N106">
            <v>1152839.7811473685</v>
          </cell>
        </row>
        <row r="108">
          <cell r="A108" t="str">
            <v xml:space="preserve"> WYNIK  Z  TYT.   REZERW NA NALEŻNOŚCI</v>
          </cell>
          <cell r="B108">
            <v>232877.32333333325</v>
          </cell>
          <cell r="C108">
            <v>-1588855.8577256852</v>
          </cell>
          <cell r="D108">
            <v>-118717.25387985246</v>
          </cell>
          <cell r="E108">
            <v>123239.7457201755</v>
          </cell>
          <cell r="F108">
            <v>20607.577507979146</v>
          </cell>
          <cell r="G108">
            <v>96863.747086552699</v>
          </cell>
          <cell r="H108">
            <v>14130.952709630321</v>
          </cell>
          <cell r="I108">
            <v>53493.073152208883</v>
          </cell>
          <cell r="J108">
            <v>-80251.121573073193</v>
          </cell>
          <cell r="K108">
            <v>100224.03355547765</v>
          </cell>
          <cell r="L108">
            <v>-143232.23172928439</v>
          </cell>
          <cell r="M108">
            <v>-68325.664843349819</v>
          </cell>
          <cell r="N108">
            <v>-71195.392644314896</v>
          </cell>
        </row>
        <row r="110">
          <cell r="A110" t="str">
            <v>WYNIK NA POZOSTAŁYCH  PRZYCHODACH I KOSZTACH OPERACYJNYCH</v>
          </cell>
          <cell r="B110">
            <v>11433.289999999999</v>
          </cell>
          <cell r="C110">
            <v>140739.99999999997</v>
          </cell>
          <cell r="D110">
            <v>140240</v>
          </cell>
          <cell r="E110">
            <v>141540.00000000003</v>
          </cell>
          <cell r="F110">
            <v>144039.99999999997</v>
          </cell>
          <cell r="G110">
            <v>143240</v>
          </cell>
          <cell r="H110">
            <v>144740</v>
          </cell>
          <cell r="I110">
            <v>142839.99999999997</v>
          </cell>
          <cell r="J110">
            <v>143339.99999999997</v>
          </cell>
          <cell r="K110">
            <v>132039.99999999997</v>
          </cell>
          <cell r="L110">
            <v>130739.99999999996</v>
          </cell>
          <cell r="M110">
            <v>130989.99999999999</v>
          </cell>
          <cell r="N110">
            <v>131890</v>
          </cell>
        </row>
        <row r="111">
          <cell r="A111" t="str">
            <v xml:space="preserve"> - pozostałe przychody operacyjne</v>
          </cell>
          <cell r="B111">
            <v>125000</v>
          </cell>
          <cell r="C111">
            <v>160899.99999999997</v>
          </cell>
          <cell r="D111">
            <v>161000</v>
          </cell>
          <cell r="E111">
            <v>163700.00000000003</v>
          </cell>
          <cell r="F111">
            <v>166399.99999999997</v>
          </cell>
          <cell r="G111">
            <v>166100</v>
          </cell>
          <cell r="H111">
            <v>168200.00000000003</v>
          </cell>
          <cell r="I111">
            <v>166399.99999999997</v>
          </cell>
          <cell r="J111">
            <v>166899.99999999997</v>
          </cell>
          <cell r="K111">
            <v>156399.99999999997</v>
          </cell>
          <cell r="L111">
            <v>156099.99999999997</v>
          </cell>
          <cell r="M111">
            <v>156700</v>
          </cell>
          <cell r="N111">
            <v>157000</v>
          </cell>
        </row>
        <row r="112">
          <cell r="A112" t="str">
            <v xml:space="preserve"> - pozostałe koszty operacyjne</v>
          </cell>
          <cell r="B112">
            <v>113566.71</v>
          </cell>
          <cell r="C112">
            <v>20160</v>
          </cell>
          <cell r="D112">
            <v>20760</v>
          </cell>
          <cell r="E112">
            <v>22160</v>
          </cell>
          <cell r="F112">
            <v>22360.000000000004</v>
          </cell>
          <cell r="G112">
            <v>22860</v>
          </cell>
          <cell r="H112">
            <v>23460.000000000004</v>
          </cell>
          <cell r="I112">
            <v>23560.000000000007</v>
          </cell>
          <cell r="J112">
            <v>23560.000000000004</v>
          </cell>
          <cell r="K112">
            <v>24360.000000000004</v>
          </cell>
          <cell r="L112">
            <v>25360</v>
          </cell>
          <cell r="M112">
            <v>25710</v>
          </cell>
          <cell r="N112">
            <v>25110.000000000004</v>
          </cell>
        </row>
        <row r="114">
          <cell r="A114" t="str">
            <v>WYNIK NA DZIAŁALNOŚCI OPERACYJNEJ</v>
          </cell>
          <cell r="B114">
            <v>1588343.6066666651</v>
          </cell>
          <cell r="C114">
            <v>1506671.7772058765</v>
          </cell>
          <cell r="D114">
            <v>1722798.0416995164</v>
          </cell>
          <cell r="E114">
            <v>2422342.1590437875</v>
          </cell>
          <cell r="F114">
            <v>716379.7468063276</v>
          </cell>
          <cell r="G114">
            <v>907557.61146894412</v>
          </cell>
          <cell r="H114">
            <v>1108632.1710357841</v>
          </cell>
          <cell r="I114">
            <v>199655.32966543094</v>
          </cell>
          <cell r="J114">
            <v>-86622.087356189528</v>
          </cell>
          <cell r="K114">
            <v>-736108.1731424504</v>
          </cell>
          <cell r="L114">
            <v>-741085.11882188346</v>
          </cell>
          <cell r="M114">
            <v>-279508.85213126207</v>
          </cell>
          <cell r="N114">
            <v>492399.98969959537</v>
          </cell>
        </row>
        <row r="116">
          <cell r="A116" t="str">
            <v>WYNIK NA OPERACJACH NADZWYCZAJNYCH</v>
          </cell>
          <cell r="B116">
            <v>0</v>
          </cell>
          <cell r="C116">
            <v>0</v>
          </cell>
          <cell r="D116">
            <v>0</v>
          </cell>
          <cell r="E116">
            <v>0</v>
          </cell>
          <cell r="F116">
            <v>0</v>
          </cell>
          <cell r="G116">
            <v>0</v>
          </cell>
          <cell r="H116">
            <v>0</v>
          </cell>
          <cell r="I116">
            <v>0</v>
          </cell>
          <cell r="J116">
            <v>0</v>
          </cell>
          <cell r="K116">
            <v>0</v>
          </cell>
          <cell r="L116">
            <v>0</v>
          </cell>
          <cell r="M116">
            <v>0</v>
          </cell>
          <cell r="N116">
            <v>0</v>
          </cell>
        </row>
        <row r="117">
          <cell r="A117" t="str">
            <v xml:space="preserve"> - zyski nadzwyczajne </v>
          </cell>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A118" t="str">
            <v xml:space="preserve"> - straty nadzwyczajne </v>
          </cell>
          <cell r="B118">
            <v>0</v>
          </cell>
          <cell r="C118">
            <v>0</v>
          </cell>
          <cell r="D118">
            <v>0</v>
          </cell>
          <cell r="E118">
            <v>0</v>
          </cell>
          <cell r="F118">
            <v>0</v>
          </cell>
          <cell r="G118">
            <v>0</v>
          </cell>
          <cell r="H118">
            <v>0</v>
          </cell>
          <cell r="I118">
            <v>0</v>
          </cell>
          <cell r="J118">
            <v>0</v>
          </cell>
          <cell r="K118">
            <v>0</v>
          </cell>
          <cell r="L118">
            <v>0</v>
          </cell>
          <cell r="M118">
            <v>0</v>
          </cell>
          <cell r="N118">
            <v>0</v>
          </cell>
        </row>
        <row r="120">
          <cell r="A120" t="str">
            <v>ZYSK BRUTTO</v>
          </cell>
          <cell r="B120">
            <v>1588343.6066666651</v>
          </cell>
          <cell r="C120">
            <v>1506671.7772058765</v>
          </cell>
          <cell r="D120">
            <v>1722798.0416995164</v>
          </cell>
          <cell r="E120">
            <v>2422342.1590437875</v>
          </cell>
          <cell r="F120">
            <v>716379.7468063276</v>
          </cell>
          <cell r="G120">
            <v>907557.61146894412</v>
          </cell>
          <cell r="H120">
            <v>1108632.1710357841</v>
          </cell>
          <cell r="I120">
            <v>199655.32966543094</v>
          </cell>
          <cell r="J120">
            <v>-86622.087356189528</v>
          </cell>
          <cell r="K120">
            <v>-736108.1731424504</v>
          </cell>
          <cell r="L120">
            <v>-741085.11882188346</v>
          </cell>
          <cell r="M120">
            <v>-279508.85213126207</v>
          </cell>
          <cell r="N120">
            <v>492399.98969959537</v>
          </cell>
        </row>
        <row r="122">
          <cell r="A122" t="str">
            <v>PODATEK DOCHODOWY</v>
          </cell>
          <cell r="B122">
            <v>540036.82626666618</v>
          </cell>
          <cell r="C122">
            <v>632802.14642646804</v>
          </cell>
          <cell r="D122">
            <v>723575.17751379684</v>
          </cell>
          <cell r="E122">
            <v>1017383.7067983907</v>
          </cell>
          <cell r="F122">
            <v>300879.49365865759</v>
          </cell>
          <cell r="G122">
            <v>381174.19681695657</v>
          </cell>
          <cell r="H122">
            <v>465625.51183502929</v>
          </cell>
          <cell r="I122">
            <v>83855.238459480985</v>
          </cell>
          <cell r="J122">
            <v>0</v>
          </cell>
          <cell r="K122">
            <v>0</v>
          </cell>
          <cell r="L122">
            <v>0</v>
          </cell>
          <cell r="M122">
            <v>0</v>
          </cell>
          <cell r="N122">
            <v>206807.99567383004</v>
          </cell>
        </row>
        <row r="124">
          <cell r="A124" t="str">
            <v>ZYSK NETTO</v>
          </cell>
          <cell r="B124">
            <v>1048306.7803999989</v>
          </cell>
          <cell r="C124">
            <v>873869.63077940838</v>
          </cell>
          <cell r="D124">
            <v>999222.8641857194</v>
          </cell>
          <cell r="E124">
            <v>1404958.4522453968</v>
          </cell>
          <cell r="F124">
            <v>415500.25314767001</v>
          </cell>
          <cell r="G124">
            <v>526383.41465198761</v>
          </cell>
          <cell r="H124">
            <v>643006.65920075472</v>
          </cell>
          <cell r="I124">
            <v>115800.09120594995</v>
          </cell>
          <cell r="J124">
            <v>-86622.087356189528</v>
          </cell>
          <cell r="K124">
            <v>-736108.1731424504</v>
          </cell>
          <cell r="L124">
            <v>-741085.11882188346</v>
          </cell>
          <cell r="M124">
            <v>-279508.85213126207</v>
          </cell>
          <cell r="N124">
            <v>285591.99402576528</v>
          </cell>
        </row>
        <row r="126">
          <cell r="A126" t="str">
            <v>Wynik z tytułu przelewów ZUS</v>
          </cell>
          <cell r="B126">
            <v>893400</v>
          </cell>
          <cell r="C126">
            <v>1015200</v>
          </cell>
          <cell r="D126">
            <v>1015200</v>
          </cell>
          <cell r="E126">
            <v>1015200</v>
          </cell>
          <cell r="F126">
            <v>1015200</v>
          </cell>
          <cell r="G126">
            <v>1015200</v>
          </cell>
          <cell r="H126">
            <v>1015200</v>
          </cell>
          <cell r="I126">
            <v>1015200</v>
          </cell>
          <cell r="J126">
            <v>883680.00000000012</v>
          </cell>
          <cell r="K126">
            <v>883680.00000000012</v>
          </cell>
          <cell r="L126">
            <v>883680.00000000012</v>
          </cell>
          <cell r="M126">
            <v>883680.00000000012</v>
          </cell>
          <cell r="N126">
            <v>883680.00000000012</v>
          </cell>
        </row>
        <row r="127">
          <cell r="A127" t="str">
            <v xml:space="preserve"> - przychody</v>
          </cell>
          <cell r="B127">
            <v>1054300</v>
          </cell>
          <cell r="C127">
            <v>1315200</v>
          </cell>
          <cell r="D127">
            <v>1315200</v>
          </cell>
          <cell r="E127">
            <v>1315200</v>
          </cell>
          <cell r="F127">
            <v>1315200</v>
          </cell>
          <cell r="G127">
            <v>1315200</v>
          </cell>
          <cell r="H127">
            <v>1315200</v>
          </cell>
          <cell r="I127">
            <v>1315200</v>
          </cell>
          <cell r="J127">
            <v>1183680</v>
          </cell>
          <cell r="K127">
            <v>1183680</v>
          </cell>
          <cell r="L127">
            <v>1183680</v>
          </cell>
          <cell r="M127">
            <v>1183680</v>
          </cell>
          <cell r="N127">
            <v>1183680</v>
          </cell>
        </row>
        <row r="128">
          <cell r="A128" t="str">
            <v xml:space="preserve"> - koszty</v>
          </cell>
          <cell r="B128">
            <v>160900</v>
          </cell>
          <cell r="C128">
            <v>300000</v>
          </cell>
          <cell r="D128">
            <v>300000</v>
          </cell>
          <cell r="E128">
            <v>300000</v>
          </cell>
          <cell r="F128">
            <v>300000</v>
          </cell>
          <cell r="G128">
            <v>300000</v>
          </cell>
          <cell r="H128">
            <v>300000</v>
          </cell>
          <cell r="I128">
            <v>300000</v>
          </cell>
          <cell r="J128">
            <v>300000</v>
          </cell>
          <cell r="K128">
            <v>300000</v>
          </cell>
          <cell r="L128">
            <v>300000</v>
          </cell>
          <cell r="M128">
            <v>300000</v>
          </cell>
          <cell r="N128">
            <v>300000</v>
          </cell>
        </row>
        <row r="130">
          <cell r="A130" t="str">
            <v>ZYSK BRUTTO BEZ PRZELEWÓW ZUS</v>
          </cell>
          <cell r="B130">
            <v>694943.60666666506</v>
          </cell>
          <cell r="C130">
            <v>491471.77720587637</v>
          </cell>
          <cell r="D130">
            <v>707598.04169951624</v>
          </cell>
          <cell r="E130">
            <v>1407142.1590437873</v>
          </cell>
          <cell r="F130">
            <v>-298820.25319367246</v>
          </cell>
          <cell r="G130">
            <v>-107642.38853105587</v>
          </cell>
          <cell r="H130">
            <v>93432.171035783991</v>
          </cell>
          <cell r="I130">
            <v>-815544.67033456906</v>
          </cell>
          <cell r="J130">
            <v>-970302.0873561895</v>
          </cell>
          <cell r="K130">
            <v>-1619788.1731424504</v>
          </cell>
          <cell r="L130">
            <v>-1624765.1188218836</v>
          </cell>
          <cell r="M130">
            <v>-1163188.8521312622</v>
          </cell>
          <cell r="N130">
            <v>-391280.01030040468</v>
          </cell>
        </row>
        <row r="134">
          <cell r="A134" t="str">
            <v>RACHUNEK  ZYSKÓW  I  STRAT   -  NARASTAJĄCO</v>
          </cell>
          <cell r="C134">
            <v>36556</v>
          </cell>
          <cell r="D134">
            <v>36585</v>
          </cell>
          <cell r="E134">
            <v>36616</v>
          </cell>
          <cell r="F134">
            <v>36646</v>
          </cell>
          <cell r="G134">
            <v>36677</v>
          </cell>
          <cell r="H134">
            <v>36707</v>
          </cell>
          <cell r="I134">
            <v>36738</v>
          </cell>
          <cell r="J134">
            <v>36769</v>
          </cell>
          <cell r="K134">
            <v>36799</v>
          </cell>
          <cell r="L134">
            <v>36830</v>
          </cell>
          <cell r="M134">
            <v>36860</v>
          </cell>
          <cell r="N134">
            <v>36891</v>
          </cell>
        </row>
        <row r="136">
          <cell r="A136" t="str">
            <v xml:space="preserve">PRZYCHODY Z ODSETEK ŁĄCZNIE </v>
          </cell>
          <cell r="C136">
            <v>15474990.024308067</v>
          </cell>
          <cell r="D136">
            <v>29374282.502334122</v>
          </cell>
          <cell r="E136">
            <v>45565406.904700704</v>
          </cell>
          <cell r="F136">
            <v>60576727.450123221</v>
          </cell>
          <cell r="G136">
            <v>77033583.583957851</v>
          </cell>
          <cell r="H136">
            <v>95831375.725817785</v>
          </cell>
          <cell r="I136">
            <v>114272398.32129635</v>
          </cell>
          <cell r="J136">
            <v>131526399.55179091</v>
          </cell>
          <cell r="K136">
            <v>148411704.95580691</v>
          </cell>
          <cell r="L136">
            <v>165315497.20634156</v>
          </cell>
          <cell r="M136">
            <v>181861891.80276754</v>
          </cell>
          <cell r="N136">
            <v>200578554.6235432</v>
          </cell>
        </row>
        <row r="138">
          <cell r="A138" t="str">
            <v xml:space="preserve"> - przychody z tytułu lokat międzybankowych</v>
          </cell>
          <cell r="C138">
            <v>4326297.1002874197</v>
          </cell>
          <cell r="D138">
            <v>8217430.6701353248</v>
          </cell>
          <cell r="E138">
            <v>13226849.00365513</v>
          </cell>
          <cell r="F138">
            <v>17436659.893127896</v>
          </cell>
          <cell r="G138">
            <v>22561431.915606435</v>
          </cell>
          <cell r="H138">
            <v>29611400.471537244</v>
          </cell>
          <cell r="I138">
            <v>35882252.696069941</v>
          </cell>
          <cell r="J138">
            <v>40539438.618879519</v>
          </cell>
          <cell r="K138">
            <v>45363652.374661468</v>
          </cell>
          <cell r="L138">
            <v>50232589.068422347</v>
          </cell>
          <cell r="M138">
            <v>55232192.130522937</v>
          </cell>
          <cell r="N138">
            <v>61769548.001784012</v>
          </cell>
        </row>
        <row r="139">
          <cell r="A139" t="str">
            <v xml:space="preserve"> - przychody z tytułu papierów wartościowych</v>
          </cell>
          <cell r="C139">
            <v>4496874.9962923815</v>
          </cell>
          <cell r="D139">
            <v>8399751.0200913455</v>
          </cell>
          <cell r="E139">
            <v>12599402.030806344</v>
          </cell>
          <cell r="F139">
            <v>16376244.426554428</v>
          </cell>
          <cell r="G139">
            <v>20137734.675491255</v>
          </cell>
          <cell r="H139">
            <v>24245688.376379278</v>
          </cell>
          <cell r="I139">
            <v>28812932.912348501</v>
          </cell>
          <cell r="J139">
            <v>33455160.699233014</v>
          </cell>
          <cell r="K139">
            <v>37421162.32219135</v>
          </cell>
          <cell r="L139">
            <v>40636424.542395018</v>
          </cell>
          <cell r="M139">
            <v>43215201.447157338</v>
          </cell>
          <cell r="N139">
            <v>45637103.144263774</v>
          </cell>
        </row>
        <row r="140">
          <cell r="A140" t="str">
            <v xml:space="preserve"> - przychody z tytułu udzielonych kredytów</v>
          </cell>
          <cell r="C140">
            <v>6651817.9277282655</v>
          </cell>
          <cell r="D140">
            <v>12757100.812107448</v>
          </cell>
          <cell r="E140">
            <v>19739155.870239232</v>
          </cell>
          <cell r="F140">
            <v>26763823.130440898</v>
          </cell>
          <cell r="G140">
            <v>34334416.992860161</v>
          </cell>
          <cell r="H140">
            <v>41974286.877901249</v>
          </cell>
          <cell r="I140">
            <v>49577212.712877907</v>
          </cell>
          <cell r="J140">
            <v>57531800.233678386</v>
          </cell>
          <cell r="K140">
            <v>65626890.258954078</v>
          </cell>
          <cell r="L140">
            <v>74446483.595524192</v>
          </cell>
          <cell r="M140">
            <v>83414498.225087285</v>
          </cell>
          <cell r="N140">
            <v>93171903.477495417</v>
          </cell>
        </row>
        <row r="141">
          <cell r="A141" t="str">
            <v xml:space="preserve">       przychody z tytułu kredytów gospodarczych</v>
          </cell>
          <cell r="C141">
            <v>2391555.8249664684</v>
          </cell>
          <cell r="D141">
            <v>4586705.4488437157</v>
          </cell>
          <cell r="E141">
            <v>7124097.4168048818</v>
          </cell>
          <cell r="F141">
            <v>9699566.6899216101</v>
          </cell>
          <cell r="G141">
            <v>12501380.257736864</v>
          </cell>
          <cell r="H141">
            <v>15342345.025402013</v>
          </cell>
          <cell r="I141">
            <v>18126921.639987066</v>
          </cell>
          <cell r="J141">
            <v>21050739.287499286</v>
          </cell>
          <cell r="K141">
            <v>24038470.428779982</v>
          </cell>
          <cell r="L141">
            <v>27306731.773102496</v>
          </cell>
          <cell r="M141">
            <v>30632933.62745624</v>
          </cell>
          <cell r="N141">
            <v>34250681.541668527</v>
          </cell>
        </row>
        <row r="142">
          <cell r="A142" t="str">
            <v xml:space="preserve">       przychody z tytułu kredytów konsumpcyjnych</v>
          </cell>
          <cell r="C142">
            <v>4260262.1027617967</v>
          </cell>
          <cell r="D142">
            <v>8170395.3632637328</v>
          </cell>
          <cell r="E142">
            <v>12615058.45343435</v>
          </cell>
          <cell r="F142">
            <v>17064256.440519284</v>
          </cell>
          <cell r="G142">
            <v>21833036.735123295</v>
          </cell>
          <cell r="H142">
            <v>26631941.852499235</v>
          </cell>
          <cell r="I142">
            <v>31450291.072890848</v>
          </cell>
          <cell r="J142">
            <v>36481060.946179092</v>
          </cell>
          <cell r="K142">
            <v>41588419.830174088</v>
          </cell>
          <cell r="L142">
            <v>47139751.8224217</v>
          </cell>
          <cell r="M142">
            <v>52781564.597631045</v>
          </cell>
          <cell r="N142">
            <v>58921221.93582689</v>
          </cell>
        </row>
        <row r="144">
          <cell r="A144" t="str">
            <v>KOSZTY ODSETKOWE</v>
          </cell>
          <cell r="C144">
            <v>7671595.9399814168</v>
          </cell>
          <cell r="D144">
            <v>14613358.501661487</v>
          </cell>
          <cell r="E144">
            <v>22952355.896609083</v>
          </cell>
          <cell r="F144">
            <v>30894417.854062743</v>
          </cell>
          <cell r="G144">
            <v>39852217.093310811</v>
          </cell>
          <cell r="H144">
            <v>50844724.322208434</v>
          </cell>
          <cell r="I144">
            <v>61329488.439326838</v>
          </cell>
          <cell r="J144">
            <v>70605952.818506733</v>
          </cell>
          <cell r="K144">
            <v>79608767.916652218</v>
          </cell>
          <cell r="L144">
            <v>88235848.472117633</v>
          </cell>
          <cell r="M144">
            <v>96600347.805660293</v>
          </cell>
          <cell r="N144">
            <v>106359819.47447479</v>
          </cell>
        </row>
        <row r="146">
          <cell r="A146" t="str">
            <v xml:space="preserve"> -odsetki od rachunków bieżących</v>
          </cell>
          <cell r="C146">
            <v>983319.449666903</v>
          </cell>
          <cell r="D146">
            <v>1961900.7435778601</v>
          </cell>
          <cell r="E146">
            <v>3099880.6430354682</v>
          </cell>
          <cell r="F146">
            <v>3800283.4427479636</v>
          </cell>
          <cell r="G146">
            <v>4577195.503331162</v>
          </cell>
          <cell r="H146">
            <v>5368399.5691897152</v>
          </cell>
          <cell r="I146">
            <v>6146079.4966607131</v>
          </cell>
          <cell r="J146">
            <v>6991179.8325461978</v>
          </cell>
          <cell r="K146">
            <v>7864408.4506058367</v>
          </cell>
          <cell r="L146">
            <v>8818010.4283130672</v>
          </cell>
          <cell r="M146">
            <v>9786746.6951290015</v>
          </cell>
          <cell r="N146">
            <v>10908666.639397627</v>
          </cell>
        </row>
        <row r="147">
          <cell r="A147" t="str">
            <v xml:space="preserve"> -odsetki od lokat terminowych</v>
          </cell>
          <cell r="C147">
            <v>6688276.4903145134</v>
          </cell>
          <cell r="D147">
            <v>12651457.758083627</v>
          </cell>
          <cell r="E147">
            <v>19852475.253573615</v>
          </cell>
          <cell r="F147">
            <v>27094134.411314778</v>
          </cell>
          <cell r="G147">
            <v>35275021.589979656</v>
          </cell>
          <cell r="H147">
            <v>45476324.753018722</v>
          </cell>
          <cell r="I147">
            <v>55183408.942666121</v>
          </cell>
          <cell r="J147">
            <v>63614772.985960528</v>
          </cell>
          <cell r="K147">
            <v>71744359.466046378</v>
          </cell>
          <cell r="L147">
            <v>79417838.043804571</v>
          </cell>
          <cell r="M147">
            <v>86813601.1105313</v>
          </cell>
          <cell r="N147">
            <v>95451152.835077167</v>
          </cell>
        </row>
        <row r="149">
          <cell r="A149" t="str">
            <v>WYNIK Z TYTUŁU ODSETEK</v>
          </cell>
          <cell r="C149">
            <v>7803394.08432665</v>
          </cell>
          <cell r="D149">
            <v>14760924.000672635</v>
          </cell>
          <cell r="E149">
            <v>22613051.008091625</v>
          </cell>
          <cell r="F149">
            <v>29682309.596060481</v>
          </cell>
          <cell r="G149">
            <v>37181366.49064704</v>
          </cell>
          <cell r="H149">
            <v>44986651.403609343</v>
          </cell>
          <cell r="I149">
            <v>52942909.881969512</v>
          </cell>
          <cell r="J149">
            <v>60920446.733284175</v>
          </cell>
          <cell r="K149">
            <v>68802937.039154679</v>
          </cell>
          <cell r="L149">
            <v>77079648.734223932</v>
          </cell>
          <cell r="M149">
            <v>85261543.997107267</v>
          </cell>
          <cell r="N149">
            <v>94218735.149068415</v>
          </cell>
        </row>
        <row r="151">
          <cell r="A151" t="str">
            <v>Przychody z prowizji</v>
          </cell>
          <cell r="C151">
            <v>3926472.6340176174</v>
          </cell>
          <cell r="D151">
            <v>7955922.0796113694</v>
          </cell>
          <cell r="E151">
            <v>12170921.089926925</v>
          </cell>
          <cell r="F151">
            <v>16759752.011690136</v>
          </cell>
          <cell r="G151">
            <v>21192433.654448196</v>
          </cell>
          <cell r="H151">
            <v>26080810.25209472</v>
          </cell>
          <cell r="I151">
            <v>30846552.899242349</v>
          </cell>
          <cell r="J151">
            <v>35674463.031032145</v>
          </cell>
          <cell r="K151">
            <v>40368672.893676579</v>
          </cell>
          <cell r="L151">
            <v>45939871.636977173</v>
          </cell>
          <cell r="M151">
            <v>51746881.57520552</v>
          </cell>
          <cell r="N151">
            <v>57615277.858271383</v>
          </cell>
        </row>
        <row r="152">
          <cell r="A152" t="str">
            <v>Koszty prowizji</v>
          </cell>
          <cell r="C152">
            <v>365673.1841970667</v>
          </cell>
          <cell r="D152">
            <v>753178.92839413346</v>
          </cell>
          <cell r="E152">
            <v>1166443.5125911999</v>
          </cell>
          <cell r="F152">
            <v>1609790.8582815335</v>
          </cell>
          <cell r="G152">
            <v>2088049.1482718666</v>
          </cell>
          <cell r="H152">
            <v>2603470.7214992</v>
          </cell>
          <cell r="I152">
            <v>3154195.6061590337</v>
          </cell>
          <cell r="J152">
            <v>3730182.4275386245</v>
          </cell>
          <cell r="K152">
            <v>4345907.1236489927</v>
          </cell>
          <cell r="L152">
            <v>5360477.943513426</v>
          </cell>
          <cell r="M152">
            <v>6409693.0326078245</v>
          </cell>
          <cell r="N152">
            <v>7486100.1564705856</v>
          </cell>
        </row>
        <row r="154">
          <cell r="A154" t="str">
            <v>WYNIK NA PROWIZJACH</v>
          </cell>
          <cell r="C154">
            <v>3560799.4498205506</v>
          </cell>
          <cell r="D154">
            <v>7202743.1512172362</v>
          </cell>
          <cell r="E154">
            <v>11004477.577335723</v>
          </cell>
          <cell r="F154">
            <v>15149961.153408604</v>
          </cell>
          <cell r="G154">
            <v>19104384.506176326</v>
          </cell>
          <cell r="H154">
            <v>23477339.530595519</v>
          </cell>
          <cell r="I154">
            <v>27692357.293083318</v>
          </cell>
          <cell r="J154">
            <v>31944280.603493519</v>
          </cell>
          <cell r="K154">
            <v>36022765.770027585</v>
          </cell>
          <cell r="L154">
            <v>40579393.693463743</v>
          </cell>
          <cell r="M154">
            <v>45337188.542597696</v>
          </cell>
          <cell r="N154">
            <v>50129177.701800793</v>
          </cell>
        </row>
        <row r="156">
          <cell r="A156" t="str">
            <v>WYNIK  Z  POZYCJI  WYMIANY</v>
          </cell>
          <cell r="C156">
            <v>5200</v>
          </cell>
          <cell r="D156">
            <v>10400</v>
          </cell>
          <cell r="E156">
            <v>15600.000000000002</v>
          </cell>
          <cell r="F156">
            <v>21300</v>
          </cell>
          <cell r="G156">
            <v>27000</v>
          </cell>
          <cell r="H156">
            <v>32700.000000000004</v>
          </cell>
          <cell r="I156">
            <v>38400.000000000007</v>
          </cell>
          <cell r="J156">
            <v>44100.000000000007</v>
          </cell>
          <cell r="K156">
            <v>49800.000000000015</v>
          </cell>
          <cell r="L156">
            <v>55500.000000000015</v>
          </cell>
          <cell r="M156">
            <v>61200.000000000015</v>
          </cell>
          <cell r="N156">
            <v>66900.000000000015</v>
          </cell>
        </row>
        <row r="157">
          <cell r="A157" t="str">
            <v>PRZYCHODY Z AKCJI I UDZIAŁÓW W JEDNOSTKACH ZALEŻNYCH</v>
          </cell>
          <cell r="C157">
            <v>0</v>
          </cell>
          <cell r="D157">
            <v>0</v>
          </cell>
          <cell r="E157">
            <v>0</v>
          </cell>
          <cell r="F157">
            <v>0</v>
          </cell>
          <cell r="G157">
            <v>0</v>
          </cell>
          <cell r="H157">
            <v>0</v>
          </cell>
          <cell r="I157">
            <v>0</v>
          </cell>
          <cell r="J157">
            <v>0</v>
          </cell>
          <cell r="K157">
            <v>0</v>
          </cell>
          <cell r="L157">
            <v>0</v>
          </cell>
          <cell r="M157">
            <v>0</v>
          </cell>
          <cell r="N157">
            <v>0</v>
          </cell>
        </row>
        <row r="158">
          <cell r="A158" t="str">
            <v>WYNIK  NA  DZIAŁALNOŚCI  BANKOWEJ</v>
          </cell>
          <cell r="C158">
            <v>11369393.534147203</v>
          </cell>
          <cell r="D158">
            <v>21974067.151889872</v>
          </cell>
          <cell r="E158">
            <v>33633128.585427344</v>
          </cell>
          <cell r="F158">
            <v>44853570.749469087</v>
          </cell>
          <cell r="G158">
            <v>56312750.996823363</v>
          </cell>
          <cell r="H158">
            <v>68496690.934204862</v>
          </cell>
          <cell r="I158">
            <v>80673667.175052837</v>
          </cell>
          <cell r="J158">
            <v>92908827.336777702</v>
          </cell>
          <cell r="K158">
            <v>104875502.80918227</v>
          </cell>
          <cell r="L158">
            <v>117714542.42768767</v>
          </cell>
          <cell r="M158">
            <v>130659932.53970495</v>
          </cell>
          <cell r="N158">
            <v>144414812.85086921</v>
          </cell>
        </row>
        <row r="160">
          <cell r="A160" t="str">
            <v>KOSZTY OGÓLNE</v>
          </cell>
          <cell r="C160">
            <v>7937744.6075206408</v>
          </cell>
          <cell r="D160">
            <v>16277137.910693942</v>
          </cell>
          <cell r="E160">
            <v>25124306.934622817</v>
          </cell>
          <cell r="F160">
            <v>35053347.31926287</v>
          </cell>
          <cell r="G160">
            <v>45010055.728313088</v>
          </cell>
          <cell r="H160">
            <v>55325638.109628439</v>
          </cell>
          <cell r="I160">
            <v>66538507.129904874</v>
          </cell>
          <cell r="J160">
            <v>77925649.717036188</v>
          </cell>
          <cell r="K160">
            <v>89823499.029443681</v>
          </cell>
          <cell r="L160">
            <v>102288221.83569764</v>
          </cell>
          <cell r="M160">
            <v>114445304.76975715</v>
          </cell>
          <cell r="N160">
            <v>126615639.91743013</v>
          </cell>
        </row>
        <row r="161">
          <cell r="A161" t="str">
            <v xml:space="preserve"> - koszty osobowe</v>
          </cell>
          <cell r="C161">
            <v>3861683.7075206405</v>
          </cell>
          <cell r="D161">
            <v>7939342.9106939398</v>
          </cell>
          <cell r="E161">
            <v>12194026.981194241</v>
          </cell>
          <cell r="F161">
            <v>16680875.22237144</v>
          </cell>
          <cell r="G161">
            <v>21631621.759443939</v>
          </cell>
          <cell r="H161">
            <v>26457773.862835843</v>
          </cell>
          <cell r="I161">
            <v>31880571.355469447</v>
          </cell>
          <cell r="J161">
            <v>37424978.90170376</v>
          </cell>
          <cell r="K161">
            <v>43122410.467084758</v>
          </cell>
          <cell r="L161">
            <v>48894333.44242736</v>
          </cell>
          <cell r="M161">
            <v>54773851.815919757</v>
          </cell>
          <cell r="N161">
            <v>60702473.990342751</v>
          </cell>
        </row>
        <row r="162">
          <cell r="A162" t="str">
            <v xml:space="preserve">        w  tym świadczenia na rzecz pracowników</v>
          </cell>
          <cell r="C162">
            <v>148337.05501056</v>
          </cell>
          <cell r="D162">
            <v>305248.22523876</v>
          </cell>
          <cell r="E162">
            <v>469209.67642495997</v>
          </cell>
          <cell r="F162">
            <v>733716.88939376001</v>
          </cell>
          <cell r="G162">
            <v>1021191.0911487598</v>
          </cell>
          <cell r="H162">
            <v>1306184.5867753597</v>
          </cell>
          <cell r="I162">
            <v>1617744.9783177597</v>
          </cell>
          <cell r="J162">
            <v>1936395.6616010396</v>
          </cell>
          <cell r="K162">
            <v>2264307.3528990392</v>
          </cell>
          <cell r="L162">
            <v>2598437.7830514396</v>
          </cell>
          <cell r="M162">
            <v>2939223.1355130393</v>
          </cell>
          <cell r="N162">
            <v>3283095.6925530396</v>
          </cell>
        </row>
        <row r="163">
          <cell r="A163" t="str">
            <v xml:space="preserve"> - koszty eksploatacyjne</v>
          </cell>
          <cell r="C163">
            <v>4017031</v>
          </cell>
          <cell r="D163">
            <v>8219735.2000000011</v>
          </cell>
          <cell r="E163">
            <v>12753190.253428573</v>
          </cell>
          <cell r="F163">
            <v>18136352.496891432</v>
          </cell>
          <cell r="G163">
            <v>23083284.468869153</v>
          </cell>
          <cell r="H163">
            <v>28513684.846792601</v>
          </cell>
          <cell r="I163">
            <v>34244726.474435426</v>
          </cell>
          <cell r="J163">
            <v>40028431.615332417</v>
          </cell>
          <cell r="K163">
            <v>46169819.462358914</v>
          </cell>
          <cell r="L163">
            <v>52803589.393270284</v>
          </cell>
          <cell r="M163">
            <v>59022124.053837389</v>
          </cell>
          <cell r="N163">
            <v>65204807.127087377</v>
          </cell>
        </row>
        <row r="164">
          <cell r="A164" t="str">
            <v xml:space="preserve">         w tym koszty reklamy</v>
          </cell>
          <cell r="C164">
            <v>363581</v>
          </cell>
          <cell r="D164">
            <v>947162</v>
          </cell>
          <cell r="E164">
            <v>1777728</v>
          </cell>
          <cell r="F164">
            <v>2867845.5999999996</v>
          </cell>
          <cell r="G164">
            <v>3707963.1</v>
          </cell>
          <cell r="H164">
            <v>4568803.0999999996</v>
          </cell>
          <cell r="I164">
            <v>5045513.1000000006</v>
          </cell>
          <cell r="J164">
            <v>5859223.1000000006</v>
          </cell>
          <cell r="K164">
            <v>6982933.1000000006</v>
          </cell>
          <cell r="L164">
            <v>8165643.1000000006</v>
          </cell>
          <cell r="M164">
            <v>8917353.0999999996</v>
          </cell>
          <cell r="N164">
            <v>9585075.0999999996</v>
          </cell>
        </row>
        <row r="165">
          <cell r="A165" t="str">
            <v xml:space="preserve"> - bankowy fundusz gwarancyjny</v>
          </cell>
          <cell r="C165">
            <v>59029.899999999994</v>
          </cell>
          <cell r="D165">
            <v>118059.79999999999</v>
          </cell>
          <cell r="E165">
            <v>177089.69999999998</v>
          </cell>
          <cell r="F165">
            <v>236119.59999999998</v>
          </cell>
          <cell r="G165">
            <v>295149.5</v>
          </cell>
          <cell r="H165">
            <v>354179.39999999997</v>
          </cell>
          <cell r="I165">
            <v>413209.3</v>
          </cell>
          <cell r="J165">
            <v>472239.19999999995</v>
          </cell>
          <cell r="K165">
            <v>531269.1</v>
          </cell>
          <cell r="L165">
            <v>590299</v>
          </cell>
          <cell r="M165">
            <v>649328.9</v>
          </cell>
          <cell r="N165">
            <v>708358.79999999993</v>
          </cell>
        </row>
        <row r="167">
          <cell r="A167" t="str">
            <v>KOSZTY AMORTYZACJI</v>
          </cell>
          <cell r="C167">
            <v>476861.29169500002</v>
          </cell>
          <cell r="D167">
            <v>1040866.3106850001</v>
          </cell>
          <cell r="E167">
            <v>1695196.3069700003</v>
          </cell>
          <cell r="F167">
            <v>2434865.9170733336</v>
          </cell>
          <cell r="G167">
            <v>3269883.890995</v>
          </cell>
          <cell r="H167">
            <v>4188480.2287350004</v>
          </cell>
          <cell r="I167">
            <v>5149265.1927933339</v>
          </cell>
          <cell r="J167">
            <v>6146993.7331699999</v>
          </cell>
          <cell r="K167">
            <v>7184192.0998650007</v>
          </cell>
          <cell r="L167">
            <v>8287101.799209035</v>
          </cell>
          <cell r="M167">
            <v>9417582.1644547358</v>
          </cell>
          <cell r="N167">
            <v>10570421.945602104</v>
          </cell>
        </row>
        <row r="169">
          <cell r="A169" t="str">
            <v xml:space="preserve"> SALDO REZERW NA NALEŻNOŚCI</v>
          </cell>
          <cell r="C169">
            <v>-1588855.8577256852</v>
          </cell>
          <cell r="D169">
            <v>-1707573.1116055376</v>
          </cell>
          <cell r="E169">
            <v>-1584333.365885362</v>
          </cell>
          <cell r="F169">
            <v>-1563725.788377383</v>
          </cell>
          <cell r="G169">
            <v>-1466862.0412908304</v>
          </cell>
          <cell r="H169">
            <v>-1452731.0885812</v>
          </cell>
          <cell r="I169">
            <v>-1399238.0154289913</v>
          </cell>
          <cell r="J169">
            <v>-1479489.1370020646</v>
          </cell>
          <cell r="K169">
            <v>-1379265.1034465868</v>
          </cell>
          <cell r="L169">
            <v>-1522497.3351758714</v>
          </cell>
          <cell r="M169">
            <v>-1590823.0000192211</v>
          </cell>
          <cell r="N169">
            <v>-1662018.3926635359</v>
          </cell>
        </row>
        <row r="171">
          <cell r="A171" t="str">
            <v>WYNIK Z POZOSTAŁYCH KOSZTÓW I DOCHODÓW OPERACYJNYCH</v>
          </cell>
          <cell r="C171">
            <v>140739.99999999997</v>
          </cell>
          <cell r="D171">
            <v>280979.99999999994</v>
          </cell>
          <cell r="E171">
            <v>422520.00000000006</v>
          </cell>
          <cell r="F171">
            <v>566560</v>
          </cell>
          <cell r="G171">
            <v>709800.00000000012</v>
          </cell>
          <cell r="H171">
            <v>854540.00000000012</v>
          </cell>
          <cell r="I171">
            <v>997380.00000000012</v>
          </cell>
          <cell r="J171">
            <v>1140719.9999999998</v>
          </cell>
          <cell r="K171">
            <v>1272760</v>
          </cell>
          <cell r="L171">
            <v>1403500</v>
          </cell>
          <cell r="M171">
            <v>1534490</v>
          </cell>
          <cell r="N171">
            <v>1666379.9999999998</v>
          </cell>
        </row>
        <row r="172">
          <cell r="A172" t="str">
            <v xml:space="preserve"> - pozostałe przychody operacyjne</v>
          </cell>
          <cell r="C172">
            <v>160899.99999999997</v>
          </cell>
          <cell r="D172">
            <v>321900</v>
          </cell>
          <cell r="E172">
            <v>485600</v>
          </cell>
          <cell r="F172">
            <v>652000</v>
          </cell>
          <cell r="G172">
            <v>818100</v>
          </cell>
          <cell r="H172">
            <v>986300.00000000012</v>
          </cell>
          <cell r="I172">
            <v>1152700</v>
          </cell>
          <cell r="J172">
            <v>1319600</v>
          </cell>
          <cell r="K172">
            <v>1476000</v>
          </cell>
          <cell r="L172">
            <v>1632100</v>
          </cell>
          <cell r="M172">
            <v>1788800</v>
          </cell>
          <cell r="N172">
            <v>1945800</v>
          </cell>
        </row>
        <row r="173">
          <cell r="A173" t="str">
            <v xml:space="preserve"> - pozostałe koszty operacyjne</v>
          </cell>
          <cell r="C173">
            <v>20160</v>
          </cell>
          <cell r="D173">
            <v>40920</v>
          </cell>
          <cell r="E173">
            <v>63080</v>
          </cell>
          <cell r="F173">
            <v>85440</v>
          </cell>
          <cell r="G173">
            <v>108300</v>
          </cell>
          <cell r="H173">
            <v>131760</v>
          </cell>
          <cell r="I173">
            <v>155320</v>
          </cell>
          <cell r="J173">
            <v>178880</v>
          </cell>
          <cell r="K173">
            <v>203240</v>
          </cell>
          <cell r="L173">
            <v>228600.00000000003</v>
          </cell>
          <cell r="M173">
            <v>254310.00000000003</v>
          </cell>
          <cell r="N173">
            <v>279420</v>
          </cell>
        </row>
        <row r="175">
          <cell r="A175" t="str">
            <v>WYNIK NA DZIAŁALNOŚCI OPERACYJNEJ</v>
          </cell>
          <cell r="C175">
            <v>1506671.7772058765</v>
          </cell>
          <cell r="D175">
            <v>3229469.8189053913</v>
          </cell>
          <cell r="E175">
            <v>5651811.9779491685</v>
          </cell>
          <cell r="F175">
            <v>6368191.7247555051</v>
          </cell>
          <cell r="G175">
            <v>7275749.3362244433</v>
          </cell>
          <cell r="H175">
            <v>8384381.5072602229</v>
          </cell>
          <cell r="I175">
            <v>8584036.8369256351</v>
          </cell>
          <cell r="J175">
            <v>8497414.7495694514</v>
          </cell>
          <cell r="K175">
            <v>7761306.5764270015</v>
          </cell>
          <cell r="L175">
            <v>7020221.45760513</v>
          </cell>
          <cell r="M175">
            <v>6740712.6054738509</v>
          </cell>
          <cell r="N175">
            <v>7233112.5951734297</v>
          </cell>
        </row>
        <row r="177">
          <cell r="A177" t="str">
            <v>WYNIK NA OPERACJACH NADZWYCZAJNYCH</v>
          </cell>
          <cell r="C177">
            <v>0</v>
          </cell>
          <cell r="D177">
            <v>0</v>
          </cell>
          <cell r="E177">
            <v>0</v>
          </cell>
          <cell r="F177">
            <v>0</v>
          </cell>
          <cell r="G177">
            <v>0</v>
          </cell>
          <cell r="H177">
            <v>0</v>
          </cell>
          <cell r="I177">
            <v>0</v>
          </cell>
          <cell r="J177">
            <v>0</v>
          </cell>
          <cell r="K177">
            <v>0</v>
          </cell>
          <cell r="L177">
            <v>0</v>
          </cell>
          <cell r="M177">
            <v>0</v>
          </cell>
          <cell r="N177">
            <v>0</v>
          </cell>
        </row>
        <row r="178">
          <cell r="A178" t="str">
            <v xml:space="preserve"> - zyski nadzwyczajne </v>
          </cell>
          <cell r="C178">
            <v>0</v>
          </cell>
          <cell r="D178">
            <v>0</v>
          </cell>
          <cell r="E178">
            <v>0</v>
          </cell>
          <cell r="F178">
            <v>0</v>
          </cell>
          <cell r="G178">
            <v>0</v>
          </cell>
          <cell r="H178">
            <v>0</v>
          </cell>
          <cell r="I178">
            <v>0</v>
          </cell>
          <cell r="J178">
            <v>0</v>
          </cell>
          <cell r="K178">
            <v>0</v>
          </cell>
          <cell r="L178">
            <v>0</v>
          </cell>
          <cell r="M178">
            <v>0</v>
          </cell>
          <cell r="N178">
            <v>0</v>
          </cell>
        </row>
        <row r="179">
          <cell r="A179" t="str">
            <v xml:space="preserve"> - straty nadzwyczajne </v>
          </cell>
          <cell r="C179">
            <v>0</v>
          </cell>
          <cell r="D179">
            <v>0</v>
          </cell>
          <cell r="E179">
            <v>0</v>
          </cell>
          <cell r="F179">
            <v>0</v>
          </cell>
          <cell r="G179">
            <v>0</v>
          </cell>
          <cell r="H179">
            <v>0</v>
          </cell>
          <cell r="I179">
            <v>0</v>
          </cell>
          <cell r="J179">
            <v>0</v>
          </cell>
          <cell r="K179">
            <v>0</v>
          </cell>
          <cell r="L179">
            <v>0</v>
          </cell>
          <cell r="M179">
            <v>0</v>
          </cell>
          <cell r="N179">
            <v>0</v>
          </cell>
        </row>
        <row r="181">
          <cell r="A181" t="str">
            <v>ZYSK BRUTTO</v>
          </cell>
          <cell r="C181">
            <v>1506671.7772058765</v>
          </cell>
          <cell r="D181">
            <v>3229469.8189053913</v>
          </cell>
          <cell r="E181">
            <v>5651811.9779491685</v>
          </cell>
          <cell r="F181">
            <v>6368191.7247555051</v>
          </cell>
          <cell r="G181">
            <v>7275749.3362244433</v>
          </cell>
          <cell r="H181">
            <v>8384381.5072602229</v>
          </cell>
          <cell r="I181">
            <v>8584036.8369256351</v>
          </cell>
          <cell r="J181">
            <v>8497414.7495694514</v>
          </cell>
          <cell r="K181">
            <v>7761306.5764270015</v>
          </cell>
          <cell r="L181">
            <v>7020221.45760513</v>
          </cell>
          <cell r="M181">
            <v>6740712.6054738509</v>
          </cell>
          <cell r="N181">
            <v>7233112.5951734297</v>
          </cell>
        </row>
        <row r="183">
          <cell r="A183" t="str">
            <v>PODATEK DOCHODOWY</v>
          </cell>
          <cell r="C183">
            <v>632802.14642646804</v>
          </cell>
          <cell r="D183">
            <v>1356377.3239402643</v>
          </cell>
          <cell r="E183">
            <v>2373761.0307386504</v>
          </cell>
          <cell r="F183">
            <v>2674640.5243973117</v>
          </cell>
          <cell r="G183">
            <v>3055814.721214266</v>
          </cell>
          <cell r="H183">
            <v>3521440.2330492935</v>
          </cell>
          <cell r="I183">
            <v>3605295.4715087665</v>
          </cell>
          <cell r="J183">
            <v>3568914.1948191691</v>
          </cell>
          <cell r="K183">
            <v>3259748.7620993406</v>
          </cell>
          <cell r="L183">
            <v>2948493.0121941548</v>
          </cell>
          <cell r="M183">
            <v>2831099.2942990172</v>
          </cell>
          <cell r="N183">
            <v>3037907.2899728403</v>
          </cell>
        </row>
        <row r="185">
          <cell r="A185" t="str">
            <v>ZYSK NETTO</v>
          </cell>
          <cell r="C185">
            <v>873869.63077940838</v>
          </cell>
          <cell r="D185">
            <v>1873092.494965127</v>
          </cell>
          <cell r="E185">
            <v>3278050.9472105177</v>
          </cell>
          <cell r="F185">
            <v>3693551.2003581929</v>
          </cell>
          <cell r="G185">
            <v>4219934.6150101777</v>
          </cell>
          <cell r="H185">
            <v>4862941.2742109289</v>
          </cell>
          <cell r="I185">
            <v>4978741.3654168686</v>
          </cell>
          <cell r="J185">
            <v>4928500.5547502814</v>
          </cell>
          <cell r="K185">
            <v>4501557.8143276609</v>
          </cell>
          <cell r="L185">
            <v>4071728.4454109753</v>
          </cell>
          <cell r="M185">
            <v>3909613.3111748337</v>
          </cell>
          <cell r="N185">
            <v>4195205.3052005889</v>
          </cell>
        </row>
        <row r="187">
          <cell r="A187" t="str">
            <v>Wynik z tytułu przelewów ZUS</v>
          </cell>
          <cell r="C187">
            <v>1015200</v>
          </cell>
          <cell r="D187">
            <v>2030400</v>
          </cell>
          <cell r="E187">
            <v>3045600.0000000005</v>
          </cell>
          <cell r="F187">
            <v>4060800</v>
          </cell>
          <cell r="G187">
            <v>5076000</v>
          </cell>
          <cell r="H187">
            <v>6091200</v>
          </cell>
          <cell r="I187">
            <v>7106400</v>
          </cell>
          <cell r="J187">
            <v>7990080</v>
          </cell>
          <cell r="K187">
            <v>8873760</v>
          </cell>
          <cell r="L187">
            <v>9757440</v>
          </cell>
          <cell r="M187">
            <v>10641120</v>
          </cell>
          <cell r="N187">
            <v>11524800.000000002</v>
          </cell>
        </row>
        <row r="188">
          <cell r="A188" t="str">
            <v xml:space="preserve"> - przychody</v>
          </cell>
          <cell r="C188">
            <v>1315200</v>
          </cell>
          <cell r="D188">
            <v>2630400</v>
          </cell>
          <cell r="E188">
            <v>3945600.0000000005</v>
          </cell>
          <cell r="F188">
            <v>5260800</v>
          </cell>
          <cell r="G188">
            <v>6576000</v>
          </cell>
          <cell r="H188">
            <v>7891200</v>
          </cell>
          <cell r="I188">
            <v>9206400</v>
          </cell>
          <cell r="J188">
            <v>10390080</v>
          </cell>
          <cell r="K188">
            <v>11573760</v>
          </cell>
          <cell r="L188">
            <v>12757440</v>
          </cell>
          <cell r="M188">
            <v>13941120</v>
          </cell>
          <cell r="N188">
            <v>15124800.000000002</v>
          </cell>
        </row>
        <row r="189">
          <cell r="A189" t="str">
            <v xml:space="preserve"> - koszty</v>
          </cell>
          <cell r="C189">
            <v>300000</v>
          </cell>
          <cell r="D189">
            <v>600000</v>
          </cell>
          <cell r="E189">
            <v>900000</v>
          </cell>
          <cell r="F189">
            <v>1200000</v>
          </cell>
          <cell r="G189">
            <v>1500000</v>
          </cell>
          <cell r="H189">
            <v>1800000</v>
          </cell>
          <cell r="I189">
            <v>2100000</v>
          </cell>
          <cell r="J189">
            <v>2400000</v>
          </cell>
          <cell r="K189">
            <v>2700000</v>
          </cell>
          <cell r="L189">
            <v>3000000</v>
          </cell>
          <cell r="M189">
            <v>3300000</v>
          </cell>
          <cell r="N189">
            <v>3600000</v>
          </cell>
        </row>
        <row r="191">
          <cell r="A191" t="str">
            <v>ZYSK BRUTTO BEZ PRZELEWÓW ZUS</v>
          </cell>
          <cell r="C191">
            <v>491471.77720587637</v>
          </cell>
          <cell r="D191">
            <v>1199069.818905391</v>
          </cell>
          <cell r="E191">
            <v>2606211.9779491676</v>
          </cell>
          <cell r="F191">
            <v>2307391.7247555046</v>
          </cell>
          <cell r="G191">
            <v>2199749.3362244433</v>
          </cell>
          <cell r="H191">
            <v>2293181.5072602229</v>
          </cell>
          <cell r="I191">
            <v>1477636.836925636</v>
          </cell>
          <cell r="J191">
            <v>507334.74956945062</v>
          </cell>
          <cell r="K191">
            <v>-1112453.423572999</v>
          </cell>
          <cell r="L191">
            <v>-2737218.5423948704</v>
          </cell>
          <cell r="M191">
            <v>-3900407.3945261496</v>
          </cell>
          <cell r="N191">
            <v>-4291687.4048265722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ja"/>
      <sheetName val="Spis_not"/>
      <sheetName val="Dane"/>
      <sheetName val="2c"/>
      <sheetName val="3"/>
      <sheetName val="5"/>
      <sheetName val="8"/>
      <sheetName val="10"/>
      <sheetName val="11"/>
      <sheetName val="11a"/>
      <sheetName val="12"/>
      <sheetName val="13"/>
      <sheetName val="14a"/>
      <sheetName val="14b"/>
      <sheetName val="14c1"/>
      <sheetName val="14c2"/>
      <sheetName val="15a1"/>
      <sheetName val="15a2"/>
      <sheetName val="15b"/>
      <sheetName val="15c"/>
      <sheetName val="15d1"/>
      <sheetName val="15d2"/>
      <sheetName val="16"/>
      <sheetName val="17"/>
      <sheetName val="18"/>
      <sheetName val="19"/>
      <sheetName val="20"/>
      <sheetName val="21"/>
      <sheetName val="22"/>
      <sheetName val="23"/>
      <sheetName val="24"/>
      <sheetName val="25"/>
      <sheetName val="26"/>
      <sheetName val="27"/>
      <sheetName val="28"/>
      <sheetName val="29"/>
      <sheetName val="31"/>
      <sheetName val="33"/>
      <sheetName val="34"/>
      <sheetName val="35a"/>
      <sheetName val="35b"/>
      <sheetName val="35c"/>
      <sheetName val="36a"/>
      <sheetName val="36b"/>
      <sheetName val="37"/>
      <sheetName val="38"/>
      <sheetName val="40"/>
      <sheetName val="41"/>
      <sheetName val="42"/>
      <sheetName val="43"/>
      <sheetName val="44"/>
      <sheetName val="45"/>
      <sheetName val="46"/>
      <sheetName val="47a"/>
      <sheetName val="47b"/>
      <sheetName val="48a"/>
      <sheetName val="48b"/>
      <sheetName val="49a"/>
      <sheetName val="49b"/>
      <sheetName val="50"/>
      <sheetName val="51a"/>
      <sheetName val="51b"/>
      <sheetName val="52a"/>
      <sheetName val="52b"/>
      <sheetName val="53"/>
      <sheetName val="54"/>
      <sheetName val="55"/>
      <sheetName val="56"/>
      <sheetName val="57"/>
      <sheetName val="58"/>
      <sheetName val="60"/>
      <sheetName val="61"/>
      <sheetName val="62"/>
      <sheetName val="63"/>
      <sheetName val="rzis1"/>
      <sheetName val="rzis2"/>
      <sheetName val="kapitały1"/>
      <sheetName val="kapitały2"/>
      <sheetName val="aktywa1"/>
      <sheetName val="aktywa2"/>
      <sheetName val="pasywa1"/>
      <sheetName val="pasywa2"/>
      <sheetName val="cf1"/>
      <sheetName val="cf2"/>
      <sheetName val="cf3"/>
      <sheetName val="Niewypełnione"/>
    </sheetNames>
    <sheetDataSet>
      <sheetData sheetId="0" refreshError="1"/>
      <sheetData sheetId="1" refreshError="1"/>
      <sheetData sheetId="2" refreshError="1">
        <row r="4">
          <cell r="C4" t="str">
            <v>Bank Pocztowy S.A.</v>
          </cell>
        </row>
        <row r="11">
          <cell r="C11">
            <v>2010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sheetName val="Wyk_1n"/>
      <sheetName val="Wyk_2n"/>
      <sheetName val="Wyk_3n"/>
      <sheetName val="Wyk_4n"/>
      <sheetName val="Wyk_5n"/>
      <sheetName val="Wyk_6n"/>
      <sheetName val="Wyk_7n"/>
      <sheetName val="Wyk_8n"/>
      <sheetName val="Wyk_9n"/>
      <sheetName val="Wyk_10n"/>
      <sheetName val="Wyk_11n"/>
      <sheetName val="Wyk_11 v2"/>
      <sheetName val="Wyk_12n"/>
      <sheetName val="Wyk_12 v2"/>
      <sheetName val="Wyk_13n"/>
      <sheetName val="Wyk_13 v2"/>
      <sheetName val="Wyk_14n"/>
      <sheetName val="Wyk_14 v2"/>
      <sheetName val="Wyk_15n"/>
      <sheetName val="Wyk_15 v2"/>
      <sheetName val="Tabela"/>
      <sheetName val="Wyk_16 v1"/>
      <sheetName val="Wyk_16 v2"/>
      <sheetName val="Wyk_17"/>
      <sheetName val="Wyk_18"/>
      <sheetName val="Wyk_19"/>
      <sheetName val="Wyk_20"/>
      <sheetName val="Wyk_21"/>
      <sheetName val="Wyk_22"/>
      <sheetName val="Wyk_2 v2"/>
      <sheetName val="Wyk_4 v2"/>
      <sheetName val="Wyk_6 v2"/>
      <sheetName val="Wyk_8 v2"/>
      <sheetName val="Wyk_3i4"/>
      <sheetName val="Wyk_5i7 v1"/>
      <sheetName val="Wyk_5i7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osoby fizyczne"/>
      <sheetName val="bankowość pocztowa"/>
      <sheetName val="osoby prawne"/>
      <sheetName val="jedn budżetowe"/>
      <sheetName val="Poczta"/>
      <sheetName val="Rozliczenia"/>
      <sheetName val="Skarb"/>
      <sheetName val="Prowizje"/>
      <sheetName val="Koszty prowizyjne"/>
      <sheetName val="wykresy"/>
    </sheetNames>
    <sheetDataSet>
      <sheetData sheetId="0" refreshError="1"/>
      <sheetData sheetId="1" refreshError="1">
        <row r="8">
          <cell r="H8">
            <v>39386</v>
          </cell>
          <cell r="GR8">
            <v>39113</v>
          </cell>
          <cell r="GS8">
            <v>39141</v>
          </cell>
          <cell r="GT8">
            <v>39172</v>
          </cell>
          <cell r="GU8">
            <v>39202</v>
          </cell>
          <cell r="GV8">
            <v>39233</v>
          </cell>
          <cell r="GW8">
            <v>39263</v>
          </cell>
          <cell r="GX8">
            <v>39294</v>
          </cell>
          <cell r="GY8">
            <v>39325</v>
          </cell>
          <cell r="GZ8">
            <v>39355</v>
          </cell>
          <cell r="HA8">
            <v>39386</v>
          </cell>
          <cell r="HB8">
            <v>39416</v>
          </cell>
          <cell r="HC8">
            <v>39447</v>
          </cell>
          <cell r="HE8">
            <v>39113</v>
          </cell>
          <cell r="HF8">
            <v>39141</v>
          </cell>
          <cell r="HG8">
            <v>39172</v>
          </cell>
          <cell r="HH8">
            <v>39202</v>
          </cell>
          <cell r="HI8">
            <v>39233</v>
          </cell>
          <cell r="HJ8">
            <v>39263</v>
          </cell>
          <cell r="HK8">
            <v>39294</v>
          </cell>
          <cell r="HL8">
            <v>39325</v>
          </cell>
          <cell r="HM8">
            <v>39355</v>
          </cell>
          <cell r="HN8">
            <v>39386</v>
          </cell>
          <cell r="HO8">
            <v>39416</v>
          </cell>
          <cell r="HP8">
            <v>39447</v>
          </cell>
          <cell r="HT8">
            <v>39113</v>
          </cell>
          <cell r="HU8">
            <v>39141</v>
          </cell>
          <cell r="HV8">
            <v>39172</v>
          </cell>
          <cell r="HW8">
            <v>39202</v>
          </cell>
          <cell r="HX8">
            <v>39233</v>
          </cell>
          <cell r="HY8">
            <v>39263</v>
          </cell>
          <cell r="HZ8">
            <v>39294</v>
          </cell>
          <cell r="IA8">
            <v>39325</v>
          </cell>
          <cell r="IB8">
            <v>39355</v>
          </cell>
          <cell r="IC8">
            <v>39386</v>
          </cell>
          <cell r="ID8">
            <v>39416</v>
          </cell>
          <cell r="IE8">
            <v>39447</v>
          </cell>
          <cell r="IG8">
            <v>39113</v>
          </cell>
          <cell r="IH8">
            <v>39141</v>
          </cell>
          <cell r="II8">
            <v>39172</v>
          </cell>
          <cell r="IJ8">
            <v>39202</v>
          </cell>
          <cell r="IK8">
            <v>39233</v>
          </cell>
          <cell r="IL8">
            <v>39263</v>
          </cell>
          <cell r="IM8">
            <v>39294</v>
          </cell>
          <cell r="IN8">
            <v>39325</v>
          </cell>
          <cell r="IO8">
            <v>39355</v>
          </cell>
          <cell r="IP8">
            <v>39386</v>
          </cell>
          <cell r="IQ8">
            <v>39416</v>
          </cell>
          <cell r="IR8">
            <v>39447</v>
          </cell>
        </row>
        <row r="9">
          <cell r="GR9" t="str">
            <v>wykonanie</v>
          </cell>
          <cell r="GS9" t="str">
            <v>wykonanie</v>
          </cell>
          <cell r="GT9" t="str">
            <v>wykonanie</v>
          </cell>
          <cell r="GU9" t="str">
            <v>wykonanie</v>
          </cell>
          <cell r="GV9" t="str">
            <v>wykonanie</v>
          </cell>
          <cell r="GW9" t="str">
            <v>wykonanie</v>
          </cell>
          <cell r="GX9" t="str">
            <v>wykonanie</v>
          </cell>
          <cell r="GY9" t="str">
            <v>wykonanie</v>
          </cell>
          <cell r="GZ9" t="str">
            <v>wykonanie</v>
          </cell>
          <cell r="HA9" t="str">
            <v>wykonanie</v>
          </cell>
          <cell r="HB9" t="str">
            <v>wykonanie</v>
          </cell>
          <cell r="HC9" t="str">
            <v>wykonanie</v>
          </cell>
          <cell r="HE9" t="str">
            <v>wykonanie</v>
          </cell>
          <cell r="HF9" t="str">
            <v>wykonanie</v>
          </cell>
          <cell r="HG9" t="str">
            <v>wykonanie</v>
          </cell>
          <cell r="HH9" t="str">
            <v>wykonanie</v>
          </cell>
          <cell r="HI9" t="str">
            <v>wykonanie</v>
          </cell>
          <cell r="HJ9" t="str">
            <v>wykonanie</v>
          </cell>
          <cell r="HK9" t="str">
            <v>wykonanie</v>
          </cell>
          <cell r="HL9" t="str">
            <v>wykonanie</v>
          </cell>
          <cell r="HM9" t="str">
            <v>wykonanie</v>
          </cell>
          <cell r="HN9" t="str">
            <v>wykonanie</v>
          </cell>
          <cell r="HO9" t="str">
            <v>wykonanie</v>
          </cell>
          <cell r="HP9" t="str">
            <v>wykonanie</v>
          </cell>
          <cell r="HT9" t="str">
            <v>plan</v>
          </cell>
          <cell r="HU9" t="str">
            <v>plan</v>
          </cell>
          <cell r="HV9" t="str">
            <v>plan</v>
          </cell>
          <cell r="HW9" t="str">
            <v>plan</v>
          </cell>
          <cell r="HX9" t="str">
            <v>plan</v>
          </cell>
          <cell r="HY9" t="str">
            <v>plan</v>
          </cell>
          <cell r="HZ9" t="str">
            <v>plan</v>
          </cell>
          <cell r="IA9" t="str">
            <v>plan</v>
          </cell>
          <cell r="IB9" t="str">
            <v>plan</v>
          </cell>
          <cell r="IC9" t="str">
            <v>plan</v>
          </cell>
          <cell r="ID9" t="str">
            <v>plan</v>
          </cell>
          <cell r="IE9" t="str">
            <v>plan</v>
          </cell>
          <cell r="IG9" t="str">
            <v>plan</v>
          </cell>
          <cell r="IH9" t="str">
            <v>plan</v>
          </cell>
          <cell r="II9" t="str">
            <v>plan</v>
          </cell>
          <cell r="IJ9" t="str">
            <v>plan</v>
          </cell>
          <cell r="IK9" t="str">
            <v>plan</v>
          </cell>
          <cell r="IL9" t="str">
            <v>plan</v>
          </cell>
          <cell r="IM9" t="str">
            <v>plan</v>
          </cell>
          <cell r="IN9" t="str">
            <v>plan</v>
          </cell>
          <cell r="IO9" t="str">
            <v>plan</v>
          </cell>
          <cell r="IP9" t="str">
            <v>plan</v>
          </cell>
          <cell r="IQ9" t="str">
            <v>plan</v>
          </cell>
          <cell r="IR9" t="str">
            <v>plan</v>
          </cell>
        </row>
        <row r="10">
          <cell r="GQ10" t="str">
            <v>stawka WIBID 1M</v>
          </cell>
          <cell r="GR10">
            <v>3.9729032258064526E-2</v>
          </cell>
          <cell r="GS10">
            <v>3.9792857142857171E-2</v>
          </cell>
          <cell r="GT10">
            <v>3.9803225806451639E-2</v>
          </cell>
          <cell r="GU10">
            <v>4.0599999999999997E-2</v>
          </cell>
          <cell r="GV10">
            <v>4.2296774193548388E-2</v>
          </cell>
          <cell r="GW10">
            <v>4.2700000000000002E-2</v>
          </cell>
          <cell r="GX10">
            <v>4.5096774193548385E-2</v>
          </cell>
          <cell r="GY10">
            <v>4.5770967741935502E-2</v>
          </cell>
          <cell r="GZ10">
            <v>4.7633333333333347E-2</v>
          </cell>
          <cell r="HA10">
            <v>4.7783870967741941E-2</v>
          </cell>
          <cell r="HB10">
            <v>4.9103333333333339E-2</v>
          </cell>
          <cell r="HC10">
            <v>5.4109677419354844E-2</v>
          </cell>
          <cell r="HE10">
            <v>3.9729032258064526E-2</v>
          </cell>
          <cell r="HF10">
            <v>3.9760944700460848E-2</v>
          </cell>
          <cell r="HG10">
            <v>3.9775038402457781E-2</v>
          </cell>
          <cell r="HH10">
            <v>3.9981278801843337E-2</v>
          </cell>
          <cell r="HI10">
            <v>4.0444377880184346E-2</v>
          </cell>
          <cell r="HJ10">
            <v>4.0820314900153622E-2</v>
          </cell>
          <cell r="HK10">
            <v>4.1431237656352878E-2</v>
          </cell>
          <cell r="HL10">
            <v>4.1973703917050707E-2</v>
          </cell>
          <cell r="HM10">
            <v>4.2602551629971001E-2</v>
          </cell>
          <cell r="HN10">
            <v>4.3120683563748097E-2</v>
          </cell>
          <cell r="HO10">
            <v>4.3664560815528573E-2</v>
          </cell>
          <cell r="HP10">
            <v>4.453498719918076E-2</v>
          </cell>
          <cell r="HS10" t="str">
            <v>stawka WIBID 1M</v>
          </cell>
          <cell r="HT10">
            <v>3.95E-2</v>
          </cell>
          <cell r="HU10">
            <v>3.95E-2</v>
          </cell>
          <cell r="HV10">
            <v>3.95E-2</v>
          </cell>
          <cell r="HW10">
            <v>3.95E-2</v>
          </cell>
          <cell r="HX10">
            <v>3.95E-2</v>
          </cell>
          <cell r="HY10">
            <v>3.95E-2</v>
          </cell>
          <cell r="HZ10">
            <v>3.95E-2</v>
          </cell>
          <cell r="IA10">
            <v>3.95E-2</v>
          </cell>
          <cell r="IB10">
            <v>3.95E-2</v>
          </cell>
          <cell r="IC10">
            <v>3.95E-2</v>
          </cell>
          <cell r="ID10">
            <v>3.95E-2</v>
          </cell>
          <cell r="IE10">
            <v>3.95E-2</v>
          </cell>
          <cell r="IG10">
            <v>3.95E-2</v>
          </cell>
          <cell r="IH10">
            <v>3.95E-2</v>
          </cell>
          <cell r="II10">
            <v>3.95E-2</v>
          </cell>
          <cell r="IJ10">
            <v>3.95E-2</v>
          </cell>
          <cell r="IK10">
            <v>3.95E-2</v>
          </cell>
          <cell r="IL10">
            <v>3.95E-2</v>
          </cell>
          <cell r="IM10">
            <v>3.95E-2</v>
          </cell>
          <cell r="IN10">
            <v>3.95E-2</v>
          </cell>
          <cell r="IO10">
            <v>3.95E-2</v>
          </cell>
          <cell r="IP10">
            <v>3.9499999999999993E-2</v>
          </cell>
          <cell r="IQ10">
            <v>3.9499999999999993E-2</v>
          </cell>
          <cell r="IR10">
            <v>3.9499999999999993E-2</v>
          </cell>
        </row>
        <row r="11">
          <cell r="GQ11" t="str">
            <v>stopa redyskonta</v>
          </cell>
          <cell r="GR11">
            <v>4.2500000000000003E-2</v>
          </cell>
          <cell r="GS11">
            <v>4.2500000000000003E-2</v>
          </cell>
          <cell r="GT11">
            <v>4.2500000000000003E-2</v>
          </cell>
          <cell r="GU11">
            <v>4.4999999999999998E-2</v>
          </cell>
          <cell r="GV11">
            <v>4.4999999999999998E-2</v>
          </cell>
          <cell r="GW11">
            <v>4.7500000000000001E-2</v>
          </cell>
          <cell r="GX11">
            <v>4.7500000000000001E-2</v>
          </cell>
          <cell r="GY11">
            <v>4.7500000000000001E-2</v>
          </cell>
          <cell r="GZ11">
            <v>0.05</v>
          </cell>
          <cell r="HA11">
            <v>0.05</v>
          </cell>
          <cell r="HB11">
            <v>0.05</v>
          </cell>
          <cell r="HC11">
            <v>5.2499999999999998E-2</v>
          </cell>
          <cell r="HE11">
            <v>4.2500000000000003E-2</v>
          </cell>
          <cell r="HF11">
            <v>4.2500000000000003E-2</v>
          </cell>
          <cell r="HG11">
            <v>4.2500000000000003E-2</v>
          </cell>
          <cell r="HH11">
            <v>4.3124999999999997E-2</v>
          </cell>
          <cell r="HI11">
            <v>4.3499999999999997E-2</v>
          </cell>
          <cell r="HJ11">
            <v>4.416666666666666E-2</v>
          </cell>
          <cell r="HK11">
            <v>4.4642857142857137E-2</v>
          </cell>
          <cell r="HL11">
            <v>4.4999999999999991E-2</v>
          </cell>
          <cell r="HM11">
            <v>4.5555555555555544E-2</v>
          </cell>
          <cell r="HN11">
            <v>4.5999999999999992E-2</v>
          </cell>
          <cell r="HO11">
            <v>4.6363636363636357E-2</v>
          </cell>
          <cell r="HP11">
            <v>4.6874999999999993E-2</v>
          </cell>
          <cell r="HS11" t="str">
            <v>stopa redyskonta</v>
          </cell>
          <cell r="HT11">
            <v>4.2500000000000003E-2</v>
          </cell>
          <cell r="HU11">
            <v>4.2500000000000003E-2</v>
          </cell>
          <cell r="HV11">
            <v>4.2500000000000003E-2</v>
          </cell>
          <cell r="HW11">
            <v>4.2500000000000003E-2</v>
          </cell>
          <cell r="HX11">
            <v>4.2500000000000003E-2</v>
          </cell>
          <cell r="HY11">
            <v>4.2500000000000003E-2</v>
          </cell>
          <cell r="HZ11">
            <v>4.2500000000000003E-2</v>
          </cell>
          <cell r="IA11">
            <v>4.2500000000000003E-2</v>
          </cell>
          <cell r="IB11">
            <v>4.2500000000000003E-2</v>
          </cell>
          <cell r="IC11">
            <v>4.2500000000000003E-2</v>
          </cell>
          <cell r="ID11">
            <v>4.2500000000000003E-2</v>
          </cell>
          <cell r="IE11">
            <v>4.2500000000000003E-2</v>
          </cell>
          <cell r="IG11">
            <v>4.2500000000000003E-2</v>
          </cell>
          <cell r="IH11">
            <v>4.2500000000000003E-2</v>
          </cell>
          <cell r="II11">
            <v>4.2500000000000003E-2</v>
          </cell>
          <cell r="IJ11">
            <v>4.2500000000000003E-2</v>
          </cell>
          <cell r="IK11">
            <v>4.2500000000000003E-2</v>
          </cell>
          <cell r="IL11">
            <v>4.2500000000000003E-2</v>
          </cell>
          <cell r="IM11">
            <v>4.2499999999999996E-2</v>
          </cell>
          <cell r="IN11">
            <v>4.2499999999999996E-2</v>
          </cell>
          <cell r="IO11">
            <v>4.2499999999999996E-2</v>
          </cell>
          <cell r="IP11">
            <v>4.2499999999999996E-2</v>
          </cell>
          <cell r="IQ11">
            <v>4.2499999999999989E-2</v>
          </cell>
          <cell r="IR11">
            <v>4.2499999999999989E-2</v>
          </cell>
        </row>
        <row r="13">
          <cell r="GQ13" t="str">
            <v>środki bieżące (średnia miesięczna)</v>
          </cell>
          <cell r="GR13">
            <v>15817.907411699998</v>
          </cell>
          <cell r="GS13">
            <v>15255.222324100003</v>
          </cell>
          <cell r="GT13">
            <v>14237.29321480004</v>
          </cell>
          <cell r="GU13">
            <v>13651.143739400024</v>
          </cell>
          <cell r="GV13">
            <v>12917.422730699996</v>
          </cell>
          <cell r="GW13">
            <v>12206.04933519999</v>
          </cell>
          <cell r="GX13">
            <v>11706.661839399952</v>
          </cell>
          <cell r="GY13">
            <v>14171.550667700008</v>
          </cell>
          <cell r="GZ13">
            <v>15029.836096099927</v>
          </cell>
          <cell r="HA13">
            <v>14762.076994300005</v>
          </cell>
          <cell r="HB13">
            <v>16058.373320899962</v>
          </cell>
          <cell r="HC13">
            <v>17170.548021400056</v>
          </cell>
          <cell r="HE13">
            <v>15817.907411699998</v>
          </cell>
          <cell r="HF13">
            <v>15255.222324100003</v>
          </cell>
          <cell r="HG13">
            <v>14237.29321480004</v>
          </cell>
          <cell r="HH13">
            <v>13651.143739400024</v>
          </cell>
          <cell r="HI13">
            <v>12917.422730699996</v>
          </cell>
          <cell r="HJ13">
            <v>12206.04933519999</v>
          </cell>
          <cell r="HK13">
            <v>11706.661839399952</v>
          </cell>
          <cell r="HL13">
            <v>14171.550667700008</v>
          </cell>
          <cell r="HM13">
            <v>15029.836096099927</v>
          </cell>
          <cell r="HN13">
            <v>14762.076994300005</v>
          </cell>
          <cell r="HO13">
            <v>16058.373320899962</v>
          </cell>
          <cell r="HP13">
            <v>17170.548021400056</v>
          </cell>
          <cell r="HS13" t="str">
            <v>środki bieżące (średnia miesięczna)</v>
          </cell>
          <cell r="HT13">
            <v>11500</v>
          </cell>
          <cell r="HU13">
            <v>10500</v>
          </cell>
          <cell r="HV13">
            <v>11000</v>
          </cell>
          <cell r="HW13">
            <v>11200</v>
          </cell>
          <cell r="HX13">
            <v>11200</v>
          </cell>
          <cell r="HY13">
            <v>11800</v>
          </cell>
          <cell r="HZ13">
            <v>10800</v>
          </cell>
          <cell r="IA13">
            <v>10500</v>
          </cell>
          <cell r="IB13">
            <v>11000</v>
          </cell>
          <cell r="IC13">
            <v>11500</v>
          </cell>
          <cell r="ID13">
            <v>11800</v>
          </cell>
          <cell r="IE13">
            <v>12500</v>
          </cell>
          <cell r="IG13">
            <v>11500</v>
          </cell>
          <cell r="IH13">
            <v>10500</v>
          </cell>
          <cell r="II13">
            <v>11000</v>
          </cell>
          <cell r="IJ13">
            <v>11200</v>
          </cell>
          <cell r="IK13">
            <v>11200</v>
          </cell>
          <cell r="IL13">
            <v>11800</v>
          </cell>
          <cell r="IM13">
            <v>10800</v>
          </cell>
          <cell r="IN13">
            <v>10500</v>
          </cell>
          <cell r="IO13">
            <v>11000</v>
          </cell>
          <cell r="IP13">
            <v>11500</v>
          </cell>
          <cell r="IQ13">
            <v>11800</v>
          </cell>
          <cell r="IR13">
            <v>12500</v>
          </cell>
        </row>
        <row r="14">
          <cell r="GQ14" t="str">
            <v xml:space="preserve">stopa procentowa </v>
          </cell>
          <cell r="GR14">
            <v>1.661735649414599E-3</v>
          </cell>
          <cell r="GS14">
            <v>1.6382804269836496E-3</v>
          </cell>
          <cell r="GT14">
            <v>1.6095918163249847E-3</v>
          </cell>
          <cell r="GU14">
            <v>1.6184232438756969E-3</v>
          </cell>
          <cell r="GV14">
            <v>1.5884842517291599E-3</v>
          </cell>
          <cell r="GW14">
            <v>1.551298552600558E-3</v>
          </cell>
          <cell r="GX14">
            <v>1.4828047300353435E-3</v>
          </cell>
          <cell r="GY14">
            <v>1.5671921915367919E-3</v>
          </cell>
          <cell r="GZ14">
            <v>1.6273478639606497E-3</v>
          </cell>
          <cell r="HA14">
            <v>1.6421014081361815E-3</v>
          </cell>
          <cell r="HB14">
            <v>1.6641685596646978E-3</v>
          </cell>
          <cell r="HC14">
            <v>1.670544967166765E-3</v>
          </cell>
          <cell r="HE14">
            <v>1.661735649414599E-3</v>
          </cell>
          <cell r="HF14">
            <v>1.6500080381991243E-3</v>
          </cell>
          <cell r="HG14">
            <v>1.636535964241078E-3</v>
          </cell>
          <cell r="HH14">
            <v>1.6320077841497325E-3</v>
          </cell>
          <cell r="HI14">
            <v>1.6233030776656178E-3</v>
          </cell>
          <cell r="HJ14">
            <v>1.611302323488108E-3</v>
          </cell>
          <cell r="HK14">
            <v>1.5929455244234273E-3</v>
          </cell>
          <cell r="HL14">
            <v>1.589726357812598E-3</v>
          </cell>
          <cell r="HM14">
            <v>1.5939065251623814E-3</v>
          </cell>
          <cell r="HN14">
            <v>1.5987260134597615E-3</v>
          </cell>
          <cell r="HO14">
            <v>1.6046753358420283E-3</v>
          </cell>
          <cell r="HP14">
            <v>1.6101644717857564E-3</v>
          </cell>
          <cell r="HS14" t="str">
            <v xml:space="preserve">stopa procentowa </v>
          </cell>
          <cell r="HT14">
            <v>2E-3</v>
          </cell>
          <cell r="HU14">
            <v>2E-3</v>
          </cell>
          <cell r="HV14">
            <v>2E-3</v>
          </cell>
          <cell r="HW14">
            <v>2E-3</v>
          </cell>
          <cell r="HX14">
            <v>2E-3</v>
          </cell>
          <cell r="HY14">
            <v>2E-3</v>
          </cell>
          <cell r="HZ14">
            <v>2E-3</v>
          </cell>
          <cell r="IA14">
            <v>2E-3</v>
          </cell>
          <cell r="IB14">
            <v>2E-3</v>
          </cell>
          <cell r="IC14">
            <v>2E-3</v>
          </cell>
          <cell r="ID14">
            <v>2E-3</v>
          </cell>
          <cell r="IE14">
            <v>2E-3</v>
          </cell>
          <cell r="IG14">
            <v>2E-3</v>
          </cell>
          <cell r="IH14">
            <v>2E-3</v>
          </cell>
          <cell r="II14">
            <v>2E-3</v>
          </cell>
          <cell r="IJ14">
            <v>2E-3</v>
          </cell>
          <cell r="IK14">
            <v>2E-3</v>
          </cell>
          <cell r="IL14">
            <v>2E-3</v>
          </cell>
          <cell r="IM14">
            <v>2E-3</v>
          </cell>
          <cell r="IN14">
            <v>2E-3</v>
          </cell>
          <cell r="IO14">
            <v>2E-3</v>
          </cell>
          <cell r="IP14">
            <v>2.0000000000000005E-3</v>
          </cell>
          <cell r="IQ14">
            <v>2.0000000000000005E-3</v>
          </cell>
          <cell r="IR14">
            <v>2.0000000000000005E-3</v>
          </cell>
        </row>
        <row r="15">
          <cell r="GQ15" t="str">
            <v>wynik odsetkowy</v>
          </cell>
          <cell r="GR15">
            <v>51.071535291317247</v>
          </cell>
          <cell r="GS15">
            <v>44.587719225638892</v>
          </cell>
          <cell r="GT15">
            <v>46.117806984524748</v>
          </cell>
          <cell r="GU15">
            <v>43.733862615059159</v>
          </cell>
          <cell r="GV15">
            <v>44.591916079124204</v>
          </cell>
          <cell r="GW15">
            <v>41.283652646524061</v>
          </cell>
          <cell r="GX15">
            <v>43.282152503486515</v>
          </cell>
          <cell r="GY15">
            <v>53.076894773146527</v>
          </cell>
          <cell r="GZ15">
            <v>56.718671601427616</v>
          </cell>
          <cell r="HA15">
            <v>57.72879492628855</v>
          </cell>
          <cell r="HB15">
            <v>62.423800102916807</v>
          </cell>
          <cell r="HC15">
            <v>76.122936451534756</v>
          </cell>
          <cell r="HE15">
            <v>51.071535291317247</v>
          </cell>
          <cell r="HF15">
            <v>95.659254516956139</v>
          </cell>
          <cell r="HG15">
            <v>141.77706150148089</v>
          </cell>
          <cell r="HH15">
            <v>185.51092411654005</v>
          </cell>
          <cell r="HI15">
            <v>230.10284019566427</v>
          </cell>
          <cell r="HJ15">
            <v>271.38649284218832</v>
          </cell>
          <cell r="HK15">
            <v>314.6686453456748</v>
          </cell>
          <cell r="HL15">
            <v>367.74554011882134</v>
          </cell>
          <cell r="HM15">
            <v>424.46421172024895</v>
          </cell>
          <cell r="HN15">
            <v>482.19300664653753</v>
          </cell>
          <cell r="HO15">
            <v>544.61680674945433</v>
          </cell>
          <cell r="HP15">
            <v>620.7397432009891</v>
          </cell>
          <cell r="HS15" t="str">
            <v>wynik odsetkowy</v>
          </cell>
          <cell r="HT15">
            <v>36.583981164383559</v>
          </cell>
          <cell r="HU15">
            <v>30.170239726027393</v>
          </cell>
          <cell r="HV15">
            <v>34.993373287671233</v>
          </cell>
          <cell r="HW15">
            <v>34.480273972602738</v>
          </cell>
          <cell r="HX15">
            <v>35.629616438356166</v>
          </cell>
          <cell r="HY15">
            <v>36.327431506849315</v>
          </cell>
          <cell r="HZ15">
            <v>34.357130136986306</v>
          </cell>
          <cell r="IA15">
            <v>33.402765410958899</v>
          </cell>
          <cell r="IB15">
            <v>33.864554794520551</v>
          </cell>
          <cell r="IC15">
            <v>36.583981164383559</v>
          </cell>
          <cell r="ID15">
            <v>36.327431506849315</v>
          </cell>
          <cell r="IE15">
            <v>39.765196917808218</v>
          </cell>
          <cell r="IG15">
            <v>36.583981164383559</v>
          </cell>
          <cell r="IH15">
            <v>66.754220890410949</v>
          </cell>
          <cell r="II15">
            <v>101.74759417808218</v>
          </cell>
          <cell r="IJ15">
            <v>136.22786815068491</v>
          </cell>
          <cell r="IK15">
            <v>171.85748458904106</v>
          </cell>
          <cell r="IL15">
            <v>208.18491609589037</v>
          </cell>
          <cell r="IM15">
            <v>242.54204623287669</v>
          </cell>
          <cell r="IN15">
            <v>275.94481164383558</v>
          </cell>
          <cell r="IO15">
            <v>309.80936643835611</v>
          </cell>
          <cell r="IP15">
            <v>346.39334760273965</v>
          </cell>
          <cell r="IQ15">
            <v>382.72077910958899</v>
          </cell>
          <cell r="IR15">
            <v>422.48597602739721</v>
          </cell>
        </row>
        <row r="16">
          <cell r="GQ16" t="str">
            <v>przychody prowizyjne</v>
          </cell>
          <cell r="GR16">
            <v>109.91428999999994</v>
          </cell>
          <cell r="GS16">
            <v>199.4284899999999</v>
          </cell>
          <cell r="GT16">
            <v>142.5472100000004</v>
          </cell>
          <cell r="GU16">
            <v>112.13044999999977</v>
          </cell>
          <cell r="GV16">
            <v>112.00153000000068</v>
          </cell>
          <cell r="GW16">
            <v>175.15897999999925</v>
          </cell>
          <cell r="GX16">
            <v>205.69253000000106</v>
          </cell>
          <cell r="GY16">
            <v>164.62288999999805</v>
          </cell>
          <cell r="GZ16">
            <v>158.97406000000001</v>
          </cell>
          <cell r="HA16">
            <v>149.60065000000054</v>
          </cell>
          <cell r="HB16">
            <v>140.3760299999999</v>
          </cell>
          <cell r="HC16">
            <v>200.36352000000011</v>
          </cell>
          <cell r="HE16">
            <v>109.91428999999994</v>
          </cell>
          <cell r="HF16">
            <v>309.34277999999983</v>
          </cell>
          <cell r="HG16">
            <v>451.88999000000024</v>
          </cell>
          <cell r="HH16">
            <v>564.02044000000001</v>
          </cell>
          <cell r="HI16">
            <v>676.02197000000069</v>
          </cell>
          <cell r="HJ16">
            <v>851.18094999999994</v>
          </cell>
          <cell r="HK16">
            <v>1056.8734800000011</v>
          </cell>
          <cell r="HL16">
            <v>1221.4963699999992</v>
          </cell>
          <cell r="HM16">
            <v>1380.4704299999992</v>
          </cell>
          <cell r="HN16">
            <v>1530.0710799999997</v>
          </cell>
          <cell r="HO16">
            <v>1670.4471099999996</v>
          </cell>
          <cell r="HP16">
            <v>1870.8106299999997</v>
          </cell>
          <cell r="HS16" t="str">
            <v>przychody prowizyjne</v>
          </cell>
          <cell r="HT16">
            <v>63.351371475299878</v>
          </cell>
          <cell r="HU16">
            <v>153.30604903967125</v>
          </cell>
          <cell r="HV16">
            <v>169.79338782185698</v>
          </cell>
          <cell r="HW16">
            <v>99.88072660404265</v>
          </cell>
          <cell r="HX16">
            <v>189.35540416841405</v>
          </cell>
          <cell r="HY16">
            <v>204.54742051497115</v>
          </cell>
          <cell r="HZ16">
            <v>134.69209807934251</v>
          </cell>
          <cell r="IA16">
            <v>138.36677564371394</v>
          </cell>
          <cell r="IB16">
            <v>151.65411442589962</v>
          </cell>
          <cell r="IC16">
            <v>242.15145320808531</v>
          </cell>
          <cell r="ID16">
            <v>247.93879199027103</v>
          </cell>
          <cell r="IE16">
            <v>158.2614532080853</v>
          </cell>
          <cell r="IG16">
            <v>63.351371475299878</v>
          </cell>
          <cell r="IH16">
            <v>216.65742051497114</v>
          </cell>
          <cell r="II16">
            <v>386.45080833682812</v>
          </cell>
          <cell r="IJ16">
            <v>486.33153494087077</v>
          </cell>
          <cell r="IK16">
            <v>675.68693910928482</v>
          </cell>
          <cell r="IL16">
            <v>880.23435962425594</v>
          </cell>
          <cell r="IM16">
            <v>1014.9264577035985</v>
          </cell>
          <cell r="IN16">
            <v>1153.2932333473125</v>
          </cell>
          <cell r="IO16">
            <v>1304.9473477732122</v>
          </cell>
          <cell r="IP16">
            <v>1547.0988009812977</v>
          </cell>
          <cell r="IQ16">
            <v>1795.0375929715688</v>
          </cell>
          <cell r="IR16">
            <v>1953.2990461796539</v>
          </cell>
        </row>
        <row r="17">
          <cell r="HE17">
            <v>0</v>
          </cell>
          <cell r="HF17">
            <v>0</v>
          </cell>
          <cell r="HG17">
            <v>0</v>
          </cell>
          <cell r="HH17">
            <v>0</v>
          </cell>
          <cell r="HI17">
            <v>0</v>
          </cell>
          <cell r="HJ17">
            <v>0</v>
          </cell>
          <cell r="HK17">
            <v>0</v>
          </cell>
          <cell r="HL17">
            <v>0</v>
          </cell>
          <cell r="HM17">
            <v>0</v>
          </cell>
          <cell r="HN17">
            <v>0</v>
          </cell>
          <cell r="HO17">
            <v>0</v>
          </cell>
          <cell r="HP17">
            <v>0</v>
          </cell>
        </row>
        <row r="18">
          <cell r="HE18">
            <v>0</v>
          </cell>
          <cell r="HF18">
            <v>0</v>
          </cell>
          <cell r="HG18">
            <v>0</v>
          </cell>
          <cell r="HH18">
            <v>0</v>
          </cell>
          <cell r="HI18">
            <v>0</v>
          </cell>
          <cell r="HJ18">
            <v>0</v>
          </cell>
          <cell r="HK18">
            <v>0</v>
          </cell>
          <cell r="HL18">
            <v>0</v>
          </cell>
          <cell r="HM18">
            <v>0</v>
          </cell>
          <cell r="HN18">
            <v>0</v>
          </cell>
          <cell r="HO18">
            <v>0</v>
          </cell>
          <cell r="HP18">
            <v>0</v>
          </cell>
        </row>
        <row r="19">
          <cell r="GQ19" t="str">
            <v>koszty prowizyjne w tym:</v>
          </cell>
          <cell r="GR19">
            <v>36.014436954775576</v>
          </cell>
          <cell r="GS19">
            <v>29.91436880060861</v>
          </cell>
          <cell r="GT19">
            <v>52.510652624036723</v>
          </cell>
          <cell r="GU19">
            <v>59.539501304585471</v>
          </cell>
          <cell r="GV19">
            <v>37.097963726954937</v>
          </cell>
          <cell r="GW19">
            <v>40.699302072923302</v>
          </cell>
          <cell r="GX19">
            <v>56.302604969348671</v>
          </cell>
          <cell r="GY19">
            <v>47.390853852180761</v>
          </cell>
          <cell r="GZ19">
            <v>65.081595063078666</v>
          </cell>
          <cell r="HA19">
            <v>94.978232071498979</v>
          </cell>
          <cell r="HB19">
            <v>68.554718878535269</v>
          </cell>
          <cell r="HC19">
            <v>156.75117056047847</v>
          </cell>
          <cell r="HE19">
            <v>36.014436954775576</v>
          </cell>
          <cell r="HF19">
            <v>65.92880575538419</v>
          </cell>
          <cell r="HG19">
            <v>118.43945837942091</v>
          </cell>
          <cell r="HH19">
            <v>177.97895968400638</v>
          </cell>
          <cell r="HI19">
            <v>215.07692341096131</v>
          </cell>
          <cell r="HJ19">
            <v>255.77622548388462</v>
          </cell>
          <cell r="HK19">
            <v>312.07883045323331</v>
          </cell>
          <cell r="HL19">
            <v>359.46968430541409</v>
          </cell>
          <cell r="HM19">
            <v>424.55127936849277</v>
          </cell>
          <cell r="HN19">
            <v>519.52951143999178</v>
          </cell>
          <cell r="HO19">
            <v>588.08423031852703</v>
          </cell>
          <cell r="HP19">
            <v>744.83540087900553</v>
          </cell>
          <cell r="HS19" t="str">
            <v>koszty prowizyjne w tym:</v>
          </cell>
          <cell r="HT19">
            <v>0</v>
          </cell>
          <cell r="HU19">
            <v>0</v>
          </cell>
          <cell r="HV19">
            <v>0</v>
          </cell>
          <cell r="HW19">
            <v>0</v>
          </cell>
          <cell r="HX19">
            <v>0</v>
          </cell>
          <cell r="HY19">
            <v>0</v>
          </cell>
          <cell r="HZ19">
            <v>0</v>
          </cell>
          <cell r="IA19">
            <v>0</v>
          </cell>
          <cell r="IB19">
            <v>0</v>
          </cell>
          <cell r="IC19">
            <v>0</v>
          </cell>
          <cell r="ID19">
            <v>0</v>
          </cell>
          <cell r="IE19">
            <v>0</v>
          </cell>
          <cell r="IG19">
            <v>0</v>
          </cell>
          <cell r="IH19">
            <v>0</v>
          </cell>
          <cell r="II19">
            <v>0</v>
          </cell>
          <cell r="IJ19">
            <v>0</v>
          </cell>
          <cell r="IK19">
            <v>0</v>
          </cell>
          <cell r="IL19">
            <v>0</v>
          </cell>
          <cell r="IM19">
            <v>0</v>
          </cell>
          <cell r="IN19">
            <v>0</v>
          </cell>
          <cell r="IO19">
            <v>0</v>
          </cell>
          <cell r="IP19">
            <v>0</v>
          </cell>
          <cell r="IQ19">
            <v>0</v>
          </cell>
          <cell r="IR19">
            <v>0</v>
          </cell>
        </row>
        <row r="21">
          <cell r="GQ21" t="str">
            <v>wynik na działalności</v>
          </cell>
          <cell r="GR21">
            <v>124.97138833654161</v>
          </cell>
          <cell r="GS21">
            <v>214.10184042503019</v>
          </cell>
          <cell r="GT21">
            <v>136.15436436048844</v>
          </cell>
          <cell r="GU21">
            <v>96.324811310473464</v>
          </cell>
          <cell r="GV21">
            <v>119.49548235216994</v>
          </cell>
          <cell r="GW21">
            <v>175.74333057359999</v>
          </cell>
          <cell r="GX21">
            <v>192.67207753413891</v>
          </cell>
          <cell r="GY21">
            <v>170.30893092096383</v>
          </cell>
          <cell r="GZ21">
            <v>150.61113653834894</v>
          </cell>
          <cell r="HA21">
            <v>112.35121285479011</v>
          </cell>
          <cell r="HB21">
            <v>134.24511122438145</v>
          </cell>
          <cell r="HC21">
            <v>119.73528589105641</v>
          </cell>
          <cell r="HE21">
            <v>124.97138833654161</v>
          </cell>
          <cell r="HF21">
            <v>339.07322876157178</v>
          </cell>
          <cell r="HG21">
            <v>475.22759312206023</v>
          </cell>
          <cell r="HH21">
            <v>571.55240443253365</v>
          </cell>
          <cell r="HI21">
            <v>691.04788678470356</v>
          </cell>
          <cell r="HJ21">
            <v>866.79121735830358</v>
          </cell>
          <cell r="HK21">
            <v>1059.4632948924425</v>
          </cell>
          <cell r="HL21">
            <v>1229.7722258134063</v>
          </cell>
          <cell r="HM21">
            <v>1380.3833623517553</v>
          </cell>
          <cell r="HN21">
            <v>1492.7345752065453</v>
          </cell>
          <cell r="HO21">
            <v>1626.9796864309267</v>
          </cell>
          <cell r="HP21">
            <v>1746.7149723219832</v>
          </cell>
          <cell r="HS21" t="str">
            <v>wynik na działalności</v>
          </cell>
          <cell r="HT21">
            <v>99.93535263968343</v>
          </cell>
          <cell r="HU21">
            <v>183.47628876569865</v>
          </cell>
          <cell r="HV21">
            <v>204.78676110952819</v>
          </cell>
          <cell r="HW21">
            <v>134.36100057664538</v>
          </cell>
          <cell r="HX21">
            <v>224.98502060677023</v>
          </cell>
          <cell r="HY21">
            <v>240.87485202182046</v>
          </cell>
          <cell r="HZ21">
            <v>169.04922821632883</v>
          </cell>
          <cell r="IA21">
            <v>171.76954105467283</v>
          </cell>
          <cell r="IB21">
            <v>185.51866922042018</v>
          </cell>
          <cell r="IC21">
            <v>278.73543437246889</v>
          </cell>
          <cell r="ID21">
            <v>284.26622349712034</v>
          </cell>
          <cell r="IE21">
            <v>198.02665012589353</v>
          </cell>
          <cell r="IG21">
            <v>99.93535263968343</v>
          </cell>
          <cell r="IH21">
            <v>283.41164140538206</v>
          </cell>
          <cell r="II21">
            <v>488.1984025149103</v>
          </cell>
          <cell r="IJ21">
            <v>622.55940309155562</v>
          </cell>
          <cell r="IK21">
            <v>847.544423698326</v>
          </cell>
          <cell r="IL21">
            <v>1088.4192757201463</v>
          </cell>
          <cell r="IM21">
            <v>1257.4685039364754</v>
          </cell>
          <cell r="IN21">
            <v>1429.2380449911479</v>
          </cell>
          <cell r="IO21">
            <v>1614.7567142115684</v>
          </cell>
          <cell r="IP21">
            <v>1893.4921485840373</v>
          </cell>
          <cell r="IQ21">
            <v>2177.7583720811576</v>
          </cell>
          <cell r="IR21">
            <v>2375.785022207051</v>
          </cell>
        </row>
        <row r="22">
          <cell r="GQ22" t="str">
            <v>kapitał</v>
          </cell>
          <cell r="GR22">
            <v>189.81488894039998</v>
          </cell>
          <cell r="GS22">
            <v>183.06266788920004</v>
          </cell>
          <cell r="GT22">
            <v>170.84751857760048</v>
          </cell>
          <cell r="GU22">
            <v>163.81372487280029</v>
          </cell>
          <cell r="GV22">
            <v>155.00907276839996</v>
          </cell>
          <cell r="GW22">
            <v>146.47259202239988</v>
          </cell>
          <cell r="GX22">
            <v>140.47994207279945</v>
          </cell>
          <cell r="GY22">
            <v>170.0586080124001</v>
          </cell>
          <cell r="GZ22">
            <v>180.35803315319913</v>
          </cell>
          <cell r="HA22">
            <v>177.14492393160006</v>
          </cell>
          <cell r="HB22">
            <v>192.70047985079955</v>
          </cell>
          <cell r="HC22">
            <v>206.04657625680068</v>
          </cell>
          <cell r="HE22">
            <v>189.81488894039998</v>
          </cell>
          <cell r="HF22">
            <v>183.06266788920004</v>
          </cell>
          <cell r="HG22">
            <v>170.84751857760048</v>
          </cell>
          <cell r="HH22">
            <v>163.81372487280029</v>
          </cell>
          <cell r="HI22">
            <v>155.00907276839996</v>
          </cell>
          <cell r="HJ22">
            <v>146.47259202239988</v>
          </cell>
          <cell r="HK22">
            <v>140.47994207279945</v>
          </cell>
          <cell r="HL22">
            <v>170.0586080124001</v>
          </cell>
          <cell r="HM22">
            <v>180.35803315319913</v>
          </cell>
          <cell r="HN22">
            <v>177.14492393160006</v>
          </cell>
          <cell r="HO22">
            <v>192.70047985079955</v>
          </cell>
          <cell r="HP22">
            <v>206.04657625680068</v>
          </cell>
          <cell r="HS22" t="str">
            <v>kapitał</v>
          </cell>
          <cell r="HT22">
            <v>138</v>
          </cell>
          <cell r="HU22">
            <v>126</v>
          </cell>
          <cell r="HV22">
            <v>132</v>
          </cell>
          <cell r="HW22">
            <v>134.4</v>
          </cell>
          <cell r="HX22">
            <v>134.4</v>
          </cell>
          <cell r="HY22">
            <v>141.6</v>
          </cell>
          <cell r="HZ22">
            <v>129.6</v>
          </cell>
          <cell r="IA22">
            <v>126</v>
          </cell>
          <cell r="IB22">
            <v>132</v>
          </cell>
          <cell r="IC22">
            <v>138</v>
          </cell>
          <cell r="ID22">
            <v>141.6</v>
          </cell>
          <cell r="IE22">
            <v>150</v>
          </cell>
          <cell r="IG22">
            <v>138</v>
          </cell>
          <cell r="IH22">
            <v>126</v>
          </cell>
          <cell r="II22">
            <v>132</v>
          </cell>
          <cell r="IJ22">
            <v>134.4</v>
          </cell>
          <cell r="IK22">
            <v>134.4</v>
          </cell>
          <cell r="IL22">
            <v>141.6</v>
          </cell>
          <cell r="IM22">
            <v>129.6</v>
          </cell>
          <cell r="IN22">
            <v>126</v>
          </cell>
          <cell r="IO22">
            <v>132</v>
          </cell>
          <cell r="IP22">
            <v>138</v>
          </cell>
          <cell r="IQ22">
            <v>141.6</v>
          </cell>
          <cell r="IR22">
            <v>150</v>
          </cell>
        </row>
        <row r="23">
          <cell r="GQ23" t="str">
            <v>rynkowa marża odsetkowa</v>
          </cell>
          <cell r="GR23">
            <v>3.806729660864993E-2</v>
          </cell>
          <cell r="GS23">
            <v>3.8154576715873523E-2</v>
          </cell>
          <cell r="GT23">
            <v>3.8193633990126652E-2</v>
          </cell>
          <cell r="GU23">
            <v>3.8981576756124299E-2</v>
          </cell>
          <cell r="GV23">
            <v>4.0708289941819228E-2</v>
          </cell>
          <cell r="GW23">
            <v>4.1148701447399447E-2</v>
          </cell>
          <cell r="GX23">
            <v>4.3613969463513043E-2</v>
          </cell>
          <cell r="GY23">
            <v>4.4203775550398713E-2</v>
          </cell>
          <cell r="GZ23">
            <v>4.60059854693727E-2</v>
          </cell>
          <cell r="HA23">
            <v>4.6141769559605757E-2</v>
          </cell>
          <cell r="HB23">
            <v>4.7439164773668642E-2</v>
          </cell>
          <cell r="HC23">
            <v>5.2439132452188078E-2</v>
          </cell>
          <cell r="HE23">
            <v>3.806729660864993E-2</v>
          </cell>
          <cell r="HF23">
            <v>3.811093666226173E-2</v>
          </cell>
          <cell r="HG23">
            <v>3.8138502438216704E-2</v>
          </cell>
          <cell r="HH23">
            <v>3.8349271017693601E-2</v>
          </cell>
          <cell r="HI23">
            <v>3.8821074802518729E-2</v>
          </cell>
          <cell r="HJ23">
            <v>3.9209012576665515E-2</v>
          </cell>
          <cell r="HK23">
            <v>3.9838292131929451E-2</v>
          </cell>
          <cell r="HL23">
            <v>4.0383977559238109E-2</v>
          </cell>
          <cell r="HM23">
            <v>4.1008645104808616E-2</v>
          </cell>
          <cell r="HN23">
            <v>4.1521957550288327E-2</v>
          </cell>
          <cell r="HO23">
            <v>4.2059885479686539E-2</v>
          </cell>
          <cell r="HP23">
            <v>4.2924822727395007E-2</v>
          </cell>
          <cell r="HS23" t="str">
            <v>rynkowa marża odsetkowa</v>
          </cell>
          <cell r="HT23">
            <v>3.7499999999999999E-2</v>
          </cell>
          <cell r="HU23">
            <v>3.7499999999999999E-2</v>
          </cell>
          <cell r="HV23">
            <v>3.7499999999999999E-2</v>
          </cell>
          <cell r="HW23">
            <v>3.7499999999999999E-2</v>
          </cell>
          <cell r="HX23">
            <v>3.7499999999999999E-2</v>
          </cell>
          <cell r="HY23">
            <v>3.7499999999999999E-2</v>
          </cell>
          <cell r="HZ23">
            <v>3.7499999999999999E-2</v>
          </cell>
          <cell r="IA23">
            <v>3.7499999999999999E-2</v>
          </cell>
          <cell r="IB23">
            <v>3.7499999999999999E-2</v>
          </cell>
          <cell r="IC23">
            <v>3.7499999999999999E-2</v>
          </cell>
          <cell r="ID23">
            <v>3.7499999999999999E-2</v>
          </cell>
          <cell r="IE23">
            <v>3.7499999999999999E-2</v>
          </cell>
          <cell r="IG23">
            <v>3.7499999999999999E-2</v>
          </cell>
          <cell r="IH23">
            <v>3.7499999999999999E-2</v>
          </cell>
          <cell r="II23">
            <v>3.7499999999999999E-2</v>
          </cell>
          <cell r="IJ23">
            <v>3.7499999999999999E-2</v>
          </cell>
          <cell r="IK23">
            <v>3.7499999999999999E-2</v>
          </cell>
          <cell r="IL23">
            <v>3.7499999999999999E-2</v>
          </cell>
          <cell r="IM23">
            <v>3.7499999999999999E-2</v>
          </cell>
          <cell r="IN23">
            <v>3.7499999999999999E-2</v>
          </cell>
          <cell r="IO23">
            <v>3.7499999999999999E-2</v>
          </cell>
          <cell r="IP23">
            <v>3.7499999999999992E-2</v>
          </cell>
          <cell r="IQ23">
            <v>3.7499999999999992E-2</v>
          </cell>
          <cell r="IR23">
            <v>3.7499999999999992E-2</v>
          </cell>
        </row>
        <row r="24">
          <cell r="GQ24" t="str">
            <v>lokaty terminowe (średnia miesięczna)</v>
          </cell>
          <cell r="GR24">
            <v>185548.24343750003</v>
          </cell>
          <cell r="GS24">
            <v>180900.61632730003</v>
          </cell>
          <cell r="GT24">
            <v>173043.59137959999</v>
          </cell>
          <cell r="GU24">
            <v>165689.93179110001</v>
          </cell>
          <cell r="GV24">
            <v>159040.5425730001</v>
          </cell>
          <cell r="GW24">
            <v>152247.37661120002</v>
          </cell>
          <cell r="GX24">
            <v>147621.98633769999</v>
          </cell>
          <cell r="GY24">
            <v>144223.5096354</v>
          </cell>
          <cell r="GZ24">
            <v>140875.15964790003</v>
          </cell>
          <cell r="HA24">
            <v>138753.89928359998</v>
          </cell>
          <cell r="HB24">
            <v>137288.71985139995</v>
          </cell>
          <cell r="HC24">
            <v>135571.92037549996</v>
          </cell>
          <cell r="HE24">
            <v>185548.24343750003</v>
          </cell>
          <cell r="HF24">
            <v>180900.61632730003</v>
          </cell>
          <cell r="HG24">
            <v>173043.59137959999</v>
          </cell>
          <cell r="HH24">
            <v>165689.93179110001</v>
          </cell>
          <cell r="HI24">
            <v>159040.5425730001</v>
          </cell>
          <cell r="HJ24">
            <v>152247.37661120002</v>
          </cell>
          <cell r="HK24">
            <v>147621.98633769999</v>
          </cell>
          <cell r="HL24">
            <v>144223.5096354</v>
          </cell>
          <cell r="HM24">
            <v>140875.15964790003</v>
          </cell>
          <cell r="HN24">
            <v>138753.89928359998</v>
          </cell>
          <cell r="HO24">
            <v>137288.71985139995</v>
          </cell>
          <cell r="HP24">
            <v>135571.92037549996</v>
          </cell>
          <cell r="HS24" t="str">
            <v>lokaty terminowe (średnia miesięczna)</v>
          </cell>
          <cell r="HT24">
            <v>196860.8665</v>
          </cell>
          <cell r="HU24">
            <v>197209.00893750001</v>
          </cell>
          <cell r="HV24">
            <v>198985.765235625</v>
          </cell>
          <cell r="HW24">
            <v>201438.31127868747</v>
          </cell>
          <cell r="HX24">
            <v>203341.74795195938</v>
          </cell>
          <cell r="HY24">
            <v>205126.33618191644</v>
          </cell>
          <cell r="HZ24">
            <v>207829.25480402022</v>
          </cell>
          <cell r="IA24">
            <v>210197.96151772758</v>
          </cell>
          <cell r="IB24">
            <v>211678.51866480385</v>
          </cell>
          <cell r="IC24">
            <v>213669.7970391938</v>
          </cell>
          <cell r="ID24">
            <v>215814.7265402195</v>
          </cell>
          <cell r="IE24">
            <v>217475.33502522731</v>
          </cell>
          <cell r="IG24">
            <v>196860.8665</v>
          </cell>
          <cell r="IH24">
            <v>197209.00893750001</v>
          </cell>
          <cell r="II24">
            <v>198985.765235625</v>
          </cell>
          <cell r="IJ24">
            <v>201438.31127868747</v>
          </cell>
          <cell r="IK24">
            <v>203341.74795195938</v>
          </cell>
          <cell r="IL24">
            <v>205126.33618191644</v>
          </cell>
          <cell r="IM24">
            <v>207829.25480402022</v>
          </cell>
          <cell r="IN24">
            <v>210197.96151772758</v>
          </cell>
          <cell r="IO24">
            <v>211678.51866480385</v>
          </cell>
          <cell r="IP24">
            <v>213669.7970391938</v>
          </cell>
          <cell r="IQ24">
            <v>215814.7265402195</v>
          </cell>
          <cell r="IR24">
            <v>217475.33502522731</v>
          </cell>
        </row>
        <row r="25">
          <cell r="GQ25" t="str">
            <v>stopa procentowa</v>
          </cell>
          <cell r="GR25">
            <v>3.0827251232134333E-2</v>
          </cell>
          <cell r="GS25">
            <v>2.9709848138724279E-2</v>
          </cell>
          <cell r="GT25">
            <v>2.8802602908614101E-2</v>
          </cell>
          <cell r="GU25">
            <v>2.7960507285626473E-2</v>
          </cell>
          <cell r="GV25">
            <v>2.7485342600573372E-2</v>
          </cell>
          <cell r="GW25">
            <v>2.8343098379640011E-2</v>
          </cell>
          <cell r="GX25">
            <v>2.9606697432405422E-2</v>
          </cell>
          <cell r="GY25">
            <v>2.9493395452510462E-2</v>
          </cell>
          <cell r="GZ25">
            <v>2.9037022284297189E-2</v>
          </cell>
          <cell r="HA25">
            <v>2.8846476071299625E-2</v>
          </cell>
          <cell r="HB25">
            <v>3.0237482968933044E-2</v>
          </cell>
          <cell r="HC25">
            <v>3.07220591470229E-2</v>
          </cell>
          <cell r="HE25">
            <v>3.0827251232134333E-2</v>
          </cell>
          <cell r="HF25">
            <v>3.0268549685429306E-2</v>
          </cell>
          <cell r="HG25">
            <v>2.977990075982424E-2</v>
          </cell>
          <cell r="HH25">
            <v>2.9325052391274798E-2</v>
          </cell>
          <cell r="HI25">
            <v>2.8957110433134516E-2</v>
          </cell>
          <cell r="HJ25">
            <v>2.8854775090885427E-2</v>
          </cell>
          <cell r="HK25">
            <v>2.8962192568245428E-2</v>
          </cell>
          <cell r="HL25">
            <v>2.9028592928778556E-2</v>
          </cell>
          <cell r="HM25">
            <v>2.9029529523836181E-2</v>
          </cell>
          <cell r="HN25">
            <v>2.9011224178582529E-2</v>
          </cell>
          <cell r="HO25">
            <v>2.9122702250432574E-2</v>
          </cell>
          <cell r="HP25">
            <v>2.9255981991815103E-2</v>
          </cell>
          <cell r="HS25" t="str">
            <v>stopa procentowa</v>
          </cell>
          <cell r="HT25">
            <v>3.1E-2</v>
          </cell>
          <cell r="HU25">
            <v>3.1E-2</v>
          </cell>
          <cell r="HV25">
            <v>3.0499999999999999E-2</v>
          </cell>
          <cell r="HW25">
            <v>0.03</v>
          </cell>
          <cell r="HX25">
            <v>0.03</v>
          </cell>
          <cell r="HY25">
            <v>2.9499999999999998E-2</v>
          </cell>
          <cell r="HZ25">
            <v>2.9499999999999998E-2</v>
          </cell>
          <cell r="IA25">
            <v>2.9499999999999998E-2</v>
          </cell>
          <cell r="IB25">
            <v>2.9499999999999998E-2</v>
          </cell>
          <cell r="IC25">
            <v>2.9499999999999998E-2</v>
          </cell>
          <cell r="ID25">
            <v>2.9499999999999998E-2</v>
          </cell>
          <cell r="IE25">
            <v>2.9499999999999998E-2</v>
          </cell>
          <cell r="IG25">
            <v>3.1E-2</v>
          </cell>
          <cell r="IH25">
            <v>3.1E-2</v>
          </cell>
          <cell r="II25">
            <v>3.0833333333333334E-2</v>
          </cell>
          <cell r="IJ25">
            <v>3.0624999999999999E-2</v>
          </cell>
          <cell r="IK25">
            <v>3.0499999999999999E-2</v>
          </cell>
          <cell r="IL25">
            <v>3.0333333333333334E-2</v>
          </cell>
          <cell r="IM25">
            <v>3.0214285714285714E-2</v>
          </cell>
          <cell r="IN25">
            <v>3.0124999999999999E-2</v>
          </cell>
          <cell r="IO25">
            <v>3.0055555555555551E-2</v>
          </cell>
          <cell r="IP25">
            <v>2.9999999999999992E-2</v>
          </cell>
          <cell r="IQ25">
            <v>2.9954545454545446E-2</v>
          </cell>
          <cell r="IR25">
            <v>2.9916666666666657E-2</v>
          </cell>
        </row>
        <row r="26">
          <cell r="GQ26" t="str">
            <v>wynik odsetkowy</v>
          </cell>
          <cell r="GR26">
            <v>139.46642814785946</v>
          </cell>
          <cell r="GS26">
            <v>139.17564241093456</v>
          </cell>
          <cell r="GT26">
            <v>160.87557367374274</v>
          </cell>
          <cell r="GU26">
            <v>172.08137843485366</v>
          </cell>
          <cell r="GV26">
            <v>199.21674543554019</v>
          </cell>
          <cell r="GW26">
            <v>179.6767430855314</v>
          </cell>
          <cell r="GX26">
            <v>193.1810148421701</v>
          </cell>
          <cell r="GY26">
            <v>198.09078935058005</v>
          </cell>
          <cell r="GZ26">
            <v>214.25542142581588</v>
          </cell>
          <cell r="HA26">
            <v>222.02096645482231</v>
          </cell>
          <cell r="HB26">
            <v>211.26176688662409</v>
          </cell>
          <cell r="HC26">
            <v>266.52823582873873</v>
          </cell>
          <cell r="HE26">
            <v>139.46642814785946</v>
          </cell>
          <cell r="HF26">
            <v>278.64207055879399</v>
          </cell>
          <cell r="HG26">
            <v>439.51764423253672</v>
          </cell>
          <cell r="HH26">
            <v>611.59902266739039</v>
          </cell>
          <cell r="HI26">
            <v>810.81576810293063</v>
          </cell>
          <cell r="HJ26">
            <v>990.492511188462</v>
          </cell>
          <cell r="HK26">
            <v>1183.673526030632</v>
          </cell>
          <cell r="HL26">
            <v>1381.7643153812121</v>
          </cell>
          <cell r="HM26">
            <v>1596.019736807028</v>
          </cell>
          <cell r="HN26">
            <v>1818.0407032618505</v>
          </cell>
          <cell r="HO26">
            <v>2029.3024701484746</v>
          </cell>
          <cell r="HP26">
            <v>2295.8307059772133</v>
          </cell>
          <cell r="HS26" t="str">
            <v>wynik odsetkowy</v>
          </cell>
          <cell r="HT26">
            <v>141.38587882892986</v>
          </cell>
          <cell r="HU26">
            <v>127.92921394842899</v>
          </cell>
          <cell r="HV26">
            <v>151.36206590859882</v>
          </cell>
          <cell r="HW26">
            <v>156.56309844074701</v>
          </cell>
          <cell r="HX26">
            <v>163.3105822635402</v>
          </cell>
          <cell r="HY26">
            <v>167.85937681735939</v>
          </cell>
          <cell r="HZ26">
            <v>175.74027551347493</v>
          </cell>
          <cell r="IA26">
            <v>177.74325228818401</v>
          </cell>
          <cell r="IB26">
            <v>173.22117135258509</v>
          </cell>
          <cell r="IC26">
            <v>180.67903402716638</v>
          </cell>
          <cell r="ID26">
            <v>176.60592091364865</v>
          </cell>
          <cell r="IE26">
            <v>183.8969943416233</v>
          </cell>
          <cell r="IG26">
            <v>141.38587882892986</v>
          </cell>
          <cell r="IH26">
            <v>269.31509277735887</v>
          </cell>
          <cell r="II26">
            <v>420.67715868595769</v>
          </cell>
          <cell r="IJ26">
            <v>577.24025712670471</v>
          </cell>
          <cell r="IK26">
            <v>740.55083939024485</v>
          </cell>
          <cell r="IL26">
            <v>908.41021620760421</v>
          </cell>
          <cell r="IM26">
            <v>1084.1504917210791</v>
          </cell>
          <cell r="IN26">
            <v>1261.8937440092632</v>
          </cell>
          <cell r="IO26">
            <v>1435.1149153618483</v>
          </cell>
          <cell r="IP26">
            <v>1615.7939493890146</v>
          </cell>
          <cell r="IQ26">
            <v>1792.3998703026632</v>
          </cell>
          <cell r="IR26">
            <v>1976.2968646442864</v>
          </cell>
        </row>
        <row r="27">
          <cell r="GQ27" t="str">
            <v>przychody prowizyjne</v>
          </cell>
          <cell r="GR27">
            <v>0</v>
          </cell>
          <cell r="GS27">
            <v>0</v>
          </cell>
          <cell r="GT27">
            <v>0</v>
          </cell>
          <cell r="GU27">
            <v>0</v>
          </cell>
          <cell r="GV27">
            <v>0</v>
          </cell>
          <cell r="GW27">
            <v>0</v>
          </cell>
          <cell r="GX27">
            <v>0</v>
          </cell>
          <cell r="GY27">
            <v>0</v>
          </cell>
          <cell r="GZ27">
            <v>0</v>
          </cell>
          <cell r="HA27">
            <v>0</v>
          </cell>
          <cell r="HB27">
            <v>0</v>
          </cell>
          <cell r="HC27">
            <v>0</v>
          </cell>
          <cell r="HE27">
            <v>0</v>
          </cell>
          <cell r="HF27">
            <v>0</v>
          </cell>
          <cell r="HG27">
            <v>0</v>
          </cell>
          <cell r="HH27">
            <v>0</v>
          </cell>
          <cell r="HI27">
            <v>0</v>
          </cell>
          <cell r="HJ27">
            <v>0</v>
          </cell>
          <cell r="HK27">
            <v>0</v>
          </cell>
          <cell r="HL27">
            <v>0</v>
          </cell>
          <cell r="HM27">
            <v>0</v>
          </cell>
          <cell r="HN27">
            <v>0</v>
          </cell>
          <cell r="HO27">
            <v>0</v>
          </cell>
          <cell r="HP27">
            <v>0</v>
          </cell>
          <cell r="HS27" t="str">
            <v>przychody prowizyjne</v>
          </cell>
          <cell r="HT27">
            <v>0</v>
          </cell>
          <cell r="HU27">
            <v>0</v>
          </cell>
          <cell r="HV27">
            <v>0</v>
          </cell>
          <cell r="HW27">
            <v>0</v>
          </cell>
          <cell r="HX27">
            <v>0</v>
          </cell>
          <cell r="HY27">
            <v>0</v>
          </cell>
          <cell r="HZ27">
            <v>0</v>
          </cell>
          <cell r="IA27">
            <v>0</v>
          </cell>
          <cell r="IB27">
            <v>0</v>
          </cell>
          <cell r="IC27">
            <v>0</v>
          </cell>
          <cell r="ID27">
            <v>0</v>
          </cell>
          <cell r="IE27">
            <v>0</v>
          </cell>
          <cell r="IG27">
            <v>0</v>
          </cell>
          <cell r="IH27">
            <v>0</v>
          </cell>
          <cell r="II27">
            <v>0</v>
          </cell>
          <cell r="IJ27">
            <v>0</v>
          </cell>
          <cell r="IK27">
            <v>0</v>
          </cell>
          <cell r="IL27">
            <v>0</v>
          </cell>
          <cell r="IM27">
            <v>0</v>
          </cell>
          <cell r="IN27">
            <v>0</v>
          </cell>
          <cell r="IO27">
            <v>0</v>
          </cell>
          <cell r="IP27">
            <v>0</v>
          </cell>
          <cell r="IQ27">
            <v>0</v>
          </cell>
          <cell r="IR27">
            <v>0</v>
          </cell>
        </row>
        <row r="28">
          <cell r="GQ28" t="str">
            <v>koszty prowizyjne w tym:</v>
          </cell>
          <cell r="GR28">
            <v>3.5288708065962395</v>
          </cell>
          <cell r="GS28">
            <v>3.5738349374851768</v>
          </cell>
          <cell r="GT28">
            <v>3.7514055541767353</v>
          </cell>
          <cell r="GU28">
            <v>4.2708620068423118</v>
          </cell>
          <cell r="GV28">
            <v>3.2423647479490056</v>
          </cell>
          <cell r="GW28">
            <v>4.2510789918723395</v>
          </cell>
          <cell r="GX28">
            <v>3.7465709759640102</v>
          </cell>
          <cell r="GY28">
            <v>3.109607419681816</v>
          </cell>
          <cell r="GZ28">
            <v>3.9997903756914561</v>
          </cell>
          <cell r="HA28">
            <v>3.2275394563027513</v>
          </cell>
          <cell r="HB28">
            <v>4.1164983746203454</v>
          </cell>
          <cell r="HC28">
            <v>3.4119585268142858</v>
          </cell>
          <cell r="HE28">
            <v>3.5288708065962395</v>
          </cell>
          <cell r="HF28">
            <v>7.1027057440814163</v>
          </cell>
          <cell r="HG28">
            <v>10.854111298258152</v>
          </cell>
          <cell r="HH28">
            <v>15.124973305100465</v>
          </cell>
          <cell r="HI28">
            <v>18.367338053049469</v>
          </cell>
          <cell r="HJ28">
            <v>22.618417044921809</v>
          </cell>
          <cell r="HK28">
            <v>26.364988020885818</v>
          </cell>
          <cell r="HL28">
            <v>29.474595440567633</v>
          </cell>
          <cell r="HM28">
            <v>33.474385816259087</v>
          </cell>
          <cell r="HN28">
            <v>36.701925272561837</v>
          </cell>
          <cell r="HO28">
            <v>40.818423647182186</v>
          </cell>
          <cell r="HP28">
            <v>44.230382173996475</v>
          </cell>
          <cell r="HS28" t="str">
            <v>koszty prowizyjne w tym:</v>
          </cell>
          <cell r="HT28">
            <v>6.8816729999999993</v>
          </cell>
          <cell r="HU28">
            <v>7.86338165</v>
          </cell>
          <cell r="HV28">
            <v>7.5845307725</v>
          </cell>
          <cell r="HW28">
            <v>7.0035776952499997</v>
          </cell>
          <cell r="HX28">
            <v>7.8838071204875</v>
          </cell>
          <cell r="HY28">
            <v>7.1467511359216243</v>
          </cell>
          <cell r="HZ28">
            <v>6.0604316181472742</v>
          </cell>
          <cell r="IA28">
            <v>5.5096938699254983</v>
          </cell>
          <cell r="IB28">
            <v>6.4161773460326073</v>
          </cell>
          <cell r="IC28">
            <v>7.1460264395663549</v>
          </cell>
          <cell r="ID28">
            <v>5.9482009554653574</v>
          </cell>
          <cell r="IE28">
            <v>4.6393545041579021</v>
          </cell>
          <cell r="IG28">
            <v>6.8816729999999993</v>
          </cell>
          <cell r="IH28">
            <v>14.74505465</v>
          </cell>
          <cell r="II28">
            <v>22.329585422499999</v>
          </cell>
          <cell r="IJ28">
            <v>29.333163117749997</v>
          </cell>
          <cell r="IK28">
            <v>37.216970238237494</v>
          </cell>
          <cell r="IL28">
            <v>44.36372137415912</v>
          </cell>
          <cell r="IM28">
            <v>50.424152992306396</v>
          </cell>
          <cell r="IN28">
            <v>55.933846862231896</v>
          </cell>
          <cell r="IO28">
            <v>62.3500242082645</v>
          </cell>
          <cell r="IP28">
            <v>69.496050647830856</v>
          </cell>
          <cell r="IQ28">
            <v>75.444251603296209</v>
          </cell>
          <cell r="IR28">
            <v>80.083606107454116</v>
          </cell>
        </row>
        <row r="29">
          <cell r="GQ29" t="str">
            <v>prowizje z tyt. zastepczej obsługi kasowej</v>
          </cell>
          <cell r="GR29">
            <v>3.5288708065962395</v>
          </cell>
          <cell r="GS29">
            <v>3.5738349374851768</v>
          </cell>
          <cell r="GT29">
            <v>3.7514055541767353</v>
          </cell>
          <cell r="GU29">
            <v>4.2708620068423118</v>
          </cell>
          <cell r="GV29">
            <v>3.2423647479490056</v>
          </cell>
          <cell r="GW29">
            <v>4.2510789918723395</v>
          </cell>
          <cell r="GX29">
            <v>3.7465709759640102</v>
          </cell>
          <cell r="GY29">
            <v>3.109607419681816</v>
          </cell>
          <cell r="GZ29">
            <v>3.9997903756914561</v>
          </cell>
          <cell r="HA29">
            <v>3.2275394563027513</v>
          </cell>
          <cell r="HB29">
            <v>4.1164983746203454</v>
          </cell>
          <cell r="HC29">
            <v>3.4119585268142858</v>
          </cell>
          <cell r="HE29">
            <v>3.5288708065962395</v>
          </cell>
          <cell r="HF29">
            <v>7.1027057440814163</v>
          </cell>
          <cell r="HG29">
            <v>10.854111298258152</v>
          </cell>
          <cell r="HH29">
            <v>15.124973305100465</v>
          </cell>
          <cell r="HI29">
            <v>18.367338053049469</v>
          </cell>
          <cell r="HJ29">
            <v>22.618417044921809</v>
          </cell>
          <cell r="HK29">
            <v>26.364988020885818</v>
          </cell>
          <cell r="HL29">
            <v>29.474595440567633</v>
          </cell>
          <cell r="HM29">
            <v>33.474385816259087</v>
          </cell>
          <cell r="HN29">
            <v>36.701925272561837</v>
          </cell>
          <cell r="HO29">
            <v>40.818423647182186</v>
          </cell>
          <cell r="HP29">
            <v>44.230382173996475</v>
          </cell>
          <cell r="HS29" t="str">
            <v>prowizje z tyt. zastepczej obsługi kasowej</v>
          </cell>
          <cell r="HT29">
            <v>6.8816729999999993</v>
          </cell>
          <cell r="HU29">
            <v>7.86338165</v>
          </cell>
          <cell r="HV29">
            <v>7.5845307725</v>
          </cell>
          <cell r="HW29">
            <v>7.0035776952499997</v>
          </cell>
          <cell r="HX29">
            <v>7.8838071204875</v>
          </cell>
          <cell r="HY29">
            <v>7.1467511359216243</v>
          </cell>
          <cell r="HZ29">
            <v>6.0604316181472742</v>
          </cell>
          <cell r="IA29">
            <v>5.5096938699254983</v>
          </cell>
          <cell r="IB29">
            <v>6.4161773460326073</v>
          </cell>
          <cell r="IC29">
            <v>7.1460264395663549</v>
          </cell>
          <cell r="ID29">
            <v>5.9482009554653574</v>
          </cell>
          <cell r="IE29">
            <v>4.6393545041579021</v>
          </cell>
          <cell r="IG29">
            <v>6.8816729999999993</v>
          </cell>
          <cell r="IH29">
            <v>14.74505465</v>
          </cell>
          <cell r="II29">
            <v>22.329585422499999</v>
          </cell>
          <cell r="IJ29">
            <v>29.333163117749997</v>
          </cell>
          <cell r="IK29">
            <v>37.216970238237494</v>
          </cell>
          <cell r="IL29">
            <v>44.36372137415912</v>
          </cell>
          <cell r="IM29">
            <v>50.424152992306396</v>
          </cell>
          <cell r="IN29">
            <v>55.933846862231896</v>
          </cell>
          <cell r="IO29">
            <v>62.3500242082645</v>
          </cell>
          <cell r="IP29">
            <v>69.496050647830856</v>
          </cell>
          <cell r="IQ29">
            <v>75.444251603296209</v>
          </cell>
          <cell r="IR29">
            <v>80.083606107454116</v>
          </cell>
        </row>
        <row r="30">
          <cell r="GQ30" t="str">
            <v>obsługa depozytów przez urzędy pocztowe</v>
          </cell>
          <cell r="GR30">
            <v>0</v>
          </cell>
          <cell r="GS30">
            <v>0.46235999999996125</v>
          </cell>
          <cell r="GT30">
            <v>0</v>
          </cell>
          <cell r="GU30">
            <v>0</v>
          </cell>
          <cell r="GV30">
            <v>0</v>
          </cell>
          <cell r="GW30">
            <v>0</v>
          </cell>
          <cell r="GX30">
            <v>0</v>
          </cell>
          <cell r="GY30">
            <v>0</v>
          </cell>
          <cell r="GZ30">
            <v>0</v>
          </cell>
          <cell r="HA30">
            <v>0</v>
          </cell>
          <cell r="HB30">
            <v>0</v>
          </cell>
          <cell r="HC30">
            <v>0</v>
          </cell>
          <cell r="HE30">
            <v>0</v>
          </cell>
          <cell r="HF30">
            <v>0.46235999999996125</v>
          </cell>
          <cell r="HG30">
            <v>0.46235999999996125</v>
          </cell>
          <cell r="HH30">
            <v>0.46235999999996125</v>
          </cell>
          <cell r="HI30">
            <v>0.46235999999996125</v>
          </cell>
          <cell r="HJ30">
            <v>0.46235999999996125</v>
          </cell>
          <cell r="HK30">
            <v>0.46235999999996125</v>
          </cell>
          <cell r="HL30">
            <v>0.46235999999996125</v>
          </cell>
          <cell r="HM30">
            <v>0.46235999999996125</v>
          </cell>
          <cell r="HN30">
            <v>0.46235999999996125</v>
          </cell>
          <cell r="HO30">
            <v>0.46235999999996125</v>
          </cell>
          <cell r="HP30">
            <v>0.46235999999996125</v>
          </cell>
          <cell r="HS30" t="str">
            <v>obsługa depozytów przez urzędy pocztowe</v>
          </cell>
          <cell r="HT30">
            <v>0</v>
          </cell>
          <cell r="HU30">
            <v>0</v>
          </cell>
          <cell r="HV30">
            <v>0</v>
          </cell>
          <cell r="HW30">
            <v>0</v>
          </cell>
          <cell r="HX30">
            <v>0</v>
          </cell>
          <cell r="HY30">
            <v>0</v>
          </cell>
          <cell r="HZ30">
            <v>0</v>
          </cell>
          <cell r="IA30">
            <v>0</v>
          </cell>
          <cell r="IB30">
            <v>0</v>
          </cell>
          <cell r="IC30">
            <v>0</v>
          </cell>
          <cell r="ID30">
            <v>0</v>
          </cell>
          <cell r="IE30">
            <v>0</v>
          </cell>
          <cell r="IG30">
            <v>0</v>
          </cell>
          <cell r="IH30">
            <v>0</v>
          </cell>
          <cell r="II30">
            <v>0</v>
          </cell>
          <cell r="IJ30">
            <v>0</v>
          </cell>
          <cell r="IK30">
            <v>0</v>
          </cell>
          <cell r="IL30">
            <v>0</v>
          </cell>
          <cell r="IM30">
            <v>0</v>
          </cell>
          <cell r="IN30">
            <v>0</v>
          </cell>
          <cell r="IO30">
            <v>0</v>
          </cell>
          <cell r="IP30">
            <v>0</v>
          </cell>
          <cell r="IQ30">
            <v>0</v>
          </cell>
          <cell r="IR30">
            <v>0</v>
          </cell>
        </row>
        <row r="31">
          <cell r="GQ31" t="str">
            <v>wynik na działalności</v>
          </cell>
          <cell r="GR31">
            <v>135.93755734126321</v>
          </cell>
          <cell r="GS31">
            <v>135.13944747344942</v>
          </cell>
          <cell r="GT31">
            <v>157.12416811956601</v>
          </cell>
          <cell r="GU31">
            <v>167.81051642801134</v>
          </cell>
          <cell r="GV31">
            <v>195.97438068759118</v>
          </cell>
          <cell r="GW31">
            <v>176.91778101260783</v>
          </cell>
          <cell r="GX31">
            <v>190.74947987282147</v>
          </cell>
          <cell r="GY31">
            <v>196.07264549839886</v>
          </cell>
          <cell r="GZ31">
            <v>211.65954636273759</v>
          </cell>
          <cell r="HA31">
            <v>219.9262843833227</v>
          </cell>
          <cell r="HB31">
            <v>208.59014800808924</v>
          </cell>
          <cell r="HC31">
            <v>264.31386526826071</v>
          </cell>
          <cell r="HE31">
            <v>135.93755734126321</v>
          </cell>
          <cell r="HF31">
            <v>271.07700481471261</v>
          </cell>
          <cell r="HG31">
            <v>428.20117293427859</v>
          </cell>
          <cell r="HH31">
            <v>596.01168936228987</v>
          </cell>
          <cell r="HI31">
            <v>791.98607004988105</v>
          </cell>
          <cell r="HJ31">
            <v>968.90385106248891</v>
          </cell>
          <cell r="HK31">
            <v>1159.6533309353104</v>
          </cell>
          <cell r="HL31">
            <v>1355.7259764337091</v>
          </cell>
          <cell r="HM31">
            <v>1567.3855227964466</v>
          </cell>
          <cell r="HN31">
            <v>1787.3118071797694</v>
          </cell>
          <cell r="HO31">
            <v>1995.9019551878587</v>
          </cell>
          <cell r="HP31">
            <v>2260.2158204561192</v>
          </cell>
          <cell r="HS31" t="str">
            <v>wynik na działalności</v>
          </cell>
          <cell r="HT31">
            <v>134.50420582892986</v>
          </cell>
          <cell r="HU31">
            <v>120.065832298429</v>
          </cell>
          <cell r="HV31">
            <v>143.77753513609883</v>
          </cell>
          <cell r="HW31">
            <v>149.55952074549703</v>
          </cell>
          <cell r="HX31">
            <v>155.42677514305271</v>
          </cell>
          <cell r="HY31">
            <v>160.71262568143777</v>
          </cell>
          <cell r="HZ31">
            <v>169.67984389532765</v>
          </cell>
          <cell r="IA31">
            <v>172.23355841825853</v>
          </cell>
          <cell r="IB31">
            <v>166.80499400655248</v>
          </cell>
          <cell r="IC31">
            <v>173.53300758760003</v>
          </cell>
          <cell r="ID31">
            <v>170.65771995818329</v>
          </cell>
          <cell r="IE31">
            <v>179.2576398374654</v>
          </cell>
          <cell r="IG31">
            <v>134.50420582892986</v>
          </cell>
          <cell r="IH31">
            <v>254.57003812735886</v>
          </cell>
          <cell r="II31">
            <v>398.34757326345766</v>
          </cell>
          <cell r="IJ31">
            <v>547.90709400895469</v>
          </cell>
          <cell r="IK31">
            <v>703.33386915200742</v>
          </cell>
          <cell r="IL31">
            <v>864.04649483344519</v>
          </cell>
          <cell r="IM31">
            <v>1033.7263387287728</v>
          </cell>
          <cell r="IN31">
            <v>1205.9598971470314</v>
          </cell>
          <cell r="IO31">
            <v>1372.7648911535839</v>
          </cell>
          <cell r="IP31">
            <v>1546.2978987411839</v>
          </cell>
          <cell r="IQ31">
            <v>1716.9556186993673</v>
          </cell>
          <cell r="IR31">
            <v>1896.2132585368327</v>
          </cell>
        </row>
        <row r="32">
          <cell r="GQ32" t="str">
            <v>kapitał</v>
          </cell>
          <cell r="GR32">
            <v>2226.5789212500003</v>
          </cell>
          <cell r="GS32">
            <v>2170.8073959276007</v>
          </cell>
          <cell r="GT32">
            <v>2076.5230965552</v>
          </cell>
          <cell r="GU32">
            <v>1988.2791814932002</v>
          </cell>
          <cell r="GV32">
            <v>1908.4865108760014</v>
          </cell>
          <cell r="GW32">
            <v>1826.9685193344001</v>
          </cell>
          <cell r="GX32">
            <v>1771.4638360524</v>
          </cell>
          <cell r="GY32">
            <v>1730.6821156248</v>
          </cell>
          <cell r="GZ32">
            <v>1690.5019157748004</v>
          </cell>
          <cell r="HA32">
            <v>1665.0467914031997</v>
          </cell>
          <cell r="HB32">
            <v>1647.4646382167994</v>
          </cell>
          <cell r="HC32">
            <v>1626.8630445059996</v>
          </cell>
          <cell r="HE32">
            <v>2226.5789212500003</v>
          </cell>
          <cell r="HF32">
            <v>2170.8073959276007</v>
          </cell>
          <cell r="HG32">
            <v>2076.5230965552</v>
          </cell>
          <cell r="HH32">
            <v>1988.2791814932002</v>
          </cell>
          <cell r="HI32">
            <v>1908.4865108760014</v>
          </cell>
          <cell r="HJ32">
            <v>1826.9685193344001</v>
          </cell>
          <cell r="HK32">
            <v>1771.4638360524</v>
          </cell>
          <cell r="HL32">
            <v>1730.6821156248</v>
          </cell>
          <cell r="HM32">
            <v>1690.5019157748004</v>
          </cell>
          <cell r="HN32">
            <v>1665.0467914031997</v>
          </cell>
          <cell r="HO32">
            <v>1647.4646382167994</v>
          </cell>
          <cell r="HP32">
            <v>1626.8630445059996</v>
          </cell>
          <cell r="HS32" t="str">
            <v>kapitał</v>
          </cell>
          <cell r="HT32">
            <v>2362.3303980000001</v>
          </cell>
          <cell r="HU32">
            <v>2366.5081072500002</v>
          </cell>
          <cell r="HV32">
            <v>2387.8291828275001</v>
          </cell>
          <cell r="HW32">
            <v>2417.2597353442497</v>
          </cell>
          <cell r="HX32">
            <v>2440.1009754235129</v>
          </cell>
          <cell r="HY32">
            <v>2461.5160341829974</v>
          </cell>
          <cell r="HZ32">
            <v>2493.9510576482426</v>
          </cell>
          <cell r="IA32">
            <v>2522.375538212731</v>
          </cell>
          <cell r="IB32">
            <v>2540.1422239776462</v>
          </cell>
          <cell r="IC32">
            <v>2564.0375644703254</v>
          </cell>
          <cell r="ID32">
            <v>2589.7767184826344</v>
          </cell>
          <cell r="IE32">
            <v>2609.7040203027277</v>
          </cell>
          <cell r="IG32">
            <v>2362.3303980000001</v>
          </cell>
          <cell r="IH32">
            <v>2366.5081072500002</v>
          </cell>
          <cell r="II32">
            <v>2387.8291828275001</v>
          </cell>
          <cell r="IJ32">
            <v>2417.2597353442497</v>
          </cell>
          <cell r="IK32">
            <v>2440.1009754235129</v>
          </cell>
          <cell r="IL32">
            <v>2461.5160341829974</v>
          </cell>
          <cell r="IM32">
            <v>2493.9510576482426</v>
          </cell>
          <cell r="IN32">
            <v>2522.375538212731</v>
          </cell>
          <cell r="IO32">
            <v>2540.1422239776462</v>
          </cell>
          <cell r="IP32">
            <v>2564.0375644703254</v>
          </cell>
          <cell r="IQ32">
            <v>2589.7767184826344</v>
          </cell>
          <cell r="IR32">
            <v>2609.7040203027277</v>
          </cell>
        </row>
        <row r="33">
          <cell r="GQ33" t="str">
            <v>rynkowa marża odsetkowa</v>
          </cell>
          <cell r="GR33">
            <v>8.901781025930193E-3</v>
          </cell>
          <cell r="GS33">
            <v>1.0083009004132892E-2</v>
          </cell>
          <cell r="GT33">
            <v>1.1000622897837539E-2</v>
          </cell>
          <cell r="GU33">
            <v>1.2639492714373524E-2</v>
          </cell>
          <cell r="GV33">
            <v>1.4811431592975016E-2</v>
          </cell>
          <cell r="GW33">
            <v>1.4356901620359991E-2</v>
          </cell>
          <cell r="GX33">
            <v>1.5490076761142963E-2</v>
          </cell>
          <cell r="GY33">
            <v>1.627757228942504E-2</v>
          </cell>
          <cell r="GZ33">
            <v>1.8596311049036158E-2</v>
          </cell>
          <cell r="HA33">
            <v>1.8937394896442316E-2</v>
          </cell>
          <cell r="HB33">
            <v>1.8865850364400295E-2</v>
          </cell>
          <cell r="HC33">
            <v>2.3387618272331944E-2</v>
          </cell>
          <cell r="HE33">
            <v>8.901781025930193E-3</v>
          </cell>
          <cell r="HF33">
            <v>9.4923950150315427E-3</v>
          </cell>
          <cell r="HG33">
            <v>9.9951376426335413E-3</v>
          </cell>
          <cell r="HH33">
            <v>1.0656226410568537E-2</v>
          </cell>
          <cell r="HI33">
            <v>1.1487267447049834E-2</v>
          </cell>
          <cell r="HJ33">
            <v>1.1965539809268191E-2</v>
          </cell>
          <cell r="HK33">
            <v>1.2469045088107445E-2</v>
          </cell>
          <cell r="HL33">
            <v>1.2945110988272144E-2</v>
          </cell>
          <cell r="HM33">
            <v>1.3573022106134812E-2</v>
          </cell>
          <cell r="HN33">
            <v>1.4109459385165562E-2</v>
          </cell>
          <cell r="HO33">
            <v>1.4541858565095994E-2</v>
          </cell>
          <cell r="HP33">
            <v>1.5279005207365656E-2</v>
          </cell>
          <cell r="HS33" t="str">
            <v>rynkowa marża odsetkowa</v>
          </cell>
          <cell r="HT33">
            <v>8.5000000000000006E-3</v>
          </cell>
          <cell r="HU33">
            <v>8.5000000000000006E-3</v>
          </cell>
          <cell r="HV33">
            <v>9.0000000000000011E-3</v>
          </cell>
          <cell r="HW33">
            <v>9.5000000000000015E-3</v>
          </cell>
          <cell r="HX33">
            <v>9.5000000000000015E-3</v>
          </cell>
          <cell r="HY33">
            <v>1.0000000000000002E-2</v>
          </cell>
          <cell r="HZ33">
            <v>1.0000000000000002E-2</v>
          </cell>
          <cell r="IA33">
            <v>1.0000000000000002E-2</v>
          </cell>
          <cell r="IB33">
            <v>1.0000000000000002E-2</v>
          </cell>
          <cell r="IC33">
            <v>1.0000000000000002E-2</v>
          </cell>
          <cell r="ID33">
            <v>1.0000000000000002E-2</v>
          </cell>
          <cell r="IE33">
            <v>1.0000000000000002E-2</v>
          </cell>
          <cell r="IG33">
            <v>8.5000000000000006E-3</v>
          </cell>
          <cell r="IH33">
            <v>8.5000000000000006E-3</v>
          </cell>
          <cell r="II33">
            <v>8.666666666666668E-3</v>
          </cell>
          <cell r="IJ33">
            <v>8.8750000000000009E-3</v>
          </cell>
          <cell r="IK33">
            <v>9.0000000000000011E-3</v>
          </cell>
          <cell r="IL33">
            <v>9.1666666666666684E-3</v>
          </cell>
          <cell r="IM33">
            <v>9.285714285714286E-3</v>
          </cell>
          <cell r="IN33">
            <v>9.3750000000000014E-3</v>
          </cell>
          <cell r="IO33">
            <v>9.4444444444444463E-3</v>
          </cell>
          <cell r="IP33">
            <v>9.5000000000000032E-3</v>
          </cell>
          <cell r="IQ33">
            <v>9.5454545454545497E-3</v>
          </cell>
          <cell r="IR33">
            <v>9.5833333333333378E-3</v>
          </cell>
        </row>
        <row r="34">
          <cell r="GQ34" t="str">
            <v>kredyty (średnia miesięczna)</v>
          </cell>
          <cell r="GR34">
            <v>240899.20539989998</v>
          </cell>
          <cell r="GS34">
            <v>240082.89836270001</v>
          </cell>
          <cell r="GT34">
            <v>239916.5282301</v>
          </cell>
          <cell r="GU34">
            <v>241158.68184330006</v>
          </cell>
          <cell r="GV34">
            <v>242761.49623209998</v>
          </cell>
          <cell r="GW34">
            <v>245644.82103820005</v>
          </cell>
          <cell r="GX34">
            <v>246793.09286380009</v>
          </cell>
          <cell r="GY34">
            <v>249869.55118309997</v>
          </cell>
          <cell r="GZ34">
            <v>253010.60395420002</v>
          </cell>
          <cell r="HA34">
            <v>257287.84586970002</v>
          </cell>
          <cell r="HB34">
            <v>265831.4500687999</v>
          </cell>
          <cell r="HC34">
            <v>271750.9883805</v>
          </cell>
          <cell r="HE34">
            <v>240899.20539989998</v>
          </cell>
          <cell r="HF34">
            <v>240082.89836270001</v>
          </cell>
          <cell r="HG34">
            <v>239916.5282301</v>
          </cell>
          <cell r="HH34">
            <v>241158.68184330006</v>
          </cell>
          <cell r="HI34">
            <v>242761.49623209998</v>
          </cell>
          <cell r="HJ34">
            <v>245644.82103820005</v>
          </cell>
          <cell r="HK34">
            <v>246793.09286380009</v>
          </cell>
          <cell r="HL34">
            <v>249869.55118309997</v>
          </cell>
          <cell r="HM34">
            <v>253010.60395420002</v>
          </cell>
          <cell r="HN34">
            <v>257287.84586970002</v>
          </cell>
          <cell r="HO34">
            <v>265831.4500687999</v>
          </cell>
          <cell r="HP34">
            <v>271750.9883805</v>
          </cell>
          <cell r="HS34" t="str">
            <v>kredyty (średnia miesięczna)</v>
          </cell>
          <cell r="HT34">
            <v>245522.65723361159</v>
          </cell>
          <cell r="HU34">
            <v>247114.03670022424</v>
          </cell>
          <cell r="HV34">
            <v>249271.43106956835</v>
          </cell>
          <cell r="HW34">
            <v>252230.46267753938</v>
          </cell>
          <cell r="HX34">
            <v>256023.99939194042</v>
          </cell>
          <cell r="HY34">
            <v>260376.23198355985</v>
          </cell>
          <cell r="HZ34">
            <v>264536.92795271089</v>
          </cell>
          <cell r="IA34">
            <v>268225.15908396267</v>
          </cell>
          <cell r="IB34">
            <v>272369.34390080022</v>
          </cell>
          <cell r="IC34">
            <v>277606.68844963319</v>
          </cell>
          <cell r="ID34">
            <v>283485.81940734567</v>
          </cell>
          <cell r="IE34">
            <v>289290.5344504494</v>
          </cell>
          <cell r="IG34">
            <v>245522.65723361159</v>
          </cell>
          <cell r="IH34">
            <v>247114.03670022424</v>
          </cell>
          <cell r="II34">
            <v>249271.43106956835</v>
          </cell>
          <cell r="IJ34">
            <v>252230.46267753938</v>
          </cell>
          <cell r="IK34">
            <v>256023.99939194042</v>
          </cell>
          <cell r="IL34">
            <v>260376.23198355985</v>
          </cell>
          <cell r="IM34">
            <v>264536.92795271089</v>
          </cell>
          <cell r="IN34">
            <v>268225.15908396267</v>
          </cell>
          <cell r="IO34">
            <v>272369.34390080022</v>
          </cell>
          <cell r="IP34">
            <v>277606.68844963319</v>
          </cell>
          <cell r="IQ34">
            <v>283485.81940734567</v>
          </cell>
          <cell r="IR34">
            <v>289290.5344504494</v>
          </cell>
        </row>
        <row r="35">
          <cell r="GQ35" t="str">
            <v xml:space="preserve">stopa procentowa </v>
          </cell>
          <cell r="GR35">
            <v>0.10026732486310976</v>
          </cell>
          <cell r="GS35">
            <v>0.11858758493815744</v>
          </cell>
          <cell r="GT35">
            <v>0.10656143969505485</v>
          </cell>
          <cell r="GU35">
            <v>0.10460003657007381</v>
          </cell>
          <cell r="GV35">
            <v>0.10587136854900586</v>
          </cell>
          <cell r="GW35">
            <v>0.10342387623978921</v>
          </cell>
          <cell r="GX35">
            <v>0.10887811798971281</v>
          </cell>
          <cell r="GY35">
            <v>0.10264949989423448</v>
          </cell>
          <cell r="GZ35">
            <v>9.9300154067381394E-2</v>
          </cell>
          <cell r="HA35">
            <v>0.10774574320547993</v>
          </cell>
          <cell r="HB35">
            <v>9.7396692264838158E-2</v>
          </cell>
          <cell r="HC35">
            <v>0.10694791387459263</v>
          </cell>
          <cell r="HE35">
            <v>0.10026732486310976</v>
          </cell>
          <cell r="HF35">
            <v>0.1094274549006336</v>
          </cell>
          <cell r="HG35">
            <v>0.10847211649877402</v>
          </cell>
          <cell r="HH35">
            <v>0.10750409651659897</v>
          </cell>
          <cell r="HI35">
            <v>0.10717755092308034</v>
          </cell>
          <cell r="HJ35">
            <v>0.10655193847586515</v>
          </cell>
          <cell r="HK35">
            <v>0.10688424983498625</v>
          </cell>
          <cell r="HL35">
            <v>0.10635490609239227</v>
          </cell>
          <cell r="HM35">
            <v>0.10557104475627994</v>
          </cell>
          <cell r="HN35">
            <v>0.10578851460119995</v>
          </cell>
          <cell r="HO35">
            <v>0.1050256216615307</v>
          </cell>
          <cell r="HP35">
            <v>0.10518581267928585</v>
          </cell>
          <cell r="HS35" t="str">
            <v xml:space="preserve">stopa procentowa </v>
          </cell>
          <cell r="HT35">
            <v>0.11552406614021661</v>
          </cell>
          <cell r="HU35">
            <v>0.11542257778483372</v>
          </cell>
          <cell r="HV35">
            <v>0.11529776479700025</v>
          </cell>
          <cell r="HW35">
            <v>0.11193596102923362</v>
          </cell>
          <cell r="HX35">
            <v>0.11178200345011821</v>
          </cell>
          <cell r="HY35">
            <v>0.10839343661973889</v>
          </cell>
          <cell r="HZ35">
            <v>0.10820660030670183</v>
          </cell>
          <cell r="IA35">
            <v>0.10806026980811285</v>
          </cell>
          <cell r="IB35">
            <v>0.10580368207839298</v>
          </cell>
          <cell r="IC35">
            <v>0.10561440118442211</v>
          </cell>
          <cell r="ID35">
            <v>0.10542579549103592</v>
          </cell>
          <cell r="IE35">
            <v>0.10522999059081924</v>
          </cell>
          <cell r="IG35">
            <v>0.11552406614021661</v>
          </cell>
          <cell r="IH35">
            <v>0.11547332196252516</v>
          </cell>
          <cell r="II35">
            <v>0.11541480290735019</v>
          </cell>
          <cell r="IJ35">
            <v>0.11454509243782104</v>
          </cell>
          <cell r="IK35">
            <v>0.11399247464028048</v>
          </cell>
          <cell r="IL35">
            <v>0.11305930163685689</v>
          </cell>
          <cell r="IM35">
            <v>0.11236605858969187</v>
          </cell>
          <cell r="IN35">
            <v>0.1118278349919945</v>
          </cell>
          <cell r="IO35">
            <v>0.111158484668261</v>
          </cell>
          <cell r="IP35">
            <v>0.11060407631987709</v>
          </cell>
          <cell r="IQ35">
            <v>0.11013332351725519</v>
          </cell>
          <cell r="IR35">
            <v>0.10972471244005218</v>
          </cell>
        </row>
        <row r="36">
          <cell r="GQ36" t="str">
            <v>wynik odsetkowy</v>
          </cell>
          <cell r="GR36">
            <v>1238.6093811766661</v>
          </cell>
          <cell r="GS36">
            <v>1451.1875766966555</v>
          </cell>
          <cell r="GT36">
            <v>1360.296893470904</v>
          </cell>
          <cell r="GU36">
            <v>1268.5614622324931</v>
          </cell>
          <cell r="GV36">
            <v>1310.7873235355341</v>
          </cell>
          <cell r="GW36">
            <v>1226.0141680823697</v>
          </cell>
          <cell r="GX36">
            <v>1336.8894470586515</v>
          </cell>
          <cell r="GY36">
            <v>1207.0646913049384</v>
          </cell>
          <cell r="GZ36">
            <v>1074.4317960258807</v>
          </cell>
          <cell r="HA36">
            <v>1310.27750469374</v>
          </cell>
          <cell r="HB36">
            <v>1055.1693397360236</v>
          </cell>
          <cell r="HC36">
            <v>1219.5181709884835</v>
          </cell>
          <cell r="HE36">
            <v>1238.6093811766661</v>
          </cell>
          <cell r="HF36">
            <v>2689.7969578733218</v>
          </cell>
          <cell r="HG36">
            <v>4050.0938513442261</v>
          </cell>
          <cell r="HH36">
            <v>5318.655313576719</v>
          </cell>
          <cell r="HI36">
            <v>6629.4426371122536</v>
          </cell>
          <cell r="HJ36">
            <v>7855.4568051946235</v>
          </cell>
          <cell r="HK36">
            <v>9192.3462522532755</v>
          </cell>
          <cell r="HL36">
            <v>10399.410943558214</v>
          </cell>
          <cell r="HM36">
            <v>11473.842739584095</v>
          </cell>
          <cell r="HN36">
            <v>12784.120244277836</v>
          </cell>
          <cell r="HO36">
            <v>13839.289584013859</v>
          </cell>
          <cell r="HP36">
            <v>15058.807755002343</v>
          </cell>
          <cell r="HS36" t="str">
            <v>wynik odsetkowy</v>
          </cell>
          <cell r="HT36">
            <v>1585.3001443998473</v>
          </cell>
          <cell r="HU36">
            <v>1439.2410160184022</v>
          </cell>
          <cell r="HV36">
            <v>1604.7143462671422</v>
          </cell>
          <cell r="HW36">
            <v>1501.6895313612988</v>
          </cell>
          <cell r="HX36">
            <v>1571.7363173375347</v>
          </cell>
          <cell r="HY36">
            <v>1474.3737070229431</v>
          </cell>
          <cell r="HZ36">
            <v>1543.6669102232886</v>
          </cell>
          <cell r="IA36">
            <v>1561.8555275609169</v>
          </cell>
          <cell r="IB36">
            <v>1484.3087988410252</v>
          </cell>
          <cell r="IC36">
            <v>1558.8158880021253</v>
          </cell>
          <cell r="ID36">
            <v>1536.0845058786917</v>
          </cell>
          <cell r="IE36">
            <v>1614.9780474812994</v>
          </cell>
          <cell r="IG36">
            <v>1585.3001443998473</v>
          </cell>
          <cell r="IH36">
            <v>3024.5411604182495</v>
          </cell>
          <cell r="II36">
            <v>4629.255506685392</v>
          </cell>
          <cell r="IJ36">
            <v>6130.9450380466906</v>
          </cell>
          <cell r="IK36">
            <v>7702.6813553842258</v>
          </cell>
          <cell r="IL36">
            <v>9177.0550624071693</v>
          </cell>
          <cell r="IM36">
            <v>10720.721972630457</v>
          </cell>
          <cell r="IN36">
            <v>12282.577500191375</v>
          </cell>
          <cell r="IO36">
            <v>13766.886299032401</v>
          </cell>
          <cell r="IP36">
            <v>15325.702187034527</v>
          </cell>
          <cell r="IQ36">
            <v>16861.786692913218</v>
          </cell>
          <cell r="IR36">
            <v>18476.764740394516</v>
          </cell>
        </row>
        <row r="37">
          <cell r="GQ37" t="str">
            <v>przychody prowizyjne</v>
          </cell>
          <cell r="GR37">
            <v>319.96502437586071</v>
          </cell>
          <cell r="GS37">
            <v>277.02952799487502</v>
          </cell>
          <cell r="GT37">
            <v>319.14099352745836</v>
          </cell>
          <cell r="GU37">
            <v>320.20729114632627</v>
          </cell>
          <cell r="GV37">
            <v>346.28311447683473</v>
          </cell>
          <cell r="GW37">
            <v>354.63832552191479</v>
          </cell>
          <cell r="GX37">
            <v>360.33666357075708</v>
          </cell>
          <cell r="GY37">
            <v>357.86184600961269</v>
          </cell>
          <cell r="GZ37">
            <v>321.51234021226219</v>
          </cell>
          <cell r="HA37">
            <v>358.24280754165375</v>
          </cell>
          <cell r="HB37">
            <v>452.49930155531047</v>
          </cell>
          <cell r="HC37">
            <v>526.22431406713622</v>
          </cell>
          <cell r="HE37">
            <v>319.96502437586071</v>
          </cell>
          <cell r="HF37">
            <v>596.99455237073573</v>
          </cell>
          <cell r="HG37">
            <v>916.1355458981941</v>
          </cell>
          <cell r="HH37">
            <v>1236.3428370445204</v>
          </cell>
          <cell r="HI37">
            <v>1582.6259515213551</v>
          </cell>
          <cell r="HJ37">
            <v>1937.2642770432699</v>
          </cell>
          <cell r="HK37">
            <v>2297.600940614027</v>
          </cell>
          <cell r="HL37">
            <v>2655.4627866236397</v>
          </cell>
          <cell r="HM37">
            <v>2976.9751268359018</v>
          </cell>
          <cell r="HN37">
            <v>3335.2179343775556</v>
          </cell>
          <cell r="HO37">
            <v>3787.7172359328661</v>
          </cell>
          <cell r="HP37">
            <v>4313.9415500000023</v>
          </cell>
          <cell r="HS37" t="str">
            <v>przychody prowizyjne</v>
          </cell>
          <cell r="HT37">
            <v>253.24711654706351</v>
          </cell>
          <cell r="HU37">
            <v>254.17069516445036</v>
          </cell>
          <cell r="HV37">
            <v>255.46452650901483</v>
          </cell>
          <cell r="HW37">
            <v>257.33776755573297</v>
          </cell>
          <cell r="HX37">
            <v>259.86153167636331</v>
          </cell>
          <cell r="HY37">
            <v>262.83517696232678</v>
          </cell>
          <cell r="HZ37">
            <v>265.71022572347977</v>
          </cell>
          <cell r="IA37">
            <v>268.33317459522851</v>
          </cell>
          <cell r="IB37">
            <v>271.27604501416641</v>
          </cell>
          <cell r="IC37">
            <v>275.01138262829886</v>
          </cell>
          <cell r="ID37">
            <v>279.35528410838782</v>
          </cell>
          <cell r="IE37">
            <v>283.50546774355041</v>
          </cell>
          <cell r="IG37">
            <v>253.24711654706351</v>
          </cell>
          <cell r="IH37">
            <v>507.41781171151388</v>
          </cell>
          <cell r="II37">
            <v>762.88233822052871</v>
          </cell>
          <cell r="IJ37">
            <v>1020.2201057762617</v>
          </cell>
          <cell r="IK37">
            <v>1280.081637452625</v>
          </cell>
          <cell r="IL37">
            <v>1542.9168144149519</v>
          </cell>
          <cell r="IM37">
            <v>1808.6270401384318</v>
          </cell>
          <cell r="IN37">
            <v>2076.9602147336605</v>
          </cell>
          <cell r="IO37">
            <v>2348.2362597478268</v>
          </cell>
          <cell r="IP37">
            <v>2623.2476423761254</v>
          </cell>
          <cell r="IQ37">
            <v>2902.6029264845133</v>
          </cell>
          <cell r="IR37">
            <v>3186.1083942280638</v>
          </cell>
        </row>
        <row r="38">
          <cell r="GQ38" t="str">
            <v>koszty prowizyjne w tym:</v>
          </cell>
          <cell r="GR38">
            <v>23.326347619384983</v>
          </cell>
          <cell r="GS38">
            <v>16.818525063118155</v>
          </cell>
          <cell r="GT38">
            <v>24.85754675373073</v>
          </cell>
          <cell r="GU38">
            <v>27.530277164553617</v>
          </cell>
          <cell r="GV38">
            <v>19.965033903993024</v>
          </cell>
          <cell r="GW38">
            <v>20.541407786559979</v>
          </cell>
          <cell r="GX38">
            <v>20.798441665619141</v>
          </cell>
          <cell r="GY38">
            <v>15.835850661414048</v>
          </cell>
          <cell r="GZ38">
            <v>19.874684298567651</v>
          </cell>
          <cell r="HA38">
            <v>19.895619640634344</v>
          </cell>
          <cell r="HB38">
            <v>24.40650950244466</v>
          </cell>
          <cell r="HC38">
            <v>18.210092471843694</v>
          </cell>
          <cell r="HE38">
            <v>23.326347619384983</v>
          </cell>
          <cell r="HF38">
            <v>40.144872682503134</v>
          </cell>
          <cell r="HG38">
            <v>65.002419436233865</v>
          </cell>
          <cell r="HH38">
            <v>92.532696600787489</v>
          </cell>
          <cell r="HI38">
            <v>112.49773050478052</v>
          </cell>
          <cell r="HJ38">
            <v>133.03913829134049</v>
          </cell>
          <cell r="HK38">
            <v>153.83757995695964</v>
          </cell>
          <cell r="HL38">
            <v>169.67343061837369</v>
          </cell>
          <cell r="HM38">
            <v>189.54811491694133</v>
          </cell>
          <cell r="HN38">
            <v>209.44373455757568</v>
          </cell>
          <cell r="HO38">
            <v>233.85024406002034</v>
          </cell>
          <cell r="HP38">
            <v>252.06033653186404</v>
          </cell>
          <cell r="HS38" t="str">
            <v>koszty prowizyjne w tym:</v>
          </cell>
          <cell r="HT38">
            <v>55.487431138330933</v>
          </cell>
          <cell r="HU38">
            <v>47.972991557147644</v>
          </cell>
          <cell r="HV38">
            <v>49.452668778765954</v>
          </cell>
          <cell r="HW38">
            <v>49.755857883714285</v>
          </cell>
          <cell r="HX38">
            <v>55.218289554800243</v>
          </cell>
          <cell r="HY38">
            <v>55.17565614702152</v>
          </cell>
          <cell r="HZ38">
            <v>54.554818229779762</v>
          </cell>
          <cell r="IA38">
            <v>54.404332071100889</v>
          </cell>
          <cell r="IB38">
            <v>54.410564962881764</v>
          </cell>
          <cell r="IC38">
            <v>61.21974951589101</v>
          </cell>
          <cell r="ID38">
            <v>62.350561934013342</v>
          </cell>
          <cell r="IE38">
            <v>58.142934877542103</v>
          </cell>
          <cell r="IG38">
            <v>55.487431138330933</v>
          </cell>
          <cell r="IH38">
            <v>103.46042269547857</v>
          </cell>
          <cell r="II38">
            <v>152.91309147424454</v>
          </cell>
          <cell r="IJ38">
            <v>202.66894935795881</v>
          </cell>
          <cell r="IK38">
            <v>257.88723891275907</v>
          </cell>
          <cell r="IL38">
            <v>313.0628950597806</v>
          </cell>
          <cell r="IM38">
            <v>367.61771328956036</v>
          </cell>
          <cell r="IN38">
            <v>422.02204536066125</v>
          </cell>
          <cell r="IO38">
            <v>476.43261032354303</v>
          </cell>
          <cell r="IP38">
            <v>537.65235983943398</v>
          </cell>
          <cell r="IQ38">
            <v>600.00292177344727</v>
          </cell>
          <cell r="IR38">
            <v>658.14585665098934</v>
          </cell>
        </row>
        <row r="39">
          <cell r="GQ39" t="str">
            <v>zastępcza obsługa kasowa</v>
          </cell>
          <cell r="GR39">
            <v>10.716860000000011</v>
          </cell>
          <cell r="GS39">
            <v>4.0483700000000056</v>
          </cell>
          <cell r="GT39">
            <v>11.452889999999982</v>
          </cell>
          <cell r="GU39">
            <v>12.269480000000044</v>
          </cell>
          <cell r="GV39">
            <v>8.3793000000000006</v>
          </cell>
          <cell r="GW39">
            <v>5.3512999999999806</v>
          </cell>
          <cell r="GX39">
            <v>7.4110599999999636</v>
          </cell>
          <cell r="GY39">
            <v>4.7244900000001167</v>
          </cell>
          <cell r="GZ39">
            <v>5.5824900000000071</v>
          </cell>
          <cell r="HA39">
            <v>8.3628599999999551</v>
          </cell>
          <cell r="HB39">
            <v>9.697289999999839</v>
          </cell>
          <cell r="HC39">
            <v>6.0183600000002571</v>
          </cell>
          <cell r="HE39">
            <v>10.716860000000011</v>
          </cell>
          <cell r="HF39">
            <v>14.765230000000017</v>
          </cell>
          <cell r="HG39">
            <v>26.218119999999999</v>
          </cell>
          <cell r="HH39">
            <v>38.487600000000043</v>
          </cell>
          <cell r="HI39">
            <v>46.866900000000044</v>
          </cell>
          <cell r="HJ39">
            <v>52.218200000000024</v>
          </cell>
          <cell r="HK39">
            <v>59.629259999999988</v>
          </cell>
          <cell r="HL39">
            <v>64.353750000000105</v>
          </cell>
          <cell r="HM39">
            <v>69.936240000000112</v>
          </cell>
          <cell r="HN39">
            <v>78.299100000000067</v>
          </cell>
          <cell r="HO39">
            <v>87.996389999999906</v>
          </cell>
          <cell r="HP39">
            <v>94.014750000000163</v>
          </cell>
          <cell r="HS39" t="str">
            <v>zastępcza obsługa kasowa</v>
          </cell>
          <cell r="HT39">
            <v>51.428657358544726</v>
          </cell>
          <cell r="HU39">
            <v>47.980453774546909</v>
          </cell>
          <cell r="HV39">
            <v>49.452668778765954</v>
          </cell>
          <cell r="HW39">
            <v>49.906025996811977</v>
          </cell>
          <cell r="HX39">
            <v>55.218289554800243</v>
          </cell>
          <cell r="HY39">
            <v>55.17565614702152</v>
          </cell>
          <cell r="HZ39">
            <v>54.554818229779762</v>
          </cell>
          <cell r="IA39">
            <v>54.404332071100889</v>
          </cell>
          <cell r="IB39">
            <v>54.410564962881764</v>
          </cell>
          <cell r="IC39">
            <v>61.21974951589101</v>
          </cell>
          <cell r="ID39">
            <v>62.350561934013342</v>
          </cell>
          <cell r="IE39">
            <v>58.142934877542103</v>
          </cell>
          <cell r="IG39">
            <v>51.428657358544726</v>
          </cell>
          <cell r="IH39">
            <v>99.409111133091642</v>
          </cell>
          <cell r="II39">
            <v>148.86177991185758</v>
          </cell>
          <cell r="IJ39">
            <v>198.76780590866957</v>
          </cell>
          <cell r="IK39">
            <v>253.98609546346981</v>
          </cell>
          <cell r="IL39">
            <v>309.16175161049131</v>
          </cell>
          <cell r="IM39">
            <v>363.71656984027106</v>
          </cell>
          <cell r="IN39">
            <v>418.12090191137196</v>
          </cell>
          <cell r="IO39">
            <v>472.53146687425374</v>
          </cell>
          <cell r="IP39">
            <v>533.75121639014469</v>
          </cell>
          <cell r="IQ39">
            <v>596.10177832415798</v>
          </cell>
          <cell r="IR39">
            <v>654.24471320170005</v>
          </cell>
        </row>
        <row r="40">
          <cell r="GQ40" t="str">
            <v>wynik na działalności</v>
          </cell>
          <cell r="GR40">
            <v>1535.248057933142</v>
          </cell>
          <cell r="GS40">
            <v>1711.3985796284123</v>
          </cell>
          <cell r="GT40">
            <v>1654.5803402446318</v>
          </cell>
          <cell r="GU40">
            <v>1561.2384762142658</v>
          </cell>
          <cell r="GV40">
            <v>1637.1054041083758</v>
          </cell>
          <cell r="GW40">
            <v>1560.1110858177244</v>
          </cell>
          <cell r="GX40">
            <v>1676.4276689637895</v>
          </cell>
          <cell r="GY40">
            <v>1549.090686653137</v>
          </cell>
          <cell r="GZ40">
            <v>1376.0694519395752</v>
          </cell>
          <cell r="HA40">
            <v>1648.6246925947594</v>
          </cell>
          <cell r="HB40">
            <v>1483.2621317888895</v>
          </cell>
          <cell r="HC40">
            <v>1727.5323925837761</v>
          </cell>
          <cell r="HE40">
            <v>1535.248057933142</v>
          </cell>
          <cell r="HF40">
            <v>3246.6466375615546</v>
          </cell>
          <cell r="HG40">
            <v>4901.2269778061864</v>
          </cell>
          <cell r="HH40">
            <v>6462.4654540204519</v>
          </cell>
          <cell r="HI40">
            <v>8099.5708581288272</v>
          </cell>
          <cell r="HJ40">
            <v>9659.6819439465507</v>
          </cell>
          <cell r="HK40">
            <v>11336.109612910341</v>
          </cell>
          <cell r="HL40">
            <v>12885.200299563478</v>
          </cell>
          <cell r="HM40">
            <v>14261.269751503052</v>
          </cell>
          <cell r="HN40">
            <v>15909.894444097812</v>
          </cell>
          <cell r="HO40">
            <v>17393.1565758867</v>
          </cell>
          <cell r="HP40">
            <v>19120.688968470477</v>
          </cell>
          <cell r="HS40" t="str">
            <v>wynik na działalności</v>
          </cell>
          <cell r="HT40">
            <v>1783.0598298085802</v>
          </cell>
          <cell r="HU40">
            <v>1645.4387196257051</v>
          </cell>
          <cell r="HV40">
            <v>1810.7262039973912</v>
          </cell>
          <cell r="HW40">
            <v>1709.2714410333174</v>
          </cell>
          <cell r="HX40">
            <v>1776.3795594590979</v>
          </cell>
          <cell r="HY40">
            <v>1682.0332278382484</v>
          </cell>
          <cell r="HZ40">
            <v>1754.8223177169884</v>
          </cell>
          <cell r="IA40">
            <v>1775.7843700850444</v>
          </cell>
          <cell r="IB40">
            <v>1701.1742788923098</v>
          </cell>
          <cell r="IC40">
            <v>1772.6075211145333</v>
          </cell>
          <cell r="ID40">
            <v>1753.0892280530661</v>
          </cell>
          <cell r="IE40">
            <v>1840.3405803473074</v>
          </cell>
          <cell r="IG40">
            <v>1783.0598298085802</v>
          </cell>
          <cell r="IH40">
            <v>3428.4985494342855</v>
          </cell>
          <cell r="II40">
            <v>5239.2247534316766</v>
          </cell>
          <cell r="IJ40">
            <v>6948.496194464994</v>
          </cell>
          <cell r="IK40">
            <v>8724.8757539240924</v>
          </cell>
          <cell r="IL40">
            <v>10406.908981762341</v>
          </cell>
          <cell r="IM40">
            <v>12161.731299479328</v>
          </cell>
          <cell r="IN40">
            <v>13937.515669564373</v>
          </cell>
          <cell r="IO40">
            <v>15638.689948456682</v>
          </cell>
          <cell r="IP40">
            <v>17411.297469571215</v>
          </cell>
          <cell r="IQ40">
            <v>19164.386697624279</v>
          </cell>
          <cell r="IR40">
            <v>21004.727277971586</v>
          </cell>
        </row>
        <row r="41">
          <cell r="GQ41" t="str">
            <v>kapitał</v>
          </cell>
          <cell r="GR41">
            <v>25390.228541987995</v>
          </cell>
          <cell r="GS41">
            <v>25245.075200723997</v>
          </cell>
          <cell r="GT41">
            <v>25175.993434811997</v>
          </cell>
          <cell r="GU41">
            <v>25310.000795196011</v>
          </cell>
          <cell r="GV41">
            <v>25467.955913051996</v>
          </cell>
          <cell r="GW41">
            <v>25786.064019384004</v>
          </cell>
          <cell r="GX41">
            <v>25899.98106165601</v>
          </cell>
          <cell r="GY41">
            <v>26274.035225171996</v>
          </cell>
          <cell r="GZ41">
            <v>26643.039859704</v>
          </cell>
          <cell r="HA41">
            <v>27216.678291564</v>
          </cell>
          <cell r="HB41">
            <v>28251.487627055987</v>
          </cell>
          <cell r="HC41">
            <v>29705.792403659998</v>
          </cell>
          <cell r="HE41">
            <v>25390.228541987995</v>
          </cell>
          <cell r="HF41">
            <v>25245.075200723997</v>
          </cell>
          <cell r="HG41">
            <v>25175.993434811997</v>
          </cell>
          <cell r="HH41">
            <v>25310.000795196011</v>
          </cell>
          <cell r="HI41">
            <v>25467.955913051996</v>
          </cell>
          <cell r="HJ41">
            <v>25786.064019384004</v>
          </cell>
          <cell r="HK41">
            <v>25899.98106165601</v>
          </cell>
          <cell r="HL41">
            <v>26274.035225171996</v>
          </cell>
          <cell r="HM41">
            <v>26643.039859704</v>
          </cell>
          <cell r="HN41">
            <v>27216.678291564</v>
          </cell>
          <cell r="HO41">
            <v>28251.487627055987</v>
          </cell>
          <cell r="HP41">
            <v>29705.792403659998</v>
          </cell>
          <cell r="HS41" t="str">
            <v>kapitał</v>
          </cell>
          <cell r="HT41">
            <v>29462.718868033389</v>
          </cell>
          <cell r="HU41">
            <v>29653.684404026906</v>
          </cell>
          <cell r="HV41">
            <v>29912.571728348201</v>
          </cell>
          <cell r="HW41">
            <v>30267.655521304725</v>
          </cell>
          <cell r="HX41">
            <v>30722.879927032849</v>
          </cell>
          <cell r="HY41">
            <v>31245.14783802718</v>
          </cell>
          <cell r="HZ41">
            <v>31744.431354325305</v>
          </cell>
          <cell r="IA41">
            <v>32187.019090075519</v>
          </cell>
          <cell r="IB41">
            <v>32684.321268096024</v>
          </cell>
          <cell r="IC41">
            <v>33312.802613955981</v>
          </cell>
          <cell r="ID41">
            <v>34018.298328881479</v>
          </cell>
          <cell r="IE41">
            <v>34714.864134053925</v>
          </cell>
          <cell r="IG41">
            <v>29462.718868033389</v>
          </cell>
          <cell r="IH41">
            <v>29653.684404026906</v>
          </cell>
          <cell r="II41">
            <v>29912.571728348201</v>
          </cell>
          <cell r="IJ41">
            <v>30267.655521304725</v>
          </cell>
          <cell r="IK41">
            <v>30722.879927032849</v>
          </cell>
          <cell r="IL41">
            <v>31245.14783802718</v>
          </cell>
          <cell r="IM41">
            <v>31744.431354325305</v>
          </cell>
          <cell r="IN41">
            <v>32187.019090075519</v>
          </cell>
          <cell r="IO41">
            <v>32684.321268096024</v>
          </cell>
          <cell r="IP41">
            <v>33312.802613955981</v>
          </cell>
          <cell r="IQ41">
            <v>34018.298328881479</v>
          </cell>
          <cell r="IR41">
            <v>34714.864134053925</v>
          </cell>
        </row>
        <row r="42">
          <cell r="GQ42" t="str">
            <v>rynkowa marża odsetkowa</v>
          </cell>
          <cell r="GR42">
            <v>6.053829260504523E-2</v>
          </cell>
          <cell r="GS42">
            <v>7.8794727795300265E-2</v>
          </cell>
          <cell r="GT42">
            <v>6.6758213888603216E-2</v>
          </cell>
          <cell r="GU42">
            <v>6.4000036570073818E-2</v>
          </cell>
          <cell r="GV42">
            <v>6.3574594355457481E-2</v>
          </cell>
          <cell r="GW42">
            <v>6.0723876239789212E-2</v>
          </cell>
          <cell r="GX42">
            <v>6.378134379616443E-2</v>
          </cell>
          <cell r="GY42">
            <v>5.6878532152298981E-2</v>
          </cell>
          <cell r="GZ42">
            <v>5.1666820734048047E-2</v>
          </cell>
          <cell r="HA42">
            <v>5.9961872237737988E-2</v>
          </cell>
          <cell r="HB42">
            <v>4.8293358931504819E-2</v>
          </cell>
          <cell r="HC42">
            <v>5.2838236455237782E-2</v>
          </cell>
          <cell r="HE42">
            <v>6.053829260504523E-2</v>
          </cell>
          <cell r="HF42">
            <v>6.9666510200172754E-2</v>
          </cell>
          <cell r="HG42">
            <v>6.8697078096316241E-2</v>
          </cell>
          <cell r="HH42">
            <v>6.7522817714755629E-2</v>
          </cell>
          <cell r="HI42">
            <v>6.6733173042895999E-2</v>
          </cell>
          <cell r="HJ42">
            <v>6.5731623575711537E-2</v>
          </cell>
          <cell r="HK42">
            <v>6.5453012178633377E-2</v>
          </cell>
          <cell r="HL42">
            <v>6.4381202175341573E-2</v>
          </cell>
          <cell r="HM42">
            <v>6.2968493126308964E-2</v>
          </cell>
          <cell r="HN42">
            <v>6.2667831037451854E-2</v>
          </cell>
          <cell r="HO42">
            <v>6.1361060846002125E-2</v>
          </cell>
          <cell r="HP42">
            <v>6.0650825480105093E-2</v>
          </cell>
          <cell r="HS42" t="str">
            <v>rynkowa marża odsetkowa</v>
          </cell>
          <cell r="HT42">
            <v>7.6024066140216603E-2</v>
          </cell>
          <cell r="HU42">
            <v>7.5922577784833731E-2</v>
          </cell>
          <cell r="HV42">
            <v>7.5797764797000247E-2</v>
          </cell>
          <cell r="HW42">
            <v>7.2435961029233595E-2</v>
          </cell>
          <cell r="HX42">
            <v>7.2282003450118204E-2</v>
          </cell>
          <cell r="HY42">
            <v>6.8893436619738888E-2</v>
          </cell>
          <cell r="HZ42">
            <v>6.8706600306701837E-2</v>
          </cell>
          <cell r="IA42">
            <v>6.8560269808112848E-2</v>
          </cell>
          <cell r="IB42">
            <v>6.6303682078392975E-2</v>
          </cell>
          <cell r="IC42">
            <v>6.6114401184422106E-2</v>
          </cell>
          <cell r="ID42">
            <v>6.592579549103593E-2</v>
          </cell>
          <cell r="IE42">
            <v>6.5729990590819229E-2</v>
          </cell>
          <cell r="IG42">
            <v>7.6024066140216603E-2</v>
          </cell>
          <cell r="IH42">
            <v>7.5973321962525167E-2</v>
          </cell>
          <cell r="II42">
            <v>7.5914802907350198E-2</v>
          </cell>
          <cell r="IJ42">
            <v>7.5045092437821051E-2</v>
          </cell>
          <cell r="IK42">
            <v>7.4492474640280484E-2</v>
          </cell>
          <cell r="IL42">
            <v>7.355930163685688E-2</v>
          </cell>
          <cell r="IM42">
            <v>7.2866058589691876E-2</v>
          </cell>
          <cell r="IN42">
            <v>7.2327834991994494E-2</v>
          </cell>
          <cell r="IO42">
            <v>7.1658484668260997E-2</v>
          </cell>
          <cell r="IP42">
            <v>7.1104076319877113E-2</v>
          </cell>
          <cell r="IQ42">
            <v>7.0633323517255181E-2</v>
          </cell>
          <cell r="IR42">
            <v>7.0224712440052184E-2</v>
          </cell>
        </row>
        <row r="43">
          <cell r="GQ43" t="str">
            <v>wynik na działalności na produktach</v>
          </cell>
          <cell r="GR43">
            <v>1796.157003610947</v>
          </cell>
          <cell r="GS43">
            <v>2060.639867526892</v>
          </cell>
          <cell r="GT43">
            <v>1947.8588727246861</v>
          </cell>
          <cell r="GU43">
            <v>1825.3738039527507</v>
          </cell>
          <cell r="GV43">
            <v>1952.5752671481368</v>
          </cell>
          <cell r="GW43">
            <v>1912.7721974039323</v>
          </cell>
          <cell r="GX43">
            <v>2059.8492263707499</v>
          </cell>
          <cell r="GY43">
            <v>1915.4722630724996</v>
          </cell>
          <cell r="GZ43">
            <v>1738.3401348406617</v>
          </cell>
          <cell r="HA43">
            <v>1980.9021898328722</v>
          </cell>
          <cell r="HB43">
            <v>1826.0973910213602</v>
          </cell>
          <cell r="HC43">
            <v>2111.5815437430933</v>
          </cell>
          <cell r="HE43">
            <v>1796.157003610947</v>
          </cell>
          <cell r="HF43">
            <v>3856.7968711378389</v>
          </cell>
          <cell r="HG43">
            <v>5804.655743862525</v>
          </cell>
          <cell r="HH43">
            <v>7630.0295478152757</v>
          </cell>
          <cell r="HI43">
            <v>9582.6048149634116</v>
          </cell>
          <cell r="HJ43">
            <v>11495.377012367344</v>
          </cell>
          <cell r="HK43">
            <v>13555.226238738094</v>
          </cell>
          <cell r="HL43">
            <v>15470.698501810593</v>
          </cell>
          <cell r="HM43">
            <v>17209.038636651254</v>
          </cell>
          <cell r="HN43">
            <v>19189.940826484126</v>
          </cell>
          <cell r="HO43">
            <v>21016.038217505484</v>
          </cell>
          <cell r="HP43">
            <v>23127.619761248578</v>
          </cell>
          <cell r="HS43" t="str">
            <v>wynik na działalności na produktach</v>
          </cell>
          <cell r="HT43">
            <v>2017.4993882771935</v>
          </cell>
          <cell r="HU43">
            <v>1948.9808406898328</v>
          </cell>
          <cell r="HV43">
            <v>2159.290500243018</v>
          </cell>
          <cell r="HW43">
            <v>1993.19196235546</v>
          </cell>
          <cell r="HX43">
            <v>2156.7913552089208</v>
          </cell>
          <cell r="HY43">
            <v>2083.6207055415066</v>
          </cell>
          <cell r="HZ43">
            <v>2093.5513898286449</v>
          </cell>
          <cell r="IA43">
            <v>2119.7874695579758</v>
          </cell>
          <cell r="IB43">
            <v>2053.4979421192825</v>
          </cell>
          <cell r="IC43">
            <v>2224.8759630746022</v>
          </cell>
          <cell r="ID43">
            <v>2208.0131715083699</v>
          </cell>
          <cell r="IE43">
            <v>2217.6248703106667</v>
          </cell>
          <cell r="IG43">
            <v>2017.4993882771935</v>
          </cell>
          <cell r="IH43">
            <v>3966.4802289670261</v>
          </cell>
          <cell r="II43">
            <v>6125.770729210044</v>
          </cell>
          <cell r="IJ43">
            <v>8118.9626915655044</v>
          </cell>
          <cell r="IK43">
            <v>10275.754046774426</v>
          </cell>
          <cell r="IL43">
            <v>12359.374752315933</v>
          </cell>
          <cell r="IM43">
            <v>14452.926142144577</v>
          </cell>
          <cell r="IN43">
            <v>16572.713611702551</v>
          </cell>
          <cell r="IO43">
            <v>18626.211553821835</v>
          </cell>
          <cell r="IP43">
            <v>20851.087516896438</v>
          </cell>
          <cell r="IQ43">
            <v>23059.100688404807</v>
          </cell>
          <cell r="IR43">
            <v>25276.725558715472</v>
          </cell>
        </row>
        <row r="45">
          <cell r="GQ45" t="str">
            <v>koszty/doch. z tyt. rez. na należności</v>
          </cell>
          <cell r="GR45">
            <v>-92.834679999999906</v>
          </cell>
          <cell r="GS45">
            <v>-369.31443000000002</v>
          </cell>
          <cell r="GT45">
            <v>-261.35526000000016</v>
          </cell>
          <cell r="GU45">
            <v>-231.92783999999983</v>
          </cell>
          <cell r="GV45">
            <v>-146.57208000000014</v>
          </cell>
          <cell r="GW45">
            <v>-279.10182999998938</v>
          </cell>
          <cell r="GX45">
            <v>-286.65766000001076</v>
          </cell>
          <cell r="GY45">
            <v>-43.95497000000023</v>
          </cell>
          <cell r="GZ45">
            <v>-79.749899999999798</v>
          </cell>
          <cell r="HA45">
            <v>291.5426700000005</v>
          </cell>
          <cell r="HB45">
            <v>-33.943330000000287</v>
          </cell>
          <cell r="HC45">
            <v>-36.451019999999971</v>
          </cell>
          <cell r="HE45">
            <v>-92.834679999999906</v>
          </cell>
          <cell r="HF45">
            <v>-462.14910999999995</v>
          </cell>
          <cell r="HG45">
            <v>-723.50437000000011</v>
          </cell>
          <cell r="HH45">
            <v>-955.43220999999994</v>
          </cell>
          <cell r="HI45">
            <v>-1102.0042900000001</v>
          </cell>
          <cell r="HJ45">
            <v>-1381.1061199999895</v>
          </cell>
          <cell r="HK45">
            <v>-1667.7637800000002</v>
          </cell>
          <cell r="HL45">
            <v>-1711.7187500000005</v>
          </cell>
          <cell r="HM45">
            <v>-1791.4686500000003</v>
          </cell>
          <cell r="HN45">
            <v>-1499.9259799999998</v>
          </cell>
          <cell r="HO45">
            <v>-1533.86931</v>
          </cell>
          <cell r="HP45">
            <v>-1570.32033</v>
          </cell>
          <cell r="HS45" t="str">
            <v>koszty/doch. z tyt. rez. na należności</v>
          </cell>
          <cell r="HT45">
            <v>-328.03816917021499</v>
          </cell>
          <cell r="HU45">
            <v>219.60755926833755</v>
          </cell>
          <cell r="HV45">
            <v>5.243294443274749</v>
          </cell>
          <cell r="HW45">
            <v>-53.313679543159481</v>
          </cell>
          <cell r="HX45">
            <v>-115.31015881935895</v>
          </cell>
          <cell r="HY45">
            <v>-155.68784083335112</v>
          </cell>
          <cell r="HZ45">
            <v>-14.36747192296761</v>
          </cell>
          <cell r="IA45">
            <v>-146.28067540453554</v>
          </cell>
          <cell r="IB45">
            <v>-207.1956071654252</v>
          </cell>
          <cell r="IC45">
            <v>-294.99641913009361</v>
          </cell>
          <cell r="ID45">
            <v>-351.77240254909537</v>
          </cell>
          <cell r="IE45">
            <v>-341.4547109380095</v>
          </cell>
          <cell r="IG45">
            <v>-328.03816917021499</v>
          </cell>
          <cell r="IH45">
            <v>-108.43060990187743</v>
          </cell>
          <cell r="II45">
            <v>-103.18731545860268</v>
          </cell>
          <cell r="IJ45">
            <v>-156.50099500176216</v>
          </cell>
          <cell r="IK45">
            <v>-271.81115382112114</v>
          </cell>
          <cell r="IL45">
            <v>-427.49899465447226</v>
          </cell>
          <cell r="IM45">
            <v>-441.86646657743984</v>
          </cell>
          <cell r="IN45">
            <v>-588.14714198197544</v>
          </cell>
          <cell r="IO45">
            <v>-795.34274914740058</v>
          </cell>
          <cell r="IP45">
            <v>-1090.3391682774941</v>
          </cell>
          <cell r="IQ45">
            <v>-1442.1115708265895</v>
          </cell>
          <cell r="IR45">
            <v>-1783.5662817645989</v>
          </cell>
        </row>
        <row r="47">
          <cell r="GQ47" t="str">
            <v>wynik na działalności z uwzgl. rezerw na należności</v>
          </cell>
          <cell r="GR47">
            <v>1703.322323610947</v>
          </cell>
          <cell r="GS47">
            <v>1691.3254375268921</v>
          </cell>
          <cell r="GT47">
            <v>1686.5036127246858</v>
          </cell>
          <cell r="GU47">
            <v>1593.4459639527508</v>
          </cell>
          <cell r="GV47">
            <v>1806.0031871481367</v>
          </cell>
          <cell r="GW47">
            <v>1633.6703674039429</v>
          </cell>
          <cell r="GX47">
            <v>1773.1915663707391</v>
          </cell>
          <cell r="GY47">
            <v>1871.5172930724993</v>
          </cell>
          <cell r="GZ47">
            <v>1658.5902348406619</v>
          </cell>
          <cell r="HA47">
            <v>2272.4448598328727</v>
          </cell>
          <cell r="HB47">
            <v>1792.1540610213599</v>
          </cell>
          <cell r="HC47">
            <v>2075.1305237430934</v>
          </cell>
          <cell r="HE47">
            <v>1703.322323610947</v>
          </cell>
          <cell r="HF47">
            <v>3394.6477611378391</v>
          </cell>
          <cell r="HG47">
            <v>5081.1513738625254</v>
          </cell>
          <cell r="HH47">
            <v>6674.5973378152758</v>
          </cell>
          <cell r="HI47">
            <v>8480.6005249634109</v>
          </cell>
          <cell r="HJ47">
            <v>10114.270892367354</v>
          </cell>
          <cell r="HK47">
            <v>11887.462458738093</v>
          </cell>
          <cell r="HL47">
            <v>13758.979751810593</v>
          </cell>
          <cell r="HM47">
            <v>15417.569986651253</v>
          </cell>
          <cell r="HN47">
            <v>17690.014846484126</v>
          </cell>
          <cell r="HO47">
            <v>19482.168907505482</v>
          </cell>
          <cell r="HP47">
            <v>21557.299431248579</v>
          </cell>
          <cell r="HS47" t="str">
            <v>wynik na działalności z uwzgl. rezerw na należności</v>
          </cell>
          <cell r="HT47">
            <v>1689.4612191069784</v>
          </cell>
          <cell r="HU47">
            <v>2168.5883999581702</v>
          </cell>
          <cell r="HV47">
            <v>2164.5337946862928</v>
          </cell>
          <cell r="HW47">
            <v>1939.8782828123005</v>
          </cell>
          <cell r="HX47">
            <v>2041.4811963895618</v>
          </cell>
          <cell r="HY47">
            <v>1927.9328647081554</v>
          </cell>
          <cell r="HZ47">
            <v>2079.1839179056774</v>
          </cell>
          <cell r="IA47">
            <v>1973.5067941534403</v>
          </cell>
          <cell r="IB47">
            <v>1846.3023349538573</v>
          </cell>
          <cell r="IC47">
            <v>1929.8795439445084</v>
          </cell>
          <cell r="ID47">
            <v>1856.2407689592744</v>
          </cell>
          <cell r="IE47">
            <v>1876.1701593726571</v>
          </cell>
          <cell r="IG47">
            <v>1689.4612191069784</v>
          </cell>
          <cell r="IH47">
            <v>3858.0496190651484</v>
          </cell>
          <cell r="II47">
            <v>6022.5834137514412</v>
          </cell>
          <cell r="IJ47">
            <v>7962.4616965637415</v>
          </cell>
          <cell r="IK47">
            <v>10003.942892953302</v>
          </cell>
          <cell r="IL47">
            <v>11931.875757661457</v>
          </cell>
          <cell r="IM47">
            <v>14011.059675567134</v>
          </cell>
          <cell r="IN47">
            <v>15984.566469720574</v>
          </cell>
          <cell r="IO47">
            <v>17830.868804674432</v>
          </cell>
          <cell r="IP47">
            <v>19760.748348618941</v>
          </cell>
          <cell r="IQ47">
            <v>21616.989117578214</v>
          </cell>
          <cell r="IR47">
            <v>23493.159276950872</v>
          </cell>
        </row>
        <row r="49">
          <cell r="GV49">
            <v>1806.0031871481367</v>
          </cell>
        </row>
        <row r="56">
          <cell r="GQ56" t="str">
            <v>ROE dla obszaru</v>
          </cell>
          <cell r="GR56">
            <v>0.72123994275459291</v>
          </cell>
          <cell r="GS56">
            <v>0.79885788954725512</v>
          </cell>
          <cell r="GT56">
            <v>0.72409861605999792</v>
          </cell>
          <cell r="GU56">
            <v>0.70595221564100052</v>
          </cell>
          <cell r="GV56">
            <v>0.77236142369891758</v>
          </cell>
          <cell r="GW56">
            <v>0.71601862892734536</v>
          </cell>
          <cell r="GX56">
            <v>0.75068161664789723</v>
          </cell>
          <cell r="GY56">
            <v>0.78210406634024843</v>
          </cell>
          <cell r="GZ56">
            <v>0.70770798310043104</v>
          </cell>
          <cell r="HA56">
            <v>0.92075863931933699</v>
          </cell>
          <cell r="HB56">
            <v>0.72460430340747406</v>
          </cell>
          <cell r="HC56">
            <v>0.7746986038232252</v>
          </cell>
          <cell r="HE56">
            <v>0.72123994275459291</v>
          </cell>
          <cell r="HF56">
            <v>0.76092715846831849</v>
          </cell>
          <cell r="HG56">
            <v>0.75143558774760855</v>
          </cell>
          <cell r="HH56">
            <v>0.7392699353691321</v>
          </cell>
          <cell r="HI56">
            <v>0.7445835119724814</v>
          </cell>
          <cell r="HJ56">
            <v>0.73474586588335089</v>
          </cell>
          <cell r="HK56">
            <v>0.73589375075399965</v>
          </cell>
          <cell r="HL56">
            <v>0.73352066128905291</v>
          </cell>
          <cell r="HM56">
            <v>0.72291881278537551</v>
          </cell>
          <cell r="HN56">
            <v>0.73091816641186158</v>
          </cell>
          <cell r="HO56">
            <v>0.70751827244975363</v>
          </cell>
          <cell r="HP56">
            <v>0.68351891636362005</v>
          </cell>
          <cell r="HS56" t="str">
            <v>ROE dla obszaru</v>
          </cell>
          <cell r="HT56">
            <v>0.62234498406879268</v>
          </cell>
          <cell r="HU56">
            <v>0.87939182144983985</v>
          </cell>
          <cell r="HV56">
            <v>0.78580799215143005</v>
          </cell>
          <cell r="HW56">
            <v>0.71914518192458066</v>
          </cell>
          <cell r="HX56">
            <v>0.72188244481145813</v>
          </cell>
          <cell r="HY56">
            <v>0.69299024047948199</v>
          </cell>
          <cell r="HZ56">
            <v>0.7123116387415962</v>
          </cell>
          <cell r="IA56">
            <v>0.66703567481765413</v>
          </cell>
          <cell r="IB56">
            <v>0.63533913906032591</v>
          </cell>
          <cell r="IC56">
            <v>0.63092811637928958</v>
          </cell>
          <cell r="ID56">
            <v>0.61454319418871628</v>
          </cell>
          <cell r="IE56">
            <v>0.58947685521477533</v>
          </cell>
          <cell r="IG56">
            <v>0.62234498406879268</v>
          </cell>
          <cell r="IH56">
            <v>0.74247035920734583</v>
          </cell>
          <cell r="II56">
            <v>0.75310248196950325</v>
          </cell>
          <cell r="IJ56">
            <v>0.73795428508038141</v>
          </cell>
          <cell r="IK56">
            <v>0.72623478511007</v>
          </cell>
          <cell r="IL56">
            <v>0.7108641525219711</v>
          </cell>
          <cell r="IM56">
            <v>0.70189790946407349</v>
          </cell>
          <cell r="IN56">
            <v>0.68923403955206175</v>
          </cell>
          <cell r="IO56">
            <v>0.67427010290937206</v>
          </cell>
          <cell r="IP56">
            <v>0.65878116890519178</v>
          </cell>
          <cell r="IQ56">
            <v>0.64281810221613178</v>
          </cell>
          <cell r="IR56">
            <v>0.6269094064055184</v>
          </cell>
        </row>
        <row r="57">
          <cell r="GQ57" t="str">
            <v>zwrot na aktywach prac. dla obszaru</v>
          </cell>
          <cell r="GR57">
            <v>4.5346637330073589E-2</v>
          </cell>
          <cell r="GS57">
            <v>5.0540296624434461E-2</v>
          </cell>
          <cell r="GT57">
            <v>4.6482537955893966E-2</v>
          </cell>
          <cell r="GU57">
            <v>4.6104487707289227E-2</v>
          </cell>
          <cell r="GV57">
            <v>5.1273771902914468E-2</v>
          </cell>
          <cell r="GW57">
            <v>4.8467222060963912E-2</v>
          </cell>
          <cell r="GX57">
            <v>5.1407985810624654E-2</v>
          </cell>
          <cell r="GY57">
            <v>5.3973835149642754E-2</v>
          </cell>
          <cell r="GZ57">
            <v>4.9348849833041837E-2</v>
          </cell>
          <cell r="HA57">
            <v>6.5131345341028116E-2</v>
          </cell>
          <cell r="HB57">
            <v>5.2017312019757928E-2</v>
          </cell>
          <cell r="HC57">
            <v>5.7557985958613903E-2</v>
          </cell>
          <cell r="HE57">
            <v>4.5346637330073589E-2</v>
          </cell>
          <cell r="HF57">
            <v>4.8140582701601986E-2</v>
          </cell>
          <cell r="HG57">
            <v>4.8237398130855653E-2</v>
          </cell>
          <cell r="HH57">
            <v>4.8280408917828643E-2</v>
          </cell>
          <cell r="HI57">
            <v>4.9429715136097237E-2</v>
          </cell>
          <cell r="HJ57">
            <v>4.9734866666097666E-2</v>
          </cell>
          <cell r="HK57">
            <v>5.0395286973749467E-2</v>
          </cell>
          <cell r="HL57">
            <v>5.0621042589041536E-2</v>
          </cell>
          <cell r="HM57">
            <v>5.0409508986086565E-2</v>
          </cell>
          <cell r="HN57">
            <v>5.1702673729777993E-2</v>
          </cell>
          <cell r="HO57">
            <v>5.0790753746052519E-2</v>
          </cell>
          <cell r="HP57">
            <v>5.0783584733917357E-2</v>
          </cell>
          <cell r="HS57" t="str">
            <v>zwrot na aktywach prac. dla obszaru</v>
          </cell>
          <cell r="HT57">
            <v>4.3826317427495806E-2</v>
          </cell>
          <cell r="HU57">
            <v>6.2154059817993282E-2</v>
          </cell>
          <cell r="HV57">
            <v>5.5493174730189831E-2</v>
          </cell>
          <cell r="HW57">
            <v>5.0770999824362034E-2</v>
          </cell>
          <cell r="HX57">
            <v>5.108062978947963E-2</v>
          </cell>
          <cell r="HY57">
            <v>4.914391433251987E-2</v>
          </cell>
          <cell r="HZ57">
            <v>5.0667275040730667E-2</v>
          </cell>
          <cell r="IA57">
            <v>4.752577651640557E-2</v>
          </cell>
          <cell r="IB57">
            <v>4.537610759261701E-2</v>
          </cell>
          <cell r="IC57">
            <v>4.5194586324742957E-2</v>
          </cell>
          <cell r="ID57">
            <v>4.4187514312147638E-2</v>
          </cell>
          <cell r="IE57">
            <v>4.2541580112837901E-2</v>
          </cell>
          <cell r="IG57">
            <v>4.3826317427495806E-2</v>
          </cell>
          <cell r="IH57">
            <v>5.2476661703741545E-2</v>
          </cell>
          <cell r="II57">
            <v>5.3183535977093625E-2</v>
          </cell>
          <cell r="IJ57">
            <v>5.2098905506026909E-2</v>
          </cell>
          <cell r="IK57">
            <v>5.1388602763624044E-2</v>
          </cell>
          <cell r="IL57">
            <v>5.0411455996014744E-2</v>
          </cell>
          <cell r="IM57">
            <v>4.992653846307752E-2</v>
          </cell>
          <cell r="IN57">
            <v>4.9107392854520496E-2</v>
          </cell>
          <cell r="IO57">
            <v>4.8156568445243422E-2</v>
          </cell>
          <cell r="IP57">
            <v>4.7189753688678823E-2</v>
          </cell>
          <cell r="IQ57">
            <v>4.6220565715125846E-2</v>
          </cell>
          <cell r="IR57">
            <v>4.5243026083483677E-2</v>
          </cell>
        </row>
        <row r="58">
          <cell r="GQ58" t="str">
            <v>marża odsetkowa 1 (na produktach)</v>
          </cell>
          <cell r="GR58">
            <v>3.8047423807694304E-2</v>
          </cell>
          <cell r="GS58">
            <v>4.8855710176383481E-2</v>
          </cell>
          <cell r="GT58">
            <v>4.3196841741367425E-2</v>
          </cell>
          <cell r="GU58">
            <v>4.294869673503373E-2</v>
          </cell>
          <cell r="GV58">
            <v>4.4136134701135685E-2</v>
          </cell>
          <cell r="GW58">
            <v>4.2928389288473597E-2</v>
          </cell>
          <cell r="GX58">
            <v>4.5614298201266577E-2</v>
          </cell>
          <cell r="GY58">
            <v>4.2054857912664653E-2</v>
          </cell>
          <cell r="GZ58">
            <v>4.0030522180031503E-2</v>
          </cell>
          <cell r="HA58">
            <v>4.5572333480508868E-2</v>
          </cell>
          <cell r="HB58">
            <v>3.857004362266496E-2</v>
          </cell>
          <cell r="HC58">
            <v>4.3329959294633735E-2</v>
          </cell>
          <cell r="HE58">
            <v>3.8047423807694304E-2</v>
          </cell>
          <cell r="HF58">
            <v>4.3452955115055578E-2</v>
          </cell>
          <cell r="HG58">
            <v>4.3967620188541306E-2</v>
          </cell>
          <cell r="HH58">
            <v>4.4238121443339523E-2</v>
          </cell>
          <cell r="HI58">
            <v>4.4707184383414172E-2</v>
          </cell>
          <cell r="HJ58">
            <v>4.4832641487192938E-2</v>
          </cell>
          <cell r="HK58">
            <v>4.5321725551253259E-2</v>
          </cell>
          <cell r="HL58">
            <v>4.4697430207286344E-2</v>
          </cell>
          <cell r="HM58">
            <v>4.4121244984423706E-2</v>
          </cell>
          <cell r="HN58">
            <v>4.4087098721275614E-2</v>
          </cell>
          <cell r="HO58">
            <v>4.2789858428747087E-2</v>
          </cell>
          <cell r="HP58">
            <v>4.234547769155992E-2</v>
          </cell>
          <cell r="HS58" t="str">
            <v>marża odsetkowa 1 (na produktach)</v>
          </cell>
          <cell r="HT58">
            <v>4.5740991298849863E-2</v>
          </cell>
          <cell r="HU58">
            <v>4.5781483985115133E-2</v>
          </cell>
          <cell r="HV58">
            <v>4.5918501620386909E-2</v>
          </cell>
          <cell r="HW58">
            <v>4.4302646574115027E-2</v>
          </cell>
          <cell r="HX58">
            <v>4.4304729209700904E-2</v>
          </cell>
          <cell r="HY58">
            <v>4.2787296009219732E-2</v>
          </cell>
          <cell r="HZ58">
            <v>4.2737180767779111E-2</v>
          </cell>
          <cell r="IA58">
            <v>4.2697230864825624E-2</v>
          </cell>
          <cell r="IB58">
            <v>4.156897735242418E-2</v>
          </cell>
          <cell r="IC58">
            <v>4.159282975033668E-2</v>
          </cell>
          <cell r="ID58">
            <v>4.1635090090779522E-2</v>
          </cell>
          <cell r="IE58">
            <v>4.1690600729536446E-2</v>
          </cell>
          <cell r="IG58">
            <v>4.5740991298849863E-2</v>
          </cell>
          <cell r="IH58">
            <v>4.5710562688251563E-2</v>
          </cell>
          <cell r="II58">
            <v>4.5492864706636986E-2</v>
          </cell>
          <cell r="IJ58">
            <v>4.4783441130287066E-2</v>
          </cell>
          <cell r="IK58">
            <v>4.4254293136524736E-2</v>
          </cell>
          <cell r="IL58">
            <v>4.3490051720981769E-2</v>
          </cell>
          <cell r="IM58">
            <v>4.2929351374630012E-2</v>
          </cell>
          <cell r="IN58">
            <v>4.2458743060245246E-2</v>
          </cell>
          <cell r="IO58">
            <v>4.1893391518291502E-2</v>
          </cell>
          <cell r="IP58">
            <v>4.128443073894604E-2</v>
          </cell>
          <cell r="IQ58">
            <v>4.0703939944773046E-2</v>
          </cell>
          <cell r="IR58">
            <v>4.0202040627366993E-2</v>
          </cell>
        </row>
        <row r="59">
          <cell r="GQ59" t="str">
            <v>marża prowizyjna</v>
          </cell>
          <cell r="GR59">
            <v>9.7707014535002787E-3</v>
          </cell>
          <cell r="GS59">
            <v>1.273428051447398E-2</v>
          </cell>
          <cell r="GT59">
            <v>1.0489034352234835E-2</v>
          </cell>
          <cell r="GU59">
            <v>9.8663506587182547E-3</v>
          </cell>
          <cell r="GV59">
            <v>1.1298927420276788E-2</v>
          </cell>
          <cell r="GW59">
            <v>1.3774871008013013E-2</v>
          </cell>
          <cell r="GX59">
            <v>1.4066279157626189E-2</v>
          </cell>
          <cell r="GY59">
            <v>1.315514419022344E-2</v>
          </cell>
          <cell r="GZ59">
            <v>1.1649394213118879E-2</v>
          </cell>
          <cell r="HA59">
            <v>1.1170535121695703E-2</v>
          </cell>
          <cell r="HB59">
            <v>1.4390536655546919E-2</v>
          </cell>
          <cell r="HC59">
            <v>1.5205852647825494E-2</v>
          </cell>
          <cell r="HE59">
            <v>9.7707014535002787E-3</v>
          </cell>
          <cell r="HF59">
            <v>1.1248068403174733E-2</v>
          </cell>
          <cell r="HG59">
            <v>1.1142683081126797E-2</v>
          </cell>
          <cell r="HH59">
            <v>1.0956709182067063E-2</v>
          </cell>
          <cell r="HI59">
            <v>1.1148327168413023E-2</v>
          </cell>
          <cell r="HJ59">
            <v>1.1688469549585521E-2</v>
          </cell>
          <cell r="HK59">
            <v>1.2133879642340833E-2</v>
          </cell>
          <cell r="HL59">
            <v>1.2208601706385101E-2</v>
          </cell>
          <cell r="HM59">
            <v>1.2129850218188097E-2</v>
          </cell>
          <cell r="HN59">
            <v>1.1981956984642758E-2</v>
          </cell>
          <cell r="HO59">
            <v>1.1980412053738187E-2</v>
          </cell>
          <cell r="HP59">
            <v>1.2117091508226475E-2</v>
          </cell>
          <cell r="HS59" t="str">
            <v>marża prowizyjna</v>
          </cell>
          <cell r="HT59">
            <v>6.5949650406226775E-3</v>
          </cell>
          <cell r="HU59">
            <v>1.0078388620813821E-2</v>
          </cell>
          <cell r="HV59">
            <v>9.4402482948997054E-3</v>
          </cell>
          <cell r="HW59">
            <v>7.8636927613413392E-3</v>
          </cell>
          <cell r="HX59">
            <v>9.661117227394515E-3</v>
          </cell>
          <cell r="HY59">
            <v>1.03251745176505E-2</v>
          </cell>
          <cell r="HZ59">
            <v>8.2802127234127536E-3</v>
          </cell>
          <cell r="IA59">
            <v>8.3512610070783887E-3</v>
          </cell>
          <cell r="IB59">
            <v>8.8993245062478112E-3</v>
          </cell>
          <cell r="IC59">
            <v>1.0510084698665836E-2</v>
          </cell>
          <cell r="ID59">
            <v>1.0926309943623654E-2</v>
          </cell>
          <cell r="IE59">
            <v>8.5933597146954747E-3</v>
          </cell>
          <cell r="IG59">
            <v>6.5949650406226775E-3</v>
          </cell>
          <cell r="IH59">
            <v>8.2409572977766594E-3</v>
          </cell>
          <cell r="II59">
            <v>8.6018859315175073E-3</v>
          </cell>
          <cell r="IJ59">
            <v>8.3394605795413298E-3</v>
          </cell>
          <cell r="IK59">
            <v>8.5305586421026754E-3</v>
          </cell>
          <cell r="IL59">
            <v>8.7275617640201406E-3</v>
          </cell>
          <cell r="IM59">
            <v>8.5717191830893824E-3</v>
          </cell>
          <cell r="IN59">
            <v>8.4555410110176109E-3</v>
          </cell>
          <cell r="IO59">
            <v>8.4111921446234361E-3</v>
          </cell>
          <cell r="IP59">
            <v>8.5091128407026786E-3</v>
          </cell>
          <cell r="IQ59">
            <v>8.6000899968177238E-3</v>
          </cell>
          <cell r="IR59">
            <v>8.4757698057323083E-3</v>
          </cell>
        </row>
        <row r="70">
          <cell r="GR70">
            <v>367.00965899510385</v>
          </cell>
          <cell r="GS70">
            <v>426.15128919366299</v>
          </cell>
          <cell r="GT70">
            <v>380.56859859551457</v>
          </cell>
          <cell r="GU70">
            <v>340.99710067034465</v>
          </cell>
          <cell r="GV70">
            <v>397.97928209793844</v>
          </cell>
          <cell r="GW70">
            <v>464.3055166705584</v>
          </cell>
          <cell r="GX70">
            <v>485.18157595982632</v>
          </cell>
          <cell r="GY70">
            <v>456.14842407633409</v>
          </cell>
          <cell r="GZ70">
            <v>391.53033047492443</v>
          </cell>
          <cell r="HA70">
            <v>389.74206637321822</v>
          </cell>
          <cell r="HB70">
            <v>495.79760479971009</v>
          </cell>
          <cell r="HC70">
            <v>548.21461250799985</v>
          </cell>
        </row>
      </sheetData>
      <sheetData sheetId="2" refreshError="1">
        <row r="8">
          <cell r="GR8">
            <v>39113</v>
          </cell>
          <cell r="GS8">
            <v>39141</v>
          </cell>
          <cell r="GT8">
            <v>39172</v>
          </cell>
          <cell r="GU8">
            <v>39202</v>
          </cell>
          <cell r="GV8">
            <v>39233</v>
          </cell>
          <cell r="GW8">
            <v>39263</v>
          </cell>
          <cell r="GX8">
            <v>39294</v>
          </cell>
          <cell r="GY8">
            <v>39325</v>
          </cell>
          <cell r="GZ8">
            <v>39355</v>
          </cell>
          <cell r="HA8">
            <v>39386</v>
          </cell>
          <cell r="HB8">
            <v>39416</v>
          </cell>
          <cell r="HC8">
            <v>39447</v>
          </cell>
          <cell r="HE8">
            <v>39113</v>
          </cell>
          <cell r="HF8">
            <v>39141</v>
          </cell>
          <cell r="HG8">
            <v>39172</v>
          </cell>
          <cell r="HH8">
            <v>39202</v>
          </cell>
          <cell r="HI8">
            <v>39233</v>
          </cell>
          <cell r="HJ8">
            <v>39263</v>
          </cell>
          <cell r="HK8">
            <v>39294</v>
          </cell>
          <cell r="HL8">
            <v>39325</v>
          </cell>
          <cell r="HM8">
            <v>39355</v>
          </cell>
          <cell r="HN8">
            <v>39386</v>
          </cell>
          <cell r="HO8">
            <v>39416</v>
          </cell>
          <cell r="HP8">
            <v>39447</v>
          </cell>
          <cell r="HT8">
            <v>39113</v>
          </cell>
          <cell r="HU8">
            <v>39141</v>
          </cell>
          <cell r="HV8">
            <v>39172</v>
          </cell>
          <cell r="HW8">
            <v>39202</v>
          </cell>
          <cell r="HX8">
            <v>39233</v>
          </cell>
          <cell r="HY8">
            <v>39263</v>
          </cell>
          <cell r="HZ8">
            <v>39294</v>
          </cell>
          <cell r="IA8">
            <v>39325</v>
          </cell>
          <cell r="IB8">
            <v>39355</v>
          </cell>
          <cell r="IC8">
            <v>39386</v>
          </cell>
          <cell r="ID8">
            <v>39416</v>
          </cell>
          <cell r="IE8">
            <v>39447</v>
          </cell>
          <cell r="IG8">
            <v>39113</v>
          </cell>
          <cell r="IH8">
            <v>39141</v>
          </cell>
          <cell r="II8">
            <v>39172</v>
          </cell>
          <cell r="IJ8">
            <v>39202</v>
          </cell>
          <cell r="IK8">
            <v>39233</v>
          </cell>
          <cell r="IL8">
            <v>39263</v>
          </cell>
          <cell r="IM8">
            <v>39294</v>
          </cell>
          <cell r="IN8">
            <v>39325</v>
          </cell>
          <cell r="IO8">
            <v>39355</v>
          </cell>
          <cell r="IP8">
            <v>39386</v>
          </cell>
          <cell r="IQ8">
            <v>39416</v>
          </cell>
          <cell r="IR8">
            <v>39447</v>
          </cell>
        </row>
        <row r="9">
          <cell r="GR9" t="str">
            <v>wykonanie</v>
          </cell>
          <cell r="GS9" t="str">
            <v>wykonanie</v>
          </cell>
          <cell r="GT9" t="str">
            <v>wykonanie</v>
          </cell>
          <cell r="GU9" t="str">
            <v>wykonanie</v>
          </cell>
          <cell r="GV9" t="str">
            <v>wykonanie</v>
          </cell>
          <cell r="GW9" t="str">
            <v>wykonanie</v>
          </cell>
          <cell r="GX9" t="str">
            <v>wykonanie</v>
          </cell>
          <cell r="GY9" t="str">
            <v>wykonanie</v>
          </cell>
          <cell r="GZ9" t="str">
            <v>wykonanie</v>
          </cell>
          <cell r="HA9" t="str">
            <v>wykonanie</v>
          </cell>
          <cell r="HB9" t="str">
            <v>wykonanie</v>
          </cell>
          <cell r="HC9" t="str">
            <v>wykonanie</v>
          </cell>
          <cell r="HE9" t="str">
            <v>wykonanie</v>
          </cell>
          <cell r="HF9" t="str">
            <v>wykonanie</v>
          </cell>
          <cell r="HG9" t="str">
            <v>wykonanie</v>
          </cell>
          <cell r="HH9" t="str">
            <v>wykonanie</v>
          </cell>
          <cell r="HI9" t="str">
            <v>wykonanie</v>
          </cell>
          <cell r="HJ9" t="str">
            <v>wykonanie</v>
          </cell>
          <cell r="HK9" t="str">
            <v>wykonanie</v>
          </cell>
          <cell r="HL9" t="str">
            <v>wykonanie</v>
          </cell>
          <cell r="HM9" t="str">
            <v>wykonanie</v>
          </cell>
          <cell r="HN9" t="str">
            <v>wykonanie</v>
          </cell>
          <cell r="HO9" t="str">
            <v>wykonanie</v>
          </cell>
          <cell r="HP9" t="str">
            <v>wykonanie</v>
          </cell>
          <cell r="HT9" t="str">
            <v>plan</v>
          </cell>
          <cell r="HU9" t="str">
            <v>plan</v>
          </cell>
          <cell r="HV9" t="str">
            <v>plan</v>
          </cell>
          <cell r="HW9" t="str">
            <v>plan</v>
          </cell>
          <cell r="HX9" t="str">
            <v>plan</v>
          </cell>
          <cell r="HY9" t="str">
            <v>plan</v>
          </cell>
          <cell r="HZ9" t="str">
            <v>plan</v>
          </cell>
          <cell r="IA9" t="str">
            <v>plan</v>
          </cell>
          <cell r="IB9" t="str">
            <v>plan</v>
          </cell>
          <cell r="IC9" t="str">
            <v>plan</v>
          </cell>
          <cell r="ID9" t="str">
            <v>plan</v>
          </cell>
          <cell r="IE9" t="str">
            <v>plan</v>
          </cell>
          <cell r="IG9" t="str">
            <v>plan</v>
          </cell>
          <cell r="IH9" t="str">
            <v>plan</v>
          </cell>
          <cell r="II9" t="str">
            <v>plan</v>
          </cell>
          <cell r="IJ9" t="str">
            <v>plan</v>
          </cell>
          <cell r="IK9" t="str">
            <v>plan</v>
          </cell>
          <cell r="IL9" t="str">
            <v>plan</v>
          </cell>
          <cell r="IM9" t="str">
            <v>plan</v>
          </cell>
          <cell r="IN9" t="str">
            <v>plan</v>
          </cell>
          <cell r="IO9" t="str">
            <v>plan</v>
          </cell>
          <cell r="IP9" t="str">
            <v>plan</v>
          </cell>
          <cell r="IQ9" t="str">
            <v>plan</v>
          </cell>
          <cell r="IR9" t="str">
            <v>plan</v>
          </cell>
        </row>
        <row r="10">
          <cell r="GQ10" t="str">
            <v>stawka WIBID 1M</v>
          </cell>
          <cell r="GR10">
            <v>3.9729032258064526E-2</v>
          </cell>
          <cell r="GS10">
            <v>3.9792857142857171E-2</v>
          </cell>
          <cell r="GT10">
            <v>3.9803225806451639E-2</v>
          </cell>
          <cell r="GU10">
            <v>4.0599999999999997E-2</v>
          </cell>
          <cell r="GV10">
            <v>4.2296774193548388E-2</v>
          </cell>
          <cell r="GW10">
            <v>4.2700000000000002E-2</v>
          </cell>
          <cell r="GX10">
            <v>4.5096774193548385E-2</v>
          </cell>
          <cell r="GY10">
            <v>4.5770967741935502E-2</v>
          </cell>
          <cell r="GZ10">
            <v>4.7633333333333347E-2</v>
          </cell>
          <cell r="HA10">
            <v>4.7783870967741941E-2</v>
          </cell>
          <cell r="HB10">
            <v>4.9103333333333339E-2</v>
          </cell>
          <cell r="HC10">
            <v>5.4109677419354844E-2</v>
          </cell>
          <cell r="HE10">
            <v>3.9729032258064526E-2</v>
          </cell>
          <cell r="HF10">
            <v>3.9760944700460848E-2</v>
          </cell>
          <cell r="HG10">
            <v>3.9775038402457781E-2</v>
          </cell>
          <cell r="HH10">
            <v>3.9981278801843337E-2</v>
          </cell>
          <cell r="HI10">
            <v>4.0444377880184346E-2</v>
          </cell>
          <cell r="HJ10">
            <v>4.0820314900153622E-2</v>
          </cell>
          <cell r="HK10">
            <v>4.1431237656352878E-2</v>
          </cell>
          <cell r="HL10">
            <v>4.1973703917050707E-2</v>
          </cell>
          <cell r="HM10">
            <v>4.2602551629971001E-2</v>
          </cell>
          <cell r="HN10">
            <v>4.3120683563748097E-2</v>
          </cell>
          <cell r="HO10">
            <v>4.3664560815528573E-2</v>
          </cell>
          <cell r="HP10">
            <v>4.453498719918076E-2</v>
          </cell>
          <cell r="HS10" t="str">
            <v>stawka WIBID 1M</v>
          </cell>
          <cell r="HT10">
            <v>3.95E-2</v>
          </cell>
          <cell r="HU10">
            <v>3.95E-2</v>
          </cell>
          <cell r="HV10">
            <v>3.95E-2</v>
          </cell>
          <cell r="HW10">
            <v>3.95E-2</v>
          </cell>
          <cell r="HX10">
            <v>3.95E-2</v>
          </cell>
          <cell r="HY10">
            <v>3.95E-2</v>
          </cell>
          <cell r="HZ10">
            <v>3.95E-2</v>
          </cell>
          <cell r="IA10">
            <v>3.95E-2</v>
          </cell>
          <cell r="IB10">
            <v>3.95E-2</v>
          </cell>
          <cell r="IC10">
            <v>3.95E-2</v>
          </cell>
          <cell r="ID10">
            <v>3.95E-2</v>
          </cell>
          <cell r="IE10">
            <v>3.95E-2</v>
          </cell>
          <cell r="IG10">
            <v>3.95E-2</v>
          </cell>
          <cell r="IH10">
            <v>3.95E-2</v>
          </cell>
          <cell r="II10">
            <v>3.95E-2</v>
          </cell>
          <cell r="IJ10">
            <v>3.95E-2</v>
          </cell>
          <cell r="IK10">
            <v>3.95E-2</v>
          </cell>
          <cell r="IL10">
            <v>3.95E-2</v>
          </cell>
          <cell r="IM10">
            <v>3.95E-2</v>
          </cell>
          <cell r="IN10">
            <v>3.95E-2</v>
          </cell>
          <cell r="IO10">
            <v>3.95E-2</v>
          </cell>
          <cell r="IP10">
            <v>3.9499999999999993E-2</v>
          </cell>
          <cell r="IQ10">
            <v>3.9499999999999993E-2</v>
          </cell>
          <cell r="IR10">
            <v>3.9499999999999993E-2</v>
          </cell>
        </row>
        <row r="11">
          <cell r="GQ11" t="str">
            <v>stopa redyskonta</v>
          </cell>
          <cell r="GR11">
            <v>4.2500000000000003E-2</v>
          </cell>
          <cell r="GS11">
            <v>4.2500000000000003E-2</v>
          </cell>
          <cell r="GT11">
            <v>4.2500000000000003E-2</v>
          </cell>
          <cell r="GU11">
            <v>4.4999999999999998E-2</v>
          </cell>
          <cell r="GV11">
            <v>4.4999999999999998E-2</v>
          </cell>
          <cell r="GW11">
            <v>4.7500000000000001E-2</v>
          </cell>
          <cell r="GX11">
            <v>4.7500000000000001E-2</v>
          </cell>
          <cell r="GY11">
            <v>4.7500000000000001E-2</v>
          </cell>
          <cell r="GZ11">
            <v>0.05</v>
          </cell>
          <cell r="HA11">
            <v>0.05</v>
          </cell>
          <cell r="HB11">
            <v>0.05</v>
          </cell>
          <cell r="HC11">
            <v>5.2499999999999998E-2</v>
          </cell>
          <cell r="HE11">
            <v>4.2500000000000003E-2</v>
          </cell>
          <cell r="HF11">
            <v>4.2500000000000003E-2</v>
          </cell>
          <cell r="HG11">
            <v>4.2500000000000003E-2</v>
          </cell>
          <cell r="HH11">
            <v>4.3124999999999997E-2</v>
          </cell>
          <cell r="HI11">
            <v>4.3499999999999997E-2</v>
          </cell>
          <cell r="HJ11">
            <v>4.416666666666666E-2</v>
          </cell>
          <cell r="HK11">
            <v>4.4642857142857137E-2</v>
          </cell>
          <cell r="HL11">
            <v>4.4999999999999991E-2</v>
          </cell>
          <cell r="HM11">
            <v>4.5555555555555544E-2</v>
          </cell>
          <cell r="HN11">
            <v>4.5999999999999992E-2</v>
          </cell>
          <cell r="HO11">
            <v>4.6363636363636357E-2</v>
          </cell>
          <cell r="HP11">
            <v>4.6874999999999993E-2</v>
          </cell>
          <cell r="HS11" t="str">
            <v>stopa redyskonta</v>
          </cell>
          <cell r="HT11">
            <v>4.2500000000000003E-2</v>
          </cell>
          <cell r="HU11">
            <v>4.2500000000000003E-2</v>
          </cell>
          <cell r="HV11">
            <v>4.2500000000000003E-2</v>
          </cell>
          <cell r="HW11">
            <v>4.2500000000000003E-2</v>
          </cell>
          <cell r="HX11">
            <v>4.2500000000000003E-2</v>
          </cell>
          <cell r="HY11">
            <v>4.2500000000000003E-2</v>
          </cell>
          <cell r="HZ11">
            <v>4.2500000000000003E-2</v>
          </cell>
          <cell r="IA11">
            <v>4.2500000000000003E-2</v>
          </cell>
          <cell r="IB11">
            <v>4.2500000000000003E-2</v>
          </cell>
          <cell r="IC11">
            <v>4.2500000000000003E-2</v>
          </cell>
          <cell r="ID11">
            <v>4.2500000000000003E-2</v>
          </cell>
          <cell r="IE11">
            <v>4.2500000000000003E-2</v>
          </cell>
          <cell r="IG11">
            <v>4.2500000000000003E-2</v>
          </cell>
          <cell r="IH11">
            <v>4.2500000000000003E-2</v>
          </cell>
          <cell r="II11">
            <v>4.2500000000000003E-2</v>
          </cell>
          <cell r="IJ11">
            <v>4.2500000000000003E-2</v>
          </cell>
          <cell r="IK11">
            <v>4.2500000000000003E-2</v>
          </cell>
          <cell r="IL11">
            <v>4.2500000000000003E-2</v>
          </cell>
          <cell r="IM11">
            <v>4.2499999999999996E-2</v>
          </cell>
          <cell r="IN11">
            <v>4.2499999999999996E-2</v>
          </cell>
          <cell r="IO11">
            <v>4.2499999999999996E-2</v>
          </cell>
          <cell r="IP11">
            <v>4.2499999999999996E-2</v>
          </cell>
          <cell r="IQ11">
            <v>4.2499999999999989E-2</v>
          </cell>
          <cell r="IR11">
            <v>4.2499999999999989E-2</v>
          </cell>
        </row>
        <row r="13">
          <cell r="GQ13" t="str">
            <v>środki bieżące (średnia miesięczna)</v>
          </cell>
          <cell r="GR13">
            <v>265578.92063549999</v>
          </cell>
          <cell r="GS13">
            <v>272260.38836330001</v>
          </cell>
          <cell r="GT13">
            <v>279288.85184429999</v>
          </cell>
          <cell r="GU13">
            <v>292058.78609830001</v>
          </cell>
          <cell r="GV13">
            <v>286720.00917070004</v>
          </cell>
          <cell r="GW13">
            <v>281632.82290890004</v>
          </cell>
          <cell r="GX13">
            <v>284220.43501969997</v>
          </cell>
          <cell r="GY13">
            <v>284832.55945399997</v>
          </cell>
          <cell r="GZ13">
            <v>285896.07997000002</v>
          </cell>
          <cell r="HA13">
            <v>299466.95260620001</v>
          </cell>
          <cell r="HB13">
            <v>306154.00997600006</v>
          </cell>
          <cell r="HC13">
            <v>317962.68326049997</v>
          </cell>
          <cell r="HE13">
            <v>265578.92063549999</v>
          </cell>
          <cell r="HF13">
            <v>272260.38836330001</v>
          </cell>
          <cell r="HG13">
            <v>279288.85184429999</v>
          </cell>
          <cell r="HH13">
            <v>292058.78609830001</v>
          </cell>
          <cell r="HI13">
            <v>286720.00917070004</v>
          </cell>
          <cell r="HJ13">
            <v>281632.82290890004</v>
          </cell>
          <cell r="HK13">
            <v>284220.43501969997</v>
          </cell>
          <cell r="HL13">
            <v>284832.55945399997</v>
          </cell>
          <cell r="HM13">
            <v>285896.07997000002</v>
          </cell>
          <cell r="HN13">
            <v>299466.95260620001</v>
          </cell>
          <cell r="HO13">
            <v>306154.00997600006</v>
          </cell>
          <cell r="HP13">
            <v>317962.68326049997</v>
          </cell>
          <cell r="HS13" t="str">
            <v>środki bieżące (średnia miesięczna)</v>
          </cell>
          <cell r="HT13">
            <v>219630.06471702622</v>
          </cell>
          <cell r="HU13">
            <v>224508.75542991713</v>
          </cell>
          <cell r="HV13">
            <v>230197.88470531229</v>
          </cell>
          <cell r="HW13">
            <v>236398.46219287184</v>
          </cell>
          <cell r="HX13">
            <v>243349.6212325519</v>
          </cell>
          <cell r="HY13">
            <v>251025.05200836624</v>
          </cell>
          <cell r="HZ13">
            <v>259436.56148240023</v>
          </cell>
          <cell r="IA13">
            <v>268704.25619252142</v>
          </cell>
          <cell r="IB13">
            <v>278800.00948137825</v>
          </cell>
          <cell r="IC13">
            <v>289876.74949733377</v>
          </cell>
          <cell r="ID13">
            <v>302033.95511001413</v>
          </cell>
          <cell r="IE13">
            <v>315054.92864618008</v>
          </cell>
          <cell r="IG13">
            <v>219630.06471702622</v>
          </cell>
          <cell r="IH13">
            <v>224508.75542991713</v>
          </cell>
          <cell r="II13">
            <v>230197.88470531229</v>
          </cell>
          <cell r="IJ13">
            <v>236398.46219287184</v>
          </cell>
          <cell r="IK13">
            <v>243349.6212325519</v>
          </cell>
          <cell r="IL13">
            <v>251025.05200836624</v>
          </cell>
          <cell r="IM13">
            <v>259436.56148240023</v>
          </cell>
          <cell r="IN13">
            <v>268704.25619252142</v>
          </cell>
          <cell r="IO13">
            <v>278800.00948137825</v>
          </cell>
          <cell r="IP13">
            <v>289876.74949733377</v>
          </cell>
          <cell r="IQ13">
            <v>302033.95511001413</v>
          </cell>
          <cell r="IR13">
            <v>315054.92864618008</v>
          </cell>
        </row>
        <row r="14">
          <cell r="GQ14" t="str">
            <v xml:space="preserve">stopa procentowa </v>
          </cell>
          <cell r="GR14">
            <v>1.294810551555919E-3</v>
          </cell>
          <cell r="GS14">
            <v>1.2682641210446553E-3</v>
          </cell>
          <cell r="GT14">
            <v>1.2356470185539822E-3</v>
          </cell>
          <cell r="GU14">
            <v>1.2024491702221874E-3</v>
          </cell>
          <cell r="GV14">
            <v>1.1721465548909643E-3</v>
          </cell>
          <cell r="GW14">
            <v>1.201581400105949E-3</v>
          </cell>
          <cell r="GX14">
            <v>1.1915546828964181E-3</v>
          </cell>
          <cell r="GY14">
            <v>1.2011189922598894E-3</v>
          </cell>
          <cell r="GZ14">
            <v>1.2105633337224609E-3</v>
          </cell>
          <cell r="HA14">
            <v>1.1697004008878317E-3</v>
          </cell>
          <cell r="HB14">
            <v>1.1732753340761134E-3</v>
          </cell>
          <cell r="HC14">
            <v>1.2272393582587271E-3</v>
          </cell>
          <cell r="HE14">
            <v>1.294810551555919E-3</v>
          </cell>
          <cell r="HF14">
            <v>1.2815373363002872E-3</v>
          </cell>
          <cell r="HG14">
            <v>1.2662405637181857E-3</v>
          </cell>
          <cell r="HH14">
            <v>1.2502927153441861E-3</v>
          </cell>
          <cell r="HI14">
            <v>1.2346634832535418E-3</v>
          </cell>
          <cell r="HJ14">
            <v>1.2291498027289429E-3</v>
          </cell>
          <cell r="HK14">
            <v>1.2237790713242964E-3</v>
          </cell>
          <cell r="HL14">
            <v>1.2209465614412456E-3</v>
          </cell>
          <cell r="HM14">
            <v>1.2197928694724918E-3</v>
          </cell>
          <cell r="HN14">
            <v>1.2147836226140258E-3</v>
          </cell>
          <cell r="HO14">
            <v>1.211010141837852E-3</v>
          </cell>
          <cell r="HP14">
            <v>1.2123625765395917E-3</v>
          </cell>
          <cell r="HS14" t="str">
            <v xml:space="preserve">stopa procentowa </v>
          </cell>
          <cell r="HT14">
            <v>1.3048472793664673E-3</v>
          </cell>
          <cell r="HU14">
            <v>1.3124464594939161E-3</v>
          </cell>
          <cell r="HV14">
            <v>1.3287991285485952E-3</v>
          </cell>
          <cell r="HW14">
            <v>1.3393035110532525E-3</v>
          </cell>
          <cell r="HX14">
            <v>1.3492353908023875E-3</v>
          </cell>
          <cell r="HY14">
            <v>1.3576300075131E-3</v>
          </cell>
          <cell r="HZ14">
            <v>1.3644844432047158E-3</v>
          </cell>
          <cell r="IA14">
            <v>1.371054933975466E-3</v>
          </cell>
          <cell r="IB14">
            <v>1.3750554930673669E-3</v>
          </cell>
          <cell r="IC14">
            <v>1.3776816640393543E-3</v>
          </cell>
          <cell r="ID14">
            <v>1.3789207019155908E-3</v>
          </cell>
          <cell r="IE14">
            <v>1.3745631535541072E-3</v>
          </cell>
          <cell r="IG14">
            <v>1.3048472793664673E-3</v>
          </cell>
          <cell r="IH14">
            <v>1.3086468694301916E-3</v>
          </cell>
          <cell r="II14">
            <v>1.3153642891363261E-3</v>
          </cell>
          <cell r="IJ14">
            <v>1.3213490946155577E-3</v>
          </cell>
          <cell r="IK14">
            <v>1.3269263538529237E-3</v>
          </cell>
          <cell r="IL14">
            <v>1.3320436294629531E-3</v>
          </cell>
          <cell r="IM14">
            <v>1.3366780314260621E-3</v>
          </cell>
          <cell r="IN14">
            <v>1.3409751442447376E-3</v>
          </cell>
          <cell r="IO14">
            <v>1.3447618496694742E-3</v>
          </cell>
          <cell r="IP14">
            <v>1.3480538311064622E-3</v>
          </cell>
          <cell r="IQ14">
            <v>1.3508599102709283E-3</v>
          </cell>
          <cell r="IR14">
            <v>1.3528351805445265E-3</v>
          </cell>
        </row>
        <row r="15">
          <cell r="GQ15" t="str">
            <v>wynik odsetkowy</v>
          </cell>
          <cell r="GR15">
            <v>865.75535570353986</v>
          </cell>
          <cell r="GS15">
            <v>803.48635810187318</v>
          </cell>
          <cell r="GT15">
            <v>913.54977315920917</v>
          </cell>
          <cell r="GU15">
            <v>945.64756149366872</v>
          </cell>
          <cell r="GV15">
            <v>999.91753799107823</v>
          </cell>
          <cell r="GW15">
            <v>960.64188772466753</v>
          </cell>
          <cell r="GX15">
            <v>1057.8572108900594</v>
          </cell>
          <cell r="GY15">
            <v>1075.6428958562476</v>
          </cell>
          <cell r="GZ15">
            <v>1088.690784290447</v>
          </cell>
          <cell r="HA15">
            <v>1183.1149915485398</v>
          </cell>
          <cell r="HB15">
            <v>1202.4666276538744</v>
          </cell>
          <cell r="HC15">
            <v>1421.609266411851</v>
          </cell>
          <cell r="HE15">
            <v>865.75535570353986</v>
          </cell>
          <cell r="HF15">
            <v>1669.2417138054129</v>
          </cell>
          <cell r="HG15">
            <v>2582.791486964622</v>
          </cell>
          <cell r="HH15">
            <v>3528.4390484582909</v>
          </cell>
          <cell r="HI15">
            <v>4528.3565864493694</v>
          </cell>
          <cell r="HJ15">
            <v>5488.9984741740373</v>
          </cell>
          <cell r="HK15">
            <v>6546.8556850640962</v>
          </cell>
          <cell r="HL15">
            <v>7622.4985809203436</v>
          </cell>
          <cell r="HM15">
            <v>8711.1893652107901</v>
          </cell>
          <cell r="HN15">
            <v>9894.3043567593304</v>
          </cell>
          <cell r="HO15">
            <v>11096.770984413204</v>
          </cell>
          <cell r="HP15">
            <v>12518.380250825056</v>
          </cell>
          <cell r="HS15" t="str">
            <v>wynik odsetkowy</v>
          </cell>
          <cell r="HT15">
            <v>711.65766166005551</v>
          </cell>
          <cell r="HU15">
            <v>656.93506873091508</v>
          </cell>
          <cell r="HV15">
            <v>745.43182118966774</v>
          </cell>
          <cell r="HW15">
            <v>740.61267398424627</v>
          </cell>
          <cell r="HX15">
            <v>787.59768415068038</v>
          </cell>
          <cell r="HY15">
            <v>786.0581971283018</v>
          </cell>
          <cell r="HZ15">
            <v>839.32684104742361</v>
          </cell>
          <cell r="IA15">
            <v>869.15965582756019</v>
          </cell>
          <cell r="IB15">
            <v>872.633210103701</v>
          </cell>
          <cell r="IC15">
            <v>937.48175358068909</v>
          </cell>
          <cell r="ID15">
            <v>945.25860558302907</v>
          </cell>
          <cell r="IE15">
            <v>1018.9931975236403</v>
          </cell>
          <cell r="IG15">
            <v>1.3048472793664673E-3</v>
          </cell>
          <cell r="IH15">
            <v>1368.5927303909707</v>
          </cell>
          <cell r="II15">
            <v>2114.0245515806382</v>
          </cell>
          <cell r="IJ15">
            <v>2854.6372255648844</v>
          </cell>
          <cell r="IK15">
            <v>3642.2349097155648</v>
          </cell>
          <cell r="IL15">
            <v>4428.2931068438666</v>
          </cell>
          <cell r="IM15">
            <v>5267.6199478912904</v>
          </cell>
          <cell r="IN15">
            <v>6136.7796037188509</v>
          </cell>
          <cell r="IO15">
            <v>7009.4128138225515</v>
          </cell>
          <cell r="IP15">
            <v>7946.8945674032402</v>
          </cell>
          <cell r="IQ15">
            <v>8892.1531729862691</v>
          </cell>
          <cell r="IR15">
            <v>9911.1463705099086</v>
          </cell>
        </row>
        <row r="16">
          <cell r="GQ16" t="str">
            <v>przychody prowizyjne</v>
          </cell>
          <cell r="GR16">
            <v>873.86502999999993</v>
          </cell>
          <cell r="GS16">
            <v>872.30456000000015</v>
          </cell>
          <cell r="GT16">
            <v>898.06238999999982</v>
          </cell>
          <cell r="GU16">
            <v>917.8825999999998</v>
          </cell>
          <cell r="GV16">
            <v>911.82303999999999</v>
          </cell>
          <cell r="GW16">
            <v>896.92126000000007</v>
          </cell>
          <cell r="GX16">
            <v>925.39131000000009</v>
          </cell>
          <cell r="GY16">
            <v>929.73920000000066</v>
          </cell>
          <cell r="GZ16">
            <v>1135.7882500000001</v>
          </cell>
          <cell r="HA16">
            <v>1218.1086399999983</v>
          </cell>
          <cell r="HB16">
            <v>1199.8220300000007</v>
          </cell>
          <cell r="HC16">
            <v>1247.4411800000005</v>
          </cell>
          <cell r="HE16">
            <v>873.86502999999993</v>
          </cell>
          <cell r="HF16">
            <v>1746.16959</v>
          </cell>
          <cell r="HG16">
            <v>2644.2319799999996</v>
          </cell>
          <cell r="HH16">
            <v>3562.1145799999995</v>
          </cell>
          <cell r="HI16">
            <v>4473.9376199999997</v>
          </cell>
          <cell r="HJ16">
            <v>5370.8588799999998</v>
          </cell>
          <cell r="HK16">
            <v>6296.2501899999997</v>
          </cell>
          <cell r="HL16">
            <v>7225.9893900000006</v>
          </cell>
          <cell r="HM16">
            <v>8361.7776400000002</v>
          </cell>
          <cell r="HN16">
            <v>9579.8862799999988</v>
          </cell>
          <cell r="HO16">
            <v>10779.70831</v>
          </cell>
          <cell r="HP16">
            <v>12027.14949</v>
          </cell>
          <cell r="HS16" t="str">
            <v>przychody prowizyjne</v>
          </cell>
          <cell r="HT16">
            <v>1448.0421833708003</v>
          </cell>
          <cell r="HU16">
            <v>1476.5058266624078</v>
          </cell>
          <cell r="HV16">
            <v>1498.1082143346948</v>
          </cell>
          <cell r="HW16">
            <v>1699.8105585682611</v>
          </cell>
          <cell r="HX16">
            <v>1732.0112315007405</v>
          </cell>
          <cell r="HY16">
            <v>1768.5133200978662</v>
          </cell>
          <cell r="HZ16">
            <v>1809.3106902075856</v>
          </cell>
          <cell r="IA16">
            <v>1854.6011293240952</v>
          </cell>
          <cell r="IB16">
            <v>1904.8884701524314</v>
          </cell>
          <cell r="IC16">
            <v>1960.6762781796645</v>
          </cell>
          <cell r="ID16">
            <v>2022.4678509380169</v>
          </cell>
          <cell r="IE16">
            <v>2090.254586270767</v>
          </cell>
          <cell r="IG16">
            <v>1448.0421833708003</v>
          </cell>
          <cell r="IH16">
            <v>2924.5480100332079</v>
          </cell>
          <cell r="II16">
            <v>4422.6562243679027</v>
          </cell>
          <cell r="IJ16">
            <v>6122.4667829361642</v>
          </cell>
          <cell r="IK16">
            <v>7854.4780144369051</v>
          </cell>
          <cell r="IL16">
            <v>9622.9913345347704</v>
          </cell>
          <cell r="IM16">
            <v>11432.302024742356</v>
          </cell>
          <cell r="IN16">
            <v>13286.903154066451</v>
          </cell>
          <cell r="IO16">
            <v>15191.791624218882</v>
          </cell>
          <cell r="IP16">
            <v>17152.467902398548</v>
          </cell>
          <cell r="IQ16">
            <v>19174.935753336566</v>
          </cell>
          <cell r="IR16">
            <v>21265.190339607332</v>
          </cell>
        </row>
        <row r="19">
          <cell r="GQ19" t="str">
            <v>koszty prowizyjne w tym:</v>
          </cell>
          <cell r="GR19">
            <v>738.08432000000005</v>
          </cell>
          <cell r="GS19">
            <v>645.09445999999991</v>
          </cell>
          <cell r="GT19">
            <v>668.21506999999997</v>
          </cell>
          <cell r="GU19">
            <v>730.60913000000016</v>
          </cell>
          <cell r="GV19">
            <v>786.12130999999999</v>
          </cell>
          <cell r="GW19">
            <v>680.3892800000001</v>
          </cell>
          <cell r="GX19">
            <v>753.22631999999999</v>
          </cell>
          <cell r="GY19">
            <v>794.85071999999934</v>
          </cell>
          <cell r="GZ19">
            <v>950.64961000000039</v>
          </cell>
          <cell r="HA19">
            <v>804.71323000000007</v>
          </cell>
          <cell r="HB19">
            <v>954.82682</v>
          </cell>
          <cell r="HC19">
            <v>546.28286000000048</v>
          </cell>
          <cell r="HE19">
            <v>738.08432000000005</v>
          </cell>
          <cell r="HF19">
            <v>1383.17878</v>
          </cell>
          <cell r="HG19">
            <v>2051.3938499999999</v>
          </cell>
          <cell r="HH19">
            <v>2782.0029800000002</v>
          </cell>
          <cell r="HI19">
            <v>3568.1242900000002</v>
          </cell>
          <cell r="HJ19">
            <v>4248.5135700000001</v>
          </cell>
          <cell r="HK19">
            <v>5001.7398899999998</v>
          </cell>
          <cell r="HL19">
            <v>5796.5906099999993</v>
          </cell>
          <cell r="HM19">
            <v>6747.2402199999997</v>
          </cell>
          <cell r="HN19">
            <v>7551.95345</v>
          </cell>
          <cell r="HO19">
            <v>8506.7802699999993</v>
          </cell>
          <cell r="HP19">
            <v>9053.0631300000005</v>
          </cell>
          <cell r="HS19" t="str">
            <v>koszty prowizyjne w tym:</v>
          </cell>
          <cell r="HT19">
            <v>825.49296204767495</v>
          </cell>
          <cell r="HU19">
            <v>819.5785639561152</v>
          </cell>
          <cell r="HV19">
            <v>852.86206518418294</v>
          </cell>
          <cell r="HW19">
            <v>967.41457206625762</v>
          </cell>
          <cell r="HX19">
            <v>994.87919410594543</v>
          </cell>
          <cell r="HY19">
            <v>1011.9065719020174</v>
          </cell>
          <cell r="HZ19">
            <v>1048.1013904429894</v>
          </cell>
          <cell r="IA19">
            <v>1078.0598643615656</v>
          </cell>
          <cell r="IB19">
            <v>1102.9984493906024</v>
          </cell>
          <cell r="IC19">
            <v>1146.3187206356929</v>
          </cell>
          <cell r="ID19">
            <v>1177.254734471629</v>
          </cell>
          <cell r="IE19">
            <v>1229.0986922566626</v>
          </cell>
          <cell r="IG19">
            <v>825.49296204767495</v>
          </cell>
          <cell r="IH19">
            <v>1645.07152600379</v>
          </cell>
          <cell r="II19">
            <v>2497.933591187973</v>
          </cell>
          <cell r="IJ19">
            <v>3465.3481632542307</v>
          </cell>
          <cell r="IK19">
            <v>4460.227357360176</v>
          </cell>
          <cell r="IL19">
            <v>5472.1339292621933</v>
          </cell>
          <cell r="IM19">
            <v>6520.2353197051825</v>
          </cell>
          <cell r="IN19">
            <v>7598.2951840667483</v>
          </cell>
          <cell r="IO19">
            <v>8701.2936334573515</v>
          </cell>
          <cell r="IP19">
            <v>9847.6123540930439</v>
          </cell>
          <cell r="IQ19">
            <v>11024.867088564673</v>
          </cell>
          <cell r="IR19">
            <v>12253.965780821336</v>
          </cell>
        </row>
        <row r="21">
          <cell r="GQ21" t="str">
            <v>wynik na działalności</v>
          </cell>
          <cell r="GR21">
            <v>1001.5360657035397</v>
          </cell>
          <cell r="GS21">
            <v>1030.6964581018733</v>
          </cell>
          <cell r="GT21">
            <v>1143.3970931592091</v>
          </cell>
          <cell r="GU21">
            <v>1132.9210314936681</v>
          </cell>
          <cell r="GV21">
            <v>1125.6192679910782</v>
          </cell>
          <cell r="GW21">
            <v>1177.1738677246674</v>
          </cell>
          <cell r="GX21">
            <v>1230.0222008900594</v>
          </cell>
          <cell r="GY21">
            <v>1210.5313758562488</v>
          </cell>
          <cell r="GZ21">
            <v>1273.8294242904467</v>
          </cell>
          <cell r="HA21">
            <v>1596.5104015485379</v>
          </cell>
          <cell r="HB21">
            <v>1447.4618376538749</v>
          </cell>
          <cell r="HC21">
            <v>2122.767586411851</v>
          </cell>
          <cell r="HE21">
            <v>1001.5360657035397</v>
          </cell>
          <cell r="HF21">
            <v>2032.2325238054132</v>
          </cell>
          <cell r="HG21">
            <v>3175.6296169646221</v>
          </cell>
          <cell r="HH21">
            <v>4308.5506484582902</v>
          </cell>
          <cell r="HI21">
            <v>5434.1699164493684</v>
          </cell>
          <cell r="HJ21">
            <v>6611.343784174036</v>
          </cell>
          <cell r="HK21">
            <v>7841.3659850640952</v>
          </cell>
          <cell r="HL21">
            <v>9051.897360920344</v>
          </cell>
          <cell r="HM21">
            <v>10325.726785210791</v>
          </cell>
          <cell r="HN21">
            <v>11922.237186759328</v>
          </cell>
          <cell r="HO21">
            <v>13369.699024413203</v>
          </cell>
          <cell r="HP21">
            <v>15492.466610825053</v>
          </cell>
          <cell r="HS21" t="str">
            <v>wynik na działalności</v>
          </cell>
          <cell r="HT21">
            <v>1334.206882983181</v>
          </cell>
          <cell r="HU21">
            <v>1313.862331437208</v>
          </cell>
          <cell r="HV21">
            <v>1390.6779703401796</v>
          </cell>
          <cell r="HW21">
            <v>1473.0086604862495</v>
          </cell>
          <cell r="HX21">
            <v>1524.7297215454753</v>
          </cell>
          <cell r="HY21">
            <v>1542.6649453241507</v>
          </cell>
          <cell r="HZ21">
            <v>1600.5361408120195</v>
          </cell>
          <cell r="IA21">
            <v>1645.7009207900899</v>
          </cell>
          <cell r="IB21">
            <v>1674.52323086553</v>
          </cell>
          <cell r="IC21">
            <v>1751.8393111246605</v>
          </cell>
          <cell r="ID21">
            <v>1790.4717220494169</v>
          </cell>
          <cell r="IE21">
            <v>1880.1490915377447</v>
          </cell>
          <cell r="IG21">
            <v>1334.206882983181</v>
          </cell>
          <cell r="IH21">
            <v>2648.069214420389</v>
          </cell>
          <cell r="II21">
            <v>4038.7471847605684</v>
          </cell>
          <cell r="IJ21">
            <v>5511.7558452468184</v>
          </cell>
          <cell r="IK21">
            <v>7036.4855667922939</v>
          </cell>
          <cell r="IL21">
            <v>8579.1505121164446</v>
          </cell>
          <cell r="IM21">
            <v>10179.686652928463</v>
          </cell>
          <cell r="IN21">
            <v>11825.387573718554</v>
          </cell>
          <cell r="IO21">
            <v>13499.910804584084</v>
          </cell>
          <cell r="IP21">
            <v>15251.750115708744</v>
          </cell>
          <cell r="IQ21">
            <v>17042.221837758163</v>
          </cell>
          <cell r="IR21">
            <v>18922.370929295907</v>
          </cell>
        </row>
        <row r="22">
          <cell r="GQ22" t="str">
            <v>kapitał</v>
          </cell>
          <cell r="GR22">
            <v>3186.9470476259999</v>
          </cell>
          <cell r="GS22">
            <v>3267.1246603596001</v>
          </cell>
          <cell r="GT22">
            <v>3351.4662221315998</v>
          </cell>
          <cell r="GU22">
            <v>3504.7054331796003</v>
          </cell>
          <cell r="GV22">
            <v>3440.6401100484009</v>
          </cell>
          <cell r="GW22">
            <v>3379.5938749068005</v>
          </cell>
          <cell r="GX22">
            <v>3410.6452202363998</v>
          </cell>
          <cell r="GY22">
            <v>3417.990713448</v>
          </cell>
          <cell r="GZ22">
            <v>3430.7529596400004</v>
          </cell>
          <cell r="HA22">
            <v>3593.6034312744</v>
          </cell>
          <cell r="HB22">
            <v>3673.8481197120009</v>
          </cell>
          <cell r="HC22">
            <v>3815.5521991259998</v>
          </cell>
          <cell r="HE22">
            <v>3186.9470476259999</v>
          </cell>
          <cell r="HF22">
            <v>3267.1246603596001</v>
          </cell>
          <cell r="HG22">
            <v>3351.4662221315998</v>
          </cell>
          <cell r="HH22">
            <v>3504.7054331796003</v>
          </cell>
          <cell r="HI22">
            <v>3440.6401100484009</v>
          </cell>
          <cell r="HJ22">
            <v>3379.5938749068005</v>
          </cell>
          <cell r="HK22">
            <v>3410.6452202363998</v>
          </cell>
          <cell r="HL22">
            <v>3417.990713448</v>
          </cell>
          <cell r="HM22">
            <v>3430.7529596400004</v>
          </cell>
          <cell r="HN22">
            <v>3593.6034312744</v>
          </cell>
          <cell r="HO22">
            <v>3673.8481197120009</v>
          </cell>
          <cell r="HP22">
            <v>3815.5521991259998</v>
          </cell>
          <cell r="HS22" t="str">
            <v>kapitał</v>
          </cell>
          <cell r="HT22">
            <v>2635.5607766043149</v>
          </cell>
          <cell r="HU22">
            <v>2694.1050651590058</v>
          </cell>
          <cell r="HV22">
            <v>2762.3746164637478</v>
          </cell>
          <cell r="HW22">
            <v>2836.781546314462</v>
          </cell>
          <cell r="HX22">
            <v>2920.195454790623</v>
          </cell>
          <cell r="HY22">
            <v>3012.300624100395</v>
          </cell>
          <cell r="HZ22">
            <v>3113.2387377888031</v>
          </cell>
          <cell r="IA22">
            <v>3224.4510743102569</v>
          </cell>
          <cell r="IB22">
            <v>3345.6001137765388</v>
          </cell>
          <cell r="IC22">
            <v>3478.5209939680053</v>
          </cell>
          <cell r="ID22">
            <v>3624.4074613201697</v>
          </cell>
          <cell r="IE22">
            <v>3780.6591437541611</v>
          </cell>
          <cell r="IG22">
            <v>2635.5607766043149</v>
          </cell>
          <cell r="IH22">
            <v>2694.1050651590058</v>
          </cell>
          <cell r="II22">
            <v>2762.3746164637478</v>
          </cell>
          <cell r="IJ22">
            <v>2836.781546314462</v>
          </cell>
          <cell r="IK22">
            <v>2920.195454790623</v>
          </cell>
          <cell r="IL22">
            <v>3012.300624100395</v>
          </cell>
          <cell r="IM22">
            <v>3113.2387377888031</v>
          </cell>
          <cell r="IN22">
            <v>3224.4510743102569</v>
          </cell>
          <cell r="IO22">
            <v>3345.6001137765388</v>
          </cell>
          <cell r="IP22">
            <v>3478.5209939680053</v>
          </cell>
          <cell r="IQ22">
            <v>3624.4074613201697</v>
          </cell>
          <cell r="IR22">
            <v>3780.6591437541611</v>
          </cell>
        </row>
        <row r="23">
          <cell r="GQ23" t="str">
            <v>rynkowa marża odsetkowa</v>
          </cell>
          <cell r="GR23">
            <v>3.8434221706508606E-2</v>
          </cell>
          <cell r="GS23">
            <v>3.8524593021812513E-2</v>
          </cell>
          <cell r="GT23">
            <v>3.8567578787897655E-2</v>
          </cell>
          <cell r="GU23">
            <v>3.9397550829777812E-2</v>
          </cell>
          <cell r="GV23">
            <v>4.1124627638657422E-2</v>
          </cell>
          <cell r="GW23">
            <v>4.1498418599894053E-2</v>
          </cell>
          <cell r="GX23">
            <v>4.3905219510651967E-2</v>
          </cell>
          <cell r="GY23">
            <v>4.4569848749675615E-2</v>
          </cell>
          <cell r="GZ23">
            <v>4.6422769999610883E-2</v>
          </cell>
          <cell r="HA23">
            <v>4.6614170566854109E-2</v>
          </cell>
          <cell r="HB23">
            <v>4.7930057999257224E-2</v>
          </cell>
          <cell r="HC23">
            <v>5.2882438061096118E-2</v>
          </cell>
          <cell r="HE23">
            <v>3.8434221706508606E-2</v>
          </cell>
          <cell r="HF23">
            <v>3.8479407364160556E-2</v>
          </cell>
          <cell r="HG23">
            <v>3.8508797838739589E-2</v>
          </cell>
          <cell r="HH23">
            <v>3.8730986086499143E-2</v>
          </cell>
          <cell r="HI23">
            <v>3.92097143969308E-2</v>
          </cell>
          <cell r="HJ23">
            <v>3.9591165097424677E-2</v>
          </cell>
          <cell r="HK23">
            <v>4.0207458585028576E-2</v>
          </cell>
          <cell r="HL23">
            <v>4.0752757355609459E-2</v>
          </cell>
          <cell r="HM23">
            <v>4.1382758760498503E-2</v>
          </cell>
          <cell r="HN23">
            <v>4.190589994113407E-2</v>
          </cell>
          <cell r="HO23">
            <v>4.2453550673690714E-2</v>
          </cell>
          <cell r="HP23">
            <v>4.3322624622641165E-2</v>
          </cell>
          <cell r="HS23" t="str">
            <v>rynkowa marża odsetkowa</v>
          </cell>
          <cell r="HT23">
            <v>3.8195152720633528E-2</v>
          </cell>
          <cell r="HU23">
            <v>3.8187553540506083E-2</v>
          </cell>
          <cell r="HV23">
            <v>3.8171200871451406E-2</v>
          </cell>
          <cell r="HW23">
            <v>3.8160696488946745E-2</v>
          </cell>
          <cell r="HX23">
            <v>3.8150764609197613E-2</v>
          </cell>
          <cell r="HY23">
            <v>3.8142369992486901E-2</v>
          </cell>
          <cell r="HZ23">
            <v>3.8135515556795285E-2</v>
          </cell>
          <cell r="IA23">
            <v>3.8128945066024537E-2</v>
          </cell>
          <cell r="IB23">
            <v>3.8124944506932643E-2</v>
          </cell>
          <cell r="IC23">
            <v>3.8122318335960644E-2</v>
          </cell>
          <cell r="ID23">
            <v>3.8121079298084413E-2</v>
          </cell>
          <cell r="IE23">
            <v>3.8125436846445891E-2</v>
          </cell>
          <cell r="IG23">
            <v>3.8195152720633528E-2</v>
          </cell>
          <cell r="IH23">
            <v>3.8191353130569802E-2</v>
          </cell>
          <cell r="II23">
            <v>3.8184635710863668E-2</v>
          </cell>
          <cell r="IJ23">
            <v>3.8178650905384436E-2</v>
          </cell>
          <cell r="IK23">
            <v>3.8173073646147068E-2</v>
          </cell>
          <cell r="IL23">
            <v>3.8167956370537041E-2</v>
          </cell>
          <cell r="IM23">
            <v>3.8163321968573936E-2</v>
          </cell>
          <cell r="IN23">
            <v>3.8159024855755265E-2</v>
          </cell>
          <cell r="IO23">
            <v>3.8155238150330534E-2</v>
          </cell>
          <cell r="IP23">
            <v>3.8151946168893544E-2</v>
          </cell>
          <cell r="IQ23">
            <v>3.8149140089729076E-2</v>
          </cell>
          <cell r="IR23">
            <v>3.8147164819455473E-2</v>
          </cell>
        </row>
        <row r="24">
          <cell r="GQ24" t="str">
            <v>lokaty terminowe (średnia miesięczna)</v>
          </cell>
          <cell r="GR24">
            <v>265145.90186659998</v>
          </cell>
          <cell r="GS24">
            <v>265303.64138810005</v>
          </cell>
          <cell r="GT24">
            <v>262526.4214318</v>
          </cell>
          <cell r="GU24">
            <v>260748.8181948</v>
          </cell>
          <cell r="GV24">
            <v>253019.84755889999</v>
          </cell>
          <cell r="GW24">
            <v>248573.69504980001</v>
          </cell>
          <cell r="GX24">
            <v>245813.94248590001</v>
          </cell>
          <cell r="GY24">
            <v>243621.54428589999</v>
          </cell>
          <cell r="GZ24">
            <v>240972.48959130002</v>
          </cell>
          <cell r="HA24">
            <v>238528.40256710001</v>
          </cell>
          <cell r="HB24">
            <v>242825.57725989999</v>
          </cell>
          <cell r="HC24">
            <v>248588.04281770004</v>
          </cell>
          <cell r="HE24">
            <v>265145.90186659998</v>
          </cell>
          <cell r="HF24">
            <v>265303.64138810005</v>
          </cell>
          <cell r="HG24">
            <v>262526.4214318</v>
          </cell>
          <cell r="HH24">
            <v>260748.8181948</v>
          </cell>
          <cell r="HI24">
            <v>253019.84755889999</v>
          </cell>
          <cell r="HJ24">
            <v>248573.69504980001</v>
          </cell>
          <cell r="HK24">
            <v>245813.94248590001</v>
          </cell>
          <cell r="HL24">
            <v>243621.54428589999</v>
          </cell>
          <cell r="HM24">
            <v>240972.48959130002</v>
          </cell>
          <cell r="HN24">
            <v>238528.40256710001</v>
          </cell>
          <cell r="HO24">
            <v>242825.57725989999</v>
          </cell>
          <cell r="HP24">
            <v>248588.04281770004</v>
          </cell>
          <cell r="HS24" t="str">
            <v>lokaty terminowe (średnia miesięczna)</v>
          </cell>
          <cell r="HT24">
            <v>266897.54258918972</v>
          </cell>
          <cell r="HU24">
            <v>268237.67043909919</v>
          </cell>
          <cell r="HV24">
            <v>269932.86378903396</v>
          </cell>
          <cell r="HW24">
            <v>272028.75201254303</v>
          </cell>
          <cell r="HX24">
            <v>274581.92260523984</v>
          </cell>
          <cell r="HY24">
            <v>277601.61707494175</v>
          </cell>
          <cell r="HZ24">
            <v>281085.88999679539</v>
          </cell>
          <cell r="IA24">
            <v>285041.81242008571</v>
          </cell>
          <cell r="IB24">
            <v>289501.05680844467</v>
          </cell>
          <cell r="IC24">
            <v>294513.91841094813</v>
          </cell>
          <cell r="ID24">
            <v>300133.61488876311</v>
          </cell>
          <cell r="IE24">
            <v>306390.53461611737</v>
          </cell>
          <cell r="IG24">
            <v>266897.54258918972</v>
          </cell>
          <cell r="IH24">
            <v>268237.67043909919</v>
          </cell>
          <cell r="II24">
            <v>269932.86378903396</v>
          </cell>
          <cell r="IJ24">
            <v>272028.75201254303</v>
          </cell>
          <cell r="IK24">
            <v>274581.92260523984</v>
          </cell>
          <cell r="IL24">
            <v>277601.61707494175</v>
          </cell>
          <cell r="IM24">
            <v>281085.88999679539</v>
          </cell>
          <cell r="IN24">
            <v>285041.81242008571</v>
          </cell>
          <cell r="IO24">
            <v>289501.05680844467</v>
          </cell>
          <cell r="IP24">
            <v>294513.91841094813</v>
          </cell>
          <cell r="IQ24">
            <v>300133.61488876311</v>
          </cell>
          <cell r="IR24">
            <v>306390.53461611737</v>
          </cell>
        </row>
        <row r="25">
          <cell r="GQ25" t="str">
            <v>stopa procentowa</v>
          </cell>
          <cell r="GR25">
            <v>2.5183971808478027E-2</v>
          </cell>
          <cell r="GS25">
            <v>2.2788699341720869E-2</v>
          </cell>
          <cell r="GT25">
            <v>2.0228063080053746E-2</v>
          </cell>
          <cell r="GU25">
            <v>2.3117491877425806E-2</v>
          </cell>
          <cell r="GV25">
            <v>2.3315263549271513E-2</v>
          </cell>
          <cell r="GW25">
            <v>2.4208743462555068E-2</v>
          </cell>
          <cell r="GX25">
            <v>2.4551242655188973E-2</v>
          </cell>
          <cell r="GY25">
            <v>2.4387669869577935E-2</v>
          </cell>
          <cell r="GZ25">
            <v>2.5284891484226826E-2</v>
          </cell>
          <cell r="HA25">
            <v>2.5108274318951865E-2</v>
          </cell>
          <cell r="HB25">
            <v>2.7324746696260477E-2</v>
          </cell>
          <cell r="HC25">
            <v>2.6604242047716994E-2</v>
          </cell>
          <cell r="HE25">
            <v>2.5183971808478027E-2</v>
          </cell>
          <cell r="HF25">
            <v>2.3986335575099448E-2</v>
          </cell>
          <cell r="HG25">
            <v>2.2733578076750877E-2</v>
          </cell>
          <cell r="HH25">
            <v>2.2829556526919609E-2</v>
          </cell>
          <cell r="HI25">
            <v>2.2926697931389989E-2</v>
          </cell>
          <cell r="HJ25">
            <v>2.3140372186584168E-2</v>
          </cell>
          <cell r="HK25">
            <v>2.3341925110670569E-2</v>
          </cell>
          <cell r="HL25">
            <v>2.3472643205533991E-2</v>
          </cell>
          <cell r="HM25">
            <v>2.367400412538875E-2</v>
          </cell>
          <cell r="HN25">
            <v>2.381743114474506E-2</v>
          </cell>
          <cell r="HO25">
            <v>2.4136278013064647E-2</v>
          </cell>
          <cell r="HP25">
            <v>2.4341941682619009E-2</v>
          </cell>
          <cell r="HS25" t="str">
            <v>stopa procentowa</v>
          </cell>
          <cell r="HT25">
            <v>2.5285386246396646E-2</v>
          </cell>
          <cell r="HU25">
            <v>2.528538624639665E-2</v>
          </cell>
          <cell r="HV25">
            <v>2.5285386246396653E-2</v>
          </cell>
          <cell r="HW25">
            <v>2.5285386246396643E-2</v>
          </cell>
          <cell r="HX25">
            <v>2.5285386246396646E-2</v>
          </cell>
          <cell r="HY25">
            <v>2.5285386246396646E-2</v>
          </cell>
          <cell r="HZ25">
            <v>2.528538624639665E-2</v>
          </cell>
          <cell r="IA25">
            <v>2.5285386246396646E-2</v>
          </cell>
          <cell r="IB25">
            <v>2.528538624639665E-2</v>
          </cell>
          <cell r="IC25">
            <v>2.5285386246396646E-2</v>
          </cell>
          <cell r="ID25">
            <v>2.5285386246396646E-2</v>
          </cell>
          <cell r="IE25">
            <v>2.5285386246396646E-2</v>
          </cell>
          <cell r="IG25">
            <v>2.5285386246396646E-2</v>
          </cell>
          <cell r="IH25">
            <v>2.5285386246396646E-2</v>
          </cell>
          <cell r="II25">
            <v>2.5285386246396646E-2</v>
          </cell>
          <cell r="IJ25">
            <v>2.5285386246396646E-2</v>
          </cell>
          <cell r="IK25">
            <v>2.5285386246396646E-2</v>
          </cell>
          <cell r="IL25">
            <v>2.5285386246396646E-2</v>
          </cell>
          <cell r="IM25">
            <v>2.5285386246396646E-2</v>
          </cell>
          <cell r="IN25">
            <v>2.5285386246396646E-2</v>
          </cell>
          <cell r="IO25">
            <v>2.5285386246396646E-2</v>
          </cell>
          <cell r="IP25">
            <v>2.5285386246396646E-2</v>
          </cell>
          <cell r="IQ25">
            <v>2.5285386246396646E-2</v>
          </cell>
          <cell r="IR25">
            <v>2.5285386246396646E-2</v>
          </cell>
        </row>
        <row r="26">
          <cell r="GQ26" t="str">
            <v>wynik odsetkowy</v>
          </cell>
          <cell r="GR26">
            <v>326.37798740516206</v>
          </cell>
          <cell r="GS26">
            <v>344.97063131189691</v>
          </cell>
          <cell r="GT26">
            <v>435.25067767939811</v>
          </cell>
          <cell r="GU26">
            <v>374.59978448042716</v>
          </cell>
          <cell r="GV26">
            <v>406.5490537709963</v>
          </cell>
          <cell r="GW26">
            <v>377.82533980214754</v>
          </cell>
          <cell r="GX26">
            <v>427.2214180663932</v>
          </cell>
          <cell r="GY26">
            <v>440.25715896022075</v>
          </cell>
          <cell r="GZ26">
            <v>440.80685258150112</v>
          </cell>
          <cell r="HA26">
            <v>457.40140871970237</v>
          </cell>
          <cell r="HB26">
            <v>431.79649907379326</v>
          </cell>
          <cell r="HC26">
            <v>575.65209333350265</v>
          </cell>
          <cell r="HE26">
            <v>326.37798740516206</v>
          </cell>
          <cell r="HF26">
            <v>671.34861871705903</v>
          </cell>
          <cell r="HG26">
            <v>1106.5992963964572</v>
          </cell>
          <cell r="HH26">
            <v>1481.1990808768844</v>
          </cell>
          <cell r="HI26">
            <v>1887.7481346478808</v>
          </cell>
          <cell r="HJ26">
            <v>2265.5734744500282</v>
          </cell>
          <cell r="HK26">
            <v>2692.7948925164214</v>
          </cell>
          <cell r="HL26">
            <v>3133.0520514766422</v>
          </cell>
          <cell r="HM26">
            <v>3573.8589040581433</v>
          </cell>
          <cell r="HN26">
            <v>4031.2603127778457</v>
          </cell>
          <cell r="HO26">
            <v>4463.0568118516385</v>
          </cell>
          <cell r="HP26">
            <v>5038.7089051851408</v>
          </cell>
          <cell r="HS26" t="str">
            <v>wynik odsetkowy</v>
          </cell>
          <cell r="HT26">
            <v>321.22528788573049</v>
          </cell>
          <cell r="HU26">
            <v>291.59579583161667</v>
          </cell>
          <cell r="HV26">
            <v>324.87845725097407</v>
          </cell>
          <cell r="HW26">
            <v>316.83964782184933</v>
          </cell>
          <cell r="HX26">
            <v>330.47384506213893</v>
          </cell>
          <cell r="HY26">
            <v>323.33052274101112</v>
          </cell>
          <cell r="HZ26">
            <v>338.30171330507596</v>
          </cell>
          <cell r="IA26">
            <v>343.06287486148267</v>
          </cell>
          <cell r="IB26">
            <v>337.19013966219075</v>
          </cell>
          <cell r="IC26">
            <v>354.46305466187232</v>
          </cell>
          <cell r="ID26">
            <v>349.57418338069476</v>
          </cell>
          <cell r="IE26">
            <v>368.75718949205316</v>
          </cell>
          <cell r="IG26">
            <v>321.22528788573049</v>
          </cell>
          <cell r="IH26">
            <v>612.82108371734716</v>
          </cell>
          <cell r="II26">
            <v>937.69954096832123</v>
          </cell>
          <cell r="IJ26">
            <v>1254.5391887901706</v>
          </cell>
          <cell r="IK26">
            <v>1585.0130338523095</v>
          </cell>
          <cell r="IL26">
            <v>1908.3435565933205</v>
          </cell>
          <cell r="IM26">
            <v>2246.6452698983967</v>
          </cell>
          <cell r="IN26">
            <v>2589.7081447598794</v>
          </cell>
          <cell r="IO26">
            <v>2926.89828442207</v>
          </cell>
          <cell r="IP26">
            <v>3281.3613390839423</v>
          </cell>
          <cell r="IQ26">
            <v>3630.935522464637</v>
          </cell>
          <cell r="IR26">
            <v>3999.6927119566899</v>
          </cell>
        </row>
        <row r="27">
          <cell r="GQ27" t="str">
            <v>przychody prowizyjne</v>
          </cell>
          <cell r="GR27">
            <v>0</v>
          </cell>
          <cell r="GS27">
            <v>0</v>
          </cell>
          <cell r="GT27">
            <v>0</v>
          </cell>
          <cell r="GU27">
            <v>0</v>
          </cell>
          <cell r="GV27">
            <v>0</v>
          </cell>
          <cell r="GW27">
            <v>0</v>
          </cell>
          <cell r="GX27">
            <v>0</v>
          </cell>
          <cell r="GY27">
            <v>0</v>
          </cell>
          <cell r="GZ27">
            <v>0</v>
          </cell>
          <cell r="HA27">
            <v>0</v>
          </cell>
          <cell r="HB27">
            <v>0</v>
          </cell>
          <cell r="HC27">
            <v>0</v>
          </cell>
          <cell r="HE27">
            <v>0</v>
          </cell>
          <cell r="HF27">
            <v>0</v>
          </cell>
          <cell r="HG27">
            <v>0</v>
          </cell>
          <cell r="HH27">
            <v>0</v>
          </cell>
          <cell r="HI27">
            <v>0</v>
          </cell>
          <cell r="HJ27">
            <v>0</v>
          </cell>
          <cell r="HK27">
            <v>0</v>
          </cell>
          <cell r="HL27">
            <v>0</v>
          </cell>
          <cell r="HM27">
            <v>0</v>
          </cell>
          <cell r="HN27">
            <v>0</v>
          </cell>
          <cell r="HO27">
            <v>0</v>
          </cell>
          <cell r="HP27">
            <v>0</v>
          </cell>
          <cell r="HS27" t="str">
            <v>przychody prowizyjne</v>
          </cell>
          <cell r="HT27">
            <v>0</v>
          </cell>
          <cell r="HU27">
            <v>0</v>
          </cell>
          <cell r="HV27">
            <v>0</v>
          </cell>
          <cell r="HW27">
            <v>0</v>
          </cell>
          <cell r="HX27">
            <v>0</v>
          </cell>
          <cell r="HY27">
            <v>0</v>
          </cell>
          <cell r="HZ27">
            <v>0</v>
          </cell>
          <cell r="IA27">
            <v>0</v>
          </cell>
          <cell r="IB27">
            <v>0</v>
          </cell>
          <cell r="IC27">
            <v>0</v>
          </cell>
          <cell r="ID27">
            <v>0</v>
          </cell>
          <cell r="IE27">
            <v>0</v>
          </cell>
          <cell r="IG27">
            <v>0</v>
          </cell>
          <cell r="IH27">
            <v>0</v>
          </cell>
          <cell r="II27">
            <v>0</v>
          </cell>
          <cell r="IJ27">
            <v>0</v>
          </cell>
          <cell r="IK27">
            <v>0</v>
          </cell>
          <cell r="IL27">
            <v>0</v>
          </cell>
          <cell r="IM27">
            <v>0</v>
          </cell>
          <cell r="IN27">
            <v>0</v>
          </cell>
          <cell r="IO27">
            <v>0</v>
          </cell>
          <cell r="IP27">
            <v>0</v>
          </cell>
          <cell r="IQ27">
            <v>0</v>
          </cell>
          <cell r="IR27">
            <v>0</v>
          </cell>
        </row>
        <row r="28">
          <cell r="GQ28" t="str">
            <v>koszty prowizyjne w tym:</v>
          </cell>
          <cell r="GR28">
            <v>79.462389999999999</v>
          </cell>
          <cell r="GS28">
            <v>57.975090000000023</v>
          </cell>
          <cell r="GT28">
            <v>79.088359999999966</v>
          </cell>
          <cell r="GU28">
            <v>115.97025999999997</v>
          </cell>
          <cell r="GV28">
            <v>64.500860000000046</v>
          </cell>
          <cell r="GW28">
            <v>93.187799999999982</v>
          </cell>
          <cell r="GX28">
            <v>0.16274000000004207</v>
          </cell>
          <cell r="GY28">
            <v>184.52293999999989</v>
          </cell>
          <cell r="GZ28">
            <v>101.8826600000001</v>
          </cell>
          <cell r="HA28">
            <v>97.228180000000066</v>
          </cell>
          <cell r="HB28">
            <v>100.51265000000001</v>
          </cell>
          <cell r="HC28">
            <v>118.31718999999998</v>
          </cell>
          <cell r="HE28">
            <v>79.462389999999999</v>
          </cell>
          <cell r="HF28">
            <v>137.43748000000002</v>
          </cell>
          <cell r="HG28">
            <v>216.52583999999999</v>
          </cell>
          <cell r="HH28">
            <v>332.49609999999996</v>
          </cell>
          <cell r="HI28">
            <v>396.99696</v>
          </cell>
          <cell r="HJ28">
            <v>490.18475999999998</v>
          </cell>
          <cell r="HK28">
            <v>490.34750000000003</v>
          </cell>
          <cell r="HL28">
            <v>674.87043999999992</v>
          </cell>
          <cell r="HM28">
            <v>776.75310000000002</v>
          </cell>
          <cell r="HN28">
            <v>873.98128000000008</v>
          </cell>
          <cell r="HO28">
            <v>974.49393000000009</v>
          </cell>
          <cell r="HP28">
            <v>1092.8111200000001</v>
          </cell>
          <cell r="HS28" t="str">
            <v>koszty prowizyjne w tym:</v>
          </cell>
          <cell r="HT28">
            <v>79.624520568409324</v>
          </cell>
          <cell r="HU28">
            <v>72.280036219052775</v>
          </cell>
          <cell r="HV28">
            <v>80.530059049446365</v>
          </cell>
          <cell r="HW28">
            <v>78.537419083434202</v>
          </cell>
          <cell r="HX28">
            <v>81.917029778901565</v>
          </cell>
          <cell r="HY28">
            <v>80.146360916468296</v>
          </cell>
          <cell r="HZ28">
            <v>83.857382171513478</v>
          </cell>
          <cell r="IA28">
            <v>85.037566984399305</v>
          </cell>
          <cell r="IB28">
            <v>83.581848078373525</v>
          </cell>
          <cell r="IC28">
            <v>87.863415026981201</v>
          </cell>
          <cell r="ID28">
            <v>86.651573847083526</v>
          </cell>
          <cell r="IE28">
            <v>91.406609400888115</v>
          </cell>
          <cell r="IG28">
            <v>79.624520568409324</v>
          </cell>
          <cell r="IH28">
            <v>151.9045567874621</v>
          </cell>
          <cell r="II28">
            <v>232.43461583690845</v>
          </cell>
          <cell r="IJ28">
            <v>310.97203492034265</v>
          </cell>
          <cell r="IK28">
            <v>392.88906469924422</v>
          </cell>
          <cell r="IL28">
            <v>473.03542561571248</v>
          </cell>
          <cell r="IM28">
            <v>556.89280778722593</v>
          </cell>
          <cell r="IN28">
            <v>641.93037477162522</v>
          </cell>
          <cell r="IO28">
            <v>725.51222284999881</v>
          </cell>
          <cell r="IP28">
            <v>813.37563787698002</v>
          </cell>
          <cell r="IQ28">
            <v>900.02721172406359</v>
          </cell>
          <cell r="IR28">
            <v>991.43382112495169</v>
          </cell>
        </row>
        <row r="29">
          <cell r="GQ29" t="str">
            <v>prowizje z tyt. zastepczej obsługi kasowej</v>
          </cell>
          <cell r="GR29">
            <v>0</v>
          </cell>
          <cell r="GS29">
            <v>0</v>
          </cell>
          <cell r="GT29">
            <v>0</v>
          </cell>
          <cell r="GU29">
            <v>0</v>
          </cell>
          <cell r="GV29">
            <v>0</v>
          </cell>
          <cell r="GW29">
            <v>0</v>
          </cell>
          <cell r="GX29">
            <v>0</v>
          </cell>
          <cell r="GY29">
            <v>0</v>
          </cell>
          <cell r="GZ29">
            <v>0</v>
          </cell>
          <cell r="HA29">
            <v>0</v>
          </cell>
          <cell r="HB29">
            <v>0</v>
          </cell>
          <cell r="HC29">
            <v>0</v>
          </cell>
          <cell r="HE29">
            <v>0</v>
          </cell>
          <cell r="HF29">
            <v>0</v>
          </cell>
          <cell r="HG29">
            <v>0</v>
          </cell>
          <cell r="HH29">
            <v>0</v>
          </cell>
          <cell r="HI29">
            <v>0</v>
          </cell>
          <cell r="HJ29">
            <v>0</v>
          </cell>
          <cell r="HK29">
            <v>0</v>
          </cell>
          <cell r="HL29">
            <v>0</v>
          </cell>
          <cell r="HM29">
            <v>0</v>
          </cell>
          <cell r="HN29">
            <v>0</v>
          </cell>
          <cell r="HO29">
            <v>0</v>
          </cell>
          <cell r="HP29">
            <v>0</v>
          </cell>
          <cell r="HS29" t="str">
            <v>prowizje z tyt. zastepczej obsługi kasowej</v>
          </cell>
          <cell r="HT29">
            <v>0</v>
          </cell>
          <cell r="HU29">
            <v>0</v>
          </cell>
          <cell r="HV29">
            <v>0</v>
          </cell>
          <cell r="HW29">
            <v>0</v>
          </cell>
          <cell r="HX29">
            <v>0</v>
          </cell>
          <cell r="HY29">
            <v>0</v>
          </cell>
          <cell r="HZ29">
            <v>0</v>
          </cell>
          <cell r="IA29">
            <v>0</v>
          </cell>
          <cell r="IB29">
            <v>0</v>
          </cell>
          <cell r="IC29">
            <v>0</v>
          </cell>
          <cell r="ID29">
            <v>0</v>
          </cell>
          <cell r="IE29">
            <v>0</v>
          </cell>
          <cell r="IG29">
            <v>0</v>
          </cell>
          <cell r="IH29">
            <v>0</v>
          </cell>
          <cell r="II29">
            <v>0</v>
          </cell>
          <cell r="IJ29">
            <v>0</v>
          </cell>
          <cell r="IK29">
            <v>0</v>
          </cell>
          <cell r="IL29">
            <v>0</v>
          </cell>
          <cell r="IM29">
            <v>0</v>
          </cell>
          <cell r="IN29">
            <v>0</v>
          </cell>
          <cell r="IO29">
            <v>0</v>
          </cell>
          <cell r="IP29">
            <v>0</v>
          </cell>
          <cell r="IQ29">
            <v>0</v>
          </cell>
          <cell r="IR29">
            <v>0</v>
          </cell>
        </row>
        <row r="30">
          <cell r="GQ30" t="str">
            <v>obsługa depozytów przez urzędy pocztowe</v>
          </cell>
          <cell r="GR30">
            <v>79.462389999999999</v>
          </cell>
          <cell r="GS30">
            <v>57.975090000000023</v>
          </cell>
          <cell r="GT30">
            <v>79.088359999999966</v>
          </cell>
          <cell r="GU30">
            <v>115.97025999999997</v>
          </cell>
          <cell r="GV30">
            <v>64.500860000000046</v>
          </cell>
          <cell r="GW30">
            <v>93.187799999999982</v>
          </cell>
          <cell r="GX30">
            <v>0.16274000000004207</v>
          </cell>
          <cell r="GY30">
            <v>184.52293999999989</v>
          </cell>
          <cell r="GZ30">
            <v>101.8826600000001</v>
          </cell>
          <cell r="HA30">
            <v>97.228180000000066</v>
          </cell>
          <cell r="HB30">
            <v>100.51265000000001</v>
          </cell>
          <cell r="HC30">
            <v>118.31718999999998</v>
          </cell>
          <cell r="HE30">
            <v>79.462389999999999</v>
          </cell>
          <cell r="HF30">
            <v>137.43748000000002</v>
          </cell>
          <cell r="HG30">
            <v>216.52583999999999</v>
          </cell>
          <cell r="HH30">
            <v>332.49609999999996</v>
          </cell>
          <cell r="HI30">
            <v>396.99696</v>
          </cell>
          <cell r="HJ30">
            <v>490.18475999999998</v>
          </cell>
          <cell r="HK30">
            <v>490.34750000000003</v>
          </cell>
          <cell r="HL30">
            <v>674.87043999999992</v>
          </cell>
          <cell r="HM30">
            <v>776.75310000000002</v>
          </cell>
          <cell r="HN30">
            <v>873.98128000000008</v>
          </cell>
          <cell r="HO30">
            <v>974.49393000000009</v>
          </cell>
          <cell r="HP30">
            <v>1092.8111200000001</v>
          </cell>
          <cell r="HS30" t="str">
            <v>obsługa depozytów przez urzędy pocztowe</v>
          </cell>
          <cell r="HT30">
            <v>79.624520568409324</v>
          </cell>
          <cell r="HU30">
            <v>72.280036219052775</v>
          </cell>
          <cell r="HV30">
            <v>80.530059049446365</v>
          </cell>
          <cell r="HW30">
            <v>78.537419083434202</v>
          </cell>
          <cell r="HX30">
            <v>81.917029778901565</v>
          </cell>
          <cell r="HY30">
            <v>80.146360916468296</v>
          </cell>
          <cell r="HZ30">
            <v>83.857382171513478</v>
          </cell>
          <cell r="IA30">
            <v>85.037566984399305</v>
          </cell>
          <cell r="IB30">
            <v>83.581848078373525</v>
          </cell>
          <cell r="IC30">
            <v>87.863415026981201</v>
          </cell>
          <cell r="ID30">
            <v>86.651573847083526</v>
          </cell>
          <cell r="IE30">
            <v>91.406609400888115</v>
          </cell>
          <cell r="IG30">
            <v>79.624520568409324</v>
          </cell>
          <cell r="IH30">
            <v>151.9045567874621</v>
          </cell>
          <cell r="II30">
            <v>232.43461583690845</v>
          </cell>
          <cell r="IJ30">
            <v>310.97203492034265</v>
          </cell>
          <cell r="IK30">
            <v>392.88906469924422</v>
          </cell>
          <cell r="IL30">
            <v>473.03542561571248</v>
          </cell>
          <cell r="IM30">
            <v>556.89280778722593</v>
          </cell>
          <cell r="IN30">
            <v>641.93037477162522</v>
          </cell>
          <cell r="IO30">
            <v>725.51222284999881</v>
          </cell>
          <cell r="IP30">
            <v>813.37563787698002</v>
          </cell>
          <cell r="IQ30">
            <v>900.02721172406359</v>
          </cell>
          <cell r="IR30">
            <v>991.43382112495169</v>
          </cell>
        </row>
        <row r="31">
          <cell r="GQ31" t="str">
            <v>wynik na działalności</v>
          </cell>
          <cell r="GR31">
            <v>246.91559740516206</v>
          </cell>
          <cell r="GS31">
            <v>286.99554131189689</v>
          </cell>
          <cell r="GT31">
            <v>356.16231767939814</v>
          </cell>
          <cell r="GU31">
            <v>258.62952448042722</v>
          </cell>
          <cell r="GV31">
            <v>342.04819377099625</v>
          </cell>
          <cell r="GW31">
            <v>284.63753980214756</v>
          </cell>
          <cell r="GX31">
            <v>427.05867806639316</v>
          </cell>
          <cell r="GY31">
            <v>255.73421896022086</v>
          </cell>
          <cell r="GZ31">
            <v>338.92419258150102</v>
          </cell>
          <cell r="HA31">
            <v>360.17322871970231</v>
          </cell>
          <cell r="HB31">
            <v>331.28384907379325</v>
          </cell>
          <cell r="HC31">
            <v>457.33490333350267</v>
          </cell>
          <cell r="HE31">
            <v>246.91559740516206</v>
          </cell>
          <cell r="HF31">
            <v>533.91113871705898</v>
          </cell>
          <cell r="HG31">
            <v>890.07345639645712</v>
          </cell>
          <cell r="HH31">
            <v>1148.7029808768843</v>
          </cell>
          <cell r="HI31">
            <v>1490.7511746478806</v>
          </cell>
          <cell r="HJ31">
            <v>1775.3887144500281</v>
          </cell>
          <cell r="HK31">
            <v>2202.4473925164211</v>
          </cell>
          <cell r="HL31">
            <v>2458.181611476642</v>
          </cell>
          <cell r="HM31">
            <v>2797.1058040581429</v>
          </cell>
          <cell r="HN31">
            <v>3157.2790327778453</v>
          </cell>
          <cell r="HO31">
            <v>3488.5628818516384</v>
          </cell>
          <cell r="HP31">
            <v>3945.8977851851409</v>
          </cell>
          <cell r="HS31" t="str">
            <v>wynik na działalności</v>
          </cell>
          <cell r="HT31">
            <v>241.60076731732121</v>
          </cell>
          <cell r="HU31">
            <v>219.31575961256391</v>
          </cell>
          <cell r="HV31">
            <v>244.34839820152766</v>
          </cell>
          <cell r="HW31">
            <v>238.30222873841512</v>
          </cell>
          <cell r="HX31">
            <v>248.55681528323737</v>
          </cell>
          <cell r="HY31">
            <v>243.18416182454283</v>
          </cell>
          <cell r="HZ31">
            <v>254.44433113356251</v>
          </cell>
          <cell r="IA31">
            <v>258.02530787708338</v>
          </cell>
          <cell r="IB31">
            <v>253.60829158381722</v>
          </cell>
          <cell r="IC31">
            <v>266.5996396348911</v>
          </cell>
          <cell r="ID31">
            <v>262.92260953361125</v>
          </cell>
          <cell r="IE31">
            <v>277.35058009116506</v>
          </cell>
          <cell r="IG31">
            <v>241.60076731732121</v>
          </cell>
          <cell r="IH31">
            <v>460.91652692988509</v>
          </cell>
          <cell r="II31">
            <v>705.26492513141272</v>
          </cell>
          <cell r="IJ31">
            <v>943.56715386982785</v>
          </cell>
          <cell r="IK31">
            <v>1192.1239691530652</v>
          </cell>
          <cell r="IL31">
            <v>1435.308130977608</v>
          </cell>
          <cell r="IM31">
            <v>1689.7524621111706</v>
          </cell>
          <cell r="IN31">
            <v>1947.777769988254</v>
          </cell>
          <cell r="IO31">
            <v>2201.3860615720714</v>
          </cell>
          <cell r="IP31">
            <v>2467.9857012069624</v>
          </cell>
          <cell r="IQ31">
            <v>2730.9083107405736</v>
          </cell>
          <cell r="IR31">
            <v>3008.2588908317384</v>
          </cell>
        </row>
        <row r="32">
          <cell r="GQ32" t="str">
            <v>kapitał</v>
          </cell>
          <cell r="GR32">
            <v>3181.7508223991999</v>
          </cell>
          <cell r="GS32">
            <v>3183.643696657201</v>
          </cell>
          <cell r="GT32">
            <v>3150.3170571815999</v>
          </cell>
          <cell r="GU32">
            <v>3128.9858183376</v>
          </cell>
          <cell r="GV32">
            <v>3036.2381707067998</v>
          </cell>
          <cell r="GW32">
            <v>2982.8843405975999</v>
          </cell>
          <cell r="GX32">
            <v>2949.7673098308005</v>
          </cell>
          <cell r="GY32">
            <v>2923.4585314308001</v>
          </cell>
          <cell r="GZ32">
            <v>2891.6698750956002</v>
          </cell>
          <cell r="HA32">
            <v>2862.3408308052003</v>
          </cell>
          <cell r="HB32">
            <v>2913.9069271188</v>
          </cell>
          <cell r="HC32">
            <v>2983.0565138124002</v>
          </cell>
          <cell r="HE32">
            <v>3181.7508223991999</v>
          </cell>
          <cell r="HF32">
            <v>3183.643696657201</v>
          </cell>
          <cell r="HG32">
            <v>3150.3170571815999</v>
          </cell>
          <cell r="HH32">
            <v>3128.9858183376</v>
          </cell>
          <cell r="HI32">
            <v>3036.2381707067998</v>
          </cell>
          <cell r="HJ32">
            <v>2982.8843405975999</v>
          </cell>
          <cell r="HK32">
            <v>2949.7673098308005</v>
          </cell>
          <cell r="HL32">
            <v>2923.4585314308001</v>
          </cell>
          <cell r="HM32">
            <v>2891.6698750956002</v>
          </cell>
          <cell r="HN32">
            <v>2862.3408308052003</v>
          </cell>
          <cell r="HO32">
            <v>2913.9069271188</v>
          </cell>
          <cell r="HP32">
            <v>2983.0565138124002</v>
          </cell>
          <cell r="HS32" t="str">
            <v>kapitał</v>
          </cell>
          <cell r="HT32">
            <v>3202.7705110702764</v>
          </cell>
          <cell r="HU32">
            <v>3218.8520452691905</v>
          </cell>
          <cell r="HV32">
            <v>3239.1943654684078</v>
          </cell>
          <cell r="HW32">
            <v>3264.3450241505166</v>
          </cell>
          <cell r="HX32">
            <v>3294.9830712628782</v>
          </cell>
          <cell r="HY32">
            <v>3331.219404899301</v>
          </cell>
          <cell r="HZ32">
            <v>3373.030679961545</v>
          </cell>
          <cell r="IA32">
            <v>3420.5017490410287</v>
          </cell>
          <cell r="IB32">
            <v>3474.0126817013361</v>
          </cell>
          <cell r="IC32">
            <v>3534.1670209313775</v>
          </cell>
          <cell r="ID32">
            <v>3601.6033786651574</v>
          </cell>
          <cell r="IE32">
            <v>3676.6864153934084</v>
          </cell>
          <cell r="IG32">
            <v>3202.7705110702764</v>
          </cell>
          <cell r="IH32">
            <v>3218.8520452691905</v>
          </cell>
          <cell r="II32">
            <v>3239.1943654684078</v>
          </cell>
          <cell r="IJ32">
            <v>3264.3450241505166</v>
          </cell>
          <cell r="IK32">
            <v>3294.9830712628782</v>
          </cell>
          <cell r="IL32">
            <v>3331.219404899301</v>
          </cell>
          <cell r="IM32">
            <v>3373.030679961545</v>
          </cell>
          <cell r="IN32">
            <v>3420.5017490410287</v>
          </cell>
          <cell r="IO32">
            <v>3474.0126817013361</v>
          </cell>
          <cell r="IP32">
            <v>3534.1670209313775</v>
          </cell>
          <cell r="IQ32">
            <v>3601.6033786651574</v>
          </cell>
          <cell r="IR32">
            <v>3676.6864153934084</v>
          </cell>
        </row>
        <row r="33">
          <cell r="GQ33" t="str">
            <v>rynkowa marża odsetkowa</v>
          </cell>
          <cell r="GR33">
            <v>1.4545060449586499E-2</v>
          </cell>
          <cell r="GS33">
            <v>1.7004157801136302E-2</v>
          </cell>
          <cell r="GT33">
            <v>1.9575162726397893E-2</v>
          </cell>
          <cell r="GU33">
            <v>1.7482508122574191E-2</v>
          </cell>
          <cell r="GV33">
            <v>1.8981510644276875E-2</v>
          </cell>
          <cell r="GW33">
            <v>1.8491256537444933E-2</v>
          </cell>
          <cell r="GX33">
            <v>2.0545531538359411E-2</v>
          </cell>
          <cell r="GY33">
            <v>2.1383297872357567E-2</v>
          </cell>
          <cell r="GZ33">
            <v>2.2348441849106521E-2</v>
          </cell>
          <cell r="HA33">
            <v>2.2675596648790076E-2</v>
          </cell>
          <cell r="HB33">
            <v>2.1778586637072862E-2</v>
          </cell>
          <cell r="HC33">
            <v>2.7505435371637851E-2</v>
          </cell>
          <cell r="HE33">
            <v>1.4545060449586499E-2</v>
          </cell>
          <cell r="HF33">
            <v>1.57746091253614E-2</v>
          </cell>
          <cell r="HG33">
            <v>1.7041460325706897E-2</v>
          </cell>
          <cell r="HH33">
            <v>1.715172227492372E-2</v>
          </cell>
          <cell r="HI33">
            <v>1.751767994879435E-2</v>
          </cell>
          <cell r="HJ33">
            <v>1.7679942713569447E-2</v>
          </cell>
          <cell r="HK33">
            <v>1.8089312545682301E-2</v>
          </cell>
          <cell r="HL33">
            <v>1.850106071151671E-2</v>
          </cell>
          <cell r="HM33">
            <v>1.8928547504582244E-2</v>
          </cell>
          <cell r="HN33">
            <v>1.9303252419003027E-2</v>
          </cell>
          <cell r="HO33">
            <v>1.9528282802463923E-2</v>
          </cell>
          <cell r="HP33">
            <v>2.0193045516561748E-2</v>
          </cell>
          <cell r="HS33" t="str">
            <v>rynkowa marża odsetkowa</v>
          </cell>
          <cell r="HT33">
            <v>1.4214613753603349E-2</v>
          </cell>
          <cell r="HU33">
            <v>1.4214613753603353E-2</v>
          </cell>
          <cell r="HV33">
            <v>1.4214613753603353E-2</v>
          </cell>
          <cell r="HW33">
            <v>1.4214613753603351E-2</v>
          </cell>
          <cell r="HX33">
            <v>1.4214613753603353E-2</v>
          </cell>
          <cell r="HY33">
            <v>1.4214613753603353E-2</v>
          </cell>
          <cell r="HZ33">
            <v>1.4214613753603354E-2</v>
          </cell>
          <cell r="IA33">
            <v>1.4214613753603353E-2</v>
          </cell>
          <cell r="IB33">
            <v>1.4214613753603354E-2</v>
          </cell>
          <cell r="IC33">
            <v>1.4214613753603351E-2</v>
          </cell>
          <cell r="ID33">
            <v>1.4214613753603353E-2</v>
          </cell>
          <cell r="IE33">
            <v>1.4214613753603351E-2</v>
          </cell>
          <cell r="IG33">
            <v>1.4214613753603349E-2</v>
          </cell>
          <cell r="IH33">
            <v>1.4214613753603351E-2</v>
          </cell>
          <cell r="II33">
            <v>1.4214613753603353E-2</v>
          </cell>
          <cell r="IJ33">
            <v>1.4214613753603351E-2</v>
          </cell>
          <cell r="IK33">
            <v>1.4214613753603351E-2</v>
          </cell>
          <cell r="IL33">
            <v>1.4214613753603349E-2</v>
          </cell>
          <cell r="IM33">
            <v>1.4214613753603349E-2</v>
          </cell>
          <cell r="IN33">
            <v>1.4214613753603349E-2</v>
          </cell>
          <cell r="IO33">
            <v>1.4214613753603349E-2</v>
          </cell>
          <cell r="IP33">
            <v>1.4214613753603351E-2</v>
          </cell>
          <cell r="IQ33">
            <v>1.4214613753603351E-2</v>
          </cell>
          <cell r="IR33">
            <v>1.4214613753603353E-2</v>
          </cell>
        </row>
        <row r="34">
          <cell r="GQ34" t="str">
            <v>kredyty (średnia miesięczna)</v>
          </cell>
          <cell r="GR34">
            <v>121442.23320970002</v>
          </cell>
          <cell r="GS34">
            <v>121394.97938809999</v>
          </cell>
          <cell r="GT34">
            <v>122105.66364289999</v>
          </cell>
          <cell r="GU34">
            <v>124738.5350037</v>
          </cell>
          <cell r="GV34">
            <v>126119.3669637</v>
          </cell>
          <cell r="GW34">
            <v>127559.56983009999</v>
          </cell>
          <cell r="GX34">
            <v>129364.78438109999</v>
          </cell>
          <cell r="GY34">
            <v>130029.39368170001</v>
          </cell>
          <cell r="GZ34">
            <v>130165.1006562</v>
          </cell>
          <cell r="HA34">
            <v>132711.51371850001</v>
          </cell>
          <cell r="HB34">
            <v>137306.25773939997</v>
          </cell>
          <cell r="HC34">
            <v>139658.88297989999</v>
          </cell>
          <cell r="HE34">
            <v>121442.23320970002</v>
          </cell>
          <cell r="HF34">
            <v>121394.97938809999</v>
          </cell>
          <cell r="HG34">
            <v>122105.66364289999</v>
          </cell>
          <cell r="HH34">
            <v>124738.5350037</v>
          </cell>
          <cell r="HI34">
            <v>126119.3669637</v>
          </cell>
          <cell r="HJ34">
            <v>127559.56983009999</v>
          </cell>
          <cell r="HK34">
            <v>129364.78438109999</v>
          </cell>
          <cell r="HL34">
            <v>130029.39368170001</v>
          </cell>
          <cell r="HM34">
            <v>130165.1006562</v>
          </cell>
          <cell r="HN34">
            <v>132711.51371850001</v>
          </cell>
          <cell r="HO34">
            <v>137306.25773939997</v>
          </cell>
          <cell r="HP34">
            <v>139658.88297989999</v>
          </cell>
          <cell r="HS34" t="str">
            <v>kredyty (średnia miesięczna)</v>
          </cell>
          <cell r="HT34">
            <v>128273.04012012595</v>
          </cell>
          <cell r="HU34">
            <v>130955.51307962542</v>
          </cell>
          <cell r="HV34">
            <v>134341.89815179363</v>
          </cell>
          <cell r="HW34">
            <v>138958.46233616117</v>
          </cell>
          <cell r="HX34">
            <v>144909.10280309385</v>
          </cell>
          <cell r="HY34">
            <v>151853.21923474761</v>
          </cell>
          <cell r="HZ34">
            <v>158605.21381460282</v>
          </cell>
          <cell r="IA34">
            <v>164906.39041704198</v>
          </cell>
          <cell r="IB34">
            <v>172143.3754503043</v>
          </cell>
          <cell r="IC34">
            <v>180212.72604592802</v>
          </cell>
          <cell r="ID34">
            <v>188460.93034740334</v>
          </cell>
          <cell r="IE34">
            <v>196869.65979762247</v>
          </cell>
          <cell r="IG34">
            <v>128273.04012012595</v>
          </cell>
          <cell r="IH34">
            <v>130955.51307962542</v>
          </cell>
          <cell r="II34">
            <v>134341.89815179363</v>
          </cell>
          <cell r="IJ34">
            <v>138958.46233616117</v>
          </cell>
          <cell r="IK34">
            <v>144909.10280309385</v>
          </cell>
          <cell r="IL34">
            <v>151853.21923474761</v>
          </cell>
          <cell r="IM34">
            <v>158605.21381460282</v>
          </cell>
          <cell r="IN34">
            <v>164906.39041704198</v>
          </cell>
          <cell r="IO34">
            <v>172143.3754503043</v>
          </cell>
          <cell r="IP34">
            <v>180212.72604592802</v>
          </cell>
          <cell r="IQ34">
            <v>188460.93034740334</v>
          </cell>
          <cell r="IR34">
            <v>196869.65979762247</v>
          </cell>
        </row>
        <row r="35">
          <cell r="GQ35" t="str">
            <v xml:space="preserve">stopa procentowa </v>
          </cell>
          <cell r="GR35">
            <v>0.15082791212677757</v>
          </cell>
          <cell r="GS35">
            <v>0.14780654669351678</v>
          </cell>
          <cell r="GT35">
            <v>0.14905548625969189</v>
          </cell>
          <cell r="GU35">
            <v>0.14626755958874674</v>
          </cell>
          <cell r="GV35">
            <v>0.14452714010688919</v>
          </cell>
          <cell r="GW35">
            <v>0.14294410302537749</v>
          </cell>
          <cell r="GX35">
            <v>0.14087589534504757</v>
          </cell>
          <cell r="GY35">
            <v>0.13826001476505168</v>
          </cell>
          <cell r="GZ35">
            <v>0.13729257882162951</v>
          </cell>
          <cell r="HA35">
            <v>0.14065818622855566</v>
          </cell>
          <cell r="HB35">
            <v>0.13756226486668044</v>
          </cell>
          <cell r="HC35">
            <v>0.12814688179395947</v>
          </cell>
          <cell r="HE35">
            <v>0.15082791212677757</v>
          </cell>
          <cell r="HF35">
            <v>0.14931722941014719</v>
          </cell>
          <cell r="HG35">
            <v>0.14922998169332877</v>
          </cell>
          <cell r="HH35">
            <v>0.14848937616718325</v>
          </cell>
          <cell r="HI35">
            <v>0.14769692895512443</v>
          </cell>
          <cell r="HJ35">
            <v>0.14690479130016662</v>
          </cell>
          <cell r="HK35">
            <v>0.1460435204494353</v>
          </cell>
          <cell r="HL35">
            <v>0.14507058223888736</v>
          </cell>
          <cell r="HM35">
            <v>0.14420635963696982</v>
          </cell>
          <cell r="HN35">
            <v>0.1438515422961284</v>
          </cell>
          <cell r="HO35">
            <v>0.14327978980254222</v>
          </cell>
          <cell r="HP35">
            <v>0.14201871413516035</v>
          </cell>
          <cell r="HS35" t="str">
            <v xml:space="preserve">stopa procentowa </v>
          </cell>
          <cell r="HT35">
            <v>0.14145578671562914</v>
          </cell>
          <cell r="HU35">
            <v>0.15634488696414398</v>
          </cell>
          <cell r="HV35">
            <v>0.14543099659064779</v>
          </cell>
          <cell r="HW35">
            <v>0.15295252738989817</v>
          </cell>
          <cell r="HX35">
            <v>0.15203526397817557</v>
          </cell>
          <cell r="HY35">
            <v>0.15600938297644976</v>
          </cell>
          <cell r="HZ35">
            <v>0.14852132842293161</v>
          </cell>
          <cell r="IA35">
            <v>0.14729542367061124</v>
          </cell>
          <cell r="IB35">
            <v>0.15075193145786586</v>
          </cell>
          <cell r="IC35">
            <v>0.14628471371187418</v>
          </cell>
          <cell r="ID35">
            <v>0.15143932872075408</v>
          </cell>
          <cell r="IE35">
            <v>0.14923480343796092</v>
          </cell>
          <cell r="IG35">
            <v>0.14145578671562914</v>
          </cell>
          <cell r="IH35">
            <v>0.14890033683988657</v>
          </cell>
          <cell r="II35">
            <v>0.1477438900901403</v>
          </cell>
          <cell r="IJ35">
            <v>0.14904604941507976</v>
          </cell>
          <cell r="IK35">
            <v>0.14964389232769892</v>
          </cell>
          <cell r="IL35">
            <v>0.15070480743582407</v>
          </cell>
          <cell r="IM35">
            <v>0.1503928818625537</v>
          </cell>
          <cell r="IN35">
            <v>0.15000569958856089</v>
          </cell>
          <cell r="IO35">
            <v>0.15008861424070588</v>
          </cell>
          <cell r="IP35">
            <v>0.1497082241878227</v>
          </cell>
          <cell r="IQ35">
            <v>0.14986559732718011</v>
          </cell>
          <cell r="IR35">
            <v>0.14981303116974518</v>
          </cell>
        </row>
        <row r="36">
          <cell r="GQ36" t="str">
            <v>wynik odsetkowy</v>
          </cell>
          <cell r="GR36">
            <v>1145.9040504902289</v>
          </cell>
          <cell r="GS36">
            <v>1005.8765733309007</v>
          </cell>
          <cell r="GT36">
            <v>1133.0134596740429</v>
          </cell>
          <cell r="GU36">
            <v>1083.3547874397075</v>
          </cell>
          <cell r="GV36">
            <v>1095.0413699649225</v>
          </cell>
          <cell r="GW36">
            <v>1050.9940816373737</v>
          </cell>
          <cell r="GX36">
            <v>1052.3391946170502</v>
          </cell>
          <cell r="GY36">
            <v>1021.4113312466716</v>
          </cell>
          <cell r="GZ36">
            <v>959.21956551312451</v>
          </cell>
          <cell r="HA36">
            <v>1046.8225202158492</v>
          </cell>
          <cell r="HB36">
            <v>998.29848102490632</v>
          </cell>
          <cell r="HC36">
            <v>878.18781128566366</v>
          </cell>
          <cell r="HE36">
            <v>1145.9040504902289</v>
          </cell>
          <cell r="HF36">
            <v>2151.7806238211297</v>
          </cell>
          <cell r="HG36">
            <v>3284.7940834951723</v>
          </cell>
          <cell r="HH36">
            <v>4368.1488709348796</v>
          </cell>
          <cell r="HI36">
            <v>5463.1902408998021</v>
          </cell>
          <cell r="HJ36">
            <v>6514.1843225371758</v>
          </cell>
          <cell r="HK36">
            <v>7566.5235171542263</v>
          </cell>
          <cell r="HL36">
            <v>8587.9348484008988</v>
          </cell>
          <cell r="HM36">
            <v>9547.1544139140242</v>
          </cell>
          <cell r="HN36">
            <v>10593.976934129874</v>
          </cell>
          <cell r="HO36">
            <v>11592.275415154782</v>
          </cell>
          <cell r="HP36">
            <v>12470.463226440444</v>
          </cell>
          <cell r="HS36" t="str">
            <v>wynik odsetkowy</v>
          </cell>
          <cell r="HT36">
            <v>1110.7494255217532</v>
          </cell>
          <cell r="HU36">
            <v>1173.8123272530647</v>
          </cell>
          <cell r="HV36">
            <v>1208.6578241316793</v>
          </cell>
          <cell r="HW36">
            <v>1295.7689387055993</v>
          </cell>
          <cell r="HX36">
            <v>1385.0107075079154</v>
          </cell>
          <cell r="HY36">
            <v>1454.1636884406571</v>
          </cell>
          <cell r="HZ36">
            <v>1468.5805047972715</v>
          </cell>
          <cell r="IA36">
            <v>1509.7555639750258</v>
          </cell>
          <cell r="IB36">
            <v>1574.0780553306511</v>
          </cell>
          <cell r="IC36">
            <v>1634.4188906837699</v>
          </cell>
          <cell r="ID36">
            <v>1733.9334273844204</v>
          </cell>
          <cell r="IE36">
            <v>1834.8138521767132</v>
          </cell>
          <cell r="IG36">
            <v>1110.7494255217532</v>
          </cell>
          <cell r="IH36">
            <v>2284.5617527748182</v>
          </cell>
          <cell r="II36">
            <v>3493.2195769064974</v>
          </cell>
          <cell r="IJ36">
            <v>4788.9885156120963</v>
          </cell>
          <cell r="IK36">
            <v>6173.9992231200122</v>
          </cell>
          <cell r="IL36">
            <v>7628.1629115606693</v>
          </cell>
          <cell r="IM36">
            <v>9096.7434163579401</v>
          </cell>
          <cell r="IN36">
            <v>10606.498980332966</v>
          </cell>
          <cell r="IO36">
            <v>12180.577035663617</v>
          </cell>
          <cell r="IP36">
            <v>13814.995926347387</v>
          </cell>
          <cell r="IQ36">
            <v>15548.929353731806</v>
          </cell>
          <cell r="IR36">
            <v>17383.743205908519</v>
          </cell>
        </row>
        <row r="37">
          <cell r="GQ37" t="str">
            <v>przychody prowizyjne</v>
          </cell>
          <cell r="GR37">
            <v>354.15247999999997</v>
          </cell>
          <cell r="GS37">
            <v>319.15555000000006</v>
          </cell>
          <cell r="GT37">
            <v>353.98481000000004</v>
          </cell>
          <cell r="GU37">
            <v>382.49431999999979</v>
          </cell>
          <cell r="GV37">
            <v>409.30446000000029</v>
          </cell>
          <cell r="GW37">
            <v>383.33017999999947</v>
          </cell>
          <cell r="GX37">
            <v>402.17197000000033</v>
          </cell>
          <cell r="GY37">
            <v>393.49379999999974</v>
          </cell>
          <cell r="GZ37">
            <v>368.34732000000031</v>
          </cell>
          <cell r="HA37">
            <v>406.56429000000026</v>
          </cell>
          <cell r="HB37">
            <v>462.95885000000044</v>
          </cell>
          <cell r="HC37">
            <v>436.08205999999882</v>
          </cell>
          <cell r="HE37">
            <v>354.15247999999997</v>
          </cell>
          <cell r="HF37">
            <v>673.30803000000003</v>
          </cell>
          <cell r="HG37">
            <v>1027.2928400000001</v>
          </cell>
          <cell r="HH37">
            <v>1409.7871599999999</v>
          </cell>
          <cell r="HI37">
            <v>1819.0916200000001</v>
          </cell>
          <cell r="HJ37">
            <v>2202.4217999999996</v>
          </cell>
          <cell r="HK37">
            <v>2604.5937699999999</v>
          </cell>
          <cell r="HL37">
            <v>2998.0875699999997</v>
          </cell>
          <cell r="HM37">
            <v>3366.43489</v>
          </cell>
          <cell r="HN37">
            <v>3772.9991800000003</v>
          </cell>
          <cell r="HO37">
            <v>4235.9580300000007</v>
          </cell>
          <cell r="HP37">
            <v>4672.0400899999995</v>
          </cell>
          <cell r="HS37" t="str">
            <v>przychody prowizyjne</v>
          </cell>
          <cell r="HT37">
            <v>283.97093760782076</v>
          </cell>
          <cell r="HU37">
            <v>296.53350106980611</v>
          </cell>
          <cell r="HV37">
            <v>310.68039439725669</v>
          </cell>
          <cell r="HW37">
            <v>327.89957364716565</v>
          </cell>
          <cell r="HX37">
            <v>348.49165266753226</v>
          </cell>
          <cell r="HY37">
            <v>371.47372523234969</v>
          </cell>
          <cell r="HZ37">
            <v>393.39926545446002</v>
          </cell>
          <cell r="IA37">
            <v>413.57515922000698</v>
          </cell>
          <cell r="IB37">
            <v>436.07374825879305</v>
          </cell>
          <cell r="IC37">
            <v>460.58167854592966</v>
          </cell>
          <cell r="ID37">
            <v>485.19728748012182</v>
          </cell>
          <cell r="IE37">
            <v>509.86844542913593</v>
          </cell>
          <cell r="IG37">
            <v>283.97093760782076</v>
          </cell>
          <cell r="IH37">
            <v>580.50443867762692</v>
          </cell>
          <cell r="II37">
            <v>891.18483307488361</v>
          </cell>
          <cell r="IJ37">
            <v>1219.0844067220492</v>
          </cell>
          <cell r="IK37">
            <v>1567.5760593895814</v>
          </cell>
          <cell r="IL37">
            <v>1939.0497846219309</v>
          </cell>
          <cell r="IM37">
            <v>2332.4490500763909</v>
          </cell>
          <cell r="IN37">
            <v>2746.0242092963981</v>
          </cell>
          <cell r="IO37">
            <v>3182.097957555191</v>
          </cell>
          <cell r="IP37">
            <v>3642.6796361011206</v>
          </cell>
          <cell r="IQ37">
            <v>4127.8769235812424</v>
          </cell>
          <cell r="IR37">
            <v>4637.7453690103785</v>
          </cell>
        </row>
        <row r="38">
          <cell r="GQ38" t="str">
            <v>koszty prowizyjne w tym:</v>
          </cell>
          <cell r="GR38">
            <v>68.124529999999993</v>
          </cell>
          <cell r="GS38">
            <v>39.360230000000001</v>
          </cell>
          <cell r="GT38">
            <v>34.08614</v>
          </cell>
          <cell r="GU38">
            <v>93.699720000000013</v>
          </cell>
          <cell r="GV38">
            <v>79.569770000000005</v>
          </cell>
          <cell r="GW38">
            <v>77.175059999999974</v>
          </cell>
          <cell r="GX38">
            <v>73.682740000000024</v>
          </cell>
          <cell r="GY38">
            <v>73.250020000000006</v>
          </cell>
          <cell r="GZ38">
            <v>61.10961999999995</v>
          </cell>
          <cell r="HA38">
            <v>77.832609999999931</v>
          </cell>
          <cell r="HB38">
            <v>147.59293000000014</v>
          </cell>
          <cell r="HC38">
            <v>5.4282099999999218</v>
          </cell>
          <cell r="HE38">
            <v>68.124529999999993</v>
          </cell>
          <cell r="HF38">
            <v>107.48475999999999</v>
          </cell>
          <cell r="HG38">
            <v>141.57089999999999</v>
          </cell>
          <cell r="HH38">
            <v>235.27062000000001</v>
          </cell>
          <cell r="HI38">
            <v>314.84039000000001</v>
          </cell>
          <cell r="HJ38">
            <v>392.01544999999999</v>
          </cell>
          <cell r="HK38">
            <v>465.69819000000001</v>
          </cell>
          <cell r="HL38">
            <v>538.94821000000002</v>
          </cell>
          <cell r="HM38">
            <v>600.05782999999997</v>
          </cell>
          <cell r="HN38">
            <v>677.8904399999999</v>
          </cell>
          <cell r="HO38">
            <v>825.48337000000004</v>
          </cell>
          <cell r="HP38">
            <v>830.91157999999996</v>
          </cell>
          <cell r="HS38" t="str">
            <v>koszty prowizyjne w tym:</v>
          </cell>
          <cell r="HT38">
            <v>98.770389649516304</v>
          </cell>
          <cell r="HU38">
            <v>102.62627555102263</v>
          </cell>
          <cell r="HV38">
            <v>109.86510495377965</v>
          </cell>
          <cell r="HW38">
            <v>123.75460910513976</v>
          </cell>
          <cell r="HX38">
            <v>134.04246924590277</v>
          </cell>
          <cell r="HY38">
            <v>142.49070765551642</v>
          </cell>
          <cell r="HZ38">
            <v>130.07564448246359</v>
          </cell>
          <cell r="IA38">
            <v>134.92080217190278</v>
          </cell>
          <cell r="IB38">
            <v>151.02045082699487</v>
          </cell>
          <cell r="IC38">
            <v>154.56339615601908</v>
          </cell>
          <cell r="ID38">
            <v>158.67189563306178</v>
          </cell>
          <cell r="IE38">
            <v>162.23934628003252</v>
          </cell>
          <cell r="IG38">
            <v>98.770389649516304</v>
          </cell>
          <cell r="IH38">
            <v>201.39666520053893</v>
          </cell>
          <cell r="II38">
            <v>311.26177015431858</v>
          </cell>
          <cell r="IJ38">
            <v>435.01637925945835</v>
          </cell>
          <cell r="IK38">
            <v>569.05884850536108</v>
          </cell>
          <cell r="IL38">
            <v>711.5495561608775</v>
          </cell>
          <cell r="IM38">
            <v>841.62520064334103</v>
          </cell>
          <cell r="IN38">
            <v>976.54600281524381</v>
          </cell>
          <cell r="IO38">
            <v>1127.5664536422387</v>
          </cell>
          <cell r="IP38">
            <v>1282.1298497982577</v>
          </cell>
          <cell r="IQ38">
            <v>1440.8017454313194</v>
          </cell>
          <cell r="IR38">
            <v>1603.041091711352</v>
          </cell>
        </row>
        <row r="39">
          <cell r="GQ39" t="str">
            <v>obsługa kredytów przez urzędy pocztowe</v>
          </cell>
          <cell r="GR39">
            <v>68.124529999999993</v>
          </cell>
          <cell r="GS39">
            <v>39.360230000000001</v>
          </cell>
          <cell r="GT39">
            <v>34.08614</v>
          </cell>
          <cell r="GU39">
            <v>93.699720000000013</v>
          </cell>
          <cell r="GV39">
            <v>79.569770000000005</v>
          </cell>
          <cell r="GW39">
            <v>77.175059999999974</v>
          </cell>
          <cell r="GX39">
            <v>73.682740000000024</v>
          </cell>
          <cell r="GY39">
            <v>73.250020000000006</v>
          </cell>
          <cell r="GZ39">
            <v>61.10961999999995</v>
          </cell>
          <cell r="HA39">
            <v>77.832609999999931</v>
          </cell>
          <cell r="HB39">
            <v>147.59293000000014</v>
          </cell>
          <cell r="HC39">
            <v>5.4282099999999218</v>
          </cell>
          <cell r="HE39">
            <v>68.124529999999993</v>
          </cell>
          <cell r="HF39">
            <v>107.48475999999999</v>
          </cell>
          <cell r="HG39">
            <v>141.57089999999999</v>
          </cell>
          <cell r="HH39">
            <v>235.27062000000001</v>
          </cell>
          <cell r="HI39">
            <v>314.84039000000001</v>
          </cell>
          <cell r="HJ39">
            <v>392.01544999999999</v>
          </cell>
          <cell r="HK39">
            <v>465.69819000000001</v>
          </cell>
          <cell r="HL39">
            <v>538.94821000000002</v>
          </cell>
          <cell r="HM39">
            <v>600.05782999999997</v>
          </cell>
          <cell r="HN39">
            <v>677.8904399999999</v>
          </cell>
          <cell r="HO39">
            <v>825.48337000000004</v>
          </cell>
          <cell r="HP39">
            <v>830.91157999999996</v>
          </cell>
          <cell r="HS39" t="str">
            <v>obsługa kredytów przez urzędy pocztowe</v>
          </cell>
          <cell r="HT39">
            <v>98.115362061163026</v>
          </cell>
          <cell r="HU39">
            <v>101.83667670806545</v>
          </cell>
          <cell r="HV39">
            <v>108.94175879508475</v>
          </cell>
          <cell r="HW39">
            <v>122.65291026368429</v>
          </cell>
          <cell r="HX39">
            <v>132.76320808457345</v>
          </cell>
          <cell r="HY39">
            <v>141.03450087734032</v>
          </cell>
          <cell r="HZ39">
            <v>128.44295461699687</v>
          </cell>
          <cell r="IA39">
            <v>133.10331971378241</v>
          </cell>
          <cell r="IB39">
            <v>148.99679313527616</v>
          </cell>
          <cell r="IC39">
            <v>152.31208719468552</v>
          </cell>
          <cell r="ID39">
            <v>156.17135578880939</v>
          </cell>
          <cell r="IE39">
            <v>159.48959502214194</v>
          </cell>
          <cell r="IG39">
            <v>98.115362061163026</v>
          </cell>
          <cell r="IH39">
            <v>199.95203876922847</v>
          </cell>
          <cell r="II39">
            <v>308.89379756431322</v>
          </cell>
          <cell r="IJ39">
            <v>431.54670782799752</v>
          </cell>
          <cell r="IK39">
            <v>564.309915912571</v>
          </cell>
          <cell r="IL39">
            <v>705.34441678991129</v>
          </cell>
          <cell r="IM39">
            <v>833.78737140690816</v>
          </cell>
          <cell r="IN39">
            <v>966.89069112069058</v>
          </cell>
          <cell r="IO39">
            <v>1115.8874842559667</v>
          </cell>
          <cell r="IP39">
            <v>1268.1995714506522</v>
          </cell>
          <cell r="IQ39">
            <v>1424.3709272394617</v>
          </cell>
          <cell r="IR39">
            <v>1583.8605222616036</v>
          </cell>
        </row>
        <row r="40">
          <cell r="GQ40" t="str">
            <v>wynik na działalności</v>
          </cell>
          <cell r="GR40">
            <v>1431.9320004902288</v>
          </cell>
          <cell r="GS40">
            <v>1285.6718933309007</v>
          </cell>
          <cell r="GT40">
            <v>1452.9121296740432</v>
          </cell>
          <cell r="GU40">
            <v>1372.1493874397072</v>
          </cell>
          <cell r="GV40">
            <v>1424.7760599649228</v>
          </cell>
          <cell r="GW40">
            <v>1357.1492016373732</v>
          </cell>
          <cell r="GX40">
            <v>1380.8284246170506</v>
          </cell>
          <cell r="GY40">
            <v>1341.6551112466714</v>
          </cell>
          <cell r="GZ40">
            <v>1266.4572655131249</v>
          </cell>
          <cell r="HA40">
            <v>1375.5542002158495</v>
          </cell>
          <cell r="HB40">
            <v>1313.6644010249065</v>
          </cell>
          <cell r="HC40">
            <v>1308.8416612856627</v>
          </cell>
          <cell r="HE40">
            <v>1431.9320004902288</v>
          </cell>
          <cell r="HF40">
            <v>2717.6038938211295</v>
          </cell>
          <cell r="HG40">
            <v>4170.5160234951727</v>
          </cell>
          <cell r="HH40">
            <v>5542.6654109348801</v>
          </cell>
          <cell r="HI40">
            <v>6967.4414708998029</v>
          </cell>
          <cell r="HJ40">
            <v>8324.5906725371751</v>
          </cell>
          <cell r="HK40">
            <v>9705.4190971542266</v>
          </cell>
          <cell r="HL40">
            <v>11047.074208400898</v>
          </cell>
          <cell r="HM40">
            <v>12313.531473914023</v>
          </cell>
          <cell r="HN40">
            <v>13689.085674129872</v>
          </cell>
          <cell r="HO40">
            <v>15002.750075154778</v>
          </cell>
          <cell r="HP40">
            <v>16311.591736440441</v>
          </cell>
          <cell r="HS40" t="str">
            <v>wynik na działalności</v>
          </cell>
          <cell r="HT40">
            <v>1295.9499734800577</v>
          </cell>
          <cell r="HU40">
            <v>1367.7195527718482</v>
          </cell>
          <cell r="HV40">
            <v>1409.4731135751563</v>
          </cell>
          <cell r="HW40">
            <v>1499.9139032476253</v>
          </cell>
          <cell r="HX40">
            <v>1599.4598909295448</v>
          </cell>
          <cell r="HY40">
            <v>1683.1467060174903</v>
          </cell>
          <cell r="HZ40">
            <v>1731.9041257692681</v>
          </cell>
          <cell r="IA40">
            <v>1788.40992102313</v>
          </cell>
          <cell r="IB40">
            <v>1859.1313527624491</v>
          </cell>
          <cell r="IC40">
            <v>1940.4371730736802</v>
          </cell>
          <cell r="ID40">
            <v>2060.45881923148</v>
          </cell>
          <cell r="IE40">
            <v>2182.4429513258165</v>
          </cell>
          <cell r="IG40">
            <v>1295.9499734800577</v>
          </cell>
          <cell r="IH40">
            <v>2663.6695262519061</v>
          </cell>
          <cell r="II40">
            <v>4073.1426398270623</v>
          </cell>
          <cell r="IJ40">
            <v>5573.0565430746874</v>
          </cell>
          <cell r="IK40">
            <v>7172.516434004232</v>
          </cell>
          <cell r="IL40">
            <v>8855.6631400217229</v>
          </cell>
          <cell r="IM40">
            <v>10587.567265790991</v>
          </cell>
          <cell r="IN40">
            <v>12375.977186814122</v>
          </cell>
          <cell r="IO40">
            <v>14235.108539576571</v>
          </cell>
          <cell r="IP40">
            <v>16175.545712650252</v>
          </cell>
          <cell r="IQ40">
            <v>18236.004531881732</v>
          </cell>
          <cell r="IR40">
            <v>20418.44748320755</v>
          </cell>
        </row>
        <row r="41">
          <cell r="GQ41" t="str">
            <v>kapitał</v>
          </cell>
          <cell r="GR41">
            <v>13535.093608272002</v>
          </cell>
          <cell r="GS41">
            <v>13498.354464251999</v>
          </cell>
          <cell r="GT41">
            <v>13551.374957028</v>
          </cell>
          <cell r="GU41">
            <v>13854.743717496</v>
          </cell>
          <cell r="GV41">
            <v>13999.807980599999</v>
          </cell>
          <cell r="GW41">
            <v>14157.496458108</v>
          </cell>
          <cell r="GX41">
            <v>14358.594840935999</v>
          </cell>
          <cell r="GY41">
            <v>14410.359924864</v>
          </cell>
          <cell r="GZ41">
            <v>14395.918809384</v>
          </cell>
          <cell r="HA41">
            <v>14687.378115959998</v>
          </cell>
          <cell r="HB41">
            <v>15220.007260727996</v>
          </cell>
          <cell r="HC41">
            <v>15486.128936399999</v>
          </cell>
          <cell r="HE41">
            <v>13535.093608272002</v>
          </cell>
          <cell r="HF41">
            <v>13498.354464251999</v>
          </cell>
          <cell r="HG41">
            <v>13551.374957028</v>
          </cell>
          <cell r="HH41">
            <v>13854.743717496</v>
          </cell>
          <cell r="HI41">
            <v>13999.807980599999</v>
          </cell>
          <cell r="HJ41">
            <v>14157.496458108</v>
          </cell>
          <cell r="HK41">
            <v>14358.594840935999</v>
          </cell>
          <cell r="HL41">
            <v>14410.359924864</v>
          </cell>
          <cell r="HM41">
            <v>14395.918809384</v>
          </cell>
          <cell r="HN41">
            <v>14687.378115959998</v>
          </cell>
          <cell r="HO41">
            <v>15220.007260727996</v>
          </cell>
          <cell r="HP41">
            <v>15486.128936399999</v>
          </cell>
          <cell r="HS41" t="str">
            <v>kapitał</v>
          </cell>
          <cell r="HT41">
            <v>15392.764814415114</v>
          </cell>
          <cell r="HU41">
            <v>15714.66156955505</v>
          </cell>
          <cell r="HV41">
            <v>16121.027778215235</v>
          </cell>
          <cell r="HW41">
            <v>16675.015480339342</v>
          </cell>
          <cell r="HX41">
            <v>17389.092336371261</v>
          </cell>
          <cell r="HY41">
            <v>18222.386308169713</v>
          </cell>
          <cell r="HZ41">
            <v>19032.625657752338</v>
          </cell>
          <cell r="IA41">
            <v>19788.766850045038</v>
          </cell>
          <cell r="IB41">
            <v>20657.205054036516</v>
          </cell>
          <cell r="IC41">
            <v>21625.527125511362</v>
          </cell>
          <cell r="ID41">
            <v>22615.3116416884</v>
          </cell>
          <cell r="IE41">
            <v>23624.359175714697</v>
          </cell>
          <cell r="IG41">
            <v>15392.764814415114</v>
          </cell>
          <cell r="IH41">
            <v>15714.66156955505</v>
          </cell>
          <cell r="II41">
            <v>16121.027778215235</v>
          </cell>
          <cell r="IJ41">
            <v>16675.015480339342</v>
          </cell>
          <cell r="IK41">
            <v>17389.092336371261</v>
          </cell>
          <cell r="IL41">
            <v>18222.386308169713</v>
          </cell>
          <cell r="IM41">
            <v>19032.625657752338</v>
          </cell>
          <cell r="IN41">
            <v>19788.766850045038</v>
          </cell>
          <cell r="IO41">
            <v>20657.205054036516</v>
          </cell>
          <cell r="IP41">
            <v>21625.527125511362</v>
          </cell>
          <cell r="IQ41">
            <v>22615.3116416884</v>
          </cell>
          <cell r="IR41">
            <v>23624.359175714697</v>
          </cell>
        </row>
        <row r="42">
          <cell r="GQ42" t="str">
            <v>rynkowa marża odsetkowa</v>
          </cell>
          <cell r="GR42">
            <v>0.11109887986871304</v>
          </cell>
          <cell r="GS42">
            <v>0.10801368955065961</v>
          </cell>
          <cell r="GT42">
            <v>0.10925226045324025</v>
          </cell>
          <cell r="GU42">
            <v>0.10566755958874674</v>
          </cell>
          <cell r="GV42">
            <v>0.10223036591334081</v>
          </cell>
          <cell r="GW42">
            <v>0.10024410302537749</v>
          </cell>
          <cell r="GX42">
            <v>9.5779121151499197E-2</v>
          </cell>
          <cell r="GY42">
            <v>9.2489047023116167E-2</v>
          </cell>
          <cell r="GZ42">
            <v>8.9659245488296166E-2</v>
          </cell>
          <cell r="HA42">
            <v>9.2874315260813717E-2</v>
          </cell>
          <cell r="HB42">
            <v>8.8458931533347107E-2</v>
          </cell>
          <cell r="HC42">
            <v>7.403720437460462E-2</v>
          </cell>
          <cell r="HE42">
            <v>0.11109887986871304</v>
          </cell>
          <cell r="HF42">
            <v>0.10955628470968633</v>
          </cell>
          <cell r="HG42">
            <v>0.10945494329087097</v>
          </cell>
          <cell r="HH42">
            <v>0.10850809736533991</v>
          </cell>
          <cell r="HI42">
            <v>0.1072525510749401</v>
          </cell>
          <cell r="HJ42">
            <v>0.10608447640001299</v>
          </cell>
          <cell r="HK42">
            <v>0.10461228279308245</v>
          </cell>
          <cell r="HL42">
            <v>0.10309687832183667</v>
          </cell>
          <cell r="HM42">
            <v>0.10160380800699884</v>
          </cell>
          <cell r="HN42">
            <v>0.10073085873238033</v>
          </cell>
          <cell r="HO42">
            <v>9.9615228987013665E-2</v>
          </cell>
          <cell r="HP42">
            <v>9.7483726935979578E-2</v>
          </cell>
          <cell r="HS42" t="str">
            <v>rynkowa marża odsetkowa</v>
          </cell>
          <cell r="HT42">
            <v>0.10195578671562915</v>
          </cell>
          <cell r="HU42">
            <v>0.11684488696414397</v>
          </cell>
          <cell r="HV42">
            <v>0.10593099659064778</v>
          </cell>
          <cell r="HW42">
            <v>0.11345252738989818</v>
          </cell>
          <cell r="HX42">
            <v>0.11253526397817556</v>
          </cell>
          <cell r="HY42">
            <v>0.11650938297644974</v>
          </cell>
          <cell r="HZ42">
            <v>0.10902132842293159</v>
          </cell>
          <cell r="IA42">
            <v>0.10779542367061126</v>
          </cell>
          <cell r="IB42">
            <v>0.11125193145786583</v>
          </cell>
          <cell r="IC42">
            <v>0.10678471371187417</v>
          </cell>
          <cell r="ID42">
            <v>0.11193932872075406</v>
          </cell>
          <cell r="IE42">
            <v>0.10973480343796088</v>
          </cell>
          <cell r="IG42">
            <v>0.10195578671562915</v>
          </cell>
          <cell r="IH42">
            <v>0.10940033683988656</v>
          </cell>
          <cell r="II42">
            <v>0.10824389009014031</v>
          </cell>
          <cell r="IJ42">
            <v>0.10954604941507978</v>
          </cell>
          <cell r="IK42">
            <v>0.11014389232769894</v>
          </cell>
          <cell r="IL42">
            <v>0.11120480743582407</v>
          </cell>
          <cell r="IM42">
            <v>0.11089288186255372</v>
          </cell>
          <cell r="IN42">
            <v>0.11050569958856091</v>
          </cell>
          <cell r="IO42">
            <v>0.1105886142407059</v>
          </cell>
          <cell r="IP42">
            <v>0.11020822418782272</v>
          </cell>
          <cell r="IQ42">
            <v>0.11036559732718011</v>
          </cell>
          <cell r="IR42">
            <v>0.11031303116974517</v>
          </cell>
        </row>
        <row r="43">
          <cell r="GQ43" t="str">
            <v>wynik na działalności na produktach</v>
          </cell>
          <cell r="GR43">
            <v>2680.3836635989305</v>
          </cell>
          <cell r="GS43">
            <v>2603.3638927446709</v>
          </cell>
          <cell r="GT43">
            <v>2952.4715405126508</v>
          </cell>
          <cell r="GU43">
            <v>2763.6999434138024</v>
          </cell>
          <cell r="GV43">
            <v>2892.4435217269975</v>
          </cell>
          <cell r="GW43">
            <v>2818.9606091641881</v>
          </cell>
          <cell r="GX43">
            <v>3037.9093035735032</v>
          </cell>
          <cell r="GY43">
            <v>2807.9207060631411</v>
          </cell>
          <cell r="GZ43">
            <v>2879.2108823850726</v>
          </cell>
          <cell r="HA43">
            <v>3332.2378304840895</v>
          </cell>
          <cell r="HB43">
            <v>3092.4100877525743</v>
          </cell>
          <cell r="HC43">
            <v>3888.9441510310162</v>
          </cell>
          <cell r="HE43">
            <v>2680.3836635989305</v>
          </cell>
          <cell r="HF43">
            <v>5283.7475563436019</v>
          </cell>
          <cell r="HG43">
            <v>8236.2190968562536</v>
          </cell>
          <cell r="HH43">
            <v>10999.919040270055</v>
          </cell>
          <cell r="HI43">
            <v>13892.362561997052</v>
          </cell>
          <cell r="HJ43">
            <v>16711.323171161239</v>
          </cell>
          <cell r="HK43">
            <v>19749.232474734741</v>
          </cell>
          <cell r="HL43">
            <v>22557.153180797883</v>
          </cell>
          <cell r="HM43">
            <v>25436.364063182955</v>
          </cell>
          <cell r="HN43">
            <v>28768.601893667044</v>
          </cell>
          <cell r="HO43">
            <v>31861.011981419619</v>
          </cell>
          <cell r="HP43">
            <v>35749.956132450636</v>
          </cell>
          <cell r="HS43" t="str">
            <v>wynik na działalności na produktach</v>
          </cell>
          <cell r="HT43">
            <v>2871.7576237805597</v>
          </cell>
          <cell r="HU43">
            <v>2900.89764382162</v>
          </cell>
          <cell r="HV43">
            <v>3044.4994821168639</v>
          </cell>
          <cell r="HW43">
            <v>3211.2247924722897</v>
          </cell>
          <cell r="HX43">
            <v>3372.7464277582576</v>
          </cell>
          <cell r="HY43">
            <v>3468.9958131661838</v>
          </cell>
          <cell r="HZ43">
            <v>3586.8845977148503</v>
          </cell>
          <cell r="IA43">
            <v>3692.1361496903032</v>
          </cell>
          <cell r="IB43">
            <v>3787.2628752117962</v>
          </cell>
          <cell r="IC43">
            <v>3958.8761238332318</v>
          </cell>
          <cell r="ID43">
            <v>4113.8531508145079</v>
          </cell>
          <cell r="IE43">
            <v>4339.9426229547262</v>
          </cell>
          <cell r="IG43">
            <v>2871.7576237805597</v>
          </cell>
          <cell r="IH43">
            <v>5772.6552676021802</v>
          </cell>
          <cell r="II43">
            <v>8817.154749719044</v>
          </cell>
          <cell r="IJ43">
            <v>12028.379542191335</v>
          </cell>
          <cell r="IK43">
            <v>15401.125969949593</v>
          </cell>
          <cell r="IL43">
            <v>18870.121783115777</v>
          </cell>
          <cell r="IM43">
            <v>22457.006380830629</v>
          </cell>
          <cell r="IN43">
            <v>26149.142530520934</v>
          </cell>
          <cell r="IO43">
            <v>29936.40540573273</v>
          </cell>
          <cell r="IP43">
            <v>33895.28152956596</v>
          </cell>
          <cell r="IQ43">
            <v>38009.13468038047</v>
          </cell>
          <cell r="IR43">
            <v>42349.077303335194</v>
          </cell>
        </row>
        <row r="45">
          <cell r="GQ45" t="str">
            <v>koszty/doch. z tyt. rez. na należności</v>
          </cell>
          <cell r="GR45">
            <v>-263.84035000000017</v>
          </cell>
          <cell r="GS45">
            <v>-285.80155999999988</v>
          </cell>
          <cell r="GT45">
            <v>-311.82868000000002</v>
          </cell>
          <cell r="GU45">
            <v>-120.08762000000002</v>
          </cell>
          <cell r="GV45">
            <v>-298.75029000000006</v>
          </cell>
          <cell r="GW45">
            <v>-140.53548000001001</v>
          </cell>
          <cell r="GX45">
            <v>-169.72660999998971</v>
          </cell>
          <cell r="GY45">
            <v>-122.40879000000018</v>
          </cell>
          <cell r="GZ45">
            <v>-162.56321000000025</v>
          </cell>
          <cell r="HA45">
            <v>-94.700759999999491</v>
          </cell>
          <cell r="HB45">
            <v>-205.41746000000035</v>
          </cell>
          <cell r="HC45">
            <v>-332.56124999999997</v>
          </cell>
          <cell r="HE45">
            <v>-263.84035000000017</v>
          </cell>
          <cell r="HF45">
            <v>-549.64191000000005</v>
          </cell>
          <cell r="HG45">
            <v>-861.47059000000013</v>
          </cell>
          <cell r="HH45">
            <v>-981.55821000000014</v>
          </cell>
          <cell r="HI45">
            <v>-1280.3085000000001</v>
          </cell>
          <cell r="HJ45">
            <v>-1420.8439800000101</v>
          </cell>
          <cell r="HK45">
            <v>-1590.5705899999998</v>
          </cell>
          <cell r="HL45">
            <v>-1712.97938</v>
          </cell>
          <cell r="HM45">
            <v>-1875.5425900000002</v>
          </cell>
          <cell r="HN45">
            <v>-1970.2433499999997</v>
          </cell>
          <cell r="HO45">
            <v>-2175.6608100000003</v>
          </cell>
          <cell r="HP45">
            <v>-2508.2220600000001</v>
          </cell>
          <cell r="HS45" t="str">
            <v>koszty/doch. z tyt. rez. na należności</v>
          </cell>
          <cell r="HT45">
            <v>35.637885048218926</v>
          </cell>
          <cell r="HU45">
            <v>-234.77156324123172</v>
          </cell>
          <cell r="HV45">
            <v>-333.78970810257772</v>
          </cell>
          <cell r="HW45">
            <v>-418.85096732390286</v>
          </cell>
          <cell r="HX45">
            <v>-532.56753612067268</v>
          </cell>
          <cell r="HY45">
            <v>-522.00638918085838</v>
          </cell>
          <cell r="HZ45">
            <v>-563.67143308577784</v>
          </cell>
          <cell r="IA45">
            <v>-534.19554649477345</v>
          </cell>
          <cell r="IB45">
            <v>-553.7096985065408</v>
          </cell>
          <cell r="IC45">
            <v>-634.69669797207382</v>
          </cell>
          <cell r="ID45">
            <v>-681.57955666738667</v>
          </cell>
          <cell r="IE45">
            <v>-734.01774669240388</v>
          </cell>
          <cell r="IG45">
            <v>35.637885048218926</v>
          </cell>
          <cell r="IH45">
            <v>-199.1336781930128</v>
          </cell>
          <cell r="II45">
            <v>-532.92338629559049</v>
          </cell>
          <cell r="IJ45">
            <v>-951.77435361949335</v>
          </cell>
          <cell r="IK45">
            <v>-1484.3418897401662</v>
          </cell>
          <cell r="IL45">
            <v>-2006.3482789210245</v>
          </cell>
          <cell r="IM45">
            <v>-2570.0197120068024</v>
          </cell>
          <cell r="IN45">
            <v>-3104.2152585015756</v>
          </cell>
          <cell r="IO45">
            <v>-3657.9249570081165</v>
          </cell>
          <cell r="IP45">
            <v>-4292.6216549801902</v>
          </cell>
          <cell r="IQ45">
            <v>-4974.2012116475771</v>
          </cell>
          <cell r="IR45">
            <v>-5708.2189583399813</v>
          </cell>
        </row>
        <row r="47">
          <cell r="GQ47" t="str">
            <v>wynik na działalności z uwzgl. rezerw na należności</v>
          </cell>
          <cell r="GR47">
            <v>2416.5433135989306</v>
          </cell>
          <cell r="GS47">
            <v>2317.562332744671</v>
          </cell>
          <cell r="GT47">
            <v>2640.6428605126503</v>
          </cell>
          <cell r="GU47">
            <v>2643.6123234138022</v>
          </cell>
          <cell r="GV47">
            <v>2593.6932317269975</v>
          </cell>
          <cell r="GW47">
            <v>2678.4251291641781</v>
          </cell>
          <cell r="GX47">
            <v>2868.1826935735135</v>
          </cell>
          <cell r="GY47">
            <v>2685.5119160631411</v>
          </cell>
          <cell r="GZ47">
            <v>2716.6476723850724</v>
          </cell>
          <cell r="HA47">
            <v>3237.5370704840898</v>
          </cell>
          <cell r="HB47">
            <v>2886.9926277525747</v>
          </cell>
          <cell r="HC47">
            <v>3556.3829010310164</v>
          </cell>
          <cell r="HE47">
            <v>2416.5433135989306</v>
          </cell>
          <cell r="HF47">
            <v>4734.1056463436016</v>
          </cell>
          <cell r="HG47">
            <v>7374.7485068562519</v>
          </cell>
          <cell r="HH47">
            <v>10018.360830270056</v>
          </cell>
          <cell r="HI47">
            <v>12612.054061997052</v>
          </cell>
          <cell r="HJ47">
            <v>15290.479191161228</v>
          </cell>
          <cell r="HK47">
            <v>18158.661884734745</v>
          </cell>
          <cell r="HL47">
            <v>20844.173800797882</v>
          </cell>
          <cell r="HM47">
            <v>23560.821473182954</v>
          </cell>
          <cell r="HN47">
            <v>26798.358543667044</v>
          </cell>
          <cell r="HO47">
            <v>29685.351171419617</v>
          </cell>
          <cell r="HP47">
            <v>33241.734072450636</v>
          </cell>
          <cell r="HS47" t="str">
            <v>wynik na działalności z uwzgl. rezerw na należności</v>
          </cell>
          <cell r="HT47">
            <v>2907.3955088287785</v>
          </cell>
          <cell r="HU47">
            <v>2666.1260805803881</v>
          </cell>
          <cell r="HV47">
            <v>2710.7097740142863</v>
          </cell>
          <cell r="HW47">
            <v>2792.3738251483869</v>
          </cell>
          <cell r="HX47">
            <v>2840.1788916375849</v>
          </cell>
          <cell r="HY47">
            <v>2946.9894239853256</v>
          </cell>
          <cell r="HZ47">
            <v>3023.2131646290727</v>
          </cell>
          <cell r="IA47">
            <v>3157.9406031955295</v>
          </cell>
          <cell r="IB47">
            <v>3233.5531767052553</v>
          </cell>
          <cell r="IC47">
            <v>3324.1794258611581</v>
          </cell>
          <cell r="ID47">
            <v>3432.273594147121</v>
          </cell>
          <cell r="IE47">
            <v>3605.9248762623224</v>
          </cell>
          <cell r="IG47">
            <v>2907.3955088287785</v>
          </cell>
          <cell r="IH47">
            <v>5573.5215894091671</v>
          </cell>
          <cell r="II47">
            <v>8284.2313634234524</v>
          </cell>
          <cell r="IJ47">
            <v>11076.605188571839</v>
          </cell>
          <cell r="IK47">
            <v>13916.784080209423</v>
          </cell>
          <cell r="IL47">
            <v>16863.773504194749</v>
          </cell>
          <cell r="IM47">
            <v>19886.986668823822</v>
          </cell>
          <cell r="IN47">
            <v>23044.927272019351</v>
          </cell>
          <cell r="IO47">
            <v>26278.480448724607</v>
          </cell>
          <cell r="IP47">
            <v>29602.659874585766</v>
          </cell>
          <cell r="IQ47">
            <v>33034.933468732888</v>
          </cell>
          <cell r="IR47">
            <v>36640.858344995213</v>
          </cell>
        </row>
        <row r="50">
          <cell r="GQ50" t="str">
            <v>prowizje ZUS III</v>
          </cell>
          <cell r="GR50">
            <v>735.13555000000008</v>
          </cell>
          <cell r="GS50">
            <v>698.78030000000001</v>
          </cell>
          <cell r="GT50">
            <v>689.60429999999974</v>
          </cell>
          <cell r="GU50">
            <v>693.71180000000049</v>
          </cell>
          <cell r="GV50">
            <v>688.47125000000005</v>
          </cell>
          <cell r="GW50">
            <v>678.51869999999917</v>
          </cell>
          <cell r="GX50">
            <v>683.98710000000028</v>
          </cell>
          <cell r="GY50">
            <v>664.91744999999992</v>
          </cell>
          <cell r="GZ50">
            <v>650.2467000000006</v>
          </cell>
          <cell r="HA50">
            <v>665.69709999999941</v>
          </cell>
          <cell r="HB50">
            <v>654.90135000000009</v>
          </cell>
          <cell r="HC50">
            <v>651.3751000000002</v>
          </cell>
          <cell r="HE50">
            <v>735.13555000000008</v>
          </cell>
          <cell r="HF50">
            <v>1433.9158500000001</v>
          </cell>
          <cell r="HG50">
            <v>2123.5201499999998</v>
          </cell>
          <cell r="HH50">
            <v>2817.2319500000003</v>
          </cell>
          <cell r="HI50">
            <v>3505.7032000000004</v>
          </cell>
          <cell r="HJ50">
            <v>4184.2218999999996</v>
          </cell>
          <cell r="HK50">
            <v>4868.2089999999998</v>
          </cell>
          <cell r="HL50">
            <v>5533.1264499999997</v>
          </cell>
          <cell r="HM50">
            <v>6183.3731500000004</v>
          </cell>
          <cell r="HN50">
            <v>6849.0702499999998</v>
          </cell>
          <cell r="HO50">
            <v>7503.9715999999999</v>
          </cell>
          <cell r="HP50">
            <v>8155.3467000000001</v>
          </cell>
          <cell r="HS50" t="str">
            <v>prowizje ZUS III</v>
          </cell>
          <cell r="HT50">
            <v>797.85320000000002</v>
          </cell>
          <cell r="HU50">
            <v>790.94484999999997</v>
          </cell>
          <cell r="HV50">
            <v>784.03805</v>
          </cell>
          <cell r="HW50">
            <v>777.12970000000007</v>
          </cell>
          <cell r="HX50">
            <v>770.22135000000003</v>
          </cell>
          <cell r="HY50">
            <v>763.31455000000005</v>
          </cell>
          <cell r="HZ50">
            <v>756.40620000000013</v>
          </cell>
          <cell r="IA50">
            <v>749.49784999999997</v>
          </cell>
          <cell r="IB50">
            <v>742.58950000000004</v>
          </cell>
          <cell r="IC50">
            <v>735.68115</v>
          </cell>
          <cell r="ID50">
            <v>728.77280000000007</v>
          </cell>
          <cell r="IE50">
            <v>721.86599999999999</v>
          </cell>
          <cell r="IG50">
            <v>797.85320000000002</v>
          </cell>
          <cell r="IH50">
            <v>1588.7980499999999</v>
          </cell>
          <cell r="II50">
            <v>2372.8361</v>
          </cell>
          <cell r="IJ50">
            <v>3149.9657999999999</v>
          </cell>
          <cell r="IK50">
            <v>3920.1871499999997</v>
          </cell>
          <cell r="IL50">
            <v>4683.5016999999998</v>
          </cell>
          <cell r="IM50">
            <v>5439.9079000000002</v>
          </cell>
          <cell r="IN50">
            <v>6189.4057499999999</v>
          </cell>
          <cell r="IO50">
            <v>6931.9952499999999</v>
          </cell>
          <cell r="IP50">
            <v>7667.6764000000003</v>
          </cell>
          <cell r="IQ50">
            <v>8396.4492000000009</v>
          </cell>
          <cell r="IR50">
            <v>9118.3152000000009</v>
          </cell>
        </row>
        <row r="52">
          <cell r="GQ52" t="str">
            <v>Wynik detal bez ZUS III</v>
          </cell>
          <cell r="GR52">
            <v>3151.6788635989305</v>
          </cell>
          <cell r="GS52">
            <v>3016.3426327446709</v>
          </cell>
          <cell r="GT52">
            <v>3330.2471605126502</v>
          </cell>
          <cell r="GU52">
            <v>3337.3241234138027</v>
          </cell>
          <cell r="GV52">
            <v>3282.1644817269976</v>
          </cell>
          <cell r="GW52">
            <v>3356.9438291641773</v>
          </cell>
          <cell r="GX52">
            <v>3552.1697935735137</v>
          </cell>
          <cell r="GY52">
            <v>3350.4293660631411</v>
          </cell>
          <cell r="GZ52">
            <v>3366.894372385073</v>
          </cell>
          <cell r="HA52">
            <v>3903.2341704840892</v>
          </cell>
          <cell r="HB52">
            <v>3541.8939777525748</v>
          </cell>
          <cell r="HC52">
            <v>4207.7580010310166</v>
          </cell>
          <cell r="HE52">
            <v>3151.6788635989305</v>
          </cell>
          <cell r="HF52">
            <v>6168.021496343601</v>
          </cell>
          <cell r="HG52">
            <v>9498.2686568562513</v>
          </cell>
          <cell r="HH52">
            <v>12835.592780270053</v>
          </cell>
          <cell r="HI52">
            <v>16117.757261997051</v>
          </cell>
          <cell r="HJ52">
            <v>19474.701091161227</v>
          </cell>
          <cell r="HK52">
            <v>23026.870884734741</v>
          </cell>
          <cell r="HL52">
            <v>26377.300250797882</v>
          </cell>
          <cell r="HM52">
            <v>29744.194623182953</v>
          </cell>
          <cell r="HN52">
            <v>33647.428793667044</v>
          </cell>
          <cell r="HO52">
            <v>37189.322771419618</v>
          </cell>
          <cell r="HP52">
            <v>41397.080772450638</v>
          </cell>
          <cell r="HS52" t="str">
            <v>Wynik detal bez ZUS III</v>
          </cell>
          <cell r="HT52">
            <v>3705.2487088287785</v>
          </cell>
          <cell r="HU52">
            <v>3457.070930580388</v>
          </cell>
          <cell r="HV52">
            <v>3494.7478240142864</v>
          </cell>
          <cell r="HW52">
            <v>3569.5035251483869</v>
          </cell>
          <cell r="HX52">
            <v>3610.4002416375852</v>
          </cell>
          <cell r="HY52">
            <v>3710.3039739853257</v>
          </cell>
          <cell r="HZ52">
            <v>3779.6193646290731</v>
          </cell>
          <cell r="IA52">
            <v>3907.4384531955293</v>
          </cell>
          <cell r="IB52">
            <v>3976.1426767052553</v>
          </cell>
          <cell r="IC52">
            <v>4059.8605758611579</v>
          </cell>
          <cell r="ID52">
            <v>4161.0463941471207</v>
          </cell>
          <cell r="IE52">
            <v>4327.7908762623229</v>
          </cell>
          <cell r="IG52">
            <v>3705.2487088287785</v>
          </cell>
          <cell r="IH52">
            <v>7162.3196394091665</v>
          </cell>
          <cell r="II52">
            <v>10657.067463423453</v>
          </cell>
          <cell r="IJ52">
            <v>14226.570988571839</v>
          </cell>
          <cell r="IK52">
            <v>17836.971230209423</v>
          </cell>
          <cell r="IL52">
            <v>21547.27520419475</v>
          </cell>
          <cell r="IM52">
            <v>25326.894568823824</v>
          </cell>
          <cell r="IN52">
            <v>29234.333022019353</v>
          </cell>
          <cell r="IO52">
            <v>33210.475698724607</v>
          </cell>
          <cell r="IP52">
            <v>37270.336274585767</v>
          </cell>
          <cell r="IQ52">
            <v>41431.382668732891</v>
          </cell>
          <cell r="IR52">
            <v>45759.17354499521</v>
          </cell>
        </row>
        <row r="53">
          <cell r="IR53">
            <v>42349.077303335194</v>
          </cell>
        </row>
        <row r="54">
          <cell r="GU54">
            <v>-352.01545999999985</v>
          </cell>
          <cell r="GV54">
            <v>2593.6932317269975</v>
          </cell>
          <cell r="IQ54" t="str">
            <v>kontrolka</v>
          </cell>
          <cell r="IR54">
            <v>36640.858344995213</v>
          </cell>
        </row>
        <row r="55">
          <cell r="IR55">
            <v>45759.17354499521</v>
          </cell>
        </row>
        <row r="56">
          <cell r="GQ56" t="str">
            <v>ROE dla obszaru</v>
          </cell>
          <cell r="GR56">
            <v>1.4295190302510488</v>
          </cell>
          <cell r="GS56">
            <v>1.5144064568484898</v>
          </cell>
          <cell r="GT56">
            <v>1.5504510444393362</v>
          </cell>
          <cell r="GU56">
            <v>1.5698588000261038</v>
          </cell>
          <cell r="GV56">
            <v>1.4913861415716279</v>
          </cell>
          <cell r="GW56">
            <v>1.5880870350229999</v>
          </cell>
          <cell r="GX56">
            <v>1.6299303128552167</v>
          </cell>
          <cell r="GY56">
            <v>1.5237099000664722</v>
          </cell>
          <cell r="GZ56">
            <v>1.5953278138004934</v>
          </cell>
          <cell r="HA56">
            <v>1.802904359418477</v>
          </cell>
          <cell r="HB56">
            <v>1.6106685535000969</v>
          </cell>
          <cell r="HC56">
            <v>1.8790232699982781</v>
          </cell>
          <cell r="HE56">
            <v>1.4295190302510488</v>
          </cell>
          <cell r="HF56">
            <v>1.4680978209780924</v>
          </cell>
          <cell r="HG56">
            <v>1.4914709157186057</v>
          </cell>
          <cell r="HH56">
            <v>1.4873031658180915</v>
          </cell>
          <cell r="HI56">
            <v>1.4888195558329937</v>
          </cell>
          <cell r="HJ56">
            <v>1.5026525241638544</v>
          </cell>
          <cell r="HK56">
            <v>1.5089397549554442</v>
          </cell>
          <cell r="HL56">
            <v>1.5087431506141096</v>
          </cell>
          <cell r="HM56">
            <v>1.5204272884075627</v>
          </cell>
          <cell r="HN56">
            <v>1.5217883063099591</v>
          </cell>
          <cell r="HO56">
            <v>1.4875702476227164</v>
          </cell>
          <cell r="HP56">
            <v>1.4916816430835358</v>
          </cell>
          <cell r="HS56" t="str">
            <v>ROE dla obszaru</v>
          </cell>
          <cell r="HT56">
            <v>1.6123631713622202</v>
          </cell>
          <cell r="HU56">
            <v>1.6069664603576284</v>
          </cell>
          <cell r="HV56">
            <v>1.4427068340478226</v>
          </cell>
          <cell r="HW56">
            <v>1.4916433811978977</v>
          </cell>
          <cell r="HX56">
            <v>1.4167273446865218</v>
          </cell>
          <cell r="HY56">
            <v>1.4595446835833226</v>
          </cell>
          <cell r="HZ56">
            <v>1.3948839412152085</v>
          </cell>
          <cell r="IA56">
            <v>1.4066201932887912</v>
          </cell>
          <cell r="IB56">
            <v>1.431809311594255</v>
          </cell>
          <cell r="IC56">
            <v>1.3666889419524841</v>
          </cell>
          <cell r="ID56">
            <v>1.3993792920684189</v>
          </cell>
          <cell r="IE56">
            <v>1.3659758297116622</v>
          </cell>
          <cell r="IG56">
            <v>1.6123631713622202</v>
          </cell>
          <cell r="IH56">
            <v>1.5942698634757817</v>
          </cell>
          <cell r="II56">
            <v>1.5186806907750967</v>
          </cell>
          <cell r="IJ56">
            <v>1.4792382619828377</v>
          </cell>
          <cell r="IK56">
            <v>1.4251619435449441</v>
          </cell>
          <cell r="IL56">
            <v>1.3843192512305458</v>
          </cell>
          <cell r="IM56">
            <v>1.3417268782129332</v>
          </cell>
          <cell r="IN56">
            <v>1.3094944215775124</v>
          </cell>
          <cell r="IO56">
            <v>1.2786863564113775</v>
          </cell>
          <cell r="IP56">
            <v>1.2410922646320048</v>
          </cell>
          <cell r="IQ56">
            <v>1.2097670962919522</v>
          </cell>
          <cell r="IR56">
            <v>1.1788561360309693</v>
          </cell>
        </row>
        <row r="57">
          <cell r="GQ57" t="str">
            <v>zwrot na aktywach prac. dla obszaru</v>
          </cell>
          <cell r="GR57">
            <v>4.3628160059879115E-2</v>
          </cell>
          <cell r="GS57">
            <v>4.5846676333394544E-2</v>
          </cell>
          <cell r="GT57">
            <v>4.6830034124433303E-2</v>
          </cell>
          <cell r="GU57">
            <v>4.7471231949236241E-2</v>
          </cell>
          <cell r="GV57">
            <v>4.5863517435573792E-2</v>
          </cell>
          <cell r="GW57">
            <v>4.9542696625958595E-2</v>
          </cell>
          <cell r="GX57">
            <v>5.1214105382911219E-2</v>
          </cell>
          <cell r="GY57">
            <v>4.8019027356098629E-2</v>
          </cell>
          <cell r="GZ57">
            <v>5.0305712140663275E-2</v>
          </cell>
          <cell r="HA57">
            <v>5.6834646931441135E-2</v>
          </cell>
          <cell r="HB57">
            <v>5.1181409653369488E-2</v>
          </cell>
          <cell r="HC57">
            <v>5.9293360033378747E-2</v>
          </cell>
          <cell r="HE57">
            <v>4.3628160059879115E-2</v>
          </cell>
          <cell r="HF57">
            <v>4.4444742902253906E-2</v>
          </cell>
          <cell r="HG57">
            <v>4.5048590298418095E-2</v>
          </cell>
          <cell r="HH57">
            <v>4.4974817838527879E-2</v>
          </cell>
          <cell r="HI57">
            <v>4.5784589083960103E-2</v>
          </cell>
          <cell r="HJ57">
            <v>4.6877442166009857E-2</v>
          </cell>
          <cell r="HK57">
            <v>4.7412456236475241E-2</v>
          </cell>
          <cell r="HL57">
            <v>4.7547357026101085E-2</v>
          </cell>
          <cell r="HM57">
            <v>4.794386259663444E-2</v>
          </cell>
          <cell r="HN57">
            <v>4.7972761639679867E-2</v>
          </cell>
          <cell r="HO57">
            <v>4.7269776308908336E-2</v>
          </cell>
          <cell r="HP57">
            <v>4.7070634052666691E-2</v>
          </cell>
          <cell r="HS57" t="str">
            <v>zwrot na aktywach prac. dla obszaru</v>
          </cell>
          <cell r="HT57">
            <v>5.5680223477257686E-2</v>
          </cell>
          <cell r="HU57">
            <v>5.5723504555272932E-2</v>
          </cell>
          <cell r="HV57">
            <v>5.0303857386856561E-2</v>
          </cell>
          <cell r="HW57">
            <v>5.2478580806419067E-2</v>
          </cell>
          <cell r="HX57">
            <v>5.0450762414245939E-2</v>
          </cell>
          <cell r="HY57">
            <v>5.2690812186153631E-2</v>
          </cell>
          <cell r="HZ57">
            <v>5.0914730893127931E-2</v>
          </cell>
          <cell r="IA57">
            <v>5.1738783342562038E-2</v>
          </cell>
          <cell r="IB57">
            <v>5.3132364066987743E-2</v>
          </cell>
          <cell r="IC57">
            <v>5.1189325419080639E-2</v>
          </cell>
          <cell r="ID57">
            <v>5.2817889451879672E-2</v>
          </cell>
          <cell r="IE57">
            <v>5.1883261371606766E-2</v>
          </cell>
          <cell r="IG57">
            <v>5.5680223477257686E-2</v>
          </cell>
          <cell r="IH57">
            <v>5.5283234710422159E-2</v>
          </cell>
          <cell r="II57">
            <v>5.2952890415427903E-2</v>
          </cell>
          <cell r="IJ57">
            <v>5.2042147367068449E-2</v>
          </cell>
          <cell r="IK57">
            <v>5.0751125038474031E-2</v>
          </cell>
          <cell r="IL57">
            <v>4.9975109698723694E-2</v>
          </cell>
          <cell r="IM57">
            <v>4.8974442186762841E-2</v>
          </cell>
          <cell r="IN57">
            <v>4.8166270105851186E-2</v>
          </cell>
          <cell r="IO57">
            <v>4.7450193588063516E-2</v>
          </cell>
          <cell r="IP57">
            <v>4.6485102688099619E-2</v>
          </cell>
          <cell r="IQ57">
            <v>4.5661205018993324E-2</v>
          </cell>
          <cell r="IR57">
            <v>4.4775976042070828E-2</v>
          </cell>
        </row>
        <row r="58">
          <cell r="GQ58" t="str">
            <v>marża odsetkowa 1 (na produktach)</v>
          </cell>
          <cell r="GR58">
            <v>4.2210817848740707E-2</v>
          </cell>
          <cell r="GS58">
            <v>4.2617638442696067E-2</v>
          </cell>
          <cell r="GT58">
            <v>4.4013308977813546E-2</v>
          </cell>
          <cell r="GU58">
            <v>4.3161379366556028E-2</v>
          </cell>
          <cell r="GV58">
            <v>4.4233432317476402E-2</v>
          </cell>
          <cell r="GW58">
            <v>4.4197747194945375E-2</v>
          </cell>
          <cell r="GX58">
            <v>4.5307986868528903E-2</v>
          </cell>
          <cell r="GY58">
            <v>4.5369087409196138E-2</v>
          </cell>
          <cell r="GZ58">
            <v>4.6084993816214774E-2</v>
          </cell>
          <cell r="HA58">
            <v>4.7175972168249515E-2</v>
          </cell>
          <cell r="HB58">
            <v>4.667078564346961E-2</v>
          </cell>
          <cell r="HC58">
            <v>4.7940575494892598E-2</v>
          </cell>
          <cell r="HE58">
            <v>4.2210817848740707E-2</v>
          </cell>
          <cell r="HF58">
            <v>4.2175288658894534E-2</v>
          </cell>
          <cell r="HG58">
            <v>4.260175061432217E-2</v>
          </cell>
          <cell r="HH58">
            <v>4.2099128710888264E-2</v>
          </cell>
          <cell r="HI58">
            <v>4.3124508963298135E-2</v>
          </cell>
          <cell r="HJ58">
            <v>4.3745051317221249E-2</v>
          </cell>
          <cell r="HK58">
            <v>4.388109646113577E-2</v>
          </cell>
          <cell r="HL58">
            <v>4.4124157621900736E-2</v>
          </cell>
          <cell r="HM58">
            <v>4.4426300110791107E-2</v>
          </cell>
          <cell r="HN58">
            <v>4.3893364698074318E-2</v>
          </cell>
          <cell r="HO58">
            <v>4.3235932689787294E-2</v>
          </cell>
          <cell r="HP58">
            <v>4.251932003941377E-2</v>
          </cell>
          <cell r="HS58" t="str">
            <v>marża odsetkowa 1 (na produktach)</v>
          </cell>
          <cell r="HT58">
            <v>4.1053213893464266E-2</v>
          </cell>
          <cell r="HU58">
            <v>4.4358142466857368E-2</v>
          </cell>
          <cell r="HV58">
            <v>4.2291833496885797E-2</v>
          </cell>
          <cell r="HW58">
            <v>4.422535083338415E-2</v>
          </cell>
          <cell r="HX58">
            <v>4.4462835633323587E-2</v>
          </cell>
          <cell r="HY58">
            <v>4.583513513019484E-2</v>
          </cell>
          <cell r="HZ58">
            <v>4.4565505241208621E-2</v>
          </cell>
          <cell r="IA58">
            <v>4.4596099990137854E-2</v>
          </cell>
          <cell r="IB58">
            <v>4.574387829703256E-2</v>
          </cell>
          <cell r="IC58">
            <v>4.5063326760744232E-2</v>
          </cell>
          <cell r="ID58">
            <v>4.6608475345164192E-2</v>
          </cell>
          <cell r="IE58">
            <v>4.6367339433349176E-2</v>
          </cell>
          <cell r="IG58">
            <v>2.7424113598709703E-2</v>
          </cell>
          <cell r="IH58">
            <v>4.2313809097118252E-2</v>
          </cell>
          <cell r="II58">
            <v>4.1835345936137892E-2</v>
          </cell>
          <cell r="IJ58">
            <v>4.1806997965370109E-2</v>
          </cell>
          <cell r="IK58">
            <v>4.1577574044133432E-2</v>
          </cell>
          <cell r="IL58">
            <v>4.1384117884862001E-2</v>
          </cell>
          <cell r="IM58">
            <v>4.0906895326289036E-2</v>
          </cell>
          <cell r="IN58">
            <v>4.040793228553255E-2</v>
          </cell>
          <cell r="IO58">
            <v>3.9935742310793484E-2</v>
          </cell>
          <cell r="IP58">
            <v>3.9325457172606312E-2</v>
          </cell>
          <cell r="IQ58">
            <v>3.8801415254970044E-2</v>
          </cell>
          <cell r="IR58">
            <v>3.824270309383445E-2</v>
          </cell>
        </row>
        <row r="59">
          <cell r="GQ59" t="str">
            <v>marża prowizyjna</v>
          </cell>
          <cell r="GR59">
            <v>6.1807035609134859E-3</v>
          </cell>
          <cell r="GS59">
            <v>8.8828455280453526E-3</v>
          </cell>
          <cell r="GT59">
            <v>8.3467981238272843E-3</v>
          </cell>
          <cell r="GU59">
            <v>6.4662607718696963E-3</v>
          </cell>
          <cell r="GV59">
            <v>6.9127989589992589E-3</v>
          </cell>
          <cell r="GW59">
            <v>7.9444272267568221E-3</v>
          </cell>
          <cell r="GX59">
            <v>8.936747110775441E-3</v>
          </cell>
          <cell r="GY59">
            <v>4.8387036609930951E-3</v>
          </cell>
          <cell r="GZ59">
            <v>7.2309938673725165E-3</v>
          </cell>
          <cell r="HA59">
            <v>1.1321137351746433E-2</v>
          </cell>
          <cell r="HB59">
            <v>8.1523219723914127E-3</v>
          </cell>
          <cell r="HC59">
            <v>1.6897371406138652E-2</v>
          </cell>
          <cell r="HE59">
            <v>6.1807035609134859E-3</v>
          </cell>
          <cell r="HF59">
            <v>7.4296038477775477E-3</v>
          </cell>
          <cell r="HG59">
            <v>7.7091256626573559E-3</v>
          </cell>
          <cell r="HH59">
            <v>7.2821386896555814E-3</v>
          </cell>
          <cell r="HI59">
            <v>7.3078875503677877E-3</v>
          </cell>
          <cell r="HJ59">
            <v>7.4884041997551158E-3</v>
          </cell>
          <cell r="HK59">
            <v>7.6843562333436775E-3</v>
          </cell>
          <cell r="HL59">
            <v>7.3306530139035861E-3</v>
          </cell>
          <cell r="HM59">
            <v>7.3340998816826177E-3</v>
          </cell>
          <cell r="HN59">
            <v>7.6064045546912779E-3</v>
          </cell>
          <cell r="HO59">
            <v>7.4982796373741552E-3</v>
          </cell>
          <cell r="HP59">
            <v>8.1029819993984464E-3</v>
          </cell>
          <cell r="HS59" t="str">
            <v>marża prowizyjna</v>
          </cell>
          <cell r="HT59">
            <v>1.3944499963854903E-2</v>
          </cell>
          <cell r="HU59">
            <v>1.6272217157652744E-2</v>
          </cell>
          <cell r="HV59">
            <v>1.4206309251891631E-2</v>
          </cell>
          <cell r="HW59">
            <v>1.6124921125771664E-2</v>
          </cell>
          <cell r="HX59">
            <v>1.5448048575881772E-2</v>
          </cell>
          <cell r="HY59">
            <v>1.6188910622540392E-2</v>
          </cell>
          <cell r="HZ59">
            <v>1.5842165039548408E-2</v>
          </cell>
          <cell r="IA59">
            <v>1.5894788320670587E-2</v>
          </cell>
          <cell r="IB59">
            <v>1.6486806929605382E-2</v>
          </cell>
          <cell r="IC59">
            <v>1.5899747801402513E-2</v>
          </cell>
          <cell r="ID59">
            <v>1.6697970070933345E-2</v>
          </cell>
          <cell r="IE59">
            <v>1.6077216449338624E-2</v>
          </cell>
          <cell r="IG59">
            <v>1.3944499963854903E-2</v>
          </cell>
          <cell r="IH59">
            <v>1.4944613776423763E-2</v>
          </cell>
          <cell r="II59">
            <v>1.4523996138634705E-2</v>
          </cell>
          <cell r="IJ59">
            <v>1.4706951034780522E-2</v>
          </cell>
          <cell r="IK59">
            <v>1.4586584667340894E-2</v>
          </cell>
          <cell r="IL59">
            <v>1.4536723669663887E-2</v>
          </cell>
          <cell r="IM59">
            <v>1.439657417368829E-2</v>
          </cell>
          <cell r="IN59">
            <v>1.4246467239986337E-2</v>
          </cell>
          <cell r="IO59">
            <v>1.4119446862129577E-2</v>
          </cell>
          <cell r="IP59">
            <v>1.3900355954294931E-2</v>
          </cell>
          <cell r="IQ59">
            <v>1.3735178859198493E-2</v>
          </cell>
          <cell r="IR59">
            <v>1.3508848490571795E-2</v>
          </cell>
        </row>
        <row r="62">
          <cell r="GQ62" t="str">
            <v>detal bez ZUS III</v>
          </cell>
          <cell r="HS62" t="str">
            <v>detal bez ZUS III</v>
          </cell>
        </row>
        <row r="63">
          <cell r="GQ63" t="str">
            <v>ROE dla obszaru</v>
          </cell>
          <cell r="GR63">
            <v>1.8643923688025488</v>
          </cell>
          <cell r="GS63">
            <v>1.9710230419934782</v>
          </cell>
          <cell r="GT63">
            <v>1.955351579522405</v>
          </cell>
          <cell r="GU63">
            <v>1.9818063326755364</v>
          </cell>
          <cell r="GV63">
            <v>1.8872604371747441</v>
          </cell>
          <cell r="GW63">
            <v>1.9903931285395713</v>
          </cell>
          <cell r="GX63">
            <v>2.0186263713001278</v>
          </cell>
          <cell r="GY63">
            <v>1.9009717901485614</v>
          </cell>
          <cell r="GZ63">
            <v>1.9771795558893905</v>
          </cell>
          <cell r="HA63">
            <v>2.1736146177145401</v>
          </cell>
          <cell r="HB63">
            <v>1.9760415024815803</v>
          </cell>
          <cell r="HC63">
            <v>2.223178836049005</v>
          </cell>
          <cell r="HE63">
            <v>1.8643923688025488</v>
          </cell>
          <cell r="HF63">
            <v>1.9127707734029822</v>
          </cell>
          <cell r="HG63">
            <v>1.9209321427316912</v>
          </cell>
          <cell r="HH63">
            <v>1.90554304248721</v>
          </cell>
          <cell r="HI63">
            <v>1.9026585273002508</v>
          </cell>
          <cell r="HJ63">
            <v>1.9138516449429577</v>
          </cell>
          <cell r="HK63">
            <v>1.9134758458943495</v>
          </cell>
          <cell r="HL63">
            <v>1.9092419524711401</v>
          </cell>
          <cell r="HM63">
            <v>1.9194528182417965</v>
          </cell>
          <cell r="HN63">
            <v>1.9107238822916655</v>
          </cell>
          <cell r="HO63">
            <v>1.8636036934359834</v>
          </cell>
          <cell r="HP63">
            <v>1.8576427249831076</v>
          </cell>
          <cell r="HS63" t="str">
            <v>ROE dla obszaru</v>
          </cell>
          <cell r="HT63">
            <v>2.0548310474826326</v>
          </cell>
          <cell r="HU63">
            <v>2.0836962951544535</v>
          </cell>
          <cell r="HV63">
            <v>1.859991289850492</v>
          </cell>
          <cell r="HW63">
            <v>1.9067741788358923</v>
          </cell>
          <cell r="HX63">
            <v>1.8009262594869944</v>
          </cell>
          <cell r="HY63">
            <v>1.8375886915756106</v>
          </cell>
          <cell r="HZ63">
            <v>1.7438831033517208</v>
          </cell>
          <cell r="IA63">
            <v>1.7404639677947857</v>
          </cell>
          <cell r="IB63">
            <v>1.7606260969348595</v>
          </cell>
          <cell r="IC63">
            <v>1.6691537501652407</v>
          </cell>
          <cell r="ID63">
            <v>1.6965087419706006</v>
          </cell>
          <cell r="IE63">
            <v>1.6394289775522566</v>
          </cell>
          <cell r="IG63">
            <v>2.0548310474826326</v>
          </cell>
          <cell r="IH63">
            <v>2.0487352871097824</v>
          </cell>
          <cell r="II63">
            <v>1.9536734148260717</v>
          </cell>
          <cell r="IJ63">
            <v>1.8999041479624894</v>
          </cell>
          <cell r="IK63">
            <v>1.8266125592585885</v>
          </cell>
          <cell r="IL63">
            <v>1.7687801528708738</v>
          </cell>
          <cell r="IM63">
            <v>1.7087443035262955</v>
          </cell>
          <cell r="IN63">
            <v>1.6611983869159357</v>
          </cell>
          <cell r="IO63">
            <v>1.6159907818395864</v>
          </cell>
          <cell r="IP63">
            <v>1.5625597918088863</v>
          </cell>
          <cell r="IQ63">
            <v>1.5172521401913461</v>
          </cell>
          <cell r="IR63">
            <v>1.4722221298779088</v>
          </cell>
        </row>
        <row r="64">
          <cell r="GQ64" t="str">
            <v>zwrot na aktywach prac. dla obszaru</v>
          </cell>
          <cell r="GR64">
            <v>5.6900262927069969E-2</v>
          </cell>
          <cell r="GS64">
            <v>5.9670146705521045E-2</v>
          </cell>
          <cell r="GT64">
            <v>5.9059704930839285E-2</v>
          </cell>
          <cell r="GU64">
            <v>5.9928184684725321E-2</v>
          </cell>
          <cell r="GV64">
            <v>5.8037552819566268E-2</v>
          </cell>
          <cell r="GW64">
            <v>6.2093223330294649E-2</v>
          </cell>
          <cell r="GX64">
            <v>6.3427339741531405E-2</v>
          </cell>
          <cell r="GY64">
            <v>5.990826494619042E-2</v>
          </cell>
          <cell r="GZ64">
            <v>6.2346700614482435E-2</v>
          </cell>
          <cell r="HA64">
            <v>6.8520894476438984E-2</v>
          </cell>
          <cell r="HB64">
            <v>6.2791683249041233E-2</v>
          </cell>
          <cell r="HC64">
            <v>7.0153331919387232E-2</v>
          </cell>
          <cell r="HE64">
            <v>5.6900262927069969E-2</v>
          </cell>
          <cell r="HF64">
            <v>5.7906635402675599E-2</v>
          </cell>
          <cell r="HG64">
            <v>5.8020095582815165E-2</v>
          </cell>
          <cell r="HH64">
            <v>5.7622045853843361E-2</v>
          </cell>
          <cell r="HI64">
            <v>5.8511079128588758E-2</v>
          </cell>
          <cell r="HJ64">
            <v>5.9705399856203448E-2</v>
          </cell>
          <cell r="HK64">
            <v>6.0123400887994449E-2</v>
          </cell>
          <cell r="HL64">
            <v>6.0168895365924492E-2</v>
          </cell>
          <cell r="HM64">
            <v>6.052639470506474E-2</v>
          </cell>
          <cell r="HN64">
            <v>6.023354298646573E-2</v>
          </cell>
          <cell r="HO64">
            <v>5.921880318455832E-2</v>
          </cell>
          <cell r="HP64">
            <v>5.861868805164458E-2</v>
          </cell>
          <cell r="HS64" t="str">
            <v>zwrot na aktywach prac. dla obszaru</v>
          </cell>
          <cell r="HT64">
            <v>7.0960100034520884E-2</v>
          </cell>
          <cell r="HU64">
            <v>7.2254687860133796E-2</v>
          </cell>
          <cell r="HV64">
            <v>6.4853603225070097E-2</v>
          </cell>
          <cell r="HW64">
            <v>6.7083596578743535E-2</v>
          </cell>
          <cell r="HX64">
            <v>6.4132384529543396E-2</v>
          </cell>
          <cell r="HY64">
            <v>6.6338524412625693E-2</v>
          </cell>
          <cell r="HZ64">
            <v>6.3653567363370245E-2</v>
          </cell>
          <cell r="IA64">
            <v>6.401833883439946E-2</v>
          </cell>
          <cell r="IB64">
            <v>6.5334277414373781E-2</v>
          </cell>
          <cell r="IC64">
            <v>6.2518142840624472E-2</v>
          </cell>
          <cell r="ID64">
            <v>6.4032683415733732E-2</v>
          </cell>
          <cell r="IE64">
            <v>6.2269712459322571E-2</v>
          </cell>
          <cell r="IG64">
            <v>7.0960100034520884E-2</v>
          </cell>
          <cell r="IH64">
            <v>7.1042372644419469E-2</v>
          </cell>
          <cell r="II64">
            <v>6.812008269494764E-2</v>
          </cell>
          <cell r="IJ64">
            <v>6.6841897071423684E-2</v>
          </cell>
          <cell r="IK64">
            <v>6.5047093638489498E-2</v>
          </cell>
          <cell r="IL64">
            <v>6.3854477277601476E-2</v>
          </cell>
          <cell r="IM64">
            <v>6.2370964213275634E-2</v>
          </cell>
          <cell r="IN64">
            <v>6.1102765223854001E-2</v>
          </cell>
          <cell r="IO64">
            <v>5.9967070932088209E-2</v>
          </cell>
          <cell r="IP64">
            <v>5.8525666824673028E-2</v>
          </cell>
          <cell r="IQ64">
            <v>5.72668584317855E-2</v>
          </cell>
          <cell r="IR64">
            <v>5.5918768033869713E-2</v>
          </cell>
        </row>
        <row r="65">
          <cell r="GQ65" t="str">
            <v>marża odsetkowa 1 (na produktach)</v>
          </cell>
          <cell r="GR65">
            <v>4.2210817848740707E-2</v>
          </cell>
          <cell r="GS65">
            <v>4.2617638442696067E-2</v>
          </cell>
          <cell r="GT65">
            <v>4.4013308977813546E-2</v>
          </cell>
          <cell r="GU65">
            <v>4.3161379366556028E-2</v>
          </cell>
          <cell r="GV65">
            <v>4.4233432317476402E-2</v>
          </cell>
          <cell r="GW65">
            <v>4.4197747194945375E-2</v>
          </cell>
          <cell r="GX65">
            <v>4.5307986868528903E-2</v>
          </cell>
          <cell r="GY65">
            <v>4.5369087409196138E-2</v>
          </cell>
          <cell r="GZ65">
            <v>4.6084993816214774E-2</v>
          </cell>
          <cell r="HA65">
            <v>4.7175972168249515E-2</v>
          </cell>
          <cell r="HB65">
            <v>4.667078564346961E-2</v>
          </cell>
          <cell r="HC65">
            <v>4.7940575494892598E-2</v>
          </cell>
          <cell r="HE65">
            <v>4.2210817848740707E-2</v>
          </cell>
          <cell r="HF65">
            <v>4.2175288658894534E-2</v>
          </cell>
          <cell r="HG65">
            <v>4.260175061432217E-2</v>
          </cell>
          <cell r="HH65">
            <v>4.2099128710888264E-2</v>
          </cell>
          <cell r="HI65">
            <v>4.3124508963298135E-2</v>
          </cell>
          <cell r="HJ65">
            <v>4.3745051317221249E-2</v>
          </cell>
          <cell r="HK65">
            <v>4.388109646113577E-2</v>
          </cell>
          <cell r="HL65">
            <v>4.4124157621900736E-2</v>
          </cell>
          <cell r="HM65">
            <v>4.4426300110791107E-2</v>
          </cell>
          <cell r="HN65">
            <v>4.3893364698074318E-2</v>
          </cell>
          <cell r="HO65">
            <v>4.3235932689787294E-2</v>
          </cell>
          <cell r="HP65">
            <v>4.251932003941377E-2</v>
          </cell>
          <cell r="HS65" t="str">
            <v>marża odsetkowa 1 (na produktach)</v>
          </cell>
          <cell r="HT65">
            <v>4.1053213893464266E-2</v>
          </cell>
          <cell r="HU65">
            <v>4.4358142466857368E-2</v>
          </cell>
          <cell r="HV65">
            <v>4.2291833496885797E-2</v>
          </cell>
          <cell r="HW65">
            <v>4.422535083338415E-2</v>
          </cell>
          <cell r="HX65">
            <v>4.4462835633323587E-2</v>
          </cell>
          <cell r="HY65">
            <v>4.583513513019484E-2</v>
          </cell>
          <cell r="HZ65">
            <v>4.4565505241208621E-2</v>
          </cell>
          <cell r="IA65">
            <v>4.4596099990137854E-2</v>
          </cell>
          <cell r="IB65">
            <v>4.574387829703256E-2</v>
          </cell>
          <cell r="IC65">
            <v>4.5063326760744232E-2</v>
          </cell>
          <cell r="ID65">
            <v>4.6608475345164192E-2</v>
          </cell>
          <cell r="IE65">
            <v>4.6367339433349176E-2</v>
          </cell>
          <cell r="IG65">
            <v>2.7424113598709703E-2</v>
          </cell>
          <cell r="IH65">
            <v>4.2313809097118252E-2</v>
          </cell>
          <cell r="II65">
            <v>4.1835345936137892E-2</v>
          </cell>
          <cell r="IJ65">
            <v>4.1806997965370109E-2</v>
          </cell>
          <cell r="IK65">
            <v>4.1577574044133432E-2</v>
          </cell>
          <cell r="IL65">
            <v>4.1384117884862001E-2</v>
          </cell>
          <cell r="IM65">
            <v>4.0906895326289036E-2</v>
          </cell>
          <cell r="IN65">
            <v>4.040793228553255E-2</v>
          </cell>
          <cell r="IO65">
            <v>3.9935742310793484E-2</v>
          </cell>
          <cell r="IP65">
            <v>3.9325457172606312E-2</v>
          </cell>
          <cell r="IQ65">
            <v>3.8801415254970044E-2</v>
          </cell>
          <cell r="IR65">
            <v>3.824270309383445E-2</v>
          </cell>
        </row>
        <row r="66">
          <cell r="GQ66" t="str">
            <v>marża prowizyjna</v>
          </cell>
          <cell r="GR66">
            <v>1.9452806428104347E-2</v>
          </cell>
          <cell r="GS66">
            <v>2.2706315900171858E-2</v>
          </cell>
          <cell r="GT66">
            <v>2.0576468930233259E-2</v>
          </cell>
          <cell r="GU66">
            <v>1.8923213507358778E-2</v>
          </cell>
          <cell r="GV66">
            <v>1.9086834342991747E-2</v>
          </cell>
          <cell r="GW66">
            <v>2.049495393109288E-2</v>
          </cell>
          <cell r="GX66">
            <v>2.1149981469395635E-2</v>
          </cell>
          <cell r="GY66">
            <v>1.6727941251084889E-2</v>
          </cell>
          <cell r="GZ66">
            <v>1.9271982341191662E-2</v>
          </cell>
          <cell r="HA66">
            <v>2.3007384896744282E-2</v>
          </cell>
          <cell r="HB66">
            <v>1.976259556806316E-2</v>
          </cell>
          <cell r="HC66">
            <v>2.7757343292147133E-2</v>
          </cell>
          <cell r="HE66">
            <v>1.9452806428104347E-2</v>
          </cell>
          <cell r="HF66">
            <v>2.0891496348199229E-2</v>
          </cell>
          <cell r="HG66">
            <v>2.0680630947054433E-2</v>
          </cell>
          <cell r="HH66">
            <v>1.9929366704971061E-2</v>
          </cell>
          <cell r="HI66">
            <v>2.0034377594996454E-2</v>
          </cell>
          <cell r="HJ66">
            <v>2.0316361889948713E-2</v>
          </cell>
          <cell r="HK66">
            <v>2.0395300884862889E-2</v>
          </cell>
          <cell r="HL66">
            <v>1.9952191353727E-2</v>
          </cell>
          <cell r="HM66">
            <v>1.9916631990112923E-2</v>
          </cell>
          <cell r="HN66">
            <v>1.9867185901477149E-2</v>
          </cell>
          <cell r="HO66">
            <v>1.9447306513024145E-2</v>
          </cell>
          <cell r="HP66">
            <v>1.965103599837633E-2</v>
          </cell>
          <cell r="HS66" t="str">
            <v>marża prowizyjna</v>
          </cell>
          <cell r="HT66">
            <v>2.9224376521118103E-2</v>
          </cell>
          <cell r="HU66">
            <v>3.2803400462513621E-2</v>
          </cell>
          <cell r="HV66">
            <v>2.8756055090105166E-2</v>
          </cell>
          <cell r="HW66">
            <v>3.0729936898096135E-2</v>
          </cell>
          <cell r="HX66">
            <v>2.9129670691179218E-2</v>
          </cell>
          <cell r="HY66">
            <v>2.9836622849012451E-2</v>
          </cell>
          <cell r="HZ66">
            <v>2.8581001509790718E-2</v>
          </cell>
          <cell r="IA66">
            <v>2.8174343812508013E-2</v>
          </cell>
          <cell r="IB66">
            <v>2.8688720276991427E-2</v>
          </cell>
          <cell r="IC66">
            <v>2.7228565222946356E-2</v>
          </cell>
          <cell r="ID66">
            <v>2.7912764034787402E-2</v>
          </cell>
          <cell r="IE66">
            <v>2.6463667537054432E-2</v>
          </cell>
          <cell r="IG66">
            <v>2.9224376521118103E-2</v>
          </cell>
          <cell r="IH66">
            <v>3.0703751710421081E-2</v>
          </cell>
          <cell r="II66">
            <v>2.9691188418154421E-2</v>
          </cell>
          <cell r="IJ66">
            <v>2.9506700739135742E-2</v>
          </cell>
          <cell r="IK66">
            <v>2.8882553267356368E-2</v>
          </cell>
          <cell r="IL66">
            <v>2.8416091248541674E-2</v>
          </cell>
          <cell r="IM66">
            <v>2.7793096200201071E-2</v>
          </cell>
          <cell r="IN66">
            <v>2.7182962357989161E-2</v>
          </cell>
          <cell r="IO66">
            <v>2.6636324206154267E-2</v>
          </cell>
          <cell r="IP66">
            <v>2.5940920090868336E-2</v>
          </cell>
          <cell r="IQ66">
            <v>2.5340832271990681E-2</v>
          </cell>
          <cell r="IR66">
            <v>2.4651640482370688E-2</v>
          </cell>
        </row>
        <row r="70">
          <cell r="GR70">
            <v>342.34626999999978</v>
          </cell>
          <cell r="GS70">
            <v>449.03033000000028</v>
          </cell>
          <cell r="GT70">
            <v>470.65763000000004</v>
          </cell>
          <cell r="GU70">
            <v>360.09780999999953</v>
          </cell>
          <cell r="GV70">
            <v>390.93556000000012</v>
          </cell>
          <cell r="GW70">
            <v>429.49929999999949</v>
          </cell>
          <cell r="GX70">
            <v>500.49148000000037</v>
          </cell>
          <cell r="GY70">
            <v>270.60932000000116</v>
          </cell>
          <cell r="GZ70">
            <v>390.49367999999981</v>
          </cell>
          <cell r="HA70">
            <v>644.89890999999852</v>
          </cell>
          <cell r="HB70">
            <v>459.84848000000102</v>
          </cell>
          <cell r="HC70">
            <v>1013.4949799999989</v>
          </cell>
        </row>
      </sheetData>
      <sheetData sheetId="3" refreshError="1">
        <row r="8">
          <cell r="GR8">
            <v>39113</v>
          </cell>
          <cell r="GS8">
            <v>39141</v>
          </cell>
          <cell r="GT8">
            <v>39172</v>
          </cell>
          <cell r="GU8">
            <v>39202</v>
          </cell>
          <cell r="GV8">
            <v>39233</v>
          </cell>
          <cell r="GW8">
            <v>39263</v>
          </cell>
          <cell r="GX8">
            <v>39294</v>
          </cell>
          <cell r="GY8">
            <v>39325</v>
          </cell>
          <cell r="GZ8">
            <v>39355</v>
          </cell>
          <cell r="HA8">
            <v>39386</v>
          </cell>
          <cell r="HB8">
            <v>39416</v>
          </cell>
          <cell r="HC8">
            <v>39447</v>
          </cell>
          <cell r="HE8">
            <v>39113</v>
          </cell>
          <cell r="HF8">
            <v>39141</v>
          </cell>
          <cell r="HG8">
            <v>39172</v>
          </cell>
          <cell r="HH8">
            <v>39202</v>
          </cell>
          <cell r="HI8">
            <v>39233</v>
          </cell>
          <cell r="HJ8">
            <v>39263</v>
          </cell>
          <cell r="HK8">
            <v>39294</v>
          </cell>
          <cell r="HL8">
            <v>39325</v>
          </cell>
          <cell r="HM8">
            <v>39355</v>
          </cell>
          <cell r="HN8">
            <v>39386</v>
          </cell>
          <cell r="HO8">
            <v>39416</v>
          </cell>
          <cell r="HP8">
            <v>39447</v>
          </cell>
          <cell r="HT8">
            <v>39113</v>
          </cell>
          <cell r="HU8">
            <v>39141</v>
          </cell>
          <cell r="HV8">
            <v>39172</v>
          </cell>
          <cell r="HW8">
            <v>39202</v>
          </cell>
          <cell r="HX8">
            <v>39233</v>
          </cell>
          <cell r="HY8">
            <v>39263</v>
          </cell>
          <cell r="HZ8">
            <v>39294</v>
          </cell>
          <cell r="IA8">
            <v>39325</v>
          </cell>
          <cell r="IB8">
            <v>39355</v>
          </cell>
          <cell r="IC8">
            <v>39386</v>
          </cell>
          <cell r="ID8">
            <v>39416</v>
          </cell>
          <cell r="IE8">
            <v>39447</v>
          </cell>
          <cell r="IG8">
            <v>39113</v>
          </cell>
          <cell r="IH8">
            <v>39141</v>
          </cell>
          <cell r="II8">
            <v>39172</v>
          </cell>
          <cell r="IJ8">
            <v>39202</v>
          </cell>
          <cell r="IK8">
            <v>39233</v>
          </cell>
          <cell r="IL8">
            <v>39263</v>
          </cell>
          <cell r="IM8">
            <v>39294</v>
          </cell>
          <cell r="IN8">
            <v>39325</v>
          </cell>
          <cell r="IO8">
            <v>39355</v>
          </cell>
          <cell r="IP8">
            <v>39386</v>
          </cell>
          <cell r="IQ8">
            <v>39416</v>
          </cell>
          <cell r="IR8">
            <v>39447</v>
          </cell>
        </row>
        <row r="9">
          <cell r="GR9" t="str">
            <v>wykonanie</v>
          </cell>
          <cell r="GS9" t="str">
            <v>wykonanie</v>
          </cell>
          <cell r="GT9" t="str">
            <v>wykonanie</v>
          </cell>
          <cell r="GU9" t="str">
            <v>wykonanie</v>
          </cell>
          <cell r="GV9" t="str">
            <v>wykonanie</v>
          </cell>
          <cell r="GW9" t="str">
            <v>wykonanie</v>
          </cell>
          <cell r="GX9" t="str">
            <v>wykonanie</v>
          </cell>
          <cell r="GY9" t="str">
            <v>wykonanie</v>
          </cell>
          <cell r="GZ9" t="str">
            <v>wykonanie</v>
          </cell>
          <cell r="HA9" t="str">
            <v>wykonanie</v>
          </cell>
          <cell r="HB9" t="str">
            <v>wykonanie</v>
          </cell>
          <cell r="HC9" t="str">
            <v>wykonanie</v>
          </cell>
          <cell r="HE9" t="str">
            <v>wykonanie</v>
          </cell>
          <cell r="HF9" t="str">
            <v>wykonanie</v>
          </cell>
          <cell r="HG9" t="str">
            <v>wykonanie</v>
          </cell>
          <cell r="HH9" t="str">
            <v>wykonanie</v>
          </cell>
          <cell r="HI9" t="str">
            <v>wykonanie</v>
          </cell>
          <cell r="HJ9" t="str">
            <v>wykonanie</v>
          </cell>
          <cell r="HK9" t="str">
            <v>wykonanie</v>
          </cell>
          <cell r="HL9" t="str">
            <v>wykonanie</v>
          </cell>
          <cell r="HM9" t="str">
            <v>wykonanie</v>
          </cell>
          <cell r="HN9" t="str">
            <v>wykonanie</v>
          </cell>
          <cell r="HO9" t="str">
            <v>wykonanie</v>
          </cell>
          <cell r="HP9" t="str">
            <v>wykonanie</v>
          </cell>
          <cell r="HT9" t="str">
            <v>plan</v>
          </cell>
          <cell r="HU9" t="str">
            <v>plan</v>
          </cell>
          <cell r="HV9" t="str">
            <v>plan</v>
          </cell>
          <cell r="HW9" t="str">
            <v>plan</v>
          </cell>
          <cell r="HX9" t="str">
            <v>plan</v>
          </cell>
          <cell r="HY9" t="str">
            <v>plan</v>
          </cell>
          <cell r="HZ9" t="str">
            <v>plan</v>
          </cell>
          <cell r="IA9" t="str">
            <v>plan</v>
          </cell>
          <cell r="IB9" t="str">
            <v>plan</v>
          </cell>
          <cell r="IC9" t="str">
            <v>plan</v>
          </cell>
          <cell r="ID9" t="str">
            <v>plan</v>
          </cell>
          <cell r="IE9" t="str">
            <v>plan</v>
          </cell>
          <cell r="IG9" t="str">
            <v>plan</v>
          </cell>
          <cell r="IH9" t="str">
            <v>plan</v>
          </cell>
          <cell r="II9" t="str">
            <v>plan</v>
          </cell>
          <cell r="IJ9" t="str">
            <v>plan</v>
          </cell>
          <cell r="IK9" t="str">
            <v>plan</v>
          </cell>
          <cell r="IL9" t="str">
            <v>plan</v>
          </cell>
          <cell r="IM9" t="str">
            <v>plan</v>
          </cell>
          <cell r="IN9" t="str">
            <v>plan</v>
          </cell>
          <cell r="IO9" t="str">
            <v>plan</v>
          </cell>
          <cell r="IP9" t="str">
            <v>plan</v>
          </cell>
          <cell r="IQ9" t="str">
            <v>plan</v>
          </cell>
          <cell r="IR9" t="str">
            <v>plan</v>
          </cell>
        </row>
        <row r="10">
          <cell r="GQ10" t="str">
            <v>stawka WIBID 1M</v>
          </cell>
          <cell r="GR10">
            <v>3.9729032258064526E-2</v>
          </cell>
          <cell r="GS10">
            <v>3.9792857142857171E-2</v>
          </cell>
          <cell r="GT10">
            <v>3.9803225806451639E-2</v>
          </cell>
          <cell r="GU10">
            <v>4.0556666666666699E-2</v>
          </cell>
          <cell r="GV10">
            <v>4.2296774193548388E-2</v>
          </cell>
          <cell r="GW10">
            <v>4.2700000000000002E-2</v>
          </cell>
          <cell r="GX10">
            <v>4.5096774193548385E-2</v>
          </cell>
          <cell r="GY10">
            <v>4.5770967741935502E-2</v>
          </cell>
          <cell r="GZ10">
            <v>4.7633333333333347E-2</v>
          </cell>
          <cell r="HA10">
            <v>4.7783870967741941E-2</v>
          </cell>
          <cell r="HB10">
            <v>4.9103333333333339E-2</v>
          </cell>
          <cell r="HC10">
            <v>5.4109677419354844E-2</v>
          </cell>
          <cell r="HE10">
            <v>3.9729032258064526E-2</v>
          </cell>
          <cell r="HF10">
            <v>3.9760944700460848E-2</v>
          </cell>
          <cell r="HG10">
            <v>3.9775038402457781E-2</v>
          </cell>
          <cell r="HH10">
            <v>3.9970445468510009E-2</v>
          </cell>
          <cell r="HI10">
            <v>4.0435711213517682E-2</v>
          </cell>
          <cell r="HJ10">
            <v>4.0813092677931401E-2</v>
          </cell>
          <cell r="HK10">
            <v>4.1425047180162398E-2</v>
          </cell>
          <cell r="HL10">
            <v>4.196828725038404E-2</v>
          </cell>
          <cell r="HM10">
            <v>4.259773681515619E-2</v>
          </cell>
          <cell r="HN10">
            <v>4.3116350230414761E-2</v>
          </cell>
          <cell r="HO10">
            <v>4.3660621421589177E-2</v>
          </cell>
          <cell r="HP10">
            <v>4.4531376088069646E-2</v>
          </cell>
          <cell r="HS10" t="str">
            <v>stawka WIBID 1M</v>
          </cell>
          <cell r="HT10">
            <v>3.95E-2</v>
          </cell>
          <cell r="HU10">
            <v>3.95E-2</v>
          </cell>
          <cell r="HV10">
            <v>3.95E-2</v>
          </cell>
          <cell r="HW10">
            <v>3.95E-2</v>
          </cell>
          <cell r="HX10">
            <v>3.95E-2</v>
          </cell>
          <cell r="HY10">
            <v>3.95E-2</v>
          </cell>
          <cell r="HZ10">
            <v>3.95E-2</v>
          </cell>
          <cell r="IA10">
            <v>3.95E-2</v>
          </cell>
          <cell r="IB10">
            <v>3.95E-2</v>
          </cell>
          <cell r="IC10">
            <v>3.95E-2</v>
          </cell>
          <cell r="ID10">
            <v>3.95E-2</v>
          </cell>
          <cell r="IE10">
            <v>3.95E-2</v>
          </cell>
          <cell r="IG10">
            <v>3.95E-2</v>
          </cell>
          <cell r="IH10">
            <v>3.95E-2</v>
          </cell>
          <cell r="II10">
            <v>3.95E-2</v>
          </cell>
          <cell r="IJ10">
            <v>3.95E-2</v>
          </cell>
          <cell r="IK10">
            <v>3.95E-2</v>
          </cell>
          <cell r="IL10">
            <v>3.95E-2</v>
          </cell>
          <cell r="IM10">
            <v>3.95E-2</v>
          </cell>
          <cell r="IN10">
            <v>3.95E-2</v>
          </cell>
          <cell r="IO10">
            <v>3.95E-2</v>
          </cell>
          <cell r="IP10">
            <v>3.9499999999999993E-2</v>
          </cell>
          <cell r="IQ10">
            <v>3.9499999999999993E-2</v>
          </cell>
          <cell r="IR10">
            <v>3.9499999999999993E-2</v>
          </cell>
        </row>
        <row r="11">
          <cell r="GQ11" t="str">
            <v>stopa redyskonta</v>
          </cell>
          <cell r="GR11">
            <v>4.2500000000000003E-2</v>
          </cell>
          <cell r="GS11">
            <v>4.2500000000000003E-2</v>
          </cell>
          <cell r="GT11">
            <v>4.2500000000000003E-2</v>
          </cell>
          <cell r="GU11">
            <v>4.4999999999999998E-2</v>
          </cell>
          <cell r="GV11">
            <v>4.4999999999999998E-2</v>
          </cell>
          <cell r="GW11">
            <v>4.7500000000000001E-2</v>
          </cell>
          <cell r="GX11">
            <v>4.7500000000000001E-2</v>
          </cell>
          <cell r="GY11">
            <v>4.7500000000000001E-2</v>
          </cell>
          <cell r="GZ11">
            <v>0.05</v>
          </cell>
          <cell r="HA11">
            <v>0.05</v>
          </cell>
          <cell r="HB11">
            <v>0.05</v>
          </cell>
          <cell r="HC11">
            <v>5.2499999999999998E-2</v>
          </cell>
          <cell r="HE11">
            <v>4.2500000000000003E-2</v>
          </cell>
          <cell r="HF11">
            <v>4.2500000000000003E-2</v>
          </cell>
          <cell r="HG11">
            <v>4.2500000000000003E-2</v>
          </cell>
          <cell r="HH11">
            <v>4.3124999999999997E-2</v>
          </cell>
          <cell r="HI11">
            <v>4.3499999999999997E-2</v>
          </cell>
          <cell r="HJ11">
            <v>4.416666666666666E-2</v>
          </cell>
          <cell r="HK11">
            <v>4.4642857142857137E-2</v>
          </cell>
          <cell r="HL11">
            <v>4.4999999999999991E-2</v>
          </cell>
          <cell r="HM11">
            <v>4.5555555555555544E-2</v>
          </cell>
          <cell r="HN11">
            <v>4.5999999999999992E-2</v>
          </cell>
          <cell r="HO11">
            <v>4.6363636363636357E-2</v>
          </cell>
          <cell r="HP11">
            <v>4.6874999999999993E-2</v>
          </cell>
          <cell r="HS11" t="str">
            <v>stopa redyskonta</v>
          </cell>
          <cell r="HT11">
            <v>4.2500000000000003E-2</v>
          </cell>
          <cell r="HU11">
            <v>4.2500000000000003E-2</v>
          </cell>
          <cell r="HV11">
            <v>4.2500000000000003E-2</v>
          </cell>
          <cell r="HW11">
            <v>4.2500000000000003E-2</v>
          </cell>
          <cell r="HX11">
            <v>4.2500000000000003E-2</v>
          </cell>
          <cell r="HY11">
            <v>4.2500000000000003E-2</v>
          </cell>
          <cell r="HZ11">
            <v>4.2500000000000003E-2</v>
          </cell>
          <cell r="IA11">
            <v>4.2500000000000003E-2</v>
          </cell>
          <cell r="IB11">
            <v>4.2500000000000003E-2</v>
          </cell>
          <cell r="IC11">
            <v>4.2500000000000003E-2</v>
          </cell>
          <cell r="ID11">
            <v>4.2500000000000003E-2</v>
          </cell>
          <cell r="IE11">
            <v>4.2500000000000003E-2</v>
          </cell>
          <cell r="IG11">
            <v>4.2500000000000003E-2</v>
          </cell>
          <cell r="IH11">
            <v>4.2500000000000003E-2</v>
          </cell>
          <cell r="II11">
            <v>4.2500000000000003E-2</v>
          </cell>
          <cell r="IJ11">
            <v>4.2500000000000003E-2</v>
          </cell>
          <cell r="IK11">
            <v>4.2500000000000003E-2</v>
          </cell>
          <cell r="IL11">
            <v>4.2500000000000003E-2</v>
          </cell>
          <cell r="IM11">
            <v>4.2499999999999996E-2</v>
          </cell>
          <cell r="IN11">
            <v>4.2499999999999996E-2</v>
          </cell>
          <cell r="IO11">
            <v>4.2499999999999996E-2</v>
          </cell>
          <cell r="IP11">
            <v>4.2499999999999996E-2</v>
          </cell>
          <cell r="IQ11">
            <v>4.2499999999999989E-2</v>
          </cell>
          <cell r="IR11">
            <v>4.2499999999999989E-2</v>
          </cell>
        </row>
        <row r="13">
          <cell r="GQ13" t="str">
            <v>środki bieżące (średnia miesięczna)</v>
          </cell>
          <cell r="GR13">
            <v>187422.49496870965</v>
          </cell>
          <cell r="GS13">
            <v>185563.68729357139</v>
          </cell>
          <cell r="GT13">
            <v>184932.50599935482</v>
          </cell>
          <cell r="GU13">
            <v>183273.45404899993</v>
          </cell>
          <cell r="GV13">
            <v>184771.6204222581</v>
          </cell>
          <cell r="GW13">
            <v>189965.98401800008</v>
          </cell>
          <cell r="GX13">
            <v>196486.50836419349</v>
          </cell>
          <cell r="GY13">
            <v>204122.57653032261</v>
          </cell>
          <cell r="GZ13">
            <v>205209.95477833331</v>
          </cell>
          <cell r="HA13">
            <v>215465.53952161281</v>
          </cell>
          <cell r="HB13">
            <v>223176.62695833325</v>
          </cell>
          <cell r="HC13">
            <v>226251.19138129032</v>
          </cell>
          <cell r="HE13">
            <v>187422.49496870965</v>
          </cell>
          <cell r="HF13">
            <v>185563.68729357139</v>
          </cell>
          <cell r="HG13">
            <v>184932.50599935482</v>
          </cell>
          <cell r="HH13">
            <v>183273.45404899993</v>
          </cell>
          <cell r="HI13">
            <v>184771.6204222581</v>
          </cell>
          <cell r="HJ13">
            <v>189965.98401800008</v>
          </cell>
          <cell r="HK13">
            <v>196486.50836419349</v>
          </cell>
          <cell r="HL13">
            <v>204122.57653032261</v>
          </cell>
          <cell r="HM13">
            <v>205209.95477833331</v>
          </cell>
          <cell r="HN13">
            <v>215465.53952161281</v>
          </cell>
          <cell r="HO13">
            <v>223176.62695833325</v>
          </cell>
          <cell r="HP13">
            <v>226251.19138129032</v>
          </cell>
          <cell r="HS13" t="str">
            <v>środki bieżące (średnia miesięczna)</v>
          </cell>
          <cell r="HT13">
            <v>183792.02374428391</v>
          </cell>
          <cell r="HU13">
            <v>175237.84284081429</v>
          </cell>
          <cell r="HV13">
            <v>178535.52310877421</v>
          </cell>
          <cell r="HW13">
            <v>178477.66647611998</v>
          </cell>
          <cell r="HX13">
            <v>176004.99545318709</v>
          </cell>
          <cell r="HY13">
            <v>185967.82536372001</v>
          </cell>
          <cell r="HZ13">
            <v>191325.09669340649</v>
          </cell>
          <cell r="IA13">
            <v>193889.97188825803</v>
          </cell>
          <cell r="IB13">
            <v>201327.98313095994</v>
          </cell>
          <cell r="IC13">
            <v>207203.4</v>
          </cell>
          <cell r="ID13">
            <v>211997.52</v>
          </cell>
          <cell r="IE13">
            <v>222000</v>
          </cell>
          <cell r="IG13">
            <v>183792.02374428391</v>
          </cell>
          <cell r="IH13">
            <v>175237.84284081429</v>
          </cell>
          <cell r="II13">
            <v>178535.52310877421</v>
          </cell>
          <cell r="IJ13">
            <v>178477.66647611998</v>
          </cell>
          <cell r="IK13">
            <v>176004.99545318709</v>
          </cell>
          <cell r="IL13">
            <v>185967.82536372001</v>
          </cell>
          <cell r="IM13">
            <v>191325.09669340649</v>
          </cell>
          <cell r="IN13">
            <v>193889.97188825803</v>
          </cell>
          <cell r="IO13">
            <v>201327.98313095994</v>
          </cell>
          <cell r="IP13">
            <v>207203.4</v>
          </cell>
          <cell r="IQ13">
            <v>211997.52</v>
          </cell>
          <cell r="IR13">
            <v>222000</v>
          </cell>
        </row>
        <row r="14">
          <cell r="GQ14" t="str">
            <v xml:space="preserve">stopa procentowa </v>
          </cell>
          <cell r="GR14">
            <v>2.9850167343272727E-3</v>
          </cell>
          <cell r="GS14">
            <v>3.0104420093737365E-3</v>
          </cell>
          <cell r="GT14">
            <v>3.1211599732817309E-3</v>
          </cell>
          <cell r="GU14">
            <v>3.0733521461473552E-3</v>
          </cell>
          <cell r="GV14">
            <v>3.0537511763783628E-3</v>
          </cell>
          <cell r="GW14">
            <v>3.1021723426591084E-3</v>
          </cell>
          <cell r="GX14">
            <v>2.9961939063066528E-3</v>
          </cell>
          <cell r="GY14">
            <v>3.0265998113203491E-3</v>
          </cell>
          <cell r="GZ14">
            <v>3.3661090860796022E-3</v>
          </cell>
          <cell r="HA14">
            <v>3.289277337353241E-3</v>
          </cell>
          <cell r="HB14">
            <v>3.2230449403988417E-3</v>
          </cell>
          <cell r="HC14">
            <v>3.3227041572861582E-3</v>
          </cell>
          <cell r="HE14">
            <v>2.9850167343272727E-3</v>
          </cell>
          <cell r="HF14">
            <v>2.9977293718505046E-3</v>
          </cell>
          <cell r="HG14">
            <v>3.0388729056609136E-3</v>
          </cell>
          <cell r="HH14">
            <v>3.0474927157825241E-3</v>
          </cell>
          <cell r="HI14">
            <v>3.048744407901692E-3</v>
          </cell>
          <cell r="HJ14">
            <v>3.0576490636945951E-3</v>
          </cell>
          <cell r="HK14">
            <v>3.0488697554963175E-3</v>
          </cell>
          <cell r="HL14">
            <v>3.0460860124743214E-3</v>
          </cell>
          <cell r="HM14">
            <v>3.0816441317637971E-3</v>
          </cell>
          <cell r="HN14">
            <v>3.1024074523227411E-3</v>
          </cell>
          <cell r="HO14">
            <v>3.1133744966932958E-3</v>
          </cell>
          <cell r="HP14">
            <v>3.1308186350760344E-3</v>
          </cell>
          <cell r="HS14" t="str">
            <v xml:space="preserve">stopa procentowa </v>
          </cell>
          <cell r="HT14">
            <v>3.0999999999999999E-3</v>
          </cell>
          <cell r="HU14">
            <v>3.0999999999999999E-3</v>
          </cell>
          <cell r="HV14">
            <v>3.0999999999999999E-3</v>
          </cell>
          <cell r="HW14">
            <v>3.0999999999999999E-3</v>
          </cell>
          <cell r="HX14">
            <v>3.0999999999999999E-3</v>
          </cell>
          <cell r="HY14">
            <v>3.0999999999999999E-3</v>
          </cell>
          <cell r="HZ14">
            <v>3.0999999999999999E-3</v>
          </cell>
          <cell r="IA14">
            <v>3.0999999999999999E-3</v>
          </cell>
          <cell r="IB14">
            <v>3.0999999999999999E-3</v>
          </cell>
          <cell r="IC14">
            <v>3.0999999999999999E-3</v>
          </cell>
          <cell r="ID14">
            <v>3.0999999999999999E-3</v>
          </cell>
          <cell r="IE14">
            <v>3.0999999999999999E-3</v>
          </cell>
          <cell r="IG14">
            <v>3.0999999999999999E-3</v>
          </cell>
          <cell r="IH14">
            <v>3.0999999999999999E-3</v>
          </cell>
          <cell r="II14">
            <v>3.0999999999999999E-3</v>
          </cell>
          <cell r="IJ14">
            <v>3.0999999999999999E-3</v>
          </cell>
          <cell r="IK14">
            <v>3.0999999999999999E-3</v>
          </cell>
          <cell r="IL14">
            <v>3.0999999999999999E-3</v>
          </cell>
          <cell r="IM14">
            <v>3.0999999999999995E-3</v>
          </cell>
          <cell r="IN14">
            <v>3.0999999999999995E-3</v>
          </cell>
          <cell r="IO14">
            <v>3.0999999999999995E-3</v>
          </cell>
          <cell r="IP14">
            <v>3.0999999999999995E-3</v>
          </cell>
          <cell r="IQ14">
            <v>3.099999999999999E-3</v>
          </cell>
          <cell r="IR14">
            <v>3.099999999999999E-3</v>
          </cell>
        </row>
        <row r="15">
          <cell r="GQ15" t="str">
            <v>wynik odsetkowy</v>
          </cell>
          <cell r="GR15">
            <v>584.06997467030635</v>
          </cell>
          <cell r="GS15">
            <v>522.82981900632728</v>
          </cell>
          <cell r="GT15">
            <v>575.2965469777223</v>
          </cell>
          <cell r="GU15">
            <v>564.60271471480144</v>
          </cell>
          <cell r="GV15">
            <v>614.85121444836057</v>
          </cell>
          <cell r="GW15">
            <v>618.29364956498398</v>
          </cell>
          <cell r="GX15">
            <v>701.19937772936942</v>
          </cell>
          <cell r="GY15">
            <v>739.20203606480209</v>
          </cell>
          <cell r="GZ15">
            <v>745.08177274870218</v>
          </cell>
          <cell r="HA15">
            <v>812.45968940065779</v>
          </cell>
          <cell r="HB15">
            <v>838.9607773289606</v>
          </cell>
          <cell r="HC15">
            <v>971.30158457074788</v>
          </cell>
          <cell r="HE15">
            <v>584.06997467030635</v>
          </cell>
          <cell r="HF15">
            <v>1106.8997936766336</v>
          </cell>
          <cell r="HG15">
            <v>1682.1963406543559</v>
          </cell>
          <cell r="HH15">
            <v>2246.7990553691575</v>
          </cell>
          <cell r="HI15">
            <v>2861.6502698175182</v>
          </cell>
          <cell r="HJ15">
            <v>3479.9439193825019</v>
          </cell>
          <cell r="HK15">
            <v>4181.1432971118711</v>
          </cell>
          <cell r="HL15">
            <v>4920.3453331766732</v>
          </cell>
          <cell r="HM15">
            <v>5665.4271059253751</v>
          </cell>
          <cell r="HN15">
            <v>6477.8867953260333</v>
          </cell>
          <cell r="HO15">
            <v>7316.8475726549941</v>
          </cell>
          <cell r="HP15">
            <v>8288.1491572257419</v>
          </cell>
          <cell r="HS15" t="str">
            <v>wynik odsetkowy</v>
          </cell>
          <cell r="HT15">
            <v>567.51137441327887</v>
          </cell>
          <cell r="HU15">
            <v>488.73354264624089</v>
          </cell>
          <cell r="HV15">
            <v>551.28039855540976</v>
          </cell>
          <cell r="HW15">
            <v>533.32427357444692</v>
          </cell>
          <cell r="HX15">
            <v>543.46665779258342</v>
          </cell>
          <cell r="HY15">
            <v>555.70625349696536</v>
          </cell>
          <cell r="HZ15">
            <v>590.7719299902725</v>
          </cell>
          <cell r="IA15">
            <v>598.69172877900519</v>
          </cell>
          <cell r="IB15">
            <v>601.60524548259957</v>
          </cell>
          <cell r="IC15">
            <v>639.80081355821915</v>
          </cell>
          <cell r="ID15">
            <v>633.48779478082179</v>
          </cell>
          <cell r="IE15">
            <v>685.48962328767118</v>
          </cell>
          <cell r="IG15">
            <v>567.51137441327887</v>
          </cell>
          <cell r="IH15">
            <v>1056.2449170595198</v>
          </cell>
          <cell r="II15">
            <v>1607.5253156149297</v>
          </cell>
          <cell r="IJ15">
            <v>2140.8495891893767</v>
          </cell>
          <cell r="IK15">
            <v>2684.3162469819599</v>
          </cell>
          <cell r="IL15">
            <v>3240.0225004789254</v>
          </cell>
          <cell r="IM15">
            <v>3830.7944304691978</v>
          </cell>
          <cell r="IN15">
            <v>4429.486159248203</v>
          </cell>
          <cell r="IO15">
            <v>5031.0914047308024</v>
          </cell>
          <cell r="IP15">
            <v>5670.8922182890219</v>
          </cell>
          <cell r="IQ15">
            <v>6304.3800130698437</v>
          </cell>
          <cell r="IR15">
            <v>6989.8696363575145</v>
          </cell>
        </row>
        <row r="16">
          <cell r="GQ16" t="str">
            <v>przychody prowizyjne</v>
          </cell>
          <cell r="GR16">
            <v>1017.88474</v>
          </cell>
          <cell r="GS16">
            <v>1078.90778</v>
          </cell>
          <cell r="GT16">
            <v>1124.9192699999999</v>
          </cell>
          <cell r="GU16">
            <v>1059.84475</v>
          </cell>
          <cell r="GV16">
            <v>1115.7793599999986</v>
          </cell>
          <cell r="GW16">
            <v>1100.909810000001</v>
          </cell>
          <cell r="GX16">
            <v>1065.8688299999999</v>
          </cell>
          <cell r="GY16">
            <v>1068.6934100000019</v>
          </cell>
          <cell r="GZ16">
            <v>1021.4504299999976</v>
          </cell>
          <cell r="HA16">
            <v>1162.2959699999992</v>
          </cell>
          <cell r="HB16">
            <v>1081.7323899999999</v>
          </cell>
          <cell r="HC16">
            <v>1154.7535299999981</v>
          </cell>
          <cell r="HE16">
            <v>1017.88474</v>
          </cell>
          <cell r="HF16">
            <v>2096.79252</v>
          </cell>
          <cell r="HG16">
            <v>3221.7117899999998</v>
          </cell>
          <cell r="HH16">
            <v>4281.5565399999996</v>
          </cell>
          <cell r="HI16">
            <v>5397.3358999999982</v>
          </cell>
          <cell r="HJ16">
            <v>6498.2457099999992</v>
          </cell>
          <cell r="HK16">
            <v>7564.1145399999987</v>
          </cell>
          <cell r="HL16">
            <v>8632.8079500000003</v>
          </cell>
          <cell r="HM16">
            <v>9654.2583799999975</v>
          </cell>
          <cell r="HN16">
            <v>10816.554349999997</v>
          </cell>
          <cell r="HO16">
            <v>11898.286739999996</v>
          </cell>
          <cell r="HP16">
            <v>13053.040269999994</v>
          </cell>
          <cell r="HS16" t="str">
            <v>przychody prowizyjne</v>
          </cell>
          <cell r="HT16">
            <v>1153.1480856241392</v>
          </cell>
          <cell r="HU16">
            <v>1180.5004470051249</v>
          </cell>
          <cell r="HV16">
            <v>1192.8146839725412</v>
          </cell>
          <cell r="HW16">
            <v>1199.739593103674</v>
          </cell>
          <cell r="HX16">
            <v>1185.2451315331652</v>
          </cell>
          <cell r="HY16">
            <v>1186.1710943674411</v>
          </cell>
          <cell r="HZ16">
            <v>1206.0493078702173</v>
          </cell>
          <cell r="IA16">
            <v>1227.1373007894706</v>
          </cell>
          <cell r="IB16">
            <v>1258.7363446492316</v>
          </cell>
          <cell r="IC16">
            <v>1258.3039419756617</v>
          </cell>
          <cell r="ID16">
            <v>1184.5953703657365</v>
          </cell>
          <cell r="IE16">
            <v>1137.0871287469195</v>
          </cell>
          <cell r="IG16">
            <v>1153.1480856241392</v>
          </cell>
          <cell r="IH16">
            <v>2333.6485326292641</v>
          </cell>
          <cell r="II16">
            <v>3526.4632166018055</v>
          </cell>
          <cell r="IJ16">
            <v>4726.202809705479</v>
          </cell>
          <cell r="IK16">
            <v>5911.4479412386445</v>
          </cell>
          <cell r="IL16">
            <v>7097.6190356060852</v>
          </cell>
          <cell r="IM16">
            <v>8303.6683434763017</v>
          </cell>
          <cell r="IN16">
            <v>9530.8056442657726</v>
          </cell>
          <cell r="IO16">
            <v>10789.541988915003</v>
          </cell>
          <cell r="IP16">
            <v>12047.845930890666</v>
          </cell>
          <cell r="IQ16">
            <v>13232.441301256402</v>
          </cell>
          <cell r="IR16">
            <v>14369.528430003322</v>
          </cell>
        </row>
        <row r="19">
          <cell r="GQ19" t="str">
            <v>koszty prowizyjne w tym:</v>
          </cell>
          <cell r="GR19">
            <v>306.24998736879508</v>
          </cell>
          <cell r="GS19">
            <v>310.15216040699369</v>
          </cell>
          <cell r="GT19">
            <v>325.5624721183799</v>
          </cell>
          <cell r="GU19">
            <v>370.64304910354741</v>
          </cell>
          <cell r="GV19">
            <v>281.38580796109659</v>
          </cell>
          <cell r="GW19">
            <v>368.92619733517267</v>
          </cell>
          <cell r="GX19">
            <v>325.14290744805731</v>
          </cell>
          <cell r="GY19">
            <v>269.86457855566044</v>
          </cell>
          <cell r="GZ19">
            <v>347.1183330780093</v>
          </cell>
          <cell r="HA19">
            <v>280.09920790452401</v>
          </cell>
          <cell r="HB19">
            <v>357.24673537910803</v>
          </cell>
          <cell r="HC19">
            <v>296.10385673132487</v>
          </cell>
          <cell r="HE19">
            <v>306.24998736879508</v>
          </cell>
          <cell r="HF19">
            <v>616.40214777578876</v>
          </cell>
          <cell r="HG19">
            <v>941.96461989416866</v>
          </cell>
          <cell r="HH19">
            <v>1312.607668997716</v>
          </cell>
          <cell r="HI19">
            <v>1593.9934769588126</v>
          </cell>
          <cell r="HJ19">
            <v>1962.9196742939853</v>
          </cell>
          <cell r="HK19">
            <v>2288.0625817420428</v>
          </cell>
          <cell r="HL19">
            <v>2557.9271602977033</v>
          </cell>
          <cell r="HM19">
            <v>2905.0454933757128</v>
          </cell>
          <cell r="HN19">
            <v>3185.1447012802369</v>
          </cell>
          <cell r="HO19">
            <v>3542.3914366593449</v>
          </cell>
          <cell r="HP19">
            <v>3838.4952933906698</v>
          </cell>
          <cell r="HS19" t="str">
            <v>koszty prowizyjne w tym:</v>
          </cell>
          <cell r="HT19">
            <v>163.31974907561667</v>
          </cell>
          <cell r="HU19">
            <v>189.37079948064297</v>
          </cell>
          <cell r="HV19">
            <v>185.67046023611255</v>
          </cell>
          <cell r="HW19">
            <v>197.74080244595538</v>
          </cell>
          <cell r="HX19">
            <v>174.61857569391213</v>
          </cell>
          <cell r="HY19">
            <v>165.16709040116552</v>
          </cell>
          <cell r="HZ19">
            <v>195.08362549397552</v>
          </cell>
          <cell r="IA19">
            <v>199.55194365699555</v>
          </cell>
          <cell r="IB19">
            <v>176.1667686487306</v>
          </cell>
          <cell r="IC19">
            <v>192.93974350029612</v>
          </cell>
          <cell r="ID19">
            <v>195.3514902940498</v>
          </cell>
          <cell r="IE19">
            <v>197.79338392272541</v>
          </cell>
          <cell r="IG19">
            <v>163.31974907561667</v>
          </cell>
          <cell r="IH19">
            <v>352.69054855625961</v>
          </cell>
          <cell r="II19">
            <v>538.3610087923721</v>
          </cell>
          <cell r="IJ19">
            <v>736.10181123832751</v>
          </cell>
          <cell r="IK19">
            <v>910.72038693223965</v>
          </cell>
          <cell r="IL19">
            <v>1075.8874773334051</v>
          </cell>
          <cell r="IM19">
            <v>1270.9711028273805</v>
          </cell>
          <cell r="IN19">
            <v>1470.523046484376</v>
          </cell>
          <cell r="IO19">
            <v>1646.6898151331065</v>
          </cell>
          <cell r="IP19">
            <v>1839.6295586334027</v>
          </cell>
          <cell r="IQ19">
            <v>2034.9810489274525</v>
          </cell>
          <cell r="IR19">
            <v>2232.7744328501781</v>
          </cell>
        </row>
        <row r="20">
          <cell r="GQ20" t="str">
            <v>prowizje z tyt. zastepczej obsługi kasowej</v>
          </cell>
          <cell r="GR20">
            <v>306.24998736879508</v>
          </cell>
          <cell r="GS20">
            <v>310.15216040699369</v>
          </cell>
          <cell r="GT20">
            <v>325.5624721183799</v>
          </cell>
          <cell r="GU20">
            <v>370.64304910354741</v>
          </cell>
          <cell r="GV20">
            <v>281.38580796109659</v>
          </cell>
          <cell r="GW20">
            <v>368.92619733517267</v>
          </cell>
          <cell r="GX20">
            <v>325.14290744805731</v>
          </cell>
          <cell r="GY20">
            <v>269.86457855566044</v>
          </cell>
          <cell r="GZ20">
            <v>347.1183330780093</v>
          </cell>
          <cell r="HA20">
            <v>280.09920790452401</v>
          </cell>
          <cell r="HB20">
            <v>357.24673537910803</v>
          </cell>
          <cell r="HC20">
            <v>296.10385673132487</v>
          </cell>
          <cell r="HE20">
            <v>306.24998736879508</v>
          </cell>
          <cell r="HF20">
            <v>616.40214777578876</v>
          </cell>
          <cell r="HG20">
            <v>941.96461989416866</v>
          </cell>
          <cell r="HH20">
            <v>1312.607668997716</v>
          </cell>
          <cell r="HI20">
            <v>1593.9934769588126</v>
          </cell>
          <cell r="HJ20">
            <v>1962.9196742939853</v>
          </cell>
          <cell r="HK20">
            <v>2288.0625817420428</v>
          </cell>
          <cell r="HL20">
            <v>2557.9271602977033</v>
          </cell>
          <cell r="HM20">
            <v>2905.0454933757128</v>
          </cell>
          <cell r="HN20">
            <v>3185.1447012802369</v>
          </cell>
          <cell r="HO20">
            <v>3542.3914366593449</v>
          </cell>
          <cell r="HP20">
            <v>3838.4952933906698</v>
          </cell>
          <cell r="HS20" t="str">
            <v>prowizje z tyt. zastepczej obsługi kasowej</v>
          </cell>
          <cell r="HT20">
            <v>163.31974907561667</v>
          </cell>
          <cell r="HU20">
            <v>189.37079948064297</v>
          </cell>
          <cell r="HV20">
            <v>185.67046023611255</v>
          </cell>
          <cell r="HW20">
            <v>197.74080244595538</v>
          </cell>
          <cell r="HX20">
            <v>174.61857569391213</v>
          </cell>
          <cell r="HY20">
            <v>165.16709040116552</v>
          </cell>
          <cell r="HZ20">
            <v>195.08362549397552</v>
          </cell>
          <cell r="IA20">
            <v>199.55194365699555</v>
          </cell>
          <cell r="IB20">
            <v>176.1667686487306</v>
          </cell>
          <cell r="IC20">
            <v>192.93974350029612</v>
          </cell>
          <cell r="ID20">
            <v>195.3514902940498</v>
          </cell>
          <cell r="IE20">
            <v>197.79338392272541</v>
          </cell>
          <cell r="IG20">
            <v>163.31974907561667</v>
          </cell>
          <cell r="IH20">
            <v>352.69054855625961</v>
          </cell>
          <cell r="II20">
            <v>538.3610087923721</v>
          </cell>
          <cell r="IJ20">
            <v>736.10181123832751</v>
          </cell>
          <cell r="IK20">
            <v>910.72038693223965</v>
          </cell>
          <cell r="IL20">
            <v>1075.8874773334051</v>
          </cell>
          <cell r="IM20">
            <v>1270.9711028273805</v>
          </cell>
          <cell r="IN20">
            <v>1470.523046484376</v>
          </cell>
          <cell r="IO20">
            <v>1646.6898151331065</v>
          </cell>
          <cell r="IP20">
            <v>1839.6295586334027</v>
          </cell>
          <cell r="IQ20">
            <v>2034.9810489274525</v>
          </cell>
          <cell r="IR20">
            <v>2232.7744328501781</v>
          </cell>
        </row>
        <row r="21">
          <cell r="GQ21" t="str">
            <v>wynik na działalności</v>
          </cell>
          <cell r="GR21">
            <v>1295.7047273015112</v>
          </cell>
          <cell r="GS21">
            <v>1291.5854385993337</v>
          </cell>
          <cell r="GT21">
            <v>1374.6533448593423</v>
          </cell>
          <cell r="GU21">
            <v>1253.8044156112539</v>
          </cell>
          <cell r="GV21">
            <v>1449.2447664872627</v>
          </cell>
          <cell r="GW21">
            <v>1350.2772622298123</v>
          </cell>
          <cell r="GX21">
            <v>1441.925300281312</v>
          </cell>
          <cell r="GY21">
            <v>1538.0308675091435</v>
          </cell>
          <cell r="GZ21">
            <v>1419.4138696706905</v>
          </cell>
          <cell r="HA21">
            <v>1694.6564514961328</v>
          </cell>
          <cell r="HB21">
            <v>1563.4464319498525</v>
          </cell>
          <cell r="HC21">
            <v>1829.951257839421</v>
          </cell>
          <cell r="HE21">
            <v>1295.7047273015112</v>
          </cell>
          <cell r="HF21">
            <v>2587.2901659008448</v>
          </cell>
          <cell r="HG21">
            <v>3961.9435107601871</v>
          </cell>
          <cell r="HH21">
            <v>5215.7479263714413</v>
          </cell>
          <cell r="HI21">
            <v>6664.9926928587038</v>
          </cell>
          <cell r="HJ21">
            <v>8015.2699550885163</v>
          </cell>
          <cell r="HK21">
            <v>9457.1952553698284</v>
          </cell>
          <cell r="HL21">
            <v>10995.226122878972</v>
          </cell>
          <cell r="HM21">
            <v>12414.639992549663</v>
          </cell>
          <cell r="HN21">
            <v>14109.296444045794</v>
          </cell>
          <cell r="HO21">
            <v>15672.742875995647</v>
          </cell>
          <cell r="HP21">
            <v>17502.69413383507</v>
          </cell>
          <cell r="HS21" t="str">
            <v>wynik na działalności</v>
          </cell>
          <cell r="HT21">
            <v>1557.3397109618013</v>
          </cell>
          <cell r="HU21">
            <v>1479.8631901707229</v>
          </cell>
          <cell r="HV21">
            <v>1558.4246222918384</v>
          </cell>
          <cell r="HW21">
            <v>1535.3230642321657</v>
          </cell>
          <cell r="HX21">
            <v>1554.0932136318365</v>
          </cell>
          <cell r="HY21">
            <v>1576.7102574632411</v>
          </cell>
          <cell r="HZ21">
            <v>1601.7376123665144</v>
          </cell>
          <cell r="IA21">
            <v>1626.2770859114803</v>
          </cell>
          <cell r="IB21">
            <v>1684.1748214831007</v>
          </cell>
          <cell r="IC21">
            <v>1705.1650120335848</v>
          </cell>
          <cell r="ID21">
            <v>1622.7316748525084</v>
          </cell>
          <cell r="IE21">
            <v>1624.7833681118655</v>
          </cell>
          <cell r="IG21">
            <v>1557.3397109618013</v>
          </cell>
          <cell r="IH21">
            <v>3037.2029011325239</v>
          </cell>
          <cell r="II21">
            <v>4595.6275234243622</v>
          </cell>
          <cell r="IJ21">
            <v>6130.9505876565281</v>
          </cell>
          <cell r="IK21">
            <v>7685.0438012883642</v>
          </cell>
          <cell r="IL21">
            <v>9261.754058751605</v>
          </cell>
          <cell r="IM21">
            <v>10863.491671118119</v>
          </cell>
          <cell r="IN21">
            <v>12489.7687570296</v>
          </cell>
          <cell r="IO21">
            <v>14173.943578512701</v>
          </cell>
          <cell r="IP21">
            <v>15879.108590546286</v>
          </cell>
          <cell r="IQ21">
            <v>17501.840265398794</v>
          </cell>
          <cell r="IR21">
            <v>19126.623633510659</v>
          </cell>
        </row>
        <row r="22">
          <cell r="GQ22" t="str">
            <v>kapitał</v>
          </cell>
          <cell r="GR22">
            <v>2249.0699396245159</v>
          </cell>
          <cell r="GS22">
            <v>2226.7642475228563</v>
          </cell>
          <cell r="GT22">
            <v>2219.1900719922578</v>
          </cell>
          <cell r="GU22">
            <v>2199.2814485879994</v>
          </cell>
          <cell r="GV22">
            <v>2217.2594450670972</v>
          </cell>
          <cell r="GW22">
            <v>2279.591808216001</v>
          </cell>
          <cell r="GX22">
            <v>2357.8381003703221</v>
          </cell>
          <cell r="GY22">
            <v>2449.4709183638715</v>
          </cell>
          <cell r="GZ22">
            <v>2462.5194573399999</v>
          </cell>
          <cell r="HA22">
            <v>2585.5864742593535</v>
          </cell>
          <cell r="HB22">
            <v>2678.1195234999991</v>
          </cell>
          <cell r="HC22">
            <v>2715.014296575484</v>
          </cell>
          <cell r="HE22">
            <v>2249.0699396245159</v>
          </cell>
          <cell r="HF22">
            <v>2226.7642475228563</v>
          </cell>
          <cell r="HG22">
            <v>2219.1900719922578</v>
          </cell>
          <cell r="HH22">
            <v>2199.2814485879994</v>
          </cell>
          <cell r="HI22">
            <v>2217.2594450670972</v>
          </cell>
          <cell r="HJ22">
            <v>2279.591808216001</v>
          </cell>
          <cell r="HK22">
            <v>2357.8381003703221</v>
          </cell>
          <cell r="HL22">
            <v>2449.4709183638715</v>
          </cell>
          <cell r="HM22">
            <v>2462.5194573399999</v>
          </cell>
          <cell r="HN22">
            <v>2585.5864742593535</v>
          </cell>
          <cell r="HO22">
            <v>2678.1195234999991</v>
          </cell>
          <cell r="HP22">
            <v>2715.014296575484</v>
          </cell>
          <cell r="HS22" t="str">
            <v>kapitał</v>
          </cell>
          <cell r="HT22">
            <v>2205.5042849314068</v>
          </cell>
          <cell r="HU22">
            <v>2102.8541140897714</v>
          </cell>
          <cell r="HV22">
            <v>2142.4262773052906</v>
          </cell>
          <cell r="HW22">
            <v>2141.7319977134398</v>
          </cell>
          <cell r="HX22">
            <v>2112.0599454382454</v>
          </cell>
          <cell r="HY22">
            <v>2231.6139043646399</v>
          </cell>
          <cell r="HZ22">
            <v>2295.9011603208778</v>
          </cell>
          <cell r="IA22">
            <v>2326.6796626590963</v>
          </cell>
          <cell r="IB22">
            <v>2415.9357975715193</v>
          </cell>
          <cell r="IC22">
            <v>2486.4407999999999</v>
          </cell>
          <cell r="ID22">
            <v>2543.9702400000001</v>
          </cell>
          <cell r="IE22">
            <v>2664</v>
          </cell>
          <cell r="IG22">
            <v>2205.5042849314068</v>
          </cell>
          <cell r="IH22">
            <v>2102.8541140897714</v>
          </cell>
          <cell r="II22">
            <v>2142.4262773052906</v>
          </cell>
          <cell r="IJ22">
            <v>2141.7319977134398</v>
          </cell>
          <cell r="IK22">
            <v>2112.0599454382454</v>
          </cell>
          <cell r="IL22">
            <v>2231.6139043646399</v>
          </cell>
          <cell r="IM22">
            <v>2295.9011603208778</v>
          </cell>
          <cell r="IN22">
            <v>2326.6796626590963</v>
          </cell>
          <cell r="IO22">
            <v>2415.9357975715193</v>
          </cell>
          <cell r="IP22">
            <v>2486.4407999999999</v>
          </cell>
          <cell r="IQ22">
            <v>2543.9702400000001</v>
          </cell>
          <cell r="IR22">
            <v>2664</v>
          </cell>
        </row>
        <row r="23">
          <cell r="GQ23" t="str">
            <v>rynkowa marża odsetkowa</v>
          </cell>
          <cell r="GR23">
            <v>3.6744015523737253E-2</v>
          </cell>
          <cell r="GS23">
            <v>3.6782415133483432E-2</v>
          </cell>
          <cell r="GT23">
            <v>3.6682065833169908E-2</v>
          </cell>
          <cell r="GU23">
            <v>3.7483314520519347E-2</v>
          </cell>
          <cell r="GV23">
            <v>3.9243023017170024E-2</v>
          </cell>
          <cell r="GW23">
            <v>3.9597827657340892E-2</v>
          </cell>
          <cell r="GX23">
            <v>4.2100580287241729E-2</v>
          </cell>
          <cell r="GY23">
            <v>4.2744367930615153E-2</v>
          </cell>
          <cell r="GZ23">
            <v>4.4267224247253746E-2</v>
          </cell>
          <cell r="HA23">
            <v>4.4494593630388699E-2</v>
          </cell>
          <cell r="HB23">
            <v>4.5880288392934496E-2</v>
          </cell>
          <cell r="HC23">
            <v>5.0786973262068685E-2</v>
          </cell>
          <cell r="HE23">
            <v>3.6744015523737253E-2</v>
          </cell>
          <cell r="HF23">
            <v>3.6763215328610342E-2</v>
          </cell>
          <cell r="HG23">
            <v>3.6736165496796862E-2</v>
          </cell>
          <cell r="HH23">
            <v>3.6922952752727486E-2</v>
          </cell>
          <cell r="HI23">
            <v>3.7386966805615998E-2</v>
          </cell>
          <cell r="HJ23">
            <v>3.7755443614236807E-2</v>
          </cell>
          <cell r="HK23">
            <v>3.8376177424666084E-2</v>
          </cell>
          <cell r="HL23">
            <v>3.8922201237909716E-2</v>
          </cell>
          <cell r="HM23">
            <v>3.9516092683392387E-2</v>
          </cell>
          <cell r="HN23">
            <v>4.0013942778092018E-2</v>
          </cell>
          <cell r="HO23">
            <v>4.0547246924895884E-2</v>
          </cell>
          <cell r="HP23">
            <v>4.1400557452993619E-2</v>
          </cell>
          <cell r="HS23" t="str">
            <v>rynkowa marża odsetkowa</v>
          </cell>
          <cell r="HT23">
            <v>3.6400000000000002E-2</v>
          </cell>
          <cell r="HU23">
            <v>3.6400000000000002E-2</v>
          </cell>
          <cell r="HV23">
            <v>3.6400000000000002E-2</v>
          </cell>
          <cell r="HW23">
            <v>3.6400000000000002E-2</v>
          </cell>
          <cell r="HX23">
            <v>3.6400000000000002E-2</v>
          </cell>
          <cell r="HY23">
            <v>3.6400000000000002E-2</v>
          </cell>
          <cell r="HZ23">
            <v>3.6400000000000002E-2</v>
          </cell>
          <cell r="IA23">
            <v>3.6400000000000002E-2</v>
          </cell>
          <cell r="IB23">
            <v>3.6400000000000002E-2</v>
          </cell>
          <cell r="IC23">
            <v>3.6400000000000002E-2</v>
          </cell>
          <cell r="ID23">
            <v>3.6400000000000002E-2</v>
          </cell>
          <cell r="IE23">
            <v>3.6400000000000002E-2</v>
          </cell>
          <cell r="IG23">
            <v>3.6400000000000002E-2</v>
          </cell>
          <cell r="IH23">
            <v>3.6400000000000002E-2</v>
          </cell>
          <cell r="II23">
            <v>3.6400000000000002E-2</v>
          </cell>
          <cell r="IJ23">
            <v>3.6400000000000002E-2</v>
          </cell>
          <cell r="IK23">
            <v>3.6400000000000002E-2</v>
          </cell>
          <cell r="IL23">
            <v>3.6399999999999995E-2</v>
          </cell>
          <cell r="IM23">
            <v>3.6399999999999995E-2</v>
          </cell>
          <cell r="IN23">
            <v>3.6399999999999995E-2</v>
          </cell>
          <cell r="IO23">
            <v>3.6399999999999995E-2</v>
          </cell>
          <cell r="IP23">
            <v>3.6399999999999995E-2</v>
          </cell>
          <cell r="IQ23">
            <v>3.6399999999999995E-2</v>
          </cell>
          <cell r="IR23">
            <v>3.6399999999999995E-2</v>
          </cell>
        </row>
        <row r="24">
          <cell r="GQ24" t="str">
            <v>lokaty terminowe (średnia miesięczna)</v>
          </cell>
          <cell r="GR24">
            <v>347644.61013258074</v>
          </cell>
          <cell r="GS24">
            <v>395193.01795678562</v>
          </cell>
          <cell r="GT24">
            <v>336715.11396548385</v>
          </cell>
          <cell r="GU24">
            <v>324032.16130799998</v>
          </cell>
          <cell r="GV24">
            <v>342618.46590193553</v>
          </cell>
          <cell r="GW24">
            <v>356097.86785166664</v>
          </cell>
          <cell r="GX24">
            <v>335446.1458458064</v>
          </cell>
          <cell r="GY24">
            <v>369475.09936774196</v>
          </cell>
          <cell r="GZ24">
            <v>341609.52308899991</v>
          </cell>
          <cell r="HA24">
            <v>350051.87887096766</v>
          </cell>
          <cell r="HB24">
            <v>341957.73776333331</v>
          </cell>
          <cell r="HC24">
            <v>327599.07133645145</v>
          </cell>
          <cell r="HE24">
            <v>347644.61013258074</v>
          </cell>
          <cell r="HF24">
            <v>395193.01795678562</v>
          </cell>
          <cell r="HG24">
            <v>336715.11396548385</v>
          </cell>
          <cell r="HH24">
            <v>324032.16130799998</v>
          </cell>
          <cell r="HI24">
            <v>342618.46590193553</v>
          </cell>
          <cell r="HJ24">
            <v>356097.86785166664</v>
          </cell>
          <cell r="HK24">
            <v>335446.1458458064</v>
          </cell>
          <cell r="HL24">
            <v>369475.09936774196</v>
          </cell>
          <cell r="HM24">
            <v>341609.52308899991</v>
          </cell>
          <cell r="HN24">
            <v>350051.87887096766</v>
          </cell>
          <cell r="HO24">
            <v>341957.73776333331</v>
          </cell>
          <cell r="HP24">
            <v>327599.07133645145</v>
          </cell>
          <cell r="HS24" t="str">
            <v>lokaty terminowe (średnia miesięczna)</v>
          </cell>
          <cell r="HT24">
            <v>271253</v>
          </cell>
          <cell r="HU24">
            <v>276678.06</v>
          </cell>
          <cell r="HV24">
            <v>282211.62119999999</v>
          </cell>
          <cell r="HW24">
            <v>287855.85362399998</v>
          </cell>
          <cell r="HX24">
            <v>293612.97069648001</v>
          </cell>
          <cell r="HY24">
            <v>299485.23011040961</v>
          </cell>
          <cell r="HZ24">
            <v>302480.08241151372</v>
          </cell>
          <cell r="IA24">
            <v>305504.88323562883</v>
          </cell>
          <cell r="IB24">
            <v>311614.98090034141</v>
          </cell>
          <cell r="IC24">
            <v>317847.28051834827</v>
          </cell>
          <cell r="ID24">
            <v>324204.22612871527</v>
          </cell>
          <cell r="IE24">
            <v>326450</v>
          </cell>
          <cell r="IG24">
            <v>271253</v>
          </cell>
          <cell r="IH24">
            <v>276678.06</v>
          </cell>
          <cell r="II24">
            <v>282211.62119999999</v>
          </cell>
          <cell r="IJ24">
            <v>287855.85362399998</v>
          </cell>
          <cell r="IK24">
            <v>293612.97069648001</v>
          </cell>
          <cell r="IL24">
            <v>299485.23011040961</v>
          </cell>
          <cell r="IM24">
            <v>302480.08241151372</v>
          </cell>
          <cell r="IN24">
            <v>305504.88323562883</v>
          </cell>
          <cell r="IO24">
            <v>311614.98090034141</v>
          </cell>
          <cell r="IP24">
            <v>317847.28051834827</v>
          </cell>
          <cell r="IQ24">
            <v>324204.22612871527</v>
          </cell>
          <cell r="IR24">
            <v>326450</v>
          </cell>
        </row>
        <row r="25">
          <cell r="GQ25" t="str">
            <v>stopa procentowa</v>
          </cell>
          <cell r="GR25">
            <v>3.2687189411684373E-2</v>
          </cell>
          <cell r="GS25">
            <v>3.3830447337520587E-2</v>
          </cell>
          <cell r="GT25">
            <v>3.2573396920863869E-2</v>
          </cell>
          <cell r="GU25">
            <v>3.2015861573091726E-2</v>
          </cell>
          <cell r="GV25">
            <v>3.3554258836671215E-2</v>
          </cell>
          <cell r="GW25">
            <v>3.5153579488849375E-2</v>
          </cell>
          <cell r="GX25">
            <v>3.4759709547376359E-2</v>
          </cell>
          <cell r="GY25">
            <v>3.6593959360467269E-2</v>
          </cell>
          <cell r="GZ25">
            <v>3.5997648232412457E-2</v>
          </cell>
          <cell r="HA25">
            <v>3.7474447461497022E-2</v>
          </cell>
          <cell r="HB25">
            <v>3.7522166751534816E-2</v>
          </cell>
          <cell r="HC25">
            <v>3.6588723215469098E-2</v>
          </cell>
          <cell r="HE25">
            <v>3.2687189411684373E-2</v>
          </cell>
          <cell r="HF25">
            <v>3.3258818374602483E-2</v>
          </cell>
          <cell r="HG25">
            <v>3.3030344556689607E-2</v>
          </cell>
          <cell r="HH25">
            <v>3.2776723810790137E-2</v>
          </cell>
          <cell r="HI25">
            <v>3.293223081596635E-2</v>
          </cell>
          <cell r="HJ25">
            <v>3.3302455594780185E-2</v>
          </cell>
          <cell r="HK25">
            <v>3.3510634730865359E-2</v>
          </cell>
          <cell r="HL25">
            <v>3.3896050309565592E-2</v>
          </cell>
          <cell r="HM25">
            <v>3.4129561189881912E-2</v>
          </cell>
          <cell r="HN25">
            <v>3.4464049817043423E-2</v>
          </cell>
          <cell r="HO25">
            <v>3.4742060447451734E-2</v>
          </cell>
          <cell r="HP25">
            <v>3.4895949011453174E-2</v>
          </cell>
          <cell r="HS25" t="str">
            <v>stopa procentowa</v>
          </cell>
          <cell r="HT25">
            <v>3.1899999999999998E-2</v>
          </cell>
          <cell r="HU25">
            <v>3.1899999999999998E-2</v>
          </cell>
          <cell r="HV25">
            <v>3.1899999999999998E-2</v>
          </cell>
          <cell r="HW25">
            <v>3.1899999999999998E-2</v>
          </cell>
          <cell r="HX25">
            <v>3.1899999999999998E-2</v>
          </cell>
          <cell r="HY25">
            <v>3.1899999999999998E-2</v>
          </cell>
          <cell r="HZ25">
            <v>3.1899999999999998E-2</v>
          </cell>
          <cell r="IA25">
            <v>3.1899999999999998E-2</v>
          </cell>
          <cell r="IB25">
            <v>3.1899999999999998E-2</v>
          </cell>
          <cell r="IC25">
            <v>3.1899999999999998E-2</v>
          </cell>
          <cell r="ID25">
            <v>3.1899999999999998E-2</v>
          </cell>
          <cell r="IE25">
            <v>3.1899999999999998E-2</v>
          </cell>
          <cell r="IG25">
            <v>3.1899999999999998E-2</v>
          </cell>
          <cell r="IH25">
            <v>3.1899999999999998E-2</v>
          </cell>
          <cell r="II25">
            <v>3.1899999999999998E-2</v>
          </cell>
          <cell r="IJ25">
            <v>3.1899999999999998E-2</v>
          </cell>
          <cell r="IK25">
            <v>3.1899999999999998E-2</v>
          </cell>
          <cell r="IL25">
            <v>3.1899999999999991E-2</v>
          </cell>
          <cell r="IM25">
            <v>3.1899999999999991E-2</v>
          </cell>
          <cell r="IN25">
            <v>3.1899999999999991E-2</v>
          </cell>
          <cell r="IO25">
            <v>3.1899999999999991E-2</v>
          </cell>
          <cell r="IP25">
            <v>3.1899999999999991E-2</v>
          </cell>
          <cell r="IQ25">
            <v>3.1899999999999991E-2</v>
          </cell>
          <cell r="IR25">
            <v>3.1899999999999991E-2</v>
          </cell>
        </row>
        <row r="26">
          <cell r="GQ26" t="str">
            <v>wynik odsetkowy</v>
          </cell>
          <cell r="GR26">
            <v>206.3888694552777</v>
          </cell>
          <cell r="GS26">
            <v>179.12039579260272</v>
          </cell>
          <cell r="GT26">
            <v>205.20198144164453</v>
          </cell>
          <cell r="GU26">
            <v>227.41256465711319</v>
          </cell>
          <cell r="GV26">
            <v>252.56939312696611</v>
          </cell>
          <cell r="GW26">
            <v>220.92225412615576</v>
          </cell>
          <cell r="GX26">
            <v>292.16233861254221</v>
          </cell>
          <cell r="GY26">
            <v>284.6572920162638</v>
          </cell>
          <cell r="GZ26">
            <v>324.11308167901342</v>
          </cell>
          <cell r="HA26">
            <v>303.60683129160083</v>
          </cell>
          <cell r="HB26">
            <v>321.46509818085144</v>
          </cell>
          <cell r="HC26">
            <v>480.81386334678382</v>
          </cell>
          <cell r="HE26">
            <v>206.3888694552777</v>
          </cell>
          <cell r="HF26">
            <v>385.50926524788042</v>
          </cell>
          <cell r="HG26">
            <v>590.71124668952496</v>
          </cell>
          <cell r="HH26">
            <v>818.12381134663815</v>
          </cell>
          <cell r="HI26">
            <v>1070.6932044736043</v>
          </cell>
          <cell r="HJ26">
            <v>1291.6154585997601</v>
          </cell>
          <cell r="HK26">
            <v>1583.7777972123024</v>
          </cell>
          <cell r="HL26">
            <v>1868.4350892285661</v>
          </cell>
          <cell r="HM26">
            <v>2192.5481709075793</v>
          </cell>
          <cell r="HN26">
            <v>2496.1550021991802</v>
          </cell>
          <cell r="HO26">
            <v>2817.6201003800315</v>
          </cell>
          <cell r="HP26">
            <v>3298.4339637268154</v>
          </cell>
          <cell r="HS26" t="str">
            <v>wynik odsetkowy</v>
          </cell>
          <cell r="HT26">
            <v>174.08032854452048</v>
          </cell>
          <cell r="HU26">
            <v>160.37852203972599</v>
          </cell>
          <cell r="HV26">
            <v>181.1131738177192</v>
          </cell>
          <cell r="HW26">
            <v>178.77622963942611</v>
          </cell>
          <cell r="HX26">
            <v>188.43014603995516</v>
          </cell>
          <cell r="HY26">
            <v>185.99878931685888</v>
          </cell>
          <cell r="HZ26">
            <v>194.12073645036185</v>
          </cell>
          <cell r="IA26">
            <v>196.06194381486503</v>
          </cell>
          <cell r="IB26">
            <v>193.53211228177014</v>
          </cell>
          <cell r="IC26">
            <v>203.98284634498597</v>
          </cell>
          <cell r="ID26">
            <v>201.35080961795404</v>
          </cell>
          <cell r="IE26">
            <v>209.50375941780825</v>
          </cell>
          <cell r="IG26">
            <v>174.08032854452048</v>
          </cell>
          <cell r="IH26">
            <v>334.45885058424648</v>
          </cell>
          <cell r="II26">
            <v>515.57202440196568</v>
          </cell>
          <cell r="IJ26">
            <v>694.34825404139178</v>
          </cell>
          <cell r="IK26">
            <v>882.77840008134694</v>
          </cell>
          <cell r="IL26">
            <v>1068.7771893982058</v>
          </cell>
          <cell r="IM26">
            <v>1262.8979258485676</v>
          </cell>
          <cell r="IN26">
            <v>1458.9598696634328</v>
          </cell>
          <cell r="IO26">
            <v>1652.491981945203</v>
          </cell>
          <cell r="IP26">
            <v>1856.474828290189</v>
          </cell>
          <cell r="IQ26">
            <v>2057.8256379081431</v>
          </cell>
          <cell r="IR26">
            <v>2267.3293973259515</v>
          </cell>
        </row>
        <row r="27">
          <cell r="GQ27" t="str">
            <v>przychody prowizyjne</v>
          </cell>
          <cell r="GR27">
            <v>0</v>
          </cell>
          <cell r="GS27">
            <v>0</v>
          </cell>
          <cell r="GT27">
            <v>0</v>
          </cell>
          <cell r="GU27">
            <v>0</v>
          </cell>
          <cell r="GV27">
            <v>0</v>
          </cell>
          <cell r="GW27">
            <v>0</v>
          </cell>
          <cell r="GX27">
            <v>0</v>
          </cell>
          <cell r="GY27">
            <v>0</v>
          </cell>
          <cell r="GZ27">
            <v>0</v>
          </cell>
          <cell r="HA27">
            <v>0</v>
          </cell>
          <cell r="HB27">
            <v>0</v>
          </cell>
          <cell r="HC27">
            <v>0</v>
          </cell>
          <cell r="HE27">
            <v>0</v>
          </cell>
          <cell r="HF27">
            <v>0</v>
          </cell>
          <cell r="HG27">
            <v>0</v>
          </cell>
          <cell r="HH27">
            <v>0</v>
          </cell>
          <cell r="HI27">
            <v>0</v>
          </cell>
          <cell r="HJ27">
            <v>0</v>
          </cell>
          <cell r="HK27">
            <v>0</v>
          </cell>
          <cell r="HL27">
            <v>0</v>
          </cell>
          <cell r="HM27">
            <v>0</v>
          </cell>
          <cell r="HN27">
            <v>0</v>
          </cell>
          <cell r="HO27">
            <v>0</v>
          </cell>
          <cell r="HP27">
            <v>0</v>
          </cell>
          <cell r="HS27" t="str">
            <v>przychody prowizyjne</v>
          </cell>
          <cell r="HT27">
            <v>0</v>
          </cell>
          <cell r="HU27">
            <v>0</v>
          </cell>
          <cell r="HV27">
            <v>0</v>
          </cell>
          <cell r="HW27">
            <v>0</v>
          </cell>
          <cell r="HX27">
            <v>0</v>
          </cell>
          <cell r="HY27">
            <v>0</v>
          </cell>
          <cell r="HZ27">
            <v>0</v>
          </cell>
          <cell r="IA27">
            <v>0</v>
          </cell>
          <cell r="IB27">
            <v>0</v>
          </cell>
          <cell r="IC27">
            <v>0</v>
          </cell>
          <cell r="ID27">
            <v>0</v>
          </cell>
          <cell r="IE27">
            <v>0</v>
          </cell>
          <cell r="IG27">
            <v>0</v>
          </cell>
          <cell r="IH27">
            <v>0</v>
          </cell>
          <cell r="II27">
            <v>0</v>
          </cell>
          <cell r="IJ27">
            <v>0</v>
          </cell>
          <cell r="IK27">
            <v>0</v>
          </cell>
          <cell r="IL27">
            <v>0</v>
          </cell>
          <cell r="IM27">
            <v>0</v>
          </cell>
          <cell r="IN27">
            <v>0</v>
          </cell>
          <cell r="IO27">
            <v>0</v>
          </cell>
          <cell r="IP27">
            <v>0</v>
          </cell>
          <cell r="IQ27">
            <v>0</v>
          </cell>
          <cell r="IR27">
            <v>0</v>
          </cell>
        </row>
        <row r="28">
          <cell r="GQ28" t="str">
            <v>koszty prowizyjne w tym:</v>
          </cell>
          <cell r="GR28">
            <v>1.4908795787933823E-2</v>
          </cell>
          <cell r="GS28">
            <v>1.509876053358335E-2</v>
          </cell>
          <cell r="GT28">
            <v>1.5848962002348772E-2</v>
          </cell>
          <cell r="GU28">
            <v>1.804356492151472E-2</v>
          </cell>
          <cell r="GV28">
            <v>1.3698363172380686E-2</v>
          </cell>
          <cell r="GW28">
            <v>1.795998551427044E-2</v>
          </cell>
          <cell r="GX28">
            <v>1.5828536845621702E-2</v>
          </cell>
          <cell r="GY28">
            <v>1.3137489169062808E-2</v>
          </cell>
          <cell r="GZ28">
            <v>1.6898339773238943E-2</v>
          </cell>
          <cell r="HA28">
            <v>1.3635729186110229E-2</v>
          </cell>
          <cell r="HB28">
            <v>1.7391408468073792E-2</v>
          </cell>
          <cell r="HC28">
            <v>1.4414864046054002E-2</v>
          </cell>
          <cell r="HE28">
            <v>1.4908795787933823E-2</v>
          </cell>
          <cell r="HF28">
            <v>3.0007556321517172E-2</v>
          </cell>
          <cell r="HG28">
            <v>4.5856518323865947E-2</v>
          </cell>
          <cell r="HH28">
            <v>6.3900083245380671E-2</v>
          </cell>
          <cell r="HI28">
            <v>7.7598446417761355E-2</v>
          </cell>
          <cell r="HJ28">
            <v>9.5558431932031798E-2</v>
          </cell>
          <cell r="HK28">
            <v>0.1113869687776535</v>
          </cell>
          <cell r="HL28">
            <v>0.12452445794671631</v>
          </cell>
          <cell r="HM28">
            <v>0.14142279771995525</v>
          </cell>
          <cell r="HN28">
            <v>0.15505852690606547</v>
          </cell>
          <cell r="HO28">
            <v>0.17244993537413927</v>
          </cell>
          <cell r="HP28">
            <v>0.18686479942019327</v>
          </cell>
          <cell r="HS28" t="str">
            <v>koszty prowizyjne w tym:</v>
          </cell>
          <cell r="HT28">
            <v>0</v>
          </cell>
          <cell r="HU28">
            <v>0</v>
          </cell>
          <cell r="HV28">
            <v>0</v>
          </cell>
          <cell r="HW28">
            <v>0</v>
          </cell>
          <cell r="HX28">
            <v>0</v>
          </cell>
          <cell r="HY28">
            <v>0</v>
          </cell>
          <cell r="HZ28">
            <v>0</v>
          </cell>
          <cell r="IA28">
            <v>0</v>
          </cell>
          <cell r="IB28">
            <v>0</v>
          </cell>
          <cell r="IC28">
            <v>0</v>
          </cell>
          <cell r="ID28">
            <v>0</v>
          </cell>
          <cell r="IE28">
            <v>0</v>
          </cell>
          <cell r="IG28">
            <v>0</v>
          </cell>
          <cell r="IH28">
            <v>0</v>
          </cell>
          <cell r="II28">
            <v>0</v>
          </cell>
          <cell r="IJ28">
            <v>0</v>
          </cell>
          <cell r="IK28">
            <v>0</v>
          </cell>
          <cell r="IL28">
            <v>0</v>
          </cell>
          <cell r="IM28">
            <v>0</v>
          </cell>
          <cell r="IN28">
            <v>0</v>
          </cell>
          <cell r="IO28">
            <v>0</v>
          </cell>
          <cell r="IP28">
            <v>0</v>
          </cell>
          <cell r="IQ28">
            <v>0</v>
          </cell>
          <cell r="IR28">
            <v>0</v>
          </cell>
        </row>
        <row r="29">
          <cell r="GQ29" t="str">
            <v>prowizje z tyt. zastepczej obsługi kasowej</v>
          </cell>
          <cell r="GR29">
            <v>1.4908795787933823E-2</v>
          </cell>
          <cell r="GS29">
            <v>1.509876053358335E-2</v>
          </cell>
          <cell r="GT29">
            <v>1.5848962002348772E-2</v>
          </cell>
          <cell r="GU29">
            <v>1.804356492151472E-2</v>
          </cell>
          <cell r="GV29">
            <v>1.3698363172380686E-2</v>
          </cell>
          <cell r="GW29">
            <v>1.795998551427044E-2</v>
          </cell>
          <cell r="GX29">
            <v>1.5828536845621702E-2</v>
          </cell>
          <cell r="GY29">
            <v>1.3137489169062808E-2</v>
          </cell>
          <cell r="GZ29">
            <v>1.6898339773238943E-2</v>
          </cell>
          <cell r="HA29">
            <v>1.3635729186110229E-2</v>
          </cell>
          <cell r="HB29">
            <v>1.7391408468073792E-2</v>
          </cell>
          <cell r="HC29">
            <v>1.4414864046054002E-2</v>
          </cell>
          <cell r="HE29">
            <v>1.4908795787933823E-2</v>
          </cell>
          <cell r="HF29">
            <v>3.0007556321517172E-2</v>
          </cell>
          <cell r="HG29">
            <v>4.5856518323865947E-2</v>
          </cell>
          <cell r="HH29">
            <v>6.3900083245380671E-2</v>
          </cell>
          <cell r="HI29">
            <v>7.7598446417761355E-2</v>
          </cell>
          <cell r="HJ29">
            <v>9.5558431932031798E-2</v>
          </cell>
          <cell r="HK29">
            <v>0.1113869687776535</v>
          </cell>
          <cell r="HL29">
            <v>0.12452445794671631</v>
          </cell>
          <cell r="HM29">
            <v>0.14142279771995525</v>
          </cell>
          <cell r="HN29">
            <v>0.15505852690606547</v>
          </cell>
          <cell r="HO29">
            <v>0.17244993537413927</v>
          </cell>
          <cell r="HP29">
            <v>0.18686479942019327</v>
          </cell>
          <cell r="HS29" t="str">
            <v>prowizje z tyt. zastepczej obsługi kasowej</v>
          </cell>
          <cell r="HT29" t="e">
            <v>#REF!</v>
          </cell>
          <cell r="HU29" t="e">
            <v>#REF!</v>
          </cell>
          <cell r="HV29" t="e">
            <v>#REF!</v>
          </cell>
          <cell r="HW29" t="e">
            <v>#REF!</v>
          </cell>
          <cell r="HX29" t="e">
            <v>#REF!</v>
          </cell>
          <cell r="HY29" t="e">
            <v>#REF!</v>
          </cell>
          <cell r="HZ29" t="e">
            <v>#REF!</v>
          </cell>
          <cell r="IA29" t="e">
            <v>#REF!</v>
          </cell>
          <cell r="IB29" t="e">
            <v>#REF!</v>
          </cell>
          <cell r="IC29" t="e">
            <v>#REF!</v>
          </cell>
          <cell r="ID29" t="e">
            <v>#REF!</v>
          </cell>
          <cell r="IE29" t="e">
            <v>#REF!</v>
          </cell>
          <cell r="IG29">
            <v>0</v>
          </cell>
          <cell r="IH29">
            <v>0</v>
          </cell>
          <cell r="II29">
            <v>0</v>
          </cell>
          <cell r="IJ29">
            <v>0</v>
          </cell>
          <cell r="IK29">
            <v>0</v>
          </cell>
          <cell r="IL29">
            <v>0</v>
          </cell>
          <cell r="IM29">
            <v>0</v>
          </cell>
          <cell r="IN29">
            <v>0</v>
          </cell>
          <cell r="IO29">
            <v>0</v>
          </cell>
          <cell r="IP29">
            <v>0</v>
          </cell>
          <cell r="IQ29">
            <v>0</v>
          </cell>
          <cell r="IR29">
            <v>0</v>
          </cell>
        </row>
        <row r="30">
          <cell r="GQ30" t="str">
            <v>obsługa depozytów przez urzędy pocztowe</v>
          </cell>
          <cell r="GR30">
            <v>0</v>
          </cell>
          <cell r="GS30">
            <v>0</v>
          </cell>
          <cell r="GT30">
            <v>0</v>
          </cell>
          <cell r="GU30">
            <v>0</v>
          </cell>
          <cell r="GV30">
            <v>0</v>
          </cell>
          <cell r="GW30">
            <v>0</v>
          </cell>
          <cell r="GX30">
            <v>0</v>
          </cell>
          <cell r="GY30">
            <v>0</v>
          </cell>
          <cell r="GZ30">
            <v>0</v>
          </cell>
          <cell r="HA30">
            <v>0</v>
          </cell>
          <cell r="HB30">
            <v>0</v>
          </cell>
          <cell r="HC30">
            <v>0</v>
          </cell>
          <cell r="HE30">
            <v>0</v>
          </cell>
          <cell r="HF30">
            <v>0</v>
          </cell>
          <cell r="HG30">
            <v>0</v>
          </cell>
          <cell r="HH30">
            <v>0</v>
          </cell>
          <cell r="HI30">
            <v>0</v>
          </cell>
          <cell r="HJ30">
            <v>0</v>
          </cell>
          <cell r="HK30">
            <v>0</v>
          </cell>
          <cell r="HL30">
            <v>0</v>
          </cell>
          <cell r="HM30">
            <v>0</v>
          </cell>
          <cell r="HN30">
            <v>0</v>
          </cell>
          <cell r="HO30">
            <v>0</v>
          </cell>
          <cell r="HP30">
            <v>0</v>
          </cell>
          <cell r="HS30" t="str">
            <v>obsługa depozytów przez urzędy pocztowe</v>
          </cell>
          <cell r="HT30" t="e">
            <v>#REF!</v>
          </cell>
          <cell r="HU30" t="e">
            <v>#REF!</v>
          </cell>
          <cell r="HV30" t="e">
            <v>#REF!</v>
          </cell>
          <cell r="HW30" t="e">
            <v>#REF!</v>
          </cell>
          <cell r="HX30" t="e">
            <v>#REF!</v>
          </cell>
          <cell r="HY30" t="e">
            <v>#REF!</v>
          </cell>
          <cell r="HZ30" t="e">
            <v>#REF!</v>
          </cell>
          <cell r="IA30" t="e">
            <v>#REF!</v>
          </cell>
          <cell r="IB30" t="e">
            <v>#REF!</v>
          </cell>
          <cell r="IC30" t="e">
            <v>#REF!</v>
          </cell>
          <cell r="ID30" t="e">
            <v>#REF!</v>
          </cell>
          <cell r="IE30" t="e">
            <v>#REF!</v>
          </cell>
          <cell r="IG30">
            <v>0</v>
          </cell>
          <cell r="IH30">
            <v>0</v>
          </cell>
          <cell r="II30">
            <v>0</v>
          </cell>
          <cell r="IJ30">
            <v>0</v>
          </cell>
          <cell r="IK30">
            <v>0</v>
          </cell>
          <cell r="IL30">
            <v>0</v>
          </cell>
          <cell r="IM30">
            <v>0</v>
          </cell>
          <cell r="IN30">
            <v>0</v>
          </cell>
          <cell r="IO30">
            <v>0</v>
          </cell>
          <cell r="IP30">
            <v>0</v>
          </cell>
          <cell r="IQ30">
            <v>0</v>
          </cell>
          <cell r="IR30">
            <v>0</v>
          </cell>
        </row>
        <row r="31">
          <cell r="GQ31" t="str">
            <v>wynik na działalności</v>
          </cell>
          <cell r="GR31">
            <v>206.37396065948977</v>
          </cell>
          <cell r="GS31">
            <v>179.10529703206913</v>
          </cell>
          <cell r="GT31">
            <v>205.1861324796422</v>
          </cell>
          <cell r="GU31">
            <v>227.39452109219167</v>
          </cell>
          <cell r="GV31">
            <v>252.55569476379372</v>
          </cell>
          <cell r="GW31">
            <v>220.9042941406415</v>
          </cell>
          <cell r="GX31">
            <v>292.1465100756966</v>
          </cell>
          <cell r="GY31">
            <v>284.64415452709471</v>
          </cell>
          <cell r="GZ31">
            <v>324.09618333924016</v>
          </cell>
          <cell r="HA31">
            <v>303.59319556241473</v>
          </cell>
          <cell r="HB31">
            <v>321.44770677238336</v>
          </cell>
          <cell r="HC31">
            <v>480.79944848273777</v>
          </cell>
          <cell r="HE31">
            <v>206.37396065948977</v>
          </cell>
          <cell r="HF31">
            <v>385.47925769155893</v>
          </cell>
          <cell r="HG31">
            <v>590.66539017120112</v>
          </cell>
          <cell r="HH31">
            <v>818.05991126339279</v>
          </cell>
          <cell r="HI31">
            <v>1070.6156060271865</v>
          </cell>
          <cell r="HJ31">
            <v>1291.5199001678279</v>
          </cell>
          <cell r="HK31">
            <v>1583.6664102435245</v>
          </cell>
          <cell r="HL31">
            <v>1868.3105647706193</v>
          </cell>
          <cell r="HM31">
            <v>2192.4067481098596</v>
          </cell>
          <cell r="HN31">
            <v>2495.9999436722742</v>
          </cell>
          <cell r="HO31">
            <v>2817.4476504446575</v>
          </cell>
          <cell r="HP31">
            <v>3298.2470989273952</v>
          </cell>
          <cell r="HS31" t="str">
            <v>wynik na działalności</v>
          </cell>
          <cell r="HT31">
            <v>174.08032854452048</v>
          </cell>
          <cell r="HU31">
            <v>160.37852203972599</v>
          </cell>
          <cell r="HV31">
            <v>181.1131738177192</v>
          </cell>
          <cell r="HW31">
            <v>178.77622963942611</v>
          </cell>
          <cell r="HX31">
            <v>188.43014603995516</v>
          </cell>
          <cell r="HY31">
            <v>185.99878931685888</v>
          </cell>
          <cell r="HZ31">
            <v>194.12073645036185</v>
          </cell>
          <cell r="IA31">
            <v>196.06194381486503</v>
          </cell>
          <cell r="IB31">
            <v>193.53211228177014</v>
          </cell>
          <cell r="IC31">
            <v>203.98284634498597</v>
          </cell>
          <cell r="ID31">
            <v>201.35080961795404</v>
          </cell>
          <cell r="IE31">
            <v>209.50375941780825</v>
          </cell>
          <cell r="IG31">
            <v>174.08032854452048</v>
          </cell>
          <cell r="IH31">
            <v>334.45885058424648</v>
          </cell>
          <cell r="II31">
            <v>515.57202440196568</v>
          </cell>
          <cell r="IJ31">
            <v>694.34825404139178</v>
          </cell>
          <cell r="IK31">
            <v>882.77840008134694</v>
          </cell>
          <cell r="IL31">
            <v>1068.7771893982058</v>
          </cell>
          <cell r="IM31">
            <v>1262.8979258485676</v>
          </cell>
          <cell r="IN31">
            <v>1458.9598696634328</v>
          </cell>
          <cell r="IO31">
            <v>1652.491981945203</v>
          </cell>
          <cell r="IP31">
            <v>1856.474828290189</v>
          </cell>
          <cell r="IQ31">
            <v>2057.8256379081431</v>
          </cell>
          <cell r="IR31">
            <v>2267.3293973259515</v>
          </cell>
        </row>
        <row r="32">
          <cell r="GQ32" t="str">
            <v>kapitał</v>
          </cell>
          <cell r="GR32">
            <v>4171.7353215909689</v>
          </cell>
          <cell r="GS32">
            <v>4742.3162154814272</v>
          </cell>
          <cell r="GT32">
            <v>4040.5813675858058</v>
          </cell>
          <cell r="GU32">
            <v>3888.3859356959997</v>
          </cell>
          <cell r="GV32">
            <v>4111.4215908232263</v>
          </cell>
          <cell r="GW32">
            <v>4273.1744142199996</v>
          </cell>
          <cell r="GX32">
            <v>4025.3537501496767</v>
          </cell>
          <cell r="GY32">
            <v>4433.7011924129038</v>
          </cell>
          <cell r="GZ32">
            <v>4099.3142770679988</v>
          </cell>
          <cell r="HA32">
            <v>4200.6225464516119</v>
          </cell>
          <cell r="HB32">
            <v>4103.4928531599999</v>
          </cell>
          <cell r="HC32">
            <v>3931.1888560374173</v>
          </cell>
          <cell r="HE32">
            <v>4171.7353215909689</v>
          </cell>
          <cell r="HF32">
            <v>4742.3162154814272</v>
          </cell>
          <cell r="HG32">
            <v>4040.5813675858058</v>
          </cell>
          <cell r="HH32">
            <v>3888.3859356959997</v>
          </cell>
          <cell r="HI32">
            <v>4111.4215908232263</v>
          </cell>
          <cell r="HJ32">
            <v>4273.1744142199996</v>
          </cell>
          <cell r="HK32">
            <v>4025.3537501496767</v>
          </cell>
          <cell r="HL32">
            <v>4433.7011924129038</v>
          </cell>
          <cell r="HM32">
            <v>4099.3142770679988</v>
          </cell>
          <cell r="HN32">
            <v>4200.6225464516119</v>
          </cell>
          <cell r="HO32">
            <v>4103.4928531599999</v>
          </cell>
          <cell r="HP32">
            <v>3931.1888560374173</v>
          </cell>
          <cell r="HS32" t="str">
            <v>kapitał</v>
          </cell>
          <cell r="HT32">
            <v>3255.0360000000001</v>
          </cell>
          <cell r="HU32">
            <v>3320.13672</v>
          </cell>
          <cell r="HV32">
            <v>3386.5394544000001</v>
          </cell>
          <cell r="HW32">
            <v>3454.2702434879998</v>
          </cell>
          <cell r="HX32">
            <v>3523.3556483577604</v>
          </cell>
          <cell r="HY32">
            <v>3593.8227613249151</v>
          </cell>
          <cell r="HZ32">
            <v>3629.7609889381647</v>
          </cell>
          <cell r="IA32">
            <v>3666.0585988275461</v>
          </cell>
          <cell r="IB32">
            <v>3739.379770804097</v>
          </cell>
          <cell r="IC32">
            <v>3814.1673662201792</v>
          </cell>
          <cell r="ID32">
            <v>3890.4507135445833</v>
          </cell>
          <cell r="IE32">
            <v>3917.3999999999996</v>
          </cell>
          <cell r="IG32">
            <v>3255.0360000000001</v>
          </cell>
          <cell r="IH32">
            <v>3320.13672</v>
          </cell>
          <cell r="II32">
            <v>3386.5394544000001</v>
          </cell>
          <cell r="IJ32">
            <v>3454.2702434879998</v>
          </cell>
          <cell r="IK32">
            <v>3523.3556483577604</v>
          </cell>
          <cell r="IL32">
            <v>3593.8227613249151</v>
          </cell>
          <cell r="IM32">
            <v>3629.7609889381647</v>
          </cell>
          <cell r="IN32">
            <v>3666.0585988275461</v>
          </cell>
          <cell r="IO32">
            <v>3739.379770804097</v>
          </cell>
          <cell r="IP32">
            <v>3814.1673662201792</v>
          </cell>
          <cell r="IQ32">
            <v>3890.4507135445833</v>
          </cell>
          <cell r="IR32">
            <v>3917.3999999999996</v>
          </cell>
        </row>
        <row r="33">
          <cell r="GQ33" t="str">
            <v>rynkowa marża odsetkowa</v>
          </cell>
          <cell r="GR33">
            <v>7.041842846380153E-3</v>
          </cell>
          <cell r="GS33">
            <v>5.962409805336584E-3</v>
          </cell>
          <cell r="GT33">
            <v>7.2298288855877704E-3</v>
          </cell>
          <cell r="GU33">
            <v>8.5408050935749727E-3</v>
          </cell>
          <cell r="GV33">
            <v>8.742515356877173E-3</v>
          </cell>
          <cell r="GW33">
            <v>7.5464205111506269E-3</v>
          </cell>
          <cell r="GX33">
            <v>1.0337064646172026E-2</v>
          </cell>
          <cell r="GY33">
            <v>9.1770083814682324E-3</v>
          </cell>
          <cell r="GZ33">
            <v>1.1635685100920889E-2</v>
          </cell>
          <cell r="HA33">
            <v>1.0309423506244919E-2</v>
          </cell>
          <cell r="HB33">
            <v>1.1581166581798523E-2</v>
          </cell>
          <cell r="HC33">
            <v>1.7520954203885747E-2</v>
          </cell>
          <cell r="HE33">
            <v>7.041842846380153E-3</v>
          </cell>
          <cell r="HF33">
            <v>6.5021263258583685E-3</v>
          </cell>
          <cell r="HG33">
            <v>6.7446938457681694E-3</v>
          </cell>
          <cell r="HH33">
            <v>7.19372165771987E-3</v>
          </cell>
          <cell r="HI33">
            <v>7.5034803975513303E-3</v>
          </cell>
          <cell r="HJ33">
            <v>7.510637083151213E-3</v>
          </cell>
          <cell r="HK33">
            <v>7.9144124492970432E-3</v>
          </cell>
          <cell r="HL33">
            <v>8.0722369408184422E-3</v>
          </cell>
          <cell r="HM33">
            <v>8.4681756252742695E-3</v>
          </cell>
          <cell r="HN33">
            <v>8.6523004133713353E-3</v>
          </cell>
          <cell r="HO33">
            <v>8.9185609741374416E-3</v>
          </cell>
          <cell r="HP33">
            <v>9.6354270766164669E-3</v>
          </cell>
          <cell r="HS33" t="str">
            <v>rynkowa marża odsetkowa</v>
          </cell>
          <cell r="HT33">
            <v>7.6000000000000026E-3</v>
          </cell>
          <cell r="HU33">
            <v>7.6000000000000026E-3</v>
          </cell>
          <cell r="HV33">
            <v>7.6000000000000026E-3</v>
          </cell>
          <cell r="HW33">
            <v>7.6000000000000026E-3</v>
          </cell>
          <cell r="HX33">
            <v>7.6000000000000026E-3</v>
          </cell>
          <cell r="HY33">
            <v>7.6000000000000026E-3</v>
          </cell>
          <cell r="HZ33">
            <v>7.6000000000000026E-3</v>
          </cell>
          <cell r="IA33">
            <v>7.6000000000000026E-3</v>
          </cell>
          <cell r="IB33">
            <v>7.6000000000000026E-3</v>
          </cell>
          <cell r="IC33">
            <v>7.6000000000000026E-3</v>
          </cell>
          <cell r="ID33">
            <v>7.6000000000000026E-3</v>
          </cell>
          <cell r="IE33">
            <v>7.6000000000000026E-3</v>
          </cell>
          <cell r="IG33">
            <v>7.6000000000000026E-3</v>
          </cell>
          <cell r="IH33">
            <v>7.6000000000000026E-3</v>
          </cell>
          <cell r="II33">
            <v>7.6000000000000026E-3</v>
          </cell>
          <cell r="IJ33">
            <v>7.6000000000000026E-3</v>
          </cell>
          <cell r="IK33">
            <v>7.6000000000000026E-3</v>
          </cell>
          <cell r="IL33">
            <v>7.6000000000000026E-3</v>
          </cell>
          <cell r="IM33">
            <v>7.6000000000000026E-3</v>
          </cell>
          <cell r="IN33">
            <v>7.6000000000000026E-3</v>
          </cell>
          <cell r="IO33">
            <v>7.6000000000000017E-3</v>
          </cell>
          <cell r="IP33">
            <v>7.6000000000000009E-3</v>
          </cell>
          <cell r="IQ33">
            <v>7.6000000000000009E-3</v>
          </cell>
          <cell r="IR33">
            <v>7.6E-3</v>
          </cell>
        </row>
        <row r="34">
          <cell r="GQ34" t="str">
            <v>kredyty (średnia miesięczna)</v>
          </cell>
          <cell r="GR34">
            <v>126447.87127838703</v>
          </cell>
          <cell r="GS34">
            <v>123827.02809892854</v>
          </cell>
          <cell r="GT34">
            <v>120921.94156548387</v>
          </cell>
          <cell r="GU34">
            <v>151163.83208800005</v>
          </cell>
          <cell r="GV34">
            <v>149840.31644032258</v>
          </cell>
          <cell r="GW34">
            <v>157377.13892833336</v>
          </cell>
          <cell r="GX34">
            <v>162600.69503322581</v>
          </cell>
          <cell r="GY34">
            <v>173776.75729483872</v>
          </cell>
          <cell r="GZ34">
            <v>183015.66199399994</v>
          </cell>
          <cell r="HA34">
            <v>188867.73590322578</v>
          </cell>
          <cell r="HB34">
            <v>199950.29603366667</v>
          </cell>
          <cell r="HC34">
            <v>209411.94101354846</v>
          </cell>
          <cell r="HE34">
            <v>126447.87127838703</v>
          </cell>
          <cell r="HF34">
            <v>123827.02809892854</v>
          </cell>
          <cell r="HG34">
            <v>120921.94156548387</v>
          </cell>
          <cell r="HH34">
            <v>151163.83208800005</v>
          </cell>
          <cell r="HI34">
            <v>149840.31644032258</v>
          </cell>
          <cell r="HJ34">
            <v>157377.13892833336</v>
          </cell>
          <cell r="HK34">
            <v>162600.69503322581</v>
          </cell>
          <cell r="HL34">
            <v>173776.75729483872</v>
          </cell>
          <cell r="HM34">
            <v>183015.66199399994</v>
          </cell>
          <cell r="HN34">
            <v>188867.73590322578</v>
          </cell>
          <cell r="HO34">
            <v>199950.29603366667</v>
          </cell>
          <cell r="HP34">
            <v>209411.94101354846</v>
          </cell>
          <cell r="HS34" t="str">
            <v>kredyty (średnia miesięczna)</v>
          </cell>
          <cell r="HT34">
            <v>140000</v>
          </cell>
          <cell r="HU34">
            <v>150000</v>
          </cell>
          <cell r="HV34">
            <v>159084</v>
          </cell>
          <cell r="HW34">
            <v>166126.27272727274</v>
          </cell>
          <cell r="HX34">
            <v>168168.36363636365</v>
          </cell>
          <cell r="HY34">
            <v>170210.45454545456</v>
          </cell>
          <cell r="HZ34">
            <v>172252.54545454547</v>
          </cell>
          <cell r="IA34">
            <v>174294.63636363638</v>
          </cell>
          <cell r="IB34">
            <v>176336.72727272729</v>
          </cell>
          <cell r="IC34">
            <v>178378.81818181821</v>
          </cell>
          <cell r="ID34">
            <v>180420.90909090912</v>
          </cell>
          <cell r="IE34">
            <v>182463</v>
          </cell>
          <cell r="IG34">
            <v>140000</v>
          </cell>
          <cell r="IH34">
            <v>150000</v>
          </cell>
          <cell r="II34">
            <v>159084</v>
          </cell>
          <cell r="IJ34">
            <v>166126.27272727274</v>
          </cell>
          <cell r="IK34">
            <v>168168.36363636365</v>
          </cell>
          <cell r="IL34">
            <v>170210.45454545456</v>
          </cell>
          <cell r="IM34">
            <v>172252.54545454547</v>
          </cell>
          <cell r="IN34">
            <v>174294.63636363638</v>
          </cell>
          <cell r="IO34">
            <v>176336.72727272729</v>
          </cell>
          <cell r="IP34">
            <v>178378.81818181821</v>
          </cell>
          <cell r="IQ34">
            <v>180420.90909090912</v>
          </cell>
          <cell r="IR34">
            <v>182463</v>
          </cell>
        </row>
        <row r="35">
          <cell r="GQ35" t="str">
            <v xml:space="preserve">stopa procentowa </v>
          </cell>
          <cell r="GR35">
            <v>7.1268526393557644E-2</v>
          </cell>
          <cell r="GS35">
            <v>6.0894396802484638E-2</v>
          </cell>
          <cell r="GT35">
            <v>8.3786301867312035E-2</v>
          </cell>
          <cell r="GU35">
            <v>6.3870051806083447E-2</v>
          </cell>
          <cell r="GV35">
            <v>6.3909953448350279E-2</v>
          </cell>
          <cell r="GW35">
            <v>6.7780111833931955E-2</v>
          </cell>
          <cell r="GX35">
            <v>6.4657756007627909E-2</v>
          </cell>
          <cell r="GY35">
            <v>6.2361504918935259E-2</v>
          </cell>
          <cell r="GZ35">
            <v>5.7587254610731227E-2</v>
          </cell>
          <cell r="HA35">
            <v>6.8915662861403118E-2</v>
          </cell>
          <cell r="HB35">
            <v>6.341088362879202E-2</v>
          </cell>
          <cell r="HC35">
            <v>6.7266432216358168E-2</v>
          </cell>
          <cell r="HE35">
            <v>7.1268526393557644E-2</v>
          </cell>
          <cell r="HF35">
            <v>6.6081461598021141E-2</v>
          </cell>
          <cell r="HG35">
            <v>7.1983075021118101E-2</v>
          </cell>
          <cell r="HH35">
            <v>6.9954819217359437E-2</v>
          </cell>
          <cell r="HI35">
            <v>6.8745846063557603E-2</v>
          </cell>
          <cell r="HJ35">
            <v>6.858489035861999E-2</v>
          </cell>
          <cell r="HK35">
            <v>6.8023871165621128E-2</v>
          </cell>
          <cell r="HL35">
            <v>6.7316075384785387E-2</v>
          </cell>
          <cell r="HM35">
            <v>6.623509529877937E-2</v>
          </cell>
          <cell r="HN35">
            <v>6.6503152055041745E-2</v>
          </cell>
          <cell r="HO35">
            <v>6.62220367435645E-2</v>
          </cell>
          <cell r="HP35">
            <v>6.6309069699630643E-2</v>
          </cell>
          <cell r="HS35" t="str">
            <v xml:space="preserve">stopa procentowa </v>
          </cell>
          <cell r="HT35">
            <v>5.8500000000000003E-2</v>
          </cell>
          <cell r="HU35">
            <v>5.8500000000000003E-2</v>
          </cell>
          <cell r="HV35">
            <v>5.8500000000000003E-2</v>
          </cell>
          <cell r="HW35">
            <v>5.8500000000000003E-2</v>
          </cell>
          <cell r="HX35">
            <v>5.8500000000000003E-2</v>
          </cell>
          <cell r="HY35">
            <v>5.8500000000000003E-2</v>
          </cell>
          <cell r="HZ35">
            <v>5.8500000000000003E-2</v>
          </cell>
          <cell r="IA35">
            <v>5.8500000000000003E-2</v>
          </cell>
          <cell r="IB35">
            <v>5.8500000000000003E-2</v>
          </cell>
          <cell r="IC35">
            <v>5.8500000000000003E-2</v>
          </cell>
          <cell r="ID35">
            <v>5.8500000000000003E-2</v>
          </cell>
          <cell r="IE35">
            <v>5.8500000000000003E-2</v>
          </cell>
          <cell r="IG35">
            <v>5.8500000000000003E-2</v>
          </cell>
          <cell r="IH35">
            <v>5.8500000000000003E-2</v>
          </cell>
          <cell r="II35">
            <v>5.8500000000000003E-2</v>
          </cell>
          <cell r="IJ35">
            <v>5.8500000000000003E-2</v>
          </cell>
          <cell r="IK35">
            <v>5.850000000000001E-2</v>
          </cell>
          <cell r="IL35">
            <v>5.8500000000000003E-2</v>
          </cell>
          <cell r="IM35">
            <v>5.8500000000000003E-2</v>
          </cell>
          <cell r="IN35">
            <v>5.8500000000000003E-2</v>
          </cell>
          <cell r="IO35">
            <v>5.850000000000001E-2</v>
          </cell>
          <cell r="IP35">
            <v>5.850000000000001E-2</v>
          </cell>
          <cell r="IQ35">
            <v>5.8500000000000003E-2</v>
          </cell>
          <cell r="IR35">
            <v>5.8500000000000003E-2</v>
          </cell>
        </row>
        <row r="36">
          <cell r="GQ36" t="str">
            <v>wynik odsetkowy</v>
          </cell>
          <cell r="GR36">
            <v>338.71550337955773</v>
          </cell>
          <cell r="GS36">
            <v>200.44478477307857</v>
          </cell>
          <cell r="GT36">
            <v>451.70982891054621</v>
          </cell>
          <cell r="GU36">
            <v>289.65539479049335</v>
          </cell>
          <cell r="GV36">
            <v>275.05286077657223</v>
          </cell>
          <cell r="GW36">
            <v>324.413937898097</v>
          </cell>
          <cell r="GX36">
            <v>270.13563395493219</v>
          </cell>
          <cell r="GY36">
            <v>244.86175979274807</v>
          </cell>
          <cell r="GZ36">
            <v>149.73069797417543</v>
          </cell>
          <cell r="HA36">
            <v>338.97129974397734</v>
          </cell>
          <cell r="HB36">
            <v>235.13415756933193</v>
          </cell>
          <cell r="HC36">
            <v>234.00172149006357</v>
          </cell>
          <cell r="HE36">
            <v>338.71550337955773</v>
          </cell>
          <cell r="HF36">
            <v>539.16028815263633</v>
          </cell>
          <cell r="HG36">
            <v>990.87011706318253</v>
          </cell>
          <cell r="HH36">
            <v>1280.5255118536759</v>
          </cell>
          <cell r="HI36">
            <v>1555.5783726302482</v>
          </cell>
          <cell r="HJ36">
            <v>1879.9923105283451</v>
          </cell>
          <cell r="HK36">
            <v>2150.1279444832771</v>
          </cell>
          <cell r="HL36">
            <v>2394.9897042760253</v>
          </cell>
          <cell r="HM36">
            <v>2544.720402250201</v>
          </cell>
          <cell r="HN36">
            <v>2883.6917019941784</v>
          </cell>
          <cell r="HO36">
            <v>3118.8258595635102</v>
          </cell>
          <cell r="HP36">
            <v>3352.8275810535738</v>
          </cell>
          <cell r="HS36" t="str">
            <v>wynik odsetkowy</v>
          </cell>
          <cell r="HT36">
            <v>225.91780821917814</v>
          </cell>
          <cell r="HU36">
            <v>218.63013698630141</v>
          </cell>
          <cell r="HV36">
            <v>256.71363287671238</v>
          </cell>
          <cell r="HW36">
            <v>259.43006973848077</v>
          </cell>
          <cell r="HX36">
            <v>271.37305803237865</v>
          </cell>
          <cell r="HY36">
            <v>265.80810709838113</v>
          </cell>
          <cell r="HZ36">
            <v>277.96369663760902</v>
          </cell>
          <cell r="IA36">
            <v>281.25901594022423</v>
          </cell>
          <cell r="IB36">
            <v>275.37516313823176</v>
          </cell>
          <cell r="IC36">
            <v>287.8496545454546</v>
          </cell>
          <cell r="ID36">
            <v>281.75320049813206</v>
          </cell>
          <cell r="IE36">
            <v>294.44029315068497</v>
          </cell>
          <cell r="IG36">
            <v>225.91780821917814</v>
          </cell>
          <cell r="IH36">
            <v>444.54794520547955</v>
          </cell>
          <cell r="II36">
            <v>701.26157808219193</v>
          </cell>
          <cell r="IJ36">
            <v>960.69164782067264</v>
          </cell>
          <cell r="IK36">
            <v>1232.0647058530512</v>
          </cell>
          <cell r="IL36">
            <v>1497.8728129514325</v>
          </cell>
          <cell r="IM36">
            <v>1775.8365095890415</v>
          </cell>
          <cell r="IN36">
            <v>2057.0955255292656</v>
          </cell>
          <cell r="IO36">
            <v>2332.4706886674976</v>
          </cell>
          <cell r="IP36">
            <v>2620.3203432129521</v>
          </cell>
          <cell r="IQ36">
            <v>2902.0735437110843</v>
          </cell>
          <cell r="IR36">
            <v>3196.5138368617691</v>
          </cell>
        </row>
        <row r="37">
          <cell r="GQ37" t="str">
            <v>przychody prowizyjne</v>
          </cell>
          <cell r="GR37">
            <v>68.922529999999981</v>
          </cell>
          <cell r="GS37">
            <v>72.88589999999995</v>
          </cell>
          <cell r="GT37">
            <v>69.840060000000037</v>
          </cell>
          <cell r="GU37">
            <v>119.02973000000007</v>
          </cell>
          <cell r="GV37">
            <v>50.690389999999944</v>
          </cell>
          <cell r="GW37">
            <v>40.149890000000092</v>
          </cell>
          <cell r="GX37">
            <v>45.951849999999915</v>
          </cell>
          <cell r="GY37">
            <v>65.910949999999858</v>
          </cell>
          <cell r="GZ37">
            <v>68.074530000000081</v>
          </cell>
          <cell r="HA37">
            <v>56.438169999999758</v>
          </cell>
          <cell r="HB37">
            <v>65.504360000000247</v>
          </cell>
          <cell r="HC37">
            <v>72.111290000000068</v>
          </cell>
          <cell r="HE37">
            <v>68.922529999999981</v>
          </cell>
          <cell r="HF37">
            <v>141.80842999999993</v>
          </cell>
          <cell r="HG37">
            <v>211.64848999999998</v>
          </cell>
          <cell r="HH37">
            <v>330.67822000000007</v>
          </cell>
          <cell r="HI37">
            <v>381.36860999999999</v>
          </cell>
          <cell r="HJ37">
            <v>421.51850000000007</v>
          </cell>
          <cell r="HK37">
            <v>467.47035</v>
          </cell>
          <cell r="HL37">
            <v>533.3812999999999</v>
          </cell>
          <cell r="HM37">
            <v>601.45582999999999</v>
          </cell>
          <cell r="HN37">
            <v>657.89399999999978</v>
          </cell>
          <cell r="HO37">
            <v>723.39836000000003</v>
          </cell>
          <cell r="HP37">
            <v>795.50965000000008</v>
          </cell>
          <cell r="HS37" t="str">
            <v>przychody prowizyjne</v>
          </cell>
          <cell r="HT37">
            <v>80</v>
          </cell>
          <cell r="HU37">
            <v>81.599999999999994</v>
          </cell>
          <cell r="HV37">
            <v>83.231999999999999</v>
          </cell>
          <cell r="HW37">
            <v>84.896640000000005</v>
          </cell>
          <cell r="HX37">
            <v>86.594572800000009</v>
          </cell>
          <cell r="HY37">
            <v>88.326464256000008</v>
          </cell>
          <cell r="HZ37">
            <v>90.092993541120009</v>
          </cell>
          <cell r="IA37">
            <v>91.894853411942407</v>
          </cell>
          <cell r="IB37">
            <v>93.732750480181252</v>
          </cell>
          <cell r="IC37">
            <v>95.607405489784881</v>
          </cell>
          <cell r="ID37">
            <v>97.519553599580576</v>
          </cell>
          <cell r="IE37">
            <v>99.469944671572193</v>
          </cell>
          <cell r="IG37">
            <v>80</v>
          </cell>
          <cell r="IH37">
            <v>161.6</v>
          </cell>
          <cell r="II37">
            <v>244.83199999999999</v>
          </cell>
          <cell r="IJ37">
            <v>329.72863999999998</v>
          </cell>
          <cell r="IK37">
            <v>416.32321279999996</v>
          </cell>
          <cell r="IL37">
            <v>504.64967705599997</v>
          </cell>
          <cell r="IM37">
            <v>594.74267059711997</v>
          </cell>
          <cell r="IN37">
            <v>686.63752400906242</v>
          </cell>
          <cell r="IO37">
            <v>780.37027448924368</v>
          </cell>
          <cell r="IP37">
            <v>875.97767997902861</v>
          </cell>
          <cell r="IQ37">
            <v>973.49723357860921</v>
          </cell>
          <cell r="IR37">
            <v>1072.9671782501814</v>
          </cell>
        </row>
        <row r="38">
          <cell r="GQ38" t="str">
            <v>koszty prowizyjne w tym:</v>
          </cell>
          <cell r="GR38">
            <v>1.3922418238258441E-2</v>
          </cell>
          <cell r="GS38">
            <v>1.4099814768271792E-2</v>
          </cell>
          <cell r="GT38">
            <v>1.480038232313502E-2</v>
          </cell>
          <cell r="GU38">
            <v>1.6849788602632098E-2</v>
          </cell>
          <cell r="GV38">
            <v>1.2792068787996411E-2</v>
          </cell>
          <cell r="GW38">
            <v>1.6771738874115302E-2</v>
          </cell>
          <cell r="GX38">
            <v>1.4781308510696967E-2</v>
          </cell>
          <cell r="GY38">
            <v>1.2268302645899428E-2</v>
          </cell>
          <cell r="GZ38">
            <v>1.578033244278778E-2</v>
          </cell>
          <cell r="HA38">
            <v>1.2733578715076342E-2</v>
          </cell>
          <cell r="HB38">
            <v>1.6240779328460384E-2</v>
          </cell>
          <cell r="HC38">
            <v>1.3461165405406043E-2</v>
          </cell>
          <cell r="HE38">
            <v>1.3922418238258441E-2</v>
          </cell>
          <cell r="HF38">
            <v>2.8022233006530235E-2</v>
          </cell>
          <cell r="HG38">
            <v>4.2822615329665255E-2</v>
          </cell>
          <cell r="HH38">
            <v>5.9672403932297349E-2</v>
          </cell>
          <cell r="HI38">
            <v>7.2464472720293757E-2</v>
          </cell>
          <cell r="HJ38">
            <v>8.9236211594409059E-2</v>
          </cell>
          <cell r="HK38">
            <v>0.10401752010510602</v>
          </cell>
          <cell r="HL38">
            <v>0.11628582275100545</v>
          </cell>
          <cell r="HM38">
            <v>0.13206615519379322</v>
          </cell>
          <cell r="HN38">
            <v>0.14479973390886958</v>
          </cell>
          <cell r="HO38">
            <v>0.16104051323732996</v>
          </cell>
          <cell r="HP38">
            <v>0.174501678642736</v>
          </cell>
          <cell r="HS38" t="str">
            <v>koszty prowizyjne w tym:</v>
          </cell>
          <cell r="HT38">
            <v>0</v>
          </cell>
          <cell r="HU38">
            <v>0</v>
          </cell>
          <cell r="HV38">
            <v>0</v>
          </cell>
          <cell r="HW38">
            <v>0</v>
          </cell>
          <cell r="HX38">
            <v>0</v>
          </cell>
          <cell r="HY38">
            <v>0</v>
          </cell>
          <cell r="HZ38">
            <v>0</v>
          </cell>
          <cell r="IA38">
            <v>0</v>
          </cell>
          <cell r="IB38">
            <v>0</v>
          </cell>
          <cell r="IC38">
            <v>0</v>
          </cell>
          <cell r="ID38">
            <v>0</v>
          </cell>
          <cell r="IE38">
            <v>0</v>
          </cell>
          <cell r="IG38">
            <v>0</v>
          </cell>
          <cell r="IH38">
            <v>0</v>
          </cell>
          <cell r="II38">
            <v>0</v>
          </cell>
          <cell r="IJ38">
            <v>0</v>
          </cell>
          <cell r="IK38">
            <v>0</v>
          </cell>
          <cell r="IL38">
            <v>0</v>
          </cell>
          <cell r="IM38">
            <v>0</v>
          </cell>
          <cell r="IN38">
            <v>0</v>
          </cell>
          <cell r="IO38">
            <v>0</v>
          </cell>
          <cell r="IP38">
            <v>0</v>
          </cell>
          <cell r="IQ38">
            <v>0</v>
          </cell>
          <cell r="IR38">
            <v>0</v>
          </cell>
        </row>
        <row r="39">
          <cell r="GQ39" t="str">
            <v>obsługa kredytów przez urzędy pocztowe</v>
          </cell>
          <cell r="GR39">
            <v>0</v>
          </cell>
          <cell r="GS39">
            <v>0</v>
          </cell>
          <cell r="GT39">
            <v>0</v>
          </cell>
          <cell r="GU39">
            <v>0</v>
          </cell>
          <cell r="GV39">
            <v>0</v>
          </cell>
          <cell r="GW39">
            <v>0</v>
          </cell>
          <cell r="GX39">
            <v>0</v>
          </cell>
          <cell r="GY39">
            <v>0</v>
          </cell>
          <cell r="GZ39">
            <v>0</v>
          </cell>
          <cell r="HA39">
            <v>0</v>
          </cell>
          <cell r="HB39">
            <v>0</v>
          </cell>
          <cell r="HC39">
            <v>0</v>
          </cell>
          <cell r="HE39">
            <v>0</v>
          </cell>
          <cell r="HF39">
            <v>0</v>
          </cell>
          <cell r="HG39">
            <v>0</v>
          </cell>
          <cell r="HH39">
            <v>0</v>
          </cell>
          <cell r="HI39">
            <v>0</v>
          </cell>
          <cell r="HJ39">
            <v>0</v>
          </cell>
          <cell r="HK39">
            <v>0</v>
          </cell>
          <cell r="HL39">
            <v>0</v>
          </cell>
          <cell r="HM39">
            <v>0</v>
          </cell>
          <cell r="HN39">
            <v>0</v>
          </cell>
          <cell r="HO39">
            <v>0</v>
          </cell>
          <cell r="HP39">
            <v>0</v>
          </cell>
          <cell r="HS39" t="str">
            <v>obsługa kredytów przez urzędy pocztowe</v>
          </cell>
          <cell r="HT39" t="e">
            <v>#REF!</v>
          </cell>
          <cell r="HU39" t="e">
            <v>#REF!</v>
          </cell>
          <cell r="HV39" t="e">
            <v>#REF!</v>
          </cell>
          <cell r="HW39" t="e">
            <v>#REF!</v>
          </cell>
          <cell r="HX39" t="e">
            <v>#REF!</v>
          </cell>
          <cell r="HY39" t="e">
            <v>#REF!</v>
          </cell>
          <cell r="HZ39" t="e">
            <v>#REF!</v>
          </cell>
          <cell r="IA39" t="e">
            <v>#REF!</v>
          </cell>
          <cell r="IB39" t="e">
            <v>#REF!</v>
          </cell>
          <cell r="IC39" t="e">
            <v>#REF!</v>
          </cell>
          <cell r="ID39" t="e">
            <v>#REF!</v>
          </cell>
          <cell r="IE39" t="e">
            <v>#REF!</v>
          </cell>
          <cell r="IG39">
            <v>0</v>
          </cell>
          <cell r="IH39">
            <v>0</v>
          </cell>
          <cell r="II39">
            <v>0</v>
          </cell>
          <cell r="IJ39">
            <v>0</v>
          </cell>
          <cell r="IK39">
            <v>0</v>
          </cell>
          <cell r="IL39">
            <v>0</v>
          </cell>
          <cell r="IM39">
            <v>0</v>
          </cell>
          <cell r="IN39">
            <v>0</v>
          </cell>
          <cell r="IO39">
            <v>0</v>
          </cell>
          <cell r="IP39">
            <v>0</v>
          </cell>
          <cell r="IQ39">
            <v>0</v>
          </cell>
          <cell r="IR39">
            <v>0</v>
          </cell>
        </row>
        <row r="40">
          <cell r="GQ40" t="str">
            <v>wynik na działalności</v>
          </cell>
          <cell r="GR40">
            <v>407.62411096131945</v>
          </cell>
          <cell r="GS40">
            <v>273.31658495831027</v>
          </cell>
          <cell r="GT40">
            <v>521.53508852822301</v>
          </cell>
          <cell r="GU40">
            <v>408.66827500189078</v>
          </cell>
          <cell r="GV40">
            <v>325.73045870778418</v>
          </cell>
          <cell r="GW40">
            <v>364.54705615922296</v>
          </cell>
          <cell r="GX40">
            <v>316.07270264642142</v>
          </cell>
          <cell r="GY40">
            <v>310.76044149010204</v>
          </cell>
          <cell r="GZ40">
            <v>217.78944764173272</v>
          </cell>
          <cell r="HA40">
            <v>395.39673616526198</v>
          </cell>
          <cell r="HB40">
            <v>300.6222767900037</v>
          </cell>
          <cell r="HC40">
            <v>306.0995503246582</v>
          </cell>
          <cell r="HE40">
            <v>407.62411096131945</v>
          </cell>
          <cell r="HF40">
            <v>680.94069591962966</v>
          </cell>
          <cell r="HG40">
            <v>1202.4757844478527</v>
          </cell>
          <cell r="HH40">
            <v>1611.1440594497435</v>
          </cell>
          <cell r="HI40">
            <v>1936.8745181575277</v>
          </cell>
          <cell r="HJ40">
            <v>2301.4215743167506</v>
          </cell>
          <cell r="HK40">
            <v>2617.4942769631721</v>
          </cell>
          <cell r="HL40">
            <v>2928.2547184532741</v>
          </cell>
          <cell r="HM40">
            <v>3146.0441660950069</v>
          </cell>
          <cell r="HN40">
            <v>3541.440902260269</v>
          </cell>
          <cell r="HO40">
            <v>3842.0631790502725</v>
          </cell>
          <cell r="HP40">
            <v>4148.1627293749307</v>
          </cell>
          <cell r="HS40" t="str">
            <v>wynik na działalności</v>
          </cell>
          <cell r="HT40">
            <v>305.91780821917814</v>
          </cell>
          <cell r="HU40">
            <v>300.23013698630143</v>
          </cell>
          <cell r="HV40">
            <v>339.94563287671235</v>
          </cell>
          <cell r="HW40">
            <v>344.32670973848076</v>
          </cell>
          <cell r="HX40">
            <v>357.96763083237863</v>
          </cell>
          <cell r="HY40">
            <v>354.13457135438114</v>
          </cell>
          <cell r="HZ40">
            <v>368.05669017872901</v>
          </cell>
          <cell r="IA40">
            <v>373.15386935216662</v>
          </cell>
          <cell r="IB40">
            <v>369.10791361841302</v>
          </cell>
          <cell r="IC40">
            <v>383.45706003523946</v>
          </cell>
          <cell r="ID40">
            <v>379.27275409771266</v>
          </cell>
          <cell r="IE40">
            <v>393.91023782225716</v>
          </cell>
          <cell r="IG40">
            <v>305.91780821917814</v>
          </cell>
          <cell r="IH40">
            <v>606.14794520547957</v>
          </cell>
          <cell r="II40">
            <v>946.09357808219193</v>
          </cell>
          <cell r="IJ40">
            <v>1290.4202878206727</v>
          </cell>
          <cell r="IK40">
            <v>1648.3879186530512</v>
          </cell>
          <cell r="IL40">
            <v>2002.5224900074322</v>
          </cell>
          <cell r="IM40">
            <v>2370.5791801861615</v>
          </cell>
          <cell r="IN40">
            <v>2743.733049538328</v>
          </cell>
          <cell r="IO40">
            <v>3112.8409631567411</v>
          </cell>
          <cell r="IP40">
            <v>3496.2980231919805</v>
          </cell>
          <cell r="IQ40">
            <v>3875.5707772896931</v>
          </cell>
          <cell r="IR40">
            <v>4269.48101511195</v>
          </cell>
        </row>
        <row r="41">
          <cell r="GQ41" t="str">
            <v>kapitał</v>
          </cell>
          <cell r="GR41">
            <v>15173.744553406443</v>
          </cell>
          <cell r="GS41">
            <v>14859.243371871424</v>
          </cell>
          <cell r="GT41">
            <v>14510.632987858064</v>
          </cell>
          <cell r="GU41">
            <v>18139.659850560005</v>
          </cell>
          <cell r="GV41">
            <v>17980.837972838708</v>
          </cell>
          <cell r="GW41">
            <v>18885.256671400002</v>
          </cell>
          <cell r="GX41">
            <v>19512.083403987097</v>
          </cell>
          <cell r="GY41">
            <v>20853.210875380646</v>
          </cell>
          <cell r="GZ41">
            <v>21961.87943927999</v>
          </cell>
          <cell r="HA41">
            <v>22664.128308387091</v>
          </cell>
          <cell r="HB41">
            <v>23994.035524039999</v>
          </cell>
          <cell r="HC41">
            <v>25129.432921625816</v>
          </cell>
          <cell r="HE41">
            <v>15173.744553406443</v>
          </cell>
          <cell r="HF41">
            <v>14859.243371871424</v>
          </cell>
          <cell r="HG41">
            <v>14510.632987858064</v>
          </cell>
          <cell r="HH41">
            <v>18139.659850560005</v>
          </cell>
          <cell r="HI41">
            <v>17980.837972838708</v>
          </cell>
          <cell r="HJ41">
            <v>18885.256671400002</v>
          </cell>
          <cell r="HK41">
            <v>19512.083403987097</v>
          </cell>
          <cell r="HL41">
            <v>20853.210875380646</v>
          </cell>
          <cell r="HM41">
            <v>21961.87943927999</v>
          </cell>
          <cell r="HN41">
            <v>22664.128308387091</v>
          </cell>
          <cell r="HO41">
            <v>23994.035524039999</v>
          </cell>
          <cell r="HP41">
            <v>25129.432921625816</v>
          </cell>
          <cell r="HS41" t="str">
            <v>kapitał</v>
          </cell>
          <cell r="HT41">
            <v>16800</v>
          </cell>
          <cell r="HU41">
            <v>18000</v>
          </cell>
          <cell r="HV41">
            <v>19090.079999999998</v>
          </cell>
          <cell r="HW41">
            <v>19935.152727272729</v>
          </cell>
          <cell r="HX41">
            <v>20180.203636363636</v>
          </cell>
          <cell r="HY41">
            <v>20425.254545454547</v>
          </cell>
          <cell r="HZ41">
            <v>20670.305454545454</v>
          </cell>
          <cell r="IA41">
            <v>20915.356363636365</v>
          </cell>
          <cell r="IB41">
            <v>21160.407272727276</v>
          </cell>
          <cell r="IC41">
            <v>21405.458181818183</v>
          </cell>
          <cell r="ID41">
            <v>21650.509090909094</v>
          </cell>
          <cell r="IE41">
            <v>21895.559999999998</v>
          </cell>
          <cell r="IG41">
            <v>16800</v>
          </cell>
          <cell r="IH41">
            <v>18000</v>
          </cell>
          <cell r="II41">
            <v>19090.079999999998</v>
          </cell>
          <cell r="IJ41">
            <v>19935.152727272729</v>
          </cell>
          <cell r="IK41">
            <v>20180.203636363636</v>
          </cell>
          <cell r="IL41">
            <v>20425.254545454547</v>
          </cell>
          <cell r="IM41">
            <v>20670.305454545454</v>
          </cell>
          <cell r="IN41">
            <v>20915.356363636365</v>
          </cell>
          <cell r="IO41">
            <v>21160.407272727276</v>
          </cell>
          <cell r="IP41">
            <v>21405.458181818183</v>
          </cell>
          <cell r="IQ41">
            <v>21650.509090909094</v>
          </cell>
          <cell r="IR41">
            <v>21895.559999999998</v>
          </cell>
        </row>
        <row r="42">
          <cell r="GQ42" t="str">
            <v>rynkowa marża odsetkowa</v>
          </cell>
          <cell r="GR42">
            <v>3.1539494135493118E-2</v>
          </cell>
          <cell r="GS42">
            <v>2.1101539659627466E-2</v>
          </cell>
          <cell r="GT42">
            <v>4.3983076060860396E-2</v>
          </cell>
          <cell r="GU42">
            <v>2.3313385139416748E-2</v>
          </cell>
          <cell r="GV42">
            <v>2.1613179254801891E-2</v>
          </cell>
          <cell r="GW42">
            <v>2.5080111833931953E-2</v>
          </cell>
          <cell r="GX42">
            <v>1.9560981814079524E-2</v>
          </cell>
          <cell r="GY42">
            <v>1.6590537176999758E-2</v>
          </cell>
          <cell r="GZ42">
            <v>9.95392127739788E-3</v>
          </cell>
          <cell r="HA42">
            <v>2.1131791893661177E-2</v>
          </cell>
          <cell r="HB42">
            <v>1.4307550295458681E-2</v>
          </cell>
          <cell r="HC42">
            <v>1.3156754797003324E-2</v>
          </cell>
          <cell r="HE42">
            <v>3.1539494135493118E-2</v>
          </cell>
          <cell r="HF42">
            <v>2.6320516897560292E-2</v>
          </cell>
          <cell r="HG42">
            <v>3.2208036618660327E-2</v>
          </cell>
          <cell r="HH42">
            <v>2.9984373748849432E-2</v>
          </cell>
          <cell r="HI42">
            <v>2.8310134850039925E-2</v>
          </cell>
          <cell r="HJ42">
            <v>2.7771797680688593E-2</v>
          </cell>
          <cell r="HK42">
            <v>2.6598823985458729E-2</v>
          </cell>
          <cell r="HL42">
            <v>2.5347788134401358E-2</v>
          </cell>
          <cell r="HM42">
            <v>2.3637358483623194E-2</v>
          </cell>
          <cell r="HN42">
            <v>2.3386801824626994E-2</v>
          </cell>
          <cell r="HO42">
            <v>2.256141532197533E-2</v>
          </cell>
          <cell r="HP42">
            <v>2.1777693611560997E-2</v>
          </cell>
          <cell r="HS42" t="str">
            <v>rynkowa marża odsetkowa</v>
          </cell>
          <cell r="HT42">
            <v>1.9000000000000003E-2</v>
          </cell>
          <cell r="HU42">
            <v>1.9000000000000003E-2</v>
          </cell>
          <cell r="HV42">
            <v>1.9000000000000003E-2</v>
          </cell>
          <cell r="HW42">
            <v>1.9000000000000003E-2</v>
          </cell>
          <cell r="HX42">
            <v>1.9000000000000003E-2</v>
          </cell>
          <cell r="HY42">
            <v>1.9000000000000003E-2</v>
          </cell>
          <cell r="HZ42">
            <v>1.9000000000000003E-2</v>
          </cell>
          <cell r="IA42">
            <v>1.9000000000000003E-2</v>
          </cell>
          <cell r="IB42">
            <v>1.9000000000000003E-2</v>
          </cell>
          <cell r="IC42">
            <v>1.9000000000000003E-2</v>
          </cell>
          <cell r="ID42">
            <v>1.9000000000000003E-2</v>
          </cell>
          <cell r="IE42">
            <v>1.9000000000000003E-2</v>
          </cell>
          <cell r="IG42">
            <v>1.9000000000000003E-2</v>
          </cell>
          <cell r="IH42">
            <v>1.9000000000000003E-2</v>
          </cell>
          <cell r="II42">
            <v>1.9000000000000003E-2</v>
          </cell>
          <cell r="IJ42">
            <v>1.9000000000000003E-2</v>
          </cell>
          <cell r="IK42">
            <v>1.9000000000000003E-2</v>
          </cell>
          <cell r="IL42">
            <v>1.9000000000000003E-2</v>
          </cell>
          <cell r="IM42">
            <v>1.9E-2</v>
          </cell>
          <cell r="IN42">
            <v>1.9000000000000003E-2</v>
          </cell>
          <cell r="IO42">
            <v>1.9000000000000003E-2</v>
          </cell>
          <cell r="IP42">
            <v>1.9000000000000006E-2</v>
          </cell>
          <cell r="IQ42">
            <v>1.9000000000000006E-2</v>
          </cell>
          <cell r="IR42">
            <v>1.9000000000000006E-2</v>
          </cell>
        </row>
        <row r="43">
          <cell r="GQ43" t="str">
            <v>wynik na działalności na produktach</v>
          </cell>
          <cell r="GR43">
            <v>1909.7027989223204</v>
          </cell>
          <cell r="GS43">
            <v>1744.0073205897129</v>
          </cell>
          <cell r="GT43">
            <v>2101.3745658672078</v>
          </cell>
          <cell r="GU43">
            <v>1889.8672117053366</v>
          </cell>
          <cell r="GV43">
            <v>2027.5309199588407</v>
          </cell>
          <cell r="GW43">
            <v>1935.7286125296769</v>
          </cell>
          <cell r="GX43">
            <v>2050.1445130034299</v>
          </cell>
          <cell r="GY43">
            <v>2133.4354635263403</v>
          </cell>
          <cell r="GZ43">
            <v>1961.2995006516635</v>
          </cell>
          <cell r="HA43">
            <v>2393.6463832238096</v>
          </cell>
          <cell r="HB43">
            <v>2185.5164155122393</v>
          </cell>
          <cell r="HC43">
            <v>2616.8502566468169</v>
          </cell>
          <cell r="HE43">
            <v>1909.7027989223204</v>
          </cell>
          <cell r="HF43">
            <v>3653.7101195120331</v>
          </cell>
          <cell r="HG43">
            <v>5755.0846853792409</v>
          </cell>
          <cell r="HH43">
            <v>7644.9518970845775</v>
          </cell>
          <cell r="HI43">
            <v>9672.4828170434193</v>
          </cell>
          <cell r="HJ43">
            <v>11608.211429573093</v>
          </cell>
          <cell r="HK43">
            <v>13658.355942576525</v>
          </cell>
          <cell r="HL43">
            <v>15791.791406102866</v>
          </cell>
          <cell r="HM43">
            <v>17753.090906754529</v>
          </cell>
          <cell r="HN43">
            <v>20146.73728997834</v>
          </cell>
          <cell r="HO43">
            <v>22332.253705490577</v>
          </cell>
          <cell r="HP43">
            <v>24949.103962137397</v>
          </cell>
          <cell r="HS43" t="str">
            <v>wynik na działalności na produktach</v>
          </cell>
          <cell r="HT43">
            <v>2037.3378477254998</v>
          </cell>
          <cell r="HU43">
            <v>1940.4718491967503</v>
          </cell>
          <cell r="HV43">
            <v>2079.4834289862702</v>
          </cell>
          <cell r="HW43">
            <v>2058.4260036100723</v>
          </cell>
          <cell r="HX43">
            <v>2100.4909905041704</v>
          </cell>
          <cell r="HY43">
            <v>2116.8436181344809</v>
          </cell>
          <cell r="HZ43">
            <v>2163.9150389956053</v>
          </cell>
          <cell r="IA43">
            <v>2195.492899078512</v>
          </cell>
          <cell r="IB43">
            <v>2246.8148473832839</v>
          </cell>
          <cell r="IC43">
            <v>2292.6049184138101</v>
          </cell>
          <cell r="ID43">
            <v>2203.3552385681751</v>
          </cell>
          <cell r="IE43">
            <v>2228.1973653519308</v>
          </cell>
          <cell r="IG43">
            <v>2037.3378477254998</v>
          </cell>
          <cell r="IH43">
            <v>3977.8096969222502</v>
          </cell>
          <cell r="II43">
            <v>6057.2931259085199</v>
          </cell>
          <cell r="IJ43">
            <v>8115.7191295185921</v>
          </cell>
          <cell r="IK43">
            <v>10216.210120022763</v>
          </cell>
          <cell r="IL43">
            <v>12333.053738157243</v>
          </cell>
          <cell r="IM43">
            <v>14496.968777152848</v>
          </cell>
          <cell r="IN43">
            <v>16692.46167623136</v>
          </cell>
          <cell r="IO43">
            <v>18939.276523614644</v>
          </cell>
          <cell r="IP43">
            <v>21231.881442028454</v>
          </cell>
          <cell r="IQ43">
            <v>23435.23668059663</v>
          </cell>
          <cell r="IR43">
            <v>25663.434045948561</v>
          </cell>
        </row>
        <row r="45">
          <cell r="GQ45" t="str">
            <v>koszty/doch. z tyt. rez. na należności</v>
          </cell>
          <cell r="GR45">
            <v>175.07635000000002</v>
          </cell>
          <cell r="GS45">
            <v>-4.6815600000000188</v>
          </cell>
          <cell r="GT45">
            <v>-367.27127999999999</v>
          </cell>
          <cell r="GU45">
            <v>-99.363560000000064</v>
          </cell>
          <cell r="GV45">
            <v>651.69895999999994</v>
          </cell>
          <cell r="GW45">
            <v>170.54081999999994</v>
          </cell>
          <cell r="GX45">
            <v>44.362250000000131</v>
          </cell>
          <cell r="GY45">
            <v>30.054900000000089</v>
          </cell>
          <cell r="GZ45">
            <v>-132.72318000000013</v>
          </cell>
          <cell r="HA45">
            <v>97.11191000000025</v>
          </cell>
          <cell r="HB45">
            <v>13.976859999999647</v>
          </cell>
          <cell r="HC45">
            <v>-68.138129999999876</v>
          </cell>
          <cell r="HE45">
            <v>175.07635000000002</v>
          </cell>
          <cell r="HF45">
            <v>170.39479</v>
          </cell>
          <cell r="HG45">
            <v>-196.87648999999999</v>
          </cell>
          <cell r="HH45">
            <v>-296.24005000000005</v>
          </cell>
          <cell r="HI45">
            <v>355.45890999999989</v>
          </cell>
          <cell r="HJ45">
            <v>525.99972999999977</v>
          </cell>
          <cell r="HK45">
            <v>570.3619799999999</v>
          </cell>
          <cell r="HL45">
            <v>600.41687999999999</v>
          </cell>
          <cell r="HM45">
            <v>467.69369999999986</v>
          </cell>
          <cell r="HN45">
            <v>564.80561000000012</v>
          </cell>
          <cell r="HO45">
            <v>578.78246999999976</v>
          </cell>
          <cell r="HP45">
            <v>510.64433999999989</v>
          </cell>
          <cell r="HS45" t="str">
            <v>koszty/doch. z tyt. rez. na należności</v>
          </cell>
          <cell r="HT45">
            <v>-32.631117640861774</v>
          </cell>
          <cell r="HU45">
            <v>79.218181490863529</v>
          </cell>
          <cell r="HV45">
            <v>38.8778796601583</v>
          </cell>
          <cell r="HW45">
            <v>-449.16363850484379</v>
          </cell>
          <cell r="HX45">
            <v>-74.319669397425173</v>
          </cell>
          <cell r="HY45">
            <v>-71.871094248291342</v>
          </cell>
          <cell r="HZ45">
            <v>-69.422519099157455</v>
          </cell>
          <cell r="IA45">
            <v>-66.973943950021862</v>
          </cell>
          <cell r="IB45">
            <v>-64.525368800888032</v>
          </cell>
          <cell r="IC45">
            <v>-62.076793651752382</v>
          </cell>
          <cell r="ID45">
            <v>-59.628218502616733</v>
          </cell>
          <cell r="IE45">
            <v>-57.17964335348281</v>
          </cell>
          <cell r="IG45">
            <v>-32.631117640861774</v>
          </cell>
          <cell r="IH45">
            <v>46.587063850001755</v>
          </cell>
          <cell r="II45">
            <v>85.464943510160055</v>
          </cell>
          <cell r="IJ45">
            <v>-363.69869499468371</v>
          </cell>
          <cell r="IK45">
            <v>-438.01836439210888</v>
          </cell>
          <cell r="IL45">
            <v>-509.88945864040022</v>
          </cell>
          <cell r="IM45">
            <v>-579.31197773955773</v>
          </cell>
          <cell r="IN45">
            <v>-646.2859216895796</v>
          </cell>
          <cell r="IO45">
            <v>-710.81129049046763</v>
          </cell>
          <cell r="IP45">
            <v>-772.88808414222001</v>
          </cell>
          <cell r="IQ45">
            <v>-832.51630264483674</v>
          </cell>
          <cell r="IR45">
            <v>-889.69594599831953</v>
          </cell>
        </row>
        <row r="47">
          <cell r="GQ47" t="str">
            <v>wynik na działalności z uwzgl. rezerw na należności</v>
          </cell>
          <cell r="GR47">
            <v>2084.7791489223205</v>
          </cell>
          <cell r="GS47">
            <v>1739.3257605897129</v>
          </cell>
          <cell r="GT47">
            <v>1734.1032858672079</v>
          </cell>
          <cell r="GU47">
            <v>1790.5036517053366</v>
          </cell>
          <cell r="GV47">
            <v>2679.2298799588407</v>
          </cell>
          <cell r="GW47">
            <v>2106.269432529677</v>
          </cell>
          <cell r="GX47">
            <v>2094.50676300343</v>
          </cell>
          <cell r="GY47">
            <v>2163.4903635263404</v>
          </cell>
          <cell r="GZ47">
            <v>1828.5763206516633</v>
          </cell>
          <cell r="HA47">
            <v>2490.7582932238097</v>
          </cell>
          <cell r="HB47">
            <v>2199.4932755122391</v>
          </cell>
          <cell r="HC47">
            <v>2548.7121266468171</v>
          </cell>
          <cell r="HE47">
            <v>2084.7791489223205</v>
          </cell>
          <cell r="HF47">
            <v>3824.1049095120329</v>
          </cell>
          <cell r="HG47">
            <v>5558.2081953792413</v>
          </cell>
          <cell r="HH47">
            <v>7348.7118470845771</v>
          </cell>
          <cell r="HI47">
            <v>10027.941727043419</v>
          </cell>
          <cell r="HJ47">
            <v>12134.211159573093</v>
          </cell>
          <cell r="HK47">
            <v>14228.717922576525</v>
          </cell>
          <cell r="HL47">
            <v>16392.208286102865</v>
          </cell>
          <cell r="HM47">
            <v>18220.784606754529</v>
          </cell>
          <cell r="HN47">
            <v>20711.54289997834</v>
          </cell>
          <cell r="HO47">
            <v>22911.036175490575</v>
          </cell>
          <cell r="HP47">
            <v>25459.748302137396</v>
          </cell>
          <cell r="HS47" t="str">
            <v>wynik na działalności z uwzgl. rezerw na należności</v>
          </cell>
          <cell r="HT47">
            <v>2004.7067300846381</v>
          </cell>
          <cell r="HU47">
            <v>2019.6900306876139</v>
          </cell>
          <cell r="HV47">
            <v>2118.3613086464284</v>
          </cell>
          <cell r="HW47">
            <v>1609.2623651052286</v>
          </cell>
          <cell r="HX47">
            <v>2026.1713211067454</v>
          </cell>
          <cell r="HY47">
            <v>2044.9725238861897</v>
          </cell>
          <cell r="HZ47">
            <v>2094.4925198964479</v>
          </cell>
          <cell r="IA47">
            <v>2128.5189551284902</v>
          </cell>
          <cell r="IB47">
            <v>2182.289478582396</v>
          </cell>
          <cell r="IC47">
            <v>2230.5281247620578</v>
          </cell>
          <cell r="ID47">
            <v>2143.7270200655585</v>
          </cell>
          <cell r="IE47">
            <v>2171.017721998448</v>
          </cell>
          <cell r="IG47">
            <v>2004.7067300846381</v>
          </cell>
          <cell r="IH47">
            <v>4024.396760772252</v>
          </cell>
          <cell r="II47">
            <v>6142.75806941868</v>
          </cell>
          <cell r="IJ47">
            <v>7752.020434523909</v>
          </cell>
          <cell r="IK47">
            <v>9778.1917556306544</v>
          </cell>
          <cell r="IL47">
            <v>11823.164279516845</v>
          </cell>
          <cell r="IM47">
            <v>13917.656799413293</v>
          </cell>
          <cell r="IN47">
            <v>16046.175754541782</v>
          </cell>
          <cell r="IO47">
            <v>18228.465233124178</v>
          </cell>
          <cell r="IP47">
            <v>20458.993357886236</v>
          </cell>
          <cell r="IQ47">
            <v>22602.720377951795</v>
          </cell>
          <cell r="IR47">
            <v>24773.738099950242</v>
          </cell>
        </row>
        <row r="49">
          <cell r="GV49">
            <v>2679.2298799588407</v>
          </cell>
          <cell r="IQ49" t="str">
            <v>kontrolka</v>
          </cell>
          <cell r="IR49">
            <v>25663.434045948561</v>
          </cell>
        </row>
        <row r="50">
          <cell r="IR50">
            <v>24773.738099950242</v>
          </cell>
        </row>
        <row r="56">
          <cell r="GQ56" t="str">
            <v>ROE dla obszaru</v>
          </cell>
          <cell r="GR56">
            <v>1.1367031688908993</v>
          </cell>
          <cell r="GS56">
            <v>1.0387125386423097</v>
          </cell>
          <cell r="GT56">
            <v>0.98301734046759104</v>
          </cell>
          <cell r="GU56">
            <v>0.89916897908645965</v>
          </cell>
          <cell r="GV56">
            <v>1.2976715481671977</v>
          </cell>
          <cell r="GW56">
            <v>1.0074005437736813</v>
          </cell>
          <cell r="GX56">
            <v>0.95234083336170883</v>
          </cell>
          <cell r="GY56">
            <v>0.9184093792237672</v>
          </cell>
          <cell r="GZ56">
            <v>0.77997133235974292</v>
          </cell>
          <cell r="HA56">
            <v>0.99580082560519823</v>
          </cell>
          <cell r="HB56">
            <v>0.86953495195542474</v>
          </cell>
          <cell r="HC56">
            <v>0.9444037503497833</v>
          </cell>
          <cell r="HE56">
            <v>1.1367031688908993</v>
          </cell>
          <cell r="HF56">
            <v>1.0838027852242476</v>
          </cell>
          <cell r="HG56">
            <v>1.085276033235488</v>
          </cell>
          <cell r="HH56">
            <v>0.92260824529039365</v>
          </cell>
          <cell r="HI56">
            <v>0.99712901281566679</v>
          </cell>
          <cell r="HJ56">
            <v>0.96192781739564281</v>
          </cell>
          <cell r="HK56">
            <v>0.94602419012319972</v>
          </cell>
          <cell r="HL56">
            <v>0.88771637113161206</v>
          </cell>
          <cell r="HM56">
            <v>0.85406560247219954</v>
          </cell>
          <cell r="HN56">
            <v>0.84438684749698156</v>
          </cell>
          <cell r="HO56">
            <v>0.81354939053636444</v>
          </cell>
          <cell r="HP56">
            <v>0.80123489086590571</v>
          </cell>
          <cell r="HS56" t="str">
            <v>ROE dla obszaru</v>
          </cell>
          <cell r="HT56">
            <v>1.0603428643530552</v>
          </cell>
          <cell r="HU56">
            <v>1.124028198287615</v>
          </cell>
          <cell r="HV56">
            <v>1.0131179057560475</v>
          </cell>
          <cell r="HW56">
            <v>0.76688104394899137</v>
          </cell>
          <cell r="HX56">
            <v>0.92411237879706198</v>
          </cell>
          <cell r="HY56">
            <v>0.94780357745600574</v>
          </cell>
          <cell r="HZ56">
            <v>0.92724433576848286</v>
          </cell>
          <cell r="IA56">
            <v>0.93137750919362794</v>
          </cell>
          <cell r="IB56">
            <v>0.97201120433589061</v>
          </cell>
          <cell r="IC56">
            <v>0.94790323267701382</v>
          </cell>
          <cell r="ID56">
            <v>0.92868353370227008</v>
          </cell>
          <cell r="IE56">
            <v>0.89763734808027884</v>
          </cell>
          <cell r="IG56">
            <v>1.0603428643530552</v>
          </cell>
          <cell r="IH56">
            <v>1.062916858118814</v>
          </cell>
          <cell r="II56">
            <v>1.0119115454902339</v>
          </cell>
          <cell r="IJ56">
            <v>0.92354075575999639</v>
          </cell>
          <cell r="IK56">
            <v>0.91557077203711423</v>
          </cell>
          <cell r="IL56">
            <v>0.90825389762475228</v>
          </cell>
          <cell r="IM56">
            <v>0.90096377799739624</v>
          </cell>
          <cell r="IN56">
            <v>0.8957260181421226</v>
          </cell>
          <cell r="IO56">
            <v>0.89221110448081009</v>
          </cell>
          <cell r="IP56">
            <v>0.88660192987857744</v>
          </cell>
          <cell r="IQ56">
            <v>0.87949578722266042</v>
          </cell>
          <cell r="IR56">
            <v>0.86995726018332864</v>
          </cell>
        </row>
        <row r="57">
          <cell r="GQ57" t="str">
            <v>zwrot na aktywach prac. dla obszaru</v>
          </cell>
          <cell r="GR57">
            <v>3.7106632625902296E-2</v>
          </cell>
          <cell r="GS57">
            <v>3.2179785867395623E-2</v>
          </cell>
          <cell r="GT57">
            <v>3.177503097418511E-2</v>
          </cell>
          <cell r="GU57">
            <v>3.3083480456498865E-2</v>
          </cell>
          <cell r="GV57">
            <v>4.6580559641865769E-2</v>
          </cell>
          <cell r="GW57">
            <v>3.642989025519637E-2</v>
          </cell>
          <cell r="GX57">
            <v>3.5507478572309417E-2</v>
          </cell>
          <cell r="GY57">
            <v>3.4083791402126563E-2</v>
          </cell>
          <cell r="GZ57">
            <v>3.0483156199022664E-2</v>
          </cell>
          <cell r="HA57">
            <v>3.8874930212595332E-2</v>
          </cell>
          <cell r="HB57">
            <v>3.4977176894793342E-2</v>
          </cell>
          <cell r="HC57">
            <v>3.9316803231652903E-2</v>
          </cell>
          <cell r="HE57">
            <v>3.7106632625902296E-2</v>
          </cell>
          <cell r="HF57">
            <v>3.3576702170737265E-2</v>
          </cell>
          <cell r="HG57">
            <v>3.5080438718603967E-2</v>
          </cell>
          <cell r="HH57">
            <v>3.3945890663488403E-2</v>
          </cell>
          <cell r="HI57">
            <v>3.5792437244767647E-2</v>
          </cell>
          <cell r="HJ57">
            <v>3.4785493255616556E-2</v>
          </cell>
          <cell r="HK57">
            <v>3.5271966173194322E-2</v>
          </cell>
          <cell r="HL57">
            <v>3.2944719753924337E-2</v>
          </cell>
          <cell r="HM57">
            <v>3.3378938538172608E-2</v>
          </cell>
          <cell r="HN57">
            <v>3.2963900937648692E-2</v>
          </cell>
          <cell r="HO57">
            <v>3.2725149094294789E-2</v>
          </cell>
          <cell r="HP57">
            <v>3.3356490309194728E-2</v>
          </cell>
          <cell r="HS57" t="str">
            <v>zwrot na aktywach prac. dla obszaru</v>
          </cell>
          <cell r="HT57">
            <v>3.9667258956717695E-2</v>
          </cell>
          <cell r="HU57">
            <v>4.3740499397823866E-2</v>
          </cell>
          <cell r="HV57">
            <v>4.0239985167625836E-2</v>
          </cell>
          <cell r="HW57">
            <v>3.0957475870391708E-2</v>
          </cell>
          <cell r="HX57">
            <v>3.7405212659395767E-2</v>
          </cell>
          <cell r="HY57">
            <v>3.7947054640683216E-2</v>
          </cell>
          <cell r="HZ57">
            <v>3.7025259831977304E-2</v>
          </cell>
          <cell r="IA57">
            <v>3.720051220296889E-2</v>
          </cell>
          <cell r="IB57">
            <v>3.8520195779821076E-2</v>
          </cell>
          <cell r="IC57">
            <v>3.7335184129467014E-2</v>
          </cell>
          <cell r="ID57">
            <v>3.6395740334878066E-2</v>
          </cell>
          <cell r="IE57">
            <v>3.4972675073214152E-2</v>
          </cell>
          <cell r="IG57">
            <v>3.9667258956717695E-2</v>
          </cell>
          <cell r="IH57">
            <v>4.1362409113322229E-2</v>
          </cell>
          <cell r="II57">
            <v>4.0192069797729248E-2</v>
          </cell>
          <cell r="IJ57">
            <v>3.7281519588147613E-2</v>
          </cell>
          <cell r="IK57">
            <v>3.7059474819886813E-2</v>
          </cell>
          <cell r="IL57">
            <v>3.6363610668456003E-2</v>
          </cell>
          <cell r="IM57">
            <v>3.5975866007212302E-2</v>
          </cell>
          <cell r="IN57">
            <v>3.5776542099735659E-2</v>
          </cell>
          <cell r="IO57">
            <v>3.5357767758461826E-2</v>
          </cell>
          <cell r="IP57">
            <v>3.492070198776967E-2</v>
          </cell>
          <cell r="IQ57">
            <v>3.4468039042067571E-2</v>
          </cell>
          <cell r="IR57">
            <v>3.3894236523293798E-2</v>
          </cell>
        </row>
        <row r="58">
          <cell r="GQ58" t="str">
            <v>marża odsetkowa 1 (na produktach)</v>
          </cell>
          <cell r="GR58">
            <v>2.009798385844631E-2</v>
          </cell>
          <cell r="GS58">
            <v>1.6695479657698086E-2</v>
          </cell>
          <cell r="GT58">
            <v>2.2578504429294988E-2</v>
          </cell>
          <cell r="GU58">
            <v>1.9986237154521701E-2</v>
          </cell>
          <cell r="GV58">
            <v>1.9862817270697355E-2</v>
          </cell>
          <cell r="GW58">
            <v>2.0126061163910542E-2</v>
          </cell>
          <cell r="GX58">
            <v>2.1419651578256298E-2</v>
          </cell>
          <cell r="GY58">
            <v>1.9987528317938669E-2</v>
          </cell>
          <cell r="GZ58">
            <v>2.0320014860306743E-2</v>
          </cell>
          <cell r="HA58">
            <v>2.2709748224077411E-2</v>
          </cell>
          <cell r="HB58">
            <v>2.2192725337132426E-2</v>
          </cell>
          <cell r="HC58">
            <v>2.6010288208706898E-2</v>
          </cell>
          <cell r="HE58">
            <v>2.009798385844631E-2</v>
          </cell>
          <cell r="HF58">
            <v>1.7837742562013776E-2</v>
          </cell>
          <cell r="HG58">
            <v>2.0599220059043841E-2</v>
          </cell>
          <cell r="HH58">
            <v>2.0072921433335736E-2</v>
          </cell>
          <cell r="HI58">
            <v>1.9587877917200031E-2</v>
          </cell>
          <cell r="HJ58">
            <v>1.9068195151485317E-2</v>
          </cell>
          <cell r="HK58">
            <v>1.9620836077790277E-2</v>
          </cell>
          <cell r="HL58">
            <v>1.8457350457441467E-2</v>
          </cell>
          <cell r="HM58">
            <v>1.9056859910122109E-2</v>
          </cell>
          <cell r="HN58">
            <v>1.8872430427363498E-2</v>
          </cell>
          <cell r="HO58">
            <v>1.8930440488270632E-2</v>
          </cell>
          <cell r="HP58">
            <v>1.957310427396142E-2</v>
          </cell>
          <cell r="HS58" t="str">
            <v>marża odsetkowa 1 (na produktach)</v>
          </cell>
          <cell r="HT58">
            <v>1.9144171936472817E-2</v>
          </cell>
          <cell r="HU58">
            <v>1.8792723969029087E-2</v>
          </cell>
          <cell r="HV58">
            <v>1.8788890783639534E-2</v>
          </cell>
          <cell r="HW58">
            <v>1.8689391439011042E-2</v>
          </cell>
          <cell r="HX58">
            <v>1.8521396560544235E-2</v>
          </cell>
          <cell r="HY58">
            <v>1.8695682266806377E-2</v>
          </cell>
          <cell r="HZ58">
            <v>1.8788576532604646E-2</v>
          </cell>
          <cell r="IA58">
            <v>1.8805669103353417E-2</v>
          </cell>
          <cell r="IB58">
            <v>1.8895912890853021E-2</v>
          </cell>
          <cell r="IC58">
            <v>1.8941585041204877E-2</v>
          </cell>
          <cell r="ID58">
            <v>1.8957257622212495E-2</v>
          </cell>
          <cell r="IE58">
            <v>1.9160450440066056E-2</v>
          </cell>
          <cell r="IG58">
            <v>1.9144171936472817E-2</v>
          </cell>
          <cell r="IH58">
            <v>1.8862561691911615E-2</v>
          </cell>
          <cell r="II58">
            <v>1.8479782125103338E-2</v>
          </cell>
          <cell r="IJ58">
            <v>1.8255437999728293E-2</v>
          </cell>
          <cell r="IK58">
            <v>1.8188876802667814E-2</v>
          </cell>
          <cell r="IL58">
            <v>1.785914271172722E-2</v>
          </cell>
          <cell r="IM58">
            <v>1.7757101901159006E-2</v>
          </cell>
          <cell r="IN58">
            <v>1.7715373823398058E-2</v>
          </cell>
          <cell r="IO58">
            <v>1.748844688879448E-2</v>
          </cell>
          <cell r="IP58">
            <v>1.7320713732349162E-2</v>
          </cell>
          <cell r="IQ58">
            <v>1.7177472824997861E-2</v>
          </cell>
          <cell r="IR58">
            <v>1.7038570760877472E-2</v>
          </cell>
        </row>
        <row r="59">
          <cell r="GQ59" t="str">
            <v>marża prowizyjna</v>
          </cell>
          <cell r="GR59">
            <v>1.389249432764777E-2</v>
          </cell>
          <cell r="GS59">
            <v>1.5570921150807989E-2</v>
          </cell>
          <cell r="GT59">
            <v>1.5926261960905165E-2</v>
          </cell>
          <cell r="GU59">
            <v>1.4933202917148697E-2</v>
          </cell>
          <cell r="GV59">
            <v>1.538743342608892E-2</v>
          </cell>
          <cell r="GW59">
            <v>1.335416687776288E-2</v>
          </cell>
          <cell r="GX59">
            <v>1.333576848122422E-2</v>
          </cell>
          <cell r="GY59">
            <v>1.3622775908334654E-2</v>
          </cell>
          <cell r="GZ59">
            <v>1.2375694012333155E-2</v>
          </cell>
          <cell r="HA59">
            <v>1.4649491471966222E-2</v>
          </cell>
          <cell r="HB59">
            <v>1.2562186224960636E-2</v>
          </cell>
          <cell r="HC59">
            <v>1.4357623707121861E-2</v>
          </cell>
          <cell r="HE59">
            <v>1.389249432764777E-2</v>
          </cell>
          <cell r="HF59">
            <v>1.4242846073489596E-2</v>
          </cell>
          <cell r="HG59">
            <v>1.572379781453322E-2</v>
          </cell>
          <cell r="HH59">
            <v>1.5241390329890832E-2</v>
          </cell>
          <cell r="HI59">
            <v>1.4935830302651392E-2</v>
          </cell>
          <cell r="HJ59">
            <v>1.4209399500773262E-2</v>
          </cell>
          <cell r="HK59">
            <v>1.4237243856706772E-2</v>
          </cell>
          <cell r="HL59">
            <v>1.3280663921472763E-2</v>
          </cell>
          <cell r="HM59">
            <v>1.34653032693646E-2</v>
          </cell>
          <cell r="HN59">
            <v>1.3192542010994696E-2</v>
          </cell>
          <cell r="HO59">
            <v>1.2968000355954853E-2</v>
          </cell>
          <cell r="HP59">
            <v>1.3114357308927111E-2</v>
          </cell>
          <cell r="HS59" t="str">
            <v>marża prowizyjna</v>
          </cell>
          <cell r="HT59">
            <v>2.1168761010401303E-2</v>
          </cell>
          <cell r="HU59">
            <v>2.3232144432379889E-2</v>
          </cell>
          <cell r="HV59">
            <v>2.0712577637816518E-2</v>
          </cell>
          <cell r="HW59">
            <v>2.0908672071023756E-2</v>
          </cell>
          <cell r="HX59">
            <v>2.0255833859456389E-2</v>
          </cell>
          <cell r="HY59">
            <v>2.0585031534902019E-2</v>
          </cell>
          <cell r="HZ59">
            <v>1.9463895515897448E-2</v>
          </cell>
          <cell r="IA59">
            <v>1.9565358876884344E-2</v>
          </cell>
          <cell r="IB59">
            <v>2.0763238038305046E-2</v>
          </cell>
          <cell r="IC59">
            <v>1.9432657280546686E-2</v>
          </cell>
          <cell r="ID59">
            <v>1.8450837894523672E-2</v>
          </cell>
          <cell r="IE59">
            <v>1.6733324939028078E-2</v>
          </cell>
          <cell r="IG59">
            <v>2.1168761010401303E-2</v>
          </cell>
          <cell r="IH59">
            <v>2.2021029524245207E-2</v>
          </cell>
          <cell r="II59">
            <v>2.1153090495071372E-2</v>
          </cell>
          <cell r="IJ59">
            <v>2.0775204947439566E-2</v>
          </cell>
          <cell r="IK59">
            <v>2.0530693355039507E-2</v>
          </cell>
          <cell r="IL59">
            <v>2.007269633617129E-2</v>
          </cell>
          <cell r="IM59">
            <v>1.9716232421869935E-2</v>
          </cell>
          <cell r="IN59">
            <v>1.9502126909689801E-2</v>
          </cell>
          <cell r="IO59">
            <v>1.9248082065842224E-2</v>
          </cell>
          <cell r="IP59">
            <v>1.8919202450571757E-2</v>
          </cell>
          <cell r="IQ59">
            <v>1.8560112711601892E-2</v>
          </cell>
          <cell r="IR59">
            <v>1.807290494956763E-2</v>
          </cell>
        </row>
        <row r="70">
          <cell r="GR70">
            <v>780.52845141717876</v>
          </cell>
          <cell r="GS70">
            <v>841.61232101770452</v>
          </cell>
          <cell r="GT70">
            <v>869.16620853729455</v>
          </cell>
          <cell r="GU70">
            <v>808.19653754292835</v>
          </cell>
          <cell r="GV70">
            <v>885.05745160694164</v>
          </cell>
          <cell r="GW70">
            <v>772.09877094044009</v>
          </cell>
          <cell r="GX70">
            <v>786.64716270658619</v>
          </cell>
          <cell r="GY70">
            <v>864.71437565252643</v>
          </cell>
          <cell r="GZ70">
            <v>742.37394824977241</v>
          </cell>
          <cell r="HA70">
            <v>938.60856278757365</v>
          </cell>
          <cell r="HB70">
            <v>789.95638243309543</v>
          </cell>
          <cell r="HC70">
            <v>930.73308723922185</v>
          </cell>
        </row>
      </sheetData>
      <sheetData sheetId="4" refreshError="1">
        <row r="8">
          <cell r="GR8">
            <v>39113</v>
          </cell>
          <cell r="GS8">
            <v>39141</v>
          </cell>
          <cell r="GT8">
            <v>39172</v>
          </cell>
          <cell r="GU8">
            <v>39202</v>
          </cell>
          <cell r="GV8">
            <v>39233</v>
          </cell>
          <cell r="GW8">
            <v>39263</v>
          </cell>
          <cell r="GX8">
            <v>39294</v>
          </cell>
          <cell r="GY8">
            <v>39325</v>
          </cell>
          <cell r="GZ8">
            <v>39355</v>
          </cell>
          <cell r="HA8">
            <v>39386</v>
          </cell>
          <cell r="HB8">
            <v>39416</v>
          </cell>
          <cell r="HC8">
            <v>39447</v>
          </cell>
          <cell r="HE8">
            <v>39113</v>
          </cell>
          <cell r="HF8">
            <v>39141</v>
          </cell>
          <cell r="HG8">
            <v>39172</v>
          </cell>
          <cell r="HH8">
            <v>39202</v>
          </cell>
          <cell r="HI8">
            <v>39233</v>
          </cell>
          <cell r="HJ8">
            <v>39263</v>
          </cell>
          <cell r="HK8">
            <v>39294</v>
          </cell>
          <cell r="HL8">
            <v>39325</v>
          </cell>
          <cell r="HM8">
            <v>39355</v>
          </cell>
          <cell r="HN8">
            <v>39386</v>
          </cell>
          <cell r="HO8">
            <v>39416</v>
          </cell>
          <cell r="HP8">
            <v>39447</v>
          </cell>
          <cell r="HT8">
            <v>39113</v>
          </cell>
          <cell r="HU8">
            <v>39141</v>
          </cell>
          <cell r="HV8">
            <v>39172</v>
          </cell>
          <cell r="HW8">
            <v>39202</v>
          </cell>
          <cell r="HX8">
            <v>39233</v>
          </cell>
          <cell r="HY8">
            <v>39263</v>
          </cell>
          <cell r="HZ8">
            <v>39294</v>
          </cell>
          <cell r="IA8">
            <v>39325</v>
          </cell>
          <cell r="IB8">
            <v>39355</v>
          </cell>
          <cell r="IC8">
            <v>39386</v>
          </cell>
          <cell r="ID8">
            <v>39416</v>
          </cell>
          <cell r="IE8">
            <v>39447</v>
          </cell>
          <cell r="IG8">
            <v>39113</v>
          </cell>
          <cell r="IH8">
            <v>39141</v>
          </cell>
          <cell r="II8">
            <v>39172</v>
          </cell>
          <cell r="IJ8">
            <v>39202</v>
          </cell>
          <cell r="IK8">
            <v>39233</v>
          </cell>
          <cell r="IL8">
            <v>39263</v>
          </cell>
          <cell r="IM8">
            <v>39294</v>
          </cell>
          <cell r="IN8">
            <v>39325</v>
          </cell>
          <cell r="IO8">
            <v>39355</v>
          </cell>
          <cell r="IP8">
            <v>39386</v>
          </cell>
          <cell r="IQ8">
            <v>39416</v>
          </cell>
          <cell r="IR8">
            <v>39447</v>
          </cell>
        </row>
        <row r="9">
          <cell r="GR9" t="str">
            <v>wykonanie</v>
          </cell>
          <cell r="GS9" t="str">
            <v>wykonanie</v>
          </cell>
          <cell r="GT9" t="str">
            <v>wykonanie</v>
          </cell>
          <cell r="GU9" t="str">
            <v>wykonanie</v>
          </cell>
          <cell r="GV9" t="str">
            <v>wykonanie</v>
          </cell>
          <cell r="GW9" t="str">
            <v>wykonanie</v>
          </cell>
          <cell r="GX9" t="str">
            <v>wykonanie</v>
          </cell>
          <cell r="GY9" t="str">
            <v>wykonanie</v>
          </cell>
          <cell r="GZ9" t="str">
            <v>wykonanie</v>
          </cell>
          <cell r="HA9" t="str">
            <v>wykonanie</v>
          </cell>
          <cell r="HB9" t="str">
            <v>wykonanie</v>
          </cell>
          <cell r="HC9" t="str">
            <v>wykonanie</v>
          </cell>
          <cell r="HE9" t="str">
            <v>wykonanie</v>
          </cell>
          <cell r="HF9" t="str">
            <v>wykonanie</v>
          </cell>
          <cell r="HG9" t="str">
            <v>wykonanie</v>
          </cell>
          <cell r="HH9" t="str">
            <v>wykonanie</v>
          </cell>
          <cell r="HI9" t="str">
            <v>wykonanie</v>
          </cell>
          <cell r="HJ9" t="str">
            <v>wykonanie</v>
          </cell>
          <cell r="HK9" t="str">
            <v>wykonanie</v>
          </cell>
          <cell r="HL9" t="str">
            <v>wykonanie</v>
          </cell>
          <cell r="HM9" t="str">
            <v>wykonanie</v>
          </cell>
          <cell r="HN9" t="str">
            <v>wykonanie</v>
          </cell>
          <cell r="HO9" t="str">
            <v>wykonanie</v>
          </cell>
          <cell r="HP9" t="str">
            <v>wykonanie</v>
          </cell>
          <cell r="HT9" t="str">
            <v>plan</v>
          </cell>
          <cell r="HU9" t="str">
            <v>plan</v>
          </cell>
          <cell r="HV9" t="str">
            <v>plan</v>
          </cell>
          <cell r="HW9" t="str">
            <v>plan</v>
          </cell>
          <cell r="HX9" t="str">
            <v>plan</v>
          </cell>
          <cell r="HY9" t="str">
            <v>plan</v>
          </cell>
          <cell r="HZ9" t="str">
            <v>plan</v>
          </cell>
          <cell r="IA9" t="str">
            <v>plan</v>
          </cell>
          <cell r="IB9" t="str">
            <v>plan</v>
          </cell>
          <cell r="IC9" t="str">
            <v>plan</v>
          </cell>
          <cell r="ID9" t="str">
            <v>plan</v>
          </cell>
          <cell r="IE9" t="str">
            <v>plan</v>
          </cell>
          <cell r="IG9" t="str">
            <v>plan</v>
          </cell>
          <cell r="IH9" t="str">
            <v>plan</v>
          </cell>
          <cell r="II9" t="str">
            <v>plan</v>
          </cell>
          <cell r="IJ9" t="str">
            <v>plan</v>
          </cell>
          <cell r="IK9" t="str">
            <v>plan</v>
          </cell>
          <cell r="IL9" t="str">
            <v>plan</v>
          </cell>
          <cell r="IM9" t="str">
            <v>plan</v>
          </cell>
          <cell r="IN9" t="str">
            <v>plan</v>
          </cell>
          <cell r="IO9" t="str">
            <v>plan</v>
          </cell>
          <cell r="IP9" t="str">
            <v>plan</v>
          </cell>
          <cell r="IQ9" t="str">
            <v>plan</v>
          </cell>
          <cell r="IR9" t="str">
            <v>plan</v>
          </cell>
        </row>
        <row r="10">
          <cell r="GQ10" t="str">
            <v>stawka WIBID 1M</v>
          </cell>
          <cell r="GR10">
            <v>3.9729032258064526E-2</v>
          </cell>
          <cell r="GS10">
            <v>3.9792857142857171E-2</v>
          </cell>
          <cell r="GT10">
            <v>3.9803225806451639E-2</v>
          </cell>
          <cell r="GU10">
            <v>4.0556666666666699E-2</v>
          </cell>
          <cell r="GV10">
            <v>4.2296774193548388E-2</v>
          </cell>
          <cell r="GW10">
            <v>4.2700000000000002E-2</v>
          </cell>
          <cell r="GX10">
            <v>4.5096774193548385E-2</v>
          </cell>
          <cell r="GY10">
            <v>4.5770967741935502E-2</v>
          </cell>
          <cell r="GZ10">
            <v>4.7633333333333347E-2</v>
          </cell>
          <cell r="HA10">
            <v>4.7783870967741941E-2</v>
          </cell>
          <cell r="HB10">
            <v>4.9103333333333339E-2</v>
          </cell>
          <cell r="HC10">
            <v>5.4109677419354844E-2</v>
          </cell>
          <cell r="HE10">
            <v>3.9729032258064526E-2</v>
          </cell>
          <cell r="HF10">
            <v>3.9760944700460848E-2</v>
          </cell>
          <cell r="HG10">
            <v>3.9775038402457781E-2</v>
          </cell>
          <cell r="HH10">
            <v>3.9970445468510009E-2</v>
          </cell>
          <cell r="HI10">
            <v>4.0435711213517682E-2</v>
          </cell>
          <cell r="HJ10">
            <v>4.0813092677931401E-2</v>
          </cell>
          <cell r="HK10">
            <v>4.1425047180162398E-2</v>
          </cell>
          <cell r="HL10">
            <v>4.196828725038404E-2</v>
          </cell>
          <cell r="HM10">
            <v>4.259773681515619E-2</v>
          </cell>
          <cell r="HN10">
            <v>4.3116350230414761E-2</v>
          </cell>
          <cell r="HO10">
            <v>4.3660621421589177E-2</v>
          </cell>
          <cell r="HP10">
            <v>4.4531376088069646E-2</v>
          </cell>
          <cell r="HS10" t="str">
            <v>stawka WIBID 1M</v>
          </cell>
          <cell r="HT10">
            <v>3.95E-2</v>
          </cell>
          <cell r="HU10">
            <v>3.95E-2</v>
          </cell>
          <cell r="HV10">
            <v>3.95E-2</v>
          </cell>
          <cell r="HW10">
            <v>3.95E-2</v>
          </cell>
          <cell r="HX10">
            <v>3.95E-2</v>
          </cell>
          <cell r="HY10">
            <v>3.95E-2</v>
          </cell>
          <cell r="HZ10">
            <v>3.95E-2</v>
          </cell>
          <cell r="IA10">
            <v>3.95E-2</v>
          </cell>
          <cell r="IB10">
            <v>3.95E-2</v>
          </cell>
          <cell r="IC10">
            <v>3.95E-2</v>
          </cell>
          <cell r="ID10">
            <v>3.95E-2</v>
          </cell>
          <cell r="IE10">
            <v>3.95E-2</v>
          </cell>
          <cell r="IG10">
            <v>3.95E-2</v>
          </cell>
          <cell r="IH10">
            <v>3.95E-2</v>
          </cell>
          <cell r="II10">
            <v>3.95E-2</v>
          </cell>
          <cell r="IJ10">
            <v>3.95E-2</v>
          </cell>
          <cell r="IK10">
            <v>3.95E-2</v>
          </cell>
          <cell r="IL10">
            <v>3.95E-2</v>
          </cell>
          <cell r="IM10">
            <v>3.95E-2</v>
          </cell>
          <cell r="IN10">
            <v>3.95E-2</v>
          </cell>
          <cell r="IO10">
            <v>3.95E-2</v>
          </cell>
          <cell r="IP10">
            <v>3.9499999999999993E-2</v>
          </cell>
          <cell r="IQ10">
            <v>3.9499999999999993E-2</v>
          </cell>
          <cell r="IR10">
            <v>3.9499999999999993E-2</v>
          </cell>
        </row>
        <row r="11">
          <cell r="GQ11" t="str">
            <v>stopa redyskonta</v>
          </cell>
          <cell r="GR11">
            <v>4.2500000000000003E-2</v>
          </cell>
          <cell r="GS11">
            <v>4.2500000000000003E-2</v>
          </cell>
          <cell r="GT11">
            <v>4.2500000000000003E-2</v>
          </cell>
          <cell r="GU11">
            <v>4.4999999999999998E-2</v>
          </cell>
          <cell r="GV11">
            <v>4.4999999999999998E-2</v>
          </cell>
          <cell r="GW11">
            <v>4.7500000000000001E-2</v>
          </cell>
          <cell r="GX11">
            <v>4.7500000000000001E-2</v>
          </cell>
          <cell r="GY11">
            <v>4.7500000000000001E-2</v>
          </cell>
          <cell r="GZ11">
            <v>0.05</v>
          </cell>
          <cell r="HA11">
            <v>0.05</v>
          </cell>
          <cell r="HB11">
            <v>0.05</v>
          </cell>
          <cell r="HC11">
            <v>5.2499999999999998E-2</v>
          </cell>
          <cell r="HE11">
            <v>4.2500000000000003E-2</v>
          </cell>
          <cell r="HF11">
            <v>4.2500000000000003E-2</v>
          </cell>
          <cell r="HG11">
            <v>4.2500000000000003E-2</v>
          </cell>
          <cell r="HH11">
            <v>4.3124999999999997E-2</v>
          </cell>
          <cell r="HI11">
            <v>4.3499999999999997E-2</v>
          </cell>
          <cell r="HJ11">
            <v>4.416666666666666E-2</v>
          </cell>
          <cell r="HK11">
            <v>4.4642857142857137E-2</v>
          </cell>
          <cell r="HL11">
            <v>4.4999999999999991E-2</v>
          </cell>
          <cell r="HM11">
            <v>4.5555555555555544E-2</v>
          </cell>
          <cell r="HN11">
            <v>4.5999999999999992E-2</v>
          </cell>
          <cell r="HO11">
            <v>4.6363636363636357E-2</v>
          </cell>
          <cell r="HP11">
            <v>4.6874999999999993E-2</v>
          </cell>
          <cell r="HS11" t="str">
            <v>stopa redyskonta</v>
          </cell>
          <cell r="HT11">
            <v>4.2500000000000003E-2</v>
          </cell>
          <cell r="HU11">
            <v>4.2500000000000003E-2</v>
          </cell>
          <cell r="HV11">
            <v>4.2500000000000003E-2</v>
          </cell>
          <cell r="HW11">
            <v>4.2500000000000003E-2</v>
          </cell>
          <cell r="HX11">
            <v>4.2500000000000003E-2</v>
          </cell>
          <cell r="HY11">
            <v>4.2500000000000003E-2</v>
          </cell>
          <cell r="HZ11">
            <v>4.2500000000000003E-2</v>
          </cell>
          <cell r="IA11">
            <v>4.2500000000000003E-2</v>
          </cell>
          <cell r="IB11">
            <v>4.2500000000000003E-2</v>
          </cell>
          <cell r="IC11">
            <v>4.2500000000000003E-2</v>
          </cell>
          <cell r="ID11">
            <v>4.2500000000000003E-2</v>
          </cell>
          <cell r="IE11">
            <v>4.2500000000000003E-2</v>
          </cell>
          <cell r="IG11">
            <v>4.2500000000000003E-2</v>
          </cell>
          <cell r="IH11">
            <v>4.2500000000000003E-2</v>
          </cell>
          <cell r="II11">
            <v>4.2500000000000003E-2</v>
          </cell>
          <cell r="IJ11">
            <v>4.2500000000000003E-2</v>
          </cell>
          <cell r="IK11">
            <v>4.2500000000000003E-2</v>
          </cell>
          <cell r="IL11">
            <v>4.2500000000000003E-2</v>
          </cell>
          <cell r="IM11">
            <v>4.2499999999999996E-2</v>
          </cell>
          <cell r="IN11">
            <v>4.2499999999999996E-2</v>
          </cell>
          <cell r="IO11">
            <v>4.2499999999999996E-2</v>
          </cell>
          <cell r="IP11">
            <v>4.2499999999999996E-2</v>
          </cell>
          <cell r="IQ11">
            <v>4.2499999999999989E-2</v>
          </cell>
          <cell r="IR11">
            <v>4.2499999999999989E-2</v>
          </cell>
        </row>
        <row r="13">
          <cell r="GQ13" t="str">
            <v>środki bieżące (średnia miesięczna)</v>
          </cell>
          <cell r="GR13">
            <v>79663.25085290322</v>
          </cell>
          <cell r="GS13">
            <v>88730.287106428557</v>
          </cell>
          <cell r="GT13">
            <v>98673.275298387089</v>
          </cell>
          <cell r="GU13">
            <v>100745.72664633334</v>
          </cell>
          <cell r="GV13">
            <v>106713.15770838711</v>
          </cell>
          <cell r="GW13">
            <v>122806.80871366667</v>
          </cell>
          <cell r="GX13">
            <v>109928.17050387098</v>
          </cell>
          <cell r="GY13">
            <v>114605.79567903226</v>
          </cell>
          <cell r="GZ13">
            <v>117591.84808333333</v>
          </cell>
          <cell r="HA13">
            <v>118143.58665548387</v>
          </cell>
          <cell r="HB13">
            <v>120949.33546966668</v>
          </cell>
          <cell r="HC13">
            <v>114335.58742870968</v>
          </cell>
          <cell r="HE13">
            <v>79663.25085290322</v>
          </cell>
          <cell r="HF13">
            <v>88730.287106428557</v>
          </cell>
          <cell r="HG13">
            <v>98673.275298387089</v>
          </cell>
          <cell r="HH13">
            <v>100745.72664633334</v>
          </cell>
          <cell r="HI13">
            <v>106713.15770838711</v>
          </cell>
          <cell r="HJ13">
            <v>122806.80871366667</v>
          </cell>
          <cell r="HK13">
            <v>109928.17050387098</v>
          </cell>
          <cell r="HL13">
            <v>114605.79567903226</v>
          </cell>
          <cell r="HM13">
            <v>117591.84808333333</v>
          </cell>
          <cell r="HN13">
            <v>118143.58665548387</v>
          </cell>
          <cell r="HO13">
            <v>120949.33546966668</v>
          </cell>
          <cell r="HP13">
            <v>114335.58742870968</v>
          </cell>
          <cell r="HS13" t="str">
            <v>środki bieżące (średnia miesięczna)</v>
          </cell>
          <cell r="HT13">
            <v>72000</v>
          </cell>
          <cell r="HU13">
            <v>65000</v>
          </cell>
          <cell r="HV13">
            <v>75000</v>
          </cell>
          <cell r="HW13">
            <v>80000</v>
          </cell>
          <cell r="HX13">
            <v>85000</v>
          </cell>
          <cell r="HY13">
            <v>103000</v>
          </cell>
          <cell r="HZ13">
            <v>97000</v>
          </cell>
          <cell r="IA13">
            <v>95000</v>
          </cell>
          <cell r="IB13">
            <v>98000</v>
          </cell>
          <cell r="IC13">
            <v>98000</v>
          </cell>
          <cell r="ID13">
            <v>102000</v>
          </cell>
          <cell r="IE13">
            <v>83500</v>
          </cell>
          <cell r="IG13">
            <v>72000</v>
          </cell>
          <cell r="IH13">
            <v>65000</v>
          </cell>
          <cell r="II13">
            <v>75000</v>
          </cell>
          <cell r="IJ13">
            <v>80000</v>
          </cell>
          <cell r="IK13">
            <v>85000</v>
          </cell>
          <cell r="IL13">
            <v>103000</v>
          </cell>
          <cell r="IM13">
            <v>97000</v>
          </cell>
          <cell r="IN13">
            <v>95000</v>
          </cell>
          <cell r="IO13">
            <v>98000</v>
          </cell>
          <cell r="IP13">
            <v>98000</v>
          </cell>
          <cell r="IQ13">
            <v>102000</v>
          </cell>
          <cell r="IR13">
            <v>83500</v>
          </cell>
        </row>
        <row r="14">
          <cell r="GQ14" t="str">
            <v xml:space="preserve">stopa procentowa </v>
          </cell>
          <cell r="GR14">
            <v>1.9387919344516395E-2</v>
          </cell>
          <cell r="GS14">
            <v>1.9259581886705419E-2</v>
          </cell>
          <cell r="GT14">
            <v>1.9224321646583387E-2</v>
          </cell>
          <cell r="GU14">
            <v>1.8485333244333501E-2</v>
          </cell>
          <cell r="GV14">
            <v>1.8771715126716316E-2</v>
          </cell>
          <cell r="GW14">
            <v>1.9505642033131196E-2</v>
          </cell>
          <cell r="GX14">
            <v>1.9339138603526467E-2</v>
          </cell>
          <cell r="GY14">
            <v>1.9886347955979804E-2</v>
          </cell>
          <cell r="GZ14">
            <v>2.0481643222636736E-2</v>
          </cell>
          <cell r="HA14">
            <v>2.0101224017670116E-2</v>
          </cell>
          <cell r="HB14">
            <v>2.1047399793046137E-2</v>
          </cell>
          <cell r="HC14">
            <v>2.1539571310159579E-2</v>
          </cell>
          <cell r="HE14">
            <v>1.9387919344516395E-2</v>
          </cell>
          <cell r="HF14">
            <v>1.9323750615610907E-2</v>
          </cell>
          <cell r="HG14">
            <v>1.9290607625935065E-2</v>
          </cell>
          <cell r="HH14">
            <v>1.9089289030534674E-2</v>
          </cell>
          <cell r="HI14">
            <v>1.9025774249771001E-2</v>
          </cell>
          <cell r="HJ14">
            <v>1.9105752213664368E-2</v>
          </cell>
          <cell r="HK14">
            <v>1.9139093126501808E-2</v>
          </cell>
          <cell r="HL14">
            <v>1.9232499980186557E-2</v>
          </cell>
          <cell r="HM14">
            <v>1.9371293673792131E-2</v>
          </cell>
          <cell r="HN14">
            <v>1.9444286708179929E-2</v>
          </cell>
          <cell r="HO14">
            <v>1.9590024261349589E-2</v>
          </cell>
          <cell r="HP14">
            <v>1.9752486515417087E-2</v>
          </cell>
          <cell r="HS14" t="str">
            <v xml:space="preserve">stopa procentowa </v>
          </cell>
          <cell r="HT14">
            <v>1.7999999999999999E-2</v>
          </cell>
          <cell r="HU14">
            <v>1.7999999999999999E-2</v>
          </cell>
          <cell r="HV14">
            <v>1.7999999999999999E-2</v>
          </cell>
          <cell r="HW14">
            <v>1.7999999999999999E-2</v>
          </cell>
          <cell r="HX14">
            <v>1.7999999999999999E-2</v>
          </cell>
          <cell r="HY14">
            <v>1.7999999999999999E-2</v>
          </cell>
          <cell r="HZ14">
            <v>1.7999999999999999E-2</v>
          </cell>
          <cell r="IA14">
            <v>1.7999999999999999E-2</v>
          </cell>
          <cell r="IB14">
            <v>1.7999999999999999E-2</v>
          </cell>
          <cell r="IC14">
            <v>1.7999999999999999E-2</v>
          </cell>
          <cell r="ID14">
            <v>1.7999999999999999E-2</v>
          </cell>
          <cell r="IE14">
            <v>1.7999999999999999E-2</v>
          </cell>
          <cell r="IG14">
            <v>1.7999999999999999E-2</v>
          </cell>
          <cell r="IH14">
            <v>1.7999999999999999E-2</v>
          </cell>
          <cell r="II14">
            <v>1.7999999999999999E-2</v>
          </cell>
          <cell r="IJ14">
            <v>1.7999999999999999E-2</v>
          </cell>
          <cell r="IK14">
            <v>1.7999999999999999E-2</v>
          </cell>
          <cell r="IL14">
            <v>1.7999999999999999E-2</v>
          </cell>
          <cell r="IM14">
            <v>1.7999999999999999E-2</v>
          </cell>
          <cell r="IN14">
            <v>1.7999999999999999E-2</v>
          </cell>
          <cell r="IO14">
            <v>1.7999999999999999E-2</v>
          </cell>
          <cell r="IP14">
            <v>1.7999999999999995E-2</v>
          </cell>
          <cell r="IQ14">
            <v>1.7999999999999995E-2</v>
          </cell>
          <cell r="IR14">
            <v>1.7999999999999995E-2</v>
          </cell>
        </row>
        <row r="15">
          <cell r="GQ15" t="str">
            <v>wynik odsetkowy</v>
          </cell>
          <cell r="GR15">
            <v>137.27609588665592</v>
          </cell>
          <cell r="GS15">
            <v>139.39642534213104</v>
          </cell>
          <cell r="GT15">
            <v>172.00530137940632</v>
          </cell>
          <cell r="GU15">
            <v>182.74460641057092</v>
          </cell>
          <cell r="GV15">
            <v>212.64492105831425</v>
          </cell>
          <cell r="GW15">
            <v>234.13479402647809</v>
          </cell>
          <cell r="GX15">
            <v>239.7158297541539</v>
          </cell>
          <cell r="GY15">
            <v>250.92247038956697</v>
          </cell>
          <cell r="GZ15">
            <v>261.5325509620082</v>
          </cell>
          <cell r="HA15">
            <v>276.79312454596004</v>
          </cell>
          <cell r="HB15">
            <v>277.47749402327412</v>
          </cell>
          <cell r="HC15">
            <v>313.94689714954148</v>
          </cell>
          <cell r="HE15">
            <v>137.27609588665592</v>
          </cell>
          <cell r="HF15">
            <v>276.67252122878699</v>
          </cell>
          <cell r="HG15">
            <v>448.67782260819331</v>
          </cell>
          <cell r="HH15">
            <v>631.42242901876421</v>
          </cell>
          <cell r="HI15">
            <v>844.06735007707846</v>
          </cell>
          <cell r="HJ15">
            <v>1078.2021441035565</v>
          </cell>
          <cell r="HK15">
            <v>1317.9179738577104</v>
          </cell>
          <cell r="HL15">
            <v>1568.8404442472774</v>
          </cell>
          <cell r="HM15">
            <v>1830.3729952092856</v>
          </cell>
          <cell r="HN15">
            <v>2107.1661197552457</v>
          </cell>
          <cell r="HO15">
            <v>2384.6436137785199</v>
          </cell>
          <cell r="HP15">
            <v>2698.5905109280616</v>
          </cell>
          <cell r="HS15" t="str">
            <v>wynik odsetkowy</v>
          </cell>
          <cell r="HT15">
            <v>131.20643835616437</v>
          </cell>
          <cell r="HU15">
            <v>106.98732876712324</v>
          </cell>
          <cell r="HV15">
            <v>136.67337328767121</v>
          </cell>
          <cell r="HW15">
            <v>141.08219178082189</v>
          </cell>
          <cell r="HX15">
            <v>154.89648972602745</v>
          </cell>
          <cell r="HY15">
            <v>181.64332191780821</v>
          </cell>
          <cell r="HZ15">
            <v>176.76422945205479</v>
          </cell>
          <cell r="IA15">
            <v>173.11960616438355</v>
          </cell>
          <cell r="IB15">
            <v>172.82568493150688</v>
          </cell>
          <cell r="IC15">
            <v>178.58654109589042</v>
          </cell>
          <cell r="ID15">
            <v>179.87979452054799</v>
          </cell>
          <cell r="IE15">
            <v>152.163022260274</v>
          </cell>
          <cell r="IG15">
            <v>131.20643835616437</v>
          </cell>
          <cell r="IH15">
            <v>238.19376712328761</v>
          </cell>
          <cell r="II15">
            <v>374.86714041095883</v>
          </cell>
          <cell r="IJ15">
            <v>515.94933219178074</v>
          </cell>
          <cell r="IK15">
            <v>670.84582191780817</v>
          </cell>
          <cell r="IL15">
            <v>852.48914383561635</v>
          </cell>
          <cell r="IM15">
            <v>1029.2533732876711</v>
          </cell>
          <cell r="IN15">
            <v>1202.3729794520548</v>
          </cell>
          <cell r="IO15">
            <v>1375.1986643835617</v>
          </cell>
          <cell r="IP15">
            <v>1553.7852054794521</v>
          </cell>
          <cell r="IQ15">
            <v>1733.665</v>
          </cell>
          <cell r="IR15">
            <v>1885.8280222602739</v>
          </cell>
        </row>
        <row r="16">
          <cell r="GQ16" t="str">
            <v>przychody prowizyjne</v>
          </cell>
          <cell r="GR16">
            <v>191.72782000000001</v>
          </cell>
          <cell r="GS16">
            <v>204.96713</v>
          </cell>
          <cell r="GT16">
            <v>212.19684000000001</v>
          </cell>
          <cell r="GU16">
            <v>210.61798999999996</v>
          </cell>
          <cell r="GV16">
            <v>206.54223000000007</v>
          </cell>
          <cell r="GW16">
            <v>192.92925999999997</v>
          </cell>
          <cell r="GX16">
            <v>182.93856000000005</v>
          </cell>
          <cell r="GY16">
            <v>177.1560999999999</v>
          </cell>
          <cell r="GZ16">
            <v>170.22693999999998</v>
          </cell>
          <cell r="HA16">
            <v>167.62146000000018</v>
          </cell>
          <cell r="HB16">
            <v>171.78597999999991</v>
          </cell>
          <cell r="HC16">
            <v>169.96399000000014</v>
          </cell>
          <cell r="HE16">
            <v>191.72782000000001</v>
          </cell>
          <cell r="HF16">
            <v>396.69495000000001</v>
          </cell>
          <cell r="HG16">
            <v>608.89179000000001</v>
          </cell>
          <cell r="HH16">
            <v>819.50977999999998</v>
          </cell>
          <cell r="HI16">
            <v>1026.0520100000001</v>
          </cell>
          <cell r="HJ16">
            <v>1218.98127</v>
          </cell>
          <cell r="HK16">
            <v>1401.91983</v>
          </cell>
          <cell r="HL16">
            <v>1579.07593</v>
          </cell>
          <cell r="HM16">
            <v>1749.30287</v>
          </cell>
          <cell r="HN16">
            <v>1916.9243300000003</v>
          </cell>
          <cell r="HO16">
            <v>2088.7103100000004</v>
          </cell>
          <cell r="HP16">
            <v>2258.6743000000006</v>
          </cell>
          <cell r="HS16" t="str">
            <v>przychody prowizyjne</v>
          </cell>
          <cell r="HT16">
            <v>193</v>
          </cell>
          <cell r="HU16">
            <v>209</v>
          </cell>
          <cell r="HV16">
            <v>231</v>
          </cell>
          <cell r="HW16">
            <v>205</v>
          </cell>
          <cell r="HX16">
            <v>208</v>
          </cell>
          <cell r="HY16">
            <v>198</v>
          </cell>
          <cell r="HZ16">
            <v>185</v>
          </cell>
          <cell r="IA16">
            <v>182</v>
          </cell>
          <cell r="IB16">
            <v>198</v>
          </cell>
          <cell r="IC16">
            <v>196</v>
          </cell>
          <cell r="ID16">
            <v>200</v>
          </cell>
          <cell r="IE16">
            <v>197</v>
          </cell>
          <cell r="IG16">
            <v>193</v>
          </cell>
          <cell r="IH16">
            <v>402</v>
          </cell>
          <cell r="II16">
            <v>633</v>
          </cell>
          <cell r="IJ16">
            <v>838</v>
          </cell>
          <cell r="IK16">
            <v>1046</v>
          </cell>
          <cell r="IL16">
            <v>1244</v>
          </cell>
          <cell r="IM16">
            <v>1429</v>
          </cell>
          <cell r="IN16">
            <v>1611</v>
          </cell>
          <cell r="IO16">
            <v>1809</v>
          </cell>
          <cell r="IP16">
            <v>2005</v>
          </cell>
          <cell r="IQ16">
            <v>2205</v>
          </cell>
          <cell r="IR16">
            <v>2402</v>
          </cell>
        </row>
        <row r="19">
          <cell r="GQ19" t="str">
            <v>koszty prowizyjne w tym:</v>
          </cell>
          <cell r="GR19">
            <v>18.020716036421899</v>
          </cell>
          <cell r="GS19">
            <v>18.440332216492717</v>
          </cell>
          <cell r="GT19">
            <v>19.169623605349873</v>
          </cell>
          <cell r="GU19">
            <v>21.809807066947748</v>
          </cell>
          <cell r="GV19">
            <v>16.557629228045304</v>
          </cell>
          <cell r="GW19">
            <v>21.708782089084639</v>
          </cell>
          <cell r="GX19">
            <v>19.330755095653078</v>
          </cell>
          <cell r="GY19">
            <v>15.879683719248217</v>
          </cell>
          <cell r="GZ19">
            <v>20.475538512437819</v>
          </cell>
          <cell r="HA19">
            <v>16.581921619136839</v>
          </cell>
          <cell r="HB19">
            <v>21.239775677495057</v>
          </cell>
          <cell r="HC19">
            <v>17.486255680087194</v>
          </cell>
          <cell r="HE19">
            <v>18.020716036421899</v>
          </cell>
          <cell r="HF19">
            <v>36.461048252914615</v>
          </cell>
          <cell r="HG19">
            <v>55.630671858264492</v>
          </cell>
          <cell r="HH19">
            <v>77.440478925212233</v>
          </cell>
          <cell r="HI19">
            <v>93.998108153257533</v>
          </cell>
          <cell r="HJ19">
            <v>115.70689024234217</v>
          </cell>
          <cell r="HK19">
            <v>135.03764533799526</v>
          </cell>
          <cell r="HL19">
            <v>150.91732905724348</v>
          </cell>
          <cell r="HM19">
            <v>171.3928675696813</v>
          </cell>
          <cell r="HN19">
            <v>187.97478918881814</v>
          </cell>
          <cell r="HO19">
            <v>209.2145648663132</v>
          </cell>
          <cell r="HP19">
            <v>226.70082054640039</v>
          </cell>
          <cell r="HS19" t="str">
            <v>koszty prowizyjne w tym:</v>
          </cell>
          <cell r="HT19">
            <v>38</v>
          </cell>
          <cell r="HU19">
            <v>38</v>
          </cell>
          <cell r="HV19">
            <v>38</v>
          </cell>
          <cell r="HW19">
            <v>38</v>
          </cell>
          <cell r="HX19">
            <v>38</v>
          </cell>
          <cell r="HY19">
            <v>38</v>
          </cell>
          <cell r="HZ19">
            <v>38</v>
          </cell>
          <cell r="IA19">
            <v>38</v>
          </cell>
          <cell r="IB19">
            <v>38</v>
          </cell>
          <cell r="IC19">
            <v>38</v>
          </cell>
          <cell r="ID19">
            <v>38</v>
          </cell>
          <cell r="IE19">
            <v>38</v>
          </cell>
          <cell r="IG19">
            <v>38</v>
          </cell>
          <cell r="IH19">
            <v>76</v>
          </cell>
          <cell r="II19">
            <v>114</v>
          </cell>
          <cell r="IJ19">
            <v>152</v>
          </cell>
          <cell r="IK19">
            <v>190</v>
          </cell>
          <cell r="IL19">
            <v>228</v>
          </cell>
          <cell r="IM19">
            <v>266</v>
          </cell>
          <cell r="IN19">
            <v>304</v>
          </cell>
          <cell r="IO19">
            <v>342</v>
          </cell>
          <cell r="IP19">
            <v>380</v>
          </cell>
          <cell r="IQ19">
            <v>418</v>
          </cell>
          <cell r="IR19">
            <v>456</v>
          </cell>
        </row>
        <row r="20">
          <cell r="GQ20" t="str">
            <v>prowizje z tyt. zastepczej obsługi kasowej</v>
          </cell>
          <cell r="GR20">
            <v>18.020716036421899</v>
          </cell>
          <cell r="GS20">
            <v>18.250332216492716</v>
          </cell>
          <cell r="GT20">
            <v>19.157123605349874</v>
          </cell>
          <cell r="GU20">
            <v>21.809807066947748</v>
          </cell>
          <cell r="GV20">
            <v>16.557629228045304</v>
          </cell>
          <cell r="GW20">
            <v>21.708782089084639</v>
          </cell>
          <cell r="GX20">
            <v>19.132435095653079</v>
          </cell>
          <cell r="GY20">
            <v>15.879683719248217</v>
          </cell>
          <cell r="GZ20">
            <v>20.425538512437818</v>
          </cell>
          <cell r="HA20">
            <v>16.481921619136838</v>
          </cell>
          <cell r="HB20">
            <v>21.021525677495056</v>
          </cell>
          <cell r="HC20">
            <v>17.423685680087193</v>
          </cell>
          <cell r="HE20">
            <v>18.020716036421899</v>
          </cell>
          <cell r="HF20">
            <v>36.271048252914611</v>
          </cell>
          <cell r="HG20">
            <v>55.428171858264484</v>
          </cell>
          <cell r="HH20">
            <v>77.237978925212232</v>
          </cell>
          <cell r="HI20">
            <v>93.795608153257533</v>
          </cell>
          <cell r="HJ20">
            <v>115.50439024234217</v>
          </cell>
          <cell r="HK20">
            <v>134.63682533799525</v>
          </cell>
          <cell r="HL20">
            <v>150.51650905724347</v>
          </cell>
          <cell r="HM20">
            <v>170.94204756968128</v>
          </cell>
          <cell r="HN20">
            <v>187.42396918881812</v>
          </cell>
          <cell r="HO20">
            <v>208.44549486631317</v>
          </cell>
          <cell r="HP20">
            <v>225.86918054640037</v>
          </cell>
          <cell r="HS20" t="str">
            <v>prowizje z tyt. zastepczej obsługi kasowej</v>
          </cell>
          <cell r="HT20">
            <v>38</v>
          </cell>
          <cell r="HU20">
            <v>38</v>
          </cell>
          <cell r="HV20">
            <v>38</v>
          </cell>
          <cell r="HW20">
            <v>38</v>
          </cell>
          <cell r="HX20">
            <v>38</v>
          </cell>
          <cell r="HY20">
            <v>38</v>
          </cell>
          <cell r="HZ20">
            <v>38</v>
          </cell>
          <cell r="IA20">
            <v>38</v>
          </cell>
          <cell r="IB20">
            <v>38</v>
          </cell>
          <cell r="IC20">
            <v>38</v>
          </cell>
          <cell r="ID20">
            <v>38</v>
          </cell>
          <cell r="IE20">
            <v>38</v>
          </cell>
          <cell r="IG20">
            <v>38</v>
          </cell>
          <cell r="IH20">
            <v>76</v>
          </cell>
          <cell r="II20">
            <v>114</v>
          </cell>
          <cell r="IJ20">
            <v>152</v>
          </cell>
          <cell r="IK20">
            <v>190</v>
          </cell>
          <cell r="IL20">
            <v>228</v>
          </cell>
          <cell r="IM20">
            <v>266</v>
          </cell>
          <cell r="IN20">
            <v>304</v>
          </cell>
          <cell r="IO20">
            <v>342</v>
          </cell>
          <cell r="IP20">
            <v>380</v>
          </cell>
          <cell r="IQ20">
            <v>418</v>
          </cell>
          <cell r="IR20">
            <v>456</v>
          </cell>
        </row>
        <row r="21">
          <cell r="GQ21" t="str">
            <v>wynik na działalności</v>
          </cell>
          <cell r="GR21">
            <v>310.98319985023403</v>
          </cell>
          <cell r="GS21">
            <v>325.92322312563829</v>
          </cell>
          <cell r="GT21">
            <v>365.03251777405643</v>
          </cell>
          <cell r="GU21">
            <v>371.55278934362309</v>
          </cell>
          <cell r="GV21">
            <v>402.62952183026903</v>
          </cell>
          <cell r="GW21">
            <v>405.35527193739341</v>
          </cell>
          <cell r="GX21">
            <v>403.32363465850085</v>
          </cell>
          <cell r="GY21">
            <v>412.19888667031864</v>
          </cell>
          <cell r="GZ21">
            <v>411.28395244957034</v>
          </cell>
          <cell r="HA21">
            <v>427.83266292682339</v>
          </cell>
          <cell r="HB21">
            <v>428.023698345779</v>
          </cell>
          <cell r="HC21">
            <v>466.42463146945443</v>
          </cell>
          <cell r="HE21">
            <v>310.98319985023403</v>
          </cell>
          <cell r="HF21">
            <v>636.90642297587237</v>
          </cell>
          <cell r="HG21">
            <v>1001.9389407499289</v>
          </cell>
          <cell r="HH21">
            <v>1373.491730093552</v>
          </cell>
          <cell r="HI21">
            <v>1776.1212519238211</v>
          </cell>
          <cell r="HJ21">
            <v>2181.4765238612144</v>
          </cell>
          <cell r="HK21">
            <v>2584.8001585197153</v>
          </cell>
          <cell r="HL21">
            <v>2996.9990451900339</v>
          </cell>
          <cell r="HM21">
            <v>3408.2829976396042</v>
          </cell>
          <cell r="HN21">
            <v>3836.1156605664278</v>
          </cell>
          <cell r="HO21">
            <v>4264.1393589122072</v>
          </cell>
          <cell r="HP21">
            <v>4730.5639903816618</v>
          </cell>
          <cell r="HS21" t="str">
            <v>wynik na działalności</v>
          </cell>
          <cell r="HT21">
            <v>286.20643835616437</v>
          </cell>
          <cell r="HU21">
            <v>277.98732876712324</v>
          </cell>
          <cell r="HV21">
            <v>329.67337328767121</v>
          </cell>
          <cell r="HW21">
            <v>308.08219178082186</v>
          </cell>
          <cell r="HX21">
            <v>324.89648972602743</v>
          </cell>
          <cell r="HY21">
            <v>341.64332191780818</v>
          </cell>
          <cell r="HZ21">
            <v>323.76422945205479</v>
          </cell>
          <cell r="IA21">
            <v>317.11960616438353</v>
          </cell>
          <cell r="IB21">
            <v>332.82568493150688</v>
          </cell>
          <cell r="IC21">
            <v>336.58654109589042</v>
          </cell>
          <cell r="ID21">
            <v>341.87979452054799</v>
          </cell>
          <cell r="IE21">
            <v>311.16302226027403</v>
          </cell>
          <cell r="IG21">
            <v>286.20643835616437</v>
          </cell>
          <cell r="IH21">
            <v>564.19376712328767</v>
          </cell>
          <cell r="II21">
            <v>893.86714041095888</v>
          </cell>
          <cell r="IJ21">
            <v>1201.9493321917807</v>
          </cell>
          <cell r="IK21">
            <v>1526.8458219178083</v>
          </cell>
          <cell r="IL21">
            <v>1868.4891438356165</v>
          </cell>
          <cell r="IM21">
            <v>2192.2533732876714</v>
          </cell>
          <cell r="IN21">
            <v>2509.372979452055</v>
          </cell>
          <cell r="IO21">
            <v>2842.1986643835617</v>
          </cell>
          <cell r="IP21">
            <v>3178.7852054794521</v>
          </cell>
          <cell r="IQ21">
            <v>3520.665</v>
          </cell>
          <cell r="IR21">
            <v>3831.8280222602739</v>
          </cell>
        </row>
        <row r="22">
          <cell r="GQ22" t="str">
            <v>kapitał</v>
          </cell>
          <cell r="GR22">
            <v>955.95901023483862</v>
          </cell>
          <cell r="GS22">
            <v>1064.7634452771429</v>
          </cell>
          <cell r="GT22">
            <v>1184.079303580645</v>
          </cell>
          <cell r="GU22">
            <v>1208.9487197560002</v>
          </cell>
          <cell r="GV22">
            <v>1280.5578925006453</v>
          </cell>
          <cell r="GW22">
            <v>1473.6817045640003</v>
          </cell>
          <cell r="GX22">
            <v>1319.1380460464518</v>
          </cell>
          <cell r="GY22">
            <v>1375.2695481483872</v>
          </cell>
          <cell r="GZ22">
            <v>1411.102177</v>
          </cell>
          <cell r="HA22">
            <v>1417.7230398658066</v>
          </cell>
          <cell r="HB22">
            <v>1451.3920256360002</v>
          </cell>
          <cell r="HC22">
            <v>1372.0270491445162</v>
          </cell>
          <cell r="HE22">
            <v>955.95901023483862</v>
          </cell>
          <cell r="HF22">
            <v>1064.7634452771429</v>
          </cell>
          <cell r="HG22">
            <v>1184.079303580645</v>
          </cell>
          <cell r="HH22">
            <v>1208.9487197560002</v>
          </cell>
          <cell r="HI22">
            <v>1280.5578925006453</v>
          </cell>
          <cell r="HJ22">
            <v>1473.6817045640003</v>
          </cell>
          <cell r="HK22">
            <v>1319.1380460464518</v>
          </cell>
          <cell r="HL22">
            <v>1375.2695481483872</v>
          </cell>
          <cell r="HM22">
            <v>1411.102177</v>
          </cell>
          <cell r="HN22">
            <v>1417.7230398658066</v>
          </cell>
          <cell r="HO22">
            <v>1451.3920256360002</v>
          </cell>
          <cell r="HP22">
            <v>1372.0270491445162</v>
          </cell>
          <cell r="HS22" t="str">
            <v>kapitał</v>
          </cell>
          <cell r="HT22">
            <v>864</v>
          </cell>
          <cell r="HU22">
            <v>780</v>
          </cell>
          <cell r="HV22">
            <v>900</v>
          </cell>
          <cell r="HW22">
            <v>960</v>
          </cell>
          <cell r="HX22">
            <v>1020</v>
          </cell>
          <cell r="HY22">
            <v>1236</v>
          </cell>
          <cell r="HZ22">
            <v>1164</v>
          </cell>
          <cell r="IA22">
            <v>1140</v>
          </cell>
          <cell r="IB22">
            <v>1176</v>
          </cell>
          <cell r="IC22">
            <v>1176</v>
          </cell>
          <cell r="ID22">
            <v>1224</v>
          </cell>
          <cell r="IE22">
            <v>1002</v>
          </cell>
          <cell r="IG22">
            <v>864</v>
          </cell>
          <cell r="IH22">
            <v>780</v>
          </cell>
          <cell r="II22">
            <v>900</v>
          </cell>
          <cell r="IJ22">
            <v>960</v>
          </cell>
          <cell r="IK22">
            <v>1020</v>
          </cell>
          <cell r="IL22">
            <v>1236</v>
          </cell>
          <cell r="IM22">
            <v>1164</v>
          </cell>
          <cell r="IN22">
            <v>1140</v>
          </cell>
          <cell r="IO22">
            <v>1176</v>
          </cell>
          <cell r="IP22">
            <v>1176</v>
          </cell>
          <cell r="IQ22">
            <v>1224</v>
          </cell>
          <cell r="IR22">
            <v>1002</v>
          </cell>
        </row>
        <row r="23">
          <cell r="GQ23" t="str">
            <v>rynkowa marża odsetkowa</v>
          </cell>
          <cell r="GR23">
            <v>2.0341112913548131E-2</v>
          </cell>
          <cell r="GS23">
            <v>2.0533275256151753E-2</v>
          </cell>
          <cell r="GT23">
            <v>2.0578904159868253E-2</v>
          </cell>
          <cell r="GU23">
            <v>2.2071333422333198E-2</v>
          </cell>
          <cell r="GV23">
            <v>2.3525059066832072E-2</v>
          </cell>
          <cell r="GW23">
            <v>2.3194357966868806E-2</v>
          </cell>
          <cell r="GX23">
            <v>2.5757635590021918E-2</v>
          </cell>
          <cell r="GY23">
            <v>2.5884619785955697E-2</v>
          </cell>
          <cell r="GZ23">
            <v>2.7151690110696611E-2</v>
          </cell>
          <cell r="HA23">
            <v>2.7682646950071825E-2</v>
          </cell>
          <cell r="HB23">
            <v>2.8055933540287202E-2</v>
          </cell>
          <cell r="HC23">
            <v>3.2570106109195265E-2</v>
          </cell>
          <cell r="HE23">
            <v>2.0341112913548131E-2</v>
          </cell>
          <cell r="HF23">
            <v>2.0437194084849942E-2</v>
          </cell>
          <cell r="HG23">
            <v>2.0484430776522712E-2</v>
          </cell>
          <cell r="HH23">
            <v>2.0881156437975334E-2</v>
          </cell>
          <cell r="HI23">
            <v>2.1409936963746681E-2</v>
          </cell>
          <cell r="HJ23">
            <v>2.1707340464267033E-2</v>
          </cell>
          <cell r="HK23">
            <v>2.228595405366059E-2</v>
          </cell>
          <cell r="HL23">
            <v>2.2735787270197476E-2</v>
          </cell>
          <cell r="HM23">
            <v>2.3226443141364048E-2</v>
          </cell>
          <cell r="HN23">
            <v>2.3672063522234825E-2</v>
          </cell>
          <cell r="HO23">
            <v>2.4070597160239585E-2</v>
          </cell>
          <cell r="HP23">
            <v>2.4778889572652559E-2</v>
          </cell>
          <cell r="HS23" t="str">
            <v>rynkowa marża odsetkowa</v>
          </cell>
          <cell r="HT23">
            <v>2.1500000000000002E-2</v>
          </cell>
          <cell r="HU23">
            <v>2.1500000000000002E-2</v>
          </cell>
          <cell r="HV23">
            <v>2.1500000000000002E-2</v>
          </cell>
          <cell r="HW23">
            <v>2.1500000000000002E-2</v>
          </cell>
          <cell r="HX23">
            <v>2.1500000000000002E-2</v>
          </cell>
          <cell r="HY23">
            <v>2.1500000000000002E-2</v>
          </cell>
          <cell r="HZ23">
            <v>2.1500000000000002E-2</v>
          </cell>
          <cell r="IA23">
            <v>2.1500000000000002E-2</v>
          </cell>
          <cell r="IB23">
            <v>2.1500000000000002E-2</v>
          </cell>
          <cell r="IC23">
            <v>2.1500000000000002E-2</v>
          </cell>
          <cell r="ID23">
            <v>2.1500000000000002E-2</v>
          </cell>
          <cell r="IE23">
            <v>2.1500000000000002E-2</v>
          </cell>
          <cell r="IG23">
            <v>2.1500000000000002E-2</v>
          </cell>
          <cell r="IH23">
            <v>2.1500000000000002E-2</v>
          </cell>
          <cell r="II23">
            <v>2.1500000000000002E-2</v>
          </cell>
          <cell r="IJ23">
            <v>2.1500000000000002E-2</v>
          </cell>
          <cell r="IK23">
            <v>2.1500000000000002E-2</v>
          </cell>
          <cell r="IL23">
            <v>2.1500000000000002E-2</v>
          </cell>
          <cell r="IM23">
            <v>2.1499999999999998E-2</v>
          </cell>
          <cell r="IN23">
            <v>2.1499999999999998E-2</v>
          </cell>
          <cell r="IO23">
            <v>2.1499999999999998E-2</v>
          </cell>
          <cell r="IP23">
            <v>2.1499999999999998E-2</v>
          </cell>
          <cell r="IQ23">
            <v>2.1499999999999995E-2</v>
          </cell>
          <cell r="IR23">
            <v>2.1499999999999995E-2</v>
          </cell>
        </row>
        <row r="24">
          <cell r="GQ24" t="str">
            <v>lokaty terminowe (średnia miesięczna)</v>
          </cell>
          <cell r="GR24">
            <v>111111.92571548386</v>
          </cell>
          <cell r="GS24">
            <v>111003.54399071432</v>
          </cell>
          <cell r="GT24">
            <v>132323.71665741937</v>
          </cell>
          <cell r="GU24">
            <v>124659.53169666667</v>
          </cell>
          <cell r="GV24">
            <v>130644.10616064514</v>
          </cell>
          <cell r="GW24">
            <v>134850.01668266667</v>
          </cell>
          <cell r="GX24">
            <v>142142.06348516128</v>
          </cell>
          <cell r="GY24">
            <v>153265.74558580646</v>
          </cell>
          <cell r="GZ24">
            <v>155328.55050233332</v>
          </cell>
          <cell r="HA24">
            <v>153558.33586741937</v>
          </cell>
          <cell r="HB24">
            <v>152760.11607800005</v>
          </cell>
          <cell r="HC24">
            <v>155941.63344903223</v>
          </cell>
          <cell r="HE24">
            <v>111111.92571548386</v>
          </cell>
          <cell r="HF24">
            <v>111003.54399071432</v>
          </cell>
          <cell r="HG24">
            <v>132323.71665741937</v>
          </cell>
          <cell r="HH24">
            <v>124659.53169666667</v>
          </cell>
          <cell r="HI24">
            <v>130644.10616064514</v>
          </cell>
          <cell r="HJ24">
            <v>134850.01668266667</v>
          </cell>
          <cell r="HK24">
            <v>142142.06348516128</v>
          </cell>
          <cell r="HL24">
            <v>153265.74558580646</v>
          </cell>
          <cell r="HM24">
            <v>155328.55050233332</v>
          </cell>
          <cell r="HN24">
            <v>153558.33586741937</v>
          </cell>
          <cell r="HO24">
            <v>152760.11607800005</v>
          </cell>
          <cell r="HP24">
            <v>155941.63344903223</v>
          </cell>
          <cell r="HS24" t="str">
            <v>lokaty terminowe (średnia miesięczna)</v>
          </cell>
          <cell r="HT24">
            <v>110000</v>
          </cell>
          <cell r="HU24">
            <v>111000</v>
          </cell>
          <cell r="HV24">
            <v>105000</v>
          </cell>
          <cell r="HW24">
            <v>100000</v>
          </cell>
          <cell r="HX24">
            <v>108000</v>
          </cell>
          <cell r="HY24">
            <v>103000</v>
          </cell>
          <cell r="HZ24">
            <v>112000</v>
          </cell>
          <cell r="IA24">
            <v>106000</v>
          </cell>
          <cell r="IB24">
            <v>104000</v>
          </cell>
          <cell r="IC24">
            <v>110000</v>
          </cell>
          <cell r="ID24">
            <v>112000</v>
          </cell>
          <cell r="IE24">
            <v>103550</v>
          </cell>
          <cell r="IG24">
            <v>110000</v>
          </cell>
          <cell r="IH24">
            <v>111000</v>
          </cell>
          <cell r="II24">
            <v>105000</v>
          </cell>
          <cell r="IJ24">
            <v>100000</v>
          </cell>
          <cell r="IK24">
            <v>108000</v>
          </cell>
          <cell r="IL24">
            <v>103000</v>
          </cell>
          <cell r="IM24">
            <v>112000</v>
          </cell>
          <cell r="IN24">
            <v>106000</v>
          </cell>
          <cell r="IO24">
            <v>104000</v>
          </cell>
          <cell r="IP24">
            <v>110000</v>
          </cell>
          <cell r="IQ24">
            <v>112000</v>
          </cell>
          <cell r="IR24">
            <v>103550</v>
          </cell>
        </row>
        <row r="25">
          <cell r="GQ25" t="str">
            <v>stopa procentowa</v>
          </cell>
          <cell r="GR25">
            <v>3.0479087415386762E-2</v>
          </cell>
          <cell r="GS25">
            <v>3.0899295723655264E-2</v>
          </cell>
          <cell r="GT25">
            <v>3.0941804081343127E-2</v>
          </cell>
          <cell r="GU25">
            <v>3.1220025994242281E-2</v>
          </cell>
          <cell r="GV25">
            <v>3.2011757104494658E-2</v>
          </cell>
          <cell r="GW25">
            <v>3.4052446806929045E-2</v>
          </cell>
          <cell r="GX25">
            <v>3.5229365867480787E-2</v>
          </cell>
          <cell r="GY25">
            <v>3.4148268574586568E-2</v>
          </cell>
          <cell r="GZ25">
            <v>3.297615631576839E-2</v>
          </cell>
          <cell r="HA25">
            <v>3.6647339175391043E-2</v>
          </cell>
          <cell r="HB25">
            <v>3.6589450877867587E-2</v>
          </cell>
          <cell r="HC25">
            <v>3.6368821599062157E-2</v>
          </cell>
          <cell r="HE25">
            <v>3.0479087415386762E-2</v>
          </cell>
          <cell r="HF25">
            <v>3.0689191569521011E-2</v>
          </cell>
          <cell r="HG25">
            <v>3.0773395740128384E-2</v>
          </cell>
          <cell r="HH25">
            <v>3.0885053303656859E-2</v>
          </cell>
          <cell r="HI25">
            <v>3.1110394063824421E-2</v>
          </cell>
          <cell r="HJ25">
            <v>3.1600736187675192E-2</v>
          </cell>
          <cell r="HK25">
            <v>3.2119111856218845E-2</v>
          </cell>
          <cell r="HL25">
            <v>3.2372756446014811E-2</v>
          </cell>
          <cell r="HM25">
            <v>3.2439800875987433E-2</v>
          </cell>
          <cell r="HN25">
            <v>3.2860554705927789E-2</v>
          </cell>
          <cell r="HO25">
            <v>3.3199545267013228E-2</v>
          </cell>
          <cell r="HP25">
            <v>3.3463651628017309E-2</v>
          </cell>
          <cell r="HS25" t="str">
            <v>stopa procentowa</v>
          </cell>
          <cell r="HT25">
            <v>2.87E-2</v>
          </cell>
          <cell r="HU25">
            <v>2.87E-2</v>
          </cell>
          <cell r="HV25">
            <v>2.87E-2</v>
          </cell>
          <cell r="HW25">
            <v>2.87E-2</v>
          </cell>
          <cell r="HX25">
            <v>2.87E-2</v>
          </cell>
          <cell r="HY25">
            <v>2.87E-2</v>
          </cell>
          <cell r="HZ25">
            <v>2.87E-2</v>
          </cell>
          <cell r="IA25">
            <v>2.87E-2</v>
          </cell>
          <cell r="IB25">
            <v>2.87E-2</v>
          </cell>
          <cell r="IC25">
            <v>2.87E-2</v>
          </cell>
          <cell r="ID25">
            <v>2.87E-2</v>
          </cell>
          <cell r="IE25">
            <v>2.87E-2</v>
          </cell>
          <cell r="IG25">
            <v>2.87E-2</v>
          </cell>
          <cell r="IH25">
            <v>2.87E-2</v>
          </cell>
          <cell r="II25">
            <v>2.87E-2</v>
          </cell>
          <cell r="IJ25">
            <v>2.87E-2</v>
          </cell>
          <cell r="IK25">
            <v>2.8699999999999996E-2</v>
          </cell>
          <cell r="IL25">
            <v>2.87E-2</v>
          </cell>
          <cell r="IM25">
            <v>2.87E-2</v>
          </cell>
          <cell r="IN25">
            <v>2.87E-2</v>
          </cell>
          <cell r="IO25">
            <v>2.8699999999999996E-2</v>
          </cell>
          <cell r="IP25">
            <v>2.8699999999999996E-2</v>
          </cell>
          <cell r="IQ25">
            <v>2.87E-2</v>
          </cell>
          <cell r="IR25">
            <v>2.87E-2</v>
          </cell>
        </row>
        <row r="26">
          <cell r="GQ26" t="str">
            <v>wynik odsetkowy</v>
          </cell>
          <cell r="GR26">
            <v>86.802322872323401</v>
          </cell>
          <cell r="GS26">
            <v>75.271874125862894</v>
          </cell>
          <cell r="GT26">
            <v>98.977713534501518</v>
          </cell>
          <cell r="GU26">
            <v>95.642795543009328</v>
          </cell>
          <cell r="GV26">
            <v>113.42271811747328</v>
          </cell>
          <cell r="GW26">
            <v>95.865096976361102</v>
          </cell>
          <cell r="GX26">
            <v>118.13111773453726</v>
          </cell>
          <cell r="GY26">
            <v>149.91738209344481</v>
          </cell>
          <cell r="GZ26">
            <v>185.9475571936859</v>
          </cell>
          <cell r="HA26">
            <v>143.97124114224894</v>
          </cell>
          <cell r="HB26">
            <v>155.31643050515027</v>
          </cell>
          <cell r="HC26">
            <v>231.78642330151715</v>
          </cell>
          <cell r="HE26">
            <v>86.802322872323401</v>
          </cell>
          <cell r="HF26">
            <v>162.0741969981863</v>
          </cell>
          <cell r="HG26">
            <v>261.05191053268783</v>
          </cell>
          <cell r="HH26">
            <v>356.69470607569713</v>
          </cell>
          <cell r="HI26">
            <v>470.11742419317039</v>
          </cell>
          <cell r="HJ26">
            <v>565.98252116953154</v>
          </cell>
          <cell r="HK26">
            <v>684.11363890406881</v>
          </cell>
          <cell r="HL26">
            <v>834.03102099751368</v>
          </cell>
          <cell r="HM26">
            <v>1019.9785781911996</v>
          </cell>
          <cell r="HN26">
            <v>1163.9498193334487</v>
          </cell>
          <cell r="HO26">
            <v>1319.2662498385989</v>
          </cell>
          <cell r="HP26">
            <v>1551.052673140116</v>
          </cell>
          <cell r="HS26" t="str">
            <v>wynik odsetkowy</v>
          </cell>
          <cell r="HT26">
            <v>100.48989726027399</v>
          </cell>
          <cell r="HU26">
            <v>91.590205479452095</v>
          </cell>
          <cell r="HV26">
            <v>95.922174657534285</v>
          </cell>
          <cell r="HW26">
            <v>88.407534246575324</v>
          </cell>
          <cell r="HX26">
            <v>98.662808219178061</v>
          </cell>
          <cell r="HY26">
            <v>91.059760273972586</v>
          </cell>
          <cell r="HZ26">
            <v>102.31698630136981</v>
          </cell>
          <cell r="IA26">
            <v>96.835719178082186</v>
          </cell>
          <cell r="IB26">
            <v>91.943835616438363</v>
          </cell>
          <cell r="IC26">
            <v>100.48989726027399</v>
          </cell>
          <cell r="ID26">
            <v>99.016438356164358</v>
          </cell>
          <cell r="IE26">
            <v>94.597535102739712</v>
          </cell>
          <cell r="IG26">
            <v>100.48989726027399</v>
          </cell>
          <cell r="IH26">
            <v>192.0801027397261</v>
          </cell>
          <cell r="II26">
            <v>288.0022773972604</v>
          </cell>
          <cell r="IJ26">
            <v>376.40981164383572</v>
          </cell>
          <cell r="IK26">
            <v>475.07261986301376</v>
          </cell>
          <cell r="IL26">
            <v>566.13238013698628</v>
          </cell>
          <cell r="IM26">
            <v>668.44936643835604</v>
          </cell>
          <cell r="IN26">
            <v>765.28508561643821</v>
          </cell>
          <cell r="IO26">
            <v>857.22892123287659</v>
          </cell>
          <cell r="IP26">
            <v>957.71881849315059</v>
          </cell>
          <cell r="IQ26">
            <v>1056.735256849315</v>
          </cell>
          <cell r="IR26">
            <v>1151.3327919520548</v>
          </cell>
        </row>
        <row r="27">
          <cell r="GQ27" t="str">
            <v>przychody prowizyjne</v>
          </cell>
          <cell r="GR27">
            <v>0</v>
          </cell>
          <cell r="GS27">
            <v>0</v>
          </cell>
          <cell r="GT27">
            <v>0</v>
          </cell>
          <cell r="GU27">
            <v>0</v>
          </cell>
          <cell r="GV27">
            <v>0</v>
          </cell>
          <cell r="GW27">
            <v>0</v>
          </cell>
          <cell r="GX27">
            <v>0</v>
          </cell>
          <cell r="GY27">
            <v>0</v>
          </cell>
          <cell r="GZ27">
            <v>0</v>
          </cell>
          <cell r="HA27">
            <v>0</v>
          </cell>
          <cell r="HB27">
            <v>0</v>
          </cell>
          <cell r="HC27">
            <v>0</v>
          </cell>
          <cell r="HE27">
            <v>0</v>
          </cell>
          <cell r="HF27">
            <v>0</v>
          </cell>
          <cell r="HG27">
            <v>0</v>
          </cell>
          <cell r="HH27">
            <v>0</v>
          </cell>
          <cell r="HI27">
            <v>0</v>
          </cell>
          <cell r="HJ27">
            <v>0</v>
          </cell>
          <cell r="HK27">
            <v>0</v>
          </cell>
          <cell r="HL27">
            <v>0</v>
          </cell>
          <cell r="HM27">
            <v>0</v>
          </cell>
          <cell r="HN27">
            <v>0</v>
          </cell>
          <cell r="HO27">
            <v>0</v>
          </cell>
          <cell r="HP27">
            <v>0</v>
          </cell>
          <cell r="HS27" t="str">
            <v>przychody prowizyjne</v>
          </cell>
          <cell r="HT27">
            <v>0</v>
          </cell>
          <cell r="HU27">
            <v>0</v>
          </cell>
          <cell r="HV27">
            <v>0</v>
          </cell>
          <cell r="HW27">
            <v>0</v>
          </cell>
          <cell r="HX27">
            <v>0</v>
          </cell>
          <cell r="HY27">
            <v>0</v>
          </cell>
          <cell r="HZ27">
            <v>0</v>
          </cell>
          <cell r="IA27">
            <v>0</v>
          </cell>
          <cell r="IB27">
            <v>0</v>
          </cell>
          <cell r="IC27">
            <v>0</v>
          </cell>
          <cell r="ID27">
            <v>0</v>
          </cell>
          <cell r="IE27">
            <v>0</v>
          </cell>
          <cell r="IG27">
            <v>0</v>
          </cell>
          <cell r="IH27">
            <v>0</v>
          </cell>
          <cell r="II27">
            <v>0</v>
          </cell>
          <cell r="IJ27">
            <v>0</v>
          </cell>
          <cell r="IK27">
            <v>0</v>
          </cell>
          <cell r="IL27">
            <v>0</v>
          </cell>
          <cell r="IM27">
            <v>0</v>
          </cell>
          <cell r="IN27">
            <v>0</v>
          </cell>
          <cell r="IO27">
            <v>0</v>
          </cell>
          <cell r="IP27">
            <v>0</v>
          </cell>
          <cell r="IQ27">
            <v>0</v>
          </cell>
          <cell r="IR27">
            <v>0</v>
          </cell>
        </row>
        <row r="28">
          <cell r="GQ28" t="str">
            <v>koszty prowizyjne w tym:</v>
          </cell>
          <cell r="GR28">
            <v>0</v>
          </cell>
          <cell r="GS28">
            <v>0</v>
          </cell>
          <cell r="GT28">
            <v>0</v>
          </cell>
          <cell r="GU28">
            <v>0</v>
          </cell>
          <cell r="GV28">
            <v>0</v>
          </cell>
          <cell r="GW28">
            <v>0</v>
          </cell>
          <cell r="GX28">
            <v>0</v>
          </cell>
          <cell r="GY28">
            <v>0</v>
          </cell>
          <cell r="GZ28">
            <v>0</v>
          </cell>
          <cell r="HA28">
            <v>0</v>
          </cell>
          <cell r="HB28">
            <v>0</v>
          </cell>
          <cell r="HC28">
            <v>0</v>
          </cell>
          <cell r="HE28">
            <v>0</v>
          </cell>
          <cell r="HF28">
            <v>0</v>
          </cell>
          <cell r="HG28">
            <v>0</v>
          </cell>
          <cell r="HH28">
            <v>0</v>
          </cell>
          <cell r="HI28">
            <v>0</v>
          </cell>
          <cell r="HJ28">
            <v>0</v>
          </cell>
          <cell r="HK28">
            <v>0</v>
          </cell>
          <cell r="HL28">
            <v>0</v>
          </cell>
          <cell r="HM28">
            <v>0</v>
          </cell>
          <cell r="HN28">
            <v>0</v>
          </cell>
          <cell r="HO28">
            <v>0</v>
          </cell>
          <cell r="HP28">
            <v>0</v>
          </cell>
          <cell r="HS28" t="str">
            <v>koszty prowizyjne w tym:</v>
          </cell>
          <cell r="HT28">
            <v>0</v>
          </cell>
          <cell r="HU28">
            <v>0</v>
          </cell>
          <cell r="HV28">
            <v>0</v>
          </cell>
          <cell r="HW28">
            <v>0</v>
          </cell>
          <cell r="HX28">
            <v>0</v>
          </cell>
          <cell r="HY28">
            <v>0</v>
          </cell>
          <cell r="HZ28">
            <v>0</v>
          </cell>
          <cell r="IA28">
            <v>0</v>
          </cell>
          <cell r="IB28">
            <v>0</v>
          </cell>
          <cell r="IC28">
            <v>0</v>
          </cell>
          <cell r="ID28">
            <v>0</v>
          </cell>
          <cell r="IE28">
            <v>0</v>
          </cell>
          <cell r="IG28">
            <v>0</v>
          </cell>
          <cell r="IH28">
            <v>0</v>
          </cell>
          <cell r="II28">
            <v>0</v>
          </cell>
          <cell r="IJ28">
            <v>0</v>
          </cell>
          <cell r="IK28">
            <v>0</v>
          </cell>
          <cell r="IL28">
            <v>0</v>
          </cell>
          <cell r="IM28">
            <v>0</v>
          </cell>
          <cell r="IN28">
            <v>0</v>
          </cell>
          <cell r="IO28">
            <v>0</v>
          </cell>
          <cell r="IP28">
            <v>0</v>
          </cell>
          <cell r="IQ28">
            <v>0</v>
          </cell>
          <cell r="IR28">
            <v>0</v>
          </cell>
        </row>
        <row r="29">
          <cell r="GQ29" t="str">
            <v>prowizje z tyt. zastepczej obsługi kasowej</v>
          </cell>
          <cell r="GR29">
            <v>0</v>
          </cell>
          <cell r="GS29">
            <v>0</v>
          </cell>
          <cell r="GT29">
            <v>0</v>
          </cell>
          <cell r="GU29">
            <v>0</v>
          </cell>
          <cell r="GV29">
            <v>0</v>
          </cell>
          <cell r="GW29">
            <v>0</v>
          </cell>
          <cell r="GX29">
            <v>0</v>
          </cell>
          <cell r="GY29">
            <v>0</v>
          </cell>
          <cell r="GZ29">
            <v>0</v>
          </cell>
          <cell r="HA29">
            <v>0</v>
          </cell>
          <cell r="HB29">
            <v>0</v>
          </cell>
          <cell r="HC29">
            <v>0</v>
          </cell>
          <cell r="HE29">
            <v>0</v>
          </cell>
          <cell r="HF29">
            <v>0</v>
          </cell>
          <cell r="HG29">
            <v>0</v>
          </cell>
          <cell r="HH29">
            <v>0</v>
          </cell>
          <cell r="HI29">
            <v>0</v>
          </cell>
          <cell r="HJ29">
            <v>0</v>
          </cell>
          <cell r="HK29">
            <v>0</v>
          </cell>
          <cell r="HL29">
            <v>0</v>
          </cell>
          <cell r="HM29">
            <v>0</v>
          </cell>
          <cell r="HN29">
            <v>0</v>
          </cell>
          <cell r="HO29">
            <v>0</v>
          </cell>
          <cell r="HP29">
            <v>0</v>
          </cell>
          <cell r="HS29" t="str">
            <v>prowizje z tyt. zastepczej obsługi kasowej</v>
          </cell>
        </row>
        <row r="30">
          <cell r="GQ30" t="str">
            <v>obsługa depozytów przez urzędy pocztowe</v>
          </cell>
          <cell r="GR30">
            <v>0</v>
          </cell>
          <cell r="GS30">
            <v>0</v>
          </cell>
          <cell r="GT30">
            <v>0</v>
          </cell>
          <cell r="GU30">
            <v>0</v>
          </cell>
          <cell r="GV30">
            <v>0</v>
          </cell>
          <cell r="GW30">
            <v>0</v>
          </cell>
          <cell r="GX30">
            <v>0</v>
          </cell>
          <cell r="GY30">
            <v>0</v>
          </cell>
          <cell r="GZ30">
            <v>0</v>
          </cell>
          <cell r="HA30">
            <v>0</v>
          </cell>
          <cell r="HB30">
            <v>0</v>
          </cell>
          <cell r="HC30">
            <v>0</v>
          </cell>
          <cell r="HE30">
            <v>0</v>
          </cell>
          <cell r="HF30">
            <v>0</v>
          </cell>
          <cell r="HG30">
            <v>0</v>
          </cell>
          <cell r="HH30">
            <v>0</v>
          </cell>
          <cell r="HI30">
            <v>0</v>
          </cell>
          <cell r="HJ30">
            <v>0</v>
          </cell>
          <cell r="HK30">
            <v>0</v>
          </cell>
          <cell r="HL30">
            <v>0</v>
          </cell>
          <cell r="HM30">
            <v>0</v>
          </cell>
          <cell r="HN30">
            <v>0</v>
          </cell>
          <cell r="HO30">
            <v>0</v>
          </cell>
          <cell r="HP30">
            <v>0</v>
          </cell>
          <cell r="HS30" t="str">
            <v>obsługa depozytów przez urzędy pocztowe</v>
          </cell>
        </row>
        <row r="31">
          <cell r="GQ31" t="str">
            <v>wynik na działalności</v>
          </cell>
          <cell r="GR31">
            <v>86.802322872323401</v>
          </cell>
          <cell r="GS31">
            <v>75.271874125862894</v>
          </cell>
          <cell r="GT31">
            <v>98.977713534501518</v>
          </cell>
          <cell r="GU31">
            <v>95.642795543009328</v>
          </cell>
          <cell r="GV31">
            <v>113.42271811747328</v>
          </cell>
          <cell r="GW31">
            <v>95.865096976361102</v>
          </cell>
          <cell r="GX31">
            <v>118.13111773453726</v>
          </cell>
          <cell r="GY31">
            <v>149.91738209344481</v>
          </cell>
          <cell r="GZ31">
            <v>185.9475571936859</v>
          </cell>
          <cell r="HA31">
            <v>143.97124114224894</v>
          </cell>
          <cell r="HB31">
            <v>155.31643050515027</v>
          </cell>
          <cell r="HC31">
            <v>231.78642330151715</v>
          </cell>
          <cell r="HE31">
            <v>86.802322872323401</v>
          </cell>
          <cell r="HF31">
            <v>162.0741969981863</v>
          </cell>
          <cell r="HG31">
            <v>261.05191053268783</v>
          </cell>
          <cell r="HH31">
            <v>356.69470607569713</v>
          </cell>
          <cell r="HI31">
            <v>470.11742419317039</v>
          </cell>
          <cell r="HJ31">
            <v>565.98252116953154</v>
          </cell>
          <cell r="HK31">
            <v>684.11363890406881</v>
          </cell>
          <cell r="HL31">
            <v>834.03102099751368</v>
          </cell>
          <cell r="HM31">
            <v>1019.9785781911996</v>
          </cell>
          <cell r="HN31">
            <v>1163.9498193334487</v>
          </cell>
          <cell r="HO31">
            <v>1319.2662498385989</v>
          </cell>
          <cell r="HP31">
            <v>1551.052673140116</v>
          </cell>
          <cell r="HS31" t="str">
            <v>wynik na działalności</v>
          </cell>
          <cell r="HT31">
            <v>100.48989726027399</v>
          </cell>
          <cell r="HU31">
            <v>91.590205479452095</v>
          </cell>
          <cell r="HV31">
            <v>95.922174657534285</v>
          </cell>
          <cell r="HW31">
            <v>88.407534246575324</v>
          </cell>
          <cell r="HX31">
            <v>98.662808219178061</v>
          </cell>
          <cell r="HY31">
            <v>91.059760273972586</v>
          </cell>
          <cell r="HZ31">
            <v>102.31698630136981</v>
          </cell>
          <cell r="IA31">
            <v>96.835719178082186</v>
          </cell>
          <cell r="IB31">
            <v>91.943835616438363</v>
          </cell>
          <cell r="IC31">
            <v>100.48989726027399</v>
          </cell>
          <cell r="ID31">
            <v>99.016438356164358</v>
          </cell>
          <cell r="IE31">
            <v>94.597535102739712</v>
          </cell>
          <cell r="IG31">
            <v>100.48989726027399</v>
          </cell>
          <cell r="IH31">
            <v>192.0801027397261</v>
          </cell>
          <cell r="II31">
            <v>288.0022773972604</v>
          </cell>
          <cell r="IJ31">
            <v>376.40981164383572</v>
          </cell>
          <cell r="IK31">
            <v>475.07261986301376</v>
          </cell>
          <cell r="IL31">
            <v>566.13238013698628</v>
          </cell>
          <cell r="IM31">
            <v>668.44936643835604</v>
          </cell>
          <cell r="IN31">
            <v>765.28508561643821</v>
          </cell>
          <cell r="IO31">
            <v>857.22892123287659</v>
          </cell>
          <cell r="IP31">
            <v>957.71881849315059</v>
          </cell>
          <cell r="IQ31">
            <v>1056.735256849315</v>
          </cell>
          <cell r="IR31">
            <v>1151.3327919520548</v>
          </cell>
        </row>
        <row r="32">
          <cell r="GQ32" t="str">
            <v>kapitał</v>
          </cell>
          <cell r="GR32">
            <v>1333.3431085858062</v>
          </cell>
          <cell r="GS32">
            <v>1332.0425278885718</v>
          </cell>
          <cell r="GT32">
            <v>1587.8845998890324</v>
          </cell>
          <cell r="GU32">
            <v>1495.91438036</v>
          </cell>
          <cell r="GV32">
            <v>1567.7292739277418</v>
          </cell>
          <cell r="GW32">
            <v>1618.2002001920002</v>
          </cell>
          <cell r="GX32">
            <v>1705.7047618219353</v>
          </cell>
          <cell r="GY32">
            <v>1839.1889470296776</v>
          </cell>
          <cell r="GZ32">
            <v>1863.9426060279998</v>
          </cell>
          <cell r="HA32">
            <v>1842.7000304090325</v>
          </cell>
          <cell r="HB32">
            <v>1833.1213929360008</v>
          </cell>
          <cell r="HC32">
            <v>1871.2996013883867</v>
          </cell>
          <cell r="HE32">
            <v>1333.3431085858062</v>
          </cell>
          <cell r="HF32">
            <v>1332.0425278885718</v>
          </cell>
          <cell r="HG32">
            <v>1587.8845998890324</v>
          </cell>
          <cell r="HH32">
            <v>1495.91438036</v>
          </cell>
          <cell r="HI32">
            <v>1567.7292739277418</v>
          </cell>
          <cell r="HJ32">
            <v>1618.2002001920002</v>
          </cell>
          <cell r="HK32">
            <v>1705.7047618219353</v>
          </cell>
          <cell r="HL32">
            <v>1839.1889470296776</v>
          </cell>
          <cell r="HM32">
            <v>1863.9426060279998</v>
          </cell>
          <cell r="HN32">
            <v>1842.7000304090325</v>
          </cell>
          <cell r="HO32">
            <v>1833.1213929360008</v>
          </cell>
          <cell r="HP32">
            <v>1871.2996013883867</v>
          </cell>
          <cell r="HS32" t="str">
            <v>kapitał</v>
          </cell>
          <cell r="HT32">
            <v>1320</v>
          </cell>
          <cell r="HU32">
            <v>1332</v>
          </cell>
          <cell r="HV32">
            <v>1260</v>
          </cell>
          <cell r="HW32">
            <v>1200</v>
          </cell>
          <cell r="HX32">
            <v>1296</v>
          </cell>
          <cell r="HY32">
            <v>1236</v>
          </cell>
          <cell r="HZ32">
            <v>1344</v>
          </cell>
          <cell r="IA32">
            <v>1272</v>
          </cell>
          <cell r="IB32">
            <v>1248</v>
          </cell>
          <cell r="IC32">
            <v>1320</v>
          </cell>
          <cell r="ID32">
            <v>1344</v>
          </cell>
          <cell r="IE32">
            <v>1242.5999999999999</v>
          </cell>
          <cell r="IG32">
            <v>1320</v>
          </cell>
          <cell r="IH32">
            <v>1332</v>
          </cell>
          <cell r="II32">
            <v>1260</v>
          </cell>
          <cell r="IJ32">
            <v>1200</v>
          </cell>
          <cell r="IK32">
            <v>1296</v>
          </cell>
          <cell r="IL32">
            <v>1236</v>
          </cell>
          <cell r="IM32">
            <v>1344</v>
          </cell>
          <cell r="IN32">
            <v>1272</v>
          </cell>
          <cell r="IO32">
            <v>1248</v>
          </cell>
          <cell r="IP32">
            <v>1320</v>
          </cell>
          <cell r="IQ32">
            <v>1344</v>
          </cell>
          <cell r="IR32">
            <v>1242.5999999999999</v>
          </cell>
        </row>
        <row r="33">
          <cell r="GQ33" t="str">
            <v>rynkowa marża odsetkowa</v>
          </cell>
          <cell r="GR33">
            <v>9.2499448426777639E-3</v>
          </cell>
          <cell r="GS33">
            <v>8.893561419201907E-3</v>
          </cell>
          <cell r="GT33">
            <v>8.8614217251085127E-3</v>
          </cell>
          <cell r="GU33">
            <v>9.3366406724244184E-3</v>
          </cell>
          <cell r="GV33">
            <v>1.028501708905373E-2</v>
          </cell>
          <cell r="GW33">
            <v>8.6475531930709573E-3</v>
          </cell>
          <cell r="GX33">
            <v>9.8674083260675977E-3</v>
          </cell>
          <cell r="GY33">
            <v>1.1622699167348934E-2</v>
          </cell>
          <cell r="GZ33">
            <v>1.4657177017564957E-2</v>
          </cell>
          <cell r="HA33">
            <v>1.1136531792350898E-2</v>
          </cell>
          <cell r="HB33">
            <v>1.2513882455465752E-2</v>
          </cell>
          <cell r="HC33">
            <v>1.7740855820292688E-2</v>
          </cell>
          <cell r="HE33">
            <v>9.2499448426777639E-3</v>
          </cell>
          <cell r="HF33">
            <v>9.0717531309398355E-3</v>
          </cell>
          <cell r="HG33">
            <v>9.0016426623293951E-3</v>
          </cell>
          <cell r="HH33">
            <v>9.0853921648531497E-3</v>
          </cell>
          <cell r="HI33">
            <v>9.3253171496932661E-3</v>
          </cell>
          <cell r="HJ33">
            <v>9.2123564902562138E-3</v>
          </cell>
          <cell r="HK33">
            <v>9.3059353239435538E-3</v>
          </cell>
          <cell r="HL33">
            <v>9.5955308043692254E-3</v>
          </cell>
          <cell r="HM33">
            <v>1.0157935939168751E-2</v>
          </cell>
          <cell r="HN33">
            <v>1.0255795524486966E-2</v>
          </cell>
          <cell r="HO33">
            <v>1.0461076154575947E-2</v>
          </cell>
          <cell r="HP33">
            <v>1.1067724460052343E-2</v>
          </cell>
          <cell r="HS33" t="str">
            <v>rynkowa marża odsetkowa</v>
          </cell>
          <cell r="HT33">
            <v>1.0800000000000001E-2</v>
          </cell>
          <cell r="HU33">
            <v>1.0800000000000001E-2</v>
          </cell>
          <cell r="HV33">
            <v>1.0800000000000001E-2</v>
          </cell>
          <cell r="HW33">
            <v>1.0800000000000001E-2</v>
          </cell>
          <cell r="HX33">
            <v>1.0800000000000001E-2</v>
          </cell>
          <cell r="HY33">
            <v>1.0800000000000001E-2</v>
          </cell>
          <cell r="HZ33">
            <v>1.0800000000000001E-2</v>
          </cell>
          <cell r="IA33">
            <v>1.0800000000000001E-2</v>
          </cell>
          <cell r="IB33">
            <v>1.0800000000000001E-2</v>
          </cell>
          <cell r="IC33">
            <v>1.0800000000000001E-2</v>
          </cell>
          <cell r="ID33">
            <v>1.0800000000000001E-2</v>
          </cell>
          <cell r="IE33">
            <v>1.0800000000000001E-2</v>
          </cell>
          <cell r="IG33">
            <v>1.0800000000000001E-2</v>
          </cell>
          <cell r="IH33">
            <v>1.0800000000000001E-2</v>
          </cell>
          <cell r="II33">
            <v>1.0799999999999999E-2</v>
          </cell>
          <cell r="IJ33">
            <v>1.0800000000000001E-2</v>
          </cell>
          <cell r="IK33">
            <v>1.0800000000000001E-2</v>
          </cell>
          <cell r="IL33">
            <v>1.0800000000000002E-2</v>
          </cell>
          <cell r="IM33">
            <v>1.0800000000000002E-2</v>
          </cell>
          <cell r="IN33">
            <v>1.0800000000000002E-2</v>
          </cell>
          <cell r="IO33">
            <v>1.0800000000000002E-2</v>
          </cell>
          <cell r="IP33">
            <v>1.0800000000000002E-2</v>
          </cell>
          <cell r="IQ33">
            <v>1.0800000000000002E-2</v>
          </cell>
          <cell r="IR33">
            <v>1.0800000000000002E-2</v>
          </cell>
        </row>
        <row r="34">
          <cell r="GQ34" t="str">
            <v>kredyty (średnia miesięczna)</v>
          </cell>
          <cell r="GR34">
            <v>51609.437787096802</v>
          </cell>
          <cell r="GS34">
            <v>50988.789786428599</v>
          </cell>
          <cell r="GT34">
            <v>52144.262380645203</v>
          </cell>
          <cell r="GU34">
            <v>50685.268163333298</v>
          </cell>
          <cell r="GV34">
            <v>52407.714390322602</v>
          </cell>
          <cell r="GW34">
            <v>56174.785899333299</v>
          </cell>
          <cell r="GX34">
            <v>57984.341018064515</v>
          </cell>
          <cell r="GY34">
            <v>59601.522339032257</v>
          </cell>
          <cell r="GZ34">
            <v>61597.48225500001</v>
          </cell>
          <cell r="HA34">
            <v>69712.753219677412</v>
          </cell>
          <cell r="HB34">
            <v>71743.632599999983</v>
          </cell>
          <cell r="HC34">
            <v>82872.549660322562</v>
          </cell>
          <cell r="HE34">
            <v>51609.437787096802</v>
          </cell>
          <cell r="HF34">
            <v>50988.789786428599</v>
          </cell>
          <cell r="HG34">
            <v>52144.262380645203</v>
          </cell>
          <cell r="HH34">
            <v>50685.268163333298</v>
          </cell>
          <cell r="HI34">
            <v>52407.714390322602</v>
          </cell>
          <cell r="HJ34">
            <v>56174.785899333299</v>
          </cell>
          <cell r="HK34">
            <v>57984.341018064515</v>
          </cell>
          <cell r="HL34">
            <v>59601.522339032257</v>
          </cell>
          <cell r="HM34">
            <v>61597.48225500001</v>
          </cell>
          <cell r="HN34">
            <v>69712.753219677412</v>
          </cell>
          <cell r="HO34">
            <v>71743.632599999983</v>
          </cell>
          <cell r="HP34">
            <v>82872.549660322562</v>
          </cell>
          <cell r="HS34" t="str">
            <v>kredyty (średnia miesięczna)</v>
          </cell>
          <cell r="HT34">
            <v>45000</v>
          </cell>
          <cell r="HU34">
            <v>46000</v>
          </cell>
          <cell r="HV34">
            <v>47000</v>
          </cell>
          <cell r="HW34">
            <v>49000</v>
          </cell>
          <cell r="HX34">
            <v>50000</v>
          </cell>
          <cell r="HY34">
            <v>50500</v>
          </cell>
          <cell r="HZ34">
            <v>50500</v>
          </cell>
          <cell r="IA34">
            <v>51000</v>
          </cell>
          <cell r="IB34">
            <v>51500</v>
          </cell>
          <cell r="IC34">
            <v>52000</v>
          </cell>
          <cell r="ID34">
            <v>53000</v>
          </cell>
          <cell r="IE34">
            <v>55000</v>
          </cell>
          <cell r="IG34">
            <v>45000</v>
          </cell>
          <cell r="IH34">
            <v>46000</v>
          </cell>
          <cell r="II34">
            <v>47000</v>
          </cell>
          <cell r="IJ34">
            <v>49000</v>
          </cell>
          <cell r="IK34">
            <v>50000</v>
          </cell>
          <cell r="IL34">
            <v>50500</v>
          </cell>
          <cell r="IM34">
            <v>50500</v>
          </cell>
          <cell r="IN34">
            <v>51000</v>
          </cell>
          <cell r="IO34">
            <v>51500</v>
          </cell>
          <cell r="IP34">
            <v>52000</v>
          </cell>
          <cell r="IQ34">
            <v>53000</v>
          </cell>
          <cell r="IR34">
            <v>55000</v>
          </cell>
        </row>
        <row r="35">
          <cell r="GQ35" t="str">
            <v xml:space="preserve">stopa procentowa </v>
          </cell>
          <cell r="GR35">
            <v>4.5406970535796787E-2</v>
          </cell>
          <cell r="GS35">
            <v>4.7190717650319708E-2</v>
          </cell>
          <cell r="GT35">
            <v>4.516842110872641E-2</v>
          </cell>
          <cell r="GU35">
            <v>4.4697626787716493E-2</v>
          </cell>
          <cell r="GV35">
            <v>4.5528368485740746E-2</v>
          </cell>
          <cell r="GW35">
            <v>4.7519938834901417E-2</v>
          </cell>
          <cell r="GX35">
            <v>5.4341975801190087E-2</v>
          </cell>
          <cell r="GY35">
            <v>5.8884434290834564E-2</v>
          </cell>
          <cell r="GZ35">
            <v>5.9525781694900963E-2</v>
          </cell>
          <cell r="HA35">
            <v>5.3229177051402822E-2</v>
          </cell>
          <cell r="HB35">
            <v>5.1418912494077915E-2</v>
          </cell>
          <cell r="HC35">
            <v>5.2633137601723542E-2</v>
          </cell>
          <cell r="HE35">
            <v>4.5406970535796787E-2</v>
          </cell>
          <cell r="HF35">
            <v>4.6298844093058247E-2</v>
          </cell>
          <cell r="HG35">
            <v>4.5922036431614299E-2</v>
          </cell>
          <cell r="HH35">
            <v>4.5615934020639848E-2</v>
          </cell>
          <cell r="HI35">
            <v>4.5598420913660023E-2</v>
          </cell>
          <cell r="HJ35">
            <v>4.5918673900533592E-2</v>
          </cell>
          <cell r="HK35">
            <v>4.7122002743484527E-2</v>
          </cell>
          <cell r="HL35">
            <v>4.8592306686903279E-2</v>
          </cell>
          <cell r="HM35">
            <v>4.9807137243347469E-2</v>
          </cell>
          <cell r="HN35">
            <v>5.0149341224153002E-2</v>
          </cell>
          <cell r="HO35">
            <v>5.0264756794146173E-2</v>
          </cell>
          <cell r="HP35">
            <v>5.0462121861444283E-2</v>
          </cell>
          <cell r="HS35" t="str">
            <v xml:space="preserve">stopa procentowa </v>
          </cell>
          <cell r="HT35">
            <v>4.4499999999999998E-2</v>
          </cell>
          <cell r="HU35">
            <v>4.4499999999999998E-2</v>
          </cell>
          <cell r="HV35">
            <v>4.4499999999999998E-2</v>
          </cell>
          <cell r="HW35">
            <v>4.4499999999999998E-2</v>
          </cell>
          <cell r="HX35">
            <v>4.4499999999999998E-2</v>
          </cell>
          <cell r="HY35">
            <v>4.4499999999999998E-2</v>
          </cell>
          <cell r="HZ35">
            <v>4.4499999999999998E-2</v>
          </cell>
          <cell r="IA35">
            <v>4.4499999999999998E-2</v>
          </cell>
          <cell r="IB35">
            <v>4.4499999999999998E-2</v>
          </cell>
          <cell r="IC35">
            <v>4.4499999999999998E-2</v>
          </cell>
          <cell r="ID35">
            <v>4.4499999999999998E-2</v>
          </cell>
          <cell r="IE35">
            <v>4.4499999999999998E-2</v>
          </cell>
          <cell r="IG35">
            <v>4.4499999999999998E-2</v>
          </cell>
          <cell r="IH35">
            <v>4.4499999999999998E-2</v>
          </cell>
          <cell r="II35">
            <v>4.4500000000000005E-2</v>
          </cell>
          <cell r="IJ35">
            <v>4.4499999999999998E-2</v>
          </cell>
          <cell r="IK35">
            <v>4.4499999999999998E-2</v>
          </cell>
          <cell r="IL35">
            <v>4.4499999999999991E-2</v>
          </cell>
          <cell r="IM35">
            <v>4.4499999999999991E-2</v>
          </cell>
          <cell r="IN35">
            <v>4.4499999999999991E-2</v>
          </cell>
          <cell r="IO35">
            <v>4.4499999999999991E-2</v>
          </cell>
          <cell r="IP35">
            <v>4.4499999999999991E-2</v>
          </cell>
          <cell r="IQ35">
            <v>4.4499999999999991E-2</v>
          </cell>
          <cell r="IR35">
            <v>4.4499999999999991E-2</v>
          </cell>
        </row>
        <row r="36">
          <cell r="GQ36" t="str">
            <v>wynik odsetkowy</v>
          </cell>
          <cell r="GR36">
            <v>24.887921291538518</v>
          </cell>
          <cell r="GS36">
            <v>28.93650060263348</v>
          </cell>
          <cell r="GT36">
            <v>23.760790954854361</v>
          </cell>
          <cell r="GU36">
            <v>17.250877330609146</v>
          </cell>
          <cell r="GV36">
            <v>14.384039976463091</v>
          </cell>
          <cell r="GW36">
            <v>22.254167021791968</v>
          </cell>
          <cell r="GX36">
            <v>45.529820840399715</v>
          </cell>
          <cell r="GY36">
            <v>66.380985351088086</v>
          </cell>
          <cell r="GZ36">
            <v>60.209167966040965</v>
          </cell>
          <cell r="HA36">
            <v>32.240618234771595</v>
          </cell>
          <cell r="HB36">
            <v>13.654361142302067</v>
          </cell>
          <cell r="HC36">
            <v>-10.392611507465491</v>
          </cell>
          <cell r="HE36">
            <v>24.887921291538518</v>
          </cell>
          <cell r="HF36">
            <v>53.824421894171998</v>
          </cell>
          <cell r="HG36">
            <v>77.585212849026362</v>
          </cell>
          <cell r="HH36">
            <v>94.836090179635505</v>
          </cell>
          <cell r="HI36">
            <v>109.22013015609859</v>
          </cell>
          <cell r="HJ36">
            <v>131.47429717789055</v>
          </cell>
          <cell r="HK36">
            <v>177.00411801829026</v>
          </cell>
          <cell r="HL36">
            <v>243.38510336937833</v>
          </cell>
          <cell r="HM36">
            <v>303.59427133541931</v>
          </cell>
          <cell r="HN36">
            <v>335.83488957019091</v>
          </cell>
          <cell r="HO36">
            <v>349.489250712493</v>
          </cell>
          <cell r="HP36">
            <v>339.09663920502749</v>
          </cell>
          <cell r="HS36" t="str">
            <v>wynik odsetkowy</v>
          </cell>
          <cell r="HT36">
            <v>19.10958904109588</v>
          </cell>
          <cell r="HU36">
            <v>17.643835616438349</v>
          </cell>
          <cell r="HV36">
            <v>19.958904109589032</v>
          </cell>
          <cell r="HW36">
            <v>20.136986301369852</v>
          </cell>
          <cell r="HX36">
            <v>21.232876712328761</v>
          </cell>
          <cell r="HY36">
            <v>20.753424657534236</v>
          </cell>
          <cell r="HZ36">
            <v>21.445205479452046</v>
          </cell>
          <cell r="IA36">
            <v>21.657534246575331</v>
          </cell>
          <cell r="IB36">
            <v>21.164383561643827</v>
          </cell>
          <cell r="IC36">
            <v>22.082191780821908</v>
          </cell>
          <cell r="ID36">
            <v>21.780821917808211</v>
          </cell>
          <cell r="IE36">
            <v>23.356164383561634</v>
          </cell>
          <cell r="IG36">
            <v>19.10958904109588</v>
          </cell>
          <cell r="IH36">
            <v>36.753424657534225</v>
          </cell>
          <cell r="II36">
            <v>56.712328767123253</v>
          </cell>
          <cell r="IJ36">
            <v>76.849315068493098</v>
          </cell>
          <cell r="IK36">
            <v>98.082191780821859</v>
          </cell>
          <cell r="IL36">
            <v>118.8356164383561</v>
          </cell>
          <cell r="IM36">
            <v>140.28082191780814</v>
          </cell>
          <cell r="IN36">
            <v>161.93835616438346</v>
          </cell>
          <cell r="IO36">
            <v>183.10273972602729</v>
          </cell>
          <cell r="IP36">
            <v>205.18493150684921</v>
          </cell>
          <cell r="IQ36">
            <v>226.96575342465741</v>
          </cell>
          <cell r="IR36">
            <v>250.32191780821904</v>
          </cell>
        </row>
        <row r="37">
          <cell r="GQ37" t="str">
            <v>przychody prowizyjne</v>
          </cell>
          <cell r="GR37">
            <v>9.6934699999999996</v>
          </cell>
          <cell r="GS37">
            <v>8.7568600000000014</v>
          </cell>
          <cell r="GT37">
            <v>12.334760000000003</v>
          </cell>
          <cell r="GU37">
            <v>8.6048699999999911</v>
          </cell>
          <cell r="GV37">
            <v>8.6389299999999949</v>
          </cell>
          <cell r="GW37">
            <v>9.8655400000000029</v>
          </cell>
          <cell r="GX37">
            <v>7.7957500000000053</v>
          </cell>
          <cell r="GY37">
            <v>7.919169999999994</v>
          </cell>
          <cell r="GZ37">
            <v>8.8281300000000016</v>
          </cell>
          <cell r="HA37">
            <v>7.3211100000000044</v>
          </cell>
          <cell r="HB37">
            <v>7.9406099999999924</v>
          </cell>
          <cell r="HC37">
            <v>7.9240700000000146</v>
          </cell>
          <cell r="HE37">
            <v>9.6934699999999996</v>
          </cell>
          <cell r="HF37">
            <v>18.450330000000001</v>
          </cell>
          <cell r="HG37">
            <v>30.785090000000004</v>
          </cell>
          <cell r="HH37">
            <v>39.389959999999995</v>
          </cell>
          <cell r="HI37">
            <v>48.02888999999999</v>
          </cell>
          <cell r="HJ37">
            <v>57.894429999999993</v>
          </cell>
          <cell r="HK37">
            <v>65.690179999999998</v>
          </cell>
          <cell r="HL37">
            <v>73.609349999999992</v>
          </cell>
          <cell r="HM37">
            <v>82.437479999999994</v>
          </cell>
          <cell r="HN37">
            <v>89.758589999999998</v>
          </cell>
          <cell r="HO37">
            <v>97.69919999999999</v>
          </cell>
          <cell r="HP37">
            <v>105.62327000000001</v>
          </cell>
          <cell r="HS37" t="str">
            <v>przychody prowizyjne</v>
          </cell>
          <cell r="HT37">
            <v>15</v>
          </cell>
          <cell r="HU37">
            <v>15</v>
          </cell>
          <cell r="HV37">
            <v>15</v>
          </cell>
          <cell r="HW37">
            <v>15</v>
          </cell>
          <cell r="HX37">
            <v>16</v>
          </cell>
          <cell r="HY37">
            <v>16</v>
          </cell>
          <cell r="HZ37">
            <v>16</v>
          </cell>
          <cell r="IA37">
            <v>16</v>
          </cell>
          <cell r="IB37">
            <v>17</v>
          </cell>
          <cell r="IC37">
            <v>17</v>
          </cell>
          <cell r="ID37">
            <v>17</v>
          </cell>
          <cell r="IE37">
            <v>17</v>
          </cell>
          <cell r="IG37">
            <v>15</v>
          </cell>
          <cell r="IH37">
            <v>30</v>
          </cell>
          <cell r="II37">
            <v>45</v>
          </cell>
          <cell r="IJ37">
            <v>60</v>
          </cell>
          <cell r="IK37">
            <v>76</v>
          </cell>
          <cell r="IL37">
            <v>92</v>
          </cell>
          <cell r="IM37">
            <v>108</v>
          </cell>
          <cell r="IN37">
            <v>124</v>
          </cell>
          <cell r="IO37">
            <v>141</v>
          </cell>
          <cell r="IP37">
            <v>158</v>
          </cell>
          <cell r="IQ37">
            <v>175</v>
          </cell>
          <cell r="IR37">
            <v>192</v>
          </cell>
        </row>
        <row r="38">
          <cell r="GQ38" t="str">
            <v>koszty prowizyjne w tym:</v>
          </cell>
          <cell r="GR38">
            <v>0</v>
          </cell>
          <cell r="GS38">
            <v>0</v>
          </cell>
          <cell r="GT38">
            <v>0</v>
          </cell>
          <cell r="GU38">
            <v>0</v>
          </cell>
          <cell r="GV38">
            <v>0</v>
          </cell>
          <cell r="GW38">
            <v>0</v>
          </cell>
          <cell r="GX38">
            <v>0</v>
          </cell>
          <cell r="GY38">
            <v>0</v>
          </cell>
          <cell r="GZ38">
            <v>0</v>
          </cell>
          <cell r="HA38">
            <v>0</v>
          </cell>
          <cell r="HB38">
            <v>0</v>
          </cell>
          <cell r="HC38">
            <v>0</v>
          </cell>
          <cell r="HE38">
            <v>0</v>
          </cell>
          <cell r="HF38">
            <v>0</v>
          </cell>
          <cell r="HG38">
            <v>0</v>
          </cell>
          <cell r="HH38">
            <v>0</v>
          </cell>
          <cell r="HI38">
            <v>0</v>
          </cell>
          <cell r="HJ38">
            <v>0</v>
          </cell>
          <cell r="HK38">
            <v>0</v>
          </cell>
          <cell r="HL38">
            <v>0</v>
          </cell>
          <cell r="HM38">
            <v>0</v>
          </cell>
          <cell r="HN38">
            <v>0</v>
          </cell>
          <cell r="HO38">
            <v>0</v>
          </cell>
          <cell r="HP38">
            <v>0</v>
          </cell>
          <cell r="HS38" t="str">
            <v>koszty prowizyjne w tym:</v>
          </cell>
          <cell r="HT38">
            <v>0</v>
          </cell>
          <cell r="HU38">
            <v>0</v>
          </cell>
          <cell r="HV38">
            <v>0</v>
          </cell>
          <cell r="HW38">
            <v>0</v>
          </cell>
          <cell r="HX38">
            <v>0</v>
          </cell>
          <cell r="HY38">
            <v>0</v>
          </cell>
          <cell r="HZ38">
            <v>0</v>
          </cell>
          <cell r="IA38">
            <v>0</v>
          </cell>
          <cell r="IB38">
            <v>0</v>
          </cell>
          <cell r="IC38">
            <v>0</v>
          </cell>
          <cell r="ID38">
            <v>0</v>
          </cell>
          <cell r="IE38">
            <v>0</v>
          </cell>
          <cell r="IG38">
            <v>0</v>
          </cell>
          <cell r="IH38">
            <v>0</v>
          </cell>
          <cell r="II38">
            <v>0</v>
          </cell>
          <cell r="IJ38">
            <v>0</v>
          </cell>
          <cell r="IK38">
            <v>0</v>
          </cell>
          <cell r="IL38">
            <v>0</v>
          </cell>
          <cell r="IM38">
            <v>0</v>
          </cell>
          <cell r="IN38">
            <v>0</v>
          </cell>
          <cell r="IO38">
            <v>0</v>
          </cell>
          <cell r="IP38">
            <v>0</v>
          </cell>
          <cell r="IQ38">
            <v>0</v>
          </cell>
          <cell r="IR38">
            <v>0</v>
          </cell>
        </row>
        <row r="39">
          <cell r="GQ39" t="str">
            <v>obsługa kredytów przez urzędy pocztowe</v>
          </cell>
          <cell r="GR39">
            <v>0</v>
          </cell>
          <cell r="GS39">
            <v>0</v>
          </cell>
          <cell r="GT39">
            <v>0</v>
          </cell>
          <cell r="GU39">
            <v>0</v>
          </cell>
          <cell r="GV39">
            <v>0</v>
          </cell>
          <cell r="GW39">
            <v>0</v>
          </cell>
          <cell r="GX39">
            <v>0</v>
          </cell>
          <cell r="GY39">
            <v>0</v>
          </cell>
          <cell r="GZ39">
            <v>0</v>
          </cell>
          <cell r="HA39">
            <v>0</v>
          </cell>
          <cell r="HB39">
            <v>0</v>
          </cell>
          <cell r="HC39">
            <v>0</v>
          </cell>
          <cell r="HE39">
            <v>0</v>
          </cell>
          <cell r="HF39">
            <v>0</v>
          </cell>
          <cell r="HG39">
            <v>0</v>
          </cell>
          <cell r="HH39">
            <v>0</v>
          </cell>
          <cell r="HI39">
            <v>0</v>
          </cell>
          <cell r="HJ39">
            <v>0</v>
          </cell>
          <cell r="HK39">
            <v>0</v>
          </cell>
          <cell r="HL39">
            <v>0</v>
          </cell>
          <cell r="HM39">
            <v>0</v>
          </cell>
          <cell r="HN39">
            <v>0</v>
          </cell>
          <cell r="HO39">
            <v>0</v>
          </cell>
          <cell r="HP39">
            <v>0</v>
          </cell>
          <cell r="HS39" t="str">
            <v>obsługa kredytów przez urzędy pocztowe</v>
          </cell>
        </row>
        <row r="40">
          <cell r="GQ40" t="str">
            <v>wynik na działalności</v>
          </cell>
          <cell r="GR40">
            <v>34.581391291538516</v>
          </cell>
          <cell r="GS40">
            <v>37.693360602633483</v>
          </cell>
          <cell r="GT40">
            <v>36.09555095485436</v>
          </cell>
          <cell r="GU40">
            <v>25.855747330609137</v>
          </cell>
          <cell r="GV40">
            <v>23.022969976463088</v>
          </cell>
          <cell r="GW40">
            <v>32.119707021791967</v>
          </cell>
          <cell r="GX40">
            <v>53.32557084039972</v>
          </cell>
          <cell r="GY40">
            <v>74.30015535108808</v>
          </cell>
          <cell r="GZ40">
            <v>69.037297966040967</v>
          </cell>
          <cell r="HA40">
            <v>39.5617282347716</v>
          </cell>
          <cell r="HB40">
            <v>21.594971142302057</v>
          </cell>
          <cell r="HC40">
            <v>-2.468541507465476</v>
          </cell>
          <cell r="HE40">
            <v>34.581391291538516</v>
          </cell>
          <cell r="HF40">
            <v>72.274751894171999</v>
          </cell>
          <cell r="HG40">
            <v>108.37030284902636</v>
          </cell>
          <cell r="HH40">
            <v>134.22605017963551</v>
          </cell>
          <cell r="HI40">
            <v>157.2490201560986</v>
          </cell>
          <cell r="HJ40">
            <v>189.36872717789055</v>
          </cell>
          <cell r="HK40">
            <v>242.69429801829028</v>
          </cell>
          <cell r="HL40">
            <v>316.99445336937833</v>
          </cell>
          <cell r="HM40">
            <v>386.0317513354193</v>
          </cell>
          <cell r="HN40">
            <v>425.59347957019088</v>
          </cell>
          <cell r="HO40">
            <v>447.18845071249291</v>
          </cell>
          <cell r="HP40">
            <v>444.71990920502742</v>
          </cell>
          <cell r="HS40" t="str">
            <v>wynik na działalności</v>
          </cell>
          <cell r="HT40">
            <v>34.10958904109588</v>
          </cell>
          <cell r="HU40">
            <v>32.643835616438352</v>
          </cell>
          <cell r="HV40">
            <v>34.958904109589028</v>
          </cell>
          <cell r="HW40">
            <v>35.136986301369852</v>
          </cell>
          <cell r="HX40">
            <v>37.232876712328761</v>
          </cell>
          <cell r="HY40">
            <v>36.753424657534239</v>
          </cell>
          <cell r="HZ40">
            <v>37.445205479452042</v>
          </cell>
          <cell r="IA40">
            <v>37.657534246575331</v>
          </cell>
          <cell r="IB40">
            <v>38.164383561643831</v>
          </cell>
          <cell r="IC40">
            <v>39.082191780821908</v>
          </cell>
          <cell r="ID40">
            <v>38.780821917808211</v>
          </cell>
          <cell r="IE40">
            <v>40.356164383561634</v>
          </cell>
          <cell r="IG40">
            <v>34.10958904109588</v>
          </cell>
          <cell r="IH40">
            <v>66.753424657534225</v>
          </cell>
          <cell r="II40">
            <v>101.71232876712325</v>
          </cell>
          <cell r="IJ40">
            <v>136.8493150684931</v>
          </cell>
          <cell r="IK40">
            <v>174.08219178082186</v>
          </cell>
          <cell r="IL40">
            <v>210.83561643835611</v>
          </cell>
          <cell r="IM40">
            <v>248.28082191780817</v>
          </cell>
          <cell r="IN40">
            <v>285.93835616438349</v>
          </cell>
          <cell r="IO40">
            <v>324.10273972602732</v>
          </cell>
          <cell r="IP40">
            <v>363.18493150684924</v>
          </cell>
          <cell r="IQ40">
            <v>401.96575342465746</v>
          </cell>
          <cell r="IR40">
            <v>442.3219178082191</v>
          </cell>
        </row>
        <row r="41">
          <cell r="GQ41" t="str">
            <v>kapitał</v>
          </cell>
          <cell r="GR41">
            <v>3096.5662672258081</v>
          </cell>
          <cell r="GS41">
            <v>3059.3273871857159</v>
          </cell>
          <cell r="GT41">
            <v>3128.6557428387123</v>
          </cell>
          <cell r="GU41">
            <v>3041.1160897999976</v>
          </cell>
          <cell r="GV41">
            <v>3144.4628634193559</v>
          </cell>
          <cell r="GW41">
            <v>3370.4871539599976</v>
          </cell>
          <cell r="GX41">
            <v>3479.0604610838709</v>
          </cell>
          <cell r="GY41">
            <v>3576.0913403419354</v>
          </cell>
          <cell r="GZ41">
            <v>3695.8489353000004</v>
          </cell>
          <cell r="HA41">
            <v>4182.7651931806449</v>
          </cell>
          <cell r="HB41">
            <v>4304.6179559999991</v>
          </cell>
          <cell r="HC41">
            <v>4972.3529796193534</v>
          </cell>
          <cell r="HE41">
            <v>3096.5662672258081</v>
          </cell>
          <cell r="HF41">
            <v>3059.3273871857159</v>
          </cell>
          <cell r="HG41">
            <v>3128.6557428387123</v>
          </cell>
          <cell r="HH41">
            <v>3041.1160897999976</v>
          </cell>
          <cell r="HI41">
            <v>3144.4628634193559</v>
          </cell>
          <cell r="HJ41">
            <v>3370.4871539599976</v>
          </cell>
          <cell r="HK41">
            <v>3479.0604610838709</v>
          </cell>
          <cell r="HL41">
            <v>3576.0913403419354</v>
          </cell>
          <cell r="HM41">
            <v>3695.8489353000004</v>
          </cell>
          <cell r="HN41">
            <v>4182.7651931806449</v>
          </cell>
          <cell r="HO41">
            <v>4304.6179559999991</v>
          </cell>
          <cell r="HP41">
            <v>4972.3529796193534</v>
          </cell>
          <cell r="HS41" t="str">
            <v>kapitał</v>
          </cell>
          <cell r="HT41">
            <v>2700</v>
          </cell>
          <cell r="HU41">
            <v>2760</v>
          </cell>
          <cell r="HV41">
            <v>2820</v>
          </cell>
          <cell r="HW41">
            <v>2940</v>
          </cell>
          <cell r="HX41">
            <v>3000</v>
          </cell>
          <cell r="HY41">
            <v>3030</v>
          </cell>
          <cell r="HZ41">
            <v>3030</v>
          </cell>
          <cell r="IA41">
            <v>3060</v>
          </cell>
          <cell r="IB41">
            <v>3090</v>
          </cell>
          <cell r="IC41">
            <v>3120</v>
          </cell>
          <cell r="ID41">
            <v>3180</v>
          </cell>
          <cell r="IE41">
            <v>3300</v>
          </cell>
          <cell r="IG41">
            <v>2700</v>
          </cell>
          <cell r="IH41">
            <v>2760</v>
          </cell>
          <cell r="II41">
            <v>2820</v>
          </cell>
          <cell r="IJ41">
            <v>2940</v>
          </cell>
          <cell r="IK41">
            <v>3000</v>
          </cell>
          <cell r="IL41">
            <v>3030</v>
          </cell>
          <cell r="IM41">
            <v>3030</v>
          </cell>
          <cell r="IN41">
            <v>3060</v>
          </cell>
          <cell r="IO41">
            <v>3090</v>
          </cell>
          <cell r="IP41">
            <v>3120</v>
          </cell>
          <cell r="IQ41">
            <v>3180</v>
          </cell>
          <cell r="IR41">
            <v>3300</v>
          </cell>
        </row>
        <row r="42">
          <cell r="GQ42" t="str">
            <v>rynkowa marża odsetkowa</v>
          </cell>
          <cell r="GR42">
            <v>5.6779382777322612E-3</v>
          </cell>
          <cell r="GS42">
            <v>7.3978605074625364E-3</v>
          </cell>
          <cell r="GT42">
            <v>5.3651953022747709E-3</v>
          </cell>
          <cell r="GU42">
            <v>4.1409601210497943E-3</v>
          </cell>
          <cell r="GV42">
            <v>3.2315942921923579E-3</v>
          </cell>
          <cell r="GW42">
            <v>4.8199388349014147E-3</v>
          </cell>
          <cell r="GX42">
            <v>9.2452016076417023E-3</v>
          </cell>
          <cell r="GY42">
            <v>1.3113466548899062E-2</v>
          </cell>
          <cell r="GZ42">
            <v>1.1892448361567616E-2</v>
          </cell>
          <cell r="HA42">
            <v>5.4453060836608808E-3</v>
          </cell>
          <cell r="HB42">
            <v>2.3155791607445755E-3</v>
          </cell>
          <cell r="HC42">
            <v>-1.4765398176313019E-3</v>
          </cell>
          <cell r="HE42">
            <v>5.6779382777322612E-3</v>
          </cell>
          <cell r="HF42">
            <v>6.5378993925973988E-3</v>
          </cell>
          <cell r="HG42">
            <v>6.1469980291565226E-3</v>
          </cell>
          <cell r="HH42">
            <v>5.6454885521298407E-3</v>
          </cell>
          <cell r="HI42">
            <v>5.162709700142344E-3</v>
          </cell>
          <cell r="HJ42">
            <v>5.1055812226021889E-3</v>
          </cell>
          <cell r="HK42">
            <v>5.6969555633221199E-3</v>
          </cell>
          <cell r="HL42">
            <v>6.6240194365192375E-3</v>
          </cell>
          <cell r="HM42">
            <v>7.2094004281912805E-3</v>
          </cell>
          <cell r="HN42">
            <v>7.0329909937382404E-3</v>
          </cell>
          <cell r="HO42">
            <v>6.6041353725569988E-3</v>
          </cell>
          <cell r="HP42">
            <v>5.9307457733746407E-3</v>
          </cell>
          <cell r="HS42" t="str">
            <v>rynkowa marża odsetkowa</v>
          </cell>
          <cell r="HT42">
            <v>4.9999999999999975E-3</v>
          </cell>
          <cell r="HU42">
            <v>4.9999999999999975E-3</v>
          </cell>
          <cell r="HV42">
            <v>4.9999999999999975E-3</v>
          </cell>
          <cell r="HW42">
            <v>4.9999999999999975E-3</v>
          </cell>
          <cell r="HX42">
            <v>4.9999999999999975E-3</v>
          </cell>
          <cell r="HY42">
            <v>4.9999999999999975E-3</v>
          </cell>
          <cell r="HZ42">
            <v>4.9999999999999975E-3</v>
          </cell>
          <cell r="IA42">
            <v>4.9999999999999975E-3</v>
          </cell>
          <cell r="IB42">
            <v>4.9999999999999975E-3</v>
          </cell>
          <cell r="IC42">
            <v>4.9999999999999975E-3</v>
          </cell>
          <cell r="ID42">
            <v>4.9999999999999975E-3</v>
          </cell>
          <cell r="IE42">
            <v>4.9999999999999975E-3</v>
          </cell>
          <cell r="IG42">
            <v>4.9999999999999975E-3</v>
          </cell>
          <cell r="IH42">
            <v>4.9999999999999975E-3</v>
          </cell>
          <cell r="II42">
            <v>4.9999999999999975E-3</v>
          </cell>
          <cell r="IJ42">
            <v>4.9999999999999975E-3</v>
          </cell>
          <cell r="IK42">
            <v>4.9999999999999975E-3</v>
          </cell>
          <cell r="IL42">
            <v>4.9999999999999975E-3</v>
          </cell>
          <cell r="IM42">
            <v>4.9999999999999975E-3</v>
          </cell>
          <cell r="IN42">
            <v>4.9999999999999975E-3</v>
          </cell>
          <cell r="IO42">
            <v>4.9999999999999975E-3</v>
          </cell>
          <cell r="IP42">
            <v>4.9999999999999975E-3</v>
          </cell>
          <cell r="IQ42">
            <v>4.9999999999999975E-3</v>
          </cell>
          <cell r="IR42">
            <v>4.9999999999999975E-3</v>
          </cell>
        </row>
        <row r="43">
          <cell r="GQ43" t="str">
            <v>wynik na działalności na produktach</v>
          </cell>
          <cell r="GR43">
            <v>432.36691401409593</v>
          </cell>
          <cell r="GS43">
            <v>438.88845785413469</v>
          </cell>
          <cell r="GT43">
            <v>500.10578226341227</v>
          </cell>
          <cell r="GU43">
            <v>493.05133221724157</v>
          </cell>
          <cell r="GV43">
            <v>539.07520992420541</v>
          </cell>
          <cell r="GW43">
            <v>533.34007593554645</v>
          </cell>
          <cell r="GX43">
            <v>574.7803232334378</v>
          </cell>
          <cell r="GY43">
            <v>636.41642411485145</v>
          </cell>
          <cell r="GZ43">
            <v>666.26880760929726</v>
          </cell>
          <cell r="HA43">
            <v>611.365632303844</v>
          </cell>
          <cell r="HB43">
            <v>604.93509999323123</v>
          </cell>
          <cell r="HC43">
            <v>695.74251326350611</v>
          </cell>
          <cell r="HE43">
            <v>432.36691401409593</v>
          </cell>
          <cell r="HF43">
            <v>871.25537186823067</v>
          </cell>
          <cell r="HG43">
            <v>1371.3611541316429</v>
          </cell>
          <cell r="HH43">
            <v>1864.4124863488846</v>
          </cell>
          <cell r="HI43">
            <v>2403.48769627309</v>
          </cell>
          <cell r="HJ43">
            <v>2936.8277722086364</v>
          </cell>
          <cell r="HK43">
            <v>3511.6080954420745</v>
          </cell>
          <cell r="HL43">
            <v>4148.024519556926</v>
          </cell>
          <cell r="HM43">
            <v>4814.2933271662232</v>
          </cell>
          <cell r="HN43">
            <v>5425.6589594700672</v>
          </cell>
          <cell r="HO43">
            <v>6030.5940594632993</v>
          </cell>
          <cell r="HP43">
            <v>6726.3365727268056</v>
          </cell>
          <cell r="HS43" t="str">
            <v>wynik na działalności na produktach</v>
          </cell>
          <cell r="HT43">
            <v>420.80592465753426</v>
          </cell>
          <cell r="HU43">
            <v>402.22136986301371</v>
          </cell>
          <cell r="HV43">
            <v>460.55445205479452</v>
          </cell>
          <cell r="HW43">
            <v>431.62671232876704</v>
          </cell>
          <cell r="HX43">
            <v>460.79217465753425</v>
          </cell>
          <cell r="HY43">
            <v>469.45650684931502</v>
          </cell>
          <cell r="HZ43">
            <v>463.52642123287666</v>
          </cell>
          <cell r="IA43">
            <v>451.61285958904102</v>
          </cell>
          <cell r="IB43">
            <v>462.93390410958909</v>
          </cell>
          <cell r="IC43">
            <v>476.15863013698635</v>
          </cell>
          <cell r="ID43">
            <v>479.67705479452059</v>
          </cell>
          <cell r="IE43">
            <v>446.11672174657537</v>
          </cell>
          <cell r="IG43">
            <v>420.80592465753426</v>
          </cell>
          <cell r="IH43">
            <v>823.02729452054791</v>
          </cell>
          <cell r="II43">
            <v>1283.5817465753425</v>
          </cell>
          <cell r="IJ43">
            <v>1715.2084589041096</v>
          </cell>
          <cell r="IK43">
            <v>2176.000633561644</v>
          </cell>
          <cell r="IL43">
            <v>2645.4571404109593</v>
          </cell>
          <cell r="IM43">
            <v>3108.9835616438359</v>
          </cell>
          <cell r="IN43">
            <v>3560.5964212328768</v>
          </cell>
          <cell r="IO43">
            <v>4023.5303253424659</v>
          </cell>
          <cell r="IP43">
            <v>4499.6889554794525</v>
          </cell>
          <cell r="IQ43">
            <v>4979.3660102739732</v>
          </cell>
          <cell r="IR43">
            <v>5425.4827320205486</v>
          </cell>
        </row>
        <row r="45">
          <cell r="GQ45" t="str">
            <v>koszty/doch. z tyt. rez. na należności</v>
          </cell>
          <cell r="GR45">
            <v>0</v>
          </cell>
          <cell r="GS45">
            <v>0</v>
          </cell>
          <cell r="GT45">
            <v>0</v>
          </cell>
          <cell r="GU45">
            <v>0</v>
          </cell>
          <cell r="GV45">
            <v>0</v>
          </cell>
          <cell r="GW45">
            <v>0</v>
          </cell>
          <cell r="GX45">
            <v>0</v>
          </cell>
          <cell r="GY45">
            <v>0</v>
          </cell>
          <cell r="GZ45">
            <v>0</v>
          </cell>
          <cell r="HA45">
            <v>0</v>
          </cell>
          <cell r="HB45">
            <v>0</v>
          </cell>
          <cell r="HC45">
            <v>0</v>
          </cell>
          <cell r="HE45">
            <v>0</v>
          </cell>
          <cell r="HF45">
            <v>0</v>
          </cell>
          <cell r="HG45">
            <v>0</v>
          </cell>
          <cell r="HH45">
            <v>0</v>
          </cell>
          <cell r="HI45">
            <v>0</v>
          </cell>
          <cell r="HJ45">
            <v>0</v>
          </cell>
          <cell r="HK45">
            <v>0</v>
          </cell>
          <cell r="HL45">
            <v>0</v>
          </cell>
          <cell r="HM45">
            <v>0</v>
          </cell>
          <cell r="HN45">
            <v>0</v>
          </cell>
          <cell r="HO45">
            <v>0</v>
          </cell>
          <cell r="HP45">
            <v>0</v>
          </cell>
          <cell r="HS45" t="str">
            <v>koszty/doch. z tyt. rez. na należności</v>
          </cell>
          <cell r="HT45">
            <v>0</v>
          </cell>
          <cell r="HU45">
            <v>0</v>
          </cell>
          <cell r="HV45">
            <v>0</v>
          </cell>
          <cell r="HW45">
            <v>0</v>
          </cell>
          <cell r="HX45">
            <v>0</v>
          </cell>
          <cell r="HY45">
            <v>0</v>
          </cell>
          <cell r="HZ45">
            <v>0</v>
          </cell>
          <cell r="IA45">
            <v>0</v>
          </cell>
          <cell r="IB45">
            <v>0</v>
          </cell>
          <cell r="IC45">
            <v>0</v>
          </cell>
          <cell r="ID45">
            <v>0</v>
          </cell>
          <cell r="IE45">
            <v>0</v>
          </cell>
          <cell r="IG45">
            <v>0</v>
          </cell>
          <cell r="IH45">
            <v>0</v>
          </cell>
          <cell r="II45">
            <v>0</v>
          </cell>
          <cell r="IJ45">
            <v>0</v>
          </cell>
          <cell r="IK45">
            <v>0</v>
          </cell>
          <cell r="IL45">
            <v>0</v>
          </cell>
          <cell r="IM45">
            <v>0</v>
          </cell>
          <cell r="IN45">
            <v>0</v>
          </cell>
          <cell r="IO45">
            <v>0</v>
          </cell>
          <cell r="IP45">
            <v>0</v>
          </cell>
          <cell r="IQ45">
            <v>0</v>
          </cell>
          <cell r="IR45">
            <v>0</v>
          </cell>
        </row>
        <row r="47">
          <cell r="GQ47" t="str">
            <v>wynik na działalności z uwzgl. rezerw na należności</v>
          </cell>
          <cell r="GR47">
            <v>432.36691401409593</v>
          </cell>
          <cell r="GS47">
            <v>438.88845785413469</v>
          </cell>
          <cell r="GT47">
            <v>500.10578226341227</v>
          </cell>
          <cell r="GU47">
            <v>493.05133221724157</v>
          </cell>
          <cell r="GV47">
            <v>539.07520992420541</v>
          </cell>
          <cell r="GW47">
            <v>533.34007593554645</v>
          </cell>
          <cell r="GX47">
            <v>574.7803232334378</v>
          </cell>
          <cell r="GY47">
            <v>636.41642411485145</v>
          </cell>
          <cell r="GZ47">
            <v>666.26880760929726</v>
          </cell>
          <cell r="HA47">
            <v>611.365632303844</v>
          </cell>
          <cell r="HB47">
            <v>604.93509999323123</v>
          </cell>
          <cell r="HC47">
            <v>695.74251326350611</v>
          </cell>
          <cell r="HE47">
            <v>432.36691401409593</v>
          </cell>
          <cell r="HF47">
            <v>871.25537186823067</v>
          </cell>
          <cell r="HG47">
            <v>1371.3611541316429</v>
          </cell>
          <cell r="HH47">
            <v>1864.4124863488846</v>
          </cell>
          <cell r="HI47">
            <v>2403.48769627309</v>
          </cell>
          <cell r="HJ47">
            <v>2936.8277722086364</v>
          </cell>
          <cell r="HK47">
            <v>3511.6080954420745</v>
          </cell>
          <cell r="HL47">
            <v>4148.024519556926</v>
          </cell>
          <cell r="HM47">
            <v>4814.2933271662232</v>
          </cell>
          <cell r="HN47">
            <v>5425.6589594700672</v>
          </cell>
          <cell r="HO47">
            <v>6030.5940594632993</v>
          </cell>
          <cell r="HP47">
            <v>6726.3365727268056</v>
          </cell>
          <cell r="HS47" t="str">
            <v>wynik na działalności z uwzgl. rezerw na należności</v>
          </cell>
          <cell r="HT47">
            <v>420.80592465753426</v>
          </cell>
          <cell r="HU47">
            <v>402.22136986301371</v>
          </cell>
          <cell r="HV47">
            <v>460.55445205479452</v>
          </cell>
          <cell r="HW47">
            <v>431.62671232876704</v>
          </cell>
          <cell r="HX47">
            <v>460.79217465753425</v>
          </cell>
          <cell r="HY47">
            <v>469.45650684931502</v>
          </cell>
          <cell r="HZ47">
            <v>463.52642123287666</v>
          </cell>
          <cell r="IA47">
            <v>451.61285958904102</v>
          </cell>
          <cell r="IB47">
            <v>462.93390410958909</v>
          </cell>
          <cell r="IC47">
            <v>476.15863013698635</v>
          </cell>
          <cell r="ID47">
            <v>479.67705479452059</v>
          </cell>
          <cell r="IE47">
            <v>446.11672174657537</v>
          </cell>
          <cell r="IG47">
            <v>420.80592465753426</v>
          </cell>
          <cell r="IH47">
            <v>823.02729452054791</v>
          </cell>
          <cell r="II47">
            <v>1283.5817465753425</v>
          </cell>
          <cell r="IJ47">
            <v>1715.2084589041096</v>
          </cell>
          <cell r="IK47">
            <v>2176.000633561644</v>
          </cell>
          <cell r="IL47">
            <v>2645.4571404109593</v>
          </cell>
          <cell r="IM47">
            <v>3108.9835616438359</v>
          </cell>
          <cell r="IN47">
            <v>3560.5964212328768</v>
          </cell>
          <cell r="IO47">
            <v>4023.5303253424659</v>
          </cell>
          <cell r="IP47">
            <v>4499.6889554794525</v>
          </cell>
          <cell r="IQ47">
            <v>4979.3660102739732</v>
          </cell>
          <cell r="IR47">
            <v>5425.4827320205486</v>
          </cell>
        </row>
        <row r="49">
          <cell r="GV49">
            <v>539.07520992420541</v>
          </cell>
        </row>
        <row r="56">
          <cell r="GQ56" t="str">
            <v>ROE dla obszaru</v>
          </cell>
          <cell r="GR56">
            <v>0.94520908507712997</v>
          </cell>
          <cell r="GS56">
            <v>1.0485859054434385</v>
          </cell>
          <cell r="GT56">
            <v>0.99791930813925278</v>
          </cell>
          <cell r="GU56">
            <v>1.043998074196089</v>
          </cell>
          <cell r="GV56">
            <v>1.0591424349709213</v>
          </cell>
          <cell r="GW56">
            <v>1.0041164261781992</v>
          </cell>
          <cell r="GX56">
            <v>1.0405405021721996</v>
          </cell>
          <cell r="GY56">
            <v>1.103487984979475</v>
          </cell>
          <cell r="GZ56">
            <v>1.1628739183422965</v>
          </cell>
          <cell r="HA56">
            <v>0.9671040189752913</v>
          </cell>
          <cell r="HB56">
            <v>0.96981371823984186</v>
          </cell>
          <cell r="HC56">
            <v>0.99709426119065758</v>
          </cell>
          <cell r="HE56">
            <v>0.94520908507712997</v>
          </cell>
          <cell r="HF56">
            <v>0.98787352094248215</v>
          </cell>
          <cell r="HG56">
            <v>0.94255038973596472</v>
          </cell>
          <cell r="HH56">
            <v>0.98693732177046556</v>
          </cell>
          <cell r="HI56">
            <v>0.96946393533499231</v>
          </cell>
          <cell r="HJ56">
            <v>0.91643361652897437</v>
          </cell>
          <cell r="HK56">
            <v>0.92958470970939466</v>
          </cell>
          <cell r="HL56">
            <v>0.91753568711331057</v>
          </cell>
          <cell r="HM56">
            <v>0.92336690297309787</v>
          </cell>
          <cell r="HN56">
            <v>0.87521100276632502</v>
          </cell>
          <cell r="HO56">
            <v>0.86838921743836339</v>
          </cell>
          <cell r="HP56">
            <v>0.81871943351351828</v>
          </cell>
          <cell r="HS56" t="str">
            <v>ROE dla obszaru</v>
          </cell>
          <cell r="HT56">
            <v>1.0144656845261684</v>
          </cell>
          <cell r="HU56">
            <v>1.0761992728125733</v>
          </cell>
          <cell r="HV56">
            <v>1.0888869996113486</v>
          </cell>
          <cell r="HW56">
            <v>1.0296977124183004</v>
          </cell>
          <cell r="HX56">
            <v>1.0205899642588412</v>
          </cell>
          <cell r="HY56">
            <v>1.0381171998061309</v>
          </cell>
          <cell r="HZ56">
            <v>0.98549111563508407</v>
          </cell>
          <cell r="IA56">
            <v>0.97174291259903767</v>
          </cell>
          <cell r="IB56">
            <v>1.0214658142908959</v>
          </cell>
          <cell r="IC56">
            <v>0.99828772631192009</v>
          </cell>
          <cell r="ID56">
            <v>1.0153219960565996</v>
          </cell>
          <cell r="IE56">
            <v>0.94734780272988672</v>
          </cell>
          <cell r="IG56">
            <v>1.0144656845261684</v>
          </cell>
          <cell r="IH56">
            <v>1.0450758485012941</v>
          </cell>
          <cell r="II56">
            <v>1.0453086512717535</v>
          </cell>
          <cell r="IJ56">
            <v>1.0229592933006535</v>
          </cell>
          <cell r="IK56">
            <v>0.98944113640440712</v>
          </cell>
          <cell r="IL56">
            <v>0.96960407792445158</v>
          </cell>
          <cell r="IM56">
            <v>0.96654588878213665</v>
          </cell>
          <cell r="IN56">
            <v>0.97737956175697305</v>
          </cell>
          <cell r="IO56">
            <v>0.97559762545820772</v>
          </cell>
          <cell r="IP56">
            <v>0.96199912184055913</v>
          </cell>
          <cell r="IQ56">
            <v>0.94668106050425249</v>
          </cell>
          <cell r="IR56">
            <v>0.97851652635366815</v>
          </cell>
        </row>
        <row r="57">
          <cell r="GQ57" t="str">
            <v>zwrot na aktywach prac. dla obszaru</v>
          </cell>
          <cell r="GR57">
            <v>2.1002866634326163E-2</v>
          </cell>
          <cell r="GS57">
            <v>2.2818940388075439E-2</v>
          </cell>
          <cell r="GT57">
            <v>2.0796482973971499E-2</v>
          </cell>
          <cell r="GU57">
            <v>2.1727624212797815E-2</v>
          </cell>
          <cell r="GV57">
            <v>2.1904565199400816E-2</v>
          </cell>
          <cell r="GW57">
            <v>2.0676600732133069E-2</v>
          </cell>
          <cell r="GX57">
            <v>2.1827043749959477E-2</v>
          </cell>
          <cell r="GY57">
            <v>2.2882157306119557E-2</v>
          </cell>
          <cell r="GZ57">
            <v>2.423269713477845E-2</v>
          </cell>
          <cell r="HA57">
            <v>2.1083854312709479E-2</v>
          </cell>
          <cell r="HB57">
            <v>2.1305479830187893E-2</v>
          </cell>
          <cell r="HC57">
            <v>2.3196410402659001E-2</v>
          </cell>
          <cell r="HE57">
            <v>2.1002866634326163E-2</v>
          </cell>
          <cell r="HF57">
            <v>2.1497739830683465E-2</v>
          </cell>
          <cell r="HG57">
            <v>1.964260333714167E-2</v>
          </cell>
          <cell r="HH57">
            <v>2.0540079315305434E-2</v>
          </cell>
          <cell r="HI57">
            <v>2.0049886850767206E-2</v>
          </cell>
          <cell r="HJ57">
            <v>1.8871050699365354E-2</v>
          </cell>
          <cell r="HK57">
            <v>1.9499564010976401E-2</v>
          </cell>
          <cell r="HL57">
            <v>1.9026211623768406E-2</v>
          </cell>
          <cell r="HM57">
            <v>1.9241699509369402E-2</v>
          </cell>
          <cell r="HN57">
            <v>1.9080492804442607E-2</v>
          </cell>
          <cell r="HO57">
            <v>1.9077322385648247E-2</v>
          </cell>
          <cell r="HP57">
            <v>1.9046696710232756E-2</v>
          </cell>
          <cell r="HS57" t="str">
            <v>zwrot na aktywach prac. dla obszaru</v>
          </cell>
          <cell r="HT57">
            <v>2.1826653758703993E-2</v>
          </cell>
          <cell r="HU57">
            <v>2.3618211068211069E-2</v>
          </cell>
          <cell r="HV57">
            <v>2.388835796504192E-2</v>
          </cell>
          <cell r="HW57">
            <v>2.2932132459970882E-2</v>
          </cell>
          <cell r="HX57">
            <v>2.2326980452674894E-2</v>
          </cell>
          <cell r="HY57">
            <v>2.226791747888239E-2</v>
          </cell>
          <cell r="HZ57">
            <v>2.103140577413139E-2</v>
          </cell>
          <cell r="IA57">
            <v>2.1100703245007676E-2</v>
          </cell>
          <cell r="IB57">
            <v>2.2218392504930969E-2</v>
          </cell>
          <cell r="IC57">
            <v>2.1563014888337471E-2</v>
          </cell>
          <cell r="ID57">
            <v>2.1857943196004998E-2</v>
          </cell>
          <cell r="IE57">
            <v>2.1700742107069324E-2</v>
          </cell>
          <cell r="IG57">
            <v>2.1826653758703993E-2</v>
          </cell>
          <cell r="IH57">
            <v>2.2935178080622995E-2</v>
          </cell>
          <cell r="II57">
            <v>2.2932321953010277E-2</v>
          </cell>
          <cell r="IJ57">
            <v>2.2782062863901019E-2</v>
          </cell>
          <cell r="IK57">
            <v>2.1645551774180365E-2</v>
          </cell>
          <cell r="IL57">
            <v>2.0798290981443791E-2</v>
          </cell>
          <cell r="IM57">
            <v>2.0627094921292766E-2</v>
          </cell>
          <cell r="IN57">
            <v>2.1223099055294271E-2</v>
          </cell>
          <cell r="IO57">
            <v>2.1220691545469652E-2</v>
          </cell>
          <cell r="IP57">
            <v>2.0779181031756078E-2</v>
          </cell>
          <cell r="IQ57">
            <v>2.0380234965462336E-2</v>
          </cell>
          <cell r="IR57">
            <v>2.2414718992028706E-2</v>
          </cell>
        </row>
        <row r="58">
          <cell r="GQ58" t="str">
            <v>marża odsetkowa 1 (na produktach)</v>
          </cell>
          <cell r="GR58">
            <v>1.2093910674087443E-2</v>
          </cell>
          <cell r="GS58">
            <v>1.2665640464184091E-2</v>
          </cell>
          <cell r="GT58">
            <v>1.2256676003007529E-2</v>
          </cell>
          <cell r="GU58">
            <v>1.3028090617499426E-2</v>
          </cell>
          <cell r="GV58">
            <v>1.3833776560202956E-2</v>
          </cell>
          <cell r="GW58">
            <v>1.3656233316562405E-2</v>
          </cell>
          <cell r="GX58">
            <v>1.531806503136072E-2</v>
          </cell>
          <cell r="GY58">
            <v>1.6798781902723936E-2</v>
          </cell>
          <cell r="GZ58">
            <v>1.8465040425616409E-2</v>
          </cell>
          <cell r="HA58">
            <v>1.5622551513030753E-2</v>
          </cell>
          <cell r="HB58">
            <v>1.5723661836924415E-2</v>
          </cell>
          <cell r="HC58">
            <v>1.7848532399805803E-2</v>
          </cell>
          <cell r="HE58">
            <v>1.2093910674087443E-2</v>
          </cell>
          <cell r="HF58">
            <v>1.2153917852720025E-2</v>
          </cell>
          <cell r="HG58">
            <v>1.1277055018577786E-2</v>
          </cell>
          <cell r="HH58">
            <v>1.1930806784852926E-2</v>
          </cell>
          <cell r="HI58">
            <v>1.1874039264202954E-2</v>
          </cell>
          <cell r="HJ58">
            <v>1.1409777114711377E-2</v>
          </cell>
          <cell r="HK58">
            <v>1.2099939845138564E-2</v>
          </cell>
          <cell r="HL58">
            <v>1.2137883285853475E-2</v>
          </cell>
          <cell r="HM58">
            <v>1.2605646164263551E-2</v>
          </cell>
          <cell r="HN58">
            <v>1.2684615794378303E-2</v>
          </cell>
          <cell r="HO58">
            <v>1.2822617622624228E-2</v>
          </cell>
          <cell r="HP58">
            <v>1.2993749978321468E-2</v>
          </cell>
          <cell r="HS58" t="str">
            <v>marża odsetkowa 1 (na produktach)</v>
          </cell>
          <cell r="HT58">
            <v>1.3008975770925113E-2</v>
          </cell>
          <cell r="HU58">
            <v>1.2696396396396395E-2</v>
          </cell>
          <cell r="HV58">
            <v>1.3099669603524232E-2</v>
          </cell>
          <cell r="HW58">
            <v>1.3262554585152835E-2</v>
          </cell>
          <cell r="HX58">
            <v>1.3314634773662551E-2</v>
          </cell>
          <cell r="HY58">
            <v>1.3919639376218325E-2</v>
          </cell>
          <cell r="HZ58">
            <v>1.3635669556840075E-2</v>
          </cell>
          <cell r="IA58">
            <v>1.3625024801587301E-2</v>
          </cell>
          <cell r="IB58">
            <v>1.3723323471400397E-2</v>
          </cell>
          <cell r="IC58">
            <v>1.3638076923076925E-2</v>
          </cell>
          <cell r="ID58">
            <v>1.3701264044943821E-2</v>
          </cell>
          <cell r="IE58">
            <v>1.3139461113406321E-2</v>
          </cell>
          <cell r="IG58">
            <v>1.3008975770925113E-2</v>
          </cell>
          <cell r="IH58">
            <v>1.3014579515956633E-2</v>
          </cell>
          <cell r="II58">
            <v>1.2855963656387664E-2</v>
          </cell>
          <cell r="IJ58">
            <v>1.2873402019650655E-2</v>
          </cell>
          <cell r="IK58">
            <v>1.2374573658463466E-2</v>
          </cell>
          <cell r="IL58">
            <v>1.2087317722636853E-2</v>
          </cell>
          <cell r="IM58">
            <v>1.2194423237721306E-2</v>
          </cell>
          <cell r="IN58">
            <v>1.2693557609086158E-2</v>
          </cell>
          <cell r="IO58">
            <v>1.2739862709611229E-2</v>
          </cell>
          <cell r="IP58">
            <v>1.2545438622849191E-2</v>
          </cell>
          <cell r="IQ58">
            <v>1.2349891158693848E-2</v>
          </cell>
          <cell r="IR58">
            <v>1.3581833224625275E-2</v>
          </cell>
        </row>
        <row r="59">
          <cell r="GQ59" t="str">
            <v>marża prowizyjna</v>
          </cell>
          <cell r="GR59">
            <v>8.9089559602387198E-3</v>
          </cell>
          <cell r="GS59">
            <v>1.0153299923891346E-2</v>
          </cell>
          <cell r="GT59">
            <v>8.5398069709639729E-3</v>
          </cell>
          <cell r="GU59">
            <v>8.6995335952983928E-3</v>
          </cell>
          <cell r="GV59">
            <v>8.0707886391978567E-3</v>
          </cell>
          <cell r="GW59">
            <v>7.0203674155706643E-3</v>
          </cell>
          <cell r="GX59">
            <v>6.508978718598759E-3</v>
          </cell>
          <cell r="GY59">
            <v>6.0833754033956227E-3</v>
          </cell>
          <cell r="GZ59">
            <v>5.7676567091620419E-3</v>
          </cell>
          <cell r="HA59">
            <v>5.461302799678722E-3</v>
          </cell>
          <cell r="HB59">
            <v>5.5818179932634803E-3</v>
          </cell>
          <cell r="HC59">
            <v>5.3478780028531963E-3</v>
          </cell>
          <cell r="HE59">
            <v>8.9089559602387198E-3</v>
          </cell>
          <cell r="HF59">
            <v>9.3438219779634433E-3</v>
          </cell>
          <cell r="HG59">
            <v>8.3655483185638823E-3</v>
          </cell>
          <cell r="HH59">
            <v>8.6092725304525095E-3</v>
          </cell>
          <cell r="HI59">
            <v>8.175847586564252E-3</v>
          </cell>
          <cell r="HJ59">
            <v>7.4612735846539772E-3</v>
          </cell>
          <cell r="HK59">
            <v>7.3996241658378353E-3</v>
          </cell>
          <cell r="HL59">
            <v>6.8883283379149295E-3</v>
          </cell>
          <cell r="HM59">
            <v>6.6360533451058487E-3</v>
          </cell>
          <cell r="HN59">
            <v>6.3958770100643056E-3</v>
          </cell>
          <cell r="HO59">
            <v>6.2547047630240188E-3</v>
          </cell>
          <cell r="HP59">
            <v>6.0529467319112929E-3</v>
          </cell>
          <cell r="HS59" t="str">
            <v>marża prowizyjna</v>
          </cell>
          <cell r="HT59">
            <v>8.8176779877788825E-3</v>
          </cell>
          <cell r="HU59">
            <v>1.0921814671814672E-2</v>
          </cell>
          <cell r="HV59">
            <v>1.0788688361517692E-2</v>
          </cell>
          <cell r="HW59">
            <v>9.66957787481805E-3</v>
          </cell>
          <cell r="HX59">
            <v>9.0123456790123443E-3</v>
          </cell>
          <cell r="HY59">
            <v>8.3482781026640671E-3</v>
          </cell>
          <cell r="HZ59">
            <v>7.3957362172913169E-3</v>
          </cell>
          <cell r="IA59">
            <v>7.4756784434203789E-3</v>
          </cell>
          <cell r="IB59">
            <v>8.4950690335305716E-3</v>
          </cell>
          <cell r="IC59">
            <v>7.9249379652605451E-3</v>
          </cell>
          <cell r="ID59">
            <v>8.156679151061174E-3</v>
          </cell>
          <cell r="IE59">
            <v>8.5612809936630001E-3</v>
          </cell>
          <cell r="IG59">
            <v>8.8176779877788825E-3</v>
          </cell>
          <cell r="IH59">
            <v>9.9205985646663615E-3</v>
          </cell>
          <cell r="II59">
            <v>1.0076358296622614E-2</v>
          </cell>
          <cell r="IJ59">
            <v>9.9086608442503638E-3</v>
          </cell>
          <cell r="IK59">
            <v>9.2709781157168936E-3</v>
          </cell>
          <cell r="IL59">
            <v>8.7109732588069311E-3</v>
          </cell>
          <cell r="IM59">
            <v>8.4326716835714556E-3</v>
          </cell>
          <cell r="IN59">
            <v>8.5295414462081137E-3</v>
          </cell>
          <cell r="IO59">
            <v>8.4808288358584217E-3</v>
          </cell>
          <cell r="IP59">
            <v>8.2337424089068828E-3</v>
          </cell>
          <cell r="IQ59">
            <v>8.0303438067684842E-3</v>
          </cell>
          <cell r="IR59">
            <v>8.8328857674034294E-3</v>
          </cell>
        </row>
        <row r="70">
          <cell r="GR70">
            <v>183.4005739635781</v>
          </cell>
          <cell r="GS70">
            <v>195.28365778350727</v>
          </cell>
          <cell r="GT70">
            <v>205.36197639465016</v>
          </cell>
          <cell r="GU70">
            <v>197.41305293305223</v>
          </cell>
          <cell r="GV70">
            <v>198.62353077195476</v>
          </cell>
          <cell r="GW70">
            <v>181.08601791091533</v>
          </cell>
          <cell r="GX70">
            <v>171.40355490434698</v>
          </cell>
          <cell r="GY70">
            <v>169.19558628075166</v>
          </cell>
          <cell r="GZ70">
            <v>158.57953148756218</v>
          </cell>
          <cell r="HA70">
            <v>158.36064838086335</v>
          </cell>
          <cell r="HB70">
            <v>158.48681432250484</v>
          </cell>
          <cell r="HC70">
            <v>160.40180431991297</v>
          </cell>
        </row>
      </sheetData>
      <sheetData sheetId="5" refreshError="1">
        <row r="8">
          <cell r="GR8">
            <v>39113</v>
          </cell>
          <cell r="GS8">
            <v>39141</v>
          </cell>
          <cell r="GT8">
            <v>39172</v>
          </cell>
          <cell r="GU8">
            <v>39202</v>
          </cell>
          <cell r="GV8">
            <v>39233</v>
          </cell>
          <cell r="GW8">
            <v>39263</v>
          </cell>
          <cell r="GX8">
            <v>39294</v>
          </cell>
          <cell r="GY8">
            <v>39325</v>
          </cell>
          <cell r="GZ8">
            <v>39355</v>
          </cell>
          <cell r="HA8">
            <v>39386</v>
          </cell>
          <cell r="HB8">
            <v>39416</v>
          </cell>
          <cell r="HC8">
            <v>39447</v>
          </cell>
          <cell r="HE8">
            <v>39113</v>
          </cell>
          <cell r="HF8">
            <v>39141</v>
          </cell>
          <cell r="HG8">
            <v>39172</v>
          </cell>
          <cell r="HH8">
            <v>39202</v>
          </cell>
          <cell r="HI8">
            <v>39233</v>
          </cell>
          <cell r="HJ8">
            <v>39263</v>
          </cell>
          <cell r="HK8">
            <v>39294</v>
          </cell>
          <cell r="HL8">
            <v>39325</v>
          </cell>
          <cell r="HM8">
            <v>39355</v>
          </cell>
          <cell r="HN8">
            <v>39386</v>
          </cell>
          <cell r="HO8">
            <v>39416</v>
          </cell>
          <cell r="HP8">
            <v>39447</v>
          </cell>
          <cell r="HT8">
            <v>39113</v>
          </cell>
          <cell r="HU8">
            <v>39141</v>
          </cell>
          <cell r="HV8">
            <v>39172</v>
          </cell>
          <cell r="HW8">
            <v>39202</v>
          </cell>
          <cell r="HX8">
            <v>39233</v>
          </cell>
          <cell r="HY8">
            <v>39263</v>
          </cell>
          <cell r="HZ8">
            <v>39294</v>
          </cell>
          <cell r="IA8">
            <v>39325</v>
          </cell>
          <cell r="IB8">
            <v>39355</v>
          </cell>
          <cell r="IC8">
            <v>39386</v>
          </cell>
          <cell r="ID8">
            <v>39416</v>
          </cell>
          <cell r="IE8">
            <v>39447</v>
          </cell>
          <cell r="IG8">
            <v>39113</v>
          </cell>
          <cell r="IH8">
            <v>39141</v>
          </cell>
          <cell r="II8">
            <v>39172</v>
          </cell>
          <cell r="IJ8">
            <v>39202</v>
          </cell>
          <cell r="IK8">
            <v>39233</v>
          </cell>
          <cell r="IL8">
            <v>39263</v>
          </cell>
          <cell r="IM8">
            <v>39294</v>
          </cell>
          <cell r="IN8">
            <v>39325</v>
          </cell>
          <cell r="IO8">
            <v>39355</v>
          </cell>
          <cell r="IP8">
            <v>39386</v>
          </cell>
          <cell r="IQ8">
            <v>39416</v>
          </cell>
          <cell r="IR8">
            <v>39447</v>
          </cell>
        </row>
        <row r="9">
          <cell r="GR9" t="str">
            <v>wykonanie</v>
          </cell>
          <cell r="GS9" t="str">
            <v>wykonanie</v>
          </cell>
          <cell r="GT9" t="str">
            <v>wykonanie</v>
          </cell>
          <cell r="GU9" t="str">
            <v>wykonanie</v>
          </cell>
          <cell r="GV9" t="str">
            <v>wykonanie</v>
          </cell>
          <cell r="GW9" t="str">
            <v>wykonanie</v>
          </cell>
          <cell r="GX9" t="str">
            <v>wykonanie</v>
          </cell>
          <cell r="GY9" t="str">
            <v>wykonanie</v>
          </cell>
          <cell r="GZ9" t="str">
            <v>wykonanie</v>
          </cell>
          <cell r="HA9" t="str">
            <v>wykonanie</v>
          </cell>
          <cell r="HB9" t="str">
            <v>wykonanie</v>
          </cell>
          <cell r="HC9" t="str">
            <v>wykonanie</v>
          </cell>
          <cell r="HE9" t="str">
            <v>wykonanie</v>
          </cell>
          <cell r="HF9" t="str">
            <v>wykonanie</v>
          </cell>
          <cell r="HG9" t="str">
            <v>wykonanie</v>
          </cell>
          <cell r="HH9" t="str">
            <v>wykonanie</v>
          </cell>
          <cell r="HI9" t="str">
            <v>wykonanie</v>
          </cell>
          <cell r="HJ9" t="str">
            <v>wykonanie</v>
          </cell>
          <cell r="HK9" t="str">
            <v>wykonanie</v>
          </cell>
          <cell r="HL9" t="str">
            <v>wykonanie</v>
          </cell>
          <cell r="HM9" t="str">
            <v>wykonanie</v>
          </cell>
          <cell r="HN9" t="str">
            <v>wykonanie</v>
          </cell>
          <cell r="HO9" t="str">
            <v>wykonanie</v>
          </cell>
          <cell r="HP9" t="str">
            <v>wykonanie</v>
          </cell>
          <cell r="HT9" t="str">
            <v>plan</v>
          </cell>
          <cell r="HU9" t="str">
            <v>plan</v>
          </cell>
          <cell r="HV9" t="str">
            <v>plan</v>
          </cell>
          <cell r="HW9" t="str">
            <v>plan</v>
          </cell>
          <cell r="HX9" t="str">
            <v>plan</v>
          </cell>
          <cell r="HY9" t="str">
            <v>plan</v>
          </cell>
          <cell r="HZ9" t="str">
            <v>plan</v>
          </cell>
          <cell r="IA9" t="str">
            <v>plan</v>
          </cell>
          <cell r="IB9" t="str">
            <v>plan</v>
          </cell>
          <cell r="IC9" t="str">
            <v>plan</v>
          </cell>
          <cell r="ID9" t="str">
            <v>plan</v>
          </cell>
          <cell r="IE9" t="str">
            <v>plan</v>
          </cell>
          <cell r="IG9" t="str">
            <v>plan</v>
          </cell>
          <cell r="IH9" t="str">
            <v>plan</v>
          </cell>
          <cell r="II9" t="str">
            <v>plan</v>
          </cell>
          <cell r="IJ9" t="str">
            <v>plan</v>
          </cell>
          <cell r="IK9" t="str">
            <v>plan</v>
          </cell>
          <cell r="IL9" t="str">
            <v>plan</v>
          </cell>
          <cell r="IM9" t="str">
            <v>plan</v>
          </cell>
          <cell r="IN9" t="str">
            <v>plan</v>
          </cell>
          <cell r="IO9" t="str">
            <v>plan</v>
          </cell>
          <cell r="IP9" t="str">
            <v>plan</v>
          </cell>
          <cell r="IQ9" t="str">
            <v>plan</v>
          </cell>
          <cell r="IR9" t="str">
            <v>plan</v>
          </cell>
        </row>
        <row r="10">
          <cell r="GQ10" t="str">
            <v>stawka WIBID 1M</v>
          </cell>
          <cell r="GR10">
            <v>3.9729032258064526E-2</v>
          </cell>
          <cell r="GS10">
            <v>3.9792857142857171E-2</v>
          </cell>
          <cell r="GT10">
            <v>3.9803225806451639E-2</v>
          </cell>
          <cell r="GU10">
            <v>4.0556666666666699E-2</v>
          </cell>
          <cell r="GV10">
            <v>4.2296774193548388E-2</v>
          </cell>
          <cell r="GW10">
            <v>4.2700000000000002E-2</v>
          </cell>
          <cell r="GX10">
            <v>4.5096774193548385E-2</v>
          </cell>
          <cell r="GY10">
            <v>4.5770967741935502E-2</v>
          </cell>
          <cell r="GZ10">
            <v>4.7633333333333347E-2</v>
          </cell>
          <cell r="HA10">
            <v>4.7783870967741941E-2</v>
          </cell>
          <cell r="HB10">
            <v>4.9103333333333339E-2</v>
          </cell>
          <cell r="HC10">
            <v>5.4109677419354844E-2</v>
          </cell>
          <cell r="HE10">
            <v>3.9729032258064526E-2</v>
          </cell>
          <cell r="HF10">
            <v>3.9760944700460848E-2</v>
          </cell>
          <cell r="HG10">
            <v>3.9775038402457781E-2</v>
          </cell>
          <cell r="HH10">
            <v>3.9970445468510009E-2</v>
          </cell>
          <cell r="HI10">
            <v>4.0435711213517682E-2</v>
          </cell>
          <cell r="HJ10">
            <v>4.0813092677931401E-2</v>
          </cell>
          <cell r="HK10">
            <v>4.1425047180162398E-2</v>
          </cell>
          <cell r="HL10">
            <v>4.196828725038404E-2</v>
          </cell>
          <cell r="HM10">
            <v>4.259773681515619E-2</v>
          </cell>
          <cell r="HN10">
            <v>4.3116350230414761E-2</v>
          </cell>
          <cell r="HO10">
            <v>4.3660621421589177E-2</v>
          </cell>
          <cell r="HP10">
            <v>4.4531376088069646E-2</v>
          </cell>
          <cell r="HS10" t="str">
            <v>stawka WIBID 1M</v>
          </cell>
          <cell r="HT10">
            <v>3.95E-2</v>
          </cell>
          <cell r="HU10">
            <v>3.95E-2</v>
          </cell>
          <cell r="HV10">
            <v>3.95E-2</v>
          </cell>
          <cell r="HW10">
            <v>3.95E-2</v>
          </cell>
          <cell r="HX10">
            <v>3.95E-2</v>
          </cell>
          <cell r="HY10">
            <v>3.95E-2</v>
          </cell>
          <cell r="HZ10">
            <v>3.95E-2</v>
          </cell>
          <cell r="IA10">
            <v>3.95E-2</v>
          </cell>
          <cell r="IB10">
            <v>3.95E-2</v>
          </cell>
          <cell r="IC10">
            <v>3.95E-2</v>
          </cell>
          <cell r="ID10">
            <v>3.95E-2</v>
          </cell>
          <cell r="IE10">
            <v>3.95E-2</v>
          </cell>
          <cell r="IG10">
            <v>3.95E-2</v>
          </cell>
          <cell r="IH10">
            <v>3.95E-2</v>
          </cell>
          <cell r="II10">
            <v>3.95E-2</v>
          </cell>
          <cell r="IJ10">
            <v>3.95E-2</v>
          </cell>
          <cell r="IK10">
            <v>3.95E-2</v>
          </cell>
          <cell r="IL10">
            <v>3.95E-2</v>
          </cell>
          <cell r="IM10">
            <v>3.95E-2</v>
          </cell>
          <cell r="IN10">
            <v>3.95E-2</v>
          </cell>
          <cell r="IO10">
            <v>3.95E-2</v>
          </cell>
          <cell r="IP10">
            <v>3.9499999999999993E-2</v>
          </cell>
          <cell r="IQ10">
            <v>3.9499999999999993E-2</v>
          </cell>
          <cell r="IR10">
            <v>3.9499999999999993E-2</v>
          </cell>
        </row>
        <row r="11">
          <cell r="GQ11" t="str">
            <v>stopa redyskonta</v>
          </cell>
          <cell r="GR11">
            <v>4.2500000000000003E-2</v>
          </cell>
          <cell r="GS11">
            <v>4.2500000000000003E-2</v>
          </cell>
          <cell r="GT11">
            <v>4.2500000000000003E-2</v>
          </cell>
          <cell r="GU11">
            <v>4.4999999999999998E-2</v>
          </cell>
          <cell r="GV11">
            <v>4.4999999999999998E-2</v>
          </cell>
          <cell r="GW11">
            <v>4.7500000000000001E-2</v>
          </cell>
          <cell r="GX11">
            <v>4.7500000000000001E-2</v>
          </cell>
          <cell r="GY11">
            <v>4.7500000000000001E-2</v>
          </cell>
          <cell r="GZ11">
            <v>0.05</v>
          </cell>
          <cell r="HA11">
            <v>0.05</v>
          </cell>
          <cell r="HB11">
            <v>0.05</v>
          </cell>
          <cell r="HC11">
            <v>5.2499999999999998E-2</v>
          </cell>
          <cell r="HE11">
            <v>4.2500000000000003E-2</v>
          </cell>
          <cell r="HF11">
            <v>4.2500000000000003E-2</v>
          </cell>
          <cell r="HG11">
            <v>4.2500000000000003E-2</v>
          </cell>
          <cell r="HH11">
            <v>4.3124999999999997E-2</v>
          </cell>
          <cell r="HI11">
            <v>4.3499999999999997E-2</v>
          </cell>
          <cell r="HJ11">
            <v>4.416666666666666E-2</v>
          </cell>
          <cell r="HK11">
            <v>4.4642857142857137E-2</v>
          </cell>
          <cell r="HL11">
            <v>4.4999999999999991E-2</v>
          </cell>
          <cell r="HM11">
            <v>4.5555555555555544E-2</v>
          </cell>
          <cell r="HN11">
            <v>4.5999999999999992E-2</v>
          </cell>
          <cell r="HO11">
            <v>4.6363636363636357E-2</v>
          </cell>
          <cell r="HP11">
            <v>4.6874999999999993E-2</v>
          </cell>
          <cell r="HS11" t="str">
            <v>stopa redyskonta</v>
          </cell>
          <cell r="HT11">
            <v>4.2500000000000003E-2</v>
          </cell>
          <cell r="HU11">
            <v>4.2500000000000003E-2</v>
          </cell>
          <cell r="HV11">
            <v>4.2500000000000003E-2</v>
          </cell>
          <cell r="HW11">
            <v>4.2500000000000003E-2</v>
          </cell>
          <cell r="HX11">
            <v>4.2500000000000003E-2</v>
          </cell>
          <cell r="HY11">
            <v>4.2500000000000003E-2</v>
          </cell>
          <cell r="HZ11">
            <v>4.2500000000000003E-2</v>
          </cell>
          <cell r="IA11">
            <v>4.2500000000000003E-2</v>
          </cell>
          <cell r="IB11">
            <v>4.2500000000000003E-2</v>
          </cell>
          <cell r="IC11">
            <v>4.2500000000000003E-2</v>
          </cell>
          <cell r="ID11">
            <v>4.2500000000000003E-2</v>
          </cell>
          <cell r="IE11">
            <v>4.2500000000000003E-2</v>
          </cell>
          <cell r="IG11">
            <v>4.2500000000000003E-2</v>
          </cell>
          <cell r="IH11">
            <v>4.2500000000000003E-2</v>
          </cell>
          <cell r="II11">
            <v>4.2500000000000003E-2</v>
          </cell>
          <cell r="IJ11">
            <v>4.2500000000000003E-2</v>
          </cell>
          <cell r="IK11">
            <v>4.2500000000000003E-2</v>
          </cell>
          <cell r="IL11">
            <v>4.2500000000000003E-2</v>
          </cell>
          <cell r="IM11">
            <v>4.2499999999999996E-2</v>
          </cell>
          <cell r="IN11">
            <v>4.2499999999999996E-2</v>
          </cell>
          <cell r="IO11">
            <v>4.2499999999999996E-2</v>
          </cell>
          <cell r="IP11">
            <v>4.2499999999999996E-2</v>
          </cell>
          <cell r="IQ11">
            <v>4.2499999999999989E-2</v>
          </cell>
          <cell r="IR11">
            <v>4.2499999999999989E-2</v>
          </cell>
        </row>
        <row r="13">
          <cell r="GQ13" t="str">
            <v>środki bieżące (średnia miesięczna)</v>
          </cell>
          <cell r="GR13">
            <v>7259.2309164516128</v>
          </cell>
          <cell r="GS13">
            <v>5751.0422192857131</v>
          </cell>
          <cell r="GT13">
            <v>5451.7878738709678</v>
          </cell>
          <cell r="GU13">
            <v>4826.0339853333326</v>
          </cell>
          <cell r="GV13">
            <v>4319.6503258064522</v>
          </cell>
          <cell r="GW13">
            <v>4419.7472773333329</v>
          </cell>
          <cell r="GX13">
            <v>4280.7611303225804</v>
          </cell>
          <cell r="GY13">
            <v>4362.1631406451615</v>
          </cell>
          <cell r="GZ13">
            <v>4717.0561043333337</v>
          </cell>
          <cell r="HA13">
            <v>5077.6884938709672</v>
          </cell>
          <cell r="HB13">
            <v>5581.675881666667</v>
          </cell>
          <cell r="HC13">
            <v>6194.327626774194</v>
          </cell>
          <cell r="HE13">
            <v>7259.2309164516128</v>
          </cell>
          <cell r="HF13">
            <v>5751.0422192857131</v>
          </cell>
          <cell r="HG13">
            <v>5451.7878738709678</v>
          </cell>
          <cell r="HH13">
            <v>4826.0339853333326</v>
          </cell>
          <cell r="HI13">
            <v>4319.6503258064522</v>
          </cell>
          <cell r="HJ13">
            <v>4419.7472773333329</v>
          </cell>
          <cell r="HK13">
            <v>4280.7611303225804</v>
          </cell>
          <cell r="HL13">
            <v>4362.1631406451615</v>
          </cell>
          <cell r="HM13">
            <v>4717.0561043333337</v>
          </cell>
          <cell r="HN13">
            <v>5077.6884938709672</v>
          </cell>
          <cell r="HO13">
            <v>5581.675881666667</v>
          </cell>
          <cell r="HP13">
            <v>6194.327626774194</v>
          </cell>
          <cell r="HS13" t="str">
            <v>środki bieżące (średnia miesięczna)</v>
          </cell>
          <cell r="HT13">
            <v>76937.400763548401</v>
          </cell>
          <cell r="HU13">
            <v>67462.293925714301</v>
          </cell>
          <cell r="HV13">
            <v>79188.733072580653</v>
          </cell>
          <cell r="HW13">
            <v>111030.39352276667</v>
          </cell>
          <cell r="HX13">
            <v>100068.22227280647</v>
          </cell>
          <cell r="HY13">
            <v>105338.02631183334</v>
          </cell>
          <cell r="HZ13">
            <v>86062.256729225803</v>
          </cell>
          <cell r="IA13">
            <v>64685.283742709682</v>
          </cell>
          <cell r="IB13">
            <v>59785.53376506667</v>
          </cell>
          <cell r="IC13">
            <v>87373.716635710312</v>
          </cell>
          <cell r="ID13">
            <v>84891.703014513972</v>
          </cell>
          <cell r="IE13">
            <v>89870</v>
          </cell>
          <cell r="IG13">
            <v>76937.400763548401</v>
          </cell>
          <cell r="IH13">
            <v>67462.293925714301</v>
          </cell>
          <cell r="II13">
            <v>79188.733072580653</v>
          </cell>
          <cell r="IJ13">
            <v>111030.39352276667</v>
          </cell>
          <cell r="IK13">
            <v>100068.22227280647</v>
          </cell>
          <cell r="IL13">
            <v>105338.02631183334</v>
          </cell>
          <cell r="IM13">
            <v>86062.256729225803</v>
          </cell>
          <cell r="IN13">
            <v>64685.283742709682</v>
          </cell>
          <cell r="IO13">
            <v>59785.53376506667</v>
          </cell>
          <cell r="IP13">
            <v>87373.716635710312</v>
          </cell>
          <cell r="IQ13">
            <v>84891.703014513972</v>
          </cell>
          <cell r="IR13">
            <v>89870</v>
          </cell>
        </row>
        <row r="14">
          <cell r="GQ14" t="str">
            <v xml:space="preserve">stopa procentowa </v>
          </cell>
          <cell r="GR14">
            <v>1.7181925461753618E-3</v>
          </cell>
          <cell r="GS14">
            <v>2.0001548521806343E-3</v>
          </cell>
          <cell r="GT14">
            <v>2.0002005960470357E-3</v>
          </cell>
          <cell r="GU14">
            <v>2.0000487693761348E-3</v>
          </cell>
          <cell r="GV14">
            <v>2.0000032096385316E-3</v>
          </cell>
          <cell r="GW14">
            <v>2.0000721259942401E-3</v>
          </cell>
          <cell r="GX14">
            <v>2.0000743003231909E-3</v>
          </cell>
          <cell r="GY14">
            <v>2.0000804963164328E-3</v>
          </cell>
          <cell r="GZ14">
            <v>2.0001638291587496E-3</v>
          </cell>
          <cell r="HA14">
            <v>1.9999734028075533E-3</v>
          </cell>
          <cell r="HB14">
            <v>2.000031036676138E-3</v>
          </cell>
          <cell r="HC14">
            <v>2.0550336339785051E-3</v>
          </cell>
          <cell r="HE14">
            <v>1.7181925461753618E-3</v>
          </cell>
          <cell r="HF14">
            <v>1.859173699177998E-3</v>
          </cell>
          <cell r="HG14">
            <v>1.9061826648010104E-3</v>
          </cell>
          <cell r="HH14">
            <v>1.9296491909447915E-3</v>
          </cell>
          <cell r="HI14">
            <v>1.9437199946835397E-3</v>
          </cell>
          <cell r="HJ14">
            <v>1.9531120165686563E-3</v>
          </cell>
          <cell r="HK14">
            <v>1.9598209142478755E-3</v>
          </cell>
          <cell r="HL14">
            <v>1.9648533620064451E-3</v>
          </cell>
          <cell r="HM14">
            <v>1.9687767472455903E-3</v>
          </cell>
          <cell r="HN14">
            <v>1.9718964128017866E-3</v>
          </cell>
          <cell r="HO14">
            <v>1.974454105881273E-3</v>
          </cell>
          <cell r="HP14">
            <v>1.9811690665560424E-3</v>
          </cell>
          <cell r="HS14" t="str">
            <v xml:space="preserve">stopa procentowa </v>
          </cell>
          <cell r="HT14">
            <v>2E-3</v>
          </cell>
          <cell r="HU14">
            <v>2E-3</v>
          </cell>
          <cell r="HV14">
            <v>2E-3</v>
          </cell>
          <cell r="HW14">
            <v>2E-3</v>
          </cell>
          <cell r="HX14">
            <v>2E-3</v>
          </cell>
          <cell r="HY14">
            <v>2E-3</v>
          </cell>
          <cell r="HZ14">
            <v>2E-3</v>
          </cell>
          <cell r="IA14">
            <v>2E-3</v>
          </cell>
          <cell r="IB14">
            <v>2E-3</v>
          </cell>
          <cell r="IC14">
            <v>2E-3</v>
          </cell>
          <cell r="ID14">
            <v>2E-3</v>
          </cell>
          <cell r="IE14">
            <v>2E-3</v>
          </cell>
          <cell r="IG14">
            <v>2E-3</v>
          </cell>
          <cell r="IH14">
            <v>2E-3</v>
          </cell>
          <cell r="II14">
            <v>2E-3</v>
          </cell>
          <cell r="IJ14">
            <v>2E-3</v>
          </cell>
          <cell r="IK14">
            <v>2E-3</v>
          </cell>
          <cell r="IL14">
            <v>2E-3</v>
          </cell>
          <cell r="IM14">
            <v>2E-3</v>
          </cell>
          <cell r="IN14">
            <v>2E-3</v>
          </cell>
          <cell r="IO14">
            <v>2E-3</v>
          </cell>
          <cell r="IP14">
            <v>2.0000000000000005E-3</v>
          </cell>
          <cell r="IQ14">
            <v>2.0000000000000005E-3</v>
          </cell>
          <cell r="IR14">
            <v>2.0000000000000005E-3</v>
          </cell>
        </row>
        <row r="15">
          <cell r="GQ15" t="str">
            <v>wynik odsetkowy</v>
          </cell>
          <cell r="GR15">
            <v>23.403189303804478</v>
          </cell>
          <cell r="GS15">
            <v>16.64940373943174</v>
          </cell>
          <cell r="GT15">
            <v>17.478708717958767</v>
          </cell>
          <cell r="GU15">
            <v>15.293093975158747</v>
          </cell>
          <cell r="GV15">
            <v>14.760782462704825</v>
          </cell>
          <cell r="GW15">
            <v>14.785572326016602</v>
          </cell>
          <cell r="GX15">
            <v>15.638868827843515</v>
          </cell>
          <cell r="GY15">
            <v>16.177288219252524</v>
          </cell>
          <cell r="GZ15">
            <v>17.656394419079049</v>
          </cell>
          <cell r="HA15">
            <v>19.702548788699527</v>
          </cell>
          <cell r="HB15">
            <v>21.543595454101389</v>
          </cell>
          <cell r="HC15">
            <v>27.259304737553048</v>
          </cell>
          <cell r="HE15">
            <v>23.403189303804478</v>
          </cell>
          <cell r="HF15">
            <v>40.052593043236214</v>
          </cell>
          <cell r="HG15">
            <v>57.531301761194982</v>
          </cell>
          <cell r="HH15">
            <v>72.824395736353722</v>
          </cell>
          <cell r="HI15">
            <v>87.585178199058547</v>
          </cell>
          <cell r="HJ15">
            <v>102.37075052507515</v>
          </cell>
          <cell r="HK15">
            <v>118.00961935291866</v>
          </cell>
          <cell r="HL15">
            <v>134.18690757217118</v>
          </cell>
          <cell r="HM15">
            <v>151.84330199125023</v>
          </cell>
          <cell r="HN15">
            <v>171.54585077994975</v>
          </cell>
          <cell r="HO15">
            <v>193.08944623405114</v>
          </cell>
          <cell r="HP15">
            <v>220.34875097160418</v>
          </cell>
          <cell r="HS15" t="str">
            <v>wynik odsetkowy</v>
          </cell>
          <cell r="HT15">
            <v>244.75447133654643</v>
          </cell>
          <cell r="HU15">
            <v>193.8431981149069</v>
          </cell>
          <cell r="HV15">
            <v>251.91644514423373</v>
          </cell>
          <cell r="HW15">
            <v>341.81771320990106</v>
          </cell>
          <cell r="HX15">
            <v>318.33860511145213</v>
          </cell>
          <cell r="HY15">
            <v>324.29321490761157</v>
          </cell>
          <cell r="HZ15">
            <v>273.78260688229034</v>
          </cell>
          <cell r="IA15">
            <v>205.77784365705196</v>
          </cell>
          <cell r="IB15">
            <v>184.05549855515983</v>
          </cell>
          <cell r="IC15">
            <v>277.95464379678378</v>
          </cell>
          <cell r="ID15">
            <v>261.34724803047038</v>
          </cell>
          <cell r="IE15">
            <v>285.89585976027399</v>
          </cell>
          <cell r="IG15">
            <v>244.75447133654643</v>
          </cell>
          <cell r="IH15">
            <v>438.59766945145333</v>
          </cell>
          <cell r="II15">
            <v>690.51411459568703</v>
          </cell>
          <cell r="IJ15">
            <v>1032.3318278055881</v>
          </cell>
          <cell r="IK15">
            <v>1350.6704329170402</v>
          </cell>
          <cell r="IL15">
            <v>1674.9636478246518</v>
          </cell>
          <cell r="IM15">
            <v>1948.7462547069422</v>
          </cell>
          <cell r="IN15">
            <v>2154.5240983639942</v>
          </cell>
          <cell r="IO15">
            <v>2338.579596919154</v>
          </cell>
          <cell r="IP15">
            <v>2616.5342407159378</v>
          </cell>
          <cell r="IQ15">
            <v>2877.8814887464082</v>
          </cell>
          <cell r="IR15">
            <v>3163.7773485066823</v>
          </cell>
        </row>
        <row r="16">
          <cell r="GQ16" t="str">
            <v>przychody prowizyjne</v>
          </cell>
          <cell r="GR16">
            <v>399.2513600000002</v>
          </cell>
          <cell r="GS16">
            <v>259.84660000000076</v>
          </cell>
          <cell r="GT16">
            <v>241.24256999999943</v>
          </cell>
          <cell r="GU16">
            <v>246.26320000000032</v>
          </cell>
          <cell r="GV16">
            <v>352.94462999999996</v>
          </cell>
          <cell r="GW16">
            <v>278.12255000000005</v>
          </cell>
          <cell r="GX16">
            <v>347.98499999999694</v>
          </cell>
          <cell r="GY16">
            <v>322.87831000000006</v>
          </cell>
          <cell r="GZ16">
            <v>286.82148999999845</v>
          </cell>
          <cell r="HA16">
            <v>377.63379000000714</v>
          </cell>
          <cell r="HB16">
            <v>354.41572999999698</v>
          </cell>
          <cell r="HC16">
            <v>305.2877999999946</v>
          </cell>
          <cell r="HE16">
            <v>399.2513600000002</v>
          </cell>
          <cell r="HF16">
            <v>659.09796000000097</v>
          </cell>
          <cell r="HG16">
            <v>900.3405300000004</v>
          </cell>
          <cell r="HH16">
            <v>1146.6037300000007</v>
          </cell>
          <cell r="HI16">
            <v>1499.5483600000007</v>
          </cell>
          <cell r="HJ16">
            <v>1777.6709100000007</v>
          </cell>
          <cell r="HK16">
            <v>2125.6559099999977</v>
          </cell>
          <cell r="HL16">
            <v>2448.5342199999977</v>
          </cell>
          <cell r="HM16">
            <v>2735.3557099999962</v>
          </cell>
          <cell r="HN16">
            <v>3112.9895000000033</v>
          </cell>
          <cell r="HO16">
            <v>3467.4052300000003</v>
          </cell>
          <cell r="HP16">
            <v>3772.6930299999949</v>
          </cell>
          <cell r="HS16" t="str">
            <v>przychody prowizyjne</v>
          </cell>
          <cell r="HT16">
            <v>227.61093666666665</v>
          </cell>
          <cell r="HU16">
            <v>227.61093666666665</v>
          </cell>
          <cell r="HV16">
            <v>227.61093666666665</v>
          </cell>
          <cell r="HW16">
            <v>227.61093666666665</v>
          </cell>
          <cell r="HX16">
            <v>227.61093666666665</v>
          </cell>
          <cell r="HY16">
            <v>227.61093666666665</v>
          </cell>
          <cell r="HZ16">
            <v>227.61093666666665</v>
          </cell>
          <cell r="IA16">
            <v>227.61093666666665</v>
          </cell>
          <cell r="IB16">
            <v>227.61093666666665</v>
          </cell>
          <cell r="IC16">
            <v>227.61093666666665</v>
          </cell>
          <cell r="ID16">
            <v>227.61093666666665</v>
          </cell>
          <cell r="IE16">
            <v>227.61093666666665</v>
          </cell>
          <cell r="IG16">
            <v>227.61093666666665</v>
          </cell>
          <cell r="IH16">
            <v>455.22187333333329</v>
          </cell>
          <cell r="II16">
            <v>682.83280999999988</v>
          </cell>
          <cell r="IJ16">
            <v>910.44374666666658</v>
          </cell>
          <cell r="IK16">
            <v>1138.0546833333333</v>
          </cell>
          <cell r="IL16">
            <v>1365.66562</v>
          </cell>
          <cell r="IM16">
            <v>1593.2765566666667</v>
          </cell>
          <cell r="IN16">
            <v>1820.8874933333334</v>
          </cell>
          <cell r="IO16">
            <v>2048.4984300000001</v>
          </cell>
          <cell r="IP16">
            <v>2276.1093666666666</v>
          </cell>
          <cell r="IQ16">
            <v>2503.720303333333</v>
          </cell>
          <cell r="IR16">
            <v>2731.3312399999995</v>
          </cell>
        </row>
        <row r="19">
          <cell r="GQ19" t="str">
            <v>koszty prowizyjne w tym:</v>
          </cell>
          <cell r="GR19">
            <v>55.01742999999999</v>
          </cell>
          <cell r="GS19">
            <v>45.057839999999999</v>
          </cell>
          <cell r="GT19">
            <v>46.806740000000019</v>
          </cell>
          <cell r="GU19">
            <v>44.196209999999979</v>
          </cell>
          <cell r="GV19">
            <v>47.21726000000001</v>
          </cell>
          <cell r="GW19">
            <v>44.118899999999996</v>
          </cell>
          <cell r="GX19">
            <v>44.367510000000038</v>
          </cell>
          <cell r="GY19">
            <v>43.403539999999964</v>
          </cell>
          <cell r="GZ19">
            <v>39.27643999999998</v>
          </cell>
          <cell r="HA19">
            <v>42.870560000000012</v>
          </cell>
          <cell r="HB19">
            <v>38.557680000000005</v>
          </cell>
          <cell r="HC19">
            <v>36.46786000000003</v>
          </cell>
          <cell r="HE19">
            <v>55.01742999999999</v>
          </cell>
          <cell r="HF19">
            <v>100.07526999999999</v>
          </cell>
          <cell r="HG19">
            <v>146.88201000000001</v>
          </cell>
          <cell r="HH19">
            <v>191.07821999999999</v>
          </cell>
          <cell r="HI19">
            <v>238.29548</v>
          </cell>
          <cell r="HJ19">
            <v>282.41437999999999</v>
          </cell>
          <cell r="HK19">
            <v>326.78189000000003</v>
          </cell>
          <cell r="HL19">
            <v>370.18543</v>
          </cell>
          <cell r="HM19">
            <v>409.46186999999998</v>
          </cell>
          <cell r="HN19">
            <v>452.33242999999999</v>
          </cell>
          <cell r="HO19">
            <v>490.89010999999999</v>
          </cell>
          <cell r="HP19">
            <v>527.35797000000002</v>
          </cell>
          <cell r="HS19" t="str">
            <v>koszty prowizyjne w tym:</v>
          </cell>
          <cell r="HT19">
            <v>48</v>
          </cell>
          <cell r="HU19">
            <v>48</v>
          </cell>
          <cell r="HV19">
            <v>48</v>
          </cell>
          <cell r="HW19">
            <v>48</v>
          </cell>
          <cell r="HX19">
            <v>48</v>
          </cell>
          <cell r="HY19">
            <v>48</v>
          </cell>
          <cell r="HZ19">
            <v>48</v>
          </cell>
          <cell r="IA19">
            <v>48</v>
          </cell>
          <cell r="IB19">
            <v>48</v>
          </cell>
          <cell r="IC19">
            <v>48</v>
          </cell>
          <cell r="ID19">
            <v>48</v>
          </cell>
          <cell r="IE19">
            <v>48</v>
          </cell>
          <cell r="IG19">
            <v>48</v>
          </cell>
          <cell r="IH19">
            <v>96</v>
          </cell>
          <cell r="II19">
            <v>144</v>
          </cell>
          <cell r="IJ19">
            <v>192</v>
          </cell>
          <cell r="IK19">
            <v>240</v>
          </cell>
          <cell r="IL19">
            <v>288</v>
          </cell>
          <cell r="IM19">
            <v>336</v>
          </cell>
          <cell r="IN19">
            <v>384</v>
          </cell>
          <cell r="IO19">
            <v>432</v>
          </cell>
          <cell r="IP19">
            <v>480</v>
          </cell>
          <cell r="IQ19">
            <v>528</v>
          </cell>
          <cell r="IR19">
            <v>576</v>
          </cell>
        </row>
        <row r="20">
          <cell r="GQ20" t="str">
            <v>prowizje z tyt. zastepczej obsługi kasowej</v>
          </cell>
          <cell r="GR20">
            <v>0</v>
          </cell>
          <cell r="GS20">
            <v>0</v>
          </cell>
          <cell r="GT20">
            <v>0</v>
          </cell>
          <cell r="GU20">
            <v>0</v>
          </cell>
          <cell r="GV20">
            <v>0</v>
          </cell>
          <cell r="GW20">
            <v>0</v>
          </cell>
          <cell r="GX20">
            <v>0</v>
          </cell>
          <cell r="GY20">
            <v>0</v>
          </cell>
          <cell r="GZ20">
            <v>0</v>
          </cell>
          <cell r="HA20">
            <v>0</v>
          </cell>
          <cell r="HB20">
            <v>0</v>
          </cell>
          <cell r="HC20">
            <v>0</v>
          </cell>
          <cell r="HE20">
            <v>0</v>
          </cell>
          <cell r="HF20">
            <v>0</v>
          </cell>
          <cell r="HG20">
            <v>0</v>
          </cell>
          <cell r="HH20">
            <v>0</v>
          </cell>
          <cell r="HI20">
            <v>0</v>
          </cell>
          <cell r="HJ20">
            <v>0</v>
          </cell>
          <cell r="HK20">
            <v>0</v>
          </cell>
          <cell r="HL20">
            <v>0</v>
          </cell>
          <cell r="HM20">
            <v>0</v>
          </cell>
          <cell r="HN20">
            <v>0</v>
          </cell>
          <cell r="HO20">
            <v>0</v>
          </cell>
          <cell r="HP20">
            <v>0</v>
          </cell>
          <cell r="HS20" t="str">
            <v>prowizje z tyt. zastepczej obsługi kasowej</v>
          </cell>
        </row>
        <row r="21">
          <cell r="GQ21" t="str">
            <v>wynik na działalności</v>
          </cell>
          <cell r="GR21">
            <v>367.6371193038047</v>
          </cell>
          <cell r="GS21">
            <v>231.43816373943253</v>
          </cell>
          <cell r="GT21">
            <v>211.91453871795815</v>
          </cell>
          <cell r="GU21">
            <v>217.36008397515909</v>
          </cell>
          <cell r="GV21">
            <v>320.48815246270476</v>
          </cell>
          <cell r="GW21">
            <v>248.78922232601667</v>
          </cell>
          <cell r="GX21">
            <v>319.25635882784042</v>
          </cell>
          <cell r="GY21">
            <v>295.65205821925264</v>
          </cell>
          <cell r="GZ21">
            <v>265.20144441907752</v>
          </cell>
          <cell r="HA21">
            <v>354.46577878870664</v>
          </cell>
          <cell r="HB21">
            <v>337.40164545409834</v>
          </cell>
          <cell r="HC21">
            <v>296.07924473754764</v>
          </cell>
          <cell r="HE21">
            <v>367.6371193038047</v>
          </cell>
          <cell r="HF21">
            <v>599.07528304323728</v>
          </cell>
          <cell r="HG21">
            <v>810.98982176119546</v>
          </cell>
          <cell r="HH21">
            <v>1028.3499057363545</v>
          </cell>
          <cell r="HI21">
            <v>1348.8380581990591</v>
          </cell>
          <cell r="HJ21">
            <v>1597.6272805250758</v>
          </cell>
          <cell r="HK21">
            <v>1916.8836393529161</v>
          </cell>
          <cell r="HL21">
            <v>2212.5356975721688</v>
          </cell>
          <cell r="HM21">
            <v>2477.7371419912465</v>
          </cell>
          <cell r="HN21">
            <v>2832.2029207799533</v>
          </cell>
          <cell r="HO21">
            <v>3169.6045662340516</v>
          </cell>
          <cell r="HP21">
            <v>3465.6838109715991</v>
          </cell>
          <cell r="HS21" t="str">
            <v>wynik na działalności</v>
          </cell>
          <cell r="HT21">
            <v>424.36540800321308</v>
          </cell>
          <cell r="HU21">
            <v>373.45413478157354</v>
          </cell>
          <cell r="HV21">
            <v>431.52738181090035</v>
          </cell>
          <cell r="HW21">
            <v>521.42864987656776</v>
          </cell>
          <cell r="HX21">
            <v>497.94954177811883</v>
          </cell>
          <cell r="HY21">
            <v>503.90415157427822</v>
          </cell>
          <cell r="HZ21">
            <v>453.39354354895698</v>
          </cell>
          <cell r="IA21">
            <v>385.38878032371861</v>
          </cell>
          <cell r="IB21">
            <v>363.66643522182648</v>
          </cell>
          <cell r="IC21">
            <v>457.56558046345043</v>
          </cell>
          <cell r="ID21">
            <v>440.95818469713703</v>
          </cell>
          <cell r="IE21">
            <v>465.50679642694058</v>
          </cell>
          <cell r="IG21">
            <v>424.36540800321308</v>
          </cell>
          <cell r="IH21">
            <v>797.81954278478656</v>
          </cell>
          <cell r="II21">
            <v>1229.3469245956869</v>
          </cell>
          <cell r="IJ21">
            <v>1750.7755744722547</v>
          </cell>
          <cell r="IK21">
            <v>2248.7251162503735</v>
          </cell>
          <cell r="IL21">
            <v>2752.6292678246518</v>
          </cell>
          <cell r="IM21">
            <v>3206.0228113736089</v>
          </cell>
          <cell r="IN21">
            <v>3591.4115916973274</v>
          </cell>
          <cell r="IO21">
            <v>3955.0780269191537</v>
          </cell>
          <cell r="IP21">
            <v>4412.6436073826044</v>
          </cell>
          <cell r="IQ21">
            <v>4853.6017920797412</v>
          </cell>
          <cell r="IR21">
            <v>5319.1085885066823</v>
          </cell>
        </row>
        <row r="22">
          <cell r="GQ22" t="str">
            <v>kapitał</v>
          </cell>
          <cell r="GR22">
            <v>87.110770997419351</v>
          </cell>
          <cell r="GS22">
            <v>69.01250663142855</v>
          </cell>
          <cell r="GT22">
            <v>65.421454486451609</v>
          </cell>
          <cell r="GU22">
            <v>57.912407823999992</v>
          </cell>
          <cell r="GV22">
            <v>51.835803909677431</v>
          </cell>
          <cell r="GW22">
            <v>53.036967327999996</v>
          </cell>
          <cell r="GX22">
            <v>51.36913356387096</v>
          </cell>
          <cell r="GY22">
            <v>52.345957687741937</v>
          </cell>
          <cell r="GZ22">
            <v>56.604673252000005</v>
          </cell>
          <cell r="HA22">
            <v>60.932261926451609</v>
          </cell>
          <cell r="HB22">
            <v>66.980110580000002</v>
          </cell>
          <cell r="HC22">
            <v>74.331931521290329</v>
          </cell>
          <cell r="HE22">
            <v>87.110770997419351</v>
          </cell>
          <cell r="HF22">
            <v>69.01250663142855</v>
          </cell>
          <cell r="HG22">
            <v>65.421454486451609</v>
          </cell>
          <cell r="HH22">
            <v>57.912407823999992</v>
          </cell>
          <cell r="HI22">
            <v>51.835803909677431</v>
          </cell>
          <cell r="HJ22">
            <v>53.036967327999996</v>
          </cell>
          <cell r="HK22">
            <v>51.36913356387096</v>
          </cell>
          <cell r="HL22">
            <v>52.345957687741937</v>
          </cell>
          <cell r="HM22">
            <v>56.604673252000005</v>
          </cell>
          <cell r="HN22">
            <v>60.932261926451609</v>
          </cell>
          <cell r="HO22">
            <v>66.980110580000002</v>
          </cell>
          <cell r="HP22">
            <v>74.331931521290329</v>
          </cell>
          <cell r="HS22" t="str">
            <v>kapitał</v>
          </cell>
          <cell r="HT22">
            <v>923.24880916258076</v>
          </cell>
          <cell r="HU22">
            <v>809.54752710857156</v>
          </cell>
          <cell r="HV22">
            <v>950.26479687096776</v>
          </cell>
          <cell r="HW22">
            <v>1332.3647222732002</v>
          </cell>
          <cell r="HX22">
            <v>1200.8186672736776</v>
          </cell>
          <cell r="HY22">
            <v>1264.0563157420002</v>
          </cell>
          <cell r="HZ22">
            <v>1032.7470807507098</v>
          </cell>
          <cell r="IA22">
            <v>776.22340491251623</v>
          </cell>
          <cell r="IB22">
            <v>717.42640518080009</v>
          </cell>
          <cell r="IC22">
            <v>1048.4845996285237</v>
          </cell>
          <cell r="ID22">
            <v>1018.7004361741676</v>
          </cell>
          <cell r="IE22">
            <v>1078.44</v>
          </cell>
          <cell r="IG22">
            <v>923.24880916258076</v>
          </cell>
          <cell r="IH22">
            <v>809.54752710857156</v>
          </cell>
          <cell r="II22">
            <v>950.26479687096776</v>
          </cell>
          <cell r="IJ22">
            <v>1332.3647222732002</v>
          </cell>
          <cell r="IK22">
            <v>1200.8186672736776</v>
          </cell>
          <cell r="IL22">
            <v>1264.0563157420002</v>
          </cell>
          <cell r="IM22">
            <v>1032.7470807507098</v>
          </cell>
          <cell r="IN22">
            <v>776.22340491251623</v>
          </cell>
          <cell r="IO22">
            <v>717.42640518080009</v>
          </cell>
          <cell r="IP22">
            <v>1048.4845996285237</v>
          </cell>
          <cell r="IQ22">
            <v>1018.7004361741676</v>
          </cell>
          <cell r="IR22">
            <v>1078.44</v>
          </cell>
        </row>
        <row r="23">
          <cell r="GQ23" t="str">
            <v>rynkowa marża odsetkowa</v>
          </cell>
          <cell r="GR23">
            <v>3.8010839711889163E-2</v>
          </cell>
          <cell r="GS23">
            <v>3.7792702290676536E-2</v>
          </cell>
          <cell r="GT23">
            <v>3.7803025210404601E-2</v>
          </cell>
          <cell r="GU23">
            <v>3.8556617897290563E-2</v>
          </cell>
          <cell r="GV23">
            <v>4.0296770983909859E-2</v>
          </cell>
          <cell r="GW23">
            <v>4.069992787400576E-2</v>
          </cell>
          <cell r="GX23">
            <v>4.309669989322519E-2</v>
          </cell>
          <cell r="GY23">
            <v>4.3770887245619068E-2</v>
          </cell>
          <cell r="GZ23">
            <v>4.5633169504174599E-2</v>
          </cell>
          <cell r="HA23">
            <v>4.5783897564934388E-2</v>
          </cell>
          <cell r="HB23">
            <v>4.7103302296657198E-2</v>
          </cell>
          <cell r="HC23">
            <v>5.2054643785376338E-2</v>
          </cell>
          <cell r="HE23">
            <v>3.8010839711889163E-2</v>
          </cell>
          <cell r="HF23">
            <v>3.790177100128285E-2</v>
          </cell>
          <cell r="HG23">
            <v>3.7868855737656769E-2</v>
          </cell>
          <cell r="HH23">
            <v>3.8040796277565216E-2</v>
          </cell>
          <cell r="HI23">
            <v>3.8491991218834141E-2</v>
          </cell>
          <cell r="HJ23">
            <v>3.8859980661362745E-2</v>
          </cell>
          <cell r="HK23">
            <v>3.9465226265914526E-2</v>
          </cell>
          <cell r="HL23">
            <v>4.0003433888377592E-2</v>
          </cell>
          <cell r="HM23">
            <v>4.0628960067910593E-2</v>
          </cell>
          <cell r="HN23">
            <v>4.1144453817612975E-2</v>
          </cell>
          <cell r="HO23">
            <v>4.1686167315707907E-2</v>
          </cell>
          <cell r="HP23">
            <v>4.255020702151361E-2</v>
          </cell>
          <cell r="HS23" t="str">
            <v>rynkowa marża odsetkowa</v>
          </cell>
          <cell r="HT23">
            <v>3.7499999999999999E-2</v>
          </cell>
          <cell r="HU23">
            <v>3.7499999999999999E-2</v>
          </cell>
          <cell r="HV23">
            <v>3.7499999999999999E-2</v>
          </cell>
          <cell r="HW23">
            <v>3.7499999999999999E-2</v>
          </cell>
          <cell r="HX23">
            <v>3.7499999999999999E-2</v>
          </cell>
          <cell r="HY23">
            <v>3.7499999999999999E-2</v>
          </cell>
          <cell r="HZ23">
            <v>3.7499999999999999E-2</v>
          </cell>
          <cell r="IA23">
            <v>3.7499999999999999E-2</v>
          </cell>
          <cell r="IB23">
            <v>3.7499999999999999E-2</v>
          </cell>
          <cell r="IC23">
            <v>3.7499999999999999E-2</v>
          </cell>
          <cell r="ID23">
            <v>3.7499999999999999E-2</v>
          </cell>
          <cell r="IE23">
            <v>3.7499999999999999E-2</v>
          </cell>
          <cell r="IG23">
            <v>3.7499999999999999E-2</v>
          </cell>
          <cell r="IH23">
            <v>3.7499999999999999E-2</v>
          </cell>
          <cell r="II23">
            <v>3.7499999999999999E-2</v>
          </cell>
          <cell r="IJ23">
            <v>3.7499999999999999E-2</v>
          </cell>
          <cell r="IK23">
            <v>3.7499999999999999E-2</v>
          </cell>
          <cell r="IL23">
            <v>3.7499999999999999E-2</v>
          </cell>
          <cell r="IM23">
            <v>3.7499999999999999E-2</v>
          </cell>
          <cell r="IN23">
            <v>3.7499999999999999E-2</v>
          </cell>
          <cell r="IO23">
            <v>3.7499999999999999E-2</v>
          </cell>
          <cell r="IP23">
            <v>3.7499999999999992E-2</v>
          </cell>
          <cell r="IQ23">
            <v>3.7499999999999992E-2</v>
          </cell>
          <cell r="IR23">
            <v>3.7499999999999992E-2</v>
          </cell>
        </row>
        <row r="24">
          <cell r="GQ24" t="str">
            <v>lokaty terminowe (średnia miesięczna)</v>
          </cell>
          <cell r="GR24">
            <v>681378.13870258071</v>
          </cell>
          <cell r="GS24">
            <v>651224.80111357151</v>
          </cell>
          <cell r="GT24">
            <v>515680.20375064522</v>
          </cell>
          <cell r="GU24">
            <v>869124.57631533337</v>
          </cell>
          <cell r="GV24">
            <v>719480.2496622582</v>
          </cell>
          <cell r="GW24">
            <v>834457.15126766672</v>
          </cell>
          <cell r="GX24">
            <v>862119.27351677418</v>
          </cell>
          <cell r="GY24">
            <v>513992.29417741939</v>
          </cell>
          <cell r="GZ24">
            <v>639942.73062466679</v>
          </cell>
          <cell r="HA24">
            <v>665804.2805341935</v>
          </cell>
          <cell r="HB24">
            <v>442466.9774733333</v>
          </cell>
          <cell r="HC24">
            <v>650353.68281903223</v>
          </cell>
          <cell r="HE24">
            <v>681378.13870258071</v>
          </cell>
          <cell r="HF24">
            <v>651224.80111357151</v>
          </cell>
          <cell r="HG24">
            <v>515680.20375064522</v>
          </cell>
          <cell r="HH24">
            <v>869124.57631533337</v>
          </cell>
          <cell r="HI24">
            <v>719480.2496622582</v>
          </cell>
          <cell r="HJ24">
            <v>834457.15126766672</v>
          </cell>
          <cell r="HK24">
            <v>862119.27351677418</v>
          </cell>
          <cell r="HL24">
            <v>513992.29417741939</v>
          </cell>
          <cell r="HM24">
            <v>639942.73062466679</v>
          </cell>
          <cell r="HN24">
            <v>665804.2805341935</v>
          </cell>
          <cell r="HO24">
            <v>442466.9774733333</v>
          </cell>
          <cell r="HP24">
            <v>650353.68281903223</v>
          </cell>
          <cell r="HS24" t="str">
            <v>lokaty terminowe (średnia miesięczna)</v>
          </cell>
          <cell r="HT24">
            <v>738998.12</v>
          </cell>
          <cell r="HU24">
            <v>665098.30799999996</v>
          </cell>
          <cell r="HV24">
            <v>565333.56179999991</v>
          </cell>
          <cell r="HW24">
            <v>819733.66460999986</v>
          </cell>
          <cell r="HX24">
            <v>655786.93168799998</v>
          </cell>
          <cell r="HY24">
            <v>642671.19305423996</v>
          </cell>
          <cell r="HZ24">
            <v>610537.63340152788</v>
          </cell>
          <cell r="IA24">
            <v>580010.75173145148</v>
          </cell>
          <cell r="IB24">
            <v>551010.2141448789</v>
          </cell>
          <cell r="IC24">
            <v>606111.23555936688</v>
          </cell>
          <cell r="ID24">
            <v>636416.7973373353</v>
          </cell>
          <cell r="IE24">
            <v>604690</v>
          </cell>
          <cell r="IG24">
            <v>738998.12</v>
          </cell>
          <cell r="IH24">
            <v>665098.30799999996</v>
          </cell>
          <cell r="II24">
            <v>565333.56179999991</v>
          </cell>
          <cell r="IJ24">
            <v>819733.66460999986</v>
          </cell>
          <cell r="IK24">
            <v>655786.93168799998</v>
          </cell>
          <cell r="IL24">
            <v>642671.19305423996</v>
          </cell>
          <cell r="IM24">
            <v>610537.63340152788</v>
          </cell>
          <cell r="IN24">
            <v>580010.75173145148</v>
          </cell>
          <cell r="IO24">
            <v>551010.2141448789</v>
          </cell>
          <cell r="IP24">
            <v>606111.23555936688</v>
          </cell>
          <cell r="IQ24">
            <v>636416.7973373353</v>
          </cell>
          <cell r="IR24">
            <v>604690</v>
          </cell>
        </row>
        <row r="25">
          <cell r="GQ25" t="str">
            <v>stopa procentowa</v>
          </cell>
          <cell r="GR25">
            <v>3.7479197991834842E-2</v>
          </cell>
          <cell r="GS25">
            <v>3.5513572038339297E-2</v>
          </cell>
          <cell r="GT25">
            <v>3.728806897491372E-2</v>
          </cell>
          <cell r="GU25">
            <v>3.5855348000990835E-2</v>
          </cell>
          <cell r="GV25">
            <v>4.0679467348732255E-2</v>
          </cell>
          <cell r="GW25">
            <v>4.0997674719461148E-2</v>
          </cell>
          <cell r="GX25">
            <v>4.1288849318759244E-2</v>
          </cell>
          <cell r="GY25">
            <v>4.2216943862473863E-2</v>
          </cell>
          <cell r="GZ25">
            <v>4.3793030342955785E-2</v>
          </cell>
          <cell r="HA25">
            <v>4.6785269690387064E-2</v>
          </cell>
          <cell r="HB25">
            <v>4.6262865359785313E-2</v>
          </cell>
          <cell r="HC25">
            <v>3.8702763132831747E-2</v>
          </cell>
          <cell r="HE25">
            <v>3.7479197991834842E-2</v>
          </cell>
          <cell r="HF25">
            <v>3.649638501508707E-2</v>
          </cell>
          <cell r="HG25">
            <v>3.6760279668362622E-2</v>
          </cell>
          <cell r="HH25">
            <v>3.6534046751519673E-2</v>
          </cell>
          <cell r="HI25">
            <v>3.7363130870962193E-2</v>
          </cell>
          <cell r="HJ25">
            <v>3.7968888179045347E-2</v>
          </cell>
          <cell r="HK25">
            <v>3.8443168341861622E-2</v>
          </cell>
          <cell r="HL25">
            <v>3.8914890281938154E-2</v>
          </cell>
          <cell r="HM25">
            <v>3.9456905844273443E-2</v>
          </cell>
          <cell r="HN25">
            <v>4.0189742228884807E-2</v>
          </cell>
          <cell r="HO25">
            <v>4.0741844331693942E-2</v>
          </cell>
          <cell r="HP25">
            <v>4.0571920898455426E-2</v>
          </cell>
          <cell r="HS25" t="str">
            <v>stopa procentowa</v>
          </cell>
          <cell r="HT25">
            <v>3.7400000000000003E-2</v>
          </cell>
          <cell r="HU25">
            <v>3.7400000000000003E-2</v>
          </cell>
          <cell r="HV25">
            <v>3.7400000000000003E-2</v>
          </cell>
          <cell r="HW25">
            <v>3.7400000000000003E-2</v>
          </cell>
          <cell r="HX25">
            <v>3.7400000000000003E-2</v>
          </cell>
          <cell r="HY25">
            <v>3.7400000000000003E-2</v>
          </cell>
          <cell r="HZ25">
            <v>3.7400000000000003E-2</v>
          </cell>
          <cell r="IA25">
            <v>3.7400000000000003E-2</v>
          </cell>
          <cell r="IB25">
            <v>3.7400000000000003E-2</v>
          </cell>
          <cell r="IC25">
            <v>3.7400000000000003E-2</v>
          </cell>
          <cell r="ID25">
            <v>3.7400000000000003E-2</v>
          </cell>
          <cell r="IE25">
            <v>3.7400000000000003E-2</v>
          </cell>
          <cell r="IG25">
            <v>3.7400000000000003E-2</v>
          </cell>
          <cell r="IH25">
            <v>3.7400000000000003E-2</v>
          </cell>
          <cell r="II25">
            <v>3.7400000000000003E-2</v>
          </cell>
          <cell r="IJ25">
            <v>3.7400000000000003E-2</v>
          </cell>
          <cell r="IK25">
            <v>3.7400000000000003E-2</v>
          </cell>
          <cell r="IL25">
            <v>3.7399999999999996E-2</v>
          </cell>
          <cell r="IM25">
            <v>3.7399999999999996E-2</v>
          </cell>
          <cell r="IN25">
            <v>3.7399999999999996E-2</v>
          </cell>
          <cell r="IO25">
            <v>3.7399999999999996E-2</v>
          </cell>
          <cell r="IP25">
            <v>3.7399999999999996E-2</v>
          </cell>
          <cell r="IQ25">
            <v>3.7399999999999996E-2</v>
          </cell>
          <cell r="IR25">
            <v>3.7399999999999996E-2</v>
          </cell>
        </row>
        <row r="26">
          <cell r="GQ26" t="str">
            <v>wynik odsetkowy</v>
          </cell>
          <cell r="GR26">
            <v>127.20324070689242</v>
          </cell>
          <cell r="GS26">
            <v>211.08244562043336</v>
          </cell>
          <cell r="GT26">
            <v>107.77661409465927</v>
          </cell>
          <cell r="GU26">
            <v>335.69653394678465</v>
          </cell>
          <cell r="GV26">
            <v>94.985215234071276</v>
          </cell>
          <cell r="GW26">
            <v>116.87488801184443</v>
          </cell>
          <cell r="GX26">
            <v>272.80623842810292</v>
          </cell>
          <cell r="GY26">
            <v>150.53213497561728</v>
          </cell>
          <cell r="GZ26">
            <v>197.14459674649657</v>
          </cell>
          <cell r="HA26">
            <v>50.958907742328222</v>
          </cell>
          <cell r="HB26">
            <v>98.076792858970094</v>
          </cell>
          <cell r="HC26">
            <v>837.74747119956101</v>
          </cell>
          <cell r="HE26">
            <v>127.20324070689242</v>
          </cell>
          <cell r="HF26">
            <v>338.28568632732578</v>
          </cell>
          <cell r="HG26">
            <v>446.06230042198501</v>
          </cell>
          <cell r="HH26">
            <v>781.75883436876961</v>
          </cell>
          <cell r="HI26">
            <v>876.74404960284085</v>
          </cell>
          <cell r="HJ26">
            <v>993.61893761468525</v>
          </cell>
          <cell r="HK26">
            <v>1266.4251760427883</v>
          </cell>
          <cell r="HL26">
            <v>1416.9573110184056</v>
          </cell>
          <cell r="HM26">
            <v>1614.1019077649021</v>
          </cell>
          <cell r="HN26">
            <v>1665.0608155072302</v>
          </cell>
          <cell r="HO26">
            <v>1763.1376083662003</v>
          </cell>
          <cell r="HP26">
            <v>2600.8850795657613</v>
          </cell>
          <cell r="HS26" t="str">
            <v>wynik odsetkowy</v>
          </cell>
          <cell r="HT26">
            <v>129.05893537465718</v>
          </cell>
          <cell r="HU26">
            <v>104.91242488520507</v>
          </cell>
          <cell r="HV26">
            <v>98.730085561612725</v>
          </cell>
          <cell r="HW26">
            <v>138.54060393323095</v>
          </cell>
          <cell r="HX26">
            <v>114.52689925147106</v>
          </cell>
          <cell r="HY26">
            <v>108.61583348365303</v>
          </cell>
          <cell r="HZ26">
            <v>106.62454320311953</v>
          </cell>
          <cell r="IA26">
            <v>101.29331604296382</v>
          </cell>
          <cell r="IB26">
            <v>93.124500233046916</v>
          </cell>
          <cell r="IC26">
            <v>105.85151526489648</v>
          </cell>
          <cell r="ID26">
            <v>107.55879776916944</v>
          </cell>
          <cell r="IE26">
            <v>105.60331010273919</v>
          </cell>
          <cell r="IG26">
            <v>129.05893537465718</v>
          </cell>
          <cell r="IH26">
            <v>233.97136025986225</v>
          </cell>
          <cell r="II26">
            <v>332.70144582147498</v>
          </cell>
          <cell r="IJ26">
            <v>471.24204975470593</v>
          </cell>
          <cell r="IK26">
            <v>585.76894900617697</v>
          </cell>
          <cell r="IL26">
            <v>694.38478248983006</v>
          </cell>
          <cell r="IM26">
            <v>801.00932569294957</v>
          </cell>
          <cell r="IN26">
            <v>902.30264173591343</v>
          </cell>
          <cell r="IO26">
            <v>995.42714196896031</v>
          </cell>
          <cell r="IP26">
            <v>1101.2786572338568</v>
          </cell>
          <cell r="IQ26">
            <v>1208.8374550030262</v>
          </cell>
          <cell r="IR26">
            <v>1314.4407651057654</v>
          </cell>
        </row>
        <row r="27">
          <cell r="GQ27" t="str">
            <v>przychody prowizyjne</v>
          </cell>
          <cell r="GR27">
            <v>0</v>
          </cell>
          <cell r="GS27">
            <v>0</v>
          </cell>
          <cell r="GT27">
            <v>0</v>
          </cell>
          <cell r="GU27">
            <v>0</v>
          </cell>
          <cell r="GV27">
            <v>0</v>
          </cell>
          <cell r="GW27">
            <v>0</v>
          </cell>
          <cell r="GX27">
            <v>0</v>
          </cell>
          <cell r="GY27">
            <v>0</v>
          </cell>
          <cell r="GZ27">
            <v>0</v>
          </cell>
          <cell r="HA27">
            <v>0</v>
          </cell>
          <cell r="HB27">
            <v>0</v>
          </cell>
          <cell r="HC27">
            <v>0</v>
          </cell>
          <cell r="HE27">
            <v>0</v>
          </cell>
          <cell r="HF27">
            <v>0</v>
          </cell>
          <cell r="HG27">
            <v>0</v>
          </cell>
          <cell r="HH27">
            <v>0</v>
          </cell>
          <cell r="HI27">
            <v>0</v>
          </cell>
          <cell r="HJ27">
            <v>0</v>
          </cell>
          <cell r="HK27">
            <v>0</v>
          </cell>
          <cell r="HL27">
            <v>0</v>
          </cell>
          <cell r="HM27">
            <v>0</v>
          </cell>
          <cell r="HN27">
            <v>0</v>
          </cell>
          <cell r="HO27">
            <v>0</v>
          </cell>
          <cell r="HP27">
            <v>0</v>
          </cell>
          <cell r="HS27" t="str">
            <v>przychody prowizyjne</v>
          </cell>
          <cell r="HT27">
            <v>0</v>
          </cell>
          <cell r="HU27">
            <v>0</v>
          </cell>
          <cell r="HV27">
            <v>0</v>
          </cell>
          <cell r="HW27">
            <v>0</v>
          </cell>
          <cell r="HX27">
            <v>0</v>
          </cell>
          <cell r="HY27">
            <v>0</v>
          </cell>
          <cell r="HZ27">
            <v>0</v>
          </cell>
          <cell r="IA27">
            <v>0</v>
          </cell>
          <cell r="IB27">
            <v>0</v>
          </cell>
          <cell r="IC27">
            <v>0</v>
          </cell>
          <cell r="ID27">
            <v>0</v>
          </cell>
          <cell r="IE27">
            <v>0</v>
          </cell>
          <cell r="IG27">
            <v>0</v>
          </cell>
          <cell r="IH27">
            <v>0</v>
          </cell>
          <cell r="II27">
            <v>0</v>
          </cell>
          <cell r="IJ27">
            <v>0</v>
          </cell>
          <cell r="IK27">
            <v>0</v>
          </cell>
          <cell r="IL27">
            <v>0</v>
          </cell>
          <cell r="IM27">
            <v>0</v>
          </cell>
          <cell r="IN27">
            <v>0</v>
          </cell>
          <cell r="IO27">
            <v>0</v>
          </cell>
          <cell r="IP27">
            <v>0</v>
          </cell>
          <cell r="IQ27">
            <v>0</v>
          </cell>
          <cell r="IR27">
            <v>0</v>
          </cell>
        </row>
        <row r="28">
          <cell r="GQ28" t="str">
            <v>koszty prowizyjne w tym:</v>
          </cell>
          <cell r="GR28">
            <v>0</v>
          </cell>
          <cell r="GS28">
            <v>0</v>
          </cell>
          <cell r="GT28">
            <v>0</v>
          </cell>
          <cell r="GU28">
            <v>0</v>
          </cell>
          <cell r="GV28">
            <v>0</v>
          </cell>
          <cell r="GW28">
            <v>0</v>
          </cell>
          <cell r="GX28">
            <v>0</v>
          </cell>
          <cell r="GY28">
            <v>0</v>
          </cell>
          <cell r="GZ28">
            <v>0</v>
          </cell>
          <cell r="HA28">
            <v>0</v>
          </cell>
          <cell r="HB28">
            <v>0</v>
          </cell>
          <cell r="HC28">
            <v>0</v>
          </cell>
          <cell r="HE28">
            <v>0</v>
          </cell>
          <cell r="HF28">
            <v>0</v>
          </cell>
          <cell r="HG28">
            <v>0</v>
          </cell>
          <cell r="HH28">
            <v>0</v>
          </cell>
          <cell r="HI28">
            <v>0</v>
          </cell>
          <cell r="HJ28">
            <v>0</v>
          </cell>
          <cell r="HK28">
            <v>0</v>
          </cell>
          <cell r="HL28">
            <v>0</v>
          </cell>
          <cell r="HM28">
            <v>0</v>
          </cell>
          <cell r="HN28">
            <v>0</v>
          </cell>
          <cell r="HO28">
            <v>0</v>
          </cell>
          <cell r="HP28">
            <v>0</v>
          </cell>
          <cell r="HS28" t="str">
            <v>koszty prowizyjne w tym:</v>
          </cell>
          <cell r="HT28">
            <v>0</v>
          </cell>
          <cell r="HU28">
            <v>0</v>
          </cell>
          <cell r="HV28">
            <v>0</v>
          </cell>
          <cell r="HW28">
            <v>0</v>
          </cell>
          <cell r="HX28">
            <v>0</v>
          </cell>
          <cell r="HY28">
            <v>0</v>
          </cell>
          <cell r="HZ28">
            <v>0</v>
          </cell>
          <cell r="IA28">
            <v>0</v>
          </cell>
          <cell r="IB28">
            <v>0</v>
          </cell>
          <cell r="IC28">
            <v>0</v>
          </cell>
          <cell r="ID28">
            <v>0</v>
          </cell>
          <cell r="IE28">
            <v>0</v>
          </cell>
          <cell r="IG28">
            <v>0</v>
          </cell>
          <cell r="IH28">
            <v>0</v>
          </cell>
          <cell r="II28">
            <v>0</v>
          </cell>
          <cell r="IJ28">
            <v>0</v>
          </cell>
          <cell r="IK28">
            <v>0</v>
          </cell>
          <cell r="IL28">
            <v>0</v>
          </cell>
          <cell r="IM28">
            <v>0</v>
          </cell>
          <cell r="IN28">
            <v>0</v>
          </cell>
          <cell r="IO28">
            <v>0</v>
          </cell>
          <cell r="IP28">
            <v>0</v>
          </cell>
          <cell r="IQ28">
            <v>0</v>
          </cell>
          <cell r="IR28">
            <v>0</v>
          </cell>
        </row>
        <row r="29">
          <cell r="GQ29" t="str">
            <v>prowizje z tyt. zastepczej obsługi kasowej</v>
          </cell>
          <cell r="GR29">
            <v>0</v>
          </cell>
          <cell r="GS29">
            <v>0</v>
          </cell>
          <cell r="GT29">
            <v>0</v>
          </cell>
          <cell r="GU29">
            <v>0</v>
          </cell>
          <cell r="GV29">
            <v>0</v>
          </cell>
          <cell r="GW29">
            <v>0</v>
          </cell>
          <cell r="GX29">
            <v>0</v>
          </cell>
          <cell r="GY29">
            <v>0</v>
          </cell>
          <cell r="GZ29">
            <v>0</v>
          </cell>
          <cell r="HA29">
            <v>0</v>
          </cell>
          <cell r="HB29">
            <v>0</v>
          </cell>
          <cell r="HC29">
            <v>0</v>
          </cell>
          <cell r="HE29">
            <v>0</v>
          </cell>
          <cell r="HF29">
            <v>0</v>
          </cell>
          <cell r="HG29">
            <v>0</v>
          </cell>
          <cell r="HH29">
            <v>0</v>
          </cell>
          <cell r="HI29">
            <v>0</v>
          </cell>
          <cell r="HJ29">
            <v>0</v>
          </cell>
          <cell r="HK29">
            <v>0</v>
          </cell>
          <cell r="HL29">
            <v>0</v>
          </cell>
          <cell r="HM29">
            <v>0</v>
          </cell>
          <cell r="HN29">
            <v>0</v>
          </cell>
          <cell r="HO29">
            <v>0</v>
          </cell>
          <cell r="HP29">
            <v>0</v>
          </cell>
          <cell r="HS29" t="str">
            <v>prowizje z tyt. zastepczej obsługi kasowej</v>
          </cell>
        </row>
        <row r="30">
          <cell r="GQ30" t="str">
            <v>obsługa depozytów przez urzędy pocztowe</v>
          </cell>
          <cell r="GR30">
            <v>0</v>
          </cell>
          <cell r="GS30">
            <v>0</v>
          </cell>
          <cell r="GT30">
            <v>0</v>
          </cell>
          <cell r="GU30">
            <v>0</v>
          </cell>
          <cell r="GV30">
            <v>0</v>
          </cell>
          <cell r="GW30">
            <v>0</v>
          </cell>
          <cell r="GX30">
            <v>0</v>
          </cell>
          <cell r="GY30">
            <v>0</v>
          </cell>
          <cell r="GZ30">
            <v>0</v>
          </cell>
          <cell r="HA30">
            <v>0</v>
          </cell>
          <cell r="HB30">
            <v>0</v>
          </cell>
          <cell r="HC30">
            <v>0</v>
          </cell>
          <cell r="HE30">
            <v>0</v>
          </cell>
          <cell r="HF30">
            <v>0</v>
          </cell>
          <cell r="HG30">
            <v>0</v>
          </cell>
          <cell r="HH30">
            <v>0</v>
          </cell>
          <cell r="HI30">
            <v>0</v>
          </cell>
          <cell r="HJ30">
            <v>0</v>
          </cell>
          <cell r="HK30">
            <v>0</v>
          </cell>
          <cell r="HL30">
            <v>0</v>
          </cell>
          <cell r="HM30">
            <v>0</v>
          </cell>
          <cell r="HN30">
            <v>0</v>
          </cell>
          <cell r="HO30">
            <v>0</v>
          </cell>
          <cell r="HP30">
            <v>0</v>
          </cell>
          <cell r="HS30" t="str">
            <v>obsługa depozytów przez urzędy pocztowe</v>
          </cell>
        </row>
        <row r="31">
          <cell r="GQ31" t="str">
            <v>wynik na działalności</v>
          </cell>
          <cell r="GR31">
            <v>127.20324070689242</v>
          </cell>
          <cell r="GS31">
            <v>211.08244562043336</v>
          </cell>
          <cell r="GT31">
            <v>107.77661409465927</v>
          </cell>
          <cell r="GU31">
            <v>335.69653394678465</v>
          </cell>
          <cell r="GV31">
            <v>94.985215234071276</v>
          </cell>
          <cell r="GW31">
            <v>116.87488801184443</v>
          </cell>
          <cell r="GX31">
            <v>272.80623842810292</v>
          </cell>
          <cell r="GY31">
            <v>150.53213497561728</v>
          </cell>
          <cell r="GZ31">
            <v>197.14459674649657</v>
          </cell>
          <cell r="HA31">
            <v>50.958907742328222</v>
          </cell>
          <cell r="HB31">
            <v>98.076792858970094</v>
          </cell>
          <cell r="HC31">
            <v>837.74747119956101</v>
          </cell>
          <cell r="HE31">
            <v>127.20324070689242</v>
          </cell>
          <cell r="HF31">
            <v>338.28568632732578</v>
          </cell>
          <cell r="HG31">
            <v>446.06230042198501</v>
          </cell>
          <cell r="HH31">
            <v>781.75883436876961</v>
          </cell>
          <cell r="HI31">
            <v>876.74404960284085</v>
          </cell>
          <cell r="HJ31">
            <v>993.61893761468525</v>
          </cell>
          <cell r="HK31">
            <v>1266.4251760427883</v>
          </cell>
          <cell r="HL31">
            <v>1416.9573110184056</v>
          </cell>
          <cell r="HM31">
            <v>1614.1019077649021</v>
          </cell>
          <cell r="HN31">
            <v>1665.0608155072302</v>
          </cell>
          <cell r="HO31">
            <v>1763.1376083662003</v>
          </cell>
          <cell r="HP31">
            <v>2600.8850795657613</v>
          </cell>
          <cell r="HS31" t="str">
            <v>wynik na działalności</v>
          </cell>
          <cell r="HT31">
            <v>129.05893537465718</v>
          </cell>
          <cell r="HU31">
            <v>104.91242488520507</v>
          </cell>
          <cell r="HV31">
            <v>98.730085561612725</v>
          </cell>
          <cell r="HW31">
            <v>138.54060393323095</v>
          </cell>
          <cell r="HX31">
            <v>114.52689925147106</v>
          </cell>
          <cell r="HY31">
            <v>108.61583348365303</v>
          </cell>
          <cell r="HZ31">
            <v>106.62454320311953</v>
          </cell>
          <cell r="IA31">
            <v>101.29331604296382</v>
          </cell>
          <cell r="IB31">
            <v>93.124500233046916</v>
          </cell>
          <cell r="IC31">
            <v>105.85151526489648</v>
          </cell>
          <cell r="ID31">
            <v>107.55879776916944</v>
          </cell>
          <cell r="IE31">
            <v>105.60331010273919</v>
          </cell>
          <cell r="IG31">
            <v>129.05893537465718</v>
          </cell>
          <cell r="IH31">
            <v>233.97136025986225</v>
          </cell>
          <cell r="II31">
            <v>332.70144582147498</v>
          </cell>
          <cell r="IJ31">
            <v>471.24204975470593</v>
          </cell>
          <cell r="IK31">
            <v>585.76894900617697</v>
          </cell>
          <cell r="IL31">
            <v>694.38478248983006</v>
          </cell>
          <cell r="IM31">
            <v>801.00932569294957</v>
          </cell>
          <cell r="IN31">
            <v>902.30264173591343</v>
          </cell>
          <cell r="IO31">
            <v>995.42714196896031</v>
          </cell>
          <cell r="IP31">
            <v>1101.2786572338568</v>
          </cell>
          <cell r="IQ31">
            <v>1208.8374550030262</v>
          </cell>
          <cell r="IR31">
            <v>1314.4407651057654</v>
          </cell>
        </row>
        <row r="32">
          <cell r="GQ32" t="str">
            <v>kapitał</v>
          </cell>
          <cell r="GR32">
            <v>8176.537664430969</v>
          </cell>
          <cell r="GS32">
            <v>7814.6976133628577</v>
          </cell>
          <cell r="GT32">
            <v>6188.1624450077425</v>
          </cell>
          <cell r="GU32">
            <v>10429.494915784</v>
          </cell>
          <cell r="GV32">
            <v>8633.7629959470996</v>
          </cell>
          <cell r="GW32">
            <v>10013.485815212001</v>
          </cell>
          <cell r="GX32">
            <v>10345.431282201291</v>
          </cell>
          <cell r="GY32">
            <v>6167.9075301290322</v>
          </cell>
          <cell r="GZ32">
            <v>7679.3127674960015</v>
          </cell>
          <cell r="HA32">
            <v>7989.6513664103222</v>
          </cell>
          <cell r="HB32">
            <v>5309.6037296799996</v>
          </cell>
          <cell r="HC32">
            <v>7804.2441938283864</v>
          </cell>
          <cell r="HE32">
            <v>8176.537664430969</v>
          </cell>
          <cell r="HF32">
            <v>7814.6976133628577</v>
          </cell>
          <cell r="HG32">
            <v>6188.1624450077425</v>
          </cell>
          <cell r="HH32">
            <v>10429.494915784</v>
          </cell>
          <cell r="HI32">
            <v>8633.7629959470996</v>
          </cell>
          <cell r="HJ32">
            <v>10013.485815212001</v>
          </cell>
          <cell r="HK32">
            <v>10345.431282201291</v>
          </cell>
          <cell r="HL32">
            <v>6167.9075301290322</v>
          </cell>
          <cell r="HM32">
            <v>7679.3127674960015</v>
          </cell>
          <cell r="HN32">
            <v>7989.6513664103222</v>
          </cell>
          <cell r="HO32">
            <v>5309.6037296799996</v>
          </cell>
          <cell r="HP32">
            <v>7804.2441938283864</v>
          </cell>
          <cell r="HS32" t="str">
            <v>kapitał</v>
          </cell>
          <cell r="HT32">
            <v>8867.9774400000006</v>
          </cell>
          <cell r="HU32">
            <v>7981.1796959999992</v>
          </cell>
          <cell r="HV32">
            <v>6784.0027415999994</v>
          </cell>
          <cell r="HW32">
            <v>9836.8039753199992</v>
          </cell>
          <cell r="HX32">
            <v>7869.4431802560002</v>
          </cell>
          <cell r="HY32">
            <v>7712.0543166508796</v>
          </cell>
          <cell r="HZ32">
            <v>7326.4516008183346</v>
          </cell>
          <cell r="IA32">
            <v>6960.1290207774182</v>
          </cell>
          <cell r="IB32">
            <v>6612.1225697385471</v>
          </cell>
          <cell r="IC32">
            <v>7273.3348267124029</v>
          </cell>
          <cell r="ID32">
            <v>7637.0015680480237</v>
          </cell>
          <cell r="IE32">
            <v>7256.28</v>
          </cell>
          <cell r="IG32">
            <v>8867.9774400000006</v>
          </cell>
          <cell r="IH32">
            <v>7981.1796959999992</v>
          </cell>
          <cell r="II32">
            <v>6784.0027415999994</v>
          </cell>
          <cell r="IJ32">
            <v>9836.8039753199992</v>
          </cell>
          <cell r="IK32">
            <v>7869.4431802560002</v>
          </cell>
          <cell r="IL32">
            <v>7712.0543166508796</v>
          </cell>
          <cell r="IM32">
            <v>7326.4516008183346</v>
          </cell>
          <cell r="IN32">
            <v>6960.1290207774182</v>
          </cell>
          <cell r="IO32">
            <v>6612.1225697385471</v>
          </cell>
          <cell r="IP32">
            <v>7273.3348267124029</v>
          </cell>
          <cell r="IQ32">
            <v>7637.0015680480237</v>
          </cell>
          <cell r="IR32">
            <v>7256.28</v>
          </cell>
        </row>
        <row r="33">
          <cell r="GQ33" t="str">
            <v>rynkowa marża odsetkowa</v>
          </cell>
          <cell r="GR33">
            <v>2.2498342662296833E-3</v>
          </cell>
          <cell r="GS33">
            <v>4.2792851045178742E-3</v>
          </cell>
          <cell r="GT33">
            <v>2.5151568315379194E-3</v>
          </cell>
          <cell r="GU33">
            <v>4.7013186656758646E-3</v>
          </cell>
          <cell r="GV33">
            <v>1.6173068448161326E-3</v>
          </cell>
          <cell r="GW33">
            <v>1.7023252805388536E-3</v>
          </cell>
          <cell r="GX33">
            <v>3.8079248747891412E-3</v>
          </cell>
          <cell r="GY33">
            <v>3.5540238794616388E-3</v>
          </cell>
          <cell r="GZ33">
            <v>3.8403029903775615E-3</v>
          </cell>
          <cell r="HA33">
            <v>9.9860127735487692E-4</v>
          </cell>
          <cell r="HB33">
            <v>2.8404679735480262E-3</v>
          </cell>
          <cell r="HC33">
            <v>1.5406914286523098E-2</v>
          </cell>
          <cell r="HE33">
            <v>2.2498342662296833E-3</v>
          </cell>
          <cell r="HF33">
            <v>3.2645596853737788E-3</v>
          </cell>
          <cell r="HG33">
            <v>3.014758734095159E-3</v>
          </cell>
          <cell r="HH33">
            <v>3.4363987169903354E-3</v>
          </cell>
          <cell r="HI33">
            <v>3.0725803425554949E-3</v>
          </cell>
          <cell r="HJ33">
            <v>2.8442044988860548E-3</v>
          </cell>
          <cell r="HK33">
            <v>2.9818788383007811E-3</v>
          </cell>
          <cell r="HL33">
            <v>3.0533969684458885E-3</v>
          </cell>
          <cell r="HM33">
            <v>3.1408309708827412E-3</v>
          </cell>
          <cell r="HN33">
            <v>2.9266080015299548E-3</v>
          </cell>
          <cell r="HO33">
            <v>2.9187770898952341E-3</v>
          </cell>
          <cell r="HP33">
            <v>3.9594551896142225E-3</v>
          </cell>
          <cell r="HS33" t="str">
            <v>rynkowa marża odsetkowa</v>
          </cell>
          <cell r="HT33">
            <v>2.0999999999999977E-3</v>
          </cell>
          <cell r="HU33">
            <v>2.0999999999999977E-3</v>
          </cell>
          <cell r="HV33">
            <v>2.0999999999999977E-3</v>
          </cell>
          <cell r="HW33">
            <v>2.0999999999999977E-3</v>
          </cell>
          <cell r="HX33">
            <v>2.0999999999999977E-3</v>
          </cell>
          <cell r="HY33">
            <v>2.0999999999999977E-3</v>
          </cell>
          <cell r="HZ33">
            <v>2.0999999999999977E-3</v>
          </cell>
          <cell r="IA33">
            <v>2.0999999999999977E-3</v>
          </cell>
          <cell r="IB33">
            <v>2.0999999999999977E-3</v>
          </cell>
          <cell r="IC33">
            <v>2.0999999999999977E-3</v>
          </cell>
          <cell r="ID33">
            <v>2.0999999999999977E-3</v>
          </cell>
          <cell r="IE33">
            <v>2.0999999999999977E-3</v>
          </cell>
          <cell r="IG33">
            <v>2.0999999999999977E-3</v>
          </cell>
          <cell r="IH33">
            <v>2.0999999999999977E-3</v>
          </cell>
          <cell r="II33">
            <v>2.0999999999999977E-3</v>
          </cell>
          <cell r="IJ33">
            <v>2.0999999999999977E-3</v>
          </cell>
          <cell r="IK33">
            <v>2.0999999999999977E-3</v>
          </cell>
          <cell r="IL33">
            <v>2.0999999999999977E-3</v>
          </cell>
          <cell r="IM33">
            <v>2.0999999999999977E-3</v>
          </cell>
          <cell r="IN33">
            <v>2.0999999999999977E-3</v>
          </cell>
          <cell r="IO33">
            <v>2.0999999999999977E-3</v>
          </cell>
          <cell r="IP33">
            <v>2.0999999999999977E-3</v>
          </cell>
          <cell r="IQ33">
            <v>2.0999999999999977E-3</v>
          </cell>
          <cell r="IR33">
            <v>2.0999999999999977E-3</v>
          </cell>
        </row>
        <row r="34">
          <cell r="GQ34" t="str">
            <v>kredyty (średnia miesięczna)</v>
          </cell>
          <cell r="GR34">
            <v>0</v>
          </cell>
          <cell r="GS34">
            <v>0</v>
          </cell>
          <cell r="GT34">
            <v>0</v>
          </cell>
          <cell r="GU34">
            <v>5.4533333333333335E-3</v>
          </cell>
          <cell r="GV34">
            <v>-5.4533333333333335E-3</v>
          </cell>
          <cell r="GW34">
            <v>0</v>
          </cell>
          <cell r="GX34">
            <v>0</v>
          </cell>
          <cell r="GY34">
            <v>0</v>
          </cell>
          <cell r="GZ34">
            <v>3.076666666666667E-4</v>
          </cell>
          <cell r="HA34">
            <v>-3.076666666666667E-4</v>
          </cell>
          <cell r="HB34">
            <v>0</v>
          </cell>
          <cell r="HC34">
            <v>0</v>
          </cell>
          <cell r="HE34">
            <v>0</v>
          </cell>
          <cell r="HF34">
            <v>0</v>
          </cell>
          <cell r="HG34">
            <v>0</v>
          </cell>
          <cell r="HH34">
            <v>5.4533333333333335E-3</v>
          </cell>
          <cell r="HI34">
            <v>-5.4533333333333335E-3</v>
          </cell>
          <cell r="HJ34">
            <v>0</v>
          </cell>
          <cell r="HK34">
            <v>0</v>
          </cell>
          <cell r="HL34">
            <v>0</v>
          </cell>
          <cell r="HM34">
            <v>3.076666666666667E-4</v>
          </cell>
          <cell r="HN34">
            <v>-3.076666666666667E-4</v>
          </cell>
          <cell r="HO34">
            <v>0</v>
          </cell>
          <cell r="HP34">
            <v>0</v>
          </cell>
          <cell r="HS34" t="str">
            <v>kredyty (średnia miesięczna)</v>
          </cell>
          <cell r="HT34">
            <v>0</v>
          </cell>
          <cell r="HU34">
            <v>0</v>
          </cell>
          <cell r="HV34">
            <v>0</v>
          </cell>
          <cell r="HW34">
            <v>0</v>
          </cell>
          <cell r="HX34">
            <v>0</v>
          </cell>
          <cell r="HY34">
            <v>0</v>
          </cell>
          <cell r="HZ34">
            <v>0</v>
          </cell>
          <cell r="IA34">
            <v>0</v>
          </cell>
          <cell r="IB34">
            <v>0</v>
          </cell>
          <cell r="IC34">
            <v>0</v>
          </cell>
          <cell r="ID34">
            <v>0</v>
          </cell>
          <cell r="IE34">
            <v>0</v>
          </cell>
          <cell r="IG34">
            <v>0</v>
          </cell>
          <cell r="IH34">
            <v>0</v>
          </cell>
          <cell r="II34">
            <v>0</v>
          </cell>
          <cell r="IJ34">
            <v>0</v>
          </cell>
          <cell r="IK34">
            <v>0</v>
          </cell>
          <cell r="IL34">
            <v>0</v>
          </cell>
          <cell r="IM34">
            <v>0</v>
          </cell>
          <cell r="IN34">
            <v>0</v>
          </cell>
          <cell r="IO34">
            <v>0</v>
          </cell>
          <cell r="IP34">
            <v>0</v>
          </cell>
          <cell r="IQ34">
            <v>0</v>
          </cell>
          <cell r="IR34">
            <v>0</v>
          </cell>
        </row>
        <row r="35">
          <cell r="GQ35" t="str">
            <v xml:space="preserve">stopa procentowa </v>
          </cell>
          <cell r="GR35">
            <v>0</v>
          </cell>
          <cell r="GS35">
            <v>0</v>
          </cell>
          <cell r="GT35">
            <v>0</v>
          </cell>
          <cell r="GU35">
            <v>0</v>
          </cell>
          <cell r="GV35">
            <v>0</v>
          </cell>
          <cell r="GW35">
            <v>0</v>
          </cell>
          <cell r="GX35">
            <v>0</v>
          </cell>
          <cell r="GY35">
            <v>0</v>
          </cell>
          <cell r="GZ35">
            <v>0</v>
          </cell>
          <cell r="HA35">
            <v>0</v>
          </cell>
          <cell r="HB35">
            <v>0</v>
          </cell>
          <cell r="HC35">
            <v>0</v>
          </cell>
          <cell r="HE35">
            <v>0</v>
          </cell>
          <cell r="HF35">
            <v>0</v>
          </cell>
          <cell r="HG35">
            <v>0</v>
          </cell>
          <cell r="HH35">
            <v>0</v>
          </cell>
          <cell r="HI35">
            <v>0</v>
          </cell>
          <cell r="HJ35">
            <v>0</v>
          </cell>
          <cell r="HK35">
            <v>0</v>
          </cell>
          <cell r="HL35">
            <v>0</v>
          </cell>
          <cell r="HM35">
            <v>0</v>
          </cell>
          <cell r="HN35">
            <v>0</v>
          </cell>
          <cell r="HO35">
            <v>0</v>
          </cell>
          <cell r="HP35">
            <v>0</v>
          </cell>
          <cell r="HS35" t="str">
            <v xml:space="preserve">stopa procentowa </v>
          </cell>
          <cell r="HT35">
            <v>0</v>
          </cell>
          <cell r="HU35">
            <v>0</v>
          </cell>
          <cell r="HV35">
            <v>0</v>
          </cell>
          <cell r="HW35">
            <v>0</v>
          </cell>
          <cell r="HX35">
            <v>0</v>
          </cell>
          <cell r="HY35">
            <v>0</v>
          </cell>
          <cell r="HZ35">
            <v>0</v>
          </cell>
          <cell r="IA35">
            <v>0</v>
          </cell>
          <cell r="IB35">
            <v>0</v>
          </cell>
          <cell r="IC35">
            <v>0</v>
          </cell>
          <cell r="ID35">
            <v>0</v>
          </cell>
          <cell r="IE35">
            <v>0</v>
          </cell>
          <cell r="IG35">
            <v>0</v>
          </cell>
          <cell r="IH35">
            <v>0</v>
          </cell>
          <cell r="II35">
            <v>0</v>
          </cell>
          <cell r="IJ35">
            <v>0</v>
          </cell>
          <cell r="IK35">
            <v>0</v>
          </cell>
          <cell r="IL35">
            <v>0</v>
          </cell>
          <cell r="IM35">
            <v>0</v>
          </cell>
          <cell r="IN35">
            <v>0</v>
          </cell>
          <cell r="IO35">
            <v>0</v>
          </cell>
          <cell r="IP35">
            <v>0</v>
          </cell>
          <cell r="IQ35">
            <v>0</v>
          </cell>
          <cell r="IR35">
            <v>0</v>
          </cell>
        </row>
        <row r="36">
          <cell r="GQ36" t="str">
            <v>wynik odsetkowy</v>
          </cell>
          <cell r="GR36">
            <v>0</v>
          </cell>
          <cell r="GS36">
            <v>0</v>
          </cell>
          <cell r="GT36">
            <v>0</v>
          </cell>
          <cell r="GU36">
            <v>-1.8178275799086776E-5</v>
          </cell>
          <cell r="GV36">
            <v>1.9590166210045666E-5</v>
          </cell>
          <cell r="GW36">
            <v>0</v>
          </cell>
          <cell r="GX36">
            <v>0</v>
          </cell>
          <cell r="GY36">
            <v>0</v>
          </cell>
          <cell r="GZ36">
            <v>-1.2045360730593613E-6</v>
          </cell>
          <cell r="HA36">
            <v>1.2486209132420093E-6</v>
          </cell>
          <cell r="HB36">
            <v>0</v>
          </cell>
          <cell r="HC36">
            <v>0</v>
          </cell>
          <cell r="HE36">
            <v>0</v>
          </cell>
          <cell r="HF36">
            <v>0</v>
          </cell>
          <cell r="HG36">
            <v>0</v>
          </cell>
          <cell r="HH36">
            <v>-1.8178275799086776E-5</v>
          </cell>
          <cell r="HI36">
            <v>1.4118904109588901E-6</v>
          </cell>
          <cell r="HJ36">
            <v>1.4118904109588901E-6</v>
          </cell>
          <cell r="HK36">
            <v>1.4118904109588901E-6</v>
          </cell>
          <cell r="HL36">
            <v>1.4118904109588901E-6</v>
          </cell>
          <cell r="HM36">
            <v>2.0735433789952884E-7</v>
          </cell>
          <cell r="HN36">
            <v>1.4559752511415382E-6</v>
          </cell>
          <cell r="HO36">
            <v>1.4559752511415382E-6</v>
          </cell>
          <cell r="HP36">
            <v>1.4559752511415382E-6</v>
          </cell>
          <cell r="HS36" t="str">
            <v>wynik odsetkowy</v>
          </cell>
          <cell r="HT36">
            <v>0</v>
          </cell>
          <cell r="HU36">
            <v>0</v>
          </cell>
          <cell r="HV36">
            <v>0</v>
          </cell>
          <cell r="HW36">
            <v>0</v>
          </cell>
          <cell r="HX36">
            <v>0</v>
          </cell>
          <cell r="HY36">
            <v>0</v>
          </cell>
          <cell r="HZ36">
            <v>0</v>
          </cell>
          <cell r="IA36">
            <v>0</v>
          </cell>
          <cell r="IB36">
            <v>0</v>
          </cell>
          <cell r="IC36">
            <v>0</v>
          </cell>
          <cell r="ID36">
            <v>0</v>
          </cell>
          <cell r="IE36">
            <v>0</v>
          </cell>
          <cell r="IG36">
            <v>0</v>
          </cell>
          <cell r="IH36">
            <v>0</v>
          </cell>
          <cell r="II36">
            <v>0</v>
          </cell>
          <cell r="IJ36">
            <v>0</v>
          </cell>
          <cell r="IK36">
            <v>0</v>
          </cell>
          <cell r="IL36">
            <v>0</v>
          </cell>
          <cell r="IM36">
            <v>0</v>
          </cell>
          <cell r="IN36">
            <v>0</v>
          </cell>
          <cell r="IO36">
            <v>0</v>
          </cell>
          <cell r="IP36">
            <v>0</v>
          </cell>
          <cell r="IQ36">
            <v>0</v>
          </cell>
          <cell r="IR36">
            <v>0</v>
          </cell>
        </row>
        <row r="37">
          <cell r="GQ37" t="str">
            <v>przychody prowizyjne</v>
          </cell>
          <cell r="GR37">
            <v>0</v>
          </cell>
          <cell r="GS37">
            <v>0</v>
          </cell>
          <cell r="GT37">
            <v>0</v>
          </cell>
          <cell r="GU37">
            <v>0</v>
          </cell>
          <cell r="GV37">
            <v>0</v>
          </cell>
          <cell r="GW37">
            <v>0</v>
          </cell>
          <cell r="GX37">
            <v>0</v>
          </cell>
          <cell r="GY37">
            <v>0</v>
          </cell>
          <cell r="GZ37">
            <v>0</v>
          </cell>
          <cell r="HA37">
            <v>0</v>
          </cell>
          <cell r="HB37">
            <v>0</v>
          </cell>
          <cell r="HC37">
            <v>0</v>
          </cell>
          <cell r="HE37">
            <v>0</v>
          </cell>
          <cell r="HF37">
            <v>0</v>
          </cell>
          <cell r="HG37">
            <v>0</v>
          </cell>
          <cell r="HH37">
            <v>0</v>
          </cell>
          <cell r="HI37">
            <v>0</v>
          </cell>
          <cell r="HJ37">
            <v>0</v>
          </cell>
          <cell r="HK37">
            <v>0</v>
          </cell>
          <cell r="HL37">
            <v>0</v>
          </cell>
          <cell r="HM37">
            <v>0</v>
          </cell>
          <cell r="HN37">
            <v>0</v>
          </cell>
          <cell r="HO37">
            <v>0</v>
          </cell>
          <cell r="HP37">
            <v>0</v>
          </cell>
          <cell r="HS37" t="str">
            <v>przychody prowizyjne</v>
          </cell>
          <cell r="HT37">
            <v>12</v>
          </cell>
          <cell r="HU37">
            <v>0</v>
          </cell>
          <cell r="HV37">
            <v>0</v>
          </cell>
          <cell r="HW37">
            <v>12</v>
          </cell>
          <cell r="HX37">
            <v>0</v>
          </cell>
          <cell r="HY37">
            <v>0</v>
          </cell>
          <cell r="HZ37">
            <v>24</v>
          </cell>
          <cell r="IA37">
            <v>0</v>
          </cell>
          <cell r="IB37">
            <v>0</v>
          </cell>
          <cell r="IC37">
            <v>24</v>
          </cell>
          <cell r="ID37">
            <v>0</v>
          </cell>
          <cell r="IE37">
            <v>0</v>
          </cell>
          <cell r="IG37">
            <v>12</v>
          </cell>
          <cell r="IH37">
            <v>12</v>
          </cell>
          <cell r="II37">
            <v>12</v>
          </cell>
          <cell r="IJ37">
            <v>24</v>
          </cell>
          <cell r="IK37">
            <v>24</v>
          </cell>
          <cell r="IL37">
            <v>24</v>
          </cell>
          <cell r="IM37">
            <v>48</v>
          </cell>
          <cell r="IN37">
            <v>48</v>
          </cell>
          <cell r="IO37">
            <v>48</v>
          </cell>
          <cell r="IP37">
            <v>72</v>
          </cell>
          <cell r="IQ37">
            <v>72</v>
          </cell>
          <cell r="IR37">
            <v>72</v>
          </cell>
        </row>
        <row r="38">
          <cell r="GQ38" t="str">
            <v>koszty prowizyjne w tym:</v>
          </cell>
          <cell r="GR38">
            <v>0</v>
          </cell>
          <cell r="GS38">
            <v>0</v>
          </cell>
          <cell r="GT38">
            <v>0</v>
          </cell>
          <cell r="GU38">
            <v>0</v>
          </cell>
          <cell r="GV38">
            <v>0</v>
          </cell>
          <cell r="GW38">
            <v>0</v>
          </cell>
          <cell r="GX38">
            <v>0</v>
          </cell>
          <cell r="GY38">
            <v>0</v>
          </cell>
          <cell r="GZ38">
            <v>0</v>
          </cell>
          <cell r="HA38">
            <v>0</v>
          </cell>
          <cell r="HB38">
            <v>0</v>
          </cell>
          <cell r="HC38">
            <v>0</v>
          </cell>
          <cell r="HE38">
            <v>0</v>
          </cell>
          <cell r="HF38">
            <v>0</v>
          </cell>
          <cell r="HG38">
            <v>0</v>
          </cell>
          <cell r="HH38">
            <v>0</v>
          </cell>
          <cell r="HI38">
            <v>0</v>
          </cell>
          <cell r="HJ38">
            <v>0</v>
          </cell>
          <cell r="HK38">
            <v>0</v>
          </cell>
          <cell r="HL38">
            <v>0</v>
          </cell>
          <cell r="HM38">
            <v>0</v>
          </cell>
          <cell r="HN38">
            <v>0</v>
          </cell>
          <cell r="HO38">
            <v>0</v>
          </cell>
          <cell r="HP38">
            <v>0</v>
          </cell>
          <cell r="HS38" t="str">
            <v>koszty prowizyjne w tym:</v>
          </cell>
          <cell r="HT38">
            <v>0</v>
          </cell>
          <cell r="HU38">
            <v>0</v>
          </cell>
          <cell r="HV38">
            <v>0</v>
          </cell>
          <cell r="HW38">
            <v>0</v>
          </cell>
          <cell r="HX38">
            <v>0</v>
          </cell>
          <cell r="HY38">
            <v>0</v>
          </cell>
          <cell r="HZ38">
            <v>0</v>
          </cell>
          <cell r="IA38">
            <v>0</v>
          </cell>
          <cell r="IB38">
            <v>0</v>
          </cell>
          <cell r="IC38">
            <v>0</v>
          </cell>
          <cell r="ID38">
            <v>0</v>
          </cell>
          <cell r="IE38">
            <v>0</v>
          </cell>
          <cell r="IG38">
            <v>0</v>
          </cell>
          <cell r="IH38">
            <v>0</v>
          </cell>
          <cell r="II38">
            <v>0</v>
          </cell>
          <cell r="IJ38">
            <v>0</v>
          </cell>
          <cell r="IK38">
            <v>0</v>
          </cell>
          <cell r="IL38">
            <v>0</v>
          </cell>
          <cell r="IM38">
            <v>0</v>
          </cell>
          <cell r="IN38">
            <v>0</v>
          </cell>
          <cell r="IO38">
            <v>0</v>
          </cell>
          <cell r="IP38">
            <v>0</v>
          </cell>
          <cell r="IQ38">
            <v>0</v>
          </cell>
          <cell r="IR38">
            <v>0</v>
          </cell>
        </row>
        <row r="39">
          <cell r="GQ39" t="str">
            <v>obsługa kredytów przez urzędy pocztowe</v>
          </cell>
          <cell r="GR39">
            <v>0</v>
          </cell>
          <cell r="GS39">
            <v>0</v>
          </cell>
          <cell r="GT39">
            <v>0</v>
          </cell>
          <cell r="GU39">
            <v>0</v>
          </cell>
          <cell r="GV39">
            <v>0</v>
          </cell>
          <cell r="GW39">
            <v>0</v>
          </cell>
          <cell r="GX39">
            <v>0</v>
          </cell>
          <cell r="GY39">
            <v>0</v>
          </cell>
          <cell r="GZ39">
            <v>0</v>
          </cell>
          <cell r="HA39">
            <v>0</v>
          </cell>
          <cell r="HB39">
            <v>0</v>
          </cell>
          <cell r="HC39">
            <v>0</v>
          </cell>
          <cell r="HE39">
            <v>0</v>
          </cell>
          <cell r="HF39">
            <v>0</v>
          </cell>
          <cell r="HG39">
            <v>0</v>
          </cell>
          <cell r="HH39">
            <v>0</v>
          </cell>
          <cell r="HI39">
            <v>0</v>
          </cell>
          <cell r="HJ39">
            <v>0</v>
          </cell>
          <cell r="HK39">
            <v>0</v>
          </cell>
          <cell r="HL39">
            <v>0</v>
          </cell>
          <cell r="HM39">
            <v>0</v>
          </cell>
          <cell r="HN39">
            <v>0</v>
          </cell>
          <cell r="HO39">
            <v>0</v>
          </cell>
          <cell r="HP39">
            <v>0</v>
          </cell>
          <cell r="HS39" t="str">
            <v>obsługa kredytów przez urzędy pocztowe</v>
          </cell>
          <cell r="HT39">
            <v>0</v>
          </cell>
          <cell r="HU39">
            <v>0</v>
          </cell>
          <cell r="HV39">
            <v>0</v>
          </cell>
          <cell r="HW39">
            <v>0</v>
          </cell>
          <cell r="HX39">
            <v>0</v>
          </cell>
          <cell r="HY39">
            <v>0</v>
          </cell>
          <cell r="HZ39">
            <v>0</v>
          </cell>
          <cell r="IA39">
            <v>0</v>
          </cell>
          <cell r="IB39">
            <v>0</v>
          </cell>
          <cell r="IC39">
            <v>0</v>
          </cell>
          <cell r="ID39">
            <v>0</v>
          </cell>
          <cell r="IE39">
            <v>0</v>
          </cell>
          <cell r="IG39">
            <v>0</v>
          </cell>
          <cell r="IH39">
            <v>0</v>
          </cell>
          <cell r="II39">
            <v>0</v>
          </cell>
          <cell r="IJ39">
            <v>0</v>
          </cell>
          <cell r="IK39">
            <v>0</v>
          </cell>
          <cell r="IL39">
            <v>0</v>
          </cell>
          <cell r="IM39">
            <v>0</v>
          </cell>
          <cell r="IN39">
            <v>0</v>
          </cell>
          <cell r="IO39">
            <v>0</v>
          </cell>
          <cell r="IP39">
            <v>0</v>
          </cell>
          <cell r="IQ39">
            <v>0</v>
          </cell>
          <cell r="IR39">
            <v>0</v>
          </cell>
        </row>
        <row r="40">
          <cell r="GQ40" t="str">
            <v>wynik na działalności</v>
          </cell>
          <cell r="GR40">
            <v>0</v>
          </cell>
          <cell r="GS40">
            <v>0</v>
          </cell>
          <cell r="GT40">
            <v>0</v>
          </cell>
          <cell r="GU40">
            <v>-1.8178275799086776E-5</v>
          </cell>
          <cell r="GV40">
            <v>1.9590166210045666E-5</v>
          </cell>
          <cell r="GW40">
            <v>0</v>
          </cell>
          <cell r="GX40">
            <v>0</v>
          </cell>
          <cell r="GY40">
            <v>0</v>
          </cell>
          <cell r="GZ40">
            <v>-1.2045360730593613E-6</v>
          </cell>
          <cell r="HA40">
            <v>1.2486209132420093E-6</v>
          </cell>
          <cell r="HB40">
            <v>0</v>
          </cell>
          <cell r="HC40">
            <v>0</v>
          </cell>
          <cell r="HE40">
            <v>0</v>
          </cell>
          <cell r="HF40">
            <v>0</v>
          </cell>
          <cell r="HG40">
            <v>0</v>
          </cell>
          <cell r="HH40">
            <v>-1.8178275799086776E-5</v>
          </cell>
          <cell r="HI40">
            <v>1.4118904109588901E-6</v>
          </cell>
          <cell r="HJ40">
            <v>1.4118904109588901E-6</v>
          </cell>
          <cell r="HK40">
            <v>1.4118904109588901E-6</v>
          </cell>
          <cell r="HL40">
            <v>1.4118904109588901E-6</v>
          </cell>
          <cell r="HM40">
            <v>2.0735433789952884E-7</v>
          </cell>
          <cell r="HN40">
            <v>1.4559752511415382E-6</v>
          </cell>
          <cell r="HO40">
            <v>1.4559752511415382E-6</v>
          </cell>
          <cell r="HP40">
            <v>1.4559752511415382E-6</v>
          </cell>
          <cell r="HS40" t="str">
            <v>wynik na działalności</v>
          </cell>
          <cell r="HT40">
            <v>12</v>
          </cell>
          <cell r="HU40">
            <v>0</v>
          </cell>
          <cell r="HV40">
            <v>0</v>
          </cell>
          <cell r="HW40">
            <v>12</v>
          </cell>
          <cell r="HX40">
            <v>0</v>
          </cell>
          <cell r="HY40">
            <v>0</v>
          </cell>
          <cell r="HZ40">
            <v>24</v>
          </cell>
          <cell r="IA40">
            <v>0</v>
          </cell>
          <cell r="IB40">
            <v>0</v>
          </cell>
          <cell r="IC40">
            <v>24</v>
          </cell>
          <cell r="ID40">
            <v>0</v>
          </cell>
          <cell r="IE40">
            <v>0</v>
          </cell>
          <cell r="IG40">
            <v>12</v>
          </cell>
          <cell r="IH40">
            <v>12</v>
          </cell>
          <cell r="II40">
            <v>12</v>
          </cell>
          <cell r="IJ40">
            <v>24</v>
          </cell>
          <cell r="IK40">
            <v>24</v>
          </cell>
          <cell r="IL40">
            <v>24</v>
          </cell>
          <cell r="IM40">
            <v>48</v>
          </cell>
          <cell r="IN40">
            <v>48</v>
          </cell>
          <cell r="IO40">
            <v>48</v>
          </cell>
          <cell r="IP40">
            <v>72</v>
          </cell>
          <cell r="IQ40">
            <v>72</v>
          </cell>
          <cell r="IR40">
            <v>72</v>
          </cell>
        </row>
        <row r="41">
          <cell r="GQ41" t="str">
            <v>kapitał</v>
          </cell>
          <cell r="GR41">
            <v>0</v>
          </cell>
          <cell r="GS41">
            <v>0</v>
          </cell>
          <cell r="GT41">
            <v>0</v>
          </cell>
          <cell r="GU41">
            <v>6.5439999999999997E-4</v>
          </cell>
          <cell r="GV41">
            <v>-6.5439999999999997E-4</v>
          </cell>
          <cell r="GW41">
            <v>0</v>
          </cell>
          <cell r="GX41">
            <v>0</v>
          </cell>
          <cell r="GY41">
            <v>0</v>
          </cell>
          <cell r="GZ41">
            <v>3.6920000000000006E-5</v>
          </cell>
          <cell r="HA41">
            <v>-3.6920000000000006E-5</v>
          </cell>
          <cell r="HB41">
            <v>0</v>
          </cell>
          <cell r="HC41">
            <v>0</v>
          </cell>
          <cell r="HE41">
            <v>0</v>
          </cell>
          <cell r="HF41">
            <v>0</v>
          </cell>
          <cell r="HG41">
            <v>0</v>
          </cell>
          <cell r="HH41">
            <v>6.5439999999999997E-4</v>
          </cell>
          <cell r="HI41">
            <v>-6.5439999999999997E-4</v>
          </cell>
          <cell r="HJ41">
            <v>0</v>
          </cell>
          <cell r="HK41">
            <v>0</v>
          </cell>
          <cell r="HL41">
            <v>0</v>
          </cell>
          <cell r="HM41">
            <v>3.6920000000000006E-5</v>
          </cell>
          <cell r="HN41">
            <v>-3.6920000000000006E-5</v>
          </cell>
          <cell r="HO41">
            <v>0</v>
          </cell>
          <cell r="HP41">
            <v>0</v>
          </cell>
          <cell r="HS41" t="str">
            <v>kapitał</v>
          </cell>
          <cell r="HT41">
            <v>0</v>
          </cell>
          <cell r="HU41">
            <v>0</v>
          </cell>
          <cell r="HV41">
            <v>0</v>
          </cell>
          <cell r="HW41">
            <v>0</v>
          </cell>
          <cell r="HX41">
            <v>0</v>
          </cell>
          <cell r="HY41">
            <v>0</v>
          </cell>
          <cell r="HZ41">
            <v>0</v>
          </cell>
          <cell r="IA41">
            <v>0</v>
          </cell>
          <cell r="IB41">
            <v>0</v>
          </cell>
          <cell r="IC41">
            <v>0</v>
          </cell>
          <cell r="ID41">
            <v>0</v>
          </cell>
          <cell r="IE41">
            <v>0</v>
          </cell>
          <cell r="IG41">
            <v>0</v>
          </cell>
          <cell r="IH41">
            <v>0</v>
          </cell>
          <cell r="II41">
            <v>0</v>
          </cell>
          <cell r="IJ41">
            <v>0</v>
          </cell>
          <cell r="IK41">
            <v>0</v>
          </cell>
          <cell r="IL41">
            <v>0</v>
          </cell>
          <cell r="IM41">
            <v>0</v>
          </cell>
          <cell r="IN41">
            <v>0</v>
          </cell>
          <cell r="IO41">
            <v>0</v>
          </cell>
          <cell r="IP41">
            <v>0</v>
          </cell>
          <cell r="IQ41">
            <v>0</v>
          </cell>
          <cell r="IR41">
            <v>0</v>
          </cell>
        </row>
        <row r="42">
          <cell r="GQ42" t="str">
            <v>rynkowa marża odsetkowa</v>
          </cell>
          <cell r="GR42">
            <v>0</v>
          </cell>
          <cell r="GS42">
            <v>0</v>
          </cell>
          <cell r="GT42">
            <v>0</v>
          </cell>
          <cell r="GU42">
            <v>0</v>
          </cell>
          <cell r="GV42">
            <v>0</v>
          </cell>
          <cell r="GW42">
            <v>0</v>
          </cell>
          <cell r="GX42">
            <v>0</v>
          </cell>
          <cell r="GY42">
            <v>0</v>
          </cell>
          <cell r="GZ42">
            <v>0</v>
          </cell>
          <cell r="HA42">
            <v>0</v>
          </cell>
          <cell r="HB42">
            <v>0</v>
          </cell>
          <cell r="HC42">
            <v>0</v>
          </cell>
          <cell r="HE42">
            <v>0</v>
          </cell>
          <cell r="HF42">
            <v>0</v>
          </cell>
          <cell r="HG42">
            <v>0</v>
          </cell>
          <cell r="HH42">
            <v>0</v>
          </cell>
          <cell r="HI42">
            <v>0</v>
          </cell>
          <cell r="HJ42">
            <v>0</v>
          </cell>
          <cell r="HK42">
            <v>0</v>
          </cell>
          <cell r="HL42">
            <v>0</v>
          </cell>
          <cell r="HM42">
            <v>0</v>
          </cell>
          <cell r="HN42">
            <v>0</v>
          </cell>
          <cell r="HO42">
            <v>0</v>
          </cell>
          <cell r="HP42">
            <v>0</v>
          </cell>
          <cell r="HS42" t="str">
            <v>rynkowa marża odsetkowa</v>
          </cell>
          <cell r="HT42">
            <v>-3.95E-2</v>
          </cell>
          <cell r="HU42">
            <v>-3.95E-2</v>
          </cell>
          <cell r="HV42">
            <v>-3.95E-2</v>
          </cell>
          <cell r="HW42">
            <v>-3.95E-2</v>
          </cell>
          <cell r="HX42">
            <v>-3.95E-2</v>
          </cell>
          <cell r="HY42">
            <v>-3.95E-2</v>
          </cell>
          <cell r="HZ42">
            <v>-3.95E-2</v>
          </cell>
          <cell r="IA42">
            <v>-3.95E-2</v>
          </cell>
          <cell r="IB42">
            <v>-3.95E-2</v>
          </cell>
          <cell r="IC42">
            <v>-3.95E-2</v>
          </cell>
          <cell r="ID42">
            <v>-3.95E-2</v>
          </cell>
          <cell r="IE42">
            <v>-3.95E-2</v>
          </cell>
          <cell r="IG42">
            <v>-3.95E-2</v>
          </cell>
          <cell r="IH42">
            <v>-3.95E-2</v>
          </cell>
          <cell r="II42">
            <v>-3.95E-2</v>
          </cell>
          <cell r="IJ42">
            <v>-3.95E-2</v>
          </cell>
          <cell r="IK42">
            <v>-3.95E-2</v>
          </cell>
          <cell r="IL42">
            <v>-3.95E-2</v>
          </cell>
          <cell r="IM42">
            <v>-3.95E-2</v>
          </cell>
          <cell r="IN42">
            <v>-3.95E-2</v>
          </cell>
          <cell r="IO42">
            <v>-3.95E-2</v>
          </cell>
          <cell r="IP42">
            <v>-3.9499999999999993E-2</v>
          </cell>
          <cell r="IQ42">
            <v>-3.9499999999999993E-2</v>
          </cell>
          <cell r="IR42">
            <v>-3.9499999999999993E-2</v>
          </cell>
        </row>
        <row r="43">
          <cell r="GQ43" t="str">
            <v>wynik na działalności na produktach</v>
          </cell>
          <cell r="GR43">
            <v>494.84036001069711</v>
          </cell>
          <cell r="GS43">
            <v>442.52060935986589</v>
          </cell>
          <cell r="GT43">
            <v>319.69115281261742</v>
          </cell>
          <cell r="GU43">
            <v>553.0565997436679</v>
          </cell>
          <cell r="GV43">
            <v>415.47338728694228</v>
          </cell>
          <cell r="GW43">
            <v>365.66411033786108</v>
          </cell>
          <cell r="GX43">
            <v>592.06259725594327</v>
          </cell>
          <cell r="GY43">
            <v>446.18419319486992</v>
          </cell>
          <cell r="GZ43">
            <v>462.346039961038</v>
          </cell>
          <cell r="HA43">
            <v>405.42468777965576</v>
          </cell>
          <cell r="HB43">
            <v>435.47843831306841</v>
          </cell>
          <cell r="HC43">
            <v>1133.8267159371087</v>
          </cell>
          <cell r="HE43">
            <v>494.84036001069711</v>
          </cell>
          <cell r="HF43">
            <v>937.360969370563</v>
          </cell>
          <cell r="HG43">
            <v>1257.0521221831805</v>
          </cell>
          <cell r="HH43">
            <v>1810.1087219268484</v>
          </cell>
          <cell r="HI43">
            <v>2225.5821092137903</v>
          </cell>
          <cell r="HJ43">
            <v>2591.2462195516514</v>
          </cell>
          <cell r="HK43">
            <v>3183.3088168075947</v>
          </cell>
          <cell r="HL43">
            <v>3629.4930100024649</v>
          </cell>
          <cell r="HM43">
            <v>4091.8390499635029</v>
          </cell>
          <cell r="HN43">
            <v>4497.2637377431593</v>
          </cell>
          <cell r="HO43">
            <v>4932.7421760562274</v>
          </cell>
          <cell r="HP43">
            <v>6066.5688919933364</v>
          </cell>
          <cell r="HS43" t="str">
            <v>wynik na działalności na produktach</v>
          </cell>
          <cell r="HT43">
            <v>565.42434337787029</v>
          </cell>
          <cell r="HU43">
            <v>478.36655966677858</v>
          </cell>
          <cell r="HV43">
            <v>530.25746737251302</v>
          </cell>
          <cell r="HW43">
            <v>671.96925380979872</v>
          </cell>
          <cell r="HX43">
            <v>612.47644102958986</v>
          </cell>
          <cell r="HY43">
            <v>612.51998505793131</v>
          </cell>
          <cell r="HZ43">
            <v>584.01808675207656</v>
          </cell>
          <cell r="IA43">
            <v>486.68209636668246</v>
          </cell>
          <cell r="IB43">
            <v>456.79093545487342</v>
          </cell>
          <cell r="IC43">
            <v>587.41709572834691</v>
          </cell>
          <cell r="ID43">
            <v>548.51698246630644</v>
          </cell>
          <cell r="IE43">
            <v>571.1101065296798</v>
          </cell>
          <cell r="IG43">
            <v>565.42434337787029</v>
          </cell>
          <cell r="IH43">
            <v>1043.790903044649</v>
          </cell>
          <cell r="II43">
            <v>1574.048370417162</v>
          </cell>
          <cell r="IJ43">
            <v>2246.0176242269608</v>
          </cell>
          <cell r="IK43">
            <v>2858.4940652565506</v>
          </cell>
          <cell r="IL43">
            <v>3471.0140503144821</v>
          </cell>
          <cell r="IM43">
            <v>4055.0321370665588</v>
          </cell>
          <cell r="IN43">
            <v>4541.7142334332411</v>
          </cell>
          <cell r="IO43">
            <v>4998.5051688881149</v>
          </cell>
          <cell r="IP43">
            <v>5585.9222646164617</v>
          </cell>
          <cell r="IQ43">
            <v>6134.4392470827679</v>
          </cell>
          <cell r="IR43">
            <v>6705.5493536124477</v>
          </cell>
        </row>
        <row r="45">
          <cell r="GQ45" t="str">
            <v>koszty/doch. z tyt. rez. na należności</v>
          </cell>
          <cell r="GR45">
            <v>0</v>
          </cell>
          <cell r="GS45">
            <v>0</v>
          </cell>
          <cell r="GT45">
            <v>0</v>
          </cell>
          <cell r="GU45">
            <v>0</v>
          </cell>
          <cell r="GV45">
            <v>0</v>
          </cell>
          <cell r="GW45">
            <v>0</v>
          </cell>
          <cell r="GX45">
            <v>0</v>
          </cell>
          <cell r="GY45">
            <v>0</v>
          </cell>
          <cell r="GZ45">
            <v>0</v>
          </cell>
          <cell r="HA45">
            <v>0</v>
          </cell>
          <cell r="HB45">
            <v>0</v>
          </cell>
          <cell r="HC45">
            <v>0</v>
          </cell>
          <cell r="HE45">
            <v>0</v>
          </cell>
          <cell r="HF45">
            <v>0</v>
          </cell>
          <cell r="HG45">
            <v>0</v>
          </cell>
          <cell r="HH45">
            <v>0</v>
          </cell>
          <cell r="HI45">
            <v>0</v>
          </cell>
          <cell r="HJ45">
            <v>0</v>
          </cell>
          <cell r="HK45">
            <v>0</v>
          </cell>
          <cell r="HL45">
            <v>0</v>
          </cell>
          <cell r="HM45">
            <v>0</v>
          </cell>
          <cell r="HN45">
            <v>0</v>
          </cell>
          <cell r="HO45">
            <v>0</v>
          </cell>
          <cell r="HP45">
            <v>0</v>
          </cell>
          <cell r="HS45" t="str">
            <v>koszty/doch. z tyt. rez. na należności</v>
          </cell>
        </row>
        <row r="47">
          <cell r="GQ47" t="str">
            <v>wynik na działalności z uwzgl. rezerw na należności</v>
          </cell>
          <cell r="GR47">
            <v>494.84036001069711</v>
          </cell>
          <cell r="GS47">
            <v>442.52060935986589</v>
          </cell>
          <cell r="GT47">
            <v>319.69115281261742</v>
          </cell>
          <cell r="GU47">
            <v>553.0565997436679</v>
          </cell>
          <cell r="GV47">
            <v>415.47338728694228</v>
          </cell>
          <cell r="GW47">
            <v>365.66411033786108</v>
          </cell>
          <cell r="GX47">
            <v>592.06259725594327</v>
          </cell>
          <cell r="GY47">
            <v>446.18419319486992</v>
          </cell>
          <cell r="GZ47">
            <v>462.346039961038</v>
          </cell>
          <cell r="HA47">
            <v>405.42468777965576</v>
          </cell>
          <cell r="HB47">
            <v>435.47843831306841</v>
          </cell>
          <cell r="HC47">
            <v>1133.8267159371087</v>
          </cell>
          <cell r="HE47">
            <v>494.84036001069711</v>
          </cell>
          <cell r="HF47">
            <v>937.360969370563</v>
          </cell>
          <cell r="HG47">
            <v>1257.0521221831805</v>
          </cell>
          <cell r="HH47">
            <v>1810.1087219268484</v>
          </cell>
          <cell r="HI47">
            <v>2225.5821092137903</v>
          </cell>
          <cell r="HJ47">
            <v>2591.2462195516514</v>
          </cell>
          <cell r="HK47">
            <v>3183.3088168075947</v>
          </cell>
          <cell r="HL47">
            <v>3629.4930100024649</v>
          </cell>
          <cell r="HM47">
            <v>4091.8390499635029</v>
          </cell>
          <cell r="HN47">
            <v>4497.2637377431593</v>
          </cell>
          <cell r="HO47">
            <v>4932.7421760562274</v>
          </cell>
          <cell r="HP47">
            <v>6066.5688919933364</v>
          </cell>
          <cell r="HS47" t="str">
            <v>wynik na działalności z uwzgl. rezerw na należności</v>
          </cell>
          <cell r="HT47">
            <v>565.42434337787029</v>
          </cell>
          <cell r="HU47">
            <v>478.36655966677858</v>
          </cell>
          <cell r="HV47">
            <v>530.25746737251302</v>
          </cell>
          <cell r="HW47">
            <v>671.96925380979872</v>
          </cell>
          <cell r="HX47">
            <v>612.47644102958986</v>
          </cell>
          <cell r="HY47">
            <v>612.51998505793131</v>
          </cell>
          <cell r="HZ47">
            <v>584.01808675207656</v>
          </cell>
          <cell r="IA47">
            <v>486.68209636668246</v>
          </cell>
          <cell r="IB47">
            <v>456.79093545487342</v>
          </cell>
          <cell r="IC47">
            <v>587.41709572834691</v>
          </cell>
          <cell r="ID47">
            <v>548.51698246630644</v>
          </cell>
          <cell r="IE47">
            <v>571.1101065296798</v>
          </cell>
          <cell r="IG47">
            <v>565.42434337787029</v>
          </cell>
          <cell r="IH47">
            <v>1043.790903044649</v>
          </cell>
          <cell r="II47">
            <v>1574.048370417162</v>
          </cell>
          <cell r="IJ47">
            <v>2246.0176242269608</v>
          </cell>
          <cell r="IK47">
            <v>2858.4940652565506</v>
          </cell>
          <cell r="IL47">
            <v>3471.0140503144821</v>
          </cell>
          <cell r="IM47">
            <v>4055.0321370665588</v>
          </cell>
          <cell r="IN47">
            <v>4541.7142334332411</v>
          </cell>
          <cell r="IO47">
            <v>4998.5051688881149</v>
          </cell>
          <cell r="IP47">
            <v>5585.9222646164617</v>
          </cell>
          <cell r="IQ47">
            <v>6134.4392470827679</v>
          </cell>
          <cell r="IR47">
            <v>6705.5493536124477</v>
          </cell>
        </row>
        <row r="50">
          <cell r="GQ50" t="str">
            <v>Przychody z działalności roliczeniowej</v>
          </cell>
          <cell r="GR50">
            <v>5803.0692200000003</v>
          </cell>
          <cell r="GS50">
            <v>5293.6799399999991</v>
          </cell>
          <cell r="GT50">
            <v>5416.722859999998</v>
          </cell>
          <cell r="GU50">
            <v>5888.0321600000025</v>
          </cell>
          <cell r="GV50">
            <v>5494.9038900000014</v>
          </cell>
          <cell r="GW50">
            <v>5023.5203199999996</v>
          </cell>
          <cell r="GX50">
            <v>5712.2834499999954</v>
          </cell>
          <cell r="GY50">
            <v>5364.767540000008</v>
          </cell>
          <cell r="GZ50">
            <v>5046.548649999997</v>
          </cell>
          <cell r="HA50">
            <v>5898.0791000000027</v>
          </cell>
          <cell r="HB50">
            <v>5472.4535099999921</v>
          </cell>
          <cell r="HC50">
            <v>5505.5999400000001</v>
          </cell>
          <cell r="HE50">
            <v>5803.0692200000003</v>
          </cell>
          <cell r="HF50">
            <v>11096.749159999999</v>
          </cell>
          <cell r="HG50">
            <v>16513.472019999997</v>
          </cell>
          <cell r="HH50">
            <v>22401.50418</v>
          </cell>
          <cell r="HI50">
            <v>27896.408070000001</v>
          </cell>
          <cell r="HJ50">
            <v>32919.928390000001</v>
          </cell>
          <cell r="HK50">
            <v>38632.211839999996</v>
          </cell>
          <cell r="HL50">
            <v>43996.979380000004</v>
          </cell>
          <cell r="HM50">
            <v>49043.528030000001</v>
          </cell>
          <cell r="HN50">
            <v>54941.607130000004</v>
          </cell>
          <cell r="HO50">
            <v>60414.060639999996</v>
          </cell>
          <cell r="HP50">
            <v>65919.660579999996</v>
          </cell>
          <cell r="HT50">
            <v>5191.2643200000002</v>
          </cell>
          <cell r="HU50">
            <v>5171.63724</v>
          </cell>
          <cell r="HV50">
            <v>5152.0115900000001</v>
          </cell>
          <cell r="HW50">
            <v>5132.3843900000002</v>
          </cell>
          <cell r="HX50">
            <v>5112.7556399999994</v>
          </cell>
          <cell r="HY50">
            <v>5093.1284399999995</v>
          </cell>
          <cell r="HZ50">
            <v>4987.9158499999994</v>
          </cell>
          <cell r="IA50">
            <v>4969.1234999999997</v>
          </cell>
          <cell r="IB50">
            <v>4950.33115</v>
          </cell>
          <cell r="IC50">
            <v>4931.5388000000003</v>
          </cell>
          <cell r="ID50">
            <v>4912.7464500000006</v>
          </cell>
          <cell r="IE50">
            <v>4893.9585199999992</v>
          </cell>
          <cell r="IG50">
            <v>5191.2643200000002</v>
          </cell>
          <cell r="IH50">
            <v>10362.90156</v>
          </cell>
          <cell r="II50">
            <v>15514.91315</v>
          </cell>
          <cell r="IJ50">
            <v>20647.29754</v>
          </cell>
          <cell r="IK50">
            <v>25760.053179999999</v>
          </cell>
          <cell r="IL50">
            <v>30853.181619999999</v>
          </cell>
          <cell r="IM50">
            <v>35841.097470000001</v>
          </cell>
          <cell r="IN50">
            <v>40810.220970000002</v>
          </cell>
          <cell r="IO50">
            <v>45760.55212</v>
          </cell>
          <cell r="IP50">
            <v>50692.090920000002</v>
          </cell>
          <cell r="IQ50">
            <v>55604.837370000001</v>
          </cell>
          <cell r="IR50">
            <v>60498.795890000001</v>
          </cell>
        </row>
        <row r="52">
          <cell r="GQ52" t="str">
            <v>Wynik na działalności na produktach
z uwzględnieniem działalości rozliczeniowej</v>
          </cell>
          <cell r="GR52">
            <v>6297.909580010697</v>
          </cell>
          <cell r="GS52">
            <v>5736.2005493598654</v>
          </cell>
          <cell r="GT52">
            <v>5736.4140128126155</v>
          </cell>
          <cell r="GU52">
            <v>6441.0887597436704</v>
          </cell>
          <cell r="GV52">
            <v>5910.3772772869434</v>
          </cell>
          <cell r="GW52">
            <v>5389.1844303378602</v>
          </cell>
          <cell r="GX52">
            <v>6304.3460472559382</v>
          </cell>
          <cell r="GY52">
            <v>5810.9517331948782</v>
          </cell>
          <cell r="GZ52">
            <v>5508.8946899610346</v>
          </cell>
          <cell r="HA52">
            <v>6303.5037877796585</v>
          </cell>
          <cell r="HB52">
            <v>5907.9319483130603</v>
          </cell>
          <cell r="HC52">
            <v>6639.426655937109</v>
          </cell>
          <cell r="HE52">
            <v>6297.909580010697</v>
          </cell>
          <cell r="HF52">
            <v>12034.110129370561</v>
          </cell>
          <cell r="HG52">
            <v>17770.524142183178</v>
          </cell>
          <cell r="HH52">
            <v>24211.612901926848</v>
          </cell>
          <cell r="HI52">
            <v>30121.99017921379</v>
          </cell>
          <cell r="HJ52">
            <v>35511.17460955165</v>
          </cell>
          <cell r="HK52">
            <v>41815.520656807588</v>
          </cell>
          <cell r="HL52">
            <v>47626.472390002469</v>
          </cell>
          <cell r="HM52">
            <v>53135.367079963507</v>
          </cell>
          <cell r="HN52">
            <v>59438.870867743164</v>
          </cell>
          <cell r="HO52">
            <v>65346.802816056224</v>
          </cell>
          <cell r="HP52">
            <v>71986.229471993327</v>
          </cell>
          <cell r="HT52">
            <v>5756.6886633778704</v>
          </cell>
          <cell r="HU52">
            <v>5650.0037996667788</v>
          </cell>
          <cell r="HV52">
            <v>5682.2690573725131</v>
          </cell>
          <cell r="HW52">
            <v>5804.353643809799</v>
          </cell>
          <cell r="HX52">
            <v>5725.2320810295896</v>
          </cell>
          <cell r="HY52">
            <v>5705.6484250579306</v>
          </cell>
          <cell r="HZ52">
            <v>5571.9339367520761</v>
          </cell>
          <cell r="IA52">
            <v>5455.805596366682</v>
          </cell>
          <cell r="IB52">
            <v>5407.1220854548737</v>
          </cell>
          <cell r="IC52">
            <v>5518.9558957283471</v>
          </cell>
          <cell r="ID52">
            <v>5461.2634324663068</v>
          </cell>
          <cell r="IE52">
            <v>5465.068626529679</v>
          </cell>
          <cell r="IG52">
            <v>5756.6886633778704</v>
          </cell>
          <cell r="IH52">
            <v>11406.692463044648</v>
          </cell>
          <cell r="II52">
            <v>17088.961520417164</v>
          </cell>
          <cell r="IJ52">
            <v>22893.315164226959</v>
          </cell>
          <cell r="IK52">
            <v>28618.547245256548</v>
          </cell>
          <cell r="IL52">
            <v>34324.195670314482</v>
          </cell>
          <cell r="IM52">
            <v>39896.129607066556</v>
          </cell>
          <cell r="IN52">
            <v>45351.935203433241</v>
          </cell>
          <cell r="IO52">
            <v>50759.057288888114</v>
          </cell>
          <cell r="IP52">
            <v>56278.013184616466</v>
          </cell>
          <cell r="IQ52">
            <v>61739.276617082767</v>
          </cell>
          <cell r="IR52">
            <v>67204.34524361245</v>
          </cell>
        </row>
        <row r="56">
          <cell r="GQ56" t="str">
            <v>ROE dla obszaru</v>
          </cell>
          <cell r="GR56">
            <v>0.70505736296094745</v>
          </cell>
          <cell r="GS56">
            <v>0.73170780525344525</v>
          </cell>
          <cell r="GT56">
            <v>0.60191173084400518</v>
          </cell>
          <cell r="GU56">
            <v>0.64161280947510013</v>
          </cell>
          <cell r="GV56">
            <v>0.56321556606660006</v>
          </cell>
          <cell r="GW56">
            <v>0.44195135088358872</v>
          </cell>
          <cell r="GX56">
            <v>0.67050047457693696</v>
          </cell>
          <cell r="GY56">
            <v>0.84457314467922651</v>
          </cell>
          <cell r="GZ56">
            <v>0.72715488099480352</v>
          </cell>
          <cell r="HA56">
            <v>0.59294443551911602</v>
          </cell>
          <cell r="HB56">
            <v>0.98544376073924489</v>
          </cell>
          <cell r="HC56">
            <v>1.69445531671919</v>
          </cell>
          <cell r="HE56">
            <v>0.70505736296094745</v>
          </cell>
          <cell r="HF56">
            <v>0.73555825145635756</v>
          </cell>
          <cell r="HG56">
            <v>0.8152196883702546</v>
          </cell>
          <cell r="HH56">
            <v>0.52498647655102182</v>
          </cell>
          <cell r="HI56">
            <v>0.619383749209926</v>
          </cell>
          <cell r="HJ56">
            <v>0.51909098944621568</v>
          </cell>
          <cell r="HK56">
            <v>0.52715225497105289</v>
          </cell>
          <cell r="HL56">
            <v>0.87644460443530037</v>
          </cell>
          <cell r="HM56">
            <v>0.70719133666727585</v>
          </cell>
          <cell r="HN56">
            <v>0.67071848271869028</v>
          </cell>
          <cell r="HO56">
            <v>1.0026015960799171</v>
          </cell>
          <cell r="HP56">
            <v>0.77000828518669462</v>
          </cell>
          <cell r="HS56" t="str">
            <v>ROE dla obszaru</v>
          </cell>
          <cell r="HT56">
            <v>0.67993686250178564</v>
          </cell>
          <cell r="HU56">
            <v>0.7093667722124023</v>
          </cell>
          <cell r="HV56">
            <v>0.80723274961287528</v>
          </cell>
          <cell r="HW56">
            <v>0.7319815952922516</v>
          </cell>
          <cell r="HX56">
            <v>0.79506151881091991</v>
          </cell>
          <cell r="HY56">
            <v>0.83024004383119254</v>
          </cell>
          <cell r="HZ56">
            <v>0.82260779425414599</v>
          </cell>
          <cell r="IA56">
            <v>0.74069650448286917</v>
          </cell>
          <cell r="IB56">
            <v>0.75824898190211609</v>
          </cell>
          <cell r="IC56">
            <v>0.83111183076680717</v>
          </cell>
          <cell r="ID56">
            <v>0.77100890065508809</v>
          </cell>
          <cell r="IE56">
            <v>0.80678906210651635</v>
          </cell>
          <cell r="IG56">
            <v>0.67993686250178564</v>
          </cell>
          <cell r="IH56">
            <v>0.73456385780139644</v>
          </cell>
          <cell r="II56">
            <v>0.82537106217307166</v>
          </cell>
          <cell r="IJ56">
            <v>0.61165133460909482</v>
          </cell>
          <cell r="IK56">
            <v>0.76178670206835952</v>
          </cell>
          <cell r="IL56">
            <v>0.77979862402625844</v>
          </cell>
          <cell r="IM56">
            <v>0.83519263572199343</v>
          </cell>
          <cell r="IN56">
            <v>0.8818001127394054</v>
          </cell>
          <cell r="IO56">
            <v>0.91178640379222031</v>
          </cell>
          <cell r="IP56">
            <v>0.80592732463879013</v>
          </cell>
          <cell r="IQ56">
            <v>0.77449562907178704</v>
          </cell>
          <cell r="IR56">
            <v>0.80453204830065661</v>
          </cell>
        </row>
        <row r="57">
          <cell r="GQ57" t="str">
            <v>zwrot na aktywach prac. dla obszaru</v>
          </cell>
          <cell r="GR57">
            <v>8.4606883555313692E-3</v>
          </cell>
          <cell r="GS57">
            <v>8.7804936630413426E-3</v>
          </cell>
          <cell r="GT57">
            <v>7.2229407701280609E-3</v>
          </cell>
          <cell r="GU57">
            <v>7.6993541460875104E-3</v>
          </cell>
          <cell r="GV57">
            <v>6.7585863345075627E-3</v>
          </cell>
          <cell r="GW57">
            <v>5.3034162106030654E-3</v>
          </cell>
          <cell r="GX57">
            <v>8.0460056949232424E-3</v>
          </cell>
          <cell r="GY57">
            <v>1.0134877736150719E-2</v>
          </cell>
          <cell r="GZ57">
            <v>8.7258586094177241E-3</v>
          </cell>
          <cell r="HA57">
            <v>7.1153331968615468E-3</v>
          </cell>
          <cell r="HB57">
            <v>1.1825325128870938E-2</v>
          </cell>
          <cell r="HC57">
            <v>2.033346380063028E-2</v>
          </cell>
          <cell r="HE57">
            <v>8.4606883555313692E-3</v>
          </cell>
          <cell r="HF57">
            <v>8.8266990174762899E-3</v>
          </cell>
          <cell r="HG57">
            <v>9.7826362604430551E-3</v>
          </cell>
          <cell r="HH57">
            <v>6.2998380724034603E-3</v>
          </cell>
          <cell r="HI57">
            <v>7.4326044865231106E-3</v>
          </cell>
          <cell r="HJ57">
            <v>6.2290918733545891E-3</v>
          </cell>
          <cell r="HK57">
            <v>6.3258270596526353E-3</v>
          </cell>
          <cell r="HL57">
            <v>1.0517335253223604E-2</v>
          </cell>
          <cell r="HM57">
            <v>8.4862960764584012E-3</v>
          </cell>
          <cell r="HN57">
            <v>8.0486217594043803E-3</v>
          </cell>
          <cell r="HO57">
            <v>1.2031219152959004E-2</v>
          </cell>
          <cell r="HP57">
            <v>9.2400994222403346E-3</v>
          </cell>
          <cell r="HS57" t="str">
            <v>zwrot na aktywach prac. dla obszaru</v>
          </cell>
          <cell r="HT57">
            <v>8.1592423500214274E-3</v>
          </cell>
          <cell r="HU57">
            <v>8.5124012665488257E-3</v>
          </cell>
          <cell r="HV57">
            <v>9.686792995354505E-3</v>
          </cell>
          <cell r="HW57">
            <v>8.7837791435070207E-3</v>
          </cell>
          <cell r="HX57">
            <v>9.5407382257310415E-3</v>
          </cell>
          <cell r="HY57">
            <v>9.9628805259743113E-3</v>
          </cell>
          <cell r="HZ57">
            <v>9.8712935310497508E-3</v>
          </cell>
          <cell r="IA57">
            <v>8.8883580537944297E-3</v>
          </cell>
          <cell r="IB57">
            <v>9.0989877828253941E-3</v>
          </cell>
          <cell r="IC57">
            <v>9.9733419692016861E-3</v>
          </cell>
          <cell r="ID57">
            <v>9.2521068078610588E-3</v>
          </cell>
          <cell r="IE57">
            <v>9.6814687452781954E-3</v>
          </cell>
          <cell r="IG57">
            <v>8.1592423500214274E-3</v>
          </cell>
          <cell r="IH57">
            <v>8.8147662936167558E-3</v>
          </cell>
          <cell r="II57">
            <v>9.9044527460768611E-3</v>
          </cell>
          <cell r="IJ57">
            <v>7.3398160153091392E-3</v>
          </cell>
          <cell r="IK57">
            <v>9.1414404248203168E-3</v>
          </cell>
          <cell r="IL57">
            <v>9.3575834883151028E-3</v>
          </cell>
          <cell r="IM57">
            <v>1.002231162866392E-2</v>
          </cell>
          <cell r="IN57">
            <v>1.0581601352872866E-2</v>
          </cell>
          <cell r="IO57">
            <v>1.0941436845506644E-2</v>
          </cell>
          <cell r="IP57">
            <v>9.6711278956654809E-3</v>
          </cell>
          <cell r="IQ57">
            <v>9.2939475488614462E-3</v>
          </cell>
          <cell r="IR57">
            <v>9.6543845796078775E-3</v>
          </cell>
        </row>
        <row r="58">
          <cell r="GQ58" t="str">
            <v>marża odsetkowa 1 (na produktach)</v>
          </cell>
          <cell r="GR58">
            <v>2.575040703292892E-3</v>
          </cell>
          <cell r="GS58">
            <v>4.5186552171423752E-3</v>
          </cell>
          <cell r="GT58">
            <v>2.8299556301737716E-3</v>
          </cell>
          <cell r="GU58">
            <v>4.8862870604311683E-3</v>
          </cell>
          <cell r="GV58">
            <v>1.7852597913567264E-3</v>
          </cell>
          <cell r="GW58">
            <v>1.9095399299814109E-3</v>
          </cell>
          <cell r="GX58">
            <v>3.9199081083833714E-3</v>
          </cell>
          <cell r="GY58">
            <v>3.7867312363669818E-3</v>
          </cell>
          <cell r="GZ58">
            <v>4.0539399185098171E-3</v>
          </cell>
          <cell r="HA58">
            <v>1.2401312288891013E-3</v>
          </cell>
          <cell r="HB58">
            <v>3.2482664109007714E-3</v>
          </cell>
          <cell r="HC58">
            <v>1.5512585581722015E-2</v>
          </cell>
          <cell r="HE58">
            <v>2.575040703292892E-3</v>
          </cell>
          <cell r="HF58">
            <v>3.5626383302862137E-3</v>
          </cell>
          <cell r="HG58">
            <v>3.9190682282038381E-3</v>
          </cell>
          <cell r="HH58">
            <v>2.9742610426199364E-3</v>
          </cell>
          <cell r="HI58">
            <v>3.2204957641719053E-3</v>
          </cell>
          <cell r="HJ58">
            <v>2.6346475363687549E-3</v>
          </cell>
          <cell r="HK58">
            <v>2.7511295962648441E-3</v>
          </cell>
          <cell r="HL58">
            <v>4.4948161472984621E-3</v>
          </cell>
          <cell r="HM58">
            <v>3.6624934958493743E-3</v>
          </cell>
          <cell r="HN58">
            <v>3.286921392980788E-3</v>
          </cell>
          <cell r="HO58">
            <v>4.7713412913823463E-3</v>
          </cell>
          <cell r="HP58">
            <v>4.2970716339200818E-3</v>
          </cell>
          <cell r="HS58" t="str">
            <v>marża odsetkowa 1 (na produktach)</v>
          </cell>
          <cell r="HT58">
            <v>5.3942392377781178E-3</v>
          </cell>
          <cell r="HU58">
            <v>5.3162740835944588E-3</v>
          </cell>
          <cell r="HV58">
            <v>6.4056436099193415E-3</v>
          </cell>
          <cell r="HW58">
            <v>6.2790988480646579E-3</v>
          </cell>
          <cell r="HX58">
            <v>6.7428821541825916E-3</v>
          </cell>
          <cell r="HY58">
            <v>7.041437394614122E-3</v>
          </cell>
          <cell r="HZ58">
            <v>6.4297848388337204E-3</v>
          </cell>
          <cell r="IA58">
            <v>5.6080929127732722E-3</v>
          </cell>
          <cell r="IB58">
            <v>5.5212510294364312E-3</v>
          </cell>
          <cell r="IC58">
            <v>6.51637499494592E-3</v>
          </cell>
          <cell r="ID58">
            <v>6.2225204449592583E-3</v>
          </cell>
          <cell r="IE58">
            <v>6.636700932964746E-3</v>
          </cell>
          <cell r="IG58">
            <v>5.3942392377781178E-3</v>
          </cell>
          <cell r="IH58">
            <v>5.6798146026534524E-3</v>
          </cell>
          <cell r="II58">
            <v>6.4384235946424364E-3</v>
          </cell>
          <cell r="IJ58">
            <v>4.9135659077990928E-3</v>
          </cell>
          <cell r="IK58">
            <v>6.1927171587596837E-3</v>
          </cell>
          <cell r="IL58">
            <v>6.3875787963368572E-3</v>
          </cell>
          <cell r="IM58">
            <v>6.7962241476492141E-3</v>
          </cell>
          <cell r="IN58">
            <v>7.1220073095808944E-3</v>
          </cell>
          <cell r="IO58">
            <v>7.2979466747560336E-3</v>
          </cell>
          <cell r="IP58">
            <v>6.4367963471285332E-3</v>
          </cell>
          <cell r="IQ58">
            <v>6.1915604638529782E-3</v>
          </cell>
          <cell r="IR58">
            <v>6.4475612094166777E-3</v>
          </cell>
        </row>
        <row r="59">
          <cell r="GQ59" t="str">
            <v>marża prowizyjna</v>
          </cell>
          <cell r="GR59">
            <v>5.8856476522384767E-3</v>
          </cell>
          <cell r="GS59">
            <v>4.2618384458989666E-3</v>
          </cell>
          <cell r="GT59">
            <v>4.3929851399542906E-3</v>
          </cell>
          <cell r="GU59">
            <v>2.8130670856563425E-3</v>
          </cell>
          <cell r="GV59">
            <v>4.9733265431508352E-3</v>
          </cell>
          <cell r="GW59">
            <v>3.3938762806216549E-3</v>
          </cell>
          <cell r="GX59">
            <v>4.1260975865398718E-3</v>
          </cell>
          <cell r="GY59">
            <v>6.3481464997837351E-3</v>
          </cell>
          <cell r="GZ59">
            <v>4.671918690907907E-3</v>
          </cell>
          <cell r="HA59">
            <v>5.8752019679724444E-3</v>
          </cell>
          <cell r="HB59">
            <v>8.5770587179701697E-3</v>
          </cell>
          <cell r="HC59">
            <v>4.8208782189082628E-3</v>
          </cell>
          <cell r="HE59">
            <v>5.8856476522384767E-3</v>
          </cell>
          <cell r="HF59">
            <v>5.2640606871900749E-3</v>
          </cell>
          <cell r="HG59">
            <v>5.8635680322392161E-3</v>
          </cell>
          <cell r="HH59">
            <v>3.3255770297835243E-3</v>
          </cell>
          <cell r="HI59">
            <v>4.2121087223512058E-3</v>
          </cell>
          <cell r="HJ59">
            <v>3.5944443369858351E-3</v>
          </cell>
          <cell r="HK59">
            <v>3.5746974633877916E-3</v>
          </cell>
          <cell r="HL59">
            <v>6.0225191059251433E-3</v>
          </cell>
          <cell r="HM59">
            <v>4.8238025806090264E-3</v>
          </cell>
          <cell r="HN59">
            <v>4.7617003664235918E-3</v>
          </cell>
          <cell r="HO59">
            <v>7.2598778615766569E-3</v>
          </cell>
          <cell r="HP59">
            <v>4.9430277883202502E-3</v>
          </cell>
          <cell r="HS59" t="str">
            <v>marża prowizyjna</v>
          </cell>
          <cell r="HT59">
            <v>2.7650031122433073E-3</v>
          </cell>
          <cell r="HU59">
            <v>3.1961271829543691E-3</v>
          </cell>
          <cell r="HV59">
            <v>3.2811493854351644E-3</v>
          </cell>
          <cell r="HW59">
            <v>2.5046802954423633E-3</v>
          </cell>
          <cell r="HX59">
            <v>2.7978560715484491E-3</v>
          </cell>
          <cell r="HY59">
            <v>2.9214431313601876E-3</v>
          </cell>
          <cell r="HZ59">
            <v>3.4415086922160295E-3</v>
          </cell>
          <cell r="IA59">
            <v>3.2802651410211562E-3</v>
          </cell>
          <cell r="IB59">
            <v>3.5777367533889608E-3</v>
          </cell>
          <cell r="IC59">
            <v>3.4569669742557656E-3</v>
          </cell>
          <cell r="ID59">
            <v>3.0295863629018005E-3</v>
          </cell>
          <cell r="IE59">
            <v>3.0447678123134503E-3</v>
          </cell>
          <cell r="IG59">
            <v>2.7650031122433073E-3</v>
          </cell>
          <cell r="IH59">
            <v>3.1349516909633022E-3</v>
          </cell>
          <cell r="II59">
            <v>3.4660291514344225E-3</v>
          </cell>
          <cell r="IJ59">
            <v>2.4262501075100456E-3</v>
          </cell>
          <cell r="IK59">
            <v>2.9487232660606317E-3</v>
          </cell>
          <cell r="IL59">
            <v>2.9700046919782438E-3</v>
          </cell>
          <cell r="IM59">
            <v>3.2260874810147062E-3</v>
          </cell>
          <cell r="IN59">
            <v>3.4595940432919706E-3</v>
          </cell>
          <cell r="IO59">
            <v>3.6434901707506099E-3</v>
          </cell>
          <cell r="IP59">
            <v>3.2343315485369476E-3</v>
          </cell>
          <cell r="IQ59">
            <v>3.1023870850084676E-3</v>
          </cell>
          <cell r="IR59">
            <v>3.2068233701911999E-3</v>
          </cell>
        </row>
        <row r="61">
          <cell r="GQ61" t="str">
            <v>ROE dla obszaru</v>
          </cell>
          <cell r="GR61">
            <v>8.9733737978705719</v>
          </cell>
          <cell r="GS61">
            <v>9.4848073190020745</v>
          </cell>
          <cell r="GT61">
            <v>10.800470569523915</v>
          </cell>
          <cell r="GU61">
            <v>7.4724450574010906</v>
          </cell>
          <cell r="GV61">
            <v>8.0121051931427907</v>
          </cell>
          <cell r="GW61">
            <v>6.5135113668879328</v>
          </cell>
          <cell r="GX61">
            <v>7.1395609791493388</v>
          </cell>
          <cell r="GY61">
            <v>10.99943443478317</v>
          </cell>
          <cell r="GZ61">
            <v>8.6641158709374739</v>
          </cell>
          <cell r="HA61">
            <v>9.2190426678431123</v>
          </cell>
          <cell r="HB61">
            <v>13.369053815591505</v>
          </cell>
          <cell r="HC61">
            <v>9.9223379013621464</v>
          </cell>
          <cell r="HE61">
            <v>8.9733737978705719</v>
          </cell>
          <cell r="HF61">
            <v>9.4433087079964704</v>
          </cell>
          <cell r="HG61">
            <v>11.524487248950841</v>
          </cell>
          <cell r="HH61">
            <v>7.0221027030184748</v>
          </cell>
          <cell r="HI61">
            <v>8.3830073640629728</v>
          </cell>
          <cell r="HJ61">
            <v>7.1137704419531964</v>
          </cell>
          <cell r="HK61">
            <v>6.9246018138858743</v>
          </cell>
          <cell r="HL61">
            <v>11.500770118434842</v>
          </cell>
          <cell r="HM61">
            <v>9.1833698272958539</v>
          </cell>
          <cell r="HN61">
            <v>8.8646678531090561</v>
          </cell>
          <cell r="HO61">
            <v>13.282025790871328</v>
          </cell>
          <cell r="HP61">
            <v>9.136959309230301</v>
          </cell>
          <cell r="HS61" t="str">
            <v>ROE dla obszaru</v>
          </cell>
          <cell r="HT61">
            <v>6.9225615664037949</v>
          </cell>
          <cell r="HU61">
            <v>8.3783552118469125</v>
          </cell>
          <cell r="HV61">
            <v>8.6503518714251442</v>
          </cell>
          <cell r="HW61">
            <v>6.3227298209671998</v>
          </cell>
          <cell r="HX61">
            <v>7.431978454936977</v>
          </cell>
          <cell r="HY61">
            <v>7.7337195749742698</v>
          </cell>
          <cell r="HZ61">
            <v>7.8482437263748794</v>
          </cell>
          <cell r="IA61">
            <v>8.3033589370466174</v>
          </cell>
          <cell r="IB61">
            <v>8.9755389130781911</v>
          </cell>
          <cell r="IC61">
            <v>7.80853940373105</v>
          </cell>
          <cell r="ID61">
            <v>7.6764855963458301</v>
          </cell>
          <cell r="IE61">
            <v>7.7203284290268277</v>
          </cell>
          <cell r="IG61">
            <v>6.9225615664037949</v>
          </cell>
          <cell r="IH61">
            <v>8.0274162152280919</v>
          </cell>
          <cell r="II61">
            <v>8.9608010697939076</v>
          </cell>
          <cell r="IJ61">
            <v>6.2344687872364917</v>
          </cell>
          <cell r="IK61">
            <v>7.6268231545182008</v>
          </cell>
          <cell r="IL61">
            <v>7.7112798065724437</v>
          </cell>
          <cell r="IM61">
            <v>8.2171860827068084</v>
          </cell>
          <cell r="IN61">
            <v>8.8053407854123797</v>
          </cell>
          <cell r="IO61">
            <v>9.2590518048045904</v>
          </cell>
          <cell r="IP61">
            <v>8.1196956300606029</v>
          </cell>
          <cell r="IQ61">
            <v>7.7948118737542087</v>
          </cell>
          <cell r="IR61">
            <v>8.0631797161287313</v>
          </cell>
        </row>
        <row r="62">
          <cell r="GQ62" t="str">
            <v>zwrot na aktywach prac. dla obszaru</v>
          </cell>
          <cell r="GR62">
            <v>0.10768048557444686</v>
          </cell>
          <cell r="GS62">
            <v>0.11381768782802489</v>
          </cell>
          <cell r="GT62">
            <v>0.12960564683428696</v>
          </cell>
          <cell r="GU62">
            <v>8.9669345724533833E-2</v>
          </cell>
          <cell r="GV62">
            <v>9.6145255798218934E-2</v>
          </cell>
          <cell r="GW62">
            <v>7.8162136402655194E-2</v>
          </cell>
          <cell r="GX62">
            <v>8.5674731749792066E-2</v>
          </cell>
          <cell r="GY62">
            <v>0.13199321321739804</v>
          </cell>
          <cell r="GZ62">
            <v>0.10396939089782822</v>
          </cell>
          <cell r="HA62">
            <v>0.11062851155750894</v>
          </cell>
          <cell r="HB62">
            <v>0.16042864578709803</v>
          </cell>
          <cell r="HC62">
            <v>0.11906805481634576</v>
          </cell>
          <cell r="HE62">
            <v>0.10768048557444686</v>
          </cell>
          <cell r="HF62">
            <v>0.11331970449595764</v>
          </cell>
          <cell r="HG62">
            <v>0.13829384698741007</v>
          </cell>
          <cell r="HH62">
            <v>8.4265237168454327E-2</v>
          </cell>
          <cell r="HI62">
            <v>0.10059608154745595</v>
          </cell>
          <cell r="HJ62">
            <v>8.5365245303438364E-2</v>
          </cell>
          <cell r="HK62">
            <v>8.3095221766630492E-2</v>
          </cell>
          <cell r="HL62">
            <v>0.13800924142121809</v>
          </cell>
          <cell r="HM62">
            <v>0.11020043840089293</v>
          </cell>
          <cell r="HN62">
            <v>0.10637601379825204</v>
          </cell>
          <cell r="HO62">
            <v>0.15938430949045596</v>
          </cell>
          <cell r="HP62">
            <v>0.10964351171076361</v>
          </cell>
          <cell r="HS62" t="str">
            <v>zwrot na aktywach prac. dla obszaru</v>
          </cell>
          <cell r="HT62">
            <v>8.3070738796845525E-2</v>
          </cell>
          <cell r="HU62">
            <v>0.10054026254216294</v>
          </cell>
          <cell r="HV62">
            <v>0.10380422245710175</v>
          </cell>
          <cell r="HW62">
            <v>7.5872757851606396E-2</v>
          </cell>
          <cell r="HX62">
            <v>8.9183741459243737E-2</v>
          </cell>
          <cell r="HY62">
            <v>9.2804634899691249E-2</v>
          </cell>
          <cell r="HZ62">
            <v>9.4178924716498552E-2</v>
          </cell>
          <cell r="IA62">
            <v>9.9640307244559426E-2</v>
          </cell>
          <cell r="IB62">
            <v>0.10770646695693831</v>
          </cell>
          <cell r="IC62">
            <v>9.3702472844772594E-2</v>
          </cell>
          <cell r="ID62">
            <v>9.2117827156149981E-2</v>
          </cell>
          <cell r="IE62">
            <v>9.2643941148321918E-2</v>
          </cell>
          <cell r="IG62">
            <v>8.3070738796845525E-2</v>
          </cell>
          <cell r="IH62">
            <v>9.6328994582737096E-2</v>
          </cell>
          <cell r="II62">
            <v>0.10752961283752691</v>
          </cell>
          <cell r="IJ62">
            <v>7.4813625446837909E-2</v>
          </cell>
          <cell r="IK62">
            <v>9.152187785421842E-2</v>
          </cell>
          <cell r="IL62">
            <v>9.2535357678869334E-2</v>
          </cell>
          <cell r="IM62">
            <v>9.8606232992481696E-2</v>
          </cell>
          <cell r="IN62">
            <v>0.10566408942494857</v>
          </cell>
          <cell r="IO62">
            <v>0.1111086216576551</v>
          </cell>
          <cell r="IP62">
            <v>9.7436347560727221E-2</v>
          </cell>
          <cell r="IQ62">
            <v>9.3537742485050507E-2</v>
          </cell>
          <cell r="IR62">
            <v>9.6758156593544767E-2</v>
          </cell>
        </row>
        <row r="63">
          <cell r="GQ63" t="str">
            <v>marża odsetkowa 1 (na produktach)</v>
          </cell>
          <cell r="GR63">
            <v>2.575040703292892E-3</v>
          </cell>
          <cell r="GS63">
            <v>4.5186552171423752E-3</v>
          </cell>
          <cell r="GT63">
            <v>2.8299556301737716E-3</v>
          </cell>
          <cell r="GU63">
            <v>4.8862870604311683E-3</v>
          </cell>
          <cell r="GV63">
            <v>1.7852597913567264E-3</v>
          </cell>
          <cell r="GW63">
            <v>1.9095399299814109E-3</v>
          </cell>
          <cell r="GX63">
            <v>3.9199081083833714E-3</v>
          </cell>
          <cell r="GY63">
            <v>3.7867312363669818E-3</v>
          </cell>
          <cell r="GZ63">
            <v>4.0539399185098171E-3</v>
          </cell>
          <cell r="HA63">
            <v>1.2401312288891013E-3</v>
          </cell>
          <cell r="HB63">
            <v>3.2482664109007714E-3</v>
          </cell>
          <cell r="HC63">
            <v>1.5512585581722015E-2</v>
          </cell>
          <cell r="HE63">
            <v>2.575040703292892E-3</v>
          </cell>
          <cell r="HF63">
            <v>3.5626383302862137E-3</v>
          </cell>
          <cell r="HG63">
            <v>3.9190682282038381E-3</v>
          </cell>
          <cell r="HH63">
            <v>2.9742610426199364E-3</v>
          </cell>
          <cell r="HI63">
            <v>3.2204957641719053E-3</v>
          </cell>
          <cell r="HJ63">
            <v>2.6346475363687549E-3</v>
          </cell>
          <cell r="HK63">
            <v>2.7511295962648441E-3</v>
          </cell>
          <cell r="HL63">
            <v>4.4948161472984621E-3</v>
          </cell>
          <cell r="HM63">
            <v>3.6624934958493743E-3</v>
          </cell>
          <cell r="HN63">
            <v>3.286921392980788E-3</v>
          </cell>
          <cell r="HO63">
            <v>4.7713412913823463E-3</v>
          </cell>
          <cell r="HP63">
            <v>4.2970716339200818E-3</v>
          </cell>
          <cell r="HS63" t="str">
            <v>marża odsetkowa 1 (na produktach)</v>
          </cell>
          <cell r="HT63">
            <v>5.3942392377781178E-3</v>
          </cell>
          <cell r="HU63">
            <v>5.3162740835944588E-3</v>
          </cell>
          <cell r="HV63">
            <v>6.4056436099193415E-3</v>
          </cell>
          <cell r="HW63">
            <v>6.2790988480646579E-3</v>
          </cell>
          <cell r="HX63">
            <v>6.7428821541825916E-3</v>
          </cell>
          <cell r="HY63">
            <v>7.041437394614122E-3</v>
          </cell>
          <cell r="HZ63">
            <v>6.4297848388337204E-3</v>
          </cell>
          <cell r="IA63">
            <v>5.6080929127732722E-3</v>
          </cell>
          <cell r="IB63">
            <v>5.5212510294364312E-3</v>
          </cell>
          <cell r="IC63">
            <v>6.51637499494592E-3</v>
          </cell>
          <cell r="ID63">
            <v>6.2225204449592583E-3</v>
          </cell>
          <cell r="IE63">
            <v>6.636700932964746E-3</v>
          </cell>
          <cell r="IG63">
            <v>5.3942392377781178E-3</v>
          </cell>
          <cell r="IH63">
            <v>5.6798146026534524E-3</v>
          </cell>
          <cell r="II63">
            <v>6.4384235946424364E-3</v>
          </cell>
          <cell r="IJ63">
            <v>4.9135659077990928E-3</v>
          </cell>
          <cell r="IK63">
            <v>6.1927171587596837E-3</v>
          </cell>
          <cell r="IL63">
            <v>6.3875787963368572E-3</v>
          </cell>
          <cell r="IM63">
            <v>6.7962241476492141E-3</v>
          </cell>
          <cell r="IN63">
            <v>7.1220073095808944E-3</v>
          </cell>
          <cell r="IO63">
            <v>7.2979466747560336E-3</v>
          </cell>
          <cell r="IP63">
            <v>6.4367963471285332E-3</v>
          </cell>
          <cell r="IQ63">
            <v>6.1915604638529782E-3</v>
          </cell>
          <cell r="IR63">
            <v>6.4475612094166777E-3</v>
          </cell>
        </row>
        <row r="64">
          <cell r="GQ64" t="str">
            <v>marża prowizyjna</v>
          </cell>
          <cell r="GR64">
            <v>0.10510545820744875</v>
          </cell>
          <cell r="GS64">
            <v>0.10929901713412297</v>
          </cell>
          <cell r="GT64">
            <v>0.12677569120411322</v>
          </cell>
          <cell r="GU64">
            <v>8.4783058664102656E-2</v>
          </cell>
          <cell r="GV64">
            <v>9.4359996006862165E-2</v>
          </cell>
          <cell r="GW64">
            <v>7.6252596472673823E-2</v>
          </cell>
          <cell r="GX64">
            <v>8.1754823641408708E-2</v>
          </cell>
          <cell r="GY64">
            <v>0.12820648198103091</v>
          </cell>
          <cell r="GZ64">
            <v>9.9915450979318504E-2</v>
          </cell>
          <cell r="HA64">
            <v>0.10938838032861981</v>
          </cell>
          <cell r="HB64">
            <v>0.15718037937619747</v>
          </cell>
          <cell r="HC64">
            <v>0.10355546923462375</v>
          </cell>
          <cell r="HE64">
            <v>0.10510545820744875</v>
          </cell>
          <cell r="HF64">
            <v>0.10975706616567144</v>
          </cell>
          <cell r="HG64">
            <v>0.13437477875920625</v>
          </cell>
          <cell r="HH64">
            <v>8.1290976125834385E-2</v>
          </cell>
          <cell r="HI64">
            <v>9.7375585783284077E-2</v>
          </cell>
          <cell r="HJ64">
            <v>8.2730597767069633E-2</v>
          </cell>
          <cell r="HK64">
            <v>8.0344092170365658E-2</v>
          </cell>
          <cell r="HL64">
            <v>0.13351442527391963</v>
          </cell>
          <cell r="HM64">
            <v>0.10653794490504355</v>
          </cell>
          <cell r="HN64">
            <v>0.10308909240527124</v>
          </cell>
          <cell r="HO64">
            <v>0.15461296819907364</v>
          </cell>
          <cell r="HP64">
            <v>0.10534644007684354</v>
          </cell>
          <cell r="HS64" t="str">
            <v>marża prowizyjna</v>
          </cell>
          <cell r="HT64">
            <v>7.7676499559067413E-2</v>
          </cell>
          <cell r="HU64">
            <v>9.5223988458568484E-2</v>
          </cell>
          <cell r="HV64">
            <v>9.7398578847182421E-2</v>
          </cell>
          <cell r="HW64">
            <v>6.9593659003541739E-2</v>
          </cell>
          <cell r="HX64">
            <v>8.2440859305061134E-2</v>
          </cell>
          <cell r="HY64">
            <v>8.5763197505077132E-2</v>
          </cell>
          <cell r="HZ64">
            <v>8.7749139877664833E-2</v>
          </cell>
          <cell r="IA64">
            <v>9.4032214331786157E-2</v>
          </cell>
          <cell r="IB64">
            <v>0.10218521592750186</v>
          </cell>
          <cell r="IC64">
            <v>8.7186097849826671E-2</v>
          </cell>
          <cell r="ID64">
            <v>8.5895306711190736E-2</v>
          </cell>
          <cell r="IE64">
            <v>8.6007240215357189E-2</v>
          </cell>
          <cell r="IG64">
            <v>7.7676499559067413E-2</v>
          </cell>
          <cell r="IH64">
            <v>9.0649179980083663E-2</v>
          </cell>
          <cell r="II64">
            <v>0.10109118924288447</v>
          </cell>
          <cell r="IJ64">
            <v>6.9900059539038828E-2</v>
          </cell>
          <cell r="IK64">
            <v>8.5329160695458733E-2</v>
          </cell>
          <cell r="IL64">
            <v>8.6147778882532458E-2</v>
          </cell>
          <cell r="IM64">
            <v>9.1810008844832494E-2</v>
          </cell>
          <cell r="IN64">
            <v>9.8542082115367691E-2</v>
          </cell>
          <cell r="IO64">
            <v>0.10381067498289909</v>
          </cell>
          <cell r="IP64">
            <v>9.0999551213598692E-2</v>
          </cell>
          <cell r="IQ64">
            <v>8.7346182021197552E-2</v>
          </cell>
          <cell r="IR64">
            <v>9.0310595384128098E-2</v>
          </cell>
        </row>
        <row r="70">
          <cell r="GR70">
            <v>6147.3031500000006</v>
          </cell>
          <cell r="GS70">
            <v>214.78876000000076</v>
          </cell>
          <cell r="GT70">
            <v>5611.1586899999975</v>
          </cell>
          <cell r="GU70">
            <v>6090.0991500000027</v>
          </cell>
          <cell r="GV70">
            <v>5800.631260000001</v>
          </cell>
          <cell r="GW70">
            <v>5257.5239699999993</v>
          </cell>
          <cell r="GX70">
            <v>6015.9009399999923</v>
          </cell>
          <cell r="GY70">
            <v>5644.2423100000078</v>
          </cell>
          <cell r="GZ70">
            <v>5294.0936999999958</v>
          </cell>
          <cell r="HA70">
            <v>6232.8423300000095</v>
          </cell>
          <cell r="HB70">
            <v>5788.3115599999892</v>
          </cell>
          <cell r="HC70">
            <v>5774.4198799999949</v>
          </cell>
        </row>
      </sheetData>
      <sheetData sheetId="6" refreshError="1">
        <row r="8">
          <cell r="GR8">
            <v>39113</v>
          </cell>
          <cell r="GS8">
            <v>39141</v>
          </cell>
          <cell r="GT8">
            <v>39172</v>
          </cell>
          <cell r="GU8">
            <v>39202</v>
          </cell>
          <cell r="GV8">
            <v>39233</v>
          </cell>
          <cell r="GW8">
            <v>39263</v>
          </cell>
          <cell r="GX8">
            <v>39294</v>
          </cell>
          <cell r="GY8">
            <v>39325</v>
          </cell>
          <cell r="GZ8">
            <v>39355</v>
          </cell>
          <cell r="HA8">
            <v>39386</v>
          </cell>
          <cell r="HB8">
            <v>39416</v>
          </cell>
          <cell r="HC8">
            <v>39447</v>
          </cell>
          <cell r="HE8">
            <v>39113</v>
          </cell>
          <cell r="HF8">
            <v>39141</v>
          </cell>
          <cell r="HG8">
            <v>39172</v>
          </cell>
          <cell r="HH8">
            <v>39202</v>
          </cell>
          <cell r="HI8">
            <v>39233</v>
          </cell>
          <cell r="HJ8">
            <v>39263</v>
          </cell>
          <cell r="HK8">
            <v>39294</v>
          </cell>
          <cell r="HL8">
            <v>39325</v>
          </cell>
          <cell r="HM8">
            <v>39355</v>
          </cell>
          <cell r="HN8">
            <v>39386</v>
          </cell>
          <cell r="HO8">
            <v>39416</v>
          </cell>
          <cell r="HP8">
            <v>39447</v>
          </cell>
          <cell r="HT8">
            <v>39113</v>
          </cell>
          <cell r="HU8">
            <v>39141</v>
          </cell>
          <cell r="HV8">
            <v>39172</v>
          </cell>
          <cell r="HW8">
            <v>39202</v>
          </cell>
          <cell r="HX8">
            <v>39233</v>
          </cell>
          <cell r="HY8">
            <v>39263</v>
          </cell>
          <cell r="HZ8">
            <v>39294</v>
          </cell>
          <cell r="IA8">
            <v>39325</v>
          </cell>
          <cell r="IB8">
            <v>39355</v>
          </cell>
          <cell r="IC8">
            <v>39386</v>
          </cell>
          <cell r="ID8">
            <v>39416</v>
          </cell>
          <cell r="IE8">
            <v>39447</v>
          </cell>
          <cell r="IG8">
            <v>39113</v>
          </cell>
          <cell r="IH8">
            <v>39141</v>
          </cell>
          <cell r="II8">
            <v>39172</v>
          </cell>
          <cell r="IJ8">
            <v>39202</v>
          </cell>
          <cell r="IK8">
            <v>39233</v>
          </cell>
          <cell r="IL8">
            <v>39263</v>
          </cell>
          <cell r="IM8">
            <v>39294</v>
          </cell>
          <cell r="IN8">
            <v>39325</v>
          </cell>
          <cell r="IO8">
            <v>39355</v>
          </cell>
          <cell r="IP8">
            <v>39386</v>
          </cell>
          <cell r="IQ8">
            <v>39416</v>
          </cell>
          <cell r="IR8">
            <v>39447</v>
          </cell>
        </row>
        <row r="9">
          <cell r="GR9" t="str">
            <v>wykonanie</v>
          </cell>
          <cell r="GS9" t="str">
            <v>wykonanie</v>
          </cell>
          <cell r="GT9" t="str">
            <v>wykonanie</v>
          </cell>
          <cell r="GU9" t="str">
            <v>wykonanie</v>
          </cell>
          <cell r="GV9" t="str">
            <v>wykonanie</v>
          </cell>
          <cell r="GW9" t="str">
            <v>wykonanie</v>
          </cell>
          <cell r="GX9" t="str">
            <v>wykonanie</v>
          </cell>
          <cell r="GY9" t="str">
            <v>wykonanie</v>
          </cell>
          <cell r="GZ9" t="str">
            <v>wykonanie</v>
          </cell>
          <cell r="HA9" t="str">
            <v>wykonanie</v>
          </cell>
          <cell r="HB9" t="str">
            <v>wykonanie</v>
          </cell>
          <cell r="HC9" t="str">
            <v>wykonanie</v>
          </cell>
          <cell r="HE9" t="str">
            <v>wykonanie</v>
          </cell>
          <cell r="HF9" t="str">
            <v>wykonanie</v>
          </cell>
          <cell r="HG9" t="str">
            <v>wykonanie</v>
          </cell>
          <cell r="HH9" t="str">
            <v>wykonanie</v>
          </cell>
          <cell r="HI9" t="str">
            <v>wykonanie</v>
          </cell>
          <cell r="HJ9" t="str">
            <v>wykonanie</v>
          </cell>
          <cell r="HK9" t="str">
            <v>wykonanie</v>
          </cell>
          <cell r="HL9" t="str">
            <v>wykonanie</v>
          </cell>
          <cell r="HM9" t="str">
            <v>wykonanie</v>
          </cell>
          <cell r="HN9" t="str">
            <v>wykonanie</v>
          </cell>
          <cell r="HO9" t="str">
            <v>wykonanie</v>
          </cell>
          <cell r="HP9" t="str">
            <v>wykonanie</v>
          </cell>
          <cell r="HT9" t="str">
            <v>plan</v>
          </cell>
          <cell r="HU9" t="str">
            <v>plan</v>
          </cell>
          <cell r="HV9" t="str">
            <v>plan</v>
          </cell>
          <cell r="HW9" t="str">
            <v>plan</v>
          </cell>
          <cell r="HX9" t="str">
            <v>plan</v>
          </cell>
          <cell r="HY9" t="str">
            <v>plan</v>
          </cell>
          <cell r="HZ9" t="str">
            <v>plan</v>
          </cell>
          <cell r="IA9" t="str">
            <v>plan</v>
          </cell>
          <cell r="IB9" t="str">
            <v>plan</v>
          </cell>
          <cell r="IC9" t="str">
            <v>plan</v>
          </cell>
          <cell r="ID9" t="str">
            <v>plan</v>
          </cell>
          <cell r="IE9" t="str">
            <v>plan</v>
          </cell>
          <cell r="IG9" t="str">
            <v>plan</v>
          </cell>
          <cell r="IH9" t="str">
            <v>plan</v>
          </cell>
          <cell r="II9" t="str">
            <v>plan</v>
          </cell>
          <cell r="IJ9" t="str">
            <v>plan</v>
          </cell>
          <cell r="IK9" t="str">
            <v>plan</v>
          </cell>
          <cell r="IL9" t="str">
            <v>plan</v>
          </cell>
          <cell r="IM9" t="str">
            <v>plan</v>
          </cell>
          <cell r="IN9" t="str">
            <v>plan</v>
          </cell>
          <cell r="IO9" t="str">
            <v>plan</v>
          </cell>
          <cell r="IP9" t="str">
            <v>plan</v>
          </cell>
          <cell r="IQ9" t="str">
            <v>plan</v>
          </cell>
          <cell r="IR9" t="str">
            <v>plan</v>
          </cell>
        </row>
        <row r="10">
          <cell r="GQ10" t="str">
            <v>Prowizje z tytułu ZUS</v>
          </cell>
          <cell r="HS10" t="str">
            <v>Prowizje z tytułu ZUS</v>
          </cell>
        </row>
        <row r="11">
          <cell r="GQ11" t="str">
            <v>1. Liczba transakcji</v>
          </cell>
          <cell r="HS11" t="str">
            <v>1. Liczba transakcji</v>
          </cell>
        </row>
        <row r="12">
          <cell r="GQ12" t="str">
            <v xml:space="preserve">1. ZUS III </v>
          </cell>
          <cell r="GR12">
            <v>1122992.2580645161</v>
          </cell>
          <cell r="GS12">
            <v>1079183.7419354836</v>
          </cell>
          <cell r="GT12">
            <v>1109871</v>
          </cell>
          <cell r="GU12">
            <v>1258495</v>
          </cell>
          <cell r="GV12">
            <v>1186759</v>
          </cell>
          <cell r="GW12">
            <v>1107827</v>
          </cell>
          <cell r="GX12">
            <v>1160837</v>
          </cell>
          <cell r="GY12">
            <v>1135889</v>
          </cell>
          <cell r="GZ12">
            <v>1099526</v>
          </cell>
          <cell r="HA12">
            <v>1159333</v>
          </cell>
          <cell r="HB12">
            <v>1133739</v>
          </cell>
          <cell r="HC12">
            <v>1132067.9999999993</v>
          </cell>
          <cell r="HE12">
            <v>1122992.2580645161</v>
          </cell>
          <cell r="HF12">
            <v>2202176</v>
          </cell>
          <cell r="HG12">
            <v>3312047</v>
          </cell>
          <cell r="HH12">
            <v>4570542</v>
          </cell>
          <cell r="HI12">
            <v>5757301</v>
          </cell>
          <cell r="HJ12">
            <v>6865128</v>
          </cell>
          <cell r="HK12">
            <v>8025965</v>
          </cell>
          <cell r="HL12">
            <v>9161854</v>
          </cell>
          <cell r="HM12">
            <v>10261380</v>
          </cell>
          <cell r="HN12">
            <v>11420713</v>
          </cell>
          <cell r="HO12">
            <v>12554452</v>
          </cell>
          <cell r="HP12">
            <v>13686520</v>
          </cell>
          <cell r="HS12" t="str">
            <v xml:space="preserve">1. ZUS III </v>
          </cell>
          <cell r="HT12">
            <v>1141015</v>
          </cell>
          <cell r="HU12">
            <v>1141303</v>
          </cell>
          <cell r="HV12">
            <v>1141592</v>
          </cell>
          <cell r="HW12">
            <v>1141880</v>
          </cell>
          <cell r="HX12">
            <v>1142167</v>
          </cell>
          <cell r="HY12">
            <v>1142455</v>
          </cell>
          <cell r="HZ12">
            <v>1142742</v>
          </cell>
          <cell r="IA12">
            <v>1143029</v>
          </cell>
          <cell r="IB12">
            <v>1143316</v>
          </cell>
          <cell r="IC12">
            <v>1143603</v>
          </cell>
          <cell r="ID12">
            <v>1143890</v>
          </cell>
          <cell r="IE12">
            <v>1144180</v>
          </cell>
          <cell r="IG12">
            <v>1141015</v>
          </cell>
          <cell r="IH12">
            <v>2282318</v>
          </cell>
          <cell r="II12">
            <v>3423910</v>
          </cell>
          <cell r="IJ12">
            <v>4565790</v>
          </cell>
          <cell r="IK12">
            <v>5707957</v>
          </cell>
          <cell r="IL12">
            <v>6850412</v>
          </cell>
          <cell r="IM12">
            <v>7993154</v>
          </cell>
          <cell r="IN12">
            <v>9136183</v>
          </cell>
          <cell r="IO12">
            <v>10279499</v>
          </cell>
          <cell r="IP12">
            <v>11423102</v>
          </cell>
          <cell r="IQ12">
            <v>12566992</v>
          </cell>
          <cell r="IR12">
            <v>13711172</v>
          </cell>
        </row>
        <row r="13">
          <cell r="GQ13" t="str">
            <v>1. ZUS IV</v>
          </cell>
          <cell r="GR13">
            <v>4742303.4482758623</v>
          </cell>
          <cell r="GS13">
            <v>4210030.5517241387</v>
          </cell>
          <cell r="GT13">
            <v>3704939</v>
          </cell>
          <cell r="GU13">
            <v>4792104</v>
          </cell>
          <cell r="GV13">
            <v>4256686</v>
          </cell>
          <cell r="GW13">
            <v>3725043</v>
          </cell>
          <cell r="GX13">
            <v>4821515</v>
          </cell>
          <cell r="GY13">
            <v>4292771</v>
          </cell>
          <cell r="GZ13">
            <v>3773840</v>
          </cell>
          <cell r="HA13">
            <v>4882130.0000000056</v>
          </cell>
          <cell r="HB13">
            <v>4359338.9999999935</v>
          </cell>
          <cell r="HC13">
            <v>4362276.0000000019</v>
          </cell>
          <cell r="HE13">
            <v>4742303.4482758623</v>
          </cell>
          <cell r="HF13">
            <v>8952334</v>
          </cell>
          <cell r="HG13">
            <v>12657273</v>
          </cell>
          <cell r="HH13">
            <v>17449377</v>
          </cell>
          <cell r="HI13">
            <v>21706063</v>
          </cell>
          <cell r="HJ13">
            <v>25431106</v>
          </cell>
          <cell r="HK13">
            <v>30252621</v>
          </cell>
          <cell r="HL13">
            <v>34545392</v>
          </cell>
          <cell r="HM13">
            <v>38319232</v>
          </cell>
          <cell r="HN13">
            <v>43201362.000000007</v>
          </cell>
          <cell r="HO13">
            <v>47560701</v>
          </cell>
          <cell r="HP13">
            <v>51922977</v>
          </cell>
          <cell r="HS13" t="str">
            <v>1. ZUS IV</v>
          </cell>
          <cell r="HT13">
            <v>4304267</v>
          </cell>
          <cell r="HU13">
            <v>4304267</v>
          </cell>
          <cell r="HV13">
            <v>4304267</v>
          </cell>
          <cell r="HW13">
            <v>4304267</v>
          </cell>
          <cell r="HX13">
            <v>4304267</v>
          </cell>
          <cell r="HY13">
            <v>4304267</v>
          </cell>
          <cell r="HZ13">
            <v>4304267</v>
          </cell>
          <cell r="IA13">
            <v>4304267</v>
          </cell>
          <cell r="IB13">
            <v>4304267</v>
          </cell>
          <cell r="IC13">
            <v>4304267</v>
          </cell>
          <cell r="ID13">
            <v>4304267</v>
          </cell>
          <cell r="IE13">
            <v>4304267</v>
          </cell>
          <cell r="IG13">
            <v>4304267</v>
          </cell>
          <cell r="IH13">
            <v>8608534</v>
          </cell>
          <cell r="II13">
            <v>12912801</v>
          </cell>
          <cell r="IJ13">
            <v>17217068</v>
          </cell>
          <cell r="IK13">
            <v>21521335</v>
          </cell>
          <cell r="IL13">
            <v>25825602</v>
          </cell>
          <cell r="IM13">
            <v>30129869</v>
          </cell>
          <cell r="IN13">
            <v>34434136</v>
          </cell>
          <cell r="IO13">
            <v>38738403</v>
          </cell>
          <cell r="IP13">
            <v>43042670</v>
          </cell>
          <cell r="IQ13">
            <v>47346937</v>
          </cell>
          <cell r="IR13">
            <v>51651204</v>
          </cell>
        </row>
        <row r="14">
          <cell r="GQ14" t="str">
            <v>1. Przychody (łącznie z GIRO)</v>
          </cell>
          <cell r="HE14">
            <v>0</v>
          </cell>
          <cell r="HF14">
            <v>0</v>
          </cell>
          <cell r="HG14">
            <v>0</v>
          </cell>
          <cell r="HH14">
            <v>0</v>
          </cell>
          <cell r="HI14">
            <v>0</v>
          </cell>
          <cell r="HJ14">
            <v>0</v>
          </cell>
          <cell r="HK14">
            <v>0</v>
          </cell>
          <cell r="HL14">
            <v>0</v>
          </cell>
          <cell r="HM14">
            <v>0</v>
          </cell>
          <cell r="HN14">
            <v>0</v>
          </cell>
          <cell r="HO14">
            <v>0</v>
          </cell>
          <cell r="HP14">
            <v>0</v>
          </cell>
          <cell r="HS14" t="str">
            <v>1. Przychody (łącznie z GIRO)</v>
          </cell>
          <cell r="IG14">
            <v>0</v>
          </cell>
          <cell r="IH14">
            <v>0</v>
          </cell>
          <cell r="II14">
            <v>0</v>
          </cell>
          <cell r="IJ14">
            <v>0</v>
          </cell>
          <cell r="IK14">
            <v>0</v>
          </cell>
          <cell r="IL14">
            <v>0</v>
          </cell>
          <cell r="IM14">
            <v>0</v>
          </cell>
          <cell r="IN14">
            <v>0</v>
          </cell>
          <cell r="IO14">
            <v>0</v>
          </cell>
          <cell r="IP14">
            <v>0</v>
          </cell>
          <cell r="IQ14">
            <v>0</v>
          </cell>
          <cell r="IR14">
            <v>0</v>
          </cell>
        </row>
        <row r="15">
          <cell r="GQ15" t="str">
            <v xml:space="preserve">ZUS III </v>
          </cell>
          <cell r="GR15">
            <v>1740.6379999999999</v>
          </cell>
          <cell r="GS15">
            <v>1672.7347999999997</v>
          </cell>
          <cell r="GT15">
            <v>1720.3000500000003</v>
          </cell>
          <cell r="GU15">
            <v>1950.6672500000004</v>
          </cell>
          <cell r="GV15">
            <v>1839.476450000001</v>
          </cell>
          <cell r="GW15">
            <v>1717.1318500000016</v>
          </cell>
          <cell r="GX15">
            <v>1799.2973499999989</v>
          </cell>
          <cell r="GY15">
            <v>1760.6279500000001</v>
          </cell>
          <cell r="GZ15">
            <v>1704.2652999999991</v>
          </cell>
          <cell r="HA15">
            <v>1796.9661500000002</v>
          </cell>
          <cell r="HB15">
            <v>1757.2954500000014</v>
          </cell>
          <cell r="HC15">
            <v>1754.7053999999989</v>
          </cell>
          <cell r="HE15">
            <v>1740.6379999999999</v>
          </cell>
          <cell r="HF15">
            <v>3413.3727999999996</v>
          </cell>
          <cell r="HG15">
            <v>5133.6728499999999</v>
          </cell>
          <cell r="HH15">
            <v>7084.3401000000003</v>
          </cell>
          <cell r="HI15">
            <v>8923.8165500000014</v>
          </cell>
          <cell r="HJ15">
            <v>10640.948400000003</v>
          </cell>
          <cell r="HK15">
            <v>12440.245750000002</v>
          </cell>
          <cell r="HL15">
            <v>14200.873700000002</v>
          </cell>
          <cell r="HM15">
            <v>15905.139000000001</v>
          </cell>
          <cell r="HN15">
            <v>17702.105150000003</v>
          </cell>
          <cell r="HO15">
            <v>19459.400600000004</v>
          </cell>
          <cell r="HP15">
            <v>21214.106000000003</v>
          </cell>
          <cell r="HS15" t="str">
            <v xml:space="preserve">ZUS III </v>
          </cell>
          <cell r="HT15">
            <v>1768.5732499999999</v>
          </cell>
          <cell r="HU15">
            <v>1769.01965</v>
          </cell>
          <cell r="HV15">
            <v>1769.4676000000002</v>
          </cell>
          <cell r="HW15">
            <v>1769.914</v>
          </cell>
          <cell r="HX15">
            <v>1770.3588500000001</v>
          </cell>
          <cell r="HY15">
            <v>1770.8052499999999</v>
          </cell>
          <cell r="HZ15">
            <v>1771.2501000000002</v>
          </cell>
          <cell r="IA15">
            <v>1771.6949500000001</v>
          </cell>
          <cell r="IB15">
            <v>1772.1398000000002</v>
          </cell>
          <cell r="IC15">
            <v>1772.58465</v>
          </cell>
          <cell r="ID15">
            <v>1773.0295000000001</v>
          </cell>
          <cell r="IE15">
            <v>1773.479</v>
          </cell>
          <cell r="IG15">
            <v>1768.5732499999999</v>
          </cell>
          <cell r="IH15">
            <v>3537.5928999999996</v>
          </cell>
          <cell r="II15">
            <v>5307.0604999999996</v>
          </cell>
          <cell r="IJ15">
            <v>7076.9744999999994</v>
          </cell>
          <cell r="IK15">
            <v>8847.333349999999</v>
          </cell>
          <cell r="IL15">
            <v>10618.138599999998</v>
          </cell>
          <cell r="IM15">
            <v>12389.3887</v>
          </cell>
          <cell r="IN15">
            <v>14161.08365</v>
          </cell>
          <cell r="IO15">
            <v>15933.223450000001</v>
          </cell>
          <cell r="IP15">
            <v>17705.808100000002</v>
          </cell>
          <cell r="IQ15">
            <v>19478.837600000003</v>
          </cell>
          <cell r="IR15">
            <v>21252.316600000002</v>
          </cell>
        </row>
        <row r="16">
          <cell r="GQ16" t="str">
            <v>ZUS IV</v>
          </cell>
          <cell r="GR16">
            <v>1375.268</v>
          </cell>
          <cell r="GS16">
            <v>1220.90886</v>
          </cell>
          <cell r="GT16">
            <v>1074.4323099999997</v>
          </cell>
          <cell r="GU16">
            <v>1389.7101600000005</v>
          </cell>
          <cell r="GV16">
            <v>1234.4389399999991</v>
          </cell>
          <cell r="GW16">
            <v>1080.2624699999997</v>
          </cell>
          <cell r="GX16">
            <v>1398.2393499999998</v>
          </cell>
          <cell r="GY16">
            <v>1244.9035899999999</v>
          </cell>
          <cell r="GZ16">
            <v>1094.4135999999999</v>
          </cell>
          <cell r="HA16">
            <v>1415.8177000000014</v>
          </cell>
          <cell r="HB16">
            <v>1264.2083099999982</v>
          </cell>
          <cell r="HC16">
            <v>1265.0600400000003</v>
          </cell>
          <cell r="HE16">
            <v>1375.268</v>
          </cell>
          <cell r="HF16">
            <v>2596.17686</v>
          </cell>
          <cell r="HG16">
            <v>3670.6091699999997</v>
          </cell>
          <cell r="HH16">
            <v>5060.3193300000003</v>
          </cell>
          <cell r="HI16">
            <v>6294.7582699999994</v>
          </cell>
          <cell r="HJ16">
            <v>7375.020739999999</v>
          </cell>
          <cell r="HK16">
            <v>8773.2600899999998</v>
          </cell>
          <cell r="HL16">
            <v>10018.16368</v>
          </cell>
          <cell r="HM16">
            <v>11112.57728</v>
          </cell>
          <cell r="HN16">
            <v>12528.394980000001</v>
          </cell>
          <cell r="HO16">
            <v>13792.603289999999</v>
          </cell>
          <cell r="HP16">
            <v>15057.663329999999</v>
          </cell>
          <cell r="HS16" t="str">
            <v>ZUS IV</v>
          </cell>
          <cell r="HT16">
            <v>1248.2374299999999</v>
          </cell>
          <cell r="HU16">
            <v>1248.2374299999999</v>
          </cell>
          <cell r="HV16">
            <v>1248.2374299999999</v>
          </cell>
          <cell r="HW16">
            <v>1248.2374299999999</v>
          </cell>
          <cell r="HX16">
            <v>1248.2374299999999</v>
          </cell>
          <cell r="HY16">
            <v>1248.2374299999999</v>
          </cell>
          <cell r="HZ16">
            <v>1248.2374299999999</v>
          </cell>
          <cell r="IA16">
            <v>1248.2374299999999</v>
          </cell>
          <cell r="IB16">
            <v>1248.2374299999999</v>
          </cell>
          <cell r="IC16">
            <v>1248.2374299999999</v>
          </cell>
          <cell r="ID16">
            <v>1248.2374299999999</v>
          </cell>
          <cell r="IE16">
            <v>1248.2374299999999</v>
          </cell>
          <cell r="IG16">
            <v>1248.2374299999999</v>
          </cell>
          <cell r="IH16">
            <v>2496.4748599999998</v>
          </cell>
          <cell r="II16">
            <v>3744.7122899999995</v>
          </cell>
          <cell r="IJ16">
            <v>4992.9497199999996</v>
          </cell>
          <cell r="IK16">
            <v>6241.1871499999997</v>
          </cell>
          <cell r="IL16">
            <v>7489.4245799999999</v>
          </cell>
          <cell r="IM16">
            <v>8737.66201</v>
          </cell>
          <cell r="IN16">
            <v>9985.8994399999992</v>
          </cell>
          <cell r="IO16">
            <v>11234.136869999998</v>
          </cell>
          <cell r="IP16">
            <v>12482.374299999998</v>
          </cell>
          <cell r="IQ16">
            <v>13730.611729999997</v>
          </cell>
          <cell r="IR16">
            <v>14978.849159999996</v>
          </cell>
        </row>
        <row r="17">
          <cell r="GQ17" t="str">
            <v>RAZEM</v>
          </cell>
          <cell r="GR17">
            <v>3115.9059999999999</v>
          </cell>
          <cell r="GS17">
            <v>2893.6436599999997</v>
          </cell>
          <cell r="GT17">
            <v>2794.73236</v>
          </cell>
          <cell r="GU17">
            <v>3340.377410000001</v>
          </cell>
          <cell r="GV17">
            <v>3073.9153900000001</v>
          </cell>
          <cell r="GW17">
            <v>2797.3943200000012</v>
          </cell>
          <cell r="GX17">
            <v>3197.5366999999987</v>
          </cell>
          <cell r="GY17">
            <v>3005.5315399999999</v>
          </cell>
          <cell r="GZ17">
            <v>2798.678899999999</v>
          </cell>
          <cell r="HA17">
            <v>3212.7838500000016</v>
          </cell>
          <cell r="HB17">
            <v>3021.5037599999996</v>
          </cell>
          <cell r="HC17">
            <v>3019.7654399999992</v>
          </cell>
          <cell r="HE17">
            <v>3115.9059999999999</v>
          </cell>
          <cell r="HF17">
            <v>6009.5496599999997</v>
          </cell>
          <cell r="HG17">
            <v>8804.2820199999987</v>
          </cell>
          <cell r="HH17">
            <v>12144.65943</v>
          </cell>
          <cell r="HI17">
            <v>15218.57482</v>
          </cell>
          <cell r="HJ17">
            <v>18015.969140000001</v>
          </cell>
          <cell r="HK17">
            <v>21213.505839999998</v>
          </cell>
          <cell r="HL17">
            <v>24219.037379999998</v>
          </cell>
          <cell r="HM17">
            <v>27017.716279999997</v>
          </cell>
          <cell r="HN17">
            <v>30230.50013</v>
          </cell>
          <cell r="HO17">
            <v>33252.00389</v>
          </cell>
          <cell r="HP17">
            <v>36271.769329999996</v>
          </cell>
          <cell r="HS17" t="str">
            <v>RAZEM</v>
          </cell>
          <cell r="HT17">
            <v>3016.8106799999996</v>
          </cell>
          <cell r="HU17">
            <v>3017.2570799999999</v>
          </cell>
          <cell r="HV17">
            <v>3017.7050300000001</v>
          </cell>
          <cell r="HW17">
            <v>3018.1514299999999</v>
          </cell>
          <cell r="HX17">
            <v>3018.5962799999998</v>
          </cell>
          <cell r="HY17">
            <v>3019.0426799999996</v>
          </cell>
          <cell r="HZ17">
            <v>3019.4875300000003</v>
          </cell>
          <cell r="IA17">
            <v>3019.9323800000002</v>
          </cell>
          <cell r="IB17">
            <v>3020.3772300000001</v>
          </cell>
          <cell r="IC17">
            <v>3020.8220799999999</v>
          </cell>
          <cell r="ID17">
            <v>3021.2669299999998</v>
          </cell>
          <cell r="IE17">
            <v>3021.7164299999999</v>
          </cell>
          <cell r="IG17">
            <v>3016.8106799999996</v>
          </cell>
          <cell r="IH17">
            <v>6034.0677599999999</v>
          </cell>
          <cell r="II17">
            <v>9051.7727899999991</v>
          </cell>
          <cell r="IJ17">
            <v>12069.924219999999</v>
          </cell>
          <cell r="IK17">
            <v>15088.520499999999</v>
          </cell>
          <cell r="IL17">
            <v>18107.563179999997</v>
          </cell>
          <cell r="IM17">
            <v>21127.050709999996</v>
          </cell>
          <cell r="IN17">
            <v>24146.983089999994</v>
          </cell>
          <cell r="IO17">
            <v>27167.360319999992</v>
          </cell>
          <cell r="IP17">
            <v>30188.182399999991</v>
          </cell>
          <cell r="IQ17">
            <v>33209.449329999989</v>
          </cell>
          <cell r="IR17">
            <v>36231.165759999989</v>
          </cell>
        </row>
        <row r="18">
          <cell r="HE18">
            <v>0</v>
          </cell>
          <cell r="HF18">
            <v>0</v>
          </cell>
          <cell r="HG18">
            <v>0</v>
          </cell>
          <cell r="HH18">
            <v>0</v>
          </cell>
          <cell r="HI18">
            <v>0</v>
          </cell>
          <cell r="HJ18">
            <v>0</v>
          </cell>
          <cell r="HK18">
            <v>0</v>
          </cell>
          <cell r="HL18">
            <v>0</v>
          </cell>
          <cell r="HM18">
            <v>0</v>
          </cell>
          <cell r="HN18">
            <v>0</v>
          </cell>
          <cell r="HO18">
            <v>0</v>
          </cell>
          <cell r="HP18">
            <v>0</v>
          </cell>
          <cell r="IG18">
            <v>0</v>
          </cell>
          <cell r="IH18">
            <v>0</v>
          </cell>
          <cell r="II18">
            <v>0</v>
          </cell>
          <cell r="IJ18">
            <v>0</v>
          </cell>
          <cell r="IK18">
            <v>0</v>
          </cell>
          <cell r="IL18">
            <v>0</v>
          </cell>
          <cell r="IM18">
            <v>0</v>
          </cell>
          <cell r="IN18">
            <v>0</v>
          </cell>
          <cell r="IO18">
            <v>0</v>
          </cell>
          <cell r="IP18">
            <v>0</v>
          </cell>
          <cell r="IQ18">
            <v>0</v>
          </cell>
          <cell r="IR18">
            <v>0</v>
          </cell>
        </row>
        <row r="19">
          <cell r="GQ19" t="str">
            <v>Prowizje z tytulu przelewow pocztowych</v>
          </cell>
          <cell r="HE19">
            <v>0</v>
          </cell>
          <cell r="HF19">
            <v>0</v>
          </cell>
          <cell r="HG19">
            <v>0</v>
          </cell>
          <cell r="HH19">
            <v>0</v>
          </cell>
          <cell r="HI19">
            <v>0</v>
          </cell>
          <cell r="HJ19">
            <v>0</v>
          </cell>
          <cell r="HK19">
            <v>0</v>
          </cell>
          <cell r="HL19">
            <v>0</v>
          </cell>
          <cell r="HM19">
            <v>0</v>
          </cell>
          <cell r="HN19">
            <v>0</v>
          </cell>
          <cell r="HO19">
            <v>0</v>
          </cell>
          <cell r="HP19">
            <v>0</v>
          </cell>
          <cell r="HS19" t="str">
            <v>Prowizje z tytulu przelewow pocztowych</v>
          </cell>
          <cell r="IG19">
            <v>0</v>
          </cell>
          <cell r="IH19">
            <v>0</v>
          </cell>
          <cell r="II19">
            <v>0</v>
          </cell>
          <cell r="IJ19">
            <v>0</v>
          </cell>
          <cell r="IK19">
            <v>0</v>
          </cell>
          <cell r="IL19">
            <v>0</v>
          </cell>
          <cell r="IM19">
            <v>0</v>
          </cell>
          <cell r="IN19">
            <v>0</v>
          </cell>
          <cell r="IO19">
            <v>0</v>
          </cell>
          <cell r="IP19">
            <v>0</v>
          </cell>
          <cell r="IQ19">
            <v>0</v>
          </cell>
          <cell r="IR19">
            <v>0</v>
          </cell>
        </row>
        <row r="20">
          <cell r="GQ20" t="str">
            <v>2. Liczba transakcji</v>
          </cell>
          <cell r="GR20">
            <v>10748656</v>
          </cell>
          <cell r="GS20">
            <v>9600141.9999999981</v>
          </cell>
          <cell r="GT20">
            <v>10487962</v>
          </cell>
          <cell r="GU20">
            <v>10190619.000000002</v>
          </cell>
          <cell r="GV20">
            <v>9683953.9999999981</v>
          </cell>
          <cell r="GW20">
            <v>8904504</v>
          </cell>
          <cell r="GX20">
            <v>10058986.999999994</v>
          </cell>
          <cell r="GY20">
            <v>9436944.0000000037</v>
          </cell>
          <cell r="GZ20">
            <v>8991479.0000000075</v>
          </cell>
          <cell r="HA20">
            <v>10741180.999999996</v>
          </cell>
          <cell r="HB20">
            <v>9803799</v>
          </cell>
          <cell r="HC20">
            <v>9943338.0000000037</v>
          </cell>
          <cell r="HE20">
            <v>10748656</v>
          </cell>
          <cell r="HF20">
            <v>20348798</v>
          </cell>
          <cell r="HG20">
            <v>30836760</v>
          </cell>
          <cell r="HH20">
            <v>41027379</v>
          </cell>
          <cell r="HI20">
            <v>50711333</v>
          </cell>
          <cell r="HJ20">
            <v>59615837</v>
          </cell>
          <cell r="HK20">
            <v>69674824</v>
          </cell>
          <cell r="HL20">
            <v>79111768</v>
          </cell>
          <cell r="HM20">
            <v>88103247</v>
          </cell>
          <cell r="HN20">
            <v>98844428</v>
          </cell>
          <cell r="HO20">
            <v>108648227</v>
          </cell>
          <cell r="HP20">
            <v>118591565</v>
          </cell>
          <cell r="HS20" t="str">
            <v>2. Liczba transakcji</v>
          </cell>
          <cell r="HT20">
            <v>10120447</v>
          </cell>
          <cell r="HU20">
            <v>9953168</v>
          </cell>
          <cell r="HV20">
            <v>9785888</v>
          </cell>
          <cell r="HW20">
            <v>9618608</v>
          </cell>
          <cell r="HX20">
            <v>9451328</v>
          </cell>
          <cell r="HY20">
            <v>9284048</v>
          </cell>
          <cell r="HZ20">
            <v>9116768</v>
          </cell>
          <cell r="IA20">
            <v>8949488</v>
          </cell>
          <cell r="IB20">
            <v>8782208</v>
          </cell>
          <cell r="IC20">
            <v>8614928</v>
          </cell>
          <cell r="ID20">
            <v>8447648</v>
          </cell>
          <cell r="IE20">
            <v>8280366</v>
          </cell>
          <cell r="IG20">
            <v>10120447</v>
          </cell>
          <cell r="IH20">
            <v>20073615</v>
          </cell>
          <cell r="II20">
            <v>29859503</v>
          </cell>
          <cell r="IJ20">
            <v>39478111</v>
          </cell>
          <cell r="IK20">
            <v>48929439</v>
          </cell>
          <cell r="IL20">
            <v>58213487</v>
          </cell>
          <cell r="IM20">
            <v>67330255</v>
          </cell>
          <cell r="IN20">
            <v>76279743</v>
          </cell>
          <cell r="IO20">
            <v>85061951</v>
          </cell>
          <cell r="IP20">
            <v>93676879</v>
          </cell>
          <cell r="IQ20">
            <v>102124527</v>
          </cell>
          <cell r="IR20">
            <v>110404893</v>
          </cell>
        </row>
        <row r="21">
          <cell r="GQ21" t="str">
            <v>2. Przychody Standard</v>
          </cell>
          <cell r="GR21">
            <v>2687.1640000000002</v>
          </cell>
          <cell r="GS21">
            <v>2400.0354999999995</v>
          </cell>
          <cell r="GT21">
            <v>2621.9904999999999</v>
          </cell>
          <cell r="GU21">
            <v>2547.6547500000006</v>
          </cell>
          <cell r="GV21">
            <v>2420.9884999999995</v>
          </cell>
          <cell r="GW21">
            <v>2226.1260000000002</v>
          </cell>
          <cell r="GX21">
            <v>2514.7467499999984</v>
          </cell>
          <cell r="GY21">
            <v>2359.2360000000008</v>
          </cell>
          <cell r="GZ21">
            <v>2247.8697500000017</v>
          </cell>
          <cell r="HA21">
            <v>2685.2952499999992</v>
          </cell>
          <cell r="HB21">
            <v>2450.9497499999998</v>
          </cell>
          <cell r="HC21">
            <v>2485.8345000000008</v>
          </cell>
          <cell r="HE21">
            <v>2687.1640000000002</v>
          </cell>
          <cell r="HF21">
            <v>5087.1994999999997</v>
          </cell>
          <cell r="HG21">
            <v>7709.19</v>
          </cell>
          <cell r="HH21">
            <v>10256.84475</v>
          </cell>
          <cell r="HI21">
            <v>12677.83325</v>
          </cell>
          <cell r="HJ21">
            <v>14903.95925</v>
          </cell>
          <cell r="HK21">
            <v>17418.705999999998</v>
          </cell>
          <cell r="HL21">
            <v>19777.941999999999</v>
          </cell>
          <cell r="HM21">
            <v>22025.811750000001</v>
          </cell>
          <cell r="HN21">
            <v>24711.107</v>
          </cell>
          <cell r="HO21">
            <v>27162.05675</v>
          </cell>
          <cell r="HP21">
            <v>29647.891250000001</v>
          </cell>
          <cell r="HS21" t="str">
            <v>2. Przychody Standard</v>
          </cell>
          <cell r="HT21">
            <v>1214.45364</v>
          </cell>
          <cell r="HU21">
            <v>1194.3801599999999</v>
          </cell>
          <cell r="HV21">
            <v>1174.30656</v>
          </cell>
          <cell r="HW21">
            <v>1154.23296</v>
          </cell>
          <cell r="HX21">
            <v>1134.1593599999999</v>
          </cell>
          <cell r="HY21">
            <v>1114.0857599999999</v>
          </cell>
          <cell r="HZ21">
            <v>1048.42832</v>
          </cell>
          <cell r="IA21">
            <v>1029.19112</v>
          </cell>
          <cell r="IB21">
            <v>1009.95392</v>
          </cell>
          <cell r="IC21">
            <v>990.71672000000012</v>
          </cell>
          <cell r="ID21">
            <v>971.47951999999998</v>
          </cell>
          <cell r="IE21">
            <v>952.24209000000008</v>
          </cell>
          <cell r="IG21">
            <v>1214.45364</v>
          </cell>
          <cell r="IH21">
            <v>2408.8337999999999</v>
          </cell>
          <cell r="II21">
            <v>3583.1403599999999</v>
          </cell>
          <cell r="IJ21">
            <v>4737.3733199999997</v>
          </cell>
          <cell r="IK21">
            <v>5871.5326799999993</v>
          </cell>
          <cell r="IL21">
            <v>6985.6184399999993</v>
          </cell>
          <cell r="IM21">
            <v>8034.0467599999993</v>
          </cell>
          <cell r="IN21">
            <v>9063.2378799999988</v>
          </cell>
          <cell r="IO21">
            <v>10073.191799999999</v>
          </cell>
          <cell r="IP21">
            <v>11063.908519999999</v>
          </cell>
          <cell r="IQ21">
            <v>12035.38804</v>
          </cell>
          <cell r="IR21">
            <v>12987.63013</v>
          </cell>
        </row>
        <row r="22">
          <cell r="HE22">
            <v>0</v>
          </cell>
          <cell r="HF22">
            <v>0</v>
          </cell>
          <cell r="HG22">
            <v>0</v>
          </cell>
          <cell r="HH22">
            <v>0</v>
          </cell>
          <cell r="HI22">
            <v>0</v>
          </cell>
          <cell r="HJ22">
            <v>0</v>
          </cell>
          <cell r="HK22">
            <v>0</v>
          </cell>
          <cell r="HL22">
            <v>0</v>
          </cell>
          <cell r="HM22">
            <v>0</v>
          </cell>
          <cell r="HN22">
            <v>0</v>
          </cell>
          <cell r="HO22">
            <v>0</v>
          </cell>
          <cell r="HP22">
            <v>0</v>
          </cell>
          <cell r="IG22">
            <v>0</v>
          </cell>
          <cell r="IH22">
            <v>0</v>
          </cell>
          <cell r="II22">
            <v>0</v>
          </cell>
          <cell r="IJ22">
            <v>0</v>
          </cell>
          <cell r="IK22">
            <v>0</v>
          </cell>
          <cell r="IL22">
            <v>0</v>
          </cell>
          <cell r="IM22">
            <v>0</v>
          </cell>
          <cell r="IN22">
            <v>0</v>
          </cell>
          <cell r="IO22">
            <v>0</v>
          </cell>
          <cell r="IP22">
            <v>0</v>
          </cell>
          <cell r="IQ22">
            <v>0</v>
          </cell>
          <cell r="IR22">
            <v>0</v>
          </cell>
        </row>
        <row r="23">
          <cell r="GQ23" t="str">
            <v>Prowizje z tytulu wpłat Plus</v>
          </cell>
          <cell r="HE23">
            <v>0</v>
          </cell>
          <cell r="HF23">
            <v>0</v>
          </cell>
          <cell r="HG23">
            <v>0</v>
          </cell>
          <cell r="HH23">
            <v>0</v>
          </cell>
          <cell r="HI23">
            <v>0</v>
          </cell>
          <cell r="HJ23">
            <v>0</v>
          </cell>
          <cell r="HK23">
            <v>0</v>
          </cell>
          <cell r="HL23">
            <v>0</v>
          </cell>
          <cell r="HM23">
            <v>0</v>
          </cell>
          <cell r="HN23">
            <v>0</v>
          </cell>
          <cell r="HO23">
            <v>0</v>
          </cell>
          <cell r="HP23">
            <v>0</v>
          </cell>
          <cell r="HS23" t="str">
            <v>Prowizje z tytulu wpłat Plus</v>
          </cell>
          <cell r="IG23">
            <v>0</v>
          </cell>
          <cell r="IH23">
            <v>0</v>
          </cell>
          <cell r="II23">
            <v>0</v>
          </cell>
          <cell r="IJ23">
            <v>0</v>
          </cell>
          <cell r="IK23">
            <v>0</v>
          </cell>
          <cell r="IL23">
            <v>0</v>
          </cell>
          <cell r="IM23">
            <v>0</v>
          </cell>
          <cell r="IN23">
            <v>0</v>
          </cell>
          <cell r="IO23">
            <v>0</v>
          </cell>
          <cell r="IP23">
            <v>0</v>
          </cell>
          <cell r="IQ23">
            <v>0</v>
          </cell>
          <cell r="IR23">
            <v>0</v>
          </cell>
        </row>
        <row r="24">
          <cell r="GQ24" t="str">
            <v>3. Liczba transakcji</v>
          </cell>
          <cell r="GR24">
            <v>0</v>
          </cell>
          <cell r="GS24">
            <v>0</v>
          </cell>
          <cell r="GT24">
            <v>0</v>
          </cell>
          <cell r="GU24">
            <v>0</v>
          </cell>
          <cell r="GV24">
            <v>0</v>
          </cell>
          <cell r="GW24">
            <v>0</v>
          </cell>
          <cell r="GX24">
            <v>0</v>
          </cell>
          <cell r="GY24">
            <v>0</v>
          </cell>
          <cell r="GZ24">
            <v>0</v>
          </cell>
          <cell r="HA24">
            <v>0</v>
          </cell>
          <cell r="HB24">
            <v>0</v>
          </cell>
          <cell r="HC24">
            <v>0</v>
          </cell>
          <cell r="HE24">
            <v>0</v>
          </cell>
          <cell r="HF24">
            <v>0</v>
          </cell>
          <cell r="HG24">
            <v>0</v>
          </cell>
          <cell r="HH24">
            <v>0</v>
          </cell>
          <cell r="HI24">
            <v>0</v>
          </cell>
          <cell r="HJ24">
            <v>0</v>
          </cell>
          <cell r="HK24">
            <v>0</v>
          </cell>
          <cell r="HL24">
            <v>0</v>
          </cell>
          <cell r="HM24">
            <v>0</v>
          </cell>
          <cell r="HN24">
            <v>0</v>
          </cell>
          <cell r="HO24">
            <v>0</v>
          </cell>
          <cell r="HP24">
            <v>0</v>
          </cell>
          <cell r="HS24" t="str">
            <v>3. Liczba transakcji</v>
          </cell>
          <cell r="HT24">
            <v>8000000</v>
          </cell>
          <cell r="HU24">
            <v>8000000</v>
          </cell>
          <cell r="HV24">
            <v>8000000</v>
          </cell>
          <cell r="HW24">
            <v>8000000</v>
          </cell>
          <cell r="HX24">
            <v>8000000</v>
          </cell>
          <cell r="HY24">
            <v>8000000</v>
          </cell>
          <cell r="HZ24">
            <v>8000000</v>
          </cell>
          <cell r="IA24">
            <v>8000000</v>
          </cell>
          <cell r="IB24">
            <v>8000000</v>
          </cell>
          <cell r="IC24">
            <v>8000000</v>
          </cell>
          <cell r="ID24">
            <v>8000000</v>
          </cell>
          <cell r="IE24">
            <v>8000000</v>
          </cell>
          <cell r="IG24">
            <v>8000000</v>
          </cell>
          <cell r="IH24">
            <v>16000000</v>
          </cell>
          <cell r="II24">
            <v>24000000</v>
          </cell>
          <cell r="IJ24">
            <v>32000000</v>
          </cell>
          <cell r="IK24">
            <v>40000000</v>
          </cell>
          <cell r="IL24">
            <v>48000000</v>
          </cell>
          <cell r="IM24">
            <v>56000000</v>
          </cell>
          <cell r="IN24">
            <v>64000000</v>
          </cell>
          <cell r="IO24">
            <v>72000000</v>
          </cell>
          <cell r="IP24">
            <v>80000000</v>
          </cell>
          <cell r="IQ24">
            <v>88000000</v>
          </cell>
          <cell r="IR24">
            <v>96000000</v>
          </cell>
        </row>
        <row r="25">
          <cell r="GQ25" t="str">
            <v>Przychody</v>
          </cell>
          <cell r="GR25">
            <v>0</v>
          </cell>
          <cell r="GS25">
            <v>0</v>
          </cell>
          <cell r="GT25">
            <v>0</v>
          </cell>
          <cell r="GU25">
            <v>0</v>
          </cell>
          <cell r="GV25">
            <v>0</v>
          </cell>
          <cell r="GW25">
            <v>0</v>
          </cell>
          <cell r="GX25">
            <v>0</v>
          </cell>
          <cell r="GY25">
            <v>0</v>
          </cell>
          <cell r="GZ25">
            <v>0</v>
          </cell>
          <cell r="HA25">
            <v>0</v>
          </cell>
          <cell r="HB25">
            <v>0</v>
          </cell>
          <cell r="HC25">
            <v>0</v>
          </cell>
          <cell r="HE25">
            <v>0</v>
          </cell>
          <cell r="HF25">
            <v>0</v>
          </cell>
          <cell r="HG25">
            <v>0</v>
          </cell>
          <cell r="HH25">
            <v>0</v>
          </cell>
          <cell r="HI25">
            <v>0</v>
          </cell>
          <cell r="HJ25">
            <v>0</v>
          </cell>
          <cell r="HK25">
            <v>0</v>
          </cell>
          <cell r="HL25">
            <v>0</v>
          </cell>
          <cell r="HM25">
            <v>0</v>
          </cell>
          <cell r="HN25">
            <v>0</v>
          </cell>
          <cell r="HO25">
            <v>0</v>
          </cell>
          <cell r="HP25">
            <v>0</v>
          </cell>
          <cell r="HS25" t="str">
            <v>Przychody</v>
          </cell>
          <cell r="HT25">
            <v>960</v>
          </cell>
          <cell r="HU25">
            <v>960</v>
          </cell>
          <cell r="HV25">
            <v>960</v>
          </cell>
          <cell r="HW25">
            <v>960</v>
          </cell>
          <cell r="HX25">
            <v>960</v>
          </cell>
          <cell r="HY25">
            <v>960</v>
          </cell>
          <cell r="HZ25">
            <v>920</v>
          </cell>
          <cell r="IA25">
            <v>920</v>
          </cell>
          <cell r="IB25">
            <v>920</v>
          </cell>
          <cell r="IC25">
            <v>920</v>
          </cell>
          <cell r="ID25">
            <v>920</v>
          </cell>
          <cell r="IE25">
            <v>920</v>
          </cell>
          <cell r="IG25">
            <v>960</v>
          </cell>
          <cell r="IH25">
            <v>1920</v>
          </cell>
          <cell r="II25">
            <v>2880</v>
          </cell>
          <cell r="IJ25">
            <v>3840</v>
          </cell>
          <cell r="IK25">
            <v>4800</v>
          </cell>
          <cell r="IL25">
            <v>5760</v>
          </cell>
          <cell r="IM25">
            <v>6680</v>
          </cell>
          <cell r="IN25">
            <v>7600</v>
          </cell>
          <cell r="IO25">
            <v>8520</v>
          </cell>
          <cell r="IP25">
            <v>9440</v>
          </cell>
          <cell r="IQ25">
            <v>10360</v>
          </cell>
          <cell r="IR25">
            <v>11280</v>
          </cell>
        </row>
        <row r="26">
          <cell r="GQ26" t="str">
            <v>Przychody calkowite</v>
          </cell>
          <cell r="GR26">
            <v>5803.07</v>
          </cell>
          <cell r="GS26">
            <v>5293.6791599999997</v>
          </cell>
          <cell r="GT26">
            <v>5416.7228599999999</v>
          </cell>
          <cell r="GU26">
            <v>5888.0321600000016</v>
          </cell>
          <cell r="GV26">
            <v>5494.9038899999996</v>
          </cell>
          <cell r="GW26">
            <v>5023.5203200000014</v>
          </cell>
          <cell r="GX26">
            <v>5712.2834499999972</v>
          </cell>
          <cell r="GY26">
            <v>5364.7675400000007</v>
          </cell>
          <cell r="GZ26">
            <v>5046.5486500000006</v>
          </cell>
          <cell r="HA26">
            <v>5898.0791000000008</v>
          </cell>
          <cell r="HB26">
            <v>5472.4535099999994</v>
          </cell>
          <cell r="HC26">
            <v>5505.5999400000001</v>
          </cell>
          <cell r="HE26">
            <v>5803.07</v>
          </cell>
          <cell r="HF26">
            <v>11096.749159999999</v>
          </cell>
          <cell r="HG26">
            <v>16513.472020000001</v>
          </cell>
          <cell r="HH26">
            <v>22401.504180000004</v>
          </cell>
          <cell r="HI26">
            <v>27896.408070000005</v>
          </cell>
          <cell r="HJ26">
            <v>32919.928390000008</v>
          </cell>
          <cell r="HK26">
            <v>38632.211840000004</v>
          </cell>
          <cell r="HL26">
            <v>43996.979380000004</v>
          </cell>
          <cell r="HM26">
            <v>49043.528030000001</v>
          </cell>
          <cell r="HN26">
            <v>54941.607130000004</v>
          </cell>
          <cell r="HO26">
            <v>60414.060640000003</v>
          </cell>
          <cell r="HP26">
            <v>65919.660579999996</v>
          </cell>
          <cell r="HS26" t="str">
            <v>Przychody calkowite</v>
          </cell>
          <cell r="HT26">
            <v>5191.2643200000002</v>
          </cell>
          <cell r="HU26">
            <v>5171.63724</v>
          </cell>
          <cell r="HV26">
            <v>5152.0115900000001</v>
          </cell>
          <cell r="HW26">
            <v>5132.3843900000002</v>
          </cell>
          <cell r="HX26">
            <v>5112.7556399999994</v>
          </cell>
          <cell r="HY26">
            <v>5093.1284399999995</v>
          </cell>
          <cell r="HZ26">
            <v>4987.9158499999994</v>
          </cell>
          <cell r="IA26">
            <v>4969.1234999999997</v>
          </cell>
          <cell r="IB26">
            <v>4950.33115</v>
          </cell>
          <cell r="IC26">
            <v>4931.5388000000003</v>
          </cell>
          <cell r="ID26">
            <v>4912.7464500000006</v>
          </cell>
          <cell r="IE26">
            <v>4893.9585199999992</v>
          </cell>
          <cell r="IG26">
            <v>5191.2643200000002</v>
          </cell>
          <cell r="IH26">
            <v>10362.90156</v>
          </cell>
          <cell r="II26">
            <v>15514.91315</v>
          </cell>
          <cell r="IJ26">
            <v>20647.29754</v>
          </cell>
          <cell r="IK26">
            <v>25760.053179999999</v>
          </cell>
          <cell r="IL26">
            <v>30853.181619999999</v>
          </cell>
          <cell r="IM26">
            <v>35841.097470000001</v>
          </cell>
          <cell r="IN26">
            <v>40810.220970000002</v>
          </cell>
          <cell r="IO26">
            <v>45760.55212</v>
          </cell>
          <cell r="IP26">
            <v>50692.090920000002</v>
          </cell>
          <cell r="IQ26">
            <v>55604.837370000001</v>
          </cell>
          <cell r="IR26">
            <v>60498.795890000001</v>
          </cell>
        </row>
      </sheetData>
      <sheetData sheetId="7" refreshError="1">
        <row r="8">
          <cell r="GR8">
            <v>39113</v>
          </cell>
          <cell r="GS8">
            <v>39141</v>
          </cell>
          <cell r="GT8">
            <v>39172</v>
          </cell>
          <cell r="GU8">
            <v>39202</v>
          </cell>
          <cell r="GV8">
            <v>39233</v>
          </cell>
          <cell r="GW8">
            <v>39263</v>
          </cell>
          <cell r="GX8">
            <v>39294</v>
          </cell>
          <cell r="GY8">
            <v>39325</v>
          </cell>
          <cell r="GZ8">
            <v>39355</v>
          </cell>
          <cell r="HA8">
            <v>39386</v>
          </cell>
          <cell r="HB8">
            <v>39416</v>
          </cell>
          <cell r="HC8">
            <v>39447</v>
          </cell>
          <cell r="HE8">
            <v>39113</v>
          </cell>
          <cell r="HF8">
            <v>39141</v>
          </cell>
          <cell r="HG8">
            <v>39172</v>
          </cell>
          <cell r="HH8">
            <v>39202</v>
          </cell>
          <cell r="HI8">
            <v>39233</v>
          </cell>
          <cell r="HJ8">
            <v>39263</v>
          </cell>
          <cell r="HK8">
            <v>39294</v>
          </cell>
          <cell r="HL8">
            <v>39325</v>
          </cell>
          <cell r="HM8">
            <v>39355</v>
          </cell>
          <cell r="HN8">
            <v>39386</v>
          </cell>
          <cell r="HO8">
            <v>39416</v>
          </cell>
          <cell r="HP8">
            <v>39447</v>
          </cell>
          <cell r="HT8">
            <v>39113</v>
          </cell>
          <cell r="HU8">
            <v>39141</v>
          </cell>
          <cell r="HV8">
            <v>39172</v>
          </cell>
          <cell r="HW8">
            <v>39202</v>
          </cell>
          <cell r="HX8">
            <v>39233</v>
          </cell>
          <cell r="HY8">
            <v>39263</v>
          </cell>
          <cell r="HZ8">
            <v>39294</v>
          </cell>
          <cell r="IA8">
            <v>39325</v>
          </cell>
          <cell r="IB8">
            <v>39355</v>
          </cell>
          <cell r="IC8">
            <v>39386</v>
          </cell>
          <cell r="ID8">
            <v>39416</v>
          </cell>
          <cell r="IE8">
            <v>39447</v>
          </cell>
          <cell r="IG8">
            <v>39113</v>
          </cell>
          <cell r="IH8">
            <v>39141</v>
          </cell>
          <cell r="II8">
            <v>39172</v>
          </cell>
          <cell r="IJ8">
            <v>39202</v>
          </cell>
          <cell r="IK8">
            <v>39233</v>
          </cell>
          <cell r="IL8">
            <v>39263</v>
          </cell>
          <cell r="IM8">
            <v>39294</v>
          </cell>
          <cell r="IN8">
            <v>39325</v>
          </cell>
          <cell r="IO8">
            <v>39355</v>
          </cell>
          <cell r="IP8">
            <v>39386</v>
          </cell>
          <cell r="IQ8">
            <v>39416</v>
          </cell>
          <cell r="IR8">
            <v>39447</v>
          </cell>
        </row>
        <row r="9">
          <cell r="GR9" t="str">
            <v>wykonanie</v>
          </cell>
          <cell r="GS9" t="str">
            <v>wykonanie</v>
          </cell>
          <cell r="GT9" t="str">
            <v>wykonanie</v>
          </cell>
          <cell r="GU9" t="str">
            <v>wykonanie</v>
          </cell>
          <cell r="GV9" t="str">
            <v>wykonanie</v>
          </cell>
          <cell r="GW9" t="str">
            <v>wykonanie</v>
          </cell>
          <cell r="GX9" t="str">
            <v>wykonanie</v>
          </cell>
          <cell r="GY9" t="str">
            <v>wykonanie</v>
          </cell>
          <cell r="GZ9" t="str">
            <v>wykonanie</v>
          </cell>
          <cell r="HA9" t="str">
            <v>wykonanie</v>
          </cell>
          <cell r="HB9" t="str">
            <v>wykonanie</v>
          </cell>
          <cell r="HC9" t="str">
            <v>wykonanie</v>
          </cell>
          <cell r="HE9" t="str">
            <v>wykonanie</v>
          </cell>
          <cell r="HF9" t="str">
            <v>wykonanie</v>
          </cell>
          <cell r="HG9" t="str">
            <v>wykonanie</v>
          </cell>
          <cell r="HH9" t="str">
            <v>wykonanie</v>
          </cell>
          <cell r="HI9" t="str">
            <v>wykonanie</v>
          </cell>
          <cell r="HJ9" t="str">
            <v>wykonanie</v>
          </cell>
          <cell r="HK9" t="str">
            <v>wykonanie</v>
          </cell>
          <cell r="HL9" t="str">
            <v>wykonanie</v>
          </cell>
          <cell r="HM9" t="str">
            <v>wykonanie</v>
          </cell>
          <cell r="HN9" t="str">
            <v>wykonanie</v>
          </cell>
          <cell r="HO9" t="str">
            <v>wykonanie</v>
          </cell>
          <cell r="HP9" t="str">
            <v>wykonanie</v>
          </cell>
          <cell r="HT9" t="str">
            <v>plan</v>
          </cell>
          <cell r="HU9" t="str">
            <v>plan</v>
          </cell>
          <cell r="HV9" t="str">
            <v>plan</v>
          </cell>
          <cell r="HW9" t="str">
            <v>plan</v>
          </cell>
          <cell r="HX9" t="str">
            <v>plan</v>
          </cell>
          <cell r="HY9" t="str">
            <v>plan</v>
          </cell>
          <cell r="HZ9" t="str">
            <v>plan</v>
          </cell>
          <cell r="IA9" t="str">
            <v>plan</v>
          </cell>
          <cell r="IB9" t="str">
            <v>plan</v>
          </cell>
          <cell r="IC9" t="str">
            <v>plan</v>
          </cell>
          <cell r="ID9" t="str">
            <v>plan</v>
          </cell>
          <cell r="IE9" t="str">
            <v>plan</v>
          </cell>
          <cell r="IG9" t="str">
            <v>plan</v>
          </cell>
          <cell r="IH9" t="str">
            <v>plan</v>
          </cell>
          <cell r="II9" t="str">
            <v>plan</v>
          </cell>
          <cell r="IJ9" t="str">
            <v>plan</v>
          </cell>
          <cell r="IK9" t="str">
            <v>plan</v>
          </cell>
          <cell r="IL9" t="str">
            <v>plan</v>
          </cell>
          <cell r="IM9" t="str">
            <v>plan</v>
          </cell>
          <cell r="IN9" t="str">
            <v>plan</v>
          </cell>
          <cell r="IO9" t="str">
            <v>plan</v>
          </cell>
          <cell r="IP9" t="str">
            <v>plan</v>
          </cell>
          <cell r="IQ9" t="str">
            <v>plan</v>
          </cell>
          <cell r="IR9" t="str">
            <v>plan</v>
          </cell>
        </row>
        <row r="10">
          <cell r="GQ10" t="str">
            <v>stawka WIBID 1M</v>
          </cell>
          <cell r="GR10">
            <v>3.9729032258064526E-2</v>
          </cell>
          <cell r="GS10">
            <v>3.9792857142857171E-2</v>
          </cell>
          <cell r="GT10">
            <v>3.9803225806451639E-2</v>
          </cell>
          <cell r="GU10">
            <v>4.0556666666666699E-2</v>
          </cell>
          <cell r="GV10">
            <v>4.2296774193548388E-2</v>
          </cell>
          <cell r="GW10">
            <v>4.2700000000000002E-2</v>
          </cell>
          <cell r="GX10">
            <v>4.5096774193548385E-2</v>
          </cell>
          <cell r="GY10">
            <v>4.5770967741935502E-2</v>
          </cell>
          <cell r="GZ10">
            <v>4.7633333333333347E-2</v>
          </cell>
          <cell r="HA10">
            <v>4.7783870967741941E-2</v>
          </cell>
          <cell r="HB10">
            <v>4.9103333333333339E-2</v>
          </cell>
          <cell r="HC10">
            <v>5.4109677419354844E-2</v>
          </cell>
          <cell r="HE10">
            <v>3.9729032258064526E-2</v>
          </cell>
          <cell r="HF10">
            <v>3.9760944700460848E-2</v>
          </cell>
          <cell r="HG10">
            <v>3.9775038402457781E-2</v>
          </cell>
          <cell r="HH10">
            <v>3.9970445468510009E-2</v>
          </cell>
          <cell r="HI10">
            <v>4.0435711213517682E-2</v>
          </cell>
          <cell r="HJ10">
            <v>4.0813092677931401E-2</v>
          </cell>
          <cell r="HK10">
            <v>4.1425047180162398E-2</v>
          </cell>
          <cell r="HL10">
            <v>4.196828725038404E-2</v>
          </cell>
          <cell r="HM10">
            <v>4.259773681515619E-2</v>
          </cell>
          <cell r="HN10">
            <v>4.3116350230414761E-2</v>
          </cell>
          <cell r="HO10">
            <v>4.3660621421589177E-2</v>
          </cell>
          <cell r="HP10">
            <v>4.4531376088069646E-2</v>
          </cell>
          <cell r="HS10" t="str">
            <v>stawka WIBID 1M</v>
          </cell>
          <cell r="HT10">
            <v>3.95E-2</v>
          </cell>
          <cell r="HU10">
            <v>3.95E-2</v>
          </cell>
          <cell r="HV10">
            <v>3.95E-2</v>
          </cell>
          <cell r="HW10">
            <v>3.95E-2</v>
          </cell>
          <cell r="HX10">
            <v>3.95E-2</v>
          </cell>
          <cell r="HY10">
            <v>3.95E-2</v>
          </cell>
          <cell r="HZ10">
            <v>3.95E-2</v>
          </cell>
          <cell r="IA10">
            <v>3.95E-2</v>
          </cell>
          <cell r="IB10">
            <v>3.95E-2</v>
          </cell>
          <cell r="IC10">
            <v>3.95E-2</v>
          </cell>
          <cell r="ID10">
            <v>3.95E-2</v>
          </cell>
          <cell r="IE10">
            <v>3.95E-2</v>
          </cell>
          <cell r="IG10">
            <v>3.95E-2</v>
          </cell>
          <cell r="IH10">
            <v>3.95E-2</v>
          </cell>
          <cell r="II10">
            <v>3.95E-2</v>
          </cell>
          <cell r="IJ10">
            <v>3.95E-2</v>
          </cell>
          <cell r="IK10">
            <v>3.95E-2</v>
          </cell>
          <cell r="IL10">
            <v>3.95E-2</v>
          </cell>
          <cell r="IM10">
            <v>3.95E-2</v>
          </cell>
          <cell r="IN10">
            <v>3.95E-2</v>
          </cell>
          <cell r="IO10">
            <v>3.95E-2</v>
          </cell>
          <cell r="IP10">
            <v>3.9499999999999993E-2</v>
          </cell>
          <cell r="IQ10">
            <v>3.9499999999999993E-2</v>
          </cell>
          <cell r="IR10">
            <v>3.9499999999999993E-2</v>
          </cell>
        </row>
        <row r="11">
          <cell r="GQ11" t="str">
            <v>stopa redyskonta</v>
          </cell>
          <cell r="GR11">
            <v>4.2500000000000003E-2</v>
          </cell>
          <cell r="GS11">
            <v>4.2500000000000003E-2</v>
          </cell>
          <cell r="GT11">
            <v>4.2500000000000003E-2</v>
          </cell>
          <cell r="GU11">
            <v>4.4999999999999998E-2</v>
          </cell>
          <cell r="GV11">
            <v>4.4999999999999998E-2</v>
          </cell>
          <cell r="GW11">
            <v>4.7500000000000001E-2</v>
          </cell>
          <cell r="GX11">
            <v>4.7500000000000001E-2</v>
          </cell>
          <cell r="GY11">
            <v>4.7500000000000001E-2</v>
          </cell>
          <cell r="GZ11">
            <v>0.05</v>
          </cell>
          <cell r="HA11">
            <v>0.05</v>
          </cell>
          <cell r="HB11">
            <v>0.05</v>
          </cell>
          <cell r="HC11">
            <v>5.2499999999999998E-2</v>
          </cell>
          <cell r="HE11">
            <v>4.2500000000000003E-2</v>
          </cell>
          <cell r="HF11">
            <v>4.2500000000000003E-2</v>
          </cell>
          <cell r="HG11">
            <v>4.2500000000000003E-2</v>
          </cell>
          <cell r="HH11">
            <v>4.3124999999999997E-2</v>
          </cell>
          <cell r="HI11">
            <v>4.3499999999999997E-2</v>
          </cell>
          <cell r="HJ11">
            <v>4.416666666666666E-2</v>
          </cell>
          <cell r="HK11">
            <v>4.4642857142857137E-2</v>
          </cell>
          <cell r="HL11">
            <v>4.4999999999999991E-2</v>
          </cell>
          <cell r="HM11">
            <v>4.5555555555555544E-2</v>
          </cell>
          <cell r="HN11">
            <v>4.5999999999999992E-2</v>
          </cell>
          <cell r="HO11">
            <v>4.6363636363636357E-2</v>
          </cell>
          <cell r="HP11">
            <v>4.6874999999999993E-2</v>
          </cell>
          <cell r="HS11" t="str">
            <v>stopa redyskonta</v>
          </cell>
          <cell r="HT11">
            <v>4.2500000000000003E-2</v>
          </cell>
          <cell r="HU11">
            <v>4.2500000000000003E-2</v>
          </cell>
          <cell r="HV11">
            <v>4.2500000000000003E-2</v>
          </cell>
          <cell r="HW11">
            <v>4.2500000000000003E-2</v>
          </cell>
          <cell r="HX11">
            <v>4.2500000000000003E-2</v>
          </cell>
          <cell r="HY11">
            <v>4.2500000000000003E-2</v>
          </cell>
          <cell r="HZ11">
            <v>4.2500000000000003E-2</v>
          </cell>
          <cell r="IA11">
            <v>4.2500000000000003E-2</v>
          </cell>
          <cell r="IB11">
            <v>4.2500000000000003E-2</v>
          </cell>
          <cell r="IC11">
            <v>4.2500000000000003E-2</v>
          </cell>
          <cell r="ID11">
            <v>4.2500000000000003E-2</v>
          </cell>
          <cell r="IE11">
            <v>4.2500000000000003E-2</v>
          </cell>
          <cell r="IG11">
            <v>4.2500000000000003E-2</v>
          </cell>
          <cell r="IH11">
            <v>4.2500000000000003E-2</v>
          </cell>
          <cell r="II11">
            <v>4.2500000000000003E-2</v>
          </cell>
          <cell r="IJ11">
            <v>4.2500000000000003E-2</v>
          </cell>
          <cell r="IK11">
            <v>4.2500000000000003E-2</v>
          </cell>
          <cell r="IL11">
            <v>4.2500000000000003E-2</v>
          </cell>
          <cell r="IM11">
            <v>4.2499999999999996E-2</v>
          </cell>
          <cell r="IN11">
            <v>4.2499999999999996E-2</v>
          </cell>
          <cell r="IO11">
            <v>4.2499999999999996E-2</v>
          </cell>
          <cell r="IP11">
            <v>4.2499999999999996E-2</v>
          </cell>
          <cell r="IQ11">
            <v>4.2499999999999989E-2</v>
          </cell>
          <cell r="IR11">
            <v>4.2499999999999989E-2</v>
          </cell>
        </row>
        <row r="13">
          <cell r="GQ13" t="str">
            <v>lokaty międzybankowe</v>
          </cell>
          <cell r="GR13">
            <v>1201160.5776935485</v>
          </cell>
          <cell r="GS13">
            <v>1270572.2532500001</v>
          </cell>
          <cell r="GT13">
            <v>1079116.3895483871</v>
          </cell>
          <cell r="GU13">
            <v>1357590.2485</v>
          </cell>
          <cell r="GV13">
            <v>1120617.4879677419</v>
          </cell>
          <cell r="GW13">
            <v>1291170.2850666665</v>
          </cell>
          <cell r="GX13">
            <v>1325258.884548387</v>
          </cell>
          <cell r="GY13">
            <v>1111412.0171019353</v>
          </cell>
          <cell r="GZ13">
            <v>1170426.0282286669</v>
          </cell>
          <cell r="HA13">
            <v>1217037.7393225806</v>
          </cell>
          <cell r="HB13">
            <v>1003386.6309333333</v>
          </cell>
          <cell r="HC13">
            <v>1131419.6171935485</v>
          </cell>
          <cell r="HE13">
            <v>1201160.5776935485</v>
          </cell>
          <cell r="HF13">
            <v>1270572.2532500001</v>
          </cell>
          <cell r="HG13">
            <v>1079116.3895483871</v>
          </cell>
          <cell r="HH13">
            <v>1357590.2485</v>
          </cell>
          <cell r="HI13">
            <v>1120617.4879677419</v>
          </cell>
          <cell r="HJ13">
            <v>1291170.2850666665</v>
          </cell>
          <cell r="HK13">
            <v>1325258.884548387</v>
          </cell>
          <cell r="HL13">
            <v>1111412.0171019353</v>
          </cell>
          <cell r="HM13">
            <v>1170426.0282286669</v>
          </cell>
          <cell r="HN13">
            <v>1217037.7393225806</v>
          </cell>
          <cell r="HO13">
            <v>1003386.6309333333</v>
          </cell>
          <cell r="HP13">
            <v>1131419.6171935485</v>
          </cell>
          <cell r="HS13" t="str">
            <v>lokaty międzybankowe</v>
          </cell>
          <cell r="HT13">
            <v>1009233.7640905788</v>
          </cell>
          <cell r="HU13">
            <v>969896.579402745</v>
          </cell>
          <cell r="HV13">
            <v>942363.36988612218</v>
          </cell>
          <cell r="HW13">
            <v>1078047.008939445</v>
          </cell>
          <cell r="HX13">
            <v>1011289.905977624</v>
          </cell>
          <cell r="HY13">
            <v>1028874.5700106714</v>
          </cell>
          <cell r="HZ13">
            <v>1017814.9926220118</v>
          </cell>
          <cell r="IA13">
            <v>1000334.2724114885</v>
          </cell>
          <cell r="IB13">
            <v>1002090.7762188441</v>
          </cell>
          <cell r="IC13">
            <v>1055481.1748934737</v>
          </cell>
          <cell r="ID13">
            <v>1083681.8661044126</v>
          </cell>
          <cell r="IE13">
            <v>1074969.7765243344</v>
          </cell>
          <cell r="IG13">
            <v>1009233.7640905788</v>
          </cell>
          <cell r="IH13">
            <v>969896.579402745</v>
          </cell>
          <cell r="II13">
            <v>942363.36988612218</v>
          </cell>
          <cell r="IJ13">
            <v>1078047.008939445</v>
          </cell>
          <cell r="IK13">
            <v>1011289.905977624</v>
          </cell>
          <cell r="IL13">
            <v>1028874.5700106714</v>
          </cell>
          <cell r="IM13">
            <v>1017814.9926220118</v>
          </cell>
          <cell r="IN13">
            <v>1000334.2724114885</v>
          </cell>
          <cell r="IO13">
            <v>1002090.7762188441</v>
          </cell>
          <cell r="IP13">
            <v>1055481.1748934737</v>
          </cell>
          <cell r="IQ13">
            <v>1083681.8661044126</v>
          </cell>
          <cell r="IR13">
            <v>1074969.7765243344</v>
          </cell>
        </row>
        <row r="14">
          <cell r="GQ14" t="str">
            <v>stopa procentowa</v>
          </cell>
          <cell r="GR14">
            <v>4.2396405674621218E-2</v>
          </cell>
          <cell r="GS14">
            <v>4.2749459449410616E-2</v>
          </cell>
          <cell r="GT14">
            <v>4.307771205091375E-2</v>
          </cell>
          <cell r="GU14">
            <v>4.1905389270578075E-2</v>
          </cell>
          <cell r="GV14">
            <v>4.5149196189590735E-2</v>
          </cell>
          <cell r="GW14">
            <v>4.5638790346405861E-2</v>
          </cell>
          <cell r="GX14">
            <v>4.7424414080616553E-2</v>
          </cell>
          <cell r="GY14">
            <v>4.8811002614528191E-2</v>
          </cell>
          <cell r="GZ14">
            <v>5.0859291963760808E-2</v>
          </cell>
          <cell r="HA14">
            <v>5.1653965703451057E-2</v>
          </cell>
          <cell r="HB14">
            <v>5.3439166321284794E-2</v>
          </cell>
          <cell r="HC14">
            <v>5.1052841513292986E-2</v>
          </cell>
          <cell r="HE14">
            <v>4.2396405674621218E-2</v>
          </cell>
          <cell r="HF14">
            <v>4.2572932562015914E-2</v>
          </cell>
          <cell r="HG14">
            <v>4.274119239164853E-2</v>
          </cell>
          <cell r="HH14">
            <v>4.2532241611380917E-2</v>
          </cell>
          <cell r="HI14">
            <v>4.305563252702288E-2</v>
          </cell>
          <cell r="HJ14">
            <v>4.3486158830253384E-2</v>
          </cell>
          <cell r="HK14">
            <v>4.4048766723162401E-2</v>
          </cell>
          <cell r="HL14">
            <v>4.4644046209583128E-2</v>
          </cell>
          <cell r="HM14">
            <v>4.5334629071158428E-2</v>
          </cell>
          <cell r="HN14">
            <v>4.5966562734387692E-2</v>
          </cell>
          <cell r="HO14">
            <v>4.6645890333196521E-2</v>
          </cell>
          <cell r="HP14">
            <v>4.7013136264871226E-2</v>
          </cell>
          <cell r="HS14" t="str">
            <v>stopa procentowa</v>
          </cell>
          <cell r="HT14">
            <v>0.04</v>
          </cell>
          <cell r="HU14">
            <v>0.04</v>
          </cell>
          <cell r="HV14">
            <v>0.04</v>
          </cell>
          <cell r="HW14">
            <v>0.04</v>
          </cell>
          <cell r="HX14">
            <v>0.04</v>
          </cell>
          <cell r="HY14">
            <v>0.04</v>
          </cell>
          <cell r="HZ14">
            <v>0.04</v>
          </cell>
          <cell r="IA14">
            <v>0.04</v>
          </cell>
          <cell r="IB14">
            <v>0.04</v>
          </cell>
          <cell r="IC14">
            <v>0.04</v>
          </cell>
          <cell r="ID14">
            <v>0.04</v>
          </cell>
          <cell r="IE14">
            <v>0.04</v>
          </cell>
          <cell r="IG14">
            <v>0.04</v>
          </cell>
          <cell r="IH14">
            <v>0.04</v>
          </cell>
          <cell r="II14">
            <v>0.04</v>
          </cell>
          <cell r="IJ14">
            <v>0.04</v>
          </cell>
          <cell r="IK14">
            <v>0.04</v>
          </cell>
          <cell r="IL14">
            <v>0.04</v>
          </cell>
          <cell r="IM14">
            <v>0.04</v>
          </cell>
          <cell r="IN14">
            <v>0.04</v>
          </cell>
          <cell r="IO14">
            <v>0.04</v>
          </cell>
          <cell r="IP14">
            <v>3.9999999999999994E-2</v>
          </cell>
          <cell r="IQ14">
            <v>3.9999999999999994E-2</v>
          </cell>
          <cell r="IR14">
            <v>3.9999999999999994E-2</v>
          </cell>
        </row>
        <row r="15">
          <cell r="GQ15" t="str">
            <v>wynik odsetkowy</v>
          </cell>
          <cell r="GR15">
            <v>272.11577428116516</v>
          </cell>
          <cell r="GS15">
            <v>288.17575870917517</v>
          </cell>
          <cell r="GT15">
            <v>300.10987667464133</v>
          </cell>
          <cell r="GU15">
            <v>150.49419082204986</v>
          </cell>
          <cell r="GV15">
            <v>271.48135103204459</v>
          </cell>
          <cell r="GW15">
            <v>311.8749673413713</v>
          </cell>
          <cell r="GX15">
            <v>261.99037986672647</v>
          </cell>
          <cell r="GY15">
            <v>286.96073968236306</v>
          </cell>
          <cell r="GZ15">
            <v>310.33528331845537</v>
          </cell>
          <cell r="HA15">
            <v>400.03175833276964</v>
          </cell>
          <cell r="HB15">
            <v>357.57672773179911</v>
          </cell>
          <cell r="HC15">
            <v>-293.74106145331552</v>
          </cell>
          <cell r="HE15">
            <v>272.11577428116516</v>
          </cell>
          <cell r="HF15">
            <v>560.29153299034033</v>
          </cell>
          <cell r="HG15">
            <v>860.40140966498166</v>
          </cell>
          <cell r="HH15">
            <v>1010.8956004870315</v>
          </cell>
          <cell r="HI15">
            <v>1282.3769515190761</v>
          </cell>
          <cell r="HJ15">
            <v>1594.2519188604474</v>
          </cell>
          <cell r="HK15">
            <v>1856.2422987271739</v>
          </cell>
          <cell r="HL15">
            <v>2143.2030384095369</v>
          </cell>
          <cell r="HM15">
            <v>2453.5383217279923</v>
          </cell>
          <cell r="HN15">
            <v>2853.5700800607619</v>
          </cell>
          <cell r="HO15">
            <v>3211.146807792561</v>
          </cell>
          <cell r="HP15">
            <v>2917.4057463392455</v>
          </cell>
          <cell r="HS15" t="str">
            <v>wynik odsetkowy</v>
          </cell>
          <cell r="HT15">
            <v>42.857872173709438</v>
          </cell>
          <cell r="HU15">
            <v>37.201512634626397</v>
          </cell>
          <cell r="HV15">
            <v>40.018170502013163</v>
          </cell>
          <cell r="HW15">
            <v>44.303301737236779</v>
          </cell>
          <cell r="HX15">
            <v>42.945187788091062</v>
          </cell>
          <cell r="HY15">
            <v>42.282516575780846</v>
          </cell>
          <cell r="HZ15">
            <v>43.222280508605763</v>
          </cell>
          <cell r="IA15">
            <v>42.479948554460407</v>
          </cell>
          <cell r="IB15">
            <v>41.181812721322331</v>
          </cell>
          <cell r="IC15">
            <v>44.821803317393915</v>
          </cell>
          <cell r="ID15">
            <v>44.534871209770245</v>
          </cell>
          <cell r="IE15">
            <v>45.649401468841916</v>
          </cell>
          <cell r="IG15">
            <v>42.857872173709438</v>
          </cell>
          <cell r="IH15">
            <v>80.059384808335835</v>
          </cell>
          <cell r="II15">
            <v>120.077555310349</v>
          </cell>
          <cell r="IJ15">
            <v>164.38085704758578</v>
          </cell>
          <cell r="IK15">
            <v>207.32604483567684</v>
          </cell>
          <cell r="IL15">
            <v>249.60856141145769</v>
          </cell>
          <cell r="IM15">
            <v>292.83084192006345</v>
          </cell>
          <cell r="IN15">
            <v>335.31079047452386</v>
          </cell>
          <cell r="IO15">
            <v>376.49260319584619</v>
          </cell>
          <cell r="IP15">
            <v>421.3144065132401</v>
          </cell>
          <cell r="IQ15">
            <v>465.84927772301035</v>
          </cell>
          <cell r="IR15">
            <v>511.49867919185226</v>
          </cell>
        </row>
        <row r="16">
          <cell r="GQ16" t="str">
            <v>kapitał</v>
          </cell>
          <cell r="GR16">
            <v>14413.926932322582</v>
          </cell>
          <cell r="GS16">
            <v>15246.867039000001</v>
          </cell>
          <cell r="GT16">
            <v>12949.396674580647</v>
          </cell>
          <cell r="GU16">
            <v>16291.082982000002</v>
          </cell>
          <cell r="GV16">
            <v>13447.409855612903</v>
          </cell>
          <cell r="GW16">
            <v>15494.043420799999</v>
          </cell>
          <cell r="GX16">
            <v>15903.106614580645</v>
          </cell>
          <cell r="GY16">
            <v>13336.944205223224</v>
          </cell>
          <cell r="GZ16">
            <v>14045.112338744004</v>
          </cell>
          <cell r="HA16">
            <v>14604.452871870968</v>
          </cell>
          <cell r="HB16">
            <v>12040.639571199999</v>
          </cell>
          <cell r="HC16">
            <v>13577.03540632258</v>
          </cell>
          <cell r="HE16">
            <v>14413.926932322582</v>
          </cell>
          <cell r="HF16">
            <v>15246.867039000001</v>
          </cell>
          <cell r="HG16">
            <v>12949.396674580647</v>
          </cell>
          <cell r="HH16">
            <v>16291.082982000002</v>
          </cell>
          <cell r="HI16">
            <v>13447.409855612903</v>
          </cell>
          <cell r="HJ16">
            <v>15494.043420799999</v>
          </cell>
          <cell r="HK16">
            <v>15903.106614580645</v>
          </cell>
          <cell r="HL16">
            <v>13336.944205223224</v>
          </cell>
          <cell r="HM16">
            <v>14045.112338744004</v>
          </cell>
          <cell r="HN16">
            <v>14604.452871870968</v>
          </cell>
          <cell r="HO16">
            <v>12040.639571199999</v>
          </cell>
          <cell r="HP16">
            <v>13577.03540632258</v>
          </cell>
          <cell r="HS16" t="str">
            <v>kapitał</v>
          </cell>
          <cell r="HT16">
            <v>12110.805169086945</v>
          </cell>
          <cell r="HU16">
            <v>11638.758952832941</v>
          </cell>
          <cell r="HV16">
            <v>11308.360438633466</v>
          </cell>
          <cell r="HW16">
            <v>12936.56410727334</v>
          </cell>
          <cell r="HX16">
            <v>12135.478871731488</v>
          </cell>
          <cell r="HY16">
            <v>12346.494840128056</v>
          </cell>
          <cell r="HZ16">
            <v>12213.779911464142</v>
          </cell>
          <cell r="IA16">
            <v>12004.011268937862</v>
          </cell>
          <cell r="IB16">
            <v>12025.08931462613</v>
          </cell>
          <cell r="IC16">
            <v>12665.774098721686</v>
          </cell>
          <cell r="ID16">
            <v>13004.182393252951</v>
          </cell>
          <cell r="IE16">
            <v>12899.637318292012</v>
          </cell>
          <cell r="IG16">
            <v>12110.805169086945</v>
          </cell>
          <cell r="IH16">
            <v>11638.758952832941</v>
          </cell>
          <cell r="II16">
            <v>11308.360438633466</v>
          </cell>
          <cell r="IJ16">
            <v>12936.56410727334</v>
          </cell>
          <cell r="IK16">
            <v>12135.478871731488</v>
          </cell>
          <cell r="IL16">
            <v>12346.494840128056</v>
          </cell>
          <cell r="IM16">
            <v>12213.779911464142</v>
          </cell>
          <cell r="IN16">
            <v>12004.011268937862</v>
          </cell>
          <cell r="IO16">
            <v>12025.08931462613</v>
          </cell>
          <cell r="IP16">
            <v>12665.774098721686</v>
          </cell>
          <cell r="IQ16">
            <v>13004.182393252951</v>
          </cell>
          <cell r="IR16">
            <v>12899.637318292012</v>
          </cell>
        </row>
        <row r="17">
          <cell r="GQ17" t="str">
            <v>rynkowa marża odsetkowa</v>
          </cell>
          <cell r="GR17">
            <v>2.6673734165566926E-3</v>
          </cell>
          <cell r="GS17">
            <v>2.956602306553445E-3</v>
          </cell>
          <cell r="GT17">
            <v>3.2744862444621103E-3</v>
          </cell>
          <cell r="GU17">
            <v>1.3487226039113759E-3</v>
          </cell>
          <cell r="GV17">
            <v>2.8524219960423466E-3</v>
          </cell>
          <cell r="GW17">
            <v>2.938790346405859E-3</v>
          </cell>
          <cell r="GX17">
            <v>2.3276398870681683E-3</v>
          </cell>
          <cell r="GY17">
            <v>3.0400348725926896E-3</v>
          </cell>
          <cell r="GZ17">
            <v>3.2259586304274612E-3</v>
          </cell>
          <cell r="HA17">
            <v>3.8700947357091162E-3</v>
          </cell>
          <cell r="HB17">
            <v>4.3358329879514546E-3</v>
          </cell>
          <cell r="HC17">
            <v>-3.0568359060618583E-3</v>
          </cell>
          <cell r="HE17">
            <v>2.6673734165566926E-3</v>
          </cell>
          <cell r="HF17">
            <v>2.8119878615550688E-3</v>
          </cell>
          <cell r="HG17">
            <v>2.9661539891907493E-3</v>
          </cell>
          <cell r="HH17">
            <v>2.5617961428709059E-3</v>
          </cell>
          <cell r="HI17">
            <v>2.6199213135051939E-3</v>
          </cell>
          <cell r="HJ17">
            <v>2.6730661523219714E-3</v>
          </cell>
          <cell r="HK17">
            <v>2.6237195429999996E-3</v>
          </cell>
          <cell r="HL17">
            <v>2.6757589591990859E-3</v>
          </cell>
          <cell r="HM17">
            <v>2.7368922560022388E-3</v>
          </cell>
          <cell r="HN17">
            <v>2.8502125039729263E-3</v>
          </cell>
          <cell r="HO17">
            <v>2.9852689116073379E-3</v>
          </cell>
          <cell r="HP17">
            <v>2.4817601768015716E-3</v>
          </cell>
          <cell r="HS17" t="str">
            <v>rynkowa marża odsetkowa</v>
          </cell>
          <cell r="HT17">
            <v>5.0000000000000044E-4</v>
          </cell>
          <cell r="HU17">
            <v>5.0000000000000044E-4</v>
          </cell>
          <cell r="HV17">
            <v>5.0000000000000044E-4</v>
          </cell>
          <cell r="HW17">
            <v>5.0000000000000044E-4</v>
          </cell>
          <cell r="HX17">
            <v>5.0000000000000044E-4</v>
          </cell>
          <cell r="HY17">
            <v>5.0000000000000044E-4</v>
          </cell>
          <cell r="HZ17">
            <v>5.0000000000000044E-4</v>
          </cell>
          <cell r="IA17">
            <v>5.0000000000000044E-4</v>
          </cell>
          <cell r="IB17">
            <v>5.0000000000000044E-4</v>
          </cell>
          <cell r="IC17">
            <v>5.0000000000000044E-4</v>
          </cell>
          <cell r="ID17">
            <v>5.0000000000000044E-4</v>
          </cell>
          <cell r="IE17">
            <v>5.0000000000000044E-4</v>
          </cell>
          <cell r="IG17">
            <v>5.0000000000000044E-4</v>
          </cell>
          <cell r="IH17">
            <v>5.0000000000000044E-4</v>
          </cell>
          <cell r="II17">
            <v>5.0000000000000044E-4</v>
          </cell>
          <cell r="IJ17">
            <v>5.0000000000000044E-4</v>
          </cell>
          <cell r="IK17">
            <v>5.0000000000000044E-4</v>
          </cell>
          <cell r="IL17">
            <v>5.0000000000000044E-4</v>
          </cell>
          <cell r="IM17">
            <v>5.0000000000000044E-4</v>
          </cell>
          <cell r="IN17">
            <v>5.0000000000000044E-4</v>
          </cell>
          <cell r="IO17">
            <v>5.0000000000000044E-4</v>
          </cell>
          <cell r="IP17">
            <v>5.0000000000000044E-4</v>
          </cell>
          <cell r="IQ17">
            <v>5.0000000000000044E-4</v>
          </cell>
          <cell r="IR17">
            <v>5.0000000000000044E-4</v>
          </cell>
        </row>
        <row r="18">
          <cell r="GQ18" t="str">
            <v>papiery wartościowe razem</v>
          </cell>
          <cell r="GR18">
            <v>612527.32628419355</v>
          </cell>
          <cell r="GS18">
            <v>578302.89164607145</v>
          </cell>
          <cell r="GT18">
            <v>603872.74391419347</v>
          </cell>
          <cell r="GU18">
            <v>640651.26325200009</v>
          </cell>
          <cell r="GV18">
            <v>738721.90980838705</v>
          </cell>
          <cell r="GW18">
            <v>683475.96194333327</v>
          </cell>
          <cell r="GX18">
            <v>631480.9459167741</v>
          </cell>
          <cell r="GY18">
            <v>544649.18402225804</v>
          </cell>
          <cell r="GZ18">
            <v>567527.13932466658</v>
          </cell>
          <cell r="HA18">
            <v>570232.90303838707</v>
          </cell>
          <cell r="HB18">
            <v>542488.07661800005</v>
          </cell>
          <cell r="HC18">
            <v>603482.97273354838</v>
          </cell>
          <cell r="HE18">
            <v>612527.32628419355</v>
          </cell>
          <cell r="HF18">
            <v>578302.89164607145</v>
          </cell>
          <cell r="HG18">
            <v>603872.74391419347</v>
          </cell>
          <cell r="HH18">
            <v>640651.26325200009</v>
          </cell>
          <cell r="HI18">
            <v>738721.90980838705</v>
          </cell>
          <cell r="HJ18">
            <v>683475.96194333327</v>
          </cell>
          <cell r="HK18">
            <v>631480.9459167741</v>
          </cell>
          <cell r="HL18">
            <v>544649.18402225804</v>
          </cell>
          <cell r="HM18">
            <v>567527.13932466658</v>
          </cell>
          <cell r="HN18">
            <v>570232.90303838707</v>
          </cell>
          <cell r="HO18">
            <v>542488.07661800005</v>
          </cell>
          <cell r="HP18">
            <v>603482.97273354838</v>
          </cell>
          <cell r="HS18" t="str">
            <v>papiery wartościowe razem</v>
          </cell>
          <cell r="HT18">
            <v>767380.85444802279</v>
          </cell>
          <cell r="HU18">
            <v>703471.56001876434</v>
          </cell>
          <cell r="HV18">
            <v>646992.64023247291</v>
          </cell>
          <cell r="HW18">
            <v>797808.09789779014</v>
          </cell>
          <cell r="HX18">
            <v>704666.64084937738</v>
          </cell>
          <cell r="HY18">
            <v>728599.2247766793</v>
          </cell>
          <cell r="HZ18">
            <v>698944.51528309612</v>
          </cell>
          <cell r="IA18">
            <v>664474.36341007485</v>
          </cell>
          <cell r="IB18">
            <v>642723.44999535789</v>
          </cell>
          <cell r="IC18">
            <v>693123.29560724192</v>
          </cell>
          <cell r="ID18">
            <v>714121.89231188048</v>
          </cell>
          <cell r="IE18">
            <v>684648.00338705222</v>
          </cell>
          <cell r="IG18">
            <v>767380.85444802279</v>
          </cell>
          <cell r="IH18">
            <v>703471.56001876434</v>
          </cell>
          <cell r="II18">
            <v>646992.64023247291</v>
          </cell>
          <cell r="IJ18">
            <v>797808.09789779014</v>
          </cell>
          <cell r="IK18">
            <v>704666.64084937738</v>
          </cell>
          <cell r="IL18">
            <v>728599.2247766793</v>
          </cell>
          <cell r="IM18">
            <v>698944.51528309612</v>
          </cell>
          <cell r="IN18">
            <v>664474.36341007485</v>
          </cell>
          <cell r="IO18">
            <v>642723.44999535789</v>
          </cell>
          <cell r="IP18">
            <v>693123.29560724192</v>
          </cell>
          <cell r="IQ18">
            <v>714121.89231188048</v>
          </cell>
          <cell r="IR18">
            <v>684648.00338705222</v>
          </cell>
        </row>
        <row r="19">
          <cell r="GQ19" t="str">
            <v>stopa procentowa</v>
          </cell>
          <cell r="GR19">
            <v>4.4383829514190606E-2</v>
          </cell>
          <cell r="GS19">
            <v>4.4652083421567831E-2</v>
          </cell>
          <cell r="GT19">
            <v>4.5454803600299375E-2</v>
          </cell>
          <cell r="GU19">
            <v>4.5243730915111927E-2</v>
          </cell>
          <cell r="GV19">
            <v>4.5036642326304811E-2</v>
          </cell>
          <cell r="GW19">
            <v>4.55390106427482E-2</v>
          </cell>
          <cell r="GX19">
            <v>4.6523417737761023E-2</v>
          </cell>
          <cell r="GY19">
            <v>4.765425642565306E-2</v>
          </cell>
          <cell r="GZ19">
            <v>4.8351940506880978E-2</v>
          </cell>
          <cell r="HA19">
            <v>4.9326041359251338E-2</v>
          </cell>
          <cell r="HB19">
            <v>4.9561950349124431E-2</v>
          </cell>
          <cell r="HC19">
            <v>4.9943170078605693E-2</v>
          </cell>
          <cell r="HE19">
            <v>4.4383829514190606E-2</v>
          </cell>
          <cell r="HF19">
            <v>4.4517956467879219E-2</v>
          </cell>
          <cell r="HG19">
            <v>4.4830238845352609E-2</v>
          </cell>
          <cell r="HH19">
            <v>4.4933611862792433E-2</v>
          </cell>
          <cell r="HI19">
            <v>4.495421795549491E-2</v>
          </cell>
          <cell r="HJ19">
            <v>4.5051683403370457E-2</v>
          </cell>
          <cell r="HK19">
            <v>4.5261931165426254E-2</v>
          </cell>
          <cell r="HL19">
            <v>4.5560971822954606E-2</v>
          </cell>
          <cell r="HM19">
            <v>4.587107945450198E-2</v>
          </cell>
          <cell r="HN19">
            <v>4.6216575644976915E-2</v>
          </cell>
          <cell r="HO19">
            <v>4.652070061808123E-2</v>
          </cell>
          <cell r="HP19">
            <v>4.6805906406458271E-2</v>
          </cell>
          <cell r="HS19" t="str">
            <v>stopa procentowa</v>
          </cell>
          <cell r="HT19">
            <v>4.5530296804947273E-2</v>
          </cell>
          <cell r="HU19">
            <v>4.6256918124471073E-2</v>
          </cell>
          <cell r="HV19">
            <v>4.7157817443965432E-2</v>
          </cell>
          <cell r="HW19">
            <v>4.6160356642419638E-2</v>
          </cell>
          <cell r="HX19">
            <v>4.7223324921194597E-2</v>
          </cell>
          <cell r="HY19">
            <v>4.7182743091852906E-2</v>
          </cell>
          <cell r="HZ19">
            <v>4.7946405264486888E-2</v>
          </cell>
          <cell r="IA19">
            <v>4.8308682190796627E-2</v>
          </cell>
          <cell r="IB19">
            <v>4.8590424193040757E-2</v>
          </cell>
          <cell r="IC19">
            <v>4.8343964648910519E-2</v>
          </cell>
          <cell r="ID19">
            <v>4.8168835266718737E-2</v>
          </cell>
          <cell r="IE19">
            <v>4.8556994593515861E-2</v>
          </cell>
          <cell r="IG19">
            <v>4.5530296804947273E-2</v>
          </cell>
          <cell r="IH19">
            <v>4.5893607464709177E-2</v>
          </cell>
          <cell r="II19">
            <v>4.6315010791127931E-2</v>
          </cell>
          <cell r="IJ19">
            <v>4.6276347253950856E-2</v>
          </cell>
          <cell r="IK19">
            <v>4.6465742787399608E-2</v>
          </cell>
          <cell r="IL19">
            <v>4.6585242838141826E-2</v>
          </cell>
          <cell r="IM19">
            <v>4.6779694613333977E-2</v>
          </cell>
          <cell r="IN19">
            <v>4.6970818060516811E-2</v>
          </cell>
          <cell r="IO19">
            <v>4.7150774297463921E-2</v>
          </cell>
          <cell r="IP19">
            <v>4.7270093332608579E-2</v>
          </cell>
          <cell r="IQ19">
            <v>4.7351797144800416E-2</v>
          </cell>
          <cell r="IR19">
            <v>4.7452230265526696E-2</v>
          </cell>
        </row>
        <row r="20">
          <cell r="GQ20" t="str">
            <v>wynik odsetkowy</v>
          </cell>
          <cell r="GR20">
            <v>242.15590698188271</v>
          </cell>
          <cell r="GS20">
            <v>215.56966856971735</v>
          </cell>
          <cell r="GT20">
            <v>289.85711639527676</v>
          </cell>
          <cell r="GU20">
            <v>246.8033121953199</v>
          </cell>
          <cell r="GV20">
            <v>171.90142249107339</v>
          </cell>
          <cell r="GW20">
            <v>159.48456411120742</v>
          </cell>
          <cell r="GX20">
            <v>76.514642899587216</v>
          </cell>
          <cell r="GY20">
            <v>87.116934221421616</v>
          </cell>
          <cell r="GZ20">
            <v>33.520197822055707</v>
          </cell>
          <cell r="HA20">
            <v>74.688452819829763</v>
          </cell>
          <cell r="HB20">
            <v>20.448843517873684</v>
          </cell>
          <cell r="HC20">
            <v>-213.55315976234215</v>
          </cell>
          <cell r="HE20">
            <v>242.15590698188271</v>
          </cell>
          <cell r="HF20">
            <v>457.72557555160006</v>
          </cell>
          <cell r="HG20">
            <v>747.58269194687682</v>
          </cell>
          <cell r="HH20">
            <v>994.38600414219673</v>
          </cell>
          <cell r="HI20">
            <v>1166.2874266332701</v>
          </cell>
          <cell r="HJ20">
            <v>1325.7719907444775</v>
          </cell>
          <cell r="HK20">
            <v>1402.2866336440648</v>
          </cell>
          <cell r="HL20">
            <v>1489.4035678654864</v>
          </cell>
          <cell r="HM20">
            <v>1522.9237656875421</v>
          </cell>
          <cell r="HN20">
            <v>1597.6122185073718</v>
          </cell>
          <cell r="HO20">
            <v>1618.0610620252455</v>
          </cell>
          <cell r="HP20">
            <v>1404.5079022629034</v>
          </cell>
          <cell r="HS20" t="str">
            <v>wynik odsetkowy</v>
          </cell>
          <cell r="HT20">
            <v>393.02346234910738</v>
          </cell>
          <cell r="HU20">
            <v>364.63669191874078</v>
          </cell>
          <cell r="HV20">
            <v>420.79752690732585</v>
          </cell>
          <cell r="HW20">
            <v>436.74135322271741</v>
          </cell>
          <cell r="HX20">
            <v>462.22863638520766</v>
          </cell>
          <cell r="HY20">
            <v>460.0800543191026</v>
          </cell>
          <cell r="HZ20">
            <v>501.39897982907632</v>
          </cell>
          <cell r="IA20">
            <v>497.11629651383237</v>
          </cell>
          <cell r="IB20">
            <v>480.21606569362393</v>
          </cell>
          <cell r="IC20">
            <v>520.62656338161923</v>
          </cell>
          <cell r="ID20">
            <v>508.81685299801165</v>
          </cell>
          <cell r="IE20">
            <v>526.64781155966239</v>
          </cell>
          <cell r="IG20">
            <v>393.02346234910738</v>
          </cell>
          <cell r="IH20">
            <v>757.66015426784816</v>
          </cell>
          <cell r="II20">
            <v>1178.457681175174</v>
          </cell>
          <cell r="IJ20">
            <v>1615.1990343978914</v>
          </cell>
          <cell r="IK20">
            <v>2077.4276707830991</v>
          </cell>
          <cell r="IL20">
            <v>2537.5077251022017</v>
          </cell>
          <cell r="IM20">
            <v>3038.906704931278</v>
          </cell>
          <cell r="IN20">
            <v>3536.0230014451104</v>
          </cell>
          <cell r="IO20">
            <v>4016.2390671387343</v>
          </cell>
          <cell r="IP20">
            <v>4536.8656305203531</v>
          </cell>
          <cell r="IQ20">
            <v>5045.6824835183652</v>
          </cell>
          <cell r="IR20">
            <v>5572.3302950780271</v>
          </cell>
        </row>
        <row r="21">
          <cell r="GQ21" t="str">
            <v>kapitał</v>
          </cell>
          <cell r="GR21">
            <v>7350.327915410322</v>
          </cell>
          <cell r="GS21">
            <v>6939.6346997528581</v>
          </cell>
          <cell r="GT21">
            <v>7246.4729269703212</v>
          </cell>
          <cell r="GU21">
            <v>7687.8151590240013</v>
          </cell>
          <cell r="GV21">
            <v>8864.6629177006453</v>
          </cell>
          <cell r="GW21">
            <v>8201.7115433199979</v>
          </cell>
          <cell r="GX21">
            <v>7577.7713510012891</v>
          </cell>
          <cell r="GY21">
            <v>6535.7902082670962</v>
          </cell>
          <cell r="GZ21">
            <v>6810.3256718959992</v>
          </cell>
          <cell r="HA21">
            <v>6842.7948364606445</v>
          </cell>
          <cell r="HB21">
            <v>6509.856919416</v>
          </cell>
          <cell r="HC21">
            <v>7241.7956728025802</v>
          </cell>
          <cell r="HE21">
            <v>7350.327915410322</v>
          </cell>
          <cell r="HF21">
            <v>6939.6346997528581</v>
          </cell>
          <cell r="HG21">
            <v>7246.4729269703212</v>
          </cell>
          <cell r="HH21">
            <v>7687.8151590240013</v>
          </cell>
          <cell r="HI21">
            <v>8864.6629177006453</v>
          </cell>
          <cell r="HJ21">
            <v>8201.7115433199979</v>
          </cell>
          <cell r="HK21">
            <v>7577.7713510012891</v>
          </cell>
          <cell r="HL21">
            <v>6535.7902082670962</v>
          </cell>
          <cell r="HM21">
            <v>6810.3256718959992</v>
          </cell>
          <cell r="HN21">
            <v>6842.7948364606445</v>
          </cell>
          <cell r="HO21">
            <v>6509.856919416</v>
          </cell>
          <cell r="HP21">
            <v>7241.7956728025802</v>
          </cell>
          <cell r="HS21" t="str">
            <v>kapitał</v>
          </cell>
          <cell r="HT21">
            <v>9208.5702533762742</v>
          </cell>
          <cell r="HU21">
            <v>8441.6587202251721</v>
          </cell>
          <cell r="HV21">
            <v>7763.9116827896751</v>
          </cell>
          <cell r="HW21">
            <v>9573.6971747734806</v>
          </cell>
          <cell r="HX21">
            <v>8455.9996901925297</v>
          </cell>
          <cell r="HY21">
            <v>8743.1906973201512</v>
          </cell>
          <cell r="HZ21">
            <v>8387.3341833971535</v>
          </cell>
          <cell r="IA21">
            <v>7973.692360920898</v>
          </cell>
          <cell r="IB21">
            <v>7712.6813999442948</v>
          </cell>
          <cell r="IC21">
            <v>8317.4795472869027</v>
          </cell>
          <cell r="ID21">
            <v>8569.4627077425666</v>
          </cell>
          <cell r="IE21">
            <v>8215.7760406446268</v>
          </cell>
          <cell r="IG21">
            <v>9208.5702533762742</v>
          </cell>
          <cell r="IH21">
            <v>8441.6587202251721</v>
          </cell>
          <cell r="II21">
            <v>7763.9116827896751</v>
          </cell>
          <cell r="IJ21">
            <v>9573.6971747734806</v>
          </cell>
          <cell r="IK21">
            <v>8455.9996901925297</v>
          </cell>
          <cell r="IL21">
            <v>8743.1906973201512</v>
          </cell>
          <cell r="IM21">
            <v>8387.3341833971535</v>
          </cell>
          <cell r="IN21">
            <v>7973.692360920898</v>
          </cell>
          <cell r="IO21">
            <v>7712.6813999442948</v>
          </cell>
          <cell r="IP21">
            <v>8317.4795472869027</v>
          </cell>
          <cell r="IQ21">
            <v>8569.4627077425666</v>
          </cell>
          <cell r="IR21">
            <v>8215.7760406446268</v>
          </cell>
        </row>
        <row r="22">
          <cell r="GQ22" t="str">
            <v>rynkowa marża odsetkowa</v>
          </cell>
          <cell r="GR22">
            <v>4.6547972561260809E-3</v>
          </cell>
          <cell r="GS22">
            <v>4.8592262787106599E-3</v>
          </cell>
          <cell r="GT22">
            <v>5.6515777938477355E-3</v>
          </cell>
          <cell r="GU22">
            <v>4.6870642484452274E-3</v>
          </cell>
          <cell r="GV22">
            <v>2.7398681327564234E-3</v>
          </cell>
          <cell r="GW22">
            <v>2.8390106427481979E-3</v>
          </cell>
          <cell r="GX22">
            <v>1.4266435442126385E-3</v>
          </cell>
          <cell r="GY22">
            <v>1.8832886837175586E-3</v>
          </cell>
          <cell r="GZ22">
            <v>7.1860717354763071E-4</v>
          </cell>
          <cell r="HA22">
            <v>1.5421703915093968E-3</v>
          </cell>
          <cell r="HB22">
            <v>4.586170157910921E-4</v>
          </cell>
          <cell r="HC22">
            <v>-4.166507340749151E-3</v>
          </cell>
          <cell r="HE22">
            <v>4.6547972561260809E-3</v>
          </cell>
          <cell r="HF22">
            <v>4.7570117674183704E-3</v>
          </cell>
          <cell r="HG22">
            <v>5.0552004428948251E-3</v>
          </cell>
          <cell r="HH22">
            <v>4.9631663942824259E-3</v>
          </cell>
          <cell r="HI22">
            <v>4.5185067419772256E-3</v>
          </cell>
          <cell r="HJ22">
            <v>4.2385907254390539E-3</v>
          </cell>
          <cell r="HK22">
            <v>3.836883985263852E-3</v>
          </cell>
          <cell r="HL22">
            <v>3.5926845725705652E-3</v>
          </cell>
          <cell r="HM22">
            <v>3.2733426393457949E-3</v>
          </cell>
          <cell r="HN22">
            <v>3.1002254145621549E-3</v>
          </cell>
          <cell r="HO22">
            <v>2.8600791964920585E-3</v>
          </cell>
          <cell r="HP22">
            <v>2.2745303183886244E-3</v>
          </cell>
          <cell r="HS22" t="str">
            <v>rynkowa marża odsetkowa</v>
          </cell>
          <cell r="HT22">
            <v>6.030296804947273E-3</v>
          </cell>
          <cell r="HU22">
            <v>6.756918124471073E-3</v>
          </cell>
          <cell r="HV22">
            <v>7.6578174439654312E-3</v>
          </cell>
          <cell r="HW22">
            <v>6.6603566424196375E-3</v>
          </cell>
          <cell r="HX22">
            <v>7.7233249211945965E-3</v>
          </cell>
          <cell r="HY22">
            <v>7.682743091852906E-3</v>
          </cell>
          <cell r="HZ22">
            <v>8.4464052644868878E-3</v>
          </cell>
          <cell r="IA22">
            <v>8.8086821907966267E-3</v>
          </cell>
          <cell r="IB22">
            <v>9.0904241930407567E-3</v>
          </cell>
          <cell r="IC22">
            <v>8.8439646489105184E-3</v>
          </cell>
          <cell r="ID22">
            <v>8.6688352667187371E-3</v>
          </cell>
          <cell r="IE22">
            <v>9.0569945935158602E-3</v>
          </cell>
          <cell r="IG22">
            <v>6.030296804947273E-3</v>
          </cell>
          <cell r="IH22">
            <v>6.393607464709173E-3</v>
          </cell>
          <cell r="II22">
            <v>6.815010791127926E-3</v>
          </cell>
          <cell r="IJ22">
            <v>6.7763472539508537E-3</v>
          </cell>
          <cell r="IK22">
            <v>6.9657427873996026E-3</v>
          </cell>
          <cell r="IL22">
            <v>7.0852428381418192E-3</v>
          </cell>
          <cell r="IM22">
            <v>7.2796946133339719E-3</v>
          </cell>
          <cell r="IN22">
            <v>7.470818060516804E-3</v>
          </cell>
          <cell r="IO22">
            <v>7.6507742974639102E-3</v>
          </cell>
          <cell r="IP22">
            <v>7.7700933326085714E-3</v>
          </cell>
          <cell r="IQ22">
            <v>7.8517971448004049E-3</v>
          </cell>
          <cell r="IR22">
            <v>7.9522302655266938E-3</v>
          </cell>
        </row>
        <row r="23">
          <cell r="GQ23" t="str">
            <v>bony skarbowe</v>
          </cell>
          <cell r="GR23">
            <v>215607.2905519355</v>
          </cell>
          <cell r="GS23">
            <v>208583.28926357144</v>
          </cell>
          <cell r="GT23">
            <v>185645.3162080645</v>
          </cell>
          <cell r="GU23">
            <v>157964.53269266666</v>
          </cell>
          <cell r="GV23">
            <v>130435.19429225806</v>
          </cell>
          <cell r="GW23">
            <v>94950.249244000006</v>
          </cell>
          <cell r="GX23">
            <v>73919.241294516134</v>
          </cell>
          <cell r="GY23">
            <v>42910.292327096773</v>
          </cell>
          <cell r="GZ23">
            <v>37043.164817000004</v>
          </cell>
          <cell r="HA23">
            <v>37803.86380290323</v>
          </cell>
          <cell r="HB23">
            <v>30515.068745</v>
          </cell>
          <cell r="HC23">
            <v>18633.887909032259</v>
          </cell>
          <cell r="HE23">
            <v>215607.2905519355</v>
          </cell>
          <cell r="HF23">
            <v>208583.28926357144</v>
          </cell>
          <cell r="HG23">
            <v>185645.3162080645</v>
          </cell>
          <cell r="HH23">
            <v>157964.53269266666</v>
          </cell>
          <cell r="HI23">
            <v>130435.19429225806</v>
          </cell>
          <cell r="HJ23">
            <v>94950.249244000006</v>
          </cell>
          <cell r="HK23">
            <v>73919.241294516134</v>
          </cell>
          <cell r="HL23">
            <v>42910.292327096773</v>
          </cell>
          <cell r="HM23">
            <v>37043.164817000004</v>
          </cell>
          <cell r="HN23">
            <v>37803.86380290323</v>
          </cell>
          <cell r="HO23">
            <v>30515.068745</v>
          </cell>
          <cell r="HP23">
            <v>18633.887909032259</v>
          </cell>
          <cell r="HS23" t="str">
            <v>bony skarbowe</v>
          </cell>
          <cell r="HT23">
            <v>225000</v>
          </cell>
          <cell r="HU23">
            <v>230880</v>
          </cell>
          <cell r="HV23">
            <v>230880</v>
          </cell>
          <cell r="HW23">
            <v>235000</v>
          </cell>
          <cell r="HX23">
            <v>235000</v>
          </cell>
          <cell r="HY23">
            <v>240000</v>
          </cell>
          <cell r="HZ23">
            <v>245000</v>
          </cell>
          <cell r="IA23">
            <v>215000</v>
          </cell>
          <cell r="IB23">
            <v>210000</v>
          </cell>
          <cell r="IC23">
            <v>240000</v>
          </cell>
          <cell r="ID23">
            <v>240000</v>
          </cell>
          <cell r="IE23">
            <v>240000</v>
          </cell>
          <cell r="IG23">
            <v>225000</v>
          </cell>
          <cell r="IH23">
            <v>230880</v>
          </cell>
          <cell r="II23">
            <v>230880</v>
          </cell>
          <cell r="IJ23">
            <v>235000</v>
          </cell>
          <cell r="IK23">
            <v>235000</v>
          </cell>
          <cell r="IL23">
            <v>240000</v>
          </cell>
          <cell r="IM23">
            <v>245000</v>
          </cell>
          <cell r="IN23">
            <v>215000</v>
          </cell>
          <cell r="IO23">
            <v>210000</v>
          </cell>
          <cell r="IP23">
            <v>240000</v>
          </cell>
          <cell r="IQ23">
            <v>240000</v>
          </cell>
          <cell r="IR23">
            <v>240000</v>
          </cell>
        </row>
        <row r="24">
          <cell r="GQ24" t="str">
            <v>stopa procentowa</v>
          </cell>
          <cell r="GR24">
            <v>4.1042203538540642E-2</v>
          </cell>
          <cell r="GS24">
            <v>4.1195563609394956E-2</v>
          </cell>
          <cell r="GT24">
            <v>4.1738762919492294E-2</v>
          </cell>
          <cell r="GU24">
            <v>4.2148020517703742E-2</v>
          </cell>
          <cell r="GV24">
            <v>4.2744930312520024E-2</v>
          </cell>
          <cell r="GW24">
            <v>4.3489835093061688E-2</v>
          </cell>
          <cell r="GX24">
            <v>4.3670836533130031E-2</v>
          </cell>
          <cell r="GY24">
            <v>4.411580815538161E-2</v>
          </cell>
          <cell r="GZ24">
            <v>4.7865768590762602E-2</v>
          </cell>
          <cell r="HA24">
            <v>4.5877424047575603E-2</v>
          </cell>
          <cell r="HB24">
            <v>4.8693135045838554E-2</v>
          </cell>
          <cell r="HC24">
            <v>4.9749666445893473E-2</v>
          </cell>
          <cell r="HE24">
            <v>4.1042203538540642E-2</v>
          </cell>
          <cell r="HF24">
            <v>4.1118883573967799E-2</v>
          </cell>
          <cell r="HG24">
            <v>4.1325510022475968E-2</v>
          </cell>
          <cell r="HH24">
            <v>4.1531137646282912E-2</v>
          </cell>
          <cell r="HI24">
            <v>4.1773896179530333E-2</v>
          </cell>
          <cell r="HJ24">
            <v>4.2059885998452229E-2</v>
          </cell>
          <cell r="HK24">
            <v>4.2290021789120488E-2</v>
          </cell>
          <cell r="HL24">
            <v>4.2518245084903129E-2</v>
          </cell>
          <cell r="HM24">
            <v>4.3112414363331956E-2</v>
          </cell>
          <cell r="HN24">
            <v>4.3388915331756324E-2</v>
          </cell>
          <cell r="HO24">
            <v>4.3871117123945619E-2</v>
          </cell>
          <cell r="HP24">
            <v>4.4360996234107941E-2</v>
          </cell>
          <cell r="HS24" t="str">
            <v>stopa procentowa</v>
          </cell>
          <cell r="HT24">
            <v>4.0631111111111111E-2</v>
          </cell>
          <cell r="HU24">
            <v>4.0963825363825361E-2</v>
          </cell>
          <cell r="HV24">
            <v>4.1745738045738043E-2</v>
          </cell>
          <cell r="HW24">
            <v>4.2253191489361699E-2</v>
          </cell>
          <cell r="HX24">
            <v>4.2787234042553191E-2</v>
          </cell>
          <cell r="HY24">
            <v>4.3087500000000001E-2</v>
          </cell>
          <cell r="HZ24">
            <v>4.38530612244898E-2</v>
          </cell>
          <cell r="IA24">
            <v>4.3958139534883714E-2</v>
          </cell>
          <cell r="IB24">
            <v>4.3961904761904758E-2</v>
          </cell>
          <cell r="IC24">
            <v>4.3999999999999997E-2</v>
          </cell>
          <cell r="ID24">
            <v>4.3999999999999997E-2</v>
          </cell>
          <cell r="IE24">
            <v>4.3999999999999997E-2</v>
          </cell>
          <cell r="IG24">
            <v>4.0631111111111111E-2</v>
          </cell>
          <cell r="IH24">
            <v>4.0797468237468236E-2</v>
          </cell>
          <cell r="II24">
            <v>4.1113558173558169E-2</v>
          </cell>
          <cell r="IJ24">
            <v>4.1398466502509057E-2</v>
          </cell>
          <cell r="IK24">
            <v>4.1676220010517885E-2</v>
          </cell>
          <cell r="IL24">
            <v>4.1911433342098237E-2</v>
          </cell>
          <cell r="IM24">
            <v>4.2188808753868455E-2</v>
          </cell>
          <cell r="IN24">
            <v>4.2409975101495363E-2</v>
          </cell>
          <cell r="IO24">
            <v>4.2582411730429738E-2</v>
          </cell>
          <cell r="IP24">
            <v>4.2724170557386767E-2</v>
          </cell>
          <cell r="IQ24">
            <v>4.2840155052169787E-2</v>
          </cell>
          <cell r="IR24">
            <v>4.2936808797822301E-2</v>
          </cell>
        </row>
        <row r="25">
          <cell r="GQ25" t="str">
            <v>wynik odsetkowy</v>
          </cell>
          <cell r="GR25">
            <v>24.046598236263549</v>
          </cell>
          <cell r="GS25">
            <v>22.444579732954935</v>
          </cell>
          <cell r="GT25">
            <v>30.517877755805898</v>
          </cell>
          <cell r="GU25">
            <v>20.661161706389748</v>
          </cell>
          <cell r="GV25">
            <v>4.9646992986060923</v>
          </cell>
          <cell r="GW25">
            <v>6.1639758039340791</v>
          </cell>
          <cell r="GX25">
            <v>-8.9521400814615504</v>
          </cell>
          <cell r="GY25">
            <v>-6.0321228299116569</v>
          </cell>
          <cell r="GZ25">
            <v>0.70768253837539419</v>
          </cell>
          <cell r="HA25">
            <v>-6.1211037020285062</v>
          </cell>
          <cell r="HB25">
            <v>-1.0288133376973718</v>
          </cell>
          <cell r="HC25">
            <v>-6.900171585234304</v>
          </cell>
          <cell r="HE25">
            <v>24.046598236263549</v>
          </cell>
          <cell r="HF25">
            <v>46.491177969218484</v>
          </cell>
          <cell r="HG25">
            <v>77.009055725024382</v>
          </cell>
          <cell r="HH25">
            <v>97.67021743141413</v>
          </cell>
          <cell r="HI25">
            <v>102.63491673002022</v>
          </cell>
          <cell r="HJ25">
            <v>108.7988925339543</v>
          </cell>
          <cell r="HK25">
            <v>99.846752452492751</v>
          </cell>
          <cell r="HL25">
            <v>93.814629622581094</v>
          </cell>
          <cell r="HM25">
            <v>94.522312160956488</v>
          </cell>
          <cell r="HN25">
            <v>88.401208458927982</v>
          </cell>
          <cell r="HO25">
            <v>87.37239512123061</v>
          </cell>
          <cell r="HP25">
            <v>80.472223535996307</v>
          </cell>
          <cell r="HS25" t="str">
            <v>wynik odsetkowy</v>
          </cell>
          <cell r="HT25">
            <v>21.615068493150716</v>
          </cell>
          <cell r="HU25">
            <v>25.92631232876704</v>
          </cell>
          <cell r="HV25">
            <v>44.036646575342502</v>
          </cell>
          <cell r="HW25">
            <v>53.178082191780845</v>
          </cell>
          <cell r="HX25">
            <v>65.609589041095887</v>
          </cell>
          <cell r="HY25">
            <v>70.767123287671211</v>
          </cell>
          <cell r="HZ25">
            <v>90.579452054794729</v>
          </cell>
          <cell r="IA25">
            <v>81.406849315068371</v>
          </cell>
          <cell r="IB25">
            <v>77.013698630137014</v>
          </cell>
          <cell r="IC25">
            <v>91.726027397260282</v>
          </cell>
          <cell r="ID25">
            <v>88.767123287671211</v>
          </cell>
          <cell r="IE25">
            <v>91.726027397260282</v>
          </cell>
          <cell r="IG25">
            <v>21.615068493150716</v>
          </cell>
          <cell r="IH25">
            <v>47.541380821917755</v>
          </cell>
          <cell r="II25">
            <v>91.578027397260257</v>
          </cell>
          <cell r="IJ25">
            <v>144.7561095890411</v>
          </cell>
          <cell r="IK25">
            <v>210.36569863013699</v>
          </cell>
          <cell r="IL25">
            <v>281.1328219178082</v>
          </cell>
          <cell r="IM25">
            <v>371.71227397260293</v>
          </cell>
          <cell r="IN25">
            <v>453.1191232876713</v>
          </cell>
          <cell r="IO25">
            <v>530.13282191780831</v>
          </cell>
          <cell r="IP25">
            <v>621.8588493150686</v>
          </cell>
          <cell r="IQ25">
            <v>710.62597260273981</v>
          </cell>
          <cell r="IR25">
            <v>802.35200000000009</v>
          </cell>
        </row>
        <row r="26">
          <cell r="GQ26" t="str">
            <v>kapitał</v>
          </cell>
          <cell r="GR26">
            <v>2587.287486623226</v>
          </cell>
          <cell r="GS26">
            <v>2502.9994711628574</v>
          </cell>
          <cell r="GT26">
            <v>2227.7437944967742</v>
          </cell>
          <cell r="GU26">
            <v>1895.5743923119999</v>
          </cell>
          <cell r="GV26">
            <v>1565.2223315070969</v>
          </cell>
          <cell r="GW26">
            <v>1139.402990928</v>
          </cell>
          <cell r="GX26">
            <v>887.03089553419363</v>
          </cell>
          <cell r="GY26">
            <v>514.92350792516129</v>
          </cell>
          <cell r="GZ26">
            <v>444.51797780400005</v>
          </cell>
          <cell r="HA26">
            <v>453.64636563483879</v>
          </cell>
          <cell r="HB26">
            <v>366.18082494000004</v>
          </cell>
          <cell r="HC26">
            <v>223.6066549083871</v>
          </cell>
          <cell r="HE26">
            <v>2587.287486623226</v>
          </cell>
          <cell r="HF26">
            <v>2502.9994711628574</v>
          </cell>
          <cell r="HG26">
            <v>2227.7437944967742</v>
          </cell>
          <cell r="HH26">
            <v>1895.5743923119999</v>
          </cell>
          <cell r="HI26">
            <v>1565.2223315070969</v>
          </cell>
          <cell r="HJ26">
            <v>1139.402990928</v>
          </cell>
          <cell r="HK26">
            <v>887.03089553419363</v>
          </cell>
          <cell r="HL26">
            <v>514.92350792516129</v>
          </cell>
          <cell r="HM26">
            <v>444.51797780400005</v>
          </cell>
          <cell r="HN26">
            <v>453.64636563483879</v>
          </cell>
          <cell r="HO26">
            <v>366.18082494000004</v>
          </cell>
          <cell r="HP26">
            <v>223.6066549083871</v>
          </cell>
          <cell r="HS26" t="str">
            <v>kapitał</v>
          </cell>
          <cell r="HT26">
            <v>2700</v>
          </cell>
          <cell r="HU26">
            <v>2770.56</v>
          </cell>
          <cell r="HV26">
            <v>2770.56</v>
          </cell>
          <cell r="HW26">
            <v>2820</v>
          </cell>
          <cell r="HX26">
            <v>2820</v>
          </cell>
          <cell r="HY26">
            <v>2880</v>
          </cell>
          <cell r="HZ26">
            <v>2940</v>
          </cell>
          <cell r="IA26">
            <v>2580</v>
          </cell>
          <cell r="IB26">
            <v>2520</v>
          </cell>
          <cell r="IC26">
            <v>2880</v>
          </cell>
          <cell r="ID26">
            <v>2880</v>
          </cell>
          <cell r="IE26">
            <v>2880</v>
          </cell>
          <cell r="IG26">
            <v>2700</v>
          </cell>
          <cell r="IH26">
            <v>2770.56</v>
          </cell>
          <cell r="II26">
            <v>2770.56</v>
          </cell>
          <cell r="IJ26">
            <v>2820</v>
          </cell>
          <cell r="IK26">
            <v>2820</v>
          </cell>
          <cell r="IL26">
            <v>2880</v>
          </cell>
          <cell r="IM26">
            <v>2940</v>
          </cell>
          <cell r="IN26">
            <v>2580</v>
          </cell>
          <cell r="IO26">
            <v>2520</v>
          </cell>
          <cell r="IP26">
            <v>2880</v>
          </cell>
          <cell r="IQ26">
            <v>2880</v>
          </cell>
          <cell r="IR26">
            <v>2880</v>
          </cell>
        </row>
        <row r="27">
          <cell r="GQ27" t="str">
            <v>rynkowa marża odsetkowa</v>
          </cell>
          <cell r="GR27">
            <v>1.3131712804761164E-3</v>
          </cell>
          <cell r="GS27">
            <v>1.4027064665377842E-3</v>
          </cell>
          <cell r="GT27">
            <v>1.9355371130406543E-3</v>
          </cell>
          <cell r="GU27">
            <v>1.5913538510370431E-3</v>
          </cell>
          <cell r="GV27">
            <v>4.4815611897163626E-4</v>
          </cell>
          <cell r="GW27">
            <v>7.8983509306168598E-4</v>
          </cell>
          <cell r="GX27">
            <v>-1.4259376604183541E-3</v>
          </cell>
          <cell r="GY27">
            <v>-1.6551595865538921E-3</v>
          </cell>
          <cell r="GZ27">
            <v>2.3243525742925458E-4</v>
          </cell>
          <cell r="HA27">
            <v>-1.9064469201663381E-3</v>
          </cell>
          <cell r="HB27">
            <v>-4.1019828749478543E-4</v>
          </cell>
          <cell r="HC27">
            <v>-4.3600109734613715E-3</v>
          </cell>
          <cell r="HE27">
            <v>1.3131712804761164E-3</v>
          </cell>
          <cell r="HF27">
            <v>1.3579388735069503E-3</v>
          </cell>
          <cell r="HG27">
            <v>1.5504716200181849E-3</v>
          </cell>
          <cell r="HH27">
            <v>1.5606921777728995E-3</v>
          </cell>
          <cell r="HI27">
            <v>1.3381849660126469E-3</v>
          </cell>
          <cell r="HJ27">
            <v>1.2467933205208201E-3</v>
          </cell>
          <cell r="HK27">
            <v>8.6497460895808092E-4</v>
          </cell>
          <cell r="HL27">
            <v>5.4995783451908427E-4</v>
          </cell>
          <cell r="HM27">
            <v>5.1467754817576981E-4</v>
          </cell>
          <cell r="HN27">
            <v>2.7256510134155906E-4</v>
          </cell>
          <cell r="HO27">
            <v>2.1049570235643684E-4</v>
          </cell>
          <cell r="HP27">
            <v>-1.7037985396171386E-4</v>
          </cell>
          <cell r="HS27" t="str">
            <v>rynkowa marża odsetkowa</v>
          </cell>
          <cell r="HT27">
            <v>1.1311111111111105E-3</v>
          </cell>
          <cell r="HU27">
            <v>1.4638253638253607E-3</v>
          </cell>
          <cell r="HV27">
            <v>2.2457380457380424E-3</v>
          </cell>
          <cell r="HW27">
            <v>2.7531914893616991E-3</v>
          </cell>
          <cell r="HX27">
            <v>3.2872340425531901E-3</v>
          </cell>
          <cell r="HY27">
            <v>3.5875000000000004E-3</v>
          </cell>
          <cell r="HZ27">
            <v>4.3530612244898001E-3</v>
          </cell>
          <cell r="IA27">
            <v>4.4581395348837136E-3</v>
          </cell>
          <cell r="IB27">
            <v>4.4619047619047572E-3</v>
          </cell>
          <cell r="IC27">
            <v>4.4999999999999971E-3</v>
          </cell>
          <cell r="ID27">
            <v>4.4999999999999971E-3</v>
          </cell>
          <cell r="IE27">
            <v>4.4999999999999971E-3</v>
          </cell>
          <cell r="IG27">
            <v>1.1311111111111105E-3</v>
          </cell>
          <cell r="IH27">
            <v>1.2974682374682356E-3</v>
          </cell>
          <cell r="II27">
            <v>1.6135581735581713E-3</v>
          </cell>
          <cell r="IJ27">
            <v>1.8984665025090532E-3</v>
          </cell>
          <cell r="IK27">
            <v>2.1762200105178804E-3</v>
          </cell>
          <cell r="IL27">
            <v>2.411433342098234E-3</v>
          </cell>
          <cell r="IM27">
            <v>2.6888087538684577E-3</v>
          </cell>
          <cell r="IN27">
            <v>2.9099751014953646E-3</v>
          </cell>
          <cell r="IO27">
            <v>3.0824117304297416E-3</v>
          </cell>
          <cell r="IP27">
            <v>3.2241705573867671E-3</v>
          </cell>
          <cell r="IQ27">
            <v>3.3401550521697881E-3</v>
          </cell>
          <cell r="IR27">
            <v>3.4368087978223056E-3</v>
          </cell>
        </row>
        <row r="28">
          <cell r="GQ28" t="str">
            <v>obligacje</v>
          </cell>
          <cell r="GR28">
            <v>328534.69142612902</v>
          </cell>
          <cell r="GS28">
            <v>334891.86932178569</v>
          </cell>
          <cell r="GT28">
            <v>359370.06651677424</v>
          </cell>
          <cell r="GU28">
            <v>357937.00072466664</v>
          </cell>
          <cell r="GV28">
            <v>425476.15234258061</v>
          </cell>
          <cell r="GW28">
            <v>455184.56249599997</v>
          </cell>
          <cell r="GX28">
            <v>453682.84101483872</v>
          </cell>
          <cell r="GY28">
            <v>481658.03398451617</v>
          </cell>
          <cell r="GZ28">
            <v>504759.603994</v>
          </cell>
          <cell r="HA28">
            <v>505331.97793548385</v>
          </cell>
          <cell r="HB28">
            <v>506817.39493133337</v>
          </cell>
          <cell r="HC28">
            <v>506573.70488838706</v>
          </cell>
          <cell r="HE28">
            <v>328534.69142612902</v>
          </cell>
          <cell r="HF28">
            <v>334891.86932178569</v>
          </cell>
          <cell r="HG28">
            <v>359370.06651677424</v>
          </cell>
          <cell r="HH28">
            <v>357937.00072466664</v>
          </cell>
          <cell r="HI28">
            <v>425476.15234258061</v>
          </cell>
          <cell r="HJ28">
            <v>455184.56249599997</v>
          </cell>
          <cell r="HK28">
            <v>453682.84101483872</v>
          </cell>
          <cell r="HL28">
            <v>481658.03398451617</v>
          </cell>
          <cell r="HM28">
            <v>504759.603994</v>
          </cell>
          <cell r="HN28">
            <v>505331.97793548385</v>
          </cell>
          <cell r="HO28">
            <v>506817.39493133337</v>
          </cell>
          <cell r="HP28">
            <v>506573.70488838706</v>
          </cell>
          <cell r="HS28" t="str">
            <v>obligacje</v>
          </cell>
          <cell r="HT28">
            <v>365777.20836165809</v>
          </cell>
          <cell r="HU28">
            <v>376804.64641876396</v>
          </cell>
          <cell r="HV28">
            <v>378068.45805332018</v>
          </cell>
          <cell r="HW28">
            <v>388941.12203477731</v>
          </cell>
          <cell r="HX28">
            <v>390241.61439757189</v>
          </cell>
          <cell r="HY28">
            <v>392548.93979920959</v>
          </cell>
          <cell r="HZ28">
            <v>393771.04697872885</v>
          </cell>
          <cell r="IA28">
            <v>395622.28868827689</v>
          </cell>
          <cell r="IB28">
            <v>398042.38428434287</v>
          </cell>
          <cell r="IC28">
            <v>397854.62069213949</v>
          </cell>
          <cell r="ID28">
            <v>398460.24690037803</v>
          </cell>
          <cell r="IE28">
            <v>396132.58482715965</v>
          </cell>
          <cell r="IG28">
            <v>365777.20836165809</v>
          </cell>
          <cell r="IH28">
            <v>376804.64641876396</v>
          </cell>
          <cell r="II28">
            <v>378068.45805332018</v>
          </cell>
          <cell r="IJ28">
            <v>388941.12203477731</v>
          </cell>
          <cell r="IK28">
            <v>390241.61439757189</v>
          </cell>
          <cell r="IL28">
            <v>392548.93979920959</v>
          </cell>
          <cell r="IM28">
            <v>393771.04697872885</v>
          </cell>
          <cell r="IN28">
            <v>395622.28868827689</v>
          </cell>
          <cell r="IO28">
            <v>398042.38428434287</v>
          </cell>
          <cell r="IP28">
            <v>397854.62069213949</v>
          </cell>
          <cell r="IQ28">
            <v>398460.24690037803</v>
          </cell>
          <cell r="IR28">
            <v>396132.58482715965</v>
          </cell>
        </row>
        <row r="29">
          <cell r="GQ29" t="str">
            <v>stopa procentowa</v>
          </cell>
          <cell r="GR29">
            <v>4.7350523894215422E-2</v>
          </cell>
          <cell r="GS29">
            <v>4.7209310484360306E-2</v>
          </cell>
          <cell r="GT29">
            <v>4.8144516485843426E-2</v>
          </cell>
          <cell r="GU29">
            <v>4.7754894149138763E-2</v>
          </cell>
          <cell r="GV29">
            <v>4.6536317751189278E-2</v>
          </cell>
          <cell r="GW29">
            <v>4.6640590830347502E-2</v>
          </cell>
          <cell r="GX29">
            <v>4.7157532470468409E-2</v>
          </cell>
          <cell r="GY29">
            <v>4.8004873249370569E-2</v>
          </cell>
          <cell r="GZ29">
            <v>4.8327948146625693E-2</v>
          </cell>
          <cell r="HA29">
            <v>4.9616033728408469E-2</v>
          </cell>
          <cell r="HB29">
            <v>4.9594060615077012E-2</v>
          </cell>
          <cell r="HC29">
            <v>4.9810650766352806E-2</v>
          </cell>
          <cell r="HE29">
            <v>4.7350523894215422E-2</v>
          </cell>
          <cell r="HF29">
            <v>4.7279917189287868E-2</v>
          </cell>
          <cell r="HG29">
            <v>4.7568116954806387E-2</v>
          </cell>
          <cell r="HH29">
            <v>4.7614811253389483E-2</v>
          </cell>
          <cell r="HI29">
            <v>4.7399112552949443E-2</v>
          </cell>
          <cell r="HJ29">
            <v>4.7272692265849119E-2</v>
          </cell>
          <cell r="HK29">
            <v>4.7256240866509015E-2</v>
          </cell>
          <cell r="HL29">
            <v>4.7349819914366709E-2</v>
          </cell>
          <cell r="HM29">
            <v>4.7458500829062146E-2</v>
          </cell>
          <cell r="HN29">
            <v>4.7674254118996777E-2</v>
          </cell>
          <cell r="HO29">
            <v>4.7848781982276802E-2</v>
          </cell>
          <cell r="HP29">
            <v>4.8012271047616469E-2</v>
          </cell>
          <cell r="HS29" t="str">
            <v>stopa procentowa</v>
          </cell>
          <cell r="HT29">
            <v>5.1190647732989474E-2</v>
          </cell>
          <cell r="HU29">
            <v>5.1068005645812729E-2</v>
          </cell>
          <cell r="HV29">
            <v>5.1054715402319553E-2</v>
          </cell>
          <cell r="HW29">
            <v>5.1047230986484983E-2</v>
          </cell>
          <cell r="HX29">
            <v>5.1035409728482778E-2</v>
          </cell>
          <cell r="HY29">
            <v>5.1014629285983305E-2</v>
          </cell>
          <cell r="HZ29">
            <v>5.1114418922898225E-2</v>
          </cell>
          <cell r="IA29">
            <v>5.1099845572569073E-2</v>
          </cell>
          <cell r="IB29">
            <v>5.1080998527845069E-2</v>
          </cell>
          <cell r="IC29">
            <v>5.1197146003063125E-2</v>
          </cell>
          <cell r="ID29">
            <v>5.1193046566997399E-2</v>
          </cell>
          <cell r="IE29">
            <v>5.1321889274524878E-2</v>
          </cell>
          <cell r="IG29">
            <v>5.1190647732989474E-2</v>
          </cell>
          <cell r="IH29">
            <v>5.1129326689401101E-2</v>
          </cell>
          <cell r="II29">
            <v>5.1104456260373916E-2</v>
          </cell>
          <cell r="IJ29">
            <v>5.1090149941901683E-2</v>
          </cell>
          <cell r="IK29">
            <v>5.1079201899217906E-2</v>
          </cell>
          <cell r="IL29">
            <v>5.1068439797012144E-2</v>
          </cell>
          <cell r="IM29">
            <v>5.1075008243567303E-2</v>
          </cell>
          <cell r="IN29">
            <v>5.1078112909692525E-2</v>
          </cell>
          <cell r="IO29">
            <v>5.1078433533931697E-2</v>
          </cell>
          <cell r="IP29">
            <v>5.1090304780844843E-2</v>
          </cell>
          <cell r="IQ29">
            <v>5.1099644943222347E-2</v>
          </cell>
          <cell r="IR29">
            <v>5.1118165304164222E-2</v>
          </cell>
        </row>
        <row r="30">
          <cell r="GQ30" t="str">
            <v>wynik odsetkowy</v>
          </cell>
          <cell r="GR30">
            <v>212.66207257419001</v>
          </cell>
          <cell r="GS30">
            <v>190.53117219634544</v>
          </cell>
          <cell r="GT30">
            <v>254.59155006836181</v>
          </cell>
          <cell r="GU30">
            <v>211.76810594054086</v>
          </cell>
          <cell r="GV30">
            <v>153.20154821481788</v>
          </cell>
          <cell r="GW30">
            <v>147.4270777880115</v>
          </cell>
          <cell r="GX30">
            <v>79.405070578781988</v>
          </cell>
          <cell r="GY30">
            <v>91.38447829964116</v>
          </cell>
          <cell r="GZ30">
            <v>28.817547787875128</v>
          </cell>
          <cell r="HA30">
            <v>78.63387228539159</v>
          </cell>
          <cell r="HB30">
            <v>20.441845689457296</v>
          </cell>
          <cell r="HC30">
            <v>-184.96161542405525</v>
          </cell>
          <cell r="HE30">
            <v>212.66207257419001</v>
          </cell>
          <cell r="HF30">
            <v>403.19324477053544</v>
          </cell>
          <cell r="HG30">
            <v>657.78479483889726</v>
          </cell>
          <cell r="HH30">
            <v>869.55290077943812</v>
          </cell>
          <cell r="HI30">
            <v>1022.754448994256</v>
          </cell>
          <cell r="HJ30">
            <v>1170.1815267822676</v>
          </cell>
          <cell r="HK30">
            <v>1249.5865973610496</v>
          </cell>
          <cell r="HL30">
            <v>1340.9710756606908</v>
          </cell>
          <cell r="HM30">
            <v>1369.7886234485659</v>
          </cell>
          <cell r="HN30">
            <v>1448.4224957339575</v>
          </cell>
          <cell r="HO30">
            <v>1468.8643414234148</v>
          </cell>
          <cell r="HP30">
            <v>1283.9027259993595</v>
          </cell>
          <cell r="HS30" t="str">
            <v>wynik odsetkowy</v>
          </cell>
          <cell r="HT30">
            <v>363.18177326872751</v>
          </cell>
          <cell r="HU30">
            <v>334.3797034518916</v>
          </cell>
          <cell r="HV30">
            <v>371.02103149971776</v>
          </cell>
          <cell r="HW30">
            <v>369.13914873519593</v>
          </cell>
          <cell r="HX30">
            <v>382.32740923451502</v>
          </cell>
          <cell r="HY30">
            <v>371.51141247071314</v>
          </cell>
          <cell r="HZ30">
            <v>388.42761336683566</v>
          </cell>
          <cell r="IA30">
            <v>389.76405772427643</v>
          </cell>
          <cell r="IB30">
            <v>378.88177532193822</v>
          </cell>
          <cell r="IC30">
            <v>395.25115389892312</v>
          </cell>
          <cell r="ID30">
            <v>382.94911414548483</v>
          </cell>
          <cell r="IE30">
            <v>397.73726638794096</v>
          </cell>
          <cell r="IG30">
            <v>363.18177326872751</v>
          </cell>
          <cell r="IH30">
            <v>697.56147672061911</v>
          </cell>
          <cell r="II30">
            <v>1068.5825082203369</v>
          </cell>
          <cell r="IJ30">
            <v>1437.7216569555328</v>
          </cell>
          <cell r="IK30">
            <v>1820.0490661900478</v>
          </cell>
          <cell r="IL30">
            <v>2191.560478660761</v>
          </cell>
          <cell r="IM30">
            <v>2579.9880920275964</v>
          </cell>
          <cell r="IN30">
            <v>2969.7521497518728</v>
          </cell>
          <cell r="IO30">
            <v>3348.633925073811</v>
          </cell>
          <cell r="IP30">
            <v>3743.8850789727339</v>
          </cell>
          <cell r="IQ30">
            <v>4126.8341931182185</v>
          </cell>
          <cell r="IR30">
            <v>4524.57145950616</v>
          </cell>
        </row>
        <row r="31">
          <cell r="GQ31" t="str">
            <v>kapitał</v>
          </cell>
          <cell r="GR31">
            <v>3942.4162971135488</v>
          </cell>
          <cell r="GS31">
            <v>4018.7024318614285</v>
          </cell>
          <cell r="GT31">
            <v>4312.4407982012908</v>
          </cell>
          <cell r="GU31">
            <v>4295.2440086959996</v>
          </cell>
          <cell r="GV31">
            <v>5105.7138281109674</v>
          </cell>
          <cell r="GW31">
            <v>5462.2147499519997</v>
          </cell>
          <cell r="GX31">
            <v>5444.1940921780651</v>
          </cell>
          <cell r="GY31">
            <v>5779.8964078141944</v>
          </cell>
          <cell r="GZ31">
            <v>6057.1152479280008</v>
          </cell>
          <cell r="HA31">
            <v>6063.9837352258064</v>
          </cell>
          <cell r="HB31">
            <v>6081.8087391760009</v>
          </cell>
          <cell r="HC31">
            <v>6078.8844586606447</v>
          </cell>
          <cell r="HE31">
            <v>3942.4162971135488</v>
          </cell>
          <cell r="HF31">
            <v>4018.7024318614285</v>
          </cell>
          <cell r="HG31">
            <v>4312.4407982012908</v>
          </cell>
          <cell r="HH31">
            <v>4295.2440086959996</v>
          </cell>
          <cell r="HI31">
            <v>5105.7138281109674</v>
          </cell>
          <cell r="HJ31">
            <v>5462.2147499519997</v>
          </cell>
          <cell r="HK31">
            <v>5444.1940921780651</v>
          </cell>
          <cell r="HL31">
            <v>5779.8964078141944</v>
          </cell>
          <cell r="HM31">
            <v>6057.1152479280008</v>
          </cell>
          <cell r="HN31">
            <v>6063.9837352258064</v>
          </cell>
          <cell r="HO31">
            <v>6081.8087391760009</v>
          </cell>
          <cell r="HP31">
            <v>6078.8844586606447</v>
          </cell>
          <cell r="HS31" t="str">
            <v>kapitał</v>
          </cell>
          <cell r="HT31">
            <v>4389.3265003398965</v>
          </cell>
          <cell r="HU31">
            <v>4521.655757025168</v>
          </cell>
          <cell r="HV31">
            <v>4536.8214966398427</v>
          </cell>
          <cell r="HW31">
            <v>4667.2934644173274</v>
          </cell>
          <cell r="HX31">
            <v>4682.899372770863</v>
          </cell>
          <cell r="HY31">
            <v>4710.5872775905154</v>
          </cell>
          <cell r="HZ31">
            <v>4725.2525637447461</v>
          </cell>
          <cell r="IA31">
            <v>4747.4674642593227</v>
          </cell>
          <cell r="IB31">
            <v>4776.508611412115</v>
          </cell>
          <cell r="IC31">
            <v>4774.2554483056738</v>
          </cell>
          <cell r="ID31">
            <v>4781.5229628045363</v>
          </cell>
          <cell r="IE31">
            <v>4753.5910179259154</v>
          </cell>
          <cell r="IG31">
            <v>4389.3265003398965</v>
          </cell>
          <cell r="IH31">
            <v>4521.655757025168</v>
          </cell>
          <cell r="II31">
            <v>4536.8214966398427</v>
          </cell>
          <cell r="IJ31">
            <v>4667.2934644173274</v>
          </cell>
          <cell r="IK31">
            <v>4682.899372770863</v>
          </cell>
          <cell r="IL31">
            <v>4710.5872775905154</v>
          </cell>
          <cell r="IM31">
            <v>4725.2525637447461</v>
          </cell>
          <cell r="IN31">
            <v>4747.4674642593227</v>
          </cell>
          <cell r="IO31">
            <v>4776.508611412115</v>
          </cell>
          <cell r="IP31">
            <v>4774.2554483056738</v>
          </cell>
          <cell r="IQ31">
            <v>4781.5229628045363</v>
          </cell>
          <cell r="IR31">
            <v>4753.5910179259154</v>
          </cell>
        </row>
        <row r="32">
          <cell r="GQ32" t="str">
            <v>rynkowa marża odsetkowa</v>
          </cell>
          <cell r="GR32">
            <v>7.6214916361508969E-3</v>
          </cell>
          <cell r="GS32">
            <v>7.4164533415031347E-3</v>
          </cell>
          <cell r="GT32">
            <v>8.3412906793917871E-3</v>
          </cell>
          <cell r="GU32">
            <v>7.1982274824720638E-3</v>
          </cell>
          <cell r="GV32">
            <v>4.2395435576408902E-3</v>
          </cell>
          <cell r="GW32">
            <v>3.9405908303474999E-3</v>
          </cell>
          <cell r="GX32">
            <v>2.0607582769200244E-3</v>
          </cell>
          <cell r="GY32">
            <v>2.2339055074350675E-3</v>
          </cell>
          <cell r="GZ32">
            <v>6.9461481329234631E-4</v>
          </cell>
          <cell r="HA32">
            <v>1.8321627606665281E-3</v>
          </cell>
          <cell r="HB32">
            <v>4.9072728174367336E-4</v>
          </cell>
          <cell r="HC32">
            <v>-4.2990266530020388E-3</v>
          </cell>
          <cell r="HE32">
            <v>7.6214916361508969E-3</v>
          </cell>
          <cell r="HF32">
            <v>7.5189724888270158E-3</v>
          </cell>
          <cell r="HG32">
            <v>7.7930785523486062E-3</v>
          </cell>
          <cell r="HH32">
            <v>7.6443657848794706E-3</v>
          </cell>
          <cell r="HI32">
            <v>6.9634013394317545E-3</v>
          </cell>
          <cell r="HJ32">
            <v>6.4595995879177118E-3</v>
          </cell>
          <cell r="HK32">
            <v>5.8311936863466142E-3</v>
          </cell>
          <cell r="HL32">
            <v>5.3815326639826706E-3</v>
          </cell>
          <cell r="HM32">
            <v>4.8607640139059676E-3</v>
          </cell>
          <cell r="HN32">
            <v>4.5579038885820242E-3</v>
          </cell>
          <cell r="HO32">
            <v>4.1881605606876281E-3</v>
          </cell>
          <cell r="HP32">
            <v>3.4808949595468226E-3</v>
          </cell>
          <cell r="HS32" t="str">
            <v>rynkowa marża odsetkowa</v>
          </cell>
          <cell r="HT32">
            <v>1.1691239023456521E-2</v>
          </cell>
          <cell r="HU32">
            <v>1.1568571887039372E-2</v>
          </cell>
          <cell r="HV32">
            <v>1.1554715402319553E-2</v>
          </cell>
          <cell r="HW32">
            <v>1.1547230986484983E-2</v>
          </cell>
          <cell r="HX32">
            <v>1.1535409728482778E-2</v>
          </cell>
          <cell r="HY32">
            <v>1.1514629285983305E-2</v>
          </cell>
          <cell r="HZ32">
            <v>1.1614418922898224E-2</v>
          </cell>
          <cell r="IA32">
            <v>1.1599845572569073E-2</v>
          </cell>
          <cell r="IB32">
            <v>1.1580998527845068E-2</v>
          </cell>
          <cell r="IC32">
            <v>1.1697146003063125E-2</v>
          </cell>
          <cell r="ID32">
            <v>1.1693046566997399E-2</v>
          </cell>
          <cell r="IE32">
            <v>1.1821889274524877E-2</v>
          </cell>
          <cell r="IG32">
            <v>1.1691239023456521E-2</v>
          </cell>
          <cell r="IH32">
            <v>1.1629905455247946E-2</v>
          </cell>
          <cell r="II32">
            <v>1.1604842104271816E-2</v>
          </cell>
          <cell r="IJ32">
            <v>1.1590439324825107E-2</v>
          </cell>
          <cell r="IK32">
            <v>1.157943340555664E-2</v>
          </cell>
          <cell r="IL32">
            <v>1.1568632718961086E-2</v>
          </cell>
          <cell r="IM32">
            <v>1.1575173605237818E-2</v>
          </cell>
          <cell r="IN32">
            <v>1.1578257601154225E-2</v>
          </cell>
          <cell r="IO32">
            <v>1.1578562148564319E-2</v>
          </cell>
          <cell r="IP32">
            <v>1.15904205340142E-2</v>
          </cell>
          <cell r="IQ32">
            <v>1.1599750173376307E-2</v>
          </cell>
          <cell r="IR32">
            <v>1.1618261765138688E-2</v>
          </cell>
        </row>
        <row r="33">
          <cell r="GQ33" t="str">
            <v>bony pieniężne</v>
          </cell>
          <cell r="GR33">
            <v>67572.092877419345</v>
          </cell>
          <cell r="GS33">
            <v>34010.743328571429</v>
          </cell>
          <cell r="GT33">
            <v>57483.54838709678</v>
          </cell>
          <cell r="GU33">
            <v>122368.17468533333</v>
          </cell>
          <cell r="GV33">
            <v>180442.78807806451</v>
          </cell>
          <cell r="GW33">
            <v>130963</v>
          </cell>
          <cell r="GX33">
            <v>101493.22580645162</v>
          </cell>
          <cell r="GY33">
            <v>17685.205941290322</v>
          </cell>
          <cell r="GZ33">
            <v>23329.112265</v>
          </cell>
          <cell r="HA33">
            <v>24740.771204516128</v>
          </cell>
          <cell r="HB33">
            <v>2928.2805010000002</v>
          </cell>
          <cell r="HC33">
            <v>76742.587870967749</v>
          </cell>
          <cell r="HE33">
            <v>67572.092877419345</v>
          </cell>
          <cell r="HF33">
            <v>34010.743328571429</v>
          </cell>
          <cell r="HG33">
            <v>57483.54838709678</v>
          </cell>
          <cell r="HH33">
            <v>122368.17468533333</v>
          </cell>
          <cell r="HI33">
            <v>180442.78807806451</v>
          </cell>
          <cell r="HJ33">
            <v>130963</v>
          </cell>
          <cell r="HK33">
            <v>101493.22580645162</v>
          </cell>
          <cell r="HL33">
            <v>17685.205941290322</v>
          </cell>
          <cell r="HM33">
            <v>23329.112265</v>
          </cell>
          <cell r="HN33">
            <v>24740.771204516128</v>
          </cell>
          <cell r="HO33">
            <v>2928.2805010000002</v>
          </cell>
          <cell r="HP33">
            <v>76742.587870967749</v>
          </cell>
          <cell r="HS33" t="str">
            <v>bony pieniężne</v>
          </cell>
          <cell r="HT33">
            <v>175803.64608636464</v>
          </cell>
          <cell r="HU33">
            <v>94986.91360000032</v>
          </cell>
          <cell r="HV33">
            <v>32244.182179152733</v>
          </cell>
          <cell r="HW33">
            <v>163066.97586301283</v>
          </cell>
          <cell r="HX33">
            <v>63625.02645180549</v>
          </cell>
          <cell r="HY33">
            <v>75250.28497746971</v>
          </cell>
          <cell r="HZ33">
            <v>34373.46830436727</v>
          </cell>
          <cell r="IA33">
            <v>23052.074721797951</v>
          </cell>
          <cell r="IB33">
            <v>3881.0657110150205</v>
          </cell>
          <cell r="IC33">
            <v>14468.674915102427</v>
          </cell>
          <cell r="ID33">
            <v>29861.645411502453</v>
          </cell>
          <cell r="IE33">
            <v>2715.4185598925687</v>
          </cell>
          <cell r="IG33">
            <v>175803.64608636464</v>
          </cell>
          <cell r="IH33">
            <v>94986.91360000032</v>
          </cell>
          <cell r="II33">
            <v>32244.182179152733</v>
          </cell>
          <cell r="IJ33">
            <v>163066.97586301283</v>
          </cell>
          <cell r="IK33">
            <v>63625.02645180549</v>
          </cell>
          <cell r="IL33">
            <v>75250.28497746971</v>
          </cell>
          <cell r="IM33">
            <v>34373.46830436727</v>
          </cell>
          <cell r="IN33">
            <v>23052.074721797951</v>
          </cell>
          <cell r="IO33">
            <v>3881.0657110150205</v>
          </cell>
          <cell r="IP33">
            <v>14468.674915102427</v>
          </cell>
          <cell r="IQ33">
            <v>29861.645411502453</v>
          </cell>
          <cell r="IR33">
            <v>2715.4185598925687</v>
          </cell>
        </row>
        <row r="34">
          <cell r="GQ34" t="str">
            <v>stopa procentowa</v>
          </cell>
          <cell r="GR34">
            <v>4.0567676150241101E-2</v>
          </cell>
          <cell r="GS34">
            <v>4.0568709240287361E-2</v>
          </cell>
          <cell r="GT34">
            <v>4.0567142857142836E-2</v>
          </cell>
          <cell r="GU34">
            <v>4.1738557021058782E-2</v>
          </cell>
          <cell r="GV34">
            <v>4.3073492348446721E-2</v>
          </cell>
          <cell r="GW34">
            <v>4.306999999999999E-2</v>
          </cell>
          <cell r="GX34">
            <v>4.5624999999999992E-2</v>
          </cell>
          <cell r="GY34">
            <v>4.6026654094604581E-2</v>
          </cell>
          <cell r="GZ34">
            <v>4.8162698701814416E-2</v>
          </cell>
          <cell r="HA34">
            <v>4.8140159460766441E-2</v>
          </cell>
          <cell r="HB34">
            <v>4.8134209917800992E-2</v>
          </cell>
          <cell r="HC34">
            <v>5.0703730377367251E-2</v>
          </cell>
          <cell r="HE34">
            <v>4.0567676150241101E-2</v>
          </cell>
          <cell r="HF34">
            <v>4.0568192695264231E-2</v>
          </cell>
          <cell r="HG34">
            <v>4.0567842749223766E-2</v>
          </cell>
          <cell r="HH34">
            <v>4.086052131718252E-2</v>
          </cell>
          <cell r="HI34">
            <v>4.1303115523435366E-2</v>
          </cell>
          <cell r="HJ34">
            <v>4.1597596269529469E-2</v>
          </cell>
          <cell r="HK34">
            <v>4.2172939659596682E-2</v>
          </cell>
          <cell r="HL34">
            <v>4.2654653963972673E-2</v>
          </cell>
          <cell r="HM34">
            <v>4.3266658934843973E-2</v>
          </cell>
          <cell r="HN34">
            <v>4.375400898743622E-2</v>
          </cell>
          <cell r="HO34">
            <v>4.4152209072014836E-2</v>
          </cell>
          <cell r="HP34">
            <v>4.4698169180794202E-2</v>
          </cell>
          <cell r="HS34" t="str">
            <v>stopa procentowa</v>
          </cell>
          <cell r="HT34">
            <v>0.04</v>
          </cell>
          <cell r="HU34">
            <v>0.04</v>
          </cell>
          <cell r="HV34">
            <v>0.04</v>
          </cell>
          <cell r="HW34">
            <v>0.04</v>
          </cell>
          <cell r="HX34">
            <v>0.04</v>
          </cell>
          <cell r="HY34">
            <v>0.04</v>
          </cell>
          <cell r="HZ34">
            <v>0.04</v>
          </cell>
          <cell r="IA34">
            <v>0.04</v>
          </cell>
          <cell r="IB34">
            <v>0.04</v>
          </cell>
          <cell r="IC34">
            <v>0.04</v>
          </cell>
          <cell r="ID34">
            <v>0.04</v>
          </cell>
          <cell r="IE34">
            <v>0.04</v>
          </cell>
          <cell r="IG34">
            <v>0.04</v>
          </cell>
          <cell r="IH34">
            <v>0.04</v>
          </cell>
          <cell r="II34">
            <v>0.04</v>
          </cell>
          <cell r="IJ34">
            <v>0.04</v>
          </cell>
          <cell r="IK34">
            <v>0.04</v>
          </cell>
          <cell r="IL34">
            <v>0.04</v>
          </cell>
          <cell r="IM34">
            <v>0.04</v>
          </cell>
          <cell r="IN34">
            <v>0.04</v>
          </cell>
          <cell r="IO34">
            <v>0.04</v>
          </cell>
          <cell r="IP34">
            <v>3.9999999999999994E-2</v>
          </cell>
          <cell r="IQ34">
            <v>3.9999999999999994E-2</v>
          </cell>
          <cell r="IR34">
            <v>3.9999999999999994E-2</v>
          </cell>
        </row>
        <row r="35">
          <cell r="GQ35" t="str">
            <v>wynik odsetkowy</v>
          </cell>
          <cell r="GR35">
            <v>4.8129770196447339</v>
          </cell>
          <cell r="GS35">
            <v>2.0242317350841006</v>
          </cell>
          <cell r="GT35">
            <v>3.7295686168800728</v>
          </cell>
          <cell r="GU35">
            <v>11.887049206451536</v>
          </cell>
          <cell r="GV35">
            <v>11.903421567237842</v>
          </cell>
          <cell r="GW35">
            <v>3.9827104109588163</v>
          </cell>
          <cell r="GX35">
            <v>4.553291979672963</v>
          </cell>
          <cell r="GY35">
            <v>0.38404887644720986</v>
          </cell>
          <cell r="GZ35">
            <v>1.0150375981231292</v>
          </cell>
          <cell r="HA35">
            <v>0.748658670548906</v>
          </cell>
          <cell r="HB35">
            <v>-0.23324919458350024</v>
          </cell>
          <cell r="HC35">
            <v>-22.199498341812216</v>
          </cell>
          <cell r="HE35">
            <v>4.8129770196447339</v>
          </cell>
          <cell r="HF35">
            <v>6.8372087547288345</v>
          </cell>
          <cell r="HG35">
            <v>10.566777371608907</v>
          </cell>
          <cell r="HH35">
            <v>22.453826578060443</v>
          </cell>
          <cell r="HI35">
            <v>34.357248145298286</v>
          </cell>
          <cell r="HJ35">
            <v>38.339958556257102</v>
          </cell>
          <cell r="HK35">
            <v>42.893250535930065</v>
          </cell>
          <cell r="HL35">
            <v>43.277299412377275</v>
          </cell>
          <cell r="HM35">
            <v>44.292337010500404</v>
          </cell>
          <cell r="HN35">
            <v>45.04099568104931</v>
          </cell>
          <cell r="HO35">
            <v>44.80774648646581</v>
          </cell>
          <cell r="HP35">
            <v>22.608248144653594</v>
          </cell>
          <cell r="HS35" t="str">
            <v>wynik odsetkowy</v>
          </cell>
          <cell r="HT35">
            <v>7.4656342858593234</v>
          </cell>
          <cell r="HU35">
            <v>3.6433336723288221</v>
          </cell>
          <cell r="HV35">
            <v>1.3692734897996246</v>
          </cell>
          <cell r="HW35">
            <v>6.701382569712905</v>
          </cell>
          <cell r="HX35">
            <v>2.7018846849396994</v>
          </cell>
          <cell r="HY35">
            <v>3.0924774648275388</v>
          </cell>
          <cell r="HZ35">
            <v>1.4596952293635326</v>
          </cell>
          <cell r="IA35">
            <v>0.97892372106267089</v>
          </cell>
          <cell r="IB35">
            <v>0.15949585113760278</v>
          </cell>
          <cell r="IC35">
            <v>0.61442318132626639</v>
          </cell>
          <cell r="ID35">
            <v>1.2271909073220257</v>
          </cell>
          <cell r="IE35">
            <v>0.11531229500913831</v>
          </cell>
          <cell r="IG35">
            <v>7.4656342858593234</v>
          </cell>
          <cell r="IH35">
            <v>11.108967958188146</v>
          </cell>
          <cell r="II35">
            <v>12.47824144798777</v>
          </cell>
          <cell r="IJ35">
            <v>19.179624017700675</v>
          </cell>
          <cell r="IK35">
            <v>21.881508702640375</v>
          </cell>
          <cell r="IL35">
            <v>24.973986167467913</v>
          </cell>
          <cell r="IM35">
            <v>26.433681396831446</v>
          </cell>
          <cell r="IN35">
            <v>27.412605117894117</v>
          </cell>
          <cell r="IO35">
            <v>27.57210096903172</v>
          </cell>
          <cell r="IP35">
            <v>28.186524150357986</v>
          </cell>
          <cell r="IQ35">
            <v>29.413715057680012</v>
          </cell>
          <cell r="IR35">
            <v>29.529027352689148</v>
          </cell>
        </row>
        <row r="36">
          <cell r="GQ36" t="str">
            <v>kapitał</v>
          </cell>
          <cell r="GR36">
            <v>810.8651145290321</v>
          </cell>
          <cell r="GS36">
            <v>408.12891994285712</v>
          </cell>
          <cell r="GT36">
            <v>689.80258064516136</v>
          </cell>
          <cell r="GU36">
            <v>1468.418096224</v>
          </cell>
          <cell r="GV36">
            <v>2165.3134569367739</v>
          </cell>
          <cell r="GW36">
            <v>1571.556</v>
          </cell>
          <cell r="GX36">
            <v>1217.9187096774194</v>
          </cell>
          <cell r="GY36">
            <v>212.22247129548387</v>
          </cell>
          <cell r="GZ36">
            <v>279.94934717999996</v>
          </cell>
          <cell r="HA36">
            <v>296.88925445419358</v>
          </cell>
          <cell r="HB36">
            <v>35.139366012000004</v>
          </cell>
          <cell r="HC36">
            <v>920.91105445161304</v>
          </cell>
          <cell r="HE36">
            <v>810.8651145290321</v>
          </cell>
          <cell r="HF36">
            <v>408.12891994285712</v>
          </cell>
          <cell r="HG36">
            <v>689.80258064516136</v>
          </cell>
          <cell r="HH36">
            <v>1468.418096224</v>
          </cell>
          <cell r="HI36">
            <v>2165.3134569367739</v>
          </cell>
          <cell r="HJ36">
            <v>1571.556</v>
          </cell>
          <cell r="HK36">
            <v>1217.9187096774194</v>
          </cell>
          <cell r="HL36">
            <v>212.22247129548387</v>
          </cell>
          <cell r="HM36">
            <v>279.94934717999996</v>
          </cell>
          <cell r="HN36">
            <v>296.88925445419358</v>
          </cell>
          <cell r="HO36">
            <v>35.139366012000004</v>
          </cell>
          <cell r="HP36">
            <v>920.91105445161304</v>
          </cell>
          <cell r="HS36" t="str">
            <v>kapitał</v>
          </cell>
          <cell r="HT36">
            <v>2109.6437530363755</v>
          </cell>
          <cell r="HU36">
            <v>1139.8429632000039</v>
          </cell>
          <cell r="HV36">
            <v>386.93018614983282</v>
          </cell>
          <cell r="HW36">
            <v>1956.8037103561542</v>
          </cell>
          <cell r="HX36">
            <v>763.50031742166595</v>
          </cell>
          <cell r="HY36">
            <v>903.00341972963645</v>
          </cell>
          <cell r="HZ36">
            <v>412.48161965240723</v>
          </cell>
          <cell r="IA36">
            <v>276.62489666157541</v>
          </cell>
          <cell r="IB36">
            <v>46.572788532180248</v>
          </cell>
          <cell r="IC36">
            <v>173.62409898122914</v>
          </cell>
          <cell r="ID36">
            <v>358.33974493802941</v>
          </cell>
          <cell r="IE36">
            <v>32.585022718710825</v>
          </cell>
          <cell r="IG36">
            <v>2109.6437530363755</v>
          </cell>
          <cell r="IH36">
            <v>1139.8429632000039</v>
          </cell>
          <cell r="II36">
            <v>386.93018614983282</v>
          </cell>
          <cell r="IJ36">
            <v>1956.8037103561542</v>
          </cell>
          <cell r="IK36">
            <v>763.50031742166595</v>
          </cell>
          <cell r="IL36">
            <v>903.00341972963645</v>
          </cell>
          <cell r="IM36">
            <v>412.48161965240723</v>
          </cell>
          <cell r="IN36">
            <v>276.62489666157541</v>
          </cell>
          <cell r="IO36">
            <v>46.572788532180248</v>
          </cell>
          <cell r="IP36">
            <v>173.62409898122914</v>
          </cell>
          <cell r="IQ36">
            <v>358.33974493802941</v>
          </cell>
          <cell r="IR36">
            <v>32.585022718710825</v>
          </cell>
        </row>
        <row r="37">
          <cell r="GQ37" t="str">
            <v>rynkowa marża odsetkowa</v>
          </cell>
          <cell r="GR37">
            <v>8.386438921765757E-4</v>
          </cell>
          <cell r="GS37">
            <v>7.758520974301894E-4</v>
          </cell>
          <cell r="GT37">
            <v>7.6391705069119714E-4</v>
          </cell>
          <cell r="GU37">
            <v>1.1818903543920831E-3</v>
          </cell>
          <cell r="GV37">
            <v>7.767181548983329E-4</v>
          </cell>
          <cell r="GW37">
            <v>3.6999999999998839E-4</v>
          </cell>
          <cell r="GX37">
            <v>5.282258064516071E-4</v>
          </cell>
          <cell r="GY37">
            <v>2.5568635266907946E-4</v>
          </cell>
          <cell r="GZ37">
            <v>5.2936536848106897E-4</v>
          </cell>
          <cell r="HA37">
            <v>3.5628849302449944E-4</v>
          </cell>
          <cell r="HB37">
            <v>-9.6912341553234693E-4</v>
          </cell>
          <cell r="HC37">
            <v>-3.4059470419875934E-3</v>
          </cell>
          <cell r="HE37">
            <v>8.386438921765757E-4</v>
          </cell>
          <cell r="HF37">
            <v>8.0724799480338255E-4</v>
          </cell>
          <cell r="HG37">
            <v>7.9280434676598738E-4</v>
          </cell>
          <cell r="HH37">
            <v>8.9007584867251133E-4</v>
          </cell>
          <cell r="HI37">
            <v>8.6740430991767562E-4</v>
          </cell>
          <cell r="HJ37">
            <v>7.845035915980611E-4</v>
          </cell>
          <cell r="HK37">
            <v>7.4789247943428199E-4</v>
          </cell>
          <cell r="HL37">
            <v>6.8636671358863165E-4</v>
          </cell>
          <cell r="HM37">
            <v>6.6892211968779132E-4</v>
          </cell>
          <cell r="HN37">
            <v>6.3765875702146216E-4</v>
          </cell>
          <cell r="HO37">
            <v>4.9158765042566128E-4</v>
          </cell>
          <cell r="HP37">
            <v>1.6679309272455678E-4</v>
          </cell>
          <cell r="HS37" t="str">
            <v>rynkowa marża odsetkowa</v>
          </cell>
          <cell r="HT37">
            <v>5.0000000000000044E-4</v>
          </cell>
          <cell r="HU37">
            <v>5.0000000000000044E-4</v>
          </cell>
          <cell r="HV37">
            <v>5.0000000000000044E-4</v>
          </cell>
          <cell r="HW37">
            <v>5.0000000000000044E-4</v>
          </cell>
          <cell r="HX37">
            <v>5.0000000000000044E-4</v>
          </cell>
          <cell r="HY37">
            <v>5.0000000000000044E-4</v>
          </cell>
          <cell r="HZ37">
            <v>5.0000000000000044E-4</v>
          </cell>
          <cell r="IA37">
            <v>5.0000000000000044E-4</v>
          </cell>
          <cell r="IB37">
            <v>5.0000000000000044E-4</v>
          </cell>
          <cell r="IC37">
            <v>5.0000000000000044E-4</v>
          </cell>
          <cell r="ID37">
            <v>5.0000000000000044E-4</v>
          </cell>
          <cell r="IE37">
            <v>5.0000000000000044E-4</v>
          </cell>
          <cell r="IG37">
            <v>5.0000000000000044E-4</v>
          </cell>
          <cell r="IH37">
            <v>5.0000000000000044E-4</v>
          </cell>
          <cell r="II37">
            <v>5.0000000000000044E-4</v>
          </cell>
          <cell r="IJ37">
            <v>5.0000000000000044E-4</v>
          </cell>
          <cell r="IK37">
            <v>5.0000000000000044E-4</v>
          </cell>
          <cell r="IL37">
            <v>5.0000000000000044E-4</v>
          </cell>
          <cell r="IM37">
            <v>5.0000000000000044E-4</v>
          </cell>
          <cell r="IN37">
            <v>5.0000000000000044E-4</v>
          </cell>
          <cell r="IO37">
            <v>5.0000000000000044E-4</v>
          </cell>
          <cell r="IP37">
            <v>5.0000000000000044E-4</v>
          </cell>
          <cell r="IQ37">
            <v>5.0000000000000044E-4</v>
          </cell>
          <cell r="IR37">
            <v>5.0000000000000044E-4</v>
          </cell>
        </row>
        <row r="38">
          <cell r="GQ38" t="str">
            <v>pozostałe papiery wartościowe</v>
          </cell>
          <cell r="GR38">
            <v>813.25142870967738</v>
          </cell>
          <cell r="GS38">
            <v>816.98973214285718</v>
          </cell>
          <cell r="GT38">
            <v>1373.8128022580645</v>
          </cell>
          <cell r="GU38">
            <v>2381.5551493333337</v>
          </cell>
          <cell r="GV38">
            <v>2367.7750954838712</v>
          </cell>
          <cell r="GW38">
            <v>2378.1502033333331</v>
          </cell>
          <cell r="GX38">
            <v>2385.6378009677419</v>
          </cell>
          <cell r="GY38">
            <v>2395.651769354839</v>
          </cell>
          <cell r="GZ38">
            <v>2395.2582486666665</v>
          </cell>
          <cell r="HA38">
            <v>2356.290095483871</v>
          </cell>
          <cell r="HB38">
            <v>2227.3324406666666</v>
          </cell>
          <cell r="HC38">
            <v>1532.7920651612903</v>
          </cell>
          <cell r="HE38">
            <v>813.25142870967738</v>
          </cell>
          <cell r="HF38">
            <v>816.98973214285718</v>
          </cell>
          <cell r="HG38">
            <v>1373.8128022580645</v>
          </cell>
          <cell r="HH38">
            <v>2381.5551493333337</v>
          </cell>
          <cell r="HI38">
            <v>2367.7750954838712</v>
          </cell>
          <cell r="HJ38">
            <v>2378.1502033333331</v>
          </cell>
          <cell r="HK38">
            <v>2385.6378009677419</v>
          </cell>
          <cell r="HL38">
            <v>2395.651769354839</v>
          </cell>
          <cell r="HM38">
            <v>2395.2582486666665</v>
          </cell>
          <cell r="HN38">
            <v>2356.290095483871</v>
          </cell>
          <cell r="HO38">
            <v>2227.3324406666666</v>
          </cell>
          <cell r="HP38">
            <v>1532.7920651612903</v>
          </cell>
          <cell r="HS38" t="str">
            <v>pozostałe papiery wartościowe</v>
          </cell>
          <cell r="HT38">
            <v>800</v>
          </cell>
          <cell r="HU38">
            <v>800</v>
          </cell>
          <cell r="HV38">
            <v>5800</v>
          </cell>
          <cell r="HW38">
            <v>10800</v>
          </cell>
          <cell r="HX38">
            <v>15800</v>
          </cell>
          <cell r="HY38">
            <v>20800</v>
          </cell>
          <cell r="HZ38">
            <v>25800</v>
          </cell>
          <cell r="IA38">
            <v>30800</v>
          </cell>
          <cell r="IB38">
            <v>30800</v>
          </cell>
          <cell r="IC38">
            <v>40800</v>
          </cell>
          <cell r="ID38">
            <v>45800</v>
          </cell>
          <cell r="IE38">
            <v>45800</v>
          </cell>
          <cell r="IG38">
            <v>800</v>
          </cell>
          <cell r="IH38">
            <v>800</v>
          </cell>
          <cell r="II38">
            <v>5800</v>
          </cell>
          <cell r="IJ38">
            <v>10800</v>
          </cell>
          <cell r="IK38">
            <v>15800</v>
          </cell>
          <cell r="IL38">
            <v>20800</v>
          </cell>
          <cell r="IM38">
            <v>25800</v>
          </cell>
          <cell r="IN38">
            <v>30800</v>
          </cell>
          <cell r="IO38">
            <v>30800</v>
          </cell>
          <cell r="IP38">
            <v>40800</v>
          </cell>
          <cell r="IQ38">
            <v>45800</v>
          </cell>
          <cell r="IR38">
            <v>45800</v>
          </cell>
        </row>
        <row r="39">
          <cell r="GQ39" t="str">
            <v>stopa procentowa</v>
          </cell>
          <cell r="GR39">
            <v>5.0589056629044442E-2</v>
          </cell>
          <cell r="GS39">
            <v>5.0589056629044442E-2</v>
          </cell>
          <cell r="GT39">
            <v>5.0589056629044442E-2</v>
          </cell>
          <cell r="GU39">
            <v>5.0589056629044442E-2</v>
          </cell>
          <cell r="GV39">
            <v>5.0589056629044442E-2</v>
          </cell>
          <cell r="GW39">
            <v>5.0589056629044442E-2</v>
          </cell>
          <cell r="GX39">
            <v>5.0589056629044442E-2</v>
          </cell>
          <cell r="GY39">
            <v>5.0589056629044442E-2</v>
          </cell>
          <cell r="GZ39">
            <v>5.5234876409247201E-2</v>
          </cell>
          <cell r="HA39">
            <v>5.0589056629044442E-2</v>
          </cell>
          <cell r="HB39">
            <v>5.0589056629044442E-2</v>
          </cell>
          <cell r="HC39">
            <v>5.0589056629044442E-2</v>
          </cell>
          <cell r="HE39">
            <v>5.0589056629044442E-2</v>
          </cell>
          <cell r="HF39">
            <v>5.0589056629044442E-2</v>
          </cell>
          <cell r="HG39">
            <v>5.0589056629044442E-2</v>
          </cell>
          <cell r="HH39">
            <v>5.0589056629044442E-2</v>
          </cell>
          <cell r="HI39">
            <v>5.0589056629044435E-2</v>
          </cell>
          <cell r="HJ39">
            <v>5.0589056629044442E-2</v>
          </cell>
          <cell r="HK39">
            <v>5.0589056629044442E-2</v>
          </cell>
          <cell r="HL39">
            <v>5.0589056629044442E-2</v>
          </cell>
          <cell r="HM39">
            <v>5.1105258826844746E-2</v>
          </cell>
          <cell r="HN39">
            <v>5.1053638607064709E-2</v>
          </cell>
          <cell r="HO39">
            <v>5.1011403881790145E-2</v>
          </cell>
          <cell r="HP39">
            <v>5.0976208277394665E-2</v>
          </cell>
          <cell r="HS39" t="str">
            <v>stopa procentowa</v>
          </cell>
          <cell r="HT39">
            <v>5.0700000000000002E-2</v>
          </cell>
          <cell r="HU39">
            <v>5.0700000000000002E-2</v>
          </cell>
          <cell r="HV39">
            <v>4.8372413793103447E-2</v>
          </cell>
          <cell r="HW39">
            <v>4.82E-2</v>
          </cell>
          <cell r="HX39">
            <v>4.8136708860759492E-2</v>
          </cell>
          <cell r="HY39">
            <v>4.8103846153846157E-2</v>
          </cell>
          <cell r="HZ39">
            <v>4.9052713178294571E-2</v>
          </cell>
          <cell r="IA39">
            <v>4.9044155844155848E-2</v>
          </cell>
          <cell r="IB39">
            <v>4.9044155844155848E-2</v>
          </cell>
          <cell r="IC39">
            <v>4.9033333333333338E-2</v>
          </cell>
          <cell r="ID39">
            <v>4.9029694323144107E-2</v>
          </cell>
          <cell r="IE39">
            <v>4.9029694323144107E-2</v>
          </cell>
          <cell r="IG39">
            <v>5.0700000000000002E-2</v>
          </cell>
          <cell r="IH39">
            <v>5.0700000000000002E-2</v>
          </cell>
          <cell r="II39">
            <v>4.9924137931034486E-2</v>
          </cell>
          <cell r="IJ39">
            <v>4.9493103448275864E-2</v>
          </cell>
          <cell r="IK39">
            <v>4.922182453077259E-2</v>
          </cell>
          <cell r="IL39">
            <v>4.903549480128485E-2</v>
          </cell>
          <cell r="IM39">
            <v>4.9037954569429096E-2</v>
          </cell>
          <cell r="IN39">
            <v>4.9038729728769936E-2</v>
          </cell>
          <cell r="IO39">
            <v>4.9039332630479479E-2</v>
          </cell>
          <cell r="IP39">
            <v>4.9038732700764864E-2</v>
          </cell>
          <cell r="IQ39">
            <v>4.9037911030072066E-2</v>
          </cell>
          <cell r="IR39">
            <v>4.9037226304494731E-2</v>
          </cell>
        </row>
        <row r="40">
          <cell r="GQ40" t="str">
            <v>wynik odsetkowy</v>
          </cell>
          <cell r="GR40">
            <v>0.75010915178400417</v>
          </cell>
          <cell r="GS40">
            <v>0.67663220695525439</v>
          </cell>
          <cell r="GT40">
            <v>1.2584906478879354</v>
          </cell>
          <cell r="GU40">
            <v>1.9637827376729398</v>
          </cell>
          <cell r="GV40">
            <v>1.6675672736988023</v>
          </cell>
          <cell r="GW40">
            <v>1.54202972272358</v>
          </cell>
          <cell r="GX40">
            <v>1.1128232721726796</v>
          </cell>
          <cell r="GY40">
            <v>0.9803187895524772</v>
          </cell>
          <cell r="GZ40">
            <v>1.4965198976858325</v>
          </cell>
          <cell r="HA40">
            <v>0.56138292296255798</v>
          </cell>
          <cell r="HB40">
            <v>0.27198901597738612</v>
          </cell>
          <cell r="HC40">
            <v>-0.45832265196361366</v>
          </cell>
          <cell r="HE40">
            <v>0.75010915178400417</v>
          </cell>
          <cell r="HF40">
            <v>1.4267413587392586</v>
          </cell>
          <cell r="HG40">
            <v>2.685232006627194</v>
          </cell>
          <cell r="HH40">
            <v>4.6490147443001337</v>
          </cell>
          <cell r="HI40">
            <v>6.316582017998936</v>
          </cell>
          <cell r="HJ40">
            <v>7.858611740722516</v>
          </cell>
          <cell r="HK40">
            <v>8.9714350128951956</v>
          </cell>
          <cell r="HL40">
            <v>9.9517538024476728</v>
          </cell>
          <cell r="HM40">
            <v>11.448273700133505</v>
          </cell>
          <cell r="HN40">
            <v>12.009656623096063</v>
          </cell>
          <cell r="HO40">
            <v>12.281645639073449</v>
          </cell>
          <cell r="HP40">
            <v>11.823322987109837</v>
          </cell>
          <cell r="HS40" t="str">
            <v>wynik odsetkowy</v>
          </cell>
          <cell r="HT40">
            <v>0.76098630136986323</v>
          </cell>
          <cell r="HU40">
            <v>0.68734246575342484</v>
          </cell>
          <cell r="HV40">
            <v>4.3705753424657559</v>
          </cell>
          <cell r="HW40">
            <v>7.7227397260273989</v>
          </cell>
          <cell r="HX40">
            <v>11.589753424657516</v>
          </cell>
          <cell r="HY40">
            <v>14.709041095890427</v>
          </cell>
          <cell r="HZ40">
            <v>20.932219178082192</v>
          </cell>
          <cell r="IA40">
            <v>24.966465753424686</v>
          </cell>
          <cell r="IB40">
            <v>24.161095890410976</v>
          </cell>
          <cell r="IC40">
            <v>33.034958904109601</v>
          </cell>
          <cell r="ID40">
            <v>35.873424657534258</v>
          </cell>
          <cell r="IE40">
            <v>37.06920547945208</v>
          </cell>
          <cell r="IG40">
            <v>0.76098630136986323</v>
          </cell>
          <cell r="IH40">
            <v>1.4483287671232881</v>
          </cell>
          <cell r="II40">
            <v>5.8189041095890435</v>
          </cell>
          <cell r="IJ40">
            <v>13.541643835616442</v>
          </cell>
          <cell r="IK40">
            <v>25.131397260273957</v>
          </cell>
          <cell r="IL40">
            <v>39.840438356164384</v>
          </cell>
          <cell r="IM40">
            <v>60.772657534246576</v>
          </cell>
          <cell r="IN40">
            <v>85.739123287671262</v>
          </cell>
          <cell r="IO40">
            <v>109.90021917808224</v>
          </cell>
          <cell r="IP40">
            <v>142.93517808219184</v>
          </cell>
          <cell r="IQ40">
            <v>178.8086027397261</v>
          </cell>
          <cell r="IR40">
            <v>215.87780821917818</v>
          </cell>
        </row>
        <row r="41">
          <cell r="GQ41" t="str">
            <v>kapitał</v>
          </cell>
          <cell r="GR41">
            <v>9.7590171445161289</v>
          </cell>
          <cell r="GS41">
            <v>9.8038767857142872</v>
          </cell>
          <cell r="GT41">
            <v>16.485753627096773</v>
          </cell>
          <cell r="GU41">
            <v>28.578661792000005</v>
          </cell>
          <cell r="GV41">
            <v>28.413301145806454</v>
          </cell>
          <cell r="GW41">
            <v>28.53780244</v>
          </cell>
          <cell r="GX41">
            <v>28.627653611612903</v>
          </cell>
          <cell r="GY41">
            <v>28.747821232258069</v>
          </cell>
          <cell r="GZ41">
            <v>28.743098983999996</v>
          </cell>
          <cell r="HA41">
            <v>28.275481145806452</v>
          </cell>
          <cell r="HB41">
            <v>26.727989287999996</v>
          </cell>
          <cell r="HC41">
            <v>18.393504781935487</v>
          </cell>
          <cell r="HE41">
            <v>9.7590171445161289</v>
          </cell>
          <cell r="HF41">
            <v>9.8038767857142872</v>
          </cell>
          <cell r="HG41">
            <v>16.485753627096773</v>
          </cell>
          <cell r="HH41">
            <v>28.578661792000005</v>
          </cell>
          <cell r="HI41">
            <v>28.413301145806454</v>
          </cell>
          <cell r="HJ41">
            <v>28.53780244</v>
          </cell>
          <cell r="HK41">
            <v>28.627653611612903</v>
          </cell>
          <cell r="HL41">
            <v>28.747821232258069</v>
          </cell>
          <cell r="HM41">
            <v>28.743098983999996</v>
          </cell>
          <cell r="HN41">
            <v>28.275481145806452</v>
          </cell>
          <cell r="HO41">
            <v>26.727989287999996</v>
          </cell>
          <cell r="HP41">
            <v>18.393504781935487</v>
          </cell>
          <cell r="HS41" t="str">
            <v>kapitał</v>
          </cell>
          <cell r="HT41">
            <v>9.6</v>
          </cell>
          <cell r="HU41">
            <v>9.6</v>
          </cell>
          <cell r="HV41">
            <v>69.599999999999994</v>
          </cell>
          <cell r="HW41">
            <v>129.6</v>
          </cell>
          <cell r="HX41">
            <v>189.6</v>
          </cell>
          <cell r="HY41">
            <v>249.6</v>
          </cell>
          <cell r="HZ41">
            <v>309.59999999999997</v>
          </cell>
          <cell r="IA41">
            <v>369.59999999999997</v>
          </cell>
          <cell r="IB41">
            <v>369.59999999999997</v>
          </cell>
          <cell r="IC41">
            <v>489.59999999999997</v>
          </cell>
          <cell r="ID41">
            <v>549.6</v>
          </cell>
          <cell r="IE41">
            <v>549.6</v>
          </cell>
          <cell r="IG41">
            <v>9.6</v>
          </cell>
          <cell r="IH41">
            <v>9.6</v>
          </cell>
          <cell r="II41">
            <v>69.599999999999994</v>
          </cell>
          <cell r="IJ41">
            <v>129.6</v>
          </cell>
          <cell r="IK41">
            <v>189.6</v>
          </cell>
          <cell r="IL41">
            <v>249.6</v>
          </cell>
          <cell r="IM41">
            <v>309.59999999999997</v>
          </cell>
          <cell r="IN41">
            <v>369.59999999999997</v>
          </cell>
          <cell r="IO41">
            <v>369.59999999999997</v>
          </cell>
          <cell r="IP41">
            <v>489.59999999999997</v>
          </cell>
          <cell r="IQ41">
            <v>549.6</v>
          </cell>
          <cell r="IR41">
            <v>549.6</v>
          </cell>
        </row>
        <row r="42">
          <cell r="GQ42" t="str">
            <v>rynkowa marża odsetkowa</v>
          </cell>
          <cell r="GR42">
            <v>1.0860024370979916E-2</v>
          </cell>
          <cell r="GS42">
            <v>1.079619948618727E-2</v>
          </cell>
          <cell r="GT42">
            <v>1.0785830822592803E-2</v>
          </cell>
          <cell r="GU42">
            <v>1.0032389962377743E-2</v>
          </cell>
          <cell r="GV42">
            <v>8.2922824354960539E-3</v>
          </cell>
          <cell r="GW42">
            <v>7.88905662904444E-3</v>
          </cell>
          <cell r="GX42">
            <v>5.492282435496057E-3</v>
          </cell>
          <cell r="GY42">
            <v>4.81808888710894E-3</v>
          </cell>
          <cell r="GZ42">
            <v>7.6015430759138539E-3</v>
          </cell>
          <cell r="HA42">
            <v>2.8051856613025006E-3</v>
          </cell>
          <cell r="HB42">
            <v>1.4857232957111027E-3</v>
          </cell>
          <cell r="HC42">
            <v>-3.5206207903104025E-3</v>
          </cell>
          <cell r="HE42">
            <v>1.0860024370979916E-2</v>
          </cell>
          <cell r="HF42">
            <v>1.0828111928583593E-2</v>
          </cell>
          <cell r="HG42">
            <v>1.0814018226586663E-2</v>
          </cell>
          <cell r="HH42">
            <v>1.0618611160534433E-2</v>
          </cell>
          <cell r="HI42">
            <v>1.0153345415526756E-2</v>
          </cell>
          <cell r="HJ42">
            <v>9.7759639511130376E-3</v>
          </cell>
          <cell r="HK42">
            <v>9.1640094488820399E-3</v>
          </cell>
          <cell r="HL42">
            <v>8.620769378660402E-3</v>
          </cell>
          <cell r="HM42">
            <v>8.5075220116885633E-3</v>
          </cell>
          <cell r="HN42">
            <v>7.9372883766499567E-3</v>
          </cell>
          <cell r="HO42">
            <v>7.3507824602009695E-3</v>
          </cell>
          <cell r="HP42">
            <v>6.444832189325022E-3</v>
          </cell>
          <cell r="HS42" t="str">
            <v>rynkowa marża odsetkowa</v>
          </cell>
          <cell r="HT42">
            <v>1.1200000000000002E-2</v>
          </cell>
          <cell r="HU42">
            <v>1.1200000000000002E-2</v>
          </cell>
          <cell r="HV42">
            <v>8.8724137931034466E-3</v>
          </cell>
          <cell r="HW42">
            <v>8.6999999999999994E-3</v>
          </cell>
          <cell r="HX42">
            <v>8.6367088607594913E-3</v>
          </cell>
          <cell r="HY42">
            <v>8.6038461538461564E-3</v>
          </cell>
          <cell r="HZ42">
            <v>9.552713178294571E-3</v>
          </cell>
          <cell r="IA42">
            <v>9.544155844155848E-3</v>
          </cell>
          <cell r="IB42">
            <v>9.544155844155848E-3</v>
          </cell>
          <cell r="IC42">
            <v>9.5333333333333381E-3</v>
          </cell>
          <cell r="ID42">
            <v>9.529694323144107E-3</v>
          </cell>
          <cell r="IE42">
            <v>9.529694323144107E-3</v>
          </cell>
          <cell r="IG42">
            <v>1.1200000000000002E-2</v>
          </cell>
          <cell r="IH42">
            <v>1.1200000000000002E-2</v>
          </cell>
          <cell r="II42">
            <v>1.0424137931034484E-2</v>
          </cell>
          <cell r="IJ42">
            <v>9.9931034482758623E-3</v>
          </cell>
          <cell r="IK42">
            <v>9.7218245307725878E-3</v>
          </cell>
          <cell r="IL42">
            <v>9.5354948012848495E-3</v>
          </cell>
          <cell r="IM42">
            <v>9.5379545694290937E-3</v>
          </cell>
          <cell r="IN42">
            <v>9.5387297287699395E-3</v>
          </cell>
          <cell r="IO42">
            <v>9.5393326304794857E-3</v>
          </cell>
          <cell r="IP42">
            <v>9.5387327007648709E-3</v>
          </cell>
          <cell r="IQ42">
            <v>9.5379110300720729E-3</v>
          </cell>
          <cell r="IR42">
            <v>9.537226304494743E-3</v>
          </cell>
        </row>
        <row r="43">
          <cell r="GQ43" t="str">
            <v>lokaty mb i papiery wartościowe</v>
          </cell>
          <cell r="GR43">
            <v>1813687.903977742</v>
          </cell>
          <cell r="GS43">
            <v>1848875.1448960714</v>
          </cell>
          <cell r="GT43">
            <v>1682989.1334625806</v>
          </cell>
          <cell r="GU43">
            <v>1998241.5117520001</v>
          </cell>
          <cell r="GV43">
            <v>1859339.397776129</v>
          </cell>
          <cell r="GW43">
            <v>1974646.2470099998</v>
          </cell>
          <cell r="GX43">
            <v>1956739.8304651612</v>
          </cell>
          <cell r="GY43">
            <v>1656061.2011241934</v>
          </cell>
          <cell r="GZ43">
            <v>1737953.1675533336</v>
          </cell>
          <cell r="HA43">
            <v>1787270.6423609676</v>
          </cell>
          <cell r="HB43">
            <v>1545874.7075513334</v>
          </cell>
          <cell r="HC43">
            <v>1734902.5899270969</v>
          </cell>
          <cell r="HE43">
            <v>1813687.903977742</v>
          </cell>
          <cell r="HF43">
            <v>1848875.1448960714</v>
          </cell>
          <cell r="HG43">
            <v>1682989.1334625806</v>
          </cell>
          <cell r="HH43">
            <v>1998241.5117520001</v>
          </cell>
          <cell r="HI43">
            <v>1859339.397776129</v>
          </cell>
          <cell r="HJ43">
            <v>1974646.2470099998</v>
          </cell>
          <cell r="HK43">
            <v>1956739.8304651612</v>
          </cell>
          <cell r="HL43">
            <v>1656061.2011241934</v>
          </cell>
          <cell r="HM43">
            <v>1737953.1675533336</v>
          </cell>
          <cell r="HN43">
            <v>1787270.6423609676</v>
          </cell>
          <cell r="HO43">
            <v>1545874.7075513334</v>
          </cell>
          <cell r="HP43">
            <v>1734902.5899270969</v>
          </cell>
          <cell r="HS43" t="str">
            <v>lokaty mb i papiery wartościowe</v>
          </cell>
          <cell r="HT43">
            <v>1776614.6185386016</v>
          </cell>
          <cell r="HU43">
            <v>1673368.1394215093</v>
          </cell>
          <cell r="HV43">
            <v>1589356.0101185951</v>
          </cell>
          <cell r="HW43">
            <v>1875855.1068372352</v>
          </cell>
          <cell r="HX43">
            <v>1715956.5468270015</v>
          </cell>
          <cell r="HY43">
            <v>1757473.7947873506</v>
          </cell>
          <cell r="HZ43">
            <v>1716759.5079051079</v>
          </cell>
          <cell r="IA43">
            <v>1664808.6358215632</v>
          </cell>
          <cell r="IB43">
            <v>1644814.2262142021</v>
          </cell>
          <cell r="IC43">
            <v>1748604.4705007155</v>
          </cell>
          <cell r="ID43">
            <v>1797803.7584162932</v>
          </cell>
          <cell r="IE43">
            <v>1759617.7799113868</v>
          </cell>
          <cell r="IG43">
            <v>1776614.6185386016</v>
          </cell>
          <cell r="IH43">
            <v>1673368.1394215093</v>
          </cell>
          <cell r="II43">
            <v>1589356.0101185951</v>
          </cell>
          <cell r="IJ43">
            <v>1875855.1068372352</v>
          </cell>
          <cell r="IK43">
            <v>1715956.5468270015</v>
          </cell>
          <cell r="IL43">
            <v>1757473.7947873506</v>
          </cell>
          <cell r="IM43">
            <v>1716759.5079051079</v>
          </cell>
          <cell r="IN43">
            <v>1664808.6358215632</v>
          </cell>
          <cell r="IO43">
            <v>1644814.2262142021</v>
          </cell>
          <cell r="IP43">
            <v>1748604.4705007155</v>
          </cell>
          <cell r="IQ43">
            <v>1797803.7584162932</v>
          </cell>
          <cell r="IR43">
            <v>1759617.7799113868</v>
          </cell>
        </row>
        <row r="44">
          <cell r="GQ44" t="str">
            <v>wynik odsetkowy</v>
          </cell>
          <cell r="GR44">
            <v>514.27168126304787</v>
          </cell>
          <cell r="GS44">
            <v>503.74542727889252</v>
          </cell>
          <cell r="GT44">
            <v>589.96699306991809</v>
          </cell>
          <cell r="GU44">
            <v>397.29750301736976</v>
          </cell>
          <cell r="GV44">
            <v>443.38277352311798</v>
          </cell>
          <cell r="GW44">
            <v>471.35953145257872</v>
          </cell>
          <cell r="GX44">
            <v>338.50502276631369</v>
          </cell>
          <cell r="GY44">
            <v>374.07767390378467</v>
          </cell>
          <cell r="GZ44">
            <v>343.85548114051107</v>
          </cell>
          <cell r="HA44">
            <v>474.7202111525994</v>
          </cell>
          <cell r="HB44">
            <v>378.02557124967279</v>
          </cell>
          <cell r="HC44">
            <v>-507.29422121565767</v>
          </cell>
          <cell r="HE44">
            <v>514.27168126304787</v>
          </cell>
          <cell r="HF44">
            <v>1018.0171085419404</v>
          </cell>
          <cell r="HG44">
            <v>1607.9841016118585</v>
          </cell>
          <cell r="HH44">
            <v>2005.2816046292282</v>
          </cell>
          <cell r="HI44">
            <v>2448.6643781523462</v>
          </cell>
          <cell r="HJ44">
            <v>2920.0239096049249</v>
          </cell>
          <cell r="HK44">
            <v>3258.5289323712386</v>
          </cell>
          <cell r="HL44">
            <v>3632.6066062750233</v>
          </cell>
          <cell r="HM44">
            <v>3976.4620874155344</v>
          </cell>
          <cell r="HN44">
            <v>4451.1822985681338</v>
          </cell>
          <cell r="HO44">
            <v>4829.2078698178066</v>
          </cell>
          <cell r="HP44">
            <v>4321.9136486021489</v>
          </cell>
          <cell r="HS44" t="str">
            <v>wynik odsetkowy</v>
          </cell>
          <cell r="HT44">
            <v>435.88133452281681</v>
          </cell>
          <cell r="HU44">
            <v>401.83820455336718</v>
          </cell>
          <cell r="HV44">
            <v>460.81569740933901</v>
          </cell>
          <cell r="HW44">
            <v>481.04465495995419</v>
          </cell>
          <cell r="HX44">
            <v>505.17382417329873</v>
          </cell>
          <cell r="HY44">
            <v>502.36257089488345</v>
          </cell>
          <cell r="HZ44">
            <v>544.62126033768209</v>
          </cell>
          <cell r="IA44">
            <v>539.59624506829277</v>
          </cell>
          <cell r="IB44">
            <v>521.39787841494626</v>
          </cell>
          <cell r="IC44">
            <v>565.44836669901315</v>
          </cell>
          <cell r="ID44">
            <v>553.3517242077819</v>
          </cell>
          <cell r="IE44">
            <v>572.2972130285043</v>
          </cell>
          <cell r="IG44">
            <v>435.88133452281681</v>
          </cell>
          <cell r="IH44">
            <v>837.71953907618399</v>
          </cell>
          <cell r="II44">
            <v>1298.535236485523</v>
          </cell>
          <cell r="IJ44">
            <v>1779.5798914454772</v>
          </cell>
          <cell r="IK44">
            <v>2284.7537156187759</v>
          </cell>
          <cell r="IL44">
            <v>2787.1162865136594</v>
          </cell>
          <cell r="IM44">
            <v>3331.7375468513414</v>
          </cell>
          <cell r="IN44">
            <v>3871.3337919196342</v>
          </cell>
          <cell r="IO44">
            <v>4392.7316703345805</v>
          </cell>
          <cell r="IP44">
            <v>4958.1800370335932</v>
          </cell>
          <cell r="IQ44">
            <v>5511.5317612413746</v>
          </cell>
          <cell r="IR44">
            <v>6083.8289742698789</v>
          </cell>
        </row>
        <row r="46">
          <cell r="GQ46" t="str">
            <v>wynik z pozycji wymiany</v>
          </cell>
          <cell r="GR46">
            <v>120.00427999999999</v>
          </cell>
          <cell r="GS46">
            <v>46.779470000000032</v>
          </cell>
          <cell r="GT46">
            <v>3.8145400000000222</v>
          </cell>
          <cell r="GU46">
            <v>131.49646000000001</v>
          </cell>
          <cell r="GV46">
            <v>62.637749999999983</v>
          </cell>
          <cell r="GW46">
            <v>88.983109999999954</v>
          </cell>
          <cell r="GX46">
            <v>85.413409999999999</v>
          </cell>
          <cell r="GY46">
            <v>196.71596999999974</v>
          </cell>
          <cell r="GZ46">
            <v>31.782320000000368</v>
          </cell>
          <cell r="HA46">
            <v>47.677780000000098</v>
          </cell>
          <cell r="HB46">
            <v>43.173959999999852</v>
          </cell>
          <cell r="HC46">
            <v>65.944309999999859</v>
          </cell>
          <cell r="HE46">
            <v>120.00427999999999</v>
          </cell>
          <cell r="HF46">
            <v>166.78375000000003</v>
          </cell>
          <cell r="HG46">
            <v>170.59829000000005</v>
          </cell>
          <cell r="HH46">
            <v>302.09475000000009</v>
          </cell>
          <cell r="HI46">
            <v>364.73250000000007</v>
          </cell>
          <cell r="HJ46">
            <v>453.71561000000003</v>
          </cell>
          <cell r="HK46">
            <v>539.12902000000008</v>
          </cell>
          <cell r="HL46">
            <v>735.84498999999983</v>
          </cell>
          <cell r="HM46">
            <v>767.62731000000019</v>
          </cell>
          <cell r="HN46">
            <v>815.30509000000029</v>
          </cell>
          <cell r="HO46">
            <v>858.47905000000014</v>
          </cell>
          <cell r="HP46">
            <v>924.42336</v>
          </cell>
          <cell r="HS46" t="str">
            <v>wynik z pozycji wymiany</v>
          </cell>
          <cell r="HT46">
            <v>58.583333333333336</v>
          </cell>
          <cell r="HU46">
            <v>58.583333333333336</v>
          </cell>
          <cell r="HV46">
            <v>58.583333333333336</v>
          </cell>
          <cell r="HW46">
            <v>58.583333333333336</v>
          </cell>
          <cell r="HX46">
            <v>58.583333333333336</v>
          </cell>
          <cell r="HY46">
            <v>58.583333333333336</v>
          </cell>
          <cell r="HZ46">
            <v>58.583333333333336</v>
          </cell>
          <cell r="IA46">
            <v>58.583333333333336</v>
          </cell>
          <cell r="IB46">
            <v>58.583333333333336</v>
          </cell>
          <cell r="IC46">
            <v>58.583333333333336</v>
          </cell>
          <cell r="ID46">
            <v>58.583333333333336</v>
          </cell>
          <cell r="IE46">
            <v>58.583333333333336</v>
          </cell>
          <cell r="IG46">
            <v>58.583333333333336</v>
          </cell>
          <cell r="IH46">
            <v>117.16666666666667</v>
          </cell>
          <cell r="II46">
            <v>175.75</v>
          </cell>
          <cell r="IJ46">
            <v>234.33333333333334</v>
          </cell>
          <cell r="IK46">
            <v>292.91666666666669</v>
          </cell>
          <cell r="IL46">
            <v>351.5</v>
          </cell>
          <cell r="IM46">
            <v>410.08333333333331</v>
          </cell>
          <cell r="IN46">
            <v>468.66666666666663</v>
          </cell>
          <cell r="IO46">
            <v>527.25</v>
          </cell>
          <cell r="IP46">
            <v>585.83333333333337</v>
          </cell>
          <cell r="IQ46">
            <v>644.41666666666674</v>
          </cell>
          <cell r="IR46">
            <v>703.00000000000011</v>
          </cell>
        </row>
      </sheetData>
      <sheetData sheetId="8" refreshError="1">
        <row r="8">
          <cell r="GR8">
            <v>39113</v>
          </cell>
          <cell r="GS8">
            <v>39141</v>
          </cell>
          <cell r="GT8">
            <v>39172</v>
          </cell>
          <cell r="GU8">
            <v>39202</v>
          </cell>
          <cell r="GV8">
            <v>39233</v>
          </cell>
          <cell r="GW8">
            <v>39263</v>
          </cell>
          <cell r="GX8">
            <v>39294</v>
          </cell>
          <cell r="GY8">
            <v>39325</v>
          </cell>
          <cell r="GZ8">
            <v>39355</v>
          </cell>
          <cell r="HA8">
            <v>39386</v>
          </cell>
          <cell r="HB8">
            <v>39416</v>
          </cell>
          <cell r="HC8">
            <v>39447</v>
          </cell>
          <cell r="HE8">
            <v>39113</v>
          </cell>
          <cell r="HF8">
            <v>39141</v>
          </cell>
          <cell r="HG8">
            <v>39172</v>
          </cell>
          <cell r="HH8">
            <v>39202</v>
          </cell>
          <cell r="HI8">
            <v>39233</v>
          </cell>
          <cell r="HJ8">
            <v>39263</v>
          </cell>
          <cell r="HK8">
            <v>39294</v>
          </cell>
          <cell r="HL8">
            <v>39325</v>
          </cell>
          <cell r="HM8">
            <v>39355</v>
          </cell>
          <cell r="HN8">
            <v>39386</v>
          </cell>
          <cell r="HO8">
            <v>39416</v>
          </cell>
          <cell r="HP8">
            <v>39447</v>
          </cell>
          <cell r="HT8">
            <v>39113</v>
          </cell>
          <cell r="HU8">
            <v>39141</v>
          </cell>
          <cell r="HV8">
            <v>39172</v>
          </cell>
          <cell r="HW8">
            <v>39202</v>
          </cell>
          <cell r="HX8">
            <v>39233</v>
          </cell>
          <cell r="HY8">
            <v>39263</v>
          </cell>
          <cell r="HZ8">
            <v>39294</v>
          </cell>
          <cell r="IA8">
            <v>39325</v>
          </cell>
          <cell r="IB8">
            <v>39355</v>
          </cell>
          <cell r="IC8">
            <v>39386</v>
          </cell>
          <cell r="ID8">
            <v>39416</v>
          </cell>
          <cell r="IE8">
            <v>39447</v>
          </cell>
          <cell r="IG8">
            <v>39113</v>
          </cell>
          <cell r="IH8">
            <v>39141</v>
          </cell>
          <cell r="II8">
            <v>39172</v>
          </cell>
          <cell r="IJ8">
            <v>39202</v>
          </cell>
          <cell r="IK8">
            <v>39233</v>
          </cell>
          <cell r="IL8">
            <v>39263</v>
          </cell>
          <cell r="IM8">
            <v>39294</v>
          </cell>
          <cell r="IN8">
            <v>39325</v>
          </cell>
          <cell r="IO8">
            <v>39355</v>
          </cell>
          <cell r="IP8">
            <v>39386</v>
          </cell>
          <cell r="IQ8">
            <v>39416</v>
          </cell>
          <cell r="IR8">
            <v>39447</v>
          </cell>
        </row>
        <row r="9">
          <cell r="GR9" t="str">
            <v>wykonanie</v>
          </cell>
          <cell r="GS9" t="str">
            <v>wykonanie</v>
          </cell>
          <cell r="GT9" t="str">
            <v>wykonanie</v>
          </cell>
          <cell r="GU9" t="str">
            <v>wykonanie</v>
          </cell>
          <cell r="GV9" t="str">
            <v>wykonanie</v>
          </cell>
          <cell r="GW9" t="str">
            <v>wykonanie</v>
          </cell>
          <cell r="GX9" t="str">
            <v>wykonanie</v>
          </cell>
          <cell r="GY9" t="str">
            <v>wykonanie</v>
          </cell>
          <cell r="GZ9" t="str">
            <v>wykonanie</v>
          </cell>
          <cell r="HA9" t="str">
            <v>wykonanie</v>
          </cell>
          <cell r="HB9" t="str">
            <v>wykonanie</v>
          </cell>
          <cell r="HC9" t="str">
            <v>wykonanie</v>
          </cell>
          <cell r="HE9" t="str">
            <v>wykonanie</v>
          </cell>
          <cell r="HF9" t="str">
            <v>wykonanie</v>
          </cell>
          <cell r="HG9" t="str">
            <v>wykonanie</v>
          </cell>
          <cell r="HH9" t="str">
            <v>wykonanie</v>
          </cell>
          <cell r="HI9" t="str">
            <v>wykonanie</v>
          </cell>
          <cell r="HJ9" t="str">
            <v>wykonanie</v>
          </cell>
          <cell r="HK9" t="str">
            <v>wykonanie</v>
          </cell>
          <cell r="HL9" t="str">
            <v>wykonanie</v>
          </cell>
          <cell r="HM9" t="str">
            <v>wykonanie</v>
          </cell>
          <cell r="HN9" t="str">
            <v>wykonanie</v>
          </cell>
          <cell r="HO9" t="str">
            <v>wykonanie</v>
          </cell>
          <cell r="HP9" t="str">
            <v>wykonanie</v>
          </cell>
          <cell r="HT9" t="str">
            <v>plan</v>
          </cell>
          <cell r="HU9" t="str">
            <v>plan</v>
          </cell>
          <cell r="HV9" t="str">
            <v>plan</v>
          </cell>
          <cell r="HW9" t="str">
            <v>plan</v>
          </cell>
          <cell r="HX9" t="str">
            <v>plan</v>
          </cell>
          <cell r="HY9" t="str">
            <v>plan</v>
          </cell>
          <cell r="HZ9" t="str">
            <v>plan</v>
          </cell>
          <cell r="IA9" t="str">
            <v>plan</v>
          </cell>
          <cell r="IB9" t="str">
            <v>plan</v>
          </cell>
          <cell r="IC9" t="str">
            <v>plan</v>
          </cell>
          <cell r="ID9" t="str">
            <v>plan</v>
          </cell>
          <cell r="IE9" t="str">
            <v>plan</v>
          </cell>
          <cell r="IG9" t="str">
            <v>plan</v>
          </cell>
          <cell r="IH9" t="str">
            <v>plan</v>
          </cell>
          <cell r="II9" t="str">
            <v>plan</v>
          </cell>
          <cell r="IJ9" t="str">
            <v>plan</v>
          </cell>
          <cell r="IK9" t="str">
            <v>plan</v>
          </cell>
          <cell r="IL9" t="str">
            <v>plan</v>
          </cell>
          <cell r="IM9" t="str">
            <v>plan</v>
          </cell>
          <cell r="IN9" t="str">
            <v>plan</v>
          </cell>
          <cell r="IO9" t="str">
            <v>plan</v>
          </cell>
          <cell r="IP9" t="str">
            <v>plan</v>
          </cell>
          <cell r="IQ9" t="str">
            <v>plan</v>
          </cell>
          <cell r="IR9" t="str">
            <v>plan</v>
          </cell>
        </row>
        <row r="10">
          <cell r="GQ10" t="str">
            <v xml:space="preserve">Działalność rozliczeniowa </v>
          </cell>
          <cell r="GR10">
            <v>5803.0692200000003</v>
          </cell>
          <cell r="GS10">
            <v>5293.6799399999991</v>
          </cell>
          <cell r="GT10">
            <v>5416.722859999998</v>
          </cell>
          <cell r="GU10">
            <v>5888.0321600000025</v>
          </cell>
          <cell r="GV10">
            <v>5494.9038900000014</v>
          </cell>
          <cell r="GW10">
            <v>5023.5203199999996</v>
          </cell>
          <cell r="GX10">
            <v>5712.2834499999954</v>
          </cell>
          <cell r="GY10">
            <v>5364.767540000008</v>
          </cell>
          <cell r="GZ10">
            <v>5046.548649999997</v>
          </cell>
          <cell r="HA10">
            <v>5898.0791000000027</v>
          </cell>
          <cell r="HB10">
            <v>5472.4535099999921</v>
          </cell>
          <cell r="HC10">
            <v>5505.5999400000001</v>
          </cell>
          <cell r="HE10">
            <v>5803.0692200000003</v>
          </cell>
          <cell r="HF10">
            <v>11096.749159999999</v>
          </cell>
          <cell r="HG10">
            <v>16513.472019999997</v>
          </cell>
          <cell r="HH10">
            <v>22401.50418</v>
          </cell>
          <cell r="HI10">
            <v>27896.408070000001</v>
          </cell>
          <cell r="HJ10">
            <v>32919.928390000001</v>
          </cell>
          <cell r="HK10">
            <v>38632.211839999996</v>
          </cell>
          <cell r="HL10">
            <v>43996.979380000004</v>
          </cell>
          <cell r="HM10">
            <v>49043.528030000001</v>
          </cell>
          <cell r="HN10">
            <v>54941.607130000004</v>
          </cell>
          <cell r="HO10">
            <v>60414.060639999996</v>
          </cell>
          <cell r="HP10">
            <v>65919.660579999996</v>
          </cell>
          <cell r="HS10" t="str">
            <v xml:space="preserve">Działalność rozliczeniowa </v>
          </cell>
          <cell r="HT10">
            <v>5191.2643200000002</v>
          </cell>
          <cell r="HU10">
            <v>5171.63724</v>
          </cell>
          <cell r="HV10">
            <v>5152.0115900000001</v>
          </cell>
          <cell r="HW10">
            <v>5132.3843900000002</v>
          </cell>
          <cell r="HX10">
            <v>5112.7556400000003</v>
          </cell>
          <cell r="HY10">
            <v>5093.1284399999995</v>
          </cell>
          <cell r="HZ10">
            <v>4987.9158500000003</v>
          </cell>
          <cell r="IA10">
            <v>4969.1234999999997</v>
          </cell>
          <cell r="IB10">
            <v>4950.33115</v>
          </cell>
          <cell r="IC10">
            <v>4931.5388000000003</v>
          </cell>
          <cell r="ID10">
            <v>4912.7464500000006</v>
          </cell>
          <cell r="IE10">
            <v>4893.9585200000001</v>
          </cell>
          <cell r="IG10">
            <v>5191.2643200000002</v>
          </cell>
          <cell r="IH10">
            <v>10362.90156</v>
          </cell>
          <cell r="II10">
            <v>15514.91315</v>
          </cell>
          <cell r="IJ10">
            <v>20647.29754</v>
          </cell>
          <cell r="IK10">
            <v>25760.053179999999</v>
          </cell>
          <cell r="IL10">
            <v>30853.181619999999</v>
          </cell>
          <cell r="IM10">
            <v>35841.097470000001</v>
          </cell>
          <cell r="IN10">
            <v>40810.220970000002</v>
          </cell>
          <cell r="IO10">
            <v>45760.55212</v>
          </cell>
          <cell r="IP10">
            <v>50692.090920000002</v>
          </cell>
          <cell r="IQ10">
            <v>55604.837370000001</v>
          </cell>
          <cell r="IR10">
            <v>60498.795890000001</v>
          </cell>
        </row>
        <row r="11">
          <cell r="GQ11" t="str">
            <v>ZUS III , w tym</v>
          </cell>
          <cell r="GR11">
            <v>1740.6376</v>
          </cell>
          <cell r="GS11">
            <v>1672.7351999999996</v>
          </cell>
          <cell r="GT11">
            <v>1720.3000500000003</v>
          </cell>
          <cell r="GU11">
            <v>1950.6672500000004</v>
          </cell>
          <cell r="GV11">
            <v>1839.476450000001</v>
          </cell>
          <cell r="GW11">
            <v>1717.1318499999998</v>
          </cell>
          <cell r="GX11">
            <v>1799.2973499999989</v>
          </cell>
          <cell r="GY11">
            <v>1760.6279500000001</v>
          </cell>
          <cell r="GZ11">
            <v>1704.2652999999991</v>
          </cell>
          <cell r="HA11">
            <v>1796.9661500000002</v>
          </cell>
          <cell r="HB11">
            <v>1757.2954500000014</v>
          </cell>
          <cell r="HC11">
            <v>1754.7053999999989</v>
          </cell>
          <cell r="HE11">
            <v>1740.6376</v>
          </cell>
          <cell r="HF11">
            <v>3413.3727999999996</v>
          </cell>
          <cell r="HG11">
            <v>5133.6728499999999</v>
          </cell>
          <cell r="HH11">
            <v>7084.3401000000003</v>
          </cell>
          <cell r="HI11">
            <v>8923.8165500000014</v>
          </cell>
          <cell r="HJ11">
            <v>10640.948400000001</v>
          </cell>
          <cell r="HK11">
            <v>12440.24575</v>
          </cell>
          <cell r="HL11">
            <v>14200.8737</v>
          </cell>
          <cell r="HM11">
            <v>15905.138999999999</v>
          </cell>
          <cell r="HN11">
            <v>17702.105149999999</v>
          </cell>
          <cell r="HO11">
            <v>19459.400600000001</v>
          </cell>
          <cell r="HP11">
            <v>21214.106</v>
          </cell>
          <cell r="HS11" t="str">
            <v>ZUS III , w tym</v>
          </cell>
          <cell r="HT11">
            <v>1768.5732499999999</v>
          </cell>
          <cell r="HU11">
            <v>1769.01965</v>
          </cell>
          <cell r="HV11">
            <v>1769.4676000000002</v>
          </cell>
          <cell r="HW11">
            <v>1769.914</v>
          </cell>
          <cell r="HX11">
            <v>1770.3588500000001</v>
          </cell>
          <cell r="HY11">
            <v>1770.8052499999999</v>
          </cell>
          <cell r="HZ11">
            <v>1771.2501000000002</v>
          </cell>
          <cell r="IA11">
            <v>1771.6949500000001</v>
          </cell>
          <cell r="IB11">
            <v>1772.1398000000002</v>
          </cell>
          <cell r="IC11">
            <v>1772.58465</v>
          </cell>
          <cell r="ID11">
            <v>1773.0295000000001</v>
          </cell>
          <cell r="IE11">
            <v>1773.479</v>
          </cell>
          <cell r="IG11">
            <v>1768.5732499999999</v>
          </cell>
          <cell r="IH11">
            <v>3537.5928999999996</v>
          </cell>
          <cell r="II11">
            <v>5307.0604999999996</v>
          </cell>
          <cell r="IJ11">
            <v>7076.9744999999994</v>
          </cell>
          <cell r="IK11">
            <v>8847.333349999999</v>
          </cell>
          <cell r="IL11">
            <v>10618.138599999998</v>
          </cell>
          <cell r="IM11">
            <v>12389.3887</v>
          </cell>
          <cell r="IN11">
            <v>14161.08365</v>
          </cell>
          <cell r="IO11">
            <v>15933.223450000001</v>
          </cell>
          <cell r="IP11">
            <v>17705.808100000002</v>
          </cell>
          <cell r="IQ11">
            <v>19478.837600000003</v>
          </cell>
          <cell r="IR11">
            <v>21252.316600000002</v>
          </cell>
        </row>
        <row r="12">
          <cell r="GQ12" t="str">
            <v xml:space="preserve">Giro składka </v>
          </cell>
          <cell r="GR12">
            <v>735.13555000000008</v>
          </cell>
          <cell r="GS12">
            <v>698.78030000000001</v>
          </cell>
          <cell r="GT12">
            <v>689.60429999999974</v>
          </cell>
          <cell r="GU12">
            <v>693.71180000000049</v>
          </cell>
          <cell r="GV12">
            <v>688.47125000000005</v>
          </cell>
          <cell r="GW12">
            <v>678.51869999999917</v>
          </cell>
          <cell r="GX12">
            <v>683.98710000000028</v>
          </cell>
          <cell r="GY12">
            <v>664.91744999999992</v>
          </cell>
          <cell r="GZ12">
            <v>650.2467000000006</v>
          </cell>
          <cell r="HA12">
            <v>665.69709999999941</v>
          </cell>
          <cell r="HB12">
            <v>654.90135000000009</v>
          </cell>
          <cell r="HC12">
            <v>651.3751000000002</v>
          </cell>
          <cell r="HE12">
            <v>735.13555000000008</v>
          </cell>
          <cell r="HF12">
            <v>1433.9158500000001</v>
          </cell>
          <cell r="HG12">
            <v>2123.5201499999998</v>
          </cell>
          <cell r="HH12">
            <v>2817.2319500000003</v>
          </cell>
          <cell r="HI12">
            <v>3505.7032000000004</v>
          </cell>
          <cell r="HJ12">
            <v>4184.2218999999996</v>
          </cell>
          <cell r="HK12">
            <v>4868.2089999999998</v>
          </cell>
          <cell r="HL12">
            <v>5533.1264499999997</v>
          </cell>
          <cell r="HM12">
            <v>6183.3731500000004</v>
          </cell>
          <cell r="HN12">
            <v>6849.0702499999998</v>
          </cell>
          <cell r="HO12">
            <v>7503.9715999999999</v>
          </cell>
          <cell r="HP12">
            <v>8155.3467000000001</v>
          </cell>
          <cell r="HS12" t="str">
            <v xml:space="preserve">Giro składka </v>
          </cell>
          <cell r="HT12">
            <v>797.85320000000002</v>
          </cell>
          <cell r="HU12">
            <v>790.94484999999997</v>
          </cell>
          <cell r="HV12">
            <v>784.03805</v>
          </cell>
          <cell r="HW12">
            <v>777.12970000000007</v>
          </cell>
          <cell r="HX12">
            <v>770.22135000000003</v>
          </cell>
          <cell r="HY12">
            <v>763.31455000000005</v>
          </cell>
          <cell r="HZ12">
            <v>756.40620000000013</v>
          </cell>
          <cell r="IA12">
            <v>749.49784999999997</v>
          </cell>
          <cell r="IB12">
            <v>742.58950000000004</v>
          </cell>
          <cell r="IC12">
            <v>735.68115</v>
          </cell>
          <cell r="ID12">
            <v>728.77280000000007</v>
          </cell>
          <cell r="IE12">
            <v>721.86599999999999</v>
          </cell>
          <cell r="IG12">
            <v>797.85320000000002</v>
          </cell>
          <cell r="IH12">
            <v>1588.7980499999999</v>
          </cell>
          <cell r="II12">
            <v>2372.8361</v>
          </cell>
          <cell r="IJ12">
            <v>3149.9657999999999</v>
          </cell>
          <cell r="IK12">
            <v>3920.1871499999997</v>
          </cell>
          <cell r="IL12">
            <v>4683.5016999999998</v>
          </cell>
          <cell r="IM12">
            <v>5439.9079000000002</v>
          </cell>
          <cell r="IN12">
            <v>6189.4057499999999</v>
          </cell>
          <cell r="IO12">
            <v>6931.9952499999999</v>
          </cell>
          <cell r="IP12">
            <v>7667.6764000000003</v>
          </cell>
          <cell r="IQ12">
            <v>8396.4492000000009</v>
          </cell>
          <cell r="IR12">
            <v>9118.3152000000009</v>
          </cell>
        </row>
        <row r="13">
          <cell r="GQ13" t="str">
            <v>ZUS IV</v>
          </cell>
          <cell r="GR13">
            <v>1375.2678700000001</v>
          </cell>
          <cell r="GS13">
            <v>1220.9089899999999</v>
          </cell>
          <cell r="GT13">
            <v>1074.4323099999997</v>
          </cell>
          <cell r="GU13">
            <v>1389.7101600000005</v>
          </cell>
          <cell r="GV13">
            <v>1234.4389399999991</v>
          </cell>
          <cell r="GW13">
            <v>1080.2624700000006</v>
          </cell>
          <cell r="GX13">
            <v>1398.2393499999998</v>
          </cell>
          <cell r="GY13">
            <v>1244.9035899999999</v>
          </cell>
          <cell r="GZ13">
            <v>1094.4135999999999</v>
          </cell>
          <cell r="HA13">
            <v>1415.8177000000014</v>
          </cell>
          <cell r="HB13">
            <v>1264.2083099999982</v>
          </cell>
          <cell r="HC13">
            <v>1265.0600400000003</v>
          </cell>
          <cell r="HE13">
            <v>1375.2678700000001</v>
          </cell>
          <cell r="HF13">
            <v>2596.17686</v>
          </cell>
          <cell r="HG13">
            <v>3670.6091699999997</v>
          </cell>
          <cell r="HH13">
            <v>5060.3193300000003</v>
          </cell>
          <cell r="HI13">
            <v>6294.7582699999994</v>
          </cell>
          <cell r="HJ13">
            <v>7375.0207399999999</v>
          </cell>
          <cell r="HK13">
            <v>8773.2600899999998</v>
          </cell>
          <cell r="HL13">
            <v>10018.16368</v>
          </cell>
          <cell r="HM13">
            <v>11112.57728</v>
          </cell>
          <cell r="HN13">
            <v>12528.394980000001</v>
          </cell>
          <cell r="HO13">
            <v>13792.603289999999</v>
          </cell>
          <cell r="HP13">
            <v>15057.663329999999</v>
          </cell>
          <cell r="HS13" t="str">
            <v>ZUS IV</v>
          </cell>
          <cell r="HT13">
            <v>1248.2374299999999</v>
          </cell>
          <cell r="HU13">
            <v>1248.2374299999999</v>
          </cell>
          <cell r="HV13">
            <v>1248.2374299999999</v>
          </cell>
          <cell r="HW13">
            <v>1248.2374299999999</v>
          </cell>
          <cell r="HX13">
            <v>1248.2374299999999</v>
          </cell>
          <cell r="HY13">
            <v>1248.2374299999999</v>
          </cell>
          <cell r="HZ13">
            <v>1248.2374299999999</v>
          </cell>
          <cell r="IA13">
            <v>1248.2374299999999</v>
          </cell>
          <cell r="IB13">
            <v>1248.2374299999999</v>
          </cell>
          <cell r="IC13">
            <v>1248.2374299999999</v>
          </cell>
          <cell r="ID13">
            <v>1248.2374299999999</v>
          </cell>
          <cell r="IE13">
            <v>1248.2374299999999</v>
          </cell>
          <cell r="IG13">
            <v>1248.2374299999999</v>
          </cell>
          <cell r="IH13">
            <v>2496.4748599999998</v>
          </cell>
          <cell r="II13">
            <v>3744.7122899999995</v>
          </cell>
          <cell r="IJ13">
            <v>4992.9497199999996</v>
          </cell>
          <cell r="IK13">
            <v>6241.1871499999997</v>
          </cell>
          <cell r="IL13">
            <v>7489.4245799999999</v>
          </cell>
          <cell r="IM13">
            <v>8737.66201</v>
          </cell>
          <cell r="IN13">
            <v>9985.8994399999992</v>
          </cell>
          <cell r="IO13">
            <v>11234.136869999998</v>
          </cell>
          <cell r="IP13">
            <v>12482.374299999998</v>
          </cell>
          <cell r="IQ13">
            <v>13730.611729999997</v>
          </cell>
          <cell r="IR13">
            <v>14978.849159999996</v>
          </cell>
        </row>
        <row r="14">
          <cell r="GQ14" t="str">
            <v>Wpłaty Standard</v>
          </cell>
          <cell r="GR14">
            <v>2687.1637500000002</v>
          </cell>
          <cell r="GS14">
            <v>2400.0357499999996</v>
          </cell>
          <cell r="GT14">
            <v>2621.9904999999999</v>
          </cell>
          <cell r="GU14">
            <v>2547.6547500000006</v>
          </cell>
          <cell r="GV14">
            <v>2420.9884999999995</v>
          </cell>
          <cell r="GW14">
            <v>2226.1260000000002</v>
          </cell>
          <cell r="GX14">
            <v>2514.7467499999984</v>
          </cell>
          <cell r="GY14">
            <v>2359.2360000000008</v>
          </cell>
          <cell r="GZ14">
            <v>2247.8697500000017</v>
          </cell>
          <cell r="HA14">
            <v>2685.2952499999992</v>
          </cell>
          <cell r="HB14">
            <v>2450.9497499999998</v>
          </cell>
          <cell r="HC14">
            <v>2485.8345000000008</v>
          </cell>
          <cell r="HE14">
            <v>2687.1637500000002</v>
          </cell>
          <cell r="HF14">
            <v>5087.1994999999997</v>
          </cell>
          <cell r="HG14">
            <v>7709.19</v>
          </cell>
          <cell r="HH14">
            <v>10256.84475</v>
          </cell>
          <cell r="HI14">
            <v>12677.83325</v>
          </cell>
          <cell r="HJ14">
            <v>14903.95925</v>
          </cell>
          <cell r="HK14">
            <v>17418.705999999998</v>
          </cell>
          <cell r="HL14">
            <v>19777.941999999999</v>
          </cell>
          <cell r="HM14">
            <v>22025.811750000001</v>
          </cell>
          <cell r="HN14">
            <v>24711.107</v>
          </cell>
          <cell r="HO14">
            <v>27162.05675</v>
          </cell>
          <cell r="HP14">
            <v>29647.891250000001</v>
          </cell>
          <cell r="HS14" t="str">
            <v>Wpłaty Standard</v>
          </cell>
          <cell r="HT14">
            <v>1214.45364</v>
          </cell>
          <cell r="HU14">
            <v>1194.3801599999999</v>
          </cell>
          <cell r="HV14">
            <v>1174.30656</v>
          </cell>
          <cell r="HW14">
            <v>1154.23296</v>
          </cell>
          <cell r="HX14">
            <v>1134.1593599999999</v>
          </cell>
          <cell r="HY14">
            <v>1114.0857599999999</v>
          </cell>
          <cell r="HZ14">
            <v>1048.42832</v>
          </cell>
          <cell r="IA14">
            <v>1029.19112</v>
          </cell>
          <cell r="IB14">
            <v>1009.95392</v>
          </cell>
          <cell r="IC14">
            <v>990.71672000000012</v>
          </cell>
          <cell r="ID14">
            <v>971.47951999999998</v>
          </cell>
          <cell r="IE14">
            <v>952.24209000000008</v>
          </cell>
          <cell r="IG14">
            <v>1214.45364</v>
          </cell>
          <cell r="IH14">
            <v>2408.8337999999999</v>
          </cell>
          <cell r="II14">
            <v>3583.1403599999999</v>
          </cell>
          <cell r="IJ14">
            <v>4737.3733199999997</v>
          </cell>
          <cell r="IK14">
            <v>5871.5326799999993</v>
          </cell>
          <cell r="IL14">
            <v>6985.6184399999993</v>
          </cell>
          <cell r="IM14">
            <v>8034.0467599999993</v>
          </cell>
          <cell r="IN14">
            <v>9063.2378799999988</v>
          </cell>
          <cell r="IO14">
            <v>10073.191799999999</v>
          </cell>
          <cell r="IP14">
            <v>11063.908519999999</v>
          </cell>
          <cell r="IQ14">
            <v>12035.38804</v>
          </cell>
          <cell r="IR14">
            <v>12987.63013</v>
          </cell>
        </row>
        <row r="15">
          <cell r="GQ15" t="str">
            <v>Wpłaty Plus</v>
          </cell>
          <cell r="GR15">
            <v>0</v>
          </cell>
          <cell r="GS15">
            <v>0</v>
          </cell>
          <cell r="GT15">
            <v>0</v>
          </cell>
          <cell r="GU15">
            <v>0</v>
          </cell>
          <cell r="GV15">
            <v>0</v>
          </cell>
          <cell r="GW15">
            <v>0</v>
          </cell>
          <cell r="GX15">
            <v>0</v>
          </cell>
          <cell r="GY15">
            <v>0</v>
          </cell>
          <cell r="GZ15">
            <v>0</v>
          </cell>
          <cell r="HA15">
            <v>0</v>
          </cell>
          <cell r="HB15">
            <v>0</v>
          </cell>
          <cell r="HC15">
            <v>0</v>
          </cell>
          <cell r="HE15">
            <v>0</v>
          </cell>
          <cell r="HF15">
            <v>0</v>
          </cell>
          <cell r="HG15">
            <v>0</v>
          </cell>
          <cell r="HH15">
            <v>0</v>
          </cell>
          <cell r="HI15">
            <v>0</v>
          </cell>
          <cell r="HJ15">
            <v>0</v>
          </cell>
          <cell r="HK15">
            <v>0</v>
          </cell>
          <cell r="HL15">
            <v>0</v>
          </cell>
          <cell r="HM15">
            <v>0</v>
          </cell>
          <cell r="HN15">
            <v>0</v>
          </cell>
          <cell r="HO15">
            <v>0</v>
          </cell>
          <cell r="HP15">
            <v>0</v>
          </cell>
          <cell r="HS15" t="str">
            <v>Wpłaty Plus</v>
          </cell>
          <cell r="HT15">
            <v>960</v>
          </cell>
          <cell r="HU15">
            <v>960</v>
          </cell>
          <cell r="HV15">
            <v>960</v>
          </cell>
          <cell r="HW15">
            <v>960</v>
          </cell>
          <cell r="HX15">
            <v>960</v>
          </cell>
          <cell r="HY15">
            <v>960</v>
          </cell>
          <cell r="HZ15">
            <v>920</v>
          </cell>
          <cell r="IA15">
            <v>920</v>
          </cell>
          <cell r="IB15">
            <v>920</v>
          </cell>
          <cell r="IC15">
            <v>920</v>
          </cell>
          <cell r="ID15">
            <v>920</v>
          </cell>
          <cell r="IE15">
            <v>920</v>
          </cell>
          <cell r="IG15">
            <v>960</v>
          </cell>
          <cell r="IH15">
            <v>1920</v>
          </cell>
          <cell r="II15">
            <v>2880</v>
          </cell>
          <cell r="IJ15">
            <v>3840</v>
          </cell>
          <cell r="IK15">
            <v>4800</v>
          </cell>
          <cell r="IL15">
            <v>5760</v>
          </cell>
          <cell r="IM15">
            <v>6680</v>
          </cell>
          <cell r="IN15">
            <v>7600</v>
          </cell>
          <cell r="IO15">
            <v>8520</v>
          </cell>
          <cell r="IP15">
            <v>9440</v>
          </cell>
          <cell r="IQ15">
            <v>10360</v>
          </cell>
          <cell r="IR15">
            <v>11280</v>
          </cell>
        </row>
        <row r="17">
          <cell r="GQ17" t="str">
            <v>od Poczty:</v>
          </cell>
          <cell r="GR17">
            <v>399.25136000000037</v>
          </cell>
          <cell r="GS17">
            <v>259.84659999999957</v>
          </cell>
          <cell r="GT17">
            <v>241.24257000000023</v>
          </cell>
          <cell r="GU17">
            <v>246.26319999999987</v>
          </cell>
          <cell r="GV17">
            <v>352.94462999999996</v>
          </cell>
          <cell r="GW17">
            <v>278.12255000000027</v>
          </cell>
          <cell r="GX17">
            <v>347.98500000000001</v>
          </cell>
          <cell r="GY17">
            <v>322.8783099999996</v>
          </cell>
          <cell r="GZ17">
            <v>286.82149000000027</v>
          </cell>
          <cell r="HA17">
            <v>377.63379000000077</v>
          </cell>
          <cell r="HB17">
            <v>354.41572999999971</v>
          </cell>
          <cell r="HC17">
            <v>305.28779999999961</v>
          </cell>
          <cell r="HE17">
            <v>399.25136000000037</v>
          </cell>
          <cell r="HF17">
            <v>659.09795999999994</v>
          </cell>
          <cell r="HG17">
            <v>900.34053000000017</v>
          </cell>
          <cell r="HH17">
            <v>1146.60373</v>
          </cell>
          <cell r="HI17">
            <v>1499.54836</v>
          </cell>
          <cell r="HJ17">
            <v>1777.6709100000003</v>
          </cell>
          <cell r="HK17">
            <v>2125.6559099999999</v>
          </cell>
          <cell r="HL17">
            <v>2448.5342199999996</v>
          </cell>
          <cell r="HM17">
            <v>2735.3557099999998</v>
          </cell>
          <cell r="HN17">
            <v>3112.9895000000006</v>
          </cell>
          <cell r="HO17">
            <v>3467.4052300000003</v>
          </cell>
          <cell r="HP17">
            <v>3772.6930299999999</v>
          </cell>
          <cell r="HS17" t="str">
            <v>od Poczty:</v>
          </cell>
          <cell r="HT17">
            <v>227.61093666666665</v>
          </cell>
          <cell r="HU17">
            <v>227.61093666666665</v>
          </cell>
          <cell r="HV17">
            <v>227.61093666666665</v>
          </cell>
          <cell r="HW17">
            <v>227.61093666666665</v>
          </cell>
          <cell r="HX17">
            <v>227.61093666666665</v>
          </cell>
          <cell r="HY17">
            <v>227.61093666666665</v>
          </cell>
          <cell r="HZ17">
            <v>227.61093666666665</v>
          </cell>
          <cell r="IA17">
            <v>227.61093666666665</v>
          </cell>
          <cell r="IB17">
            <v>227.61093666666665</v>
          </cell>
          <cell r="IC17">
            <v>227.61093666666665</v>
          </cell>
          <cell r="ID17">
            <v>227.61093666666665</v>
          </cell>
          <cell r="IE17">
            <v>227.61093666666665</v>
          </cell>
          <cell r="IG17">
            <v>227.61093666666665</v>
          </cell>
          <cell r="IH17">
            <v>455.22187333333329</v>
          </cell>
          <cell r="II17">
            <v>682.83280999999988</v>
          </cell>
          <cell r="IJ17">
            <v>910.44374666666658</v>
          </cell>
          <cell r="IK17">
            <v>1138.0546833333333</v>
          </cell>
          <cell r="IL17">
            <v>1365.66562</v>
          </cell>
          <cell r="IM17">
            <v>1593.2765566666667</v>
          </cell>
          <cell r="IN17">
            <v>1820.8874933333334</v>
          </cell>
          <cell r="IO17">
            <v>2048.4984300000001</v>
          </cell>
          <cell r="IP17">
            <v>2276.1093666666666</v>
          </cell>
          <cell r="IQ17">
            <v>2503.720303333333</v>
          </cell>
          <cell r="IR17">
            <v>2731.3312399999995</v>
          </cell>
        </row>
        <row r="18">
          <cell r="GQ18" t="str">
            <v>prowadzenie rachunku</v>
          </cell>
          <cell r="GR18">
            <v>0.86799999999999999</v>
          </cell>
          <cell r="GS18">
            <v>0.86799999999999999</v>
          </cell>
          <cell r="GT18">
            <v>0.8680000000000001</v>
          </cell>
          <cell r="GU18">
            <v>0.86799999999999988</v>
          </cell>
          <cell r="GV18">
            <v>0.86799999999999988</v>
          </cell>
          <cell r="GW18">
            <v>0.86800000000000033</v>
          </cell>
          <cell r="GX18">
            <v>0.85799999999999965</v>
          </cell>
          <cell r="GY18">
            <v>0.85800000000000054</v>
          </cell>
          <cell r="GZ18">
            <v>0.85799999999999965</v>
          </cell>
          <cell r="HA18">
            <v>0.85800000000000054</v>
          </cell>
          <cell r="HB18">
            <v>0.85799999999999876</v>
          </cell>
          <cell r="HC18">
            <v>0.85800000000000054</v>
          </cell>
          <cell r="HE18">
            <v>0.86799999999999999</v>
          </cell>
          <cell r="HF18">
            <v>1.736</v>
          </cell>
          <cell r="HG18">
            <v>2.6040000000000001</v>
          </cell>
          <cell r="HH18">
            <v>3.472</v>
          </cell>
          <cell r="HI18">
            <v>4.34</v>
          </cell>
          <cell r="HJ18">
            <v>5.2080000000000002</v>
          </cell>
          <cell r="HK18">
            <v>6.0659999999999998</v>
          </cell>
          <cell r="HL18">
            <v>6.9240000000000004</v>
          </cell>
          <cell r="HM18">
            <v>7.782</v>
          </cell>
          <cell r="HN18">
            <v>8.64</v>
          </cell>
          <cell r="HO18">
            <v>9.4979999999999993</v>
          </cell>
          <cell r="HP18">
            <v>10.356</v>
          </cell>
          <cell r="HS18" t="str">
            <v>prowadzenie rachunku</v>
          </cell>
          <cell r="HT18">
            <v>0.88800000000000001</v>
          </cell>
          <cell r="HU18">
            <v>0.88800000000000001</v>
          </cell>
          <cell r="HV18">
            <v>0.88800000000000001</v>
          </cell>
          <cell r="HW18">
            <v>0.88800000000000001</v>
          </cell>
          <cell r="HX18">
            <v>0.88800000000000001</v>
          </cell>
          <cell r="HY18">
            <v>0.88800000000000001</v>
          </cell>
          <cell r="HZ18">
            <v>0.88800000000000001</v>
          </cell>
          <cell r="IA18">
            <v>0.88800000000000001</v>
          </cell>
          <cell r="IB18">
            <v>0.88800000000000001</v>
          </cell>
          <cell r="IC18">
            <v>0.88800000000000001</v>
          </cell>
          <cell r="ID18">
            <v>0.88800000000000001</v>
          </cell>
          <cell r="IE18">
            <v>0.88800000000000001</v>
          </cell>
          <cell r="IG18">
            <v>0.88800000000000001</v>
          </cell>
          <cell r="IH18">
            <v>1.776</v>
          </cell>
          <cell r="II18">
            <v>2.6640000000000001</v>
          </cell>
          <cell r="IJ18">
            <v>3.552</v>
          </cell>
          <cell r="IK18">
            <v>4.4400000000000004</v>
          </cell>
          <cell r="IL18">
            <v>5.3280000000000003</v>
          </cell>
          <cell r="IM18">
            <v>6.2160000000000002</v>
          </cell>
          <cell r="IN18">
            <v>7.1040000000000001</v>
          </cell>
          <cell r="IO18">
            <v>7.992</v>
          </cell>
          <cell r="IP18">
            <v>8.8800000000000008</v>
          </cell>
          <cell r="IQ18">
            <v>9.7680000000000007</v>
          </cell>
          <cell r="IR18">
            <v>10.656000000000001</v>
          </cell>
        </row>
        <row r="19">
          <cell r="GQ19" t="str">
            <v>przelewy (bez Wpłat Standard)</v>
          </cell>
          <cell r="GR19">
            <v>143.61823000000044</v>
          </cell>
          <cell r="GS19">
            <v>117.21473999999955</v>
          </cell>
          <cell r="GT19">
            <v>129.32169000000005</v>
          </cell>
          <cell r="GU19">
            <v>129.56932999999992</v>
          </cell>
          <cell r="GV19">
            <v>149.98359000000005</v>
          </cell>
          <cell r="GW19">
            <v>138.17329000000007</v>
          </cell>
          <cell r="GX19">
            <v>152.49378999999976</v>
          </cell>
          <cell r="GY19">
            <v>149.18552000000011</v>
          </cell>
          <cell r="GZ19">
            <v>137.91705000000002</v>
          </cell>
          <cell r="HA19">
            <v>177.59321999999997</v>
          </cell>
          <cell r="HB19">
            <v>155.51643000000013</v>
          </cell>
          <cell r="HC19">
            <v>154.77632999999992</v>
          </cell>
          <cell r="HE19">
            <v>143.61823000000044</v>
          </cell>
          <cell r="HF19">
            <v>260.83296999999999</v>
          </cell>
          <cell r="HG19">
            <v>390.15466000000004</v>
          </cell>
          <cell r="HH19">
            <v>519.72398999999996</v>
          </cell>
          <cell r="HI19">
            <v>669.70758000000001</v>
          </cell>
          <cell r="HJ19">
            <v>807.88087000000007</v>
          </cell>
          <cell r="HK19">
            <v>960.37465999999984</v>
          </cell>
          <cell r="HL19">
            <v>1109.5601799999999</v>
          </cell>
          <cell r="HM19">
            <v>1247.47723</v>
          </cell>
          <cell r="HN19">
            <v>1425.0704499999999</v>
          </cell>
          <cell r="HO19">
            <v>1580.5868800000001</v>
          </cell>
          <cell r="HP19">
            <v>1735.36321</v>
          </cell>
          <cell r="HS19" t="str">
            <v>przelewy (bez Wpłat Standard)</v>
          </cell>
          <cell r="HT19">
            <v>117.74966999999999</v>
          </cell>
          <cell r="HU19">
            <v>117.74966999999999</v>
          </cell>
          <cell r="HV19">
            <v>117.74966999999999</v>
          </cell>
          <cell r="HW19">
            <v>117.74966999999999</v>
          </cell>
          <cell r="HX19">
            <v>117.74966999999999</v>
          </cell>
          <cell r="HY19">
            <v>117.74966999999999</v>
          </cell>
          <cell r="HZ19">
            <v>117.74966999999999</v>
          </cell>
          <cell r="IA19">
            <v>117.74966999999999</v>
          </cell>
          <cell r="IB19">
            <v>117.74966999999999</v>
          </cell>
          <cell r="IC19">
            <v>117.74966999999999</v>
          </cell>
          <cell r="ID19">
            <v>117.74966999999999</v>
          </cell>
          <cell r="IE19">
            <v>117.74966999999999</v>
          </cell>
          <cell r="IG19">
            <v>117.74966999999999</v>
          </cell>
          <cell r="IH19">
            <v>235.49933999999999</v>
          </cell>
          <cell r="II19">
            <v>353.24901</v>
          </cell>
          <cell r="IJ19">
            <v>470.99867999999998</v>
          </cell>
          <cell r="IK19">
            <v>588.74834999999996</v>
          </cell>
          <cell r="IL19">
            <v>706.49802</v>
          </cell>
          <cell r="IM19">
            <v>824.24769000000003</v>
          </cell>
          <cell r="IN19">
            <v>941.99736000000007</v>
          </cell>
          <cell r="IO19">
            <v>1059.74703</v>
          </cell>
          <cell r="IP19">
            <v>1177.4966999999999</v>
          </cell>
          <cell r="IQ19">
            <v>1295.2463699999998</v>
          </cell>
          <cell r="IR19">
            <v>1412.9960399999998</v>
          </cell>
        </row>
        <row r="20">
          <cell r="GQ20" t="str">
            <v>-za operacje przelewów INFOKONTO-ELIXIR</v>
          </cell>
          <cell r="GR20">
            <v>102.22160000000001</v>
          </cell>
          <cell r="GS20">
            <v>90.967999999999975</v>
          </cell>
          <cell r="GT20">
            <v>100.86080000000004</v>
          </cell>
          <cell r="GU20">
            <v>95.05439999999993</v>
          </cell>
          <cell r="GV20">
            <v>106.23600000000005</v>
          </cell>
          <cell r="GW20">
            <v>100.35200000000003</v>
          </cell>
          <cell r="GX20">
            <v>113.92639999999983</v>
          </cell>
          <cell r="GY20">
            <v>109.99840000000006</v>
          </cell>
          <cell r="GZ20">
            <v>99.995200000000068</v>
          </cell>
          <cell r="HA20">
            <v>118.17279999999994</v>
          </cell>
          <cell r="HB20">
            <v>107.00320000000011</v>
          </cell>
          <cell r="HC20">
            <v>111.82240000000002</v>
          </cell>
          <cell r="HE20">
            <v>102.22160000000001</v>
          </cell>
          <cell r="HF20">
            <v>193.18959999999998</v>
          </cell>
          <cell r="HG20">
            <v>294.05040000000002</v>
          </cell>
          <cell r="HH20">
            <v>389.10479999999995</v>
          </cell>
          <cell r="HI20">
            <v>495.3408</v>
          </cell>
          <cell r="HJ20">
            <v>595.69280000000003</v>
          </cell>
          <cell r="HK20">
            <v>709.61919999999986</v>
          </cell>
          <cell r="HL20">
            <v>819.61759999999992</v>
          </cell>
          <cell r="HM20">
            <v>919.61279999999999</v>
          </cell>
          <cell r="HN20">
            <v>1037.7855999999999</v>
          </cell>
          <cell r="HO20">
            <v>1144.7888</v>
          </cell>
          <cell r="HP20">
            <v>1256.6112000000001</v>
          </cell>
          <cell r="HS20" t="str">
            <v>za operacje przelewów INFOKONTO-ELIXIR</v>
          </cell>
          <cell r="HT20">
            <v>90.332999999999998</v>
          </cell>
          <cell r="HU20">
            <v>90.332999999999998</v>
          </cell>
          <cell r="HV20">
            <v>90.332999999999998</v>
          </cell>
          <cell r="HW20">
            <v>90.332999999999998</v>
          </cell>
          <cell r="HX20">
            <v>90.332999999999998</v>
          </cell>
          <cell r="HY20">
            <v>90.332999999999998</v>
          </cell>
          <cell r="HZ20">
            <v>90.332999999999998</v>
          </cell>
          <cell r="IA20">
            <v>90.332999999999998</v>
          </cell>
          <cell r="IB20">
            <v>90.332999999999998</v>
          </cell>
          <cell r="IC20">
            <v>90.332999999999998</v>
          </cell>
          <cell r="ID20">
            <v>90.332999999999998</v>
          </cell>
          <cell r="IE20">
            <v>90.332999999999998</v>
          </cell>
          <cell r="IG20">
            <v>90.332999999999998</v>
          </cell>
          <cell r="IH20">
            <v>180.666</v>
          </cell>
          <cell r="II20">
            <v>270.99900000000002</v>
          </cell>
          <cell r="IJ20">
            <v>361.33199999999999</v>
          </cell>
          <cell r="IK20">
            <v>451.66499999999996</v>
          </cell>
          <cell r="IL20">
            <v>541.99799999999993</v>
          </cell>
          <cell r="IM20">
            <v>632.3309999999999</v>
          </cell>
          <cell r="IN20">
            <v>722.66399999999987</v>
          </cell>
          <cell r="IO20">
            <v>812.99699999999984</v>
          </cell>
          <cell r="IP20">
            <v>903.32999999999981</v>
          </cell>
          <cell r="IQ20">
            <v>993.66299999999978</v>
          </cell>
          <cell r="IR20">
            <v>1083.9959999999999</v>
          </cell>
        </row>
        <row r="21">
          <cell r="GQ21" t="str">
            <v>-wynagrodzenia dla pracowników PP</v>
          </cell>
          <cell r="GR21">
            <v>41.396629999999995</v>
          </cell>
          <cell r="GS21">
            <v>26.246739999999996</v>
          </cell>
          <cell r="GT21">
            <v>28.460890000000006</v>
          </cell>
          <cell r="GU21">
            <v>34.514930000000007</v>
          </cell>
          <cell r="GV21">
            <v>43.747590000000002</v>
          </cell>
          <cell r="GW21">
            <v>37.821290000000005</v>
          </cell>
          <cell r="GX21">
            <v>38.567389999999989</v>
          </cell>
          <cell r="GY21">
            <v>39.187120000000021</v>
          </cell>
          <cell r="GZ21">
            <v>37.921849999999949</v>
          </cell>
          <cell r="HA21">
            <v>59.420419999999979</v>
          </cell>
          <cell r="HB21">
            <v>48.513230000000078</v>
          </cell>
          <cell r="HC21">
            <v>42.953929999999957</v>
          </cell>
          <cell r="HE21">
            <v>41.396629999999995</v>
          </cell>
          <cell r="HF21">
            <v>67.64336999999999</v>
          </cell>
          <cell r="HG21">
            <v>96.104259999999996</v>
          </cell>
          <cell r="HH21">
            <v>130.61919</v>
          </cell>
          <cell r="HI21">
            <v>174.36678000000001</v>
          </cell>
          <cell r="HJ21">
            <v>212.18807000000001</v>
          </cell>
          <cell r="HK21">
            <v>250.75546</v>
          </cell>
          <cell r="HL21">
            <v>289.94258000000002</v>
          </cell>
          <cell r="HM21">
            <v>327.86442999999997</v>
          </cell>
          <cell r="HN21">
            <v>387.28484999999995</v>
          </cell>
          <cell r="HO21">
            <v>435.79808000000003</v>
          </cell>
          <cell r="HP21">
            <v>478.75200999999998</v>
          </cell>
          <cell r="HS21" t="str">
            <v>wynagrodzenia dla pracowników PP</v>
          </cell>
          <cell r="HT21">
            <v>27.41667</v>
          </cell>
          <cell r="HU21">
            <v>27.41667</v>
          </cell>
          <cell r="HV21">
            <v>27.41667</v>
          </cell>
          <cell r="HW21">
            <v>27.41667</v>
          </cell>
          <cell r="HX21">
            <v>27.41667</v>
          </cell>
          <cell r="HY21">
            <v>27.41667</v>
          </cell>
          <cell r="HZ21">
            <v>27.41667</v>
          </cell>
          <cell r="IA21">
            <v>27.41667</v>
          </cell>
          <cell r="IB21">
            <v>27.41667</v>
          </cell>
          <cell r="IC21">
            <v>27.41667</v>
          </cell>
          <cell r="ID21">
            <v>27.41667</v>
          </cell>
          <cell r="IE21">
            <v>27.41667</v>
          </cell>
          <cell r="IG21">
            <v>27.41667</v>
          </cell>
          <cell r="IH21">
            <v>54.83334</v>
          </cell>
          <cell r="II21">
            <v>82.250010000000003</v>
          </cell>
          <cell r="IJ21">
            <v>109.66668</v>
          </cell>
          <cell r="IK21">
            <v>137.08335</v>
          </cell>
          <cell r="IL21">
            <v>164.50002000000001</v>
          </cell>
          <cell r="IM21">
            <v>191.91669000000002</v>
          </cell>
          <cell r="IN21">
            <v>219.33336000000003</v>
          </cell>
          <cell r="IO21">
            <v>246.75003000000004</v>
          </cell>
          <cell r="IP21">
            <v>274.16670000000005</v>
          </cell>
          <cell r="IQ21">
            <v>301.58337000000006</v>
          </cell>
          <cell r="IR21">
            <v>329.00004000000007</v>
          </cell>
        </row>
        <row r="22">
          <cell r="GQ22" t="str">
            <v>zlecenia</v>
          </cell>
          <cell r="GR22">
            <v>0</v>
          </cell>
          <cell r="GS22">
            <v>0</v>
          </cell>
          <cell r="GT22">
            <v>0</v>
          </cell>
          <cell r="GU22">
            <v>0</v>
          </cell>
          <cell r="GV22">
            <v>0</v>
          </cell>
          <cell r="GW22">
            <v>0</v>
          </cell>
          <cell r="GX22">
            <v>0</v>
          </cell>
          <cell r="GY22">
            <v>0</v>
          </cell>
          <cell r="GZ22">
            <v>0</v>
          </cell>
          <cell r="HA22">
            <v>0</v>
          </cell>
          <cell r="HB22">
            <v>0</v>
          </cell>
          <cell r="HC22">
            <v>0</v>
          </cell>
          <cell r="HE22">
            <v>0</v>
          </cell>
          <cell r="HF22">
            <v>0</v>
          </cell>
          <cell r="HG22">
            <v>0</v>
          </cell>
          <cell r="HH22">
            <v>0</v>
          </cell>
          <cell r="HI22">
            <v>0</v>
          </cell>
          <cell r="HJ22">
            <v>0</v>
          </cell>
          <cell r="HK22">
            <v>0</v>
          </cell>
          <cell r="HL22">
            <v>0</v>
          </cell>
          <cell r="HM22">
            <v>0</v>
          </cell>
          <cell r="HN22">
            <v>0</v>
          </cell>
          <cell r="HO22">
            <v>0</v>
          </cell>
          <cell r="HP22">
            <v>0</v>
          </cell>
          <cell r="HS22" t="str">
            <v>zlecenia</v>
          </cell>
          <cell r="HT22">
            <v>0</v>
          </cell>
          <cell r="HU22">
            <v>0</v>
          </cell>
          <cell r="HV22">
            <v>0</v>
          </cell>
          <cell r="HW22">
            <v>0</v>
          </cell>
          <cell r="HX22">
            <v>0</v>
          </cell>
          <cell r="HY22">
            <v>0</v>
          </cell>
          <cell r="HZ22">
            <v>0</v>
          </cell>
          <cell r="IA22">
            <v>0</v>
          </cell>
          <cell r="IB22">
            <v>0</v>
          </cell>
          <cell r="IC22">
            <v>0</v>
          </cell>
          <cell r="ID22">
            <v>0</v>
          </cell>
          <cell r="IE22">
            <v>0</v>
          </cell>
          <cell r="IG22">
            <v>0</v>
          </cell>
          <cell r="IH22">
            <v>0</v>
          </cell>
          <cell r="II22">
            <v>0</v>
          </cell>
          <cell r="IJ22">
            <v>0</v>
          </cell>
          <cell r="IK22">
            <v>0</v>
          </cell>
          <cell r="IL22">
            <v>0</v>
          </cell>
          <cell r="IM22">
            <v>0</v>
          </cell>
          <cell r="IN22">
            <v>0</v>
          </cell>
          <cell r="IO22">
            <v>0</v>
          </cell>
          <cell r="IP22">
            <v>0</v>
          </cell>
          <cell r="IQ22">
            <v>0</v>
          </cell>
          <cell r="IR22">
            <v>0</v>
          </cell>
        </row>
        <row r="23">
          <cell r="GQ23" t="str">
            <v>wpłaty gotówkowe</v>
          </cell>
          <cell r="GR23">
            <v>157.90522000000001</v>
          </cell>
          <cell r="GS23">
            <v>72.820499999999981</v>
          </cell>
          <cell r="GT23">
            <v>-40.484499999999997</v>
          </cell>
          <cell r="GU23">
            <v>0</v>
          </cell>
          <cell r="GV23">
            <v>7.4999999999931788E-3</v>
          </cell>
          <cell r="GW23">
            <v>0</v>
          </cell>
          <cell r="GX23">
            <v>2.4999999999977263E-3</v>
          </cell>
          <cell r="GY23">
            <v>0</v>
          </cell>
          <cell r="GZ23">
            <v>0.25</v>
          </cell>
          <cell r="HA23">
            <v>1.044000000001688E-2</v>
          </cell>
          <cell r="HB23">
            <v>8.6500000000000909E-2</v>
          </cell>
          <cell r="HC23">
            <v>4.9999999999954525E-3</v>
          </cell>
          <cell r="HE23">
            <v>157.90522000000001</v>
          </cell>
          <cell r="HF23">
            <v>230.72572</v>
          </cell>
          <cell r="HG23">
            <v>190.24122</v>
          </cell>
          <cell r="HH23">
            <v>190.24122</v>
          </cell>
          <cell r="HI23">
            <v>190.24871999999999</v>
          </cell>
          <cell r="HJ23">
            <v>190.24871999999999</v>
          </cell>
          <cell r="HK23">
            <v>190.25121999999999</v>
          </cell>
          <cell r="HL23">
            <v>190.25121999999999</v>
          </cell>
          <cell r="HM23">
            <v>190.50121999999999</v>
          </cell>
          <cell r="HN23">
            <v>190.51166000000001</v>
          </cell>
          <cell r="HO23">
            <v>190.59816000000001</v>
          </cell>
          <cell r="HP23">
            <v>190.60316</v>
          </cell>
          <cell r="HS23" t="str">
            <v>wpłaty gotówkowe</v>
          </cell>
          <cell r="HT23">
            <v>49.964776666666666</v>
          </cell>
          <cell r="HU23">
            <v>49.964776666666666</v>
          </cell>
          <cell r="HV23">
            <v>49.964776666666666</v>
          </cell>
          <cell r="HW23">
            <v>49.964776666666666</v>
          </cell>
          <cell r="HX23">
            <v>49.964776666666666</v>
          </cell>
          <cell r="HY23">
            <v>49.964776666666666</v>
          </cell>
          <cell r="HZ23">
            <v>49.964776666666666</v>
          </cell>
          <cell r="IA23">
            <v>49.964776666666666</v>
          </cell>
          <cell r="IB23">
            <v>49.964776666666666</v>
          </cell>
          <cell r="IC23">
            <v>49.964776666666666</v>
          </cell>
          <cell r="ID23">
            <v>49.964776666666666</v>
          </cell>
          <cell r="IE23">
            <v>49.964776666666666</v>
          </cell>
          <cell r="IG23">
            <v>49.964776666666666</v>
          </cell>
          <cell r="IH23">
            <v>99.929553333333331</v>
          </cell>
          <cell r="II23">
            <v>149.89433</v>
          </cell>
          <cell r="IJ23">
            <v>199.85910666666666</v>
          </cell>
          <cell r="IK23">
            <v>249.82388333333333</v>
          </cell>
          <cell r="IL23">
            <v>299.78865999999999</v>
          </cell>
          <cell r="IM23">
            <v>349.75343666666663</v>
          </cell>
          <cell r="IN23">
            <v>399.71821333333332</v>
          </cell>
          <cell r="IO23">
            <v>449.68299000000002</v>
          </cell>
          <cell r="IP23">
            <v>499.64776666666671</v>
          </cell>
          <cell r="IQ23">
            <v>549.61254333333341</v>
          </cell>
          <cell r="IR23">
            <v>599.5773200000001</v>
          </cell>
        </row>
        <row r="24">
          <cell r="GQ24" t="str">
            <v>masowe płatności</v>
          </cell>
          <cell r="GR24">
            <v>0</v>
          </cell>
          <cell r="GS24">
            <v>0</v>
          </cell>
          <cell r="GT24">
            <v>0</v>
          </cell>
          <cell r="GU24">
            <v>0</v>
          </cell>
          <cell r="GV24">
            <v>0</v>
          </cell>
          <cell r="GW24">
            <v>0</v>
          </cell>
          <cell r="GX24">
            <v>0</v>
          </cell>
          <cell r="GY24">
            <v>0</v>
          </cell>
          <cell r="GZ24">
            <v>0</v>
          </cell>
          <cell r="HA24">
            <v>0</v>
          </cell>
          <cell r="HB24">
            <v>0</v>
          </cell>
          <cell r="HC24">
            <v>0</v>
          </cell>
          <cell r="HE24">
            <v>0</v>
          </cell>
          <cell r="HF24">
            <v>0</v>
          </cell>
          <cell r="HG24">
            <v>0</v>
          </cell>
          <cell r="HH24">
            <v>0</v>
          </cell>
          <cell r="HI24">
            <v>0</v>
          </cell>
          <cell r="HJ24">
            <v>0</v>
          </cell>
          <cell r="HK24">
            <v>0</v>
          </cell>
          <cell r="HL24">
            <v>0</v>
          </cell>
          <cell r="HM24">
            <v>0</v>
          </cell>
          <cell r="HN24">
            <v>0</v>
          </cell>
          <cell r="HO24">
            <v>0</v>
          </cell>
          <cell r="HP24">
            <v>0</v>
          </cell>
          <cell r="HS24" t="str">
            <v>masowe płatności</v>
          </cell>
          <cell r="HT24">
            <v>0</v>
          </cell>
          <cell r="HU24">
            <v>0</v>
          </cell>
          <cell r="HV24">
            <v>0</v>
          </cell>
          <cell r="HW24">
            <v>0</v>
          </cell>
          <cell r="HX24">
            <v>0</v>
          </cell>
          <cell r="HY24">
            <v>0</v>
          </cell>
          <cell r="HZ24">
            <v>0</v>
          </cell>
          <cell r="IA24">
            <v>0</v>
          </cell>
          <cell r="IB24">
            <v>0</v>
          </cell>
          <cell r="IC24">
            <v>0</v>
          </cell>
          <cell r="ID24">
            <v>0</v>
          </cell>
          <cell r="IE24">
            <v>0</v>
          </cell>
          <cell r="IG24">
            <v>0</v>
          </cell>
          <cell r="IH24">
            <v>0</v>
          </cell>
          <cell r="II24">
            <v>0</v>
          </cell>
          <cell r="IJ24">
            <v>0</v>
          </cell>
          <cell r="IK24">
            <v>0</v>
          </cell>
          <cell r="IL24">
            <v>0</v>
          </cell>
          <cell r="IM24">
            <v>0</v>
          </cell>
          <cell r="IN24">
            <v>0</v>
          </cell>
          <cell r="IO24">
            <v>0</v>
          </cell>
          <cell r="IP24">
            <v>0</v>
          </cell>
          <cell r="IQ24">
            <v>0</v>
          </cell>
          <cell r="IR24">
            <v>0</v>
          </cell>
        </row>
        <row r="25">
          <cell r="GQ25" t="str">
            <v>pozostałe</v>
          </cell>
          <cell r="GR25">
            <v>96.859909999999971</v>
          </cell>
          <cell r="GS25">
            <v>68.943359999999998</v>
          </cell>
          <cell r="GT25">
            <v>151.53738000000007</v>
          </cell>
          <cell r="GU25">
            <v>115.82587000000001</v>
          </cell>
          <cell r="GV25">
            <v>202.08553999999998</v>
          </cell>
          <cell r="GW25">
            <v>139.08126000000016</v>
          </cell>
          <cell r="GX25">
            <v>194.63070999999979</v>
          </cell>
          <cell r="GY25">
            <v>172.83478999999977</v>
          </cell>
          <cell r="GZ25">
            <v>147.79644000000008</v>
          </cell>
          <cell r="HA25">
            <v>199.17213000000038</v>
          </cell>
          <cell r="HB25">
            <v>197.95479999999998</v>
          </cell>
          <cell r="HC25">
            <v>149.64846999999986</v>
          </cell>
          <cell r="HE25">
            <v>96.859909999999971</v>
          </cell>
          <cell r="HF25">
            <v>165.80326999999997</v>
          </cell>
          <cell r="HG25">
            <v>317.34065000000004</v>
          </cell>
          <cell r="HH25">
            <v>433.16652000000005</v>
          </cell>
          <cell r="HI25">
            <v>635.25206000000003</v>
          </cell>
          <cell r="HJ25">
            <v>774.33332000000019</v>
          </cell>
          <cell r="HK25">
            <v>968.96402999999998</v>
          </cell>
          <cell r="HL25">
            <v>1141.7988199999998</v>
          </cell>
          <cell r="HM25">
            <v>1289.5952599999998</v>
          </cell>
          <cell r="HN25">
            <v>1488.7673900000002</v>
          </cell>
          <cell r="HO25">
            <v>1686.7221900000002</v>
          </cell>
          <cell r="HP25">
            <v>1836.37066</v>
          </cell>
          <cell r="HS25" t="str">
            <v>pozostałe</v>
          </cell>
          <cell r="HT25">
            <v>59.008490000000002</v>
          </cell>
          <cell r="HU25">
            <v>59.008490000000002</v>
          </cell>
          <cell r="HV25">
            <v>59.008490000000002</v>
          </cell>
          <cell r="HW25">
            <v>59.008490000000002</v>
          </cell>
          <cell r="HX25">
            <v>59.008490000000002</v>
          </cell>
          <cell r="HY25">
            <v>59.008490000000002</v>
          </cell>
          <cell r="HZ25">
            <v>59.008490000000002</v>
          </cell>
          <cell r="IA25">
            <v>59.008490000000002</v>
          </cell>
          <cell r="IB25">
            <v>59.008490000000002</v>
          </cell>
          <cell r="IC25">
            <v>59.008490000000002</v>
          </cell>
          <cell r="ID25">
            <v>59.008490000000002</v>
          </cell>
          <cell r="IE25">
            <v>59.008490000000002</v>
          </cell>
          <cell r="IG25">
            <v>59.008490000000002</v>
          </cell>
          <cell r="IH25">
            <v>118.01698</v>
          </cell>
          <cell r="II25">
            <v>177.02547000000001</v>
          </cell>
          <cell r="IJ25">
            <v>236.03396000000001</v>
          </cell>
          <cell r="IK25">
            <v>295.04245000000003</v>
          </cell>
          <cell r="IL25">
            <v>354.05094000000003</v>
          </cell>
          <cell r="IM25">
            <v>413.05943000000002</v>
          </cell>
          <cell r="IN25">
            <v>472.06792000000002</v>
          </cell>
          <cell r="IO25">
            <v>531.07641000000001</v>
          </cell>
          <cell r="IP25">
            <v>590.08490000000006</v>
          </cell>
          <cell r="IQ25">
            <v>649.09339000000011</v>
          </cell>
          <cell r="IR25">
            <v>708.10188000000016</v>
          </cell>
        </row>
        <row r="27">
          <cell r="GQ27" t="str">
            <v>od osób prawnych:</v>
          </cell>
          <cell r="GR27">
            <v>1017.8847400000002</v>
          </cell>
          <cell r="GS27">
            <v>1078.9077799999998</v>
          </cell>
          <cell r="GT27">
            <v>1124.9192700000003</v>
          </cell>
          <cell r="GU27">
            <v>1059.8447499999993</v>
          </cell>
          <cell r="GV27">
            <v>1115.7793599999995</v>
          </cell>
          <cell r="GW27">
            <v>1100.909810000001</v>
          </cell>
          <cell r="GX27">
            <v>1065.8688299999994</v>
          </cell>
          <cell r="GY27">
            <v>1068.6934100000008</v>
          </cell>
          <cell r="GZ27">
            <v>1021.450429999999</v>
          </cell>
          <cell r="HA27">
            <v>1162.295970000001</v>
          </cell>
          <cell r="HB27">
            <v>1081.7323899999992</v>
          </cell>
          <cell r="HC27">
            <v>1155.1150600000001</v>
          </cell>
          <cell r="HE27">
            <v>1017.8847400000002</v>
          </cell>
          <cell r="HF27">
            <v>2096.79252</v>
          </cell>
          <cell r="HG27">
            <v>3221.7117900000003</v>
          </cell>
          <cell r="HH27">
            <v>4281.5565399999996</v>
          </cell>
          <cell r="HI27">
            <v>5397.3358999999991</v>
          </cell>
          <cell r="HJ27">
            <v>6498.2457100000001</v>
          </cell>
          <cell r="HK27">
            <v>7564.1145399999996</v>
          </cell>
          <cell r="HL27">
            <v>8632.8079500000003</v>
          </cell>
          <cell r="HM27">
            <v>9654.2583799999993</v>
          </cell>
          <cell r="HN27">
            <v>10816.55435</v>
          </cell>
          <cell r="HO27">
            <v>11898.28674</v>
          </cell>
          <cell r="HP27">
            <v>13053.4018</v>
          </cell>
          <cell r="HS27" t="str">
            <v>od osób prawnych:</v>
          </cell>
          <cell r="HT27">
            <v>1153.1480856241394</v>
          </cell>
          <cell r="HU27">
            <v>1180.5004470051249</v>
          </cell>
          <cell r="HV27">
            <v>1192.8146839725414</v>
          </cell>
          <cell r="HW27">
            <v>1199.7395931036742</v>
          </cell>
          <cell r="HX27">
            <v>1185.2451315331652</v>
          </cell>
          <cell r="HY27">
            <v>1186.1710943674411</v>
          </cell>
          <cell r="HZ27">
            <v>1206.0493078702173</v>
          </cell>
          <cell r="IA27">
            <v>1227.1373007894706</v>
          </cell>
          <cell r="IB27">
            <v>1258.7363446492316</v>
          </cell>
          <cell r="IC27">
            <v>1258.3039419756619</v>
          </cell>
          <cell r="ID27">
            <v>1184.5953703657365</v>
          </cell>
          <cell r="IE27">
            <v>1137.0871287469195</v>
          </cell>
          <cell r="IG27">
            <v>1153.1480856241394</v>
          </cell>
          <cell r="IH27">
            <v>2333.6485326292641</v>
          </cell>
          <cell r="II27">
            <v>3526.4632166018055</v>
          </cell>
          <cell r="IJ27">
            <v>4726.2028097054799</v>
          </cell>
          <cell r="IK27">
            <v>5911.4479412386454</v>
          </cell>
          <cell r="IL27">
            <v>7097.619035606087</v>
          </cell>
          <cell r="IM27">
            <v>8303.6683434763036</v>
          </cell>
          <cell r="IN27">
            <v>9530.8056442657744</v>
          </cell>
          <cell r="IO27">
            <v>10789.541988915005</v>
          </cell>
          <cell r="IP27">
            <v>12047.845930890668</v>
          </cell>
          <cell r="IQ27">
            <v>13232.441301256404</v>
          </cell>
          <cell r="IR27">
            <v>14369.528430003324</v>
          </cell>
        </row>
        <row r="28">
          <cell r="GQ28" t="str">
            <v xml:space="preserve">za otwarcie i prowadzenie rachunków </v>
          </cell>
          <cell r="GR28">
            <v>244.64623000000006</v>
          </cell>
          <cell r="GS28">
            <v>240.85815999999994</v>
          </cell>
          <cell r="GT28">
            <v>237.01299999999998</v>
          </cell>
          <cell r="GU28">
            <v>240.34160999999995</v>
          </cell>
          <cell r="GV28">
            <v>232.98604</v>
          </cell>
          <cell r="GW28">
            <v>231.74024000000009</v>
          </cell>
          <cell r="GX28">
            <v>234.99054999999953</v>
          </cell>
          <cell r="GY28">
            <v>232.5885200000007</v>
          </cell>
          <cell r="GZ28">
            <v>230.53262000000063</v>
          </cell>
          <cell r="HA28">
            <v>236.27798999999959</v>
          </cell>
          <cell r="HB28">
            <v>226.43165999999928</v>
          </cell>
          <cell r="HC28">
            <v>224.97922000000017</v>
          </cell>
          <cell r="HE28">
            <v>244.64623000000006</v>
          </cell>
          <cell r="HF28">
            <v>485.50439</v>
          </cell>
          <cell r="HG28">
            <v>722.51738999999998</v>
          </cell>
          <cell r="HH28">
            <v>962.85899999999992</v>
          </cell>
          <cell r="HI28">
            <v>1195.8450399999999</v>
          </cell>
          <cell r="HJ28">
            <v>1427.58528</v>
          </cell>
          <cell r="HK28">
            <v>1662.5758299999995</v>
          </cell>
          <cell r="HL28">
            <v>1895.1643500000002</v>
          </cell>
          <cell r="HM28">
            <v>2125.6969700000009</v>
          </cell>
          <cell r="HN28">
            <v>2361.9749600000005</v>
          </cell>
          <cell r="HO28">
            <v>2588.4066199999997</v>
          </cell>
          <cell r="HP28">
            <v>2813.3858399999999</v>
          </cell>
          <cell r="HS28" t="str">
            <v xml:space="preserve">za otwarcie i prowadzenie rachunków </v>
          </cell>
          <cell r="HT28">
            <v>330</v>
          </cell>
          <cell r="HU28">
            <v>333.3</v>
          </cell>
          <cell r="HV28">
            <v>336.63300000000004</v>
          </cell>
          <cell r="HW28">
            <v>339.99933000000004</v>
          </cell>
          <cell r="HX28">
            <v>343.39932330000005</v>
          </cell>
          <cell r="HY28">
            <v>346.83331653300007</v>
          </cell>
          <cell r="HZ28">
            <v>350.3016496983301</v>
          </cell>
          <cell r="IA28">
            <v>353.80466619531342</v>
          </cell>
          <cell r="IB28">
            <v>357.34271285726658</v>
          </cell>
          <cell r="IC28">
            <v>360.91613998583927</v>
          </cell>
          <cell r="ID28">
            <v>364.52530138569767</v>
          </cell>
          <cell r="IE28">
            <v>368.17055439955465</v>
          </cell>
          <cell r="IG28">
            <v>330</v>
          </cell>
          <cell r="IH28">
            <v>663.3</v>
          </cell>
          <cell r="II28">
            <v>999.93299999999999</v>
          </cell>
          <cell r="IJ28">
            <v>1339.9323300000001</v>
          </cell>
          <cell r="IK28">
            <v>1683.3316533000002</v>
          </cell>
          <cell r="IL28">
            <v>2030.1649698330002</v>
          </cell>
          <cell r="IM28">
            <v>2380.4666195313303</v>
          </cell>
          <cell r="IN28">
            <v>2734.2712857266438</v>
          </cell>
          <cell r="IO28">
            <v>3091.6139985839104</v>
          </cell>
          <cell r="IP28">
            <v>3452.5301385697499</v>
          </cell>
          <cell r="IQ28">
            <v>3817.0554399554476</v>
          </cell>
          <cell r="IR28">
            <v>4185.2259943550025</v>
          </cell>
        </row>
        <row r="29">
          <cell r="GQ29" t="str">
            <v>za operacje przelewów, w tym:</v>
          </cell>
          <cell r="GR29">
            <v>199.26374999999999</v>
          </cell>
          <cell r="GS29">
            <v>190.67475999999996</v>
          </cell>
          <cell r="GT29">
            <v>202.69041000000016</v>
          </cell>
          <cell r="GU29">
            <v>215.54644999999982</v>
          </cell>
          <cell r="GV29">
            <v>202.2400899999999</v>
          </cell>
          <cell r="GW29">
            <v>196.72610999999995</v>
          </cell>
          <cell r="GX29">
            <v>208.58530000000019</v>
          </cell>
          <cell r="GY29">
            <v>184.42557000000011</v>
          </cell>
          <cell r="GZ29">
            <v>181.24502999999936</v>
          </cell>
          <cell r="HA29">
            <v>252.00028000000043</v>
          </cell>
          <cell r="HB29">
            <v>220.15181000000007</v>
          </cell>
          <cell r="HC29">
            <v>223.73018999999977</v>
          </cell>
          <cell r="HE29">
            <v>199.26374999999999</v>
          </cell>
          <cell r="HF29">
            <v>389.93850999999995</v>
          </cell>
          <cell r="HG29">
            <v>592.62892000000011</v>
          </cell>
          <cell r="HH29">
            <v>808.17536999999993</v>
          </cell>
          <cell r="HI29">
            <v>1010.4154599999998</v>
          </cell>
          <cell r="HJ29">
            <v>1207.1415699999998</v>
          </cell>
          <cell r="HK29">
            <v>1415.72687</v>
          </cell>
          <cell r="HL29">
            <v>1600.1524400000001</v>
          </cell>
          <cell r="HM29">
            <v>1781.3974699999994</v>
          </cell>
          <cell r="HN29">
            <v>2033.3977499999999</v>
          </cell>
          <cell r="HO29">
            <v>2253.5495599999999</v>
          </cell>
          <cell r="HP29">
            <v>2477.2797499999997</v>
          </cell>
          <cell r="HS29" t="str">
            <v>za operacje przelewów, w tym:</v>
          </cell>
          <cell r="HT29">
            <v>206.53749999999999</v>
          </cell>
          <cell r="HU29">
            <v>206.81937500000001</v>
          </cell>
          <cell r="HV29">
            <v>207.60708749999998</v>
          </cell>
          <cell r="HW29">
            <v>208.444041</v>
          </cell>
          <cell r="HX29">
            <v>209.33088545249998</v>
          </cell>
          <cell r="HY29">
            <v>210.26828715772501</v>
          </cell>
          <cell r="HZ29">
            <v>211.25692905709275</v>
          </cell>
          <cell r="IA29">
            <v>212.29751103288572</v>
          </cell>
          <cell r="IB29">
            <v>213.39075021424804</v>
          </cell>
          <cell r="IC29">
            <v>214.53738128963056</v>
          </cell>
          <cell r="ID29">
            <v>215.73815682580974</v>
          </cell>
          <cell r="IE29">
            <v>216.99384759360868</v>
          </cell>
          <cell r="IG29">
            <v>206.53749999999999</v>
          </cell>
          <cell r="IH29">
            <v>413.356875</v>
          </cell>
          <cell r="II29">
            <v>620.96396249999998</v>
          </cell>
          <cell r="IJ29">
            <v>829.40800349999995</v>
          </cell>
          <cell r="IK29">
            <v>1038.7388889525</v>
          </cell>
          <cell r="IL29">
            <v>1249.0071761102249</v>
          </cell>
          <cell r="IM29">
            <v>1460.2641051673177</v>
          </cell>
          <cell r="IN29">
            <v>1672.5616162002034</v>
          </cell>
          <cell r="IO29">
            <v>1885.9523664144515</v>
          </cell>
          <cell r="IP29">
            <v>2100.4897477040822</v>
          </cell>
          <cell r="IQ29">
            <v>2316.2279045298919</v>
          </cell>
          <cell r="IR29">
            <v>2533.2217521235007</v>
          </cell>
        </row>
        <row r="30">
          <cell r="GQ30" t="str">
            <v>za operacje przelewów ELIXIR</v>
          </cell>
          <cell r="GR30">
            <v>90.236700000000013</v>
          </cell>
          <cell r="GS30">
            <v>85.029569999999978</v>
          </cell>
          <cell r="GT30">
            <v>88.060980000000001</v>
          </cell>
          <cell r="GU30">
            <v>87.805299999999932</v>
          </cell>
          <cell r="GV30">
            <v>89.469700000000103</v>
          </cell>
          <cell r="GW30">
            <v>83.370999999999867</v>
          </cell>
          <cell r="GX30">
            <v>86.500800000000254</v>
          </cell>
          <cell r="GY30">
            <v>81.508199999999874</v>
          </cell>
          <cell r="GZ30">
            <v>78.084999999999809</v>
          </cell>
          <cell r="HA30">
            <v>133.17470000000026</v>
          </cell>
          <cell r="HB30">
            <v>116.68774999999971</v>
          </cell>
          <cell r="HC30">
            <v>122.81084999999996</v>
          </cell>
          <cell r="HE30">
            <v>90.236700000000013</v>
          </cell>
          <cell r="HF30">
            <v>175.26626999999999</v>
          </cell>
          <cell r="HG30">
            <v>263.32724999999999</v>
          </cell>
          <cell r="HH30">
            <v>351.13254999999992</v>
          </cell>
          <cell r="HI30">
            <v>440.60225000000003</v>
          </cell>
          <cell r="HJ30">
            <v>523.97324999999989</v>
          </cell>
          <cell r="HK30">
            <v>610.47405000000015</v>
          </cell>
          <cell r="HL30">
            <v>691.98225000000002</v>
          </cell>
          <cell r="HM30">
            <v>770.06724999999983</v>
          </cell>
          <cell r="HN30">
            <v>903.24195000000009</v>
          </cell>
          <cell r="HO30">
            <v>1019.9296999999998</v>
          </cell>
          <cell r="HP30">
            <v>1142.7405499999998</v>
          </cell>
          <cell r="HS30" t="str">
            <v>za operacje przelewów ELIXIR</v>
          </cell>
          <cell r="HT30">
            <v>110</v>
          </cell>
          <cell r="HU30">
            <v>108.9</v>
          </cell>
          <cell r="HV30">
            <v>107.81100000000001</v>
          </cell>
          <cell r="HW30">
            <v>106.73289000000001</v>
          </cell>
          <cell r="HX30">
            <v>105.66556110000001</v>
          </cell>
          <cell r="HY30">
            <v>104.60890548900001</v>
          </cell>
          <cell r="HZ30">
            <v>103.56281643411</v>
          </cell>
          <cell r="IA30">
            <v>102.5271882697689</v>
          </cell>
          <cell r="IB30">
            <v>101.5019163870712</v>
          </cell>
          <cell r="IC30">
            <v>100.48689722320049</v>
          </cell>
          <cell r="ID30">
            <v>99.482028250968483</v>
          </cell>
          <cell r="IE30">
            <v>98.48720796845879</v>
          </cell>
          <cell r="IG30">
            <v>110</v>
          </cell>
          <cell r="IH30">
            <v>218.9</v>
          </cell>
          <cell r="II30">
            <v>326.71100000000001</v>
          </cell>
          <cell r="IJ30">
            <v>433.44389000000001</v>
          </cell>
          <cell r="IK30">
            <v>539.1094511</v>
          </cell>
          <cell r="IL30">
            <v>643.718356589</v>
          </cell>
          <cell r="IM30">
            <v>747.28117302311</v>
          </cell>
          <cell r="IN30">
            <v>849.80836129287889</v>
          </cell>
          <cell r="IO30">
            <v>951.3102776799501</v>
          </cell>
          <cell r="IP30">
            <v>1051.7971749031506</v>
          </cell>
          <cell r="IQ30">
            <v>1151.2792031541189</v>
          </cell>
          <cell r="IR30">
            <v>1249.7664111225777</v>
          </cell>
        </row>
        <row r="31">
          <cell r="GQ31" t="str">
            <v>za operacje INFOKONTO</v>
          </cell>
          <cell r="GR31">
            <v>109.02705</v>
          </cell>
          <cell r="GS31">
            <v>105.64518999999999</v>
          </cell>
          <cell r="GT31">
            <v>114.62943000000007</v>
          </cell>
          <cell r="GU31">
            <v>127.74114999999995</v>
          </cell>
          <cell r="GV31">
            <v>112.77038999999979</v>
          </cell>
          <cell r="GW31">
            <v>113.3551100000002</v>
          </cell>
          <cell r="GX31">
            <v>122.08449999999993</v>
          </cell>
          <cell r="GY31">
            <v>102.91737000000012</v>
          </cell>
          <cell r="GZ31">
            <v>103.16002999999967</v>
          </cell>
          <cell r="HA31">
            <v>118.82558000000006</v>
          </cell>
          <cell r="HB31">
            <v>103.46406000000047</v>
          </cell>
          <cell r="HC31">
            <v>100.91933999999947</v>
          </cell>
          <cell r="HE31">
            <v>109.02705</v>
          </cell>
          <cell r="HF31">
            <v>214.67223999999999</v>
          </cell>
          <cell r="HG31">
            <v>329.30167000000006</v>
          </cell>
          <cell r="HH31">
            <v>457.04282000000001</v>
          </cell>
          <cell r="HI31">
            <v>569.8132099999998</v>
          </cell>
          <cell r="HJ31">
            <v>683.16831999999999</v>
          </cell>
          <cell r="HK31">
            <v>805.25281999999993</v>
          </cell>
          <cell r="HL31">
            <v>908.17019000000005</v>
          </cell>
          <cell r="HM31">
            <v>1011.3302199999997</v>
          </cell>
          <cell r="HN31">
            <v>1130.1557999999998</v>
          </cell>
          <cell r="HO31">
            <v>1233.6198600000002</v>
          </cell>
          <cell r="HP31">
            <v>1334.5391999999997</v>
          </cell>
          <cell r="HS31" t="str">
            <v>za operacje INFOKONTO</v>
          </cell>
          <cell r="HT31">
            <v>91</v>
          </cell>
          <cell r="HU31">
            <v>92.364999999999995</v>
          </cell>
          <cell r="HV31">
            <v>94.212299999999999</v>
          </cell>
          <cell r="HW31">
            <v>96.096546000000004</v>
          </cell>
          <cell r="HX31">
            <v>98.018476920000012</v>
          </cell>
          <cell r="HY31">
            <v>99.978846458400014</v>
          </cell>
          <cell r="HZ31">
            <v>101.97842338756801</v>
          </cell>
          <cell r="IA31">
            <v>104.01799185531938</v>
          </cell>
          <cell r="IB31">
            <v>106.09835169242577</v>
          </cell>
          <cell r="IC31">
            <v>108.22031872627429</v>
          </cell>
          <cell r="ID31">
            <v>110.38472510079977</v>
          </cell>
          <cell r="IE31">
            <v>112.59241960281577</v>
          </cell>
          <cell r="IG31">
            <v>91</v>
          </cell>
          <cell r="IH31">
            <v>183.36500000000001</v>
          </cell>
          <cell r="II31">
            <v>277.57730000000004</v>
          </cell>
          <cell r="IJ31">
            <v>373.67384600000003</v>
          </cell>
          <cell r="IK31">
            <v>471.69232292000004</v>
          </cell>
          <cell r="IL31">
            <v>571.67116937840001</v>
          </cell>
          <cell r="IM31">
            <v>673.64959276596801</v>
          </cell>
          <cell r="IN31">
            <v>777.66758462128735</v>
          </cell>
          <cell r="IO31">
            <v>883.76593631371315</v>
          </cell>
          <cell r="IP31">
            <v>991.98625503998744</v>
          </cell>
          <cell r="IQ31">
            <v>1102.3709801407872</v>
          </cell>
          <cell r="IR31">
            <v>1214.9633997436031</v>
          </cell>
        </row>
        <row r="32">
          <cell r="GQ32" t="str">
            <v>za operacje przelewów zbiorczych</v>
          </cell>
          <cell r="GR32">
            <v>0</v>
          </cell>
          <cell r="GS32">
            <v>0</v>
          </cell>
          <cell r="GT32">
            <v>0</v>
          </cell>
          <cell r="GU32">
            <v>0</v>
          </cell>
          <cell r="GV32">
            <v>0</v>
          </cell>
          <cell r="GW32">
            <v>0</v>
          </cell>
          <cell r="GX32">
            <v>0</v>
          </cell>
          <cell r="GY32">
            <v>0</v>
          </cell>
          <cell r="GZ32">
            <v>0</v>
          </cell>
          <cell r="HA32">
            <v>0</v>
          </cell>
          <cell r="HB32">
            <v>0</v>
          </cell>
          <cell r="HC32">
            <v>0</v>
          </cell>
          <cell r="HE32">
            <v>0</v>
          </cell>
          <cell r="HF32">
            <v>0</v>
          </cell>
          <cell r="HG32">
            <v>0</v>
          </cell>
          <cell r="HH32">
            <v>0</v>
          </cell>
          <cell r="HI32">
            <v>0</v>
          </cell>
          <cell r="HJ32">
            <v>0</v>
          </cell>
          <cell r="HK32">
            <v>0</v>
          </cell>
          <cell r="HL32">
            <v>0</v>
          </cell>
          <cell r="HM32">
            <v>0</v>
          </cell>
          <cell r="HN32">
            <v>0</v>
          </cell>
          <cell r="HO32">
            <v>0</v>
          </cell>
          <cell r="HP32">
            <v>0</v>
          </cell>
          <cell r="HS32" t="str">
            <v>za operacje przelewów zbiorczych</v>
          </cell>
          <cell r="HT32">
            <v>0.5</v>
          </cell>
          <cell r="HU32">
            <v>0.51</v>
          </cell>
          <cell r="HV32">
            <v>0.5202</v>
          </cell>
          <cell r="HW32">
            <v>0.53060399999999996</v>
          </cell>
          <cell r="HX32">
            <v>0.54121607999999999</v>
          </cell>
          <cell r="HY32">
            <v>0.55204040160000001</v>
          </cell>
          <cell r="HZ32">
            <v>0.56308120963200003</v>
          </cell>
          <cell r="IA32">
            <v>0.57434283382464002</v>
          </cell>
          <cell r="IB32">
            <v>0.58582969050113287</v>
          </cell>
          <cell r="IC32">
            <v>0.59754628431115553</v>
          </cell>
          <cell r="ID32">
            <v>0.60949720999737866</v>
          </cell>
          <cell r="IE32">
            <v>0.62168715419732623</v>
          </cell>
          <cell r="IG32">
            <v>0.5</v>
          </cell>
          <cell r="IH32">
            <v>1.01</v>
          </cell>
          <cell r="II32">
            <v>1.5302</v>
          </cell>
          <cell r="IJ32">
            <v>2.0608040000000001</v>
          </cell>
          <cell r="IK32">
            <v>2.60202008</v>
          </cell>
          <cell r="IL32">
            <v>3.1540604816000002</v>
          </cell>
          <cell r="IM32">
            <v>3.7171416912320003</v>
          </cell>
          <cell r="IN32">
            <v>4.2914845250566405</v>
          </cell>
          <cell r="IO32">
            <v>4.8773142155577736</v>
          </cell>
          <cell r="IP32">
            <v>5.474860499868929</v>
          </cell>
          <cell r="IQ32">
            <v>6.0843577098663078</v>
          </cell>
          <cell r="IR32">
            <v>6.7060448640636343</v>
          </cell>
        </row>
        <row r="33">
          <cell r="GQ33" t="str">
            <v>zlecenia</v>
          </cell>
          <cell r="GR33">
            <v>139.07380000000001</v>
          </cell>
          <cell r="GS33">
            <v>152.02860000000004</v>
          </cell>
          <cell r="GT33">
            <v>187.37389999999994</v>
          </cell>
          <cell r="GU33">
            <v>159.11950000000007</v>
          </cell>
          <cell r="GV33">
            <v>195.9315499999999</v>
          </cell>
          <cell r="GW33">
            <v>188.72950000000003</v>
          </cell>
          <cell r="GX33">
            <v>180.63570000000004</v>
          </cell>
          <cell r="GY33">
            <v>231.06179999999949</v>
          </cell>
          <cell r="GZ33">
            <v>148.04840000000058</v>
          </cell>
          <cell r="HA33">
            <v>191.45119999999952</v>
          </cell>
          <cell r="HB33">
            <v>195.01715000000058</v>
          </cell>
          <cell r="HC33">
            <v>203.69984999999951</v>
          </cell>
          <cell r="HE33">
            <v>139.07380000000001</v>
          </cell>
          <cell r="HF33">
            <v>291.10240000000005</v>
          </cell>
          <cell r="HG33">
            <v>478.47629999999998</v>
          </cell>
          <cell r="HH33">
            <v>637.59580000000005</v>
          </cell>
          <cell r="HI33">
            <v>833.52734999999996</v>
          </cell>
          <cell r="HJ33">
            <v>1022.25685</v>
          </cell>
          <cell r="HK33">
            <v>1202.89255</v>
          </cell>
          <cell r="HL33">
            <v>1433.9543499999995</v>
          </cell>
          <cell r="HM33">
            <v>1582.0027500000001</v>
          </cell>
          <cell r="HN33">
            <v>1773.4539499999996</v>
          </cell>
          <cell r="HO33">
            <v>1968.4711000000002</v>
          </cell>
          <cell r="HP33">
            <v>2172.1709499999997</v>
          </cell>
          <cell r="HS33" t="str">
            <v>zlecenia</v>
          </cell>
          <cell r="HT33">
            <v>132</v>
          </cell>
          <cell r="HU33">
            <v>134.63999999999999</v>
          </cell>
          <cell r="HV33">
            <v>137.33280000000002</v>
          </cell>
          <cell r="HW33">
            <v>140.07945600000002</v>
          </cell>
          <cell r="HX33">
            <v>142.88104512000004</v>
          </cell>
          <cell r="HY33">
            <v>145.73866602240005</v>
          </cell>
          <cell r="HZ33">
            <v>148.65343934284806</v>
          </cell>
          <cell r="IA33">
            <v>151.62650812970503</v>
          </cell>
          <cell r="IB33">
            <v>154.65903829229913</v>
          </cell>
          <cell r="IC33">
            <v>157.7522190581451</v>
          </cell>
          <cell r="ID33">
            <v>160.907263439308</v>
          </cell>
          <cell r="IE33">
            <v>164.12540870809417</v>
          </cell>
          <cell r="IG33">
            <v>132</v>
          </cell>
          <cell r="IH33">
            <v>266.64</v>
          </cell>
          <cell r="II33">
            <v>403.97280000000001</v>
          </cell>
          <cell r="IJ33">
            <v>544.05225600000006</v>
          </cell>
          <cell r="IK33">
            <v>686.93330112000012</v>
          </cell>
          <cell r="IL33">
            <v>832.67196714240015</v>
          </cell>
          <cell r="IM33">
            <v>981.32540648524821</v>
          </cell>
          <cell r="IN33">
            <v>1132.9519146149532</v>
          </cell>
          <cell r="IO33">
            <v>1287.6109529072523</v>
          </cell>
          <cell r="IP33">
            <v>1445.3631719653974</v>
          </cell>
          <cell r="IQ33">
            <v>1606.2704354047055</v>
          </cell>
          <cell r="IR33">
            <v>1770.3958441127998</v>
          </cell>
        </row>
        <row r="34">
          <cell r="GQ34" t="str">
            <v>operacje kasowe</v>
          </cell>
          <cell r="GR34">
            <v>135.66658000000001</v>
          </cell>
          <cell r="GS34">
            <v>151.04092999999995</v>
          </cell>
          <cell r="GT34">
            <v>159.26848000000001</v>
          </cell>
          <cell r="GU34">
            <v>154.08188000000001</v>
          </cell>
          <cell r="GV34">
            <v>143.06387999999993</v>
          </cell>
          <cell r="GW34">
            <v>147.30921000000001</v>
          </cell>
          <cell r="GX34">
            <v>136.41073000000006</v>
          </cell>
          <cell r="GY34">
            <v>123.73818000000006</v>
          </cell>
          <cell r="GZ34">
            <v>143.97637999999984</v>
          </cell>
          <cell r="HA34">
            <v>139.96055999999999</v>
          </cell>
          <cell r="HB34">
            <v>123.01442999999995</v>
          </cell>
          <cell r="HC34">
            <v>186.64965000000007</v>
          </cell>
          <cell r="HE34">
            <v>135.66658000000001</v>
          </cell>
          <cell r="HF34">
            <v>286.70750999999996</v>
          </cell>
          <cell r="HG34">
            <v>445.97598999999997</v>
          </cell>
          <cell r="HH34">
            <v>600.05786999999998</v>
          </cell>
          <cell r="HI34">
            <v>743.12174999999991</v>
          </cell>
          <cell r="HJ34">
            <v>890.43095999999991</v>
          </cell>
          <cell r="HK34">
            <v>1026.84169</v>
          </cell>
          <cell r="HL34">
            <v>1150.57987</v>
          </cell>
          <cell r="HM34">
            <v>1294.5562499999999</v>
          </cell>
          <cell r="HN34">
            <v>1434.5168099999999</v>
          </cell>
          <cell r="HO34">
            <v>1557.5312399999998</v>
          </cell>
          <cell r="HP34">
            <v>1744.1808899999999</v>
          </cell>
          <cell r="HS34" t="str">
            <v>operacje kasowe</v>
          </cell>
          <cell r="HT34">
            <v>152</v>
          </cell>
          <cell r="HU34">
            <v>154.28</v>
          </cell>
          <cell r="HV34">
            <v>157.36559999999997</v>
          </cell>
          <cell r="HW34">
            <v>160.51291199999997</v>
          </cell>
          <cell r="HX34">
            <v>163.72317023999997</v>
          </cell>
          <cell r="HY34">
            <v>166.99763364479998</v>
          </cell>
          <cell r="HZ34">
            <v>170.33758631769598</v>
          </cell>
          <cell r="IA34">
            <v>173.7443380440499</v>
          </cell>
          <cell r="IB34">
            <v>177.21922480493089</v>
          </cell>
          <cell r="IC34">
            <v>180.7636093010295</v>
          </cell>
          <cell r="ID34">
            <v>184.37888148705011</v>
          </cell>
          <cell r="IE34">
            <v>188.06645911679112</v>
          </cell>
          <cell r="IG34">
            <v>152</v>
          </cell>
          <cell r="IH34">
            <v>306.27999999999997</v>
          </cell>
          <cell r="II34">
            <v>463.64559999999994</v>
          </cell>
          <cell r="IJ34">
            <v>624.15851199999997</v>
          </cell>
          <cell r="IK34">
            <v>787.88168223999992</v>
          </cell>
          <cell r="IL34">
            <v>954.87931588479989</v>
          </cell>
          <cell r="IM34">
            <v>1125.2169022024959</v>
          </cell>
          <cell r="IN34">
            <v>1298.9612402465459</v>
          </cell>
          <cell r="IO34">
            <v>1476.1804650514769</v>
          </cell>
          <cell r="IP34">
            <v>1656.9440743525063</v>
          </cell>
          <cell r="IQ34">
            <v>1841.3229558395565</v>
          </cell>
          <cell r="IR34">
            <v>2029.3894149563475</v>
          </cell>
        </row>
        <row r="35">
          <cell r="GQ35" t="str">
            <v>masowe płatności, WYCIĄG ELEKTRONICZNY</v>
          </cell>
          <cell r="GR35">
            <v>124.75448999999999</v>
          </cell>
          <cell r="GS35">
            <v>113.64597000000002</v>
          </cell>
          <cell r="GT35">
            <v>118.41998000000001</v>
          </cell>
          <cell r="GU35">
            <v>106.44507999999996</v>
          </cell>
          <cell r="GV35">
            <v>109.69553999999999</v>
          </cell>
          <cell r="GW35">
            <v>124.97690999999998</v>
          </cell>
          <cell r="GX35">
            <v>105.53910000000008</v>
          </cell>
          <cell r="GY35">
            <v>103.15789000000007</v>
          </cell>
          <cell r="GZ35">
            <v>97.99434999999994</v>
          </cell>
          <cell r="HA35">
            <v>107.16414999999984</v>
          </cell>
          <cell r="HB35">
            <v>102.1887700000002</v>
          </cell>
          <cell r="HC35">
            <v>95.944299999999885</v>
          </cell>
          <cell r="HE35">
            <v>124.75448999999999</v>
          </cell>
          <cell r="HF35">
            <v>238.40046000000001</v>
          </cell>
          <cell r="HG35">
            <v>356.82044000000002</v>
          </cell>
          <cell r="HH35">
            <v>463.26551999999998</v>
          </cell>
          <cell r="HI35">
            <v>572.96105999999997</v>
          </cell>
          <cell r="HJ35">
            <v>697.93796999999995</v>
          </cell>
          <cell r="HK35">
            <v>803.47707000000003</v>
          </cell>
          <cell r="HL35">
            <v>906.63496000000009</v>
          </cell>
          <cell r="HM35">
            <v>1004.62931</v>
          </cell>
          <cell r="HN35">
            <v>1111.7934599999999</v>
          </cell>
          <cell r="HO35">
            <v>1213.9822300000001</v>
          </cell>
          <cell r="HP35">
            <v>1309.92653</v>
          </cell>
          <cell r="HS35" t="str">
            <v>masowe płatności, WYCIĄG ELEKTRONICZNY</v>
          </cell>
          <cell r="HT35">
            <v>52</v>
          </cell>
          <cell r="HU35">
            <v>52.78</v>
          </cell>
          <cell r="HV35">
            <v>53.571699999999986</v>
          </cell>
          <cell r="HW35">
            <v>54.375275499999979</v>
          </cell>
          <cell r="HX35">
            <v>55.190904632499972</v>
          </cell>
          <cell r="HY35">
            <v>56.018768201987463</v>
          </cell>
          <cell r="HZ35">
            <v>56.859049725017272</v>
          </cell>
          <cell r="IA35">
            <v>57.711935470892527</v>
          </cell>
          <cell r="IB35">
            <v>58.57761450295591</v>
          </cell>
          <cell r="IC35">
            <v>59.456278720500244</v>
          </cell>
          <cell r="ID35">
            <v>60.34812290130774</v>
          </cell>
          <cell r="IE35">
            <v>61.253344744827352</v>
          </cell>
          <cell r="IG35">
            <v>52</v>
          </cell>
          <cell r="IH35">
            <v>104.78</v>
          </cell>
          <cell r="II35">
            <v>158.35169999999999</v>
          </cell>
          <cell r="IJ35">
            <v>212.72697549999998</v>
          </cell>
          <cell r="IK35">
            <v>267.91788013249993</v>
          </cell>
          <cell r="IL35">
            <v>323.93664833448742</v>
          </cell>
          <cell r="IM35">
            <v>380.79569805950467</v>
          </cell>
          <cell r="IN35">
            <v>438.50763353039719</v>
          </cell>
          <cell r="IO35">
            <v>497.08524803335308</v>
          </cell>
          <cell r="IP35">
            <v>556.5415267538533</v>
          </cell>
          <cell r="IQ35">
            <v>616.88964965516107</v>
          </cell>
          <cell r="IR35">
            <v>678.14299439998842</v>
          </cell>
        </row>
        <row r="36">
          <cell r="IG36">
            <v>0</v>
          </cell>
          <cell r="IH36">
            <v>0</v>
          </cell>
          <cell r="II36">
            <v>0</v>
          </cell>
          <cell r="IJ36">
            <v>0</v>
          </cell>
          <cell r="IK36">
            <v>0</v>
          </cell>
          <cell r="IL36">
            <v>0</v>
          </cell>
          <cell r="IM36">
            <v>0</v>
          </cell>
          <cell r="IN36">
            <v>0</v>
          </cell>
          <cell r="IO36">
            <v>0</v>
          </cell>
          <cell r="IP36">
            <v>0</v>
          </cell>
          <cell r="IQ36">
            <v>0</v>
          </cell>
          <cell r="IR36">
            <v>0</v>
          </cell>
        </row>
        <row r="37">
          <cell r="GQ37" t="str">
            <v>wydanie, realizacje i obsługę kart płatniczych</v>
          </cell>
          <cell r="GR37">
            <v>3.1142199999999995</v>
          </cell>
          <cell r="GS37">
            <v>3.0922499999999999</v>
          </cell>
          <cell r="GT37">
            <v>3.0623399999999918</v>
          </cell>
          <cell r="GU37">
            <v>3.0344100000000047</v>
          </cell>
          <cell r="GV37">
            <v>2.9605800000000073</v>
          </cell>
          <cell r="GW37">
            <v>2.9586100000000002</v>
          </cell>
          <cell r="GX37">
            <v>2.953630000000004</v>
          </cell>
          <cell r="GY37">
            <v>2.9007299999999887</v>
          </cell>
          <cell r="GZ37">
            <v>2.8767900000000139</v>
          </cell>
          <cell r="HA37">
            <v>0</v>
          </cell>
          <cell r="HB37">
            <v>3.0390299999999968</v>
          </cell>
          <cell r="HC37">
            <v>3.0340000000000344</v>
          </cell>
          <cell r="HE37">
            <v>3.1142199999999995</v>
          </cell>
          <cell r="HF37">
            <v>6.2064699999999995</v>
          </cell>
          <cell r="HG37">
            <v>9.2688099999999913</v>
          </cell>
          <cell r="HH37">
            <v>12.303219999999996</v>
          </cell>
          <cell r="HI37">
            <v>15.263800000000003</v>
          </cell>
          <cell r="HJ37">
            <v>18.222410000000004</v>
          </cell>
          <cell r="HK37">
            <v>21.176040000000008</v>
          </cell>
          <cell r="HL37">
            <v>24.076769999999996</v>
          </cell>
          <cell r="HM37">
            <v>26.95356000000001</v>
          </cell>
          <cell r="HN37">
            <v>26.953559999999996</v>
          </cell>
          <cell r="HO37">
            <v>29.992589999999993</v>
          </cell>
          <cell r="HP37">
            <v>33.026590000000027</v>
          </cell>
          <cell r="HS37" t="str">
            <v>wydanie, realizacje i obsługę kart płatniczych</v>
          </cell>
          <cell r="HT37">
            <v>9</v>
          </cell>
          <cell r="HU37">
            <v>9.1349999999999998</v>
          </cell>
          <cell r="HV37">
            <v>9.2720249999999993</v>
          </cell>
          <cell r="HW37">
            <v>9.4111053749999982</v>
          </cell>
          <cell r="HX37">
            <v>9.5522719556249971</v>
          </cell>
          <cell r="HY37">
            <v>9.6955560349593704</v>
          </cell>
          <cell r="HZ37">
            <v>9.8409893754837601</v>
          </cell>
          <cell r="IA37">
            <v>9.9886042161160162</v>
          </cell>
          <cell r="IB37">
            <v>10.138433279357756</v>
          </cell>
          <cell r="IC37">
            <v>10.29050977854812</v>
          </cell>
          <cell r="ID37">
            <v>10.444867425226342</v>
          </cell>
          <cell r="IE37">
            <v>10.601540436604736</v>
          </cell>
          <cell r="IG37">
            <v>9</v>
          </cell>
          <cell r="IH37">
            <v>18.134999999999998</v>
          </cell>
          <cell r="II37">
            <v>27.407024999999997</v>
          </cell>
          <cell r="IJ37">
            <v>36.818130374999996</v>
          </cell>
          <cell r="IK37">
            <v>46.370402330624991</v>
          </cell>
          <cell r="IL37">
            <v>56.065958365584365</v>
          </cell>
          <cell r="IM37">
            <v>65.906947741068123</v>
          </cell>
          <cell r="IN37">
            <v>75.895551957184139</v>
          </cell>
          <cell r="IO37">
            <v>86.033985236541895</v>
          </cell>
          <cell r="IP37">
            <v>96.324495015090008</v>
          </cell>
          <cell r="IQ37">
            <v>106.76936244031634</v>
          </cell>
          <cell r="IR37">
            <v>117.37090287692108</v>
          </cell>
        </row>
        <row r="38">
          <cell r="GQ38" t="str">
            <v>pozostałe</v>
          </cell>
          <cell r="GR38">
            <v>171.36566999999999</v>
          </cell>
          <cell r="GS38">
            <v>227.56711000000004</v>
          </cell>
          <cell r="GT38">
            <v>217.09116</v>
          </cell>
          <cell r="GU38">
            <v>181.27582000000018</v>
          </cell>
          <cell r="GV38">
            <v>228.9016799999996</v>
          </cell>
          <cell r="GW38">
            <v>208.46923000000038</v>
          </cell>
          <cell r="GX38">
            <v>196.75382000000013</v>
          </cell>
          <cell r="GY38">
            <v>190.82072000000016</v>
          </cell>
          <cell r="GZ38">
            <v>216.77685999999949</v>
          </cell>
          <cell r="HA38">
            <v>235.44179000000031</v>
          </cell>
          <cell r="HB38">
            <v>211.88954000000012</v>
          </cell>
          <cell r="HC38">
            <v>217.07784999999922</v>
          </cell>
          <cell r="HE38">
            <v>171.36566999999999</v>
          </cell>
          <cell r="HF38">
            <v>398.93278000000004</v>
          </cell>
          <cell r="HG38">
            <v>616.02394000000004</v>
          </cell>
          <cell r="HH38">
            <v>797.29976000000022</v>
          </cell>
          <cell r="HI38">
            <v>1026.2014399999998</v>
          </cell>
          <cell r="HJ38">
            <v>1234.6706700000002</v>
          </cell>
          <cell r="HK38">
            <v>1431.4244900000003</v>
          </cell>
          <cell r="HL38">
            <v>1622.2452100000005</v>
          </cell>
          <cell r="HM38">
            <v>1839.02207</v>
          </cell>
          <cell r="HN38">
            <v>2074.4638600000003</v>
          </cell>
          <cell r="HO38">
            <v>2286.3534000000004</v>
          </cell>
          <cell r="HP38">
            <v>2503.4312499999996</v>
          </cell>
          <cell r="HS38" t="str">
            <v>pozostałe</v>
          </cell>
          <cell r="HT38">
            <v>271.61058562413933</v>
          </cell>
          <cell r="HU38">
            <v>289.54607200512498</v>
          </cell>
          <cell r="HV38">
            <v>291.03247147254126</v>
          </cell>
          <cell r="HW38">
            <v>286.91747322867406</v>
          </cell>
          <cell r="HX38">
            <v>261.16753083254025</v>
          </cell>
          <cell r="HY38">
            <v>250.61886677256911</v>
          </cell>
          <cell r="HZ38">
            <v>258.79966435374945</v>
          </cell>
          <cell r="IA38">
            <v>267.96373770050815</v>
          </cell>
          <cell r="IB38">
            <v>287.40857069817338</v>
          </cell>
          <cell r="IC38">
            <v>274.58780384196905</v>
          </cell>
          <cell r="ID38">
            <v>188.2527769013368</v>
          </cell>
          <cell r="IE38">
            <v>127.87597374743882</v>
          </cell>
          <cell r="IG38">
            <v>271.61058562413933</v>
          </cell>
          <cell r="IH38">
            <v>561.15665762926437</v>
          </cell>
          <cell r="II38">
            <v>852.18912910180563</v>
          </cell>
          <cell r="IJ38">
            <v>1139.1066023304797</v>
          </cell>
          <cell r="IK38">
            <v>1400.27413316302</v>
          </cell>
          <cell r="IL38">
            <v>1650.8929999355892</v>
          </cell>
          <cell r="IM38">
            <v>1909.6926642893386</v>
          </cell>
          <cell r="IN38">
            <v>2177.6564019898469</v>
          </cell>
          <cell r="IO38">
            <v>2465.0649726880201</v>
          </cell>
          <cell r="IP38">
            <v>2739.6527765299893</v>
          </cell>
          <cell r="IQ38">
            <v>2927.9055534313261</v>
          </cell>
          <cell r="IR38">
            <v>3055.7815271787649</v>
          </cell>
        </row>
        <row r="39">
          <cell r="IG39">
            <v>0</v>
          </cell>
          <cell r="IH39">
            <v>0</v>
          </cell>
          <cell r="II39">
            <v>0</v>
          </cell>
          <cell r="IJ39">
            <v>0</v>
          </cell>
          <cell r="IK39">
            <v>0</v>
          </cell>
          <cell r="IL39">
            <v>0</v>
          </cell>
          <cell r="IM39">
            <v>0</v>
          </cell>
          <cell r="IN39">
            <v>0</v>
          </cell>
          <cell r="IO39">
            <v>0</v>
          </cell>
          <cell r="IP39">
            <v>0</v>
          </cell>
          <cell r="IQ39">
            <v>0</v>
          </cell>
          <cell r="IR39">
            <v>0</v>
          </cell>
        </row>
        <row r="40">
          <cell r="GQ40" t="str">
            <v>od osób jednostek budżetowych:</v>
          </cell>
          <cell r="GR40">
            <v>191.72782000000001</v>
          </cell>
          <cell r="GS40">
            <v>204.96713</v>
          </cell>
          <cell r="GT40">
            <v>212.19684000000012</v>
          </cell>
          <cell r="GU40">
            <v>210.61798999999974</v>
          </cell>
          <cell r="GV40">
            <v>206.54223000000002</v>
          </cell>
          <cell r="GW40">
            <v>192.92925999999989</v>
          </cell>
          <cell r="GX40">
            <v>182.93856000000051</v>
          </cell>
          <cell r="GY40">
            <v>177.1560999999997</v>
          </cell>
          <cell r="GZ40">
            <v>170.22694000000024</v>
          </cell>
          <cell r="HA40">
            <v>167.62146000000007</v>
          </cell>
          <cell r="HB40">
            <v>171.78597999999965</v>
          </cell>
          <cell r="HC40">
            <v>169.60246000000006</v>
          </cell>
          <cell r="HE40">
            <v>191.72782000000001</v>
          </cell>
          <cell r="HF40">
            <v>396.69495000000001</v>
          </cell>
          <cell r="HG40">
            <v>608.89179000000013</v>
          </cell>
          <cell r="HH40">
            <v>819.50977999999986</v>
          </cell>
          <cell r="HI40">
            <v>1026.0520099999999</v>
          </cell>
          <cell r="HJ40">
            <v>1218.9812699999998</v>
          </cell>
          <cell r="HK40">
            <v>1401.9198300000003</v>
          </cell>
          <cell r="HL40">
            <v>1579.07593</v>
          </cell>
          <cell r="HM40">
            <v>1749.3028700000002</v>
          </cell>
          <cell r="HN40">
            <v>1916.9243300000003</v>
          </cell>
          <cell r="HO40">
            <v>2088.7103099999999</v>
          </cell>
          <cell r="HP40">
            <v>2258.31277</v>
          </cell>
          <cell r="HS40" t="str">
            <v>od osób jednostek budżetowych:</v>
          </cell>
          <cell r="HT40">
            <v>193</v>
          </cell>
          <cell r="HU40">
            <v>209</v>
          </cell>
          <cell r="HV40">
            <v>231</v>
          </cell>
          <cell r="HW40">
            <v>205</v>
          </cell>
          <cell r="HX40">
            <v>208</v>
          </cell>
          <cell r="HY40">
            <v>198</v>
          </cell>
          <cell r="HZ40">
            <v>185</v>
          </cell>
          <cell r="IA40">
            <v>182</v>
          </cell>
          <cell r="IB40">
            <v>198</v>
          </cell>
          <cell r="IC40">
            <v>196</v>
          </cell>
          <cell r="ID40">
            <v>200</v>
          </cell>
          <cell r="IE40">
            <v>197</v>
          </cell>
          <cell r="IG40">
            <v>193</v>
          </cell>
          <cell r="IH40">
            <v>402</v>
          </cell>
          <cell r="II40">
            <v>633</v>
          </cell>
          <cell r="IJ40">
            <v>838</v>
          </cell>
          <cell r="IK40">
            <v>1046</v>
          </cell>
          <cell r="IL40">
            <v>1244</v>
          </cell>
          <cell r="IM40">
            <v>1429</v>
          </cell>
          <cell r="IN40">
            <v>1611</v>
          </cell>
          <cell r="IO40">
            <v>1809</v>
          </cell>
          <cell r="IP40">
            <v>2005</v>
          </cell>
          <cell r="IQ40">
            <v>2205</v>
          </cell>
          <cell r="IR40">
            <v>2402</v>
          </cell>
        </row>
        <row r="41">
          <cell r="GQ41" t="str">
            <v xml:space="preserve">za otwarcie i prowadzenie rachunków </v>
          </cell>
          <cell r="GR41">
            <v>29.621239999999997</v>
          </cell>
          <cell r="GS41">
            <v>29.027500000000007</v>
          </cell>
          <cell r="GT41">
            <v>28.585499999999982</v>
          </cell>
          <cell r="GU41">
            <v>28.836500000000001</v>
          </cell>
          <cell r="GV41">
            <v>28.746500000000012</v>
          </cell>
          <cell r="GW41">
            <v>28.754499999999979</v>
          </cell>
          <cell r="GX41">
            <v>28.443040000000025</v>
          </cell>
          <cell r="GY41">
            <v>28.184499999999986</v>
          </cell>
          <cell r="GZ41">
            <v>28.269499999999994</v>
          </cell>
          <cell r="HA41">
            <v>28.089500000000044</v>
          </cell>
          <cell r="HB41">
            <v>27.334509999999966</v>
          </cell>
          <cell r="HC41">
            <v>26.629500000000064</v>
          </cell>
          <cell r="HE41">
            <v>29.621239999999997</v>
          </cell>
          <cell r="HF41">
            <v>58.648740000000004</v>
          </cell>
          <cell r="HG41">
            <v>87.234239999999986</v>
          </cell>
          <cell r="HH41">
            <v>116.07073999999999</v>
          </cell>
          <cell r="HI41">
            <v>144.81724</v>
          </cell>
          <cell r="HJ41">
            <v>173.57173999999998</v>
          </cell>
          <cell r="HK41">
            <v>202.01478</v>
          </cell>
          <cell r="HL41">
            <v>230.19927999999999</v>
          </cell>
          <cell r="HM41">
            <v>258.46877999999998</v>
          </cell>
          <cell r="HN41">
            <v>286.55828000000002</v>
          </cell>
          <cell r="HO41">
            <v>313.89278999999999</v>
          </cell>
          <cell r="HP41">
            <v>340.52229000000005</v>
          </cell>
          <cell r="HS41" t="str">
            <v xml:space="preserve">za otwarcie i prowadzenie rachunków </v>
          </cell>
          <cell r="HT41">
            <v>31</v>
          </cell>
          <cell r="HU41">
            <v>30</v>
          </cell>
          <cell r="HV41">
            <v>32</v>
          </cell>
          <cell r="HW41">
            <v>32</v>
          </cell>
          <cell r="HX41">
            <v>32</v>
          </cell>
          <cell r="HY41">
            <v>32</v>
          </cell>
          <cell r="HZ41">
            <v>32</v>
          </cell>
          <cell r="IA41">
            <v>32</v>
          </cell>
          <cell r="IB41">
            <v>32</v>
          </cell>
          <cell r="IC41">
            <v>32</v>
          </cell>
          <cell r="ID41">
            <v>32</v>
          </cell>
          <cell r="IE41">
            <v>33</v>
          </cell>
          <cell r="IG41">
            <v>31</v>
          </cell>
          <cell r="IH41">
            <v>61</v>
          </cell>
          <cell r="II41">
            <v>93</v>
          </cell>
          <cell r="IJ41">
            <v>125</v>
          </cell>
          <cell r="IK41">
            <v>157</v>
          </cell>
          <cell r="IL41">
            <v>189</v>
          </cell>
          <cell r="IM41">
            <v>221</v>
          </cell>
          <cell r="IN41">
            <v>253</v>
          </cell>
          <cell r="IO41">
            <v>285</v>
          </cell>
          <cell r="IP41">
            <v>317</v>
          </cell>
          <cell r="IQ41">
            <v>349</v>
          </cell>
          <cell r="IR41">
            <v>382</v>
          </cell>
        </row>
        <row r="42">
          <cell r="GQ42" t="str">
            <v>za operacje przelewów, w tym:</v>
          </cell>
          <cell r="GR42">
            <v>82.859059999999999</v>
          </cell>
          <cell r="GS42">
            <v>81.203460000000007</v>
          </cell>
          <cell r="GT42">
            <v>88.576169999999991</v>
          </cell>
          <cell r="GU42">
            <v>88.86239999999998</v>
          </cell>
          <cell r="GV42">
            <v>74.905129999999986</v>
          </cell>
          <cell r="GW42">
            <v>89.63949000000008</v>
          </cell>
          <cell r="GX42">
            <v>80.614600000000053</v>
          </cell>
          <cell r="GY42">
            <v>80.707829999999944</v>
          </cell>
          <cell r="GZ42">
            <v>67.786039999999844</v>
          </cell>
          <cell r="HA42">
            <v>67.125220000000127</v>
          </cell>
          <cell r="HB42">
            <v>60.547789999999964</v>
          </cell>
          <cell r="HC42">
            <v>65.006210000000124</v>
          </cell>
          <cell r="HE42">
            <v>82.859059999999999</v>
          </cell>
          <cell r="HF42">
            <v>164.06252000000001</v>
          </cell>
          <cell r="HG42">
            <v>252.63869</v>
          </cell>
          <cell r="HH42">
            <v>341.50108999999998</v>
          </cell>
          <cell r="HI42">
            <v>416.40621999999996</v>
          </cell>
          <cell r="HJ42">
            <v>506.04571000000004</v>
          </cell>
          <cell r="HK42">
            <v>586.66031000000009</v>
          </cell>
          <cell r="HL42">
            <v>667.36814000000004</v>
          </cell>
          <cell r="HM42">
            <v>735.15417999999988</v>
          </cell>
          <cell r="HN42">
            <v>802.27940000000001</v>
          </cell>
          <cell r="HO42">
            <v>862.82718999999997</v>
          </cell>
          <cell r="HP42">
            <v>927.8334000000001</v>
          </cell>
          <cell r="HS42" t="str">
            <v>za operacje przelewów, w tym:</v>
          </cell>
          <cell r="HT42">
            <v>87</v>
          </cell>
          <cell r="HU42">
            <v>97</v>
          </cell>
          <cell r="HV42">
            <v>101</v>
          </cell>
          <cell r="HW42">
            <v>92</v>
          </cell>
          <cell r="HX42">
            <v>89</v>
          </cell>
          <cell r="HY42">
            <v>92</v>
          </cell>
          <cell r="HZ42">
            <v>84</v>
          </cell>
          <cell r="IA42">
            <v>83</v>
          </cell>
          <cell r="IB42">
            <v>86</v>
          </cell>
          <cell r="IC42">
            <v>88</v>
          </cell>
          <cell r="ID42">
            <v>86</v>
          </cell>
          <cell r="IE42">
            <v>86</v>
          </cell>
          <cell r="IG42">
            <v>87</v>
          </cell>
          <cell r="IH42">
            <v>184</v>
          </cell>
          <cell r="II42">
            <v>285</v>
          </cell>
          <cell r="IJ42">
            <v>377</v>
          </cell>
          <cell r="IK42">
            <v>466</v>
          </cell>
          <cell r="IL42">
            <v>558</v>
          </cell>
          <cell r="IM42">
            <v>642</v>
          </cell>
          <cell r="IN42">
            <v>725</v>
          </cell>
          <cell r="IO42">
            <v>811</v>
          </cell>
          <cell r="IP42">
            <v>899</v>
          </cell>
          <cell r="IQ42">
            <v>985</v>
          </cell>
          <cell r="IR42">
            <v>1071</v>
          </cell>
        </row>
        <row r="43">
          <cell r="GQ43" t="str">
            <v>za operacje przelewów ELIXIR</v>
          </cell>
          <cell r="GR43">
            <v>22.60051</v>
          </cell>
          <cell r="GS43">
            <v>21.049880000000009</v>
          </cell>
          <cell r="GT43">
            <v>24.441589999999998</v>
          </cell>
          <cell r="GU43">
            <v>32.05725000000001</v>
          </cell>
          <cell r="GV43">
            <v>30.927099999999967</v>
          </cell>
          <cell r="GW43">
            <v>22.456940000000003</v>
          </cell>
          <cell r="GX43">
            <v>30.445760000000035</v>
          </cell>
          <cell r="GY43">
            <v>28.029219999999981</v>
          </cell>
          <cell r="GZ43">
            <v>14.96166999999997</v>
          </cell>
          <cell r="HA43">
            <v>19.25789000000006</v>
          </cell>
          <cell r="HB43">
            <v>16.163609999999949</v>
          </cell>
          <cell r="HC43">
            <v>16.445860000000039</v>
          </cell>
          <cell r="HE43">
            <v>22.60051</v>
          </cell>
          <cell r="HF43">
            <v>43.650390000000009</v>
          </cell>
          <cell r="HG43">
            <v>68.091980000000007</v>
          </cell>
          <cell r="HH43">
            <v>100.14923000000002</v>
          </cell>
          <cell r="HI43">
            <v>131.07632999999998</v>
          </cell>
          <cell r="HJ43">
            <v>153.53326999999999</v>
          </cell>
          <cell r="HK43">
            <v>183.97903000000002</v>
          </cell>
          <cell r="HL43">
            <v>212.00825</v>
          </cell>
          <cell r="HM43">
            <v>226.96991999999997</v>
          </cell>
          <cell r="HN43">
            <v>246.22781000000003</v>
          </cell>
          <cell r="HO43">
            <v>262.39141999999998</v>
          </cell>
          <cell r="HP43">
            <v>278.83728000000002</v>
          </cell>
          <cell r="HS43" t="str">
            <v>za operacje przelewów ELIXIR</v>
          </cell>
          <cell r="HT43">
            <v>27</v>
          </cell>
          <cell r="HU43">
            <v>27</v>
          </cell>
          <cell r="HV43">
            <v>28</v>
          </cell>
          <cell r="HW43">
            <v>27</v>
          </cell>
          <cell r="HX43">
            <v>28</v>
          </cell>
          <cell r="HY43">
            <v>28</v>
          </cell>
          <cell r="HZ43">
            <v>26</v>
          </cell>
          <cell r="IA43">
            <v>26</v>
          </cell>
          <cell r="IB43">
            <v>27</v>
          </cell>
          <cell r="IC43">
            <v>28</v>
          </cell>
          <cell r="ID43">
            <v>29</v>
          </cell>
          <cell r="IE43">
            <v>29</v>
          </cell>
          <cell r="IG43">
            <v>27</v>
          </cell>
          <cell r="IH43">
            <v>54</v>
          </cell>
          <cell r="II43">
            <v>82</v>
          </cell>
          <cell r="IJ43">
            <v>109</v>
          </cell>
          <cell r="IK43">
            <v>137</v>
          </cell>
          <cell r="IL43">
            <v>165</v>
          </cell>
          <cell r="IM43">
            <v>191</v>
          </cell>
          <cell r="IN43">
            <v>217</v>
          </cell>
          <cell r="IO43">
            <v>244</v>
          </cell>
          <cell r="IP43">
            <v>272</v>
          </cell>
          <cell r="IQ43">
            <v>301</v>
          </cell>
          <cell r="IR43">
            <v>330</v>
          </cell>
        </row>
        <row r="44">
          <cell r="GQ44" t="str">
            <v>za operacje Infokonto</v>
          </cell>
          <cell r="GR44">
            <v>43.573140000000009</v>
          </cell>
          <cell r="GS44">
            <v>44.069789999999998</v>
          </cell>
          <cell r="GT44">
            <v>47.729479999999995</v>
          </cell>
          <cell r="GU44">
            <v>37.398629999999969</v>
          </cell>
          <cell r="GV44">
            <v>33.727700000000056</v>
          </cell>
          <cell r="GW44">
            <v>52.92249000000001</v>
          </cell>
          <cell r="GX44">
            <v>36.940989999999999</v>
          </cell>
          <cell r="GY44">
            <v>36.33762999999999</v>
          </cell>
          <cell r="GZ44">
            <v>41.956399999999917</v>
          </cell>
          <cell r="HA44">
            <v>37.031999999999982</v>
          </cell>
          <cell r="HB44">
            <v>34.396240000000034</v>
          </cell>
          <cell r="HC44">
            <v>39.307859999999948</v>
          </cell>
          <cell r="HE44">
            <v>43.573140000000009</v>
          </cell>
          <cell r="HF44">
            <v>87.642930000000007</v>
          </cell>
          <cell r="HG44">
            <v>135.37241</v>
          </cell>
          <cell r="HH44">
            <v>172.77103999999997</v>
          </cell>
          <cell r="HI44">
            <v>206.49874000000003</v>
          </cell>
          <cell r="HJ44">
            <v>259.42123000000004</v>
          </cell>
          <cell r="HK44">
            <v>296.36222000000004</v>
          </cell>
          <cell r="HL44">
            <v>332.69985000000003</v>
          </cell>
          <cell r="HM44">
            <v>374.65625</v>
          </cell>
          <cell r="HN44">
            <v>411.68824999999998</v>
          </cell>
          <cell r="HO44">
            <v>446.08449000000002</v>
          </cell>
          <cell r="HP44">
            <v>485.39234999999996</v>
          </cell>
          <cell r="HS44" t="str">
            <v>za operacje Infokonto</v>
          </cell>
          <cell r="HT44">
            <v>40</v>
          </cell>
          <cell r="HU44">
            <v>50</v>
          </cell>
          <cell r="HV44">
            <v>52</v>
          </cell>
          <cell r="HW44">
            <v>44</v>
          </cell>
          <cell r="HX44">
            <v>40</v>
          </cell>
          <cell r="HY44">
            <v>43</v>
          </cell>
          <cell r="HZ44">
            <v>37</v>
          </cell>
          <cell r="IA44">
            <v>36</v>
          </cell>
          <cell r="IB44">
            <v>38</v>
          </cell>
          <cell r="IC44">
            <v>39</v>
          </cell>
          <cell r="ID44">
            <v>36</v>
          </cell>
          <cell r="IE44">
            <v>36</v>
          </cell>
          <cell r="IG44">
            <v>40</v>
          </cell>
          <cell r="IH44">
            <v>90</v>
          </cell>
          <cell r="II44">
            <v>142</v>
          </cell>
          <cell r="IJ44">
            <v>186</v>
          </cell>
          <cell r="IK44">
            <v>226</v>
          </cell>
          <cell r="IL44">
            <v>269</v>
          </cell>
          <cell r="IM44">
            <v>306</v>
          </cell>
          <cell r="IN44">
            <v>342</v>
          </cell>
          <cell r="IO44">
            <v>380</v>
          </cell>
          <cell r="IP44">
            <v>419</v>
          </cell>
          <cell r="IQ44">
            <v>455</v>
          </cell>
          <cell r="IR44">
            <v>491</v>
          </cell>
        </row>
        <row r="45">
          <cell r="GQ45" t="str">
            <v>za operacje przelewów zbiorczych</v>
          </cell>
          <cell r="GR45">
            <v>16.685410000000001</v>
          </cell>
          <cell r="GS45">
            <v>16.083789999999997</v>
          </cell>
          <cell r="GT45">
            <v>16.405100000000004</v>
          </cell>
          <cell r="GU45">
            <v>19.40652</v>
          </cell>
          <cell r="GV45">
            <v>10.250330000000005</v>
          </cell>
          <cell r="GW45">
            <v>14.260059999999982</v>
          </cell>
          <cell r="GX45">
            <v>13.227850000000004</v>
          </cell>
          <cell r="GY45">
            <v>16.340980000000002</v>
          </cell>
          <cell r="GZ45">
            <v>10.867969999999971</v>
          </cell>
          <cell r="HA45">
            <v>10.835330000000027</v>
          </cell>
          <cell r="HB45">
            <v>9.9879400000000089</v>
          </cell>
          <cell r="HC45">
            <v>9.252490000000023</v>
          </cell>
          <cell r="HE45">
            <v>16.685410000000001</v>
          </cell>
          <cell r="HF45">
            <v>32.769199999999998</v>
          </cell>
          <cell r="HG45">
            <v>49.174300000000002</v>
          </cell>
          <cell r="HH45">
            <v>68.580820000000003</v>
          </cell>
          <cell r="HI45">
            <v>78.831150000000008</v>
          </cell>
          <cell r="HJ45">
            <v>93.09120999999999</v>
          </cell>
          <cell r="HK45">
            <v>106.31905999999999</v>
          </cell>
          <cell r="HL45">
            <v>122.66004</v>
          </cell>
          <cell r="HM45">
            <v>133.52800999999997</v>
          </cell>
          <cell r="HN45">
            <v>144.36333999999999</v>
          </cell>
          <cell r="HO45">
            <v>154.35128</v>
          </cell>
          <cell r="HP45">
            <v>163.60377000000003</v>
          </cell>
          <cell r="HS45" t="str">
            <v>za operacje przelewów zbiorczych</v>
          </cell>
          <cell r="HT45">
            <v>20</v>
          </cell>
          <cell r="HU45">
            <v>20</v>
          </cell>
          <cell r="HV45">
            <v>21</v>
          </cell>
          <cell r="HW45">
            <v>21</v>
          </cell>
          <cell r="HX45">
            <v>21</v>
          </cell>
          <cell r="HY45">
            <v>21</v>
          </cell>
          <cell r="HZ45">
            <v>21</v>
          </cell>
          <cell r="IA45">
            <v>21</v>
          </cell>
          <cell r="IB45">
            <v>21</v>
          </cell>
          <cell r="IC45">
            <v>21</v>
          </cell>
          <cell r="ID45">
            <v>21</v>
          </cell>
          <cell r="IE45">
            <v>21</v>
          </cell>
          <cell r="IG45">
            <v>20</v>
          </cell>
          <cell r="IH45">
            <v>40</v>
          </cell>
          <cell r="II45">
            <v>61</v>
          </cell>
          <cell r="IJ45">
            <v>82</v>
          </cell>
          <cell r="IK45">
            <v>103</v>
          </cell>
          <cell r="IL45">
            <v>124</v>
          </cell>
          <cell r="IM45">
            <v>145</v>
          </cell>
          <cell r="IN45">
            <v>166</v>
          </cell>
          <cell r="IO45">
            <v>187</v>
          </cell>
          <cell r="IP45">
            <v>208</v>
          </cell>
          <cell r="IQ45">
            <v>229</v>
          </cell>
          <cell r="IR45">
            <v>250</v>
          </cell>
        </row>
        <row r="46">
          <cell r="GQ46" t="str">
            <v>zlecenia</v>
          </cell>
          <cell r="GR46">
            <v>3.8374999999999999</v>
          </cell>
          <cell r="GS46">
            <v>3.7245699999999995</v>
          </cell>
          <cell r="GT46">
            <v>3.3994200000000001</v>
          </cell>
          <cell r="GU46">
            <v>3.3333500000000011</v>
          </cell>
          <cell r="GV46">
            <v>3.2113099999999974</v>
          </cell>
          <cell r="GW46">
            <v>2.9950700000000019</v>
          </cell>
          <cell r="GX46">
            <v>2.9838799999999992</v>
          </cell>
          <cell r="GY46">
            <v>2.9847499999999982</v>
          </cell>
          <cell r="GZ46">
            <v>3.0013400000000026</v>
          </cell>
          <cell r="HA46">
            <v>3.2902500000000003</v>
          </cell>
          <cell r="HB46">
            <v>3.1802700000000002</v>
          </cell>
          <cell r="HC46">
            <v>2.9770400000000024</v>
          </cell>
          <cell r="HE46">
            <v>3.8374999999999999</v>
          </cell>
          <cell r="HF46">
            <v>7.5620699999999994</v>
          </cell>
          <cell r="HG46">
            <v>10.96149</v>
          </cell>
          <cell r="HH46">
            <v>14.294840000000001</v>
          </cell>
          <cell r="HI46">
            <v>17.506149999999998</v>
          </cell>
          <cell r="HJ46">
            <v>20.50122</v>
          </cell>
          <cell r="HK46">
            <v>23.485099999999999</v>
          </cell>
          <cell r="HL46">
            <v>26.469849999999997</v>
          </cell>
          <cell r="HM46">
            <v>29.47119</v>
          </cell>
          <cell r="HN46">
            <v>32.76144</v>
          </cell>
          <cell r="HO46">
            <v>35.94171</v>
          </cell>
          <cell r="HP46">
            <v>38.918750000000003</v>
          </cell>
          <cell r="HS46" t="str">
            <v>zlecenia</v>
          </cell>
          <cell r="HT46">
            <v>0</v>
          </cell>
          <cell r="HU46">
            <v>0</v>
          </cell>
          <cell r="HV46">
            <v>0</v>
          </cell>
          <cell r="HW46">
            <v>0</v>
          </cell>
          <cell r="HX46">
            <v>0</v>
          </cell>
          <cell r="HY46">
            <v>0</v>
          </cell>
          <cell r="HZ46">
            <v>0</v>
          </cell>
          <cell r="IA46">
            <v>0</v>
          </cell>
          <cell r="IB46">
            <v>0</v>
          </cell>
          <cell r="IC46">
            <v>0</v>
          </cell>
          <cell r="ID46">
            <v>0</v>
          </cell>
          <cell r="IE46">
            <v>0</v>
          </cell>
          <cell r="IG46">
            <v>0</v>
          </cell>
          <cell r="IH46">
            <v>0</v>
          </cell>
          <cell r="II46">
            <v>0</v>
          </cell>
          <cell r="IJ46">
            <v>0</v>
          </cell>
          <cell r="IK46">
            <v>0</v>
          </cell>
          <cell r="IL46">
            <v>0</v>
          </cell>
          <cell r="IM46">
            <v>0</v>
          </cell>
          <cell r="IN46">
            <v>0</v>
          </cell>
          <cell r="IO46">
            <v>0</v>
          </cell>
          <cell r="IP46">
            <v>0</v>
          </cell>
          <cell r="IQ46">
            <v>0</v>
          </cell>
          <cell r="IR46">
            <v>0</v>
          </cell>
        </row>
        <row r="47">
          <cell r="GQ47" t="str">
            <v>operacje kasowe</v>
          </cell>
          <cell r="GR47">
            <v>25.422779999999999</v>
          </cell>
          <cell r="GS47">
            <v>37.798450000000003</v>
          </cell>
          <cell r="GT47">
            <v>43.048420000000007</v>
          </cell>
          <cell r="GU47">
            <v>31.238139999999987</v>
          </cell>
          <cell r="GV47">
            <v>50.056170000000009</v>
          </cell>
          <cell r="GW47">
            <v>24.377119999999991</v>
          </cell>
          <cell r="GX47">
            <v>20.49781999999999</v>
          </cell>
          <cell r="GY47">
            <v>21.742160000000013</v>
          </cell>
          <cell r="GZ47">
            <v>26.248640000000023</v>
          </cell>
          <cell r="HA47">
            <v>24.834319999999991</v>
          </cell>
          <cell r="HB47">
            <v>26.312909999999931</v>
          </cell>
          <cell r="HC47">
            <v>27.546740000000113</v>
          </cell>
          <cell r="HE47">
            <v>25.422779999999999</v>
          </cell>
          <cell r="HF47">
            <v>63.221230000000006</v>
          </cell>
          <cell r="HG47">
            <v>106.26965000000001</v>
          </cell>
          <cell r="HH47">
            <v>137.50779</v>
          </cell>
          <cell r="HI47">
            <v>187.56396000000001</v>
          </cell>
          <cell r="HJ47">
            <v>211.94108</v>
          </cell>
          <cell r="HK47">
            <v>232.43889999999999</v>
          </cell>
          <cell r="HL47">
            <v>254.18106</v>
          </cell>
          <cell r="HM47">
            <v>280.42970000000003</v>
          </cell>
          <cell r="HN47">
            <v>305.26402000000002</v>
          </cell>
          <cell r="HO47">
            <v>331.57692999999995</v>
          </cell>
          <cell r="HP47">
            <v>359.12367000000006</v>
          </cell>
          <cell r="HS47" t="str">
            <v>operacje kasowe</v>
          </cell>
          <cell r="HT47">
            <v>24</v>
          </cell>
          <cell r="HU47">
            <v>33</v>
          </cell>
          <cell r="HV47">
            <v>49</v>
          </cell>
          <cell r="HW47">
            <v>28</v>
          </cell>
          <cell r="HX47">
            <v>33</v>
          </cell>
          <cell r="HY47">
            <v>25</v>
          </cell>
          <cell r="HZ47">
            <v>18</v>
          </cell>
          <cell r="IA47">
            <v>19</v>
          </cell>
          <cell r="IB47">
            <v>28</v>
          </cell>
          <cell r="IC47">
            <v>23</v>
          </cell>
          <cell r="ID47">
            <v>29</v>
          </cell>
          <cell r="IE47">
            <v>27</v>
          </cell>
          <cell r="IG47">
            <v>24</v>
          </cell>
          <cell r="IH47">
            <v>57</v>
          </cell>
          <cell r="II47">
            <v>106</v>
          </cell>
          <cell r="IJ47">
            <v>134</v>
          </cell>
          <cell r="IK47">
            <v>167</v>
          </cell>
          <cell r="IL47">
            <v>192</v>
          </cell>
          <cell r="IM47">
            <v>210</v>
          </cell>
          <cell r="IN47">
            <v>229</v>
          </cell>
          <cell r="IO47">
            <v>257</v>
          </cell>
          <cell r="IP47">
            <v>280</v>
          </cell>
          <cell r="IQ47">
            <v>309</v>
          </cell>
          <cell r="IR47">
            <v>336</v>
          </cell>
        </row>
        <row r="48">
          <cell r="GQ48" t="str">
            <v>masowe płatności</v>
          </cell>
          <cell r="GR48">
            <v>2.8043</v>
          </cell>
          <cell r="GS48">
            <v>4.1034999999999986</v>
          </cell>
          <cell r="GT48">
            <v>5.5029000000000012</v>
          </cell>
          <cell r="GU48">
            <v>2.9444999999999979</v>
          </cell>
          <cell r="GV48">
            <v>3.5199999999999978</v>
          </cell>
          <cell r="GW48">
            <v>2.9375</v>
          </cell>
          <cell r="GX48">
            <v>3.2233000000000054</v>
          </cell>
          <cell r="GY48">
            <v>2.832099999999997</v>
          </cell>
          <cell r="GZ48">
            <v>3.7883000000000031</v>
          </cell>
          <cell r="HA48">
            <v>3.7407000000000004</v>
          </cell>
          <cell r="HB48">
            <v>4.7184999999999988</v>
          </cell>
          <cell r="HC48">
            <v>3.8950499999999977</v>
          </cell>
          <cell r="HE48">
            <v>2.8043</v>
          </cell>
          <cell r="HF48">
            <v>6.9077999999999991</v>
          </cell>
          <cell r="HG48">
            <v>12.4107</v>
          </cell>
          <cell r="HH48">
            <v>15.355199999999998</v>
          </cell>
          <cell r="HI48">
            <v>18.875199999999996</v>
          </cell>
          <cell r="HJ48">
            <v>21.812699999999996</v>
          </cell>
          <cell r="HK48">
            <v>25.036000000000001</v>
          </cell>
          <cell r="HL48">
            <v>27.868099999999998</v>
          </cell>
          <cell r="HM48">
            <v>31.656400000000001</v>
          </cell>
          <cell r="HN48">
            <v>35.397100000000002</v>
          </cell>
          <cell r="HO48">
            <v>40.115600000000001</v>
          </cell>
          <cell r="HP48">
            <v>44.010649999999998</v>
          </cell>
          <cell r="HS48" t="str">
            <v>masowe płatności</v>
          </cell>
          <cell r="HT48">
            <v>4</v>
          </cell>
          <cell r="HU48">
            <v>4</v>
          </cell>
          <cell r="HV48">
            <v>4</v>
          </cell>
          <cell r="HW48">
            <v>4</v>
          </cell>
          <cell r="HX48">
            <v>5</v>
          </cell>
          <cell r="HY48">
            <v>5</v>
          </cell>
          <cell r="HZ48">
            <v>5</v>
          </cell>
          <cell r="IA48">
            <v>6</v>
          </cell>
          <cell r="IB48">
            <v>6</v>
          </cell>
          <cell r="IC48">
            <v>6</v>
          </cell>
          <cell r="ID48">
            <v>6</v>
          </cell>
          <cell r="IE48">
            <v>6</v>
          </cell>
          <cell r="IG48">
            <v>4</v>
          </cell>
          <cell r="IH48">
            <v>8</v>
          </cell>
          <cell r="II48">
            <v>12</v>
          </cell>
          <cell r="IJ48">
            <v>16</v>
          </cell>
          <cell r="IK48">
            <v>21</v>
          </cell>
          <cell r="IL48">
            <v>26</v>
          </cell>
          <cell r="IM48">
            <v>31</v>
          </cell>
          <cell r="IN48">
            <v>37</v>
          </cell>
          <cell r="IO48">
            <v>43</v>
          </cell>
          <cell r="IP48">
            <v>49</v>
          </cell>
          <cell r="IQ48">
            <v>55</v>
          </cell>
          <cell r="IR48">
            <v>61</v>
          </cell>
        </row>
        <row r="49">
          <cell r="GQ49" t="str">
            <v>wyciąg elektroniczny</v>
          </cell>
          <cell r="GR49">
            <v>0</v>
          </cell>
          <cell r="GS49">
            <v>0</v>
          </cell>
          <cell r="GT49">
            <v>0</v>
          </cell>
          <cell r="GU49">
            <v>0</v>
          </cell>
          <cell r="GV49">
            <v>0</v>
          </cell>
          <cell r="GW49">
            <v>0</v>
          </cell>
          <cell r="GX49">
            <v>0</v>
          </cell>
          <cell r="GY49">
            <v>0</v>
          </cell>
          <cell r="GZ49">
            <v>0</v>
          </cell>
          <cell r="HA49">
            <v>0</v>
          </cell>
          <cell r="HB49">
            <v>0</v>
          </cell>
          <cell r="HC49">
            <v>0</v>
          </cell>
          <cell r="HE49">
            <v>0</v>
          </cell>
          <cell r="HF49">
            <v>0</v>
          </cell>
          <cell r="HG49">
            <v>0</v>
          </cell>
          <cell r="HH49">
            <v>0</v>
          </cell>
          <cell r="HI49">
            <v>0</v>
          </cell>
          <cell r="HJ49">
            <v>0</v>
          </cell>
          <cell r="HK49">
            <v>0</v>
          </cell>
          <cell r="HL49">
            <v>0</v>
          </cell>
          <cell r="HM49">
            <v>0</v>
          </cell>
          <cell r="HN49">
            <v>0</v>
          </cell>
          <cell r="HO49">
            <v>0</v>
          </cell>
          <cell r="HP49">
            <v>0</v>
          </cell>
          <cell r="HS49" t="str">
            <v>wyciąg elektroniczny</v>
          </cell>
          <cell r="HT49">
            <v>0</v>
          </cell>
          <cell r="HU49">
            <v>0</v>
          </cell>
          <cell r="HV49">
            <v>0</v>
          </cell>
          <cell r="HW49">
            <v>0</v>
          </cell>
          <cell r="HX49">
            <v>0</v>
          </cell>
          <cell r="HY49">
            <v>0</v>
          </cell>
          <cell r="HZ49">
            <v>0</v>
          </cell>
          <cell r="IA49">
            <v>0</v>
          </cell>
          <cell r="IB49">
            <v>0</v>
          </cell>
          <cell r="IC49">
            <v>0</v>
          </cell>
          <cell r="ID49">
            <v>0</v>
          </cell>
          <cell r="IE49">
            <v>0</v>
          </cell>
          <cell r="IG49">
            <v>0</v>
          </cell>
          <cell r="IH49">
            <v>0</v>
          </cell>
          <cell r="II49">
            <v>0</v>
          </cell>
          <cell r="IJ49">
            <v>0</v>
          </cell>
          <cell r="IK49">
            <v>0</v>
          </cell>
          <cell r="IL49">
            <v>0</v>
          </cell>
          <cell r="IM49">
            <v>0</v>
          </cell>
          <cell r="IN49">
            <v>0</v>
          </cell>
          <cell r="IO49">
            <v>0</v>
          </cell>
          <cell r="IP49">
            <v>0</v>
          </cell>
          <cell r="IQ49">
            <v>0</v>
          </cell>
          <cell r="IR49">
            <v>0</v>
          </cell>
        </row>
        <row r="50">
          <cell r="GQ50" t="str">
            <v>wydanie, realizacje i obsługę kart płatniczych</v>
          </cell>
          <cell r="GR50">
            <v>3.9900000000000005E-3</v>
          </cell>
          <cell r="GS50">
            <v>3.9900000000000005E-3</v>
          </cell>
          <cell r="GT50">
            <v>3.9900000000000005E-3</v>
          </cell>
          <cell r="GU50">
            <v>3.9900000000000005E-3</v>
          </cell>
          <cell r="GV50">
            <v>3.989999999999997E-3</v>
          </cell>
          <cell r="GW50">
            <v>3.990000000000004E-3</v>
          </cell>
          <cell r="GX50">
            <v>3.989999999999997E-3</v>
          </cell>
          <cell r="GY50">
            <v>1.5959999999999998E-2</v>
          </cell>
          <cell r="GZ50">
            <v>1.5959999999999995E-2</v>
          </cell>
          <cell r="HA50">
            <v>0</v>
          </cell>
          <cell r="HB50">
            <v>2.3E-2</v>
          </cell>
          <cell r="HC50">
            <v>2.4999999999999994E-2</v>
          </cell>
          <cell r="HE50">
            <v>3.9900000000000005E-3</v>
          </cell>
          <cell r="HF50">
            <v>7.980000000000001E-3</v>
          </cell>
          <cell r="HG50">
            <v>1.1970000000000001E-2</v>
          </cell>
          <cell r="HH50">
            <v>1.5960000000000002E-2</v>
          </cell>
          <cell r="HI50">
            <v>1.9949999999999999E-2</v>
          </cell>
          <cell r="HJ50">
            <v>2.3940000000000003E-2</v>
          </cell>
          <cell r="HK50">
            <v>2.793E-2</v>
          </cell>
          <cell r="HL50">
            <v>4.3889999999999998E-2</v>
          </cell>
          <cell r="HM50">
            <v>5.9849999999999993E-2</v>
          </cell>
          <cell r="HN50">
            <v>5.9849999999999993E-2</v>
          </cell>
          <cell r="HO50">
            <v>8.2849999999999993E-2</v>
          </cell>
          <cell r="HP50">
            <v>0.10784999999999999</v>
          </cell>
          <cell r="HS50" t="str">
            <v>wydanie, realizacje i obsługę kart płatniczych</v>
          </cell>
          <cell r="HT50">
            <v>0</v>
          </cell>
          <cell r="HU50">
            <v>0</v>
          </cell>
          <cell r="HV50">
            <v>0</v>
          </cell>
          <cell r="HW50">
            <v>0</v>
          </cell>
          <cell r="HX50">
            <v>0</v>
          </cell>
          <cell r="HY50">
            <v>0</v>
          </cell>
          <cell r="HZ50">
            <v>0</v>
          </cell>
          <cell r="IA50">
            <v>0</v>
          </cell>
          <cell r="IB50">
            <v>0</v>
          </cell>
          <cell r="IC50">
            <v>0</v>
          </cell>
          <cell r="ID50">
            <v>0</v>
          </cell>
          <cell r="IE50">
            <v>0</v>
          </cell>
          <cell r="IG50">
            <v>0</v>
          </cell>
          <cell r="IH50">
            <v>0</v>
          </cell>
          <cell r="II50">
            <v>0</v>
          </cell>
          <cell r="IJ50">
            <v>0</v>
          </cell>
          <cell r="IK50">
            <v>0</v>
          </cell>
          <cell r="IL50">
            <v>0</v>
          </cell>
          <cell r="IM50">
            <v>0</v>
          </cell>
          <cell r="IN50">
            <v>0</v>
          </cell>
          <cell r="IO50">
            <v>0</v>
          </cell>
          <cell r="IP50">
            <v>0</v>
          </cell>
          <cell r="IQ50">
            <v>0</v>
          </cell>
          <cell r="IR50">
            <v>0</v>
          </cell>
        </row>
        <row r="51">
          <cell r="GQ51" t="str">
            <v>pozostałe</v>
          </cell>
          <cell r="GR51">
            <v>47.178950000000015</v>
          </cell>
          <cell r="GS51">
            <v>49.105659999999986</v>
          </cell>
          <cell r="GT51">
            <v>43.080439999999996</v>
          </cell>
          <cell r="GU51">
            <v>55.399110000000007</v>
          </cell>
          <cell r="GV51">
            <v>46.099130000000002</v>
          </cell>
          <cell r="GW51">
            <v>44.221589999999992</v>
          </cell>
          <cell r="GX51">
            <v>47.171929999999975</v>
          </cell>
          <cell r="GY51">
            <v>40.688800000000015</v>
          </cell>
          <cell r="GZ51">
            <v>41.117160000000013</v>
          </cell>
          <cell r="HA51">
            <v>40.541470000000061</v>
          </cell>
          <cell r="HB51">
            <v>49.668999999999983</v>
          </cell>
          <cell r="HC51">
            <v>43.522919999999942</v>
          </cell>
          <cell r="HE51">
            <v>47.178950000000015</v>
          </cell>
          <cell r="HF51">
            <v>96.284610000000001</v>
          </cell>
          <cell r="HG51">
            <v>139.36505</v>
          </cell>
          <cell r="HH51">
            <v>194.76416</v>
          </cell>
          <cell r="HI51">
            <v>240.86329000000001</v>
          </cell>
          <cell r="HJ51">
            <v>285.08488</v>
          </cell>
          <cell r="HK51">
            <v>332.25680999999997</v>
          </cell>
          <cell r="HL51">
            <v>372.94560999999999</v>
          </cell>
          <cell r="HM51">
            <v>414.06277</v>
          </cell>
          <cell r="HN51">
            <v>454.60424000000006</v>
          </cell>
          <cell r="HO51">
            <v>504.27324000000004</v>
          </cell>
          <cell r="HP51">
            <v>547.79615999999999</v>
          </cell>
          <cell r="HS51" t="str">
            <v>pozostałe</v>
          </cell>
          <cell r="HT51">
            <v>47</v>
          </cell>
          <cell r="HU51">
            <v>45</v>
          </cell>
          <cell r="HV51">
            <v>45</v>
          </cell>
          <cell r="HW51">
            <v>49</v>
          </cell>
          <cell r="HX51">
            <v>49</v>
          </cell>
          <cell r="HY51">
            <v>44</v>
          </cell>
          <cell r="HZ51">
            <v>46</v>
          </cell>
          <cell r="IA51">
            <v>42</v>
          </cell>
          <cell r="IB51">
            <v>46</v>
          </cell>
          <cell r="IC51">
            <v>47</v>
          </cell>
          <cell r="ID51">
            <v>47</v>
          </cell>
          <cell r="IE51">
            <v>45</v>
          </cell>
          <cell r="IG51">
            <v>47</v>
          </cell>
          <cell r="IH51">
            <v>92</v>
          </cell>
          <cell r="II51">
            <v>137</v>
          </cell>
          <cell r="IJ51">
            <v>186</v>
          </cell>
          <cell r="IK51">
            <v>235</v>
          </cell>
          <cell r="IL51">
            <v>279</v>
          </cell>
          <cell r="IM51">
            <v>325</v>
          </cell>
          <cell r="IN51">
            <v>367</v>
          </cell>
          <cell r="IO51">
            <v>413</v>
          </cell>
          <cell r="IP51">
            <v>460</v>
          </cell>
          <cell r="IQ51">
            <v>507</v>
          </cell>
          <cell r="IR51">
            <v>552</v>
          </cell>
        </row>
        <row r="53">
          <cell r="GQ53" t="str">
            <v>od osób fizycznych w sieci własnej i sieci PP:</v>
          </cell>
          <cell r="GR53">
            <v>983.77931999999998</v>
          </cell>
          <cell r="GS53">
            <v>1071.7330499999998</v>
          </cell>
          <cell r="GT53">
            <v>1040.6096000000002</v>
          </cell>
          <cell r="GU53">
            <v>1030.0130499999996</v>
          </cell>
          <cell r="GV53">
            <v>1023.8245700000007</v>
          </cell>
          <cell r="GW53">
            <v>1072.0802399999993</v>
          </cell>
          <cell r="GX53">
            <v>1131.0838400000002</v>
          </cell>
          <cell r="GY53">
            <v>1094.3620899999996</v>
          </cell>
          <cell r="GZ53">
            <v>1294.7623100000001</v>
          </cell>
          <cell r="HA53">
            <v>1367.7092900000025</v>
          </cell>
          <cell r="HB53">
            <v>1340.1980600000006</v>
          </cell>
          <cell r="HC53">
            <v>1447.804699999997</v>
          </cell>
          <cell r="HE53">
            <v>983.77931999999998</v>
          </cell>
          <cell r="HF53">
            <v>2055.5123699999999</v>
          </cell>
          <cell r="HG53">
            <v>3096.1219700000001</v>
          </cell>
          <cell r="HH53">
            <v>4126.1350199999997</v>
          </cell>
          <cell r="HI53">
            <v>5149.9595900000004</v>
          </cell>
          <cell r="HJ53">
            <v>6222.0398299999997</v>
          </cell>
          <cell r="HK53">
            <v>7353.1236699999999</v>
          </cell>
          <cell r="HL53">
            <v>8447.4857599999996</v>
          </cell>
          <cell r="HM53">
            <v>9742.2480699999996</v>
          </cell>
          <cell r="HN53">
            <v>11109.957360000002</v>
          </cell>
          <cell r="HO53">
            <v>12450.155420000003</v>
          </cell>
          <cell r="HP53">
            <v>13897.96012</v>
          </cell>
          <cell r="HS53" t="str">
            <v>od osób fizycznych w sieci własnej i sieci PP:</v>
          </cell>
          <cell r="HT53">
            <v>1511.3935548461002</v>
          </cell>
          <cell r="HU53">
            <v>1629.8118757020793</v>
          </cell>
          <cell r="HV53">
            <v>1667.9016021565519</v>
          </cell>
          <cell r="HW53">
            <v>1799.6912851723039</v>
          </cell>
          <cell r="HX53">
            <v>1921.3666356691544</v>
          </cell>
          <cell r="HY53">
            <v>1973.0607406128374</v>
          </cell>
          <cell r="HZ53">
            <v>1944.0027882869281</v>
          </cell>
          <cell r="IA53">
            <v>1992.9679049678093</v>
          </cell>
          <cell r="IB53">
            <v>2056.5425845783311</v>
          </cell>
          <cell r="IC53">
            <v>2202.8277313877497</v>
          </cell>
          <cell r="ID53">
            <v>2270.4066429282875</v>
          </cell>
          <cell r="IE53">
            <v>2248.5160394788522</v>
          </cell>
          <cell r="IG53">
            <v>1511.3935548461002</v>
          </cell>
          <cell r="IH53">
            <v>3141.2054305481797</v>
          </cell>
          <cell r="II53">
            <v>4809.1070327047319</v>
          </cell>
          <cell r="IJ53">
            <v>6608.7983178770355</v>
          </cell>
          <cell r="IK53">
            <v>8530.1649535461893</v>
          </cell>
          <cell r="IL53">
            <v>10503.225694159028</v>
          </cell>
          <cell r="IM53">
            <v>12447.228482445957</v>
          </cell>
          <cell r="IN53">
            <v>14440.196387413765</v>
          </cell>
          <cell r="IO53">
            <v>16496.738971992098</v>
          </cell>
          <cell r="IP53">
            <v>18699.566703379845</v>
          </cell>
          <cell r="IQ53">
            <v>20969.973346308132</v>
          </cell>
          <cell r="IR53">
            <v>23218.489385786983</v>
          </cell>
        </row>
        <row r="54">
          <cell r="GQ54" t="str">
            <v xml:space="preserve">za otwarcie i prowadzenie rachunków </v>
          </cell>
          <cell r="GR54">
            <v>632.23695999999995</v>
          </cell>
          <cell r="GS54">
            <v>632.49124000000006</v>
          </cell>
          <cell r="GT54">
            <v>633.83796000000007</v>
          </cell>
          <cell r="GU54">
            <v>644.97307999999953</v>
          </cell>
          <cell r="GV54">
            <v>636.17032000000063</v>
          </cell>
          <cell r="GW54">
            <v>634.75757999999996</v>
          </cell>
          <cell r="GX54">
            <v>647.80127000000039</v>
          </cell>
          <cell r="GY54">
            <v>655.70384999999987</v>
          </cell>
          <cell r="GZ54">
            <v>871.26540999999997</v>
          </cell>
          <cell r="HA54">
            <v>889.81311000000005</v>
          </cell>
          <cell r="HB54">
            <v>896.94303000000036</v>
          </cell>
          <cell r="HC54">
            <v>919.09457999999995</v>
          </cell>
          <cell r="HE54">
            <v>632.23695999999995</v>
          </cell>
          <cell r="HF54">
            <v>1264.7282</v>
          </cell>
          <cell r="HG54">
            <v>1898.5661600000001</v>
          </cell>
          <cell r="HH54">
            <v>2543.5392399999996</v>
          </cell>
          <cell r="HI54">
            <v>3179.7095600000002</v>
          </cell>
          <cell r="HJ54">
            <v>3814.4671400000002</v>
          </cell>
          <cell r="HK54">
            <v>4462.2684100000006</v>
          </cell>
          <cell r="HL54">
            <v>5117.9722600000005</v>
          </cell>
          <cell r="HM54">
            <v>5989.2376700000004</v>
          </cell>
          <cell r="HN54">
            <v>6879.0507800000005</v>
          </cell>
          <cell r="HO54">
            <v>7775.9938100000008</v>
          </cell>
          <cell r="HP54">
            <v>8695.0883900000008</v>
          </cell>
          <cell r="HS54" t="str">
            <v xml:space="preserve">za otwarcie i prowadzenie rachunków </v>
          </cell>
          <cell r="HT54">
            <v>1273.2431091005642</v>
          </cell>
          <cell r="HU54">
            <v>1288.4588528126453</v>
          </cell>
          <cell r="HV54">
            <v>1306.2646142592591</v>
          </cell>
          <cell r="HW54">
            <v>1503.4312971807763</v>
          </cell>
          <cell r="HX54">
            <v>1530.4476989980785</v>
          </cell>
          <cell r="HY54">
            <v>1561.4073880300309</v>
          </cell>
          <cell r="HZ54">
            <v>1595.8947672465724</v>
          </cell>
          <cell r="IA54">
            <v>1634.2735046052674</v>
          </cell>
          <cell r="IB54">
            <v>1677.1753861138561</v>
          </cell>
          <cell r="IC54">
            <v>1724.6303986717148</v>
          </cell>
          <cell r="ID54">
            <v>1777.4667375661381</v>
          </cell>
          <cell r="IE54">
            <v>1835.4628139373906</v>
          </cell>
          <cell r="IG54">
            <v>1273.2431091005642</v>
          </cell>
          <cell r="IH54">
            <v>2561.7019619132097</v>
          </cell>
          <cell r="II54">
            <v>3867.9665761724691</v>
          </cell>
          <cell r="IJ54">
            <v>5371.3978733532458</v>
          </cell>
          <cell r="IK54">
            <v>6901.8455723513243</v>
          </cell>
          <cell r="IL54">
            <v>8463.2529603813546</v>
          </cell>
          <cell r="IM54">
            <v>10059.147727627927</v>
          </cell>
          <cell r="IN54">
            <v>11693.421232233195</v>
          </cell>
          <cell r="IO54">
            <v>13370.596618347052</v>
          </cell>
          <cell r="IP54">
            <v>15095.227017018766</v>
          </cell>
          <cell r="IQ54">
            <v>16872.693754584903</v>
          </cell>
          <cell r="IR54">
            <v>18708.156568522292</v>
          </cell>
        </row>
        <row r="55">
          <cell r="GQ55" t="str">
            <v>za operacje przelewów, w tym:</v>
          </cell>
          <cell r="GR55">
            <v>16.223980000000001</v>
          </cell>
          <cell r="GS55">
            <v>15.279319999999998</v>
          </cell>
          <cell r="GT55">
            <v>17.833490000000008</v>
          </cell>
          <cell r="GU55">
            <v>18.665239999999983</v>
          </cell>
          <cell r="GV55">
            <v>18.04928000000001</v>
          </cell>
          <cell r="GW55">
            <v>19.630890000000008</v>
          </cell>
          <cell r="GX55">
            <v>19.417629999999988</v>
          </cell>
          <cell r="GY55">
            <v>18.092520000000007</v>
          </cell>
          <cell r="GZ55">
            <v>24.954979999999978</v>
          </cell>
          <cell r="HA55">
            <v>28.60599000000002</v>
          </cell>
          <cell r="HB55">
            <v>25.55728000000002</v>
          </cell>
          <cell r="HC55">
            <v>25.555799999999977</v>
          </cell>
          <cell r="HE55">
            <v>16.223980000000001</v>
          </cell>
          <cell r="HF55">
            <v>31.503299999999999</v>
          </cell>
          <cell r="HG55">
            <v>49.336790000000008</v>
          </cell>
          <cell r="HH55">
            <v>68.002029999999991</v>
          </cell>
          <cell r="HI55">
            <v>86.051310000000001</v>
          </cell>
          <cell r="HJ55">
            <v>105.68220000000001</v>
          </cell>
          <cell r="HK55">
            <v>125.09983</v>
          </cell>
          <cell r="HL55">
            <v>143.19235</v>
          </cell>
          <cell r="HM55">
            <v>168.14732999999998</v>
          </cell>
          <cell r="HN55">
            <v>196.75332</v>
          </cell>
          <cell r="HO55">
            <v>222.31060000000002</v>
          </cell>
          <cell r="HP55">
            <v>247.8664</v>
          </cell>
          <cell r="HS55" t="str">
            <v>za operacje przelewów, w tym:</v>
          </cell>
          <cell r="HT55">
            <v>1.74</v>
          </cell>
          <cell r="HU55">
            <v>1.72</v>
          </cell>
          <cell r="HV55">
            <v>1.82</v>
          </cell>
          <cell r="HW55">
            <v>1.92</v>
          </cell>
          <cell r="HX55">
            <v>1.92</v>
          </cell>
          <cell r="HY55">
            <v>1.95</v>
          </cell>
          <cell r="HZ55">
            <v>2.02</v>
          </cell>
          <cell r="IA55">
            <v>2.2200000000000002</v>
          </cell>
          <cell r="IB55">
            <v>2.2200000000000002</v>
          </cell>
          <cell r="IC55">
            <v>2.13</v>
          </cell>
          <cell r="ID55">
            <v>2.23</v>
          </cell>
          <cell r="IE55">
            <v>2.2400000000000002</v>
          </cell>
          <cell r="IG55">
            <v>1.74</v>
          </cell>
          <cell r="IH55">
            <v>3.46</v>
          </cell>
          <cell r="II55">
            <v>5.28</v>
          </cell>
          <cell r="IJ55">
            <v>7.2</v>
          </cell>
          <cell r="IK55">
            <v>9.120000000000001</v>
          </cell>
          <cell r="IL55">
            <v>11.07</v>
          </cell>
          <cell r="IM55">
            <v>13.09</v>
          </cell>
          <cell r="IN55">
            <v>15.31</v>
          </cell>
          <cell r="IO55">
            <v>17.53</v>
          </cell>
          <cell r="IP55">
            <v>19.66</v>
          </cell>
          <cell r="IQ55">
            <v>21.89</v>
          </cell>
          <cell r="IR55">
            <v>24.130000000000003</v>
          </cell>
        </row>
        <row r="56">
          <cell r="GQ56" t="str">
            <v>za operacje przelewów ELIXIR</v>
          </cell>
          <cell r="GR56">
            <v>13.266900000000001</v>
          </cell>
          <cell r="GS56">
            <v>11.806899999999997</v>
          </cell>
          <cell r="GT56">
            <v>14.040670000000006</v>
          </cell>
          <cell r="GU56">
            <v>14.528859999999995</v>
          </cell>
          <cell r="GV56">
            <v>13.730780000000003</v>
          </cell>
          <cell r="GW56">
            <v>13.968249999999998</v>
          </cell>
          <cell r="GX56">
            <v>14.79983</v>
          </cell>
          <cell r="GY56">
            <v>14.654110000000003</v>
          </cell>
          <cell r="GZ56">
            <v>19.869379999999978</v>
          </cell>
          <cell r="HA56">
            <v>23.455940000000027</v>
          </cell>
          <cell r="HB56">
            <v>20.81823</v>
          </cell>
          <cell r="HC56">
            <v>20.638749999999987</v>
          </cell>
          <cell r="HE56">
            <v>13.266900000000001</v>
          </cell>
          <cell r="HF56">
            <v>25.073799999999999</v>
          </cell>
          <cell r="HG56">
            <v>39.114470000000004</v>
          </cell>
          <cell r="HH56">
            <v>53.643329999999999</v>
          </cell>
          <cell r="HI56">
            <v>67.374110000000002</v>
          </cell>
          <cell r="HJ56">
            <v>81.342359999999999</v>
          </cell>
          <cell r="HK56">
            <v>96.142189999999999</v>
          </cell>
          <cell r="HL56">
            <v>110.7963</v>
          </cell>
          <cell r="HM56">
            <v>130.66567999999998</v>
          </cell>
          <cell r="HN56">
            <v>154.12162000000001</v>
          </cell>
          <cell r="HO56">
            <v>174.93985000000001</v>
          </cell>
          <cell r="HP56">
            <v>195.57859999999999</v>
          </cell>
          <cell r="HS56" t="str">
            <v>za operacje przelewów ELIXIR</v>
          </cell>
          <cell r="HT56">
            <v>1.7</v>
          </cell>
          <cell r="HU56">
            <v>1.7</v>
          </cell>
          <cell r="HV56">
            <v>1.8</v>
          </cell>
          <cell r="HW56">
            <v>1.9</v>
          </cell>
          <cell r="HX56">
            <v>1.9</v>
          </cell>
          <cell r="HY56">
            <v>1.9</v>
          </cell>
          <cell r="HZ56">
            <v>2</v>
          </cell>
          <cell r="IA56">
            <v>2.2000000000000002</v>
          </cell>
          <cell r="IB56">
            <v>2.2000000000000002</v>
          </cell>
          <cell r="IC56">
            <v>2.1</v>
          </cell>
          <cell r="ID56">
            <v>2.2000000000000002</v>
          </cell>
          <cell r="IE56">
            <v>2.2000000000000002</v>
          </cell>
          <cell r="IG56">
            <v>1.7</v>
          </cell>
          <cell r="IH56">
            <v>3.4</v>
          </cell>
          <cell r="II56">
            <v>5.2</v>
          </cell>
          <cell r="IJ56">
            <v>7.1</v>
          </cell>
          <cell r="IK56">
            <v>9</v>
          </cell>
          <cell r="IL56">
            <v>10.9</v>
          </cell>
          <cell r="IM56">
            <v>12.9</v>
          </cell>
          <cell r="IN56">
            <v>15.100000000000001</v>
          </cell>
          <cell r="IO56">
            <v>17.3</v>
          </cell>
          <cell r="IP56">
            <v>19.400000000000002</v>
          </cell>
          <cell r="IQ56">
            <v>21.6</v>
          </cell>
          <cell r="IR56">
            <v>23.8</v>
          </cell>
        </row>
        <row r="57">
          <cell r="GQ57" t="str">
            <v>za operacje INFOKONTO</v>
          </cell>
          <cell r="GR57">
            <v>1.8837699999999999</v>
          </cell>
          <cell r="GS57">
            <v>1.9961200000000001</v>
          </cell>
          <cell r="GT57">
            <v>1.9893399999999999</v>
          </cell>
          <cell r="GU57">
            <v>2.1174400000000002</v>
          </cell>
          <cell r="GV57">
            <v>2.1479400000000002</v>
          </cell>
          <cell r="GW57">
            <v>3.0491899999999994</v>
          </cell>
          <cell r="GX57">
            <v>2.315570000000001</v>
          </cell>
          <cell r="GY57">
            <v>2.2334300000000002</v>
          </cell>
          <cell r="GZ57">
            <v>4.0455999999999968</v>
          </cell>
          <cell r="HA57">
            <v>4.0650499999999994</v>
          </cell>
          <cell r="HB57">
            <v>3.749050000000004</v>
          </cell>
          <cell r="HC57">
            <v>3.7170499999999933</v>
          </cell>
          <cell r="HE57">
            <v>1.8837699999999999</v>
          </cell>
          <cell r="HF57">
            <v>3.8798900000000001</v>
          </cell>
          <cell r="HG57">
            <v>5.8692299999999999</v>
          </cell>
          <cell r="HH57">
            <v>7.9866700000000002</v>
          </cell>
          <cell r="HI57">
            <v>10.13461</v>
          </cell>
          <cell r="HJ57">
            <v>13.1838</v>
          </cell>
          <cell r="HK57">
            <v>15.499370000000001</v>
          </cell>
          <cell r="HL57">
            <v>17.732800000000001</v>
          </cell>
          <cell r="HM57">
            <v>21.778399999999998</v>
          </cell>
          <cell r="HN57">
            <v>25.843449999999997</v>
          </cell>
          <cell r="HO57">
            <v>29.592500000000001</v>
          </cell>
          <cell r="HP57">
            <v>33.309549999999994</v>
          </cell>
          <cell r="HS57" t="str">
            <v>za operacje INFOKONTO</v>
          </cell>
          <cell r="HT57">
            <v>0.04</v>
          </cell>
          <cell r="HU57">
            <v>0.02</v>
          </cell>
          <cell r="HV57">
            <v>0.02</v>
          </cell>
          <cell r="HW57">
            <v>0.02</v>
          </cell>
          <cell r="HX57">
            <v>0.02</v>
          </cell>
          <cell r="HY57">
            <v>0.05</v>
          </cell>
          <cell r="HZ57">
            <v>0.02</v>
          </cell>
          <cell r="IA57">
            <v>0.02</v>
          </cell>
          <cell r="IB57">
            <v>0.02</v>
          </cell>
          <cell r="IC57">
            <v>0.03</v>
          </cell>
          <cell r="ID57">
            <v>0.03</v>
          </cell>
          <cell r="IE57">
            <v>0.04</v>
          </cell>
          <cell r="IG57">
            <v>0.04</v>
          </cell>
          <cell r="IH57">
            <v>0.06</v>
          </cell>
          <cell r="II57">
            <v>0.08</v>
          </cell>
          <cell r="IJ57">
            <v>0.1</v>
          </cell>
          <cell r="IK57">
            <v>0.12000000000000001</v>
          </cell>
          <cell r="IL57">
            <v>0.17</v>
          </cell>
          <cell r="IM57">
            <v>0.19</v>
          </cell>
          <cell r="IN57">
            <v>0.21</v>
          </cell>
          <cell r="IO57">
            <v>0.22999999999999998</v>
          </cell>
          <cell r="IP57">
            <v>0.26</v>
          </cell>
          <cell r="IQ57">
            <v>0.29000000000000004</v>
          </cell>
          <cell r="IR57">
            <v>0.33</v>
          </cell>
        </row>
        <row r="58">
          <cell r="GQ58" t="str">
            <v>za operacje przelewów KRUS</v>
          </cell>
          <cell r="GR58">
            <v>0</v>
          </cell>
          <cell r="GS58">
            <v>0</v>
          </cell>
          <cell r="GT58">
            <v>0</v>
          </cell>
          <cell r="GU58">
            <v>0</v>
          </cell>
          <cell r="GV58">
            <v>0</v>
          </cell>
          <cell r="GW58">
            <v>0</v>
          </cell>
          <cell r="GX58">
            <v>0</v>
          </cell>
          <cell r="GY58">
            <v>0</v>
          </cell>
          <cell r="GZ58">
            <v>0</v>
          </cell>
          <cell r="HA58">
            <v>0</v>
          </cell>
          <cell r="HB58">
            <v>0</v>
          </cell>
          <cell r="HC58">
            <v>0</v>
          </cell>
          <cell r="HE58">
            <v>0</v>
          </cell>
          <cell r="HF58">
            <v>0</v>
          </cell>
          <cell r="HG58">
            <v>0</v>
          </cell>
          <cell r="HH58">
            <v>0</v>
          </cell>
          <cell r="HI58">
            <v>0</v>
          </cell>
          <cell r="HJ58">
            <v>0</v>
          </cell>
          <cell r="HK58">
            <v>0</v>
          </cell>
          <cell r="HL58">
            <v>0</v>
          </cell>
          <cell r="HM58">
            <v>0</v>
          </cell>
          <cell r="HN58">
            <v>0</v>
          </cell>
          <cell r="HO58">
            <v>0</v>
          </cell>
          <cell r="HP58">
            <v>0</v>
          </cell>
          <cell r="HS58" t="str">
            <v>za operacje przelewów KRUS</v>
          </cell>
          <cell r="HT58">
            <v>0</v>
          </cell>
          <cell r="HU58">
            <v>0</v>
          </cell>
          <cell r="HV58">
            <v>0</v>
          </cell>
          <cell r="HW58">
            <v>0</v>
          </cell>
          <cell r="HX58">
            <v>0</v>
          </cell>
          <cell r="HY58">
            <v>0</v>
          </cell>
          <cell r="HZ58">
            <v>0</v>
          </cell>
          <cell r="IA58">
            <v>0</v>
          </cell>
          <cell r="IB58">
            <v>0</v>
          </cell>
          <cell r="IC58">
            <v>0</v>
          </cell>
          <cell r="ID58">
            <v>0</v>
          </cell>
          <cell r="IE58">
            <v>0</v>
          </cell>
          <cell r="IG58">
            <v>0</v>
          </cell>
          <cell r="IH58">
            <v>0</v>
          </cell>
          <cell r="II58">
            <v>0</v>
          </cell>
          <cell r="IJ58">
            <v>0</v>
          </cell>
          <cell r="IK58">
            <v>0</v>
          </cell>
          <cell r="IL58">
            <v>0</v>
          </cell>
          <cell r="IM58">
            <v>0</v>
          </cell>
          <cell r="IN58">
            <v>0</v>
          </cell>
          <cell r="IO58">
            <v>0</v>
          </cell>
          <cell r="IP58">
            <v>0</v>
          </cell>
          <cell r="IQ58">
            <v>0</v>
          </cell>
          <cell r="IR58">
            <v>0</v>
          </cell>
        </row>
        <row r="59">
          <cell r="GQ59" t="str">
            <v>zlecenia</v>
          </cell>
          <cell r="GR59">
            <v>7.535E-2</v>
          </cell>
          <cell r="GS59">
            <v>6.3459999999999989E-2</v>
          </cell>
          <cell r="GT59">
            <v>8.5820000000000007E-2</v>
          </cell>
          <cell r="GU59">
            <v>8.1329999999999958E-2</v>
          </cell>
          <cell r="GV59">
            <v>6.7379999999999995E-2</v>
          </cell>
          <cell r="GW59">
            <v>6.7460000000000075E-2</v>
          </cell>
          <cell r="GX59">
            <v>0.10171999999999998</v>
          </cell>
          <cell r="GY59">
            <v>9.6849999999999992E-2</v>
          </cell>
          <cell r="GZ59">
            <v>0.10799999999999998</v>
          </cell>
          <cell r="HA59">
            <v>0.13850000000000007</v>
          </cell>
          <cell r="HB59">
            <v>0.12199999999999978</v>
          </cell>
          <cell r="HC59">
            <v>9.9999999999999867E-2</v>
          </cell>
          <cell r="HE59">
            <v>7.535E-2</v>
          </cell>
          <cell r="HF59">
            <v>0.13880999999999999</v>
          </cell>
          <cell r="HG59">
            <v>0.22463</v>
          </cell>
          <cell r="HH59">
            <v>0.30595999999999995</v>
          </cell>
          <cell r="HI59">
            <v>0.37333999999999995</v>
          </cell>
          <cell r="HJ59">
            <v>0.44080000000000003</v>
          </cell>
          <cell r="HK59">
            <v>0.54252</v>
          </cell>
          <cell r="HL59">
            <v>0.63936999999999999</v>
          </cell>
          <cell r="HM59">
            <v>0.74736999999999998</v>
          </cell>
          <cell r="HN59">
            <v>0.88587000000000005</v>
          </cell>
          <cell r="HO59">
            <v>1.0078699999999998</v>
          </cell>
          <cell r="HP59">
            <v>1.1078699999999997</v>
          </cell>
          <cell r="HS59" t="str">
            <v>zlecenia</v>
          </cell>
          <cell r="HT59">
            <v>0</v>
          </cell>
          <cell r="HU59">
            <v>0</v>
          </cell>
          <cell r="HV59">
            <v>0</v>
          </cell>
          <cell r="HW59">
            <v>0</v>
          </cell>
          <cell r="HX59">
            <v>0</v>
          </cell>
          <cell r="HY59">
            <v>0</v>
          </cell>
          <cell r="HZ59">
            <v>0</v>
          </cell>
          <cell r="IA59">
            <v>0</v>
          </cell>
          <cell r="IB59">
            <v>0</v>
          </cell>
          <cell r="IC59">
            <v>0</v>
          </cell>
          <cell r="ID59">
            <v>0</v>
          </cell>
          <cell r="IE59">
            <v>0</v>
          </cell>
          <cell r="IG59">
            <v>0</v>
          </cell>
          <cell r="IH59">
            <v>0</v>
          </cell>
          <cell r="II59">
            <v>0</v>
          </cell>
          <cell r="IJ59">
            <v>0</v>
          </cell>
          <cell r="IK59">
            <v>0</v>
          </cell>
          <cell r="IL59">
            <v>0</v>
          </cell>
          <cell r="IM59">
            <v>0</v>
          </cell>
          <cell r="IN59">
            <v>0</v>
          </cell>
          <cell r="IO59">
            <v>0</v>
          </cell>
          <cell r="IP59">
            <v>0</v>
          </cell>
          <cell r="IQ59">
            <v>0</v>
          </cell>
          <cell r="IR59">
            <v>0</v>
          </cell>
        </row>
        <row r="60">
          <cell r="GQ60" t="str">
            <v>operacje kasowe</v>
          </cell>
          <cell r="GR60">
            <v>153.54642999999999</v>
          </cell>
          <cell r="GS60">
            <v>134.75544000000002</v>
          </cell>
          <cell r="GT60">
            <v>151.22162999999995</v>
          </cell>
          <cell r="GU60">
            <v>161.49486000000007</v>
          </cell>
          <cell r="GV60">
            <v>164.27748999999983</v>
          </cell>
          <cell r="GW60">
            <v>152.3995000000001</v>
          </cell>
          <cell r="GX60">
            <v>169.7331700000002</v>
          </cell>
          <cell r="GY60">
            <v>166.49649999999974</v>
          </cell>
          <cell r="GZ60">
            <v>151.55141000000003</v>
          </cell>
          <cell r="HA60">
            <v>190.23406</v>
          </cell>
          <cell r="HB60">
            <v>168.93092999999999</v>
          </cell>
          <cell r="HC60">
            <v>194.88813999999979</v>
          </cell>
          <cell r="HE60">
            <v>153.54642999999999</v>
          </cell>
          <cell r="HF60">
            <v>288.30187000000001</v>
          </cell>
          <cell r="HG60">
            <v>439.52349999999996</v>
          </cell>
          <cell r="HH60">
            <v>601.01836000000003</v>
          </cell>
          <cell r="HI60">
            <v>765.29584999999986</v>
          </cell>
          <cell r="HJ60">
            <v>917.69534999999996</v>
          </cell>
          <cell r="HK60">
            <v>1087.4285200000002</v>
          </cell>
          <cell r="HL60">
            <v>1253.9250199999999</v>
          </cell>
          <cell r="HM60">
            <v>1405.4764299999999</v>
          </cell>
          <cell r="HN60">
            <v>1595.7104899999999</v>
          </cell>
          <cell r="HO60">
            <v>1764.6414199999999</v>
          </cell>
          <cell r="HP60">
            <v>1959.5295599999997</v>
          </cell>
          <cell r="HS60" t="str">
            <v>operacje kasowe</v>
          </cell>
          <cell r="HT60">
            <v>18</v>
          </cell>
          <cell r="HU60">
            <v>18</v>
          </cell>
          <cell r="HV60">
            <v>19</v>
          </cell>
          <cell r="HW60">
            <v>19</v>
          </cell>
          <cell r="HX60">
            <v>19</v>
          </cell>
          <cell r="HY60">
            <v>19</v>
          </cell>
          <cell r="HZ60">
            <v>19</v>
          </cell>
          <cell r="IA60">
            <v>18</v>
          </cell>
          <cell r="IB60">
            <v>19.5</v>
          </cell>
          <cell r="IC60">
            <v>19.5</v>
          </cell>
          <cell r="ID60">
            <v>19.899999999999999</v>
          </cell>
          <cell r="IE60">
            <v>19.899999999999999</v>
          </cell>
          <cell r="IG60">
            <v>18</v>
          </cell>
          <cell r="IH60">
            <v>36</v>
          </cell>
          <cell r="II60">
            <v>55</v>
          </cell>
          <cell r="IJ60">
            <v>74</v>
          </cell>
          <cell r="IK60">
            <v>93</v>
          </cell>
          <cell r="IL60">
            <v>112</v>
          </cell>
          <cell r="IM60">
            <v>131</v>
          </cell>
          <cell r="IN60">
            <v>149</v>
          </cell>
          <cell r="IO60">
            <v>168.5</v>
          </cell>
          <cell r="IP60">
            <v>188</v>
          </cell>
          <cell r="IQ60">
            <v>207.9</v>
          </cell>
          <cell r="IR60">
            <v>227.8</v>
          </cell>
        </row>
        <row r="61">
          <cell r="GQ61" t="str">
            <v>masowe płatności</v>
          </cell>
          <cell r="GR61">
            <v>0</v>
          </cell>
          <cell r="GS61">
            <v>0</v>
          </cell>
          <cell r="GT61">
            <v>0</v>
          </cell>
          <cell r="GU61">
            <v>0</v>
          </cell>
          <cell r="GV61">
            <v>0</v>
          </cell>
          <cell r="GW61">
            <v>0</v>
          </cell>
          <cell r="GX61">
            <v>0</v>
          </cell>
          <cell r="GY61">
            <v>0</v>
          </cell>
          <cell r="GZ61">
            <v>0</v>
          </cell>
          <cell r="HA61">
            <v>0</v>
          </cell>
          <cell r="HB61">
            <v>0</v>
          </cell>
          <cell r="HC61">
            <v>0</v>
          </cell>
          <cell r="HE61">
            <v>0</v>
          </cell>
          <cell r="HF61">
            <v>0</v>
          </cell>
          <cell r="HG61">
            <v>0</v>
          </cell>
          <cell r="HH61">
            <v>0</v>
          </cell>
          <cell r="HI61">
            <v>0</v>
          </cell>
          <cell r="HJ61">
            <v>0</v>
          </cell>
          <cell r="HK61">
            <v>0</v>
          </cell>
          <cell r="HL61">
            <v>0</v>
          </cell>
          <cell r="HM61">
            <v>0</v>
          </cell>
          <cell r="HN61">
            <v>0</v>
          </cell>
          <cell r="HO61">
            <v>0</v>
          </cell>
          <cell r="HP61">
            <v>0</v>
          </cell>
          <cell r="HS61" t="str">
            <v>masowe płatności</v>
          </cell>
          <cell r="HT61">
            <v>0</v>
          </cell>
          <cell r="HU61">
            <v>0</v>
          </cell>
          <cell r="HV61">
            <v>0</v>
          </cell>
          <cell r="HW61">
            <v>0</v>
          </cell>
          <cell r="HX61">
            <v>0</v>
          </cell>
          <cell r="HY61">
            <v>0</v>
          </cell>
          <cell r="HZ61">
            <v>0</v>
          </cell>
          <cell r="IA61">
            <v>0</v>
          </cell>
          <cell r="IB61">
            <v>0</v>
          </cell>
          <cell r="IC61">
            <v>0</v>
          </cell>
          <cell r="ID61">
            <v>0</v>
          </cell>
          <cell r="IE61">
            <v>0</v>
          </cell>
          <cell r="IG61">
            <v>0</v>
          </cell>
          <cell r="IH61">
            <v>0</v>
          </cell>
          <cell r="II61">
            <v>0</v>
          </cell>
          <cell r="IJ61">
            <v>0</v>
          </cell>
          <cell r="IK61">
            <v>0</v>
          </cell>
          <cell r="IL61">
            <v>0</v>
          </cell>
          <cell r="IM61">
            <v>0</v>
          </cell>
          <cell r="IN61">
            <v>0</v>
          </cell>
          <cell r="IO61">
            <v>0</v>
          </cell>
          <cell r="IP61">
            <v>0</v>
          </cell>
          <cell r="IQ61">
            <v>0</v>
          </cell>
          <cell r="IR61">
            <v>0</v>
          </cell>
        </row>
        <row r="62">
          <cell r="GQ62" t="str">
            <v>wyciąg elektroniczny</v>
          </cell>
          <cell r="GR62">
            <v>0.17028000000000001</v>
          </cell>
          <cell r="GS62">
            <v>0.17024999999999998</v>
          </cell>
          <cell r="GT62">
            <v>0.18018000000000001</v>
          </cell>
          <cell r="GU62">
            <v>0.18215999999999999</v>
          </cell>
          <cell r="GV62">
            <v>0.19601999999999997</v>
          </cell>
          <cell r="GW62">
            <v>0.17622000000000004</v>
          </cell>
          <cell r="GX62">
            <v>0.18711000000000011</v>
          </cell>
          <cell r="GY62">
            <v>0.20591999999999988</v>
          </cell>
          <cell r="GZ62">
            <v>0.19</v>
          </cell>
          <cell r="HA62">
            <v>0.22500000000000001</v>
          </cell>
          <cell r="HB62">
            <v>0.19199999999999973</v>
          </cell>
          <cell r="HC62">
            <v>0.16700000000000026</v>
          </cell>
          <cell r="HE62">
            <v>0.17028000000000001</v>
          </cell>
          <cell r="HF62">
            <v>0.34053</v>
          </cell>
          <cell r="HG62">
            <v>0.52071000000000001</v>
          </cell>
          <cell r="HH62">
            <v>0.70286999999999999</v>
          </cell>
          <cell r="HI62">
            <v>0.89888999999999997</v>
          </cell>
          <cell r="HJ62">
            <v>1.07511</v>
          </cell>
          <cell r="HK62">
            <v>1.2622200000000001</v>
          </cell>
          <cell r="HL62">
            <v>1.46814</v>
          </cell>
          <cell r="HM62">
            <v>1.6581400000000002</v>
          </cell>
          <cell r="HN62">
            <v>1.88314</v>
          </cell>
          <cell r="HO62">
            <v>2.0751399999999998</v>
          </cell>
          <cell r="HP62">
            <v>2.24214</v>
          </cell>
          <cell r="HS62" t="str">
            <v>wyciąg elektroniczny</v>
          </cell>
          <cell r="HT62">
            <v>0</v>
          </cell>
          <cell r="HU62">
            <v>0</v>
          </cell>
          <cell r="HV62">
            <v>0</v>
          </cell>
          <cell r="HW62">
            <v>0</v>
          </cell>
          <cell r="HX62">
            <v>0</v>
          </cell>
          <cell r="HY62">
            <v>0</v>
          </cell>
          <cell r="HZ62">
            <v>0</v>
          </cell>
          <cell r="IA62">
            <v>0</v>
          </cell>
          <cell r="IB62">
            <v>0</v>
          </cell>
          <cell r="IC62">
            <v>0</v>
          </cell>
          <cell r="ID62">
            <v>0</v>
          </cell>
          <cell r="IE62">
            <v>0</v>
          </cell>
          <cell r="IG62">
            <v>0</v>
          </cell>
          <cell r="IH62">
            <v>0</v>
          </cell>
          <cell r="II62">
            <v>0</v>
          </cell>
          <cell r="IJ62">
            <v>0</v>
          </cell>
          <cell r="IK62">
            <v>0</v>
          </cell>
          <cell r="IL62">
            <v>0</v>
          </cell>
          <cell r="IM62">
            <v>0</v>
          </cell>
          <cell r="IN62">
            <v>0</v>
          </cell>
          <cell r="IO62">
            <v>0</v>
          </cell>
          <cell r="IP62">
            <v>0</v>
          </cell>
          <cell r="IQ62">
            <v>0</v>
          </cell>
          <cell r="IR62">
            <v>0</v>
          </cell>
        </row>
        <row r="63">
          <cell r="GQ63" t="str">
            <v>wydanie, realizacje i obsługę kart płatniczych</v>
          </cell>
          <cell r="GR63">
            <v>50.469789999999996</v>
          </cell>
          <cell r="GS63">
            <v>78.250670000000014</v>
          </cell>
          <cell r="GT63">
            <v>79.675399999999996</v>
          </cell>
          <cell r="GU63">
            <v>78.448959999999971</v>
          </cell>
          <cell r="GV63">
            <v>77.365729999999985</v>
          </cell>
          <cell r="GW63">
            <v>78.554910000000064</v>
          </cell>
          <cell r="GX63">
            <v>78.223749999999939</v>
          </cell>
          <cell r="GY63">
            <v>79.492390000000114</v>
          </cell>
          <cell r="GZ63">
            <v>73.770790000000034</v>
          </cell>
          <cell r="HA63">
            <v>89.279699999999934</v>
          </cell>
          <cell r="HB63">
            <v>87.528300000000058</v>
          </cell>
          <cell r="HC63">
            <v>93.013549999999896</v>
          </cell>
          <cell r="HE63">
            <v>50.469789999999996</v>
          </cell>
          <cell r="HF63">
            <v>128.72046</v>
          </cell>
          <cell r="HG63">
            <v>208.39586</v>
          </cell>
          <cell r="HH63">
            <v>286.84481999999997</v>
          </cell>
          <cell r="HI63">
            <v>364.21054999999996</v>
          </cell>
          <cell r="HJ63">
            <v>442.76546000000002</v>
          </cell>
          <cell r="HK63">
            <v>520.98920999999996</v>
          </cell>
          <cell r="HL63">
            <v>600.48160000000007</v>
          </cell>
          <cell r="HM63">
            <v>674.2523900000001</v>
          </cell>
          <cell r="HN63">
            <v>763.53209000000004</v>
          </cell>
          <cell r="HO63">
            <v>851.0603900000001</v>
          </cell>
          <cell r="HP63">
            <v>944.07393999999999</v>
          </cell>
          <cell r="HS63" t="str">
            <v>wydanie, realizacje i obsługę kart płatniczych</v>
          </cell>
          <cell r="HT63">
            <v>179.89907427023613</v>
          </cell>
          <cell r="HU63">
            <v>193.34697384976258</v>
          </cell>
          <cell r="HV63">
            <v>197.44360007543571</v>
          </cell>
          <cell r="HW63">
            <v>202.07926138748485</v>
          </cell>
          <cell r="HX63">
            <v>207.26353250266175</v>
          </cell>
          <cell r="HY63">
            <v>213.00593206783532</v>
          </cell>
          <cell r="HZ63">
            <v>219.31592296101326</v>
          </cell>
          <cell r="IA63">
            <v>226.22762471882794</v>
          </cell>
          <cell r="IB63">
            <v>233.81308403857517</v>
          </cell>
          <cell r="IC63">
            <v>242.1458795079493</v>
          </cell>
          <cell r="ID63">
            <v>251.30111337187873</v>
          </cell>
          <cell r="IE63">
            <v>261.29177233337646</v>
          </cell>
          <cell r="IG63">
            <v>179.89907427023613</v>
          </cell>
          <cell r="IH63">
            <v>373.2460481199987</v>
          </cell>
          <cell r="II63">
            <v>570.68964819543442</v>
          </cell>
          <cell r="IJ63">
            <v>772.76890958291926</v>
          </cell>
          <cell r="IK63">
            <v>980.03244208558101</v>
          </cell>
          <cell r="IL63">
            <v>1193.0383741534163</v>
          </cell>
          <cell r="IM63">
            <v>1412.3542971144295</v>
          </cell>
          <cell r="IN63">
            <v>1638.5819218332574</v>
          </cell>
          <cell r="IO63">
            <v>1872.3950058718326</v>
          </cell>
          <cell r="IP63">
            <v>2114.5408853797817</v>
          </cell>
          <cell r="IQ63">
            <v>2365.8419987516604</v>
          </cell>
          <cell r="IR63">
            <v>2627.1337710850366</v>
          </cell>
        </row>
        <row r="64">
          <cell r="GQ64" t="str">
            <v>pozostałe</v>
          </cell>
          <cell r="GR64">
            <v>57.486560000000004</v>
          </cell>
          <cell r="GS64">
            <v>45.937529999999988</v>
          </cell>
          <cell r="GT64">
            <v>50.602950000000007</v>
          </cell>
          <cell r="GU64">
            <v>52.174340000000029</v>
          </cell>
          <cell r="GV64">
            <v>53.320569999999975</v>
          </cell>
          <cell r="GW64">
            <v>49.945779999999957</v>
          </cell>
          <cell r="GX64">
            <v>47.224609999999984</v>
          </cell>
          <cell r="GY64">
            <v>45.31526000000008</v>
          </cell>
          <cell r="GZ64">
            <v>54.928739999999891</v>
          </cell>
          <cell r="HA64">
            <v>58.68986000000001</v>
          </cell>
          <cell r="HB64">
            <v>58.978770000000054</v>
          </cell>
          <cell r="HC64">
            <v>50.66484000000014</v>
          </cell>
          <cell r="HE64">
            <v>57.486560000000004</v>
          </cell>
          <cell r="HF64">
            <v>103.42408999999999</v>
          </cell>
          <cell r="HG64">
            <v>154.02704</v>
          </cell>
          <cell r="HH64">
            <v>206.20138000000003</v>
          </cell>
          <cell r="HI64">
            <v>259.52195</v>
          </cell>
          <cell r="HJ64">
            <v>309.46772999999996</v>
          </cell>
          <cell r="HK64">
            <v>356.69233999999994</v>
          </cell>
          <cell r="HL64">
            <v>402.00760000000002</v>
          </cell>
          <cell r="HM64">
            <v>456.93633999999992</v>
          </cell>
          <cell r="HN64">
            <v>515.62619999999993</v>
          </cell>
          <cell r="HO64">
            <v>574.60496999999998</v>
          </cell>
          <cell r="HP64">
            <v>625.26981000000012</v>
          </cell>
          <cell r="HS64" t="str">
            <v>pozostałe</v>
          </cell>
          <cell r="HT64">
            <v>4.3</v>
          </cell>
          <cell r="HU64">
            <v>4.3</v>
          </cell>
          <cell r="HV64">
            <v>4.5</v>
          </cell>
          <cell r="HW64">
            <v>4.5</v>
          </cell>
          <cell r="HX64">
            <v>4.2</v>
          </cell>
          <cell r="HY64">
            <v>4.5</v>
          </cell>
          <cell r="HZ64">
            <v>4.8</v>
          </cell>
          <cell r="IA64">
            <v>4.5</v>
          </cell>
          <cell r="IB64">
            <v>6.2</v>
          </cell>
          <cell r="IC64">
            <v>6.9</v>
          </cell>
          <cell r="ID64">
            <v>7.1</v>
          </cell>
          <cell r="IE64">
            <v>7.1</v>
          </cell>
          <cell r="IG64">
            <v>4.3</v>
          </cell>
          <cell r="IH64">
            <v>8.6</v>
          </cell>
          <cell r="II64">
            <v>13.1</v>
          </cell>
          <cell r="IJ64">
            <v>17.600000000000001</v>
          </cell>
          <cell r="IK64">
            <v>21.8</v>
          </cell>
          <cell r="IL64">
            <v>26.3</v>
          </cell>
          <cell r="IM64">
            <v>31.1</v>
          </cell>
          <cell r="IN64">
            <v>35.6</v>
          </cell>
          <cell r="IO64">
            <v>41.800000000000004</v>
          </cell>
          <cell r="IP64">
            <v>48.7</v>
          </cell>
          <cell r="IQ64">
            <v>55.800000000000004</v>
          </cell>
          <cell r="IR64">
            <v>62.900000000000006</v>
          </cell>
        </row>
        <row r="66">
          <cell r="GQ66" t="str">
            <v>Przychody z tyt. funduszy inwest.</v>
          </cell>
          <cell r="GR66">
            <v>73.569969999999998</v>
          </cell>
          <cell r="GS66">
            <v>164.78514000000001</v>
          </cell>
          <cell r="GT66">
            <v>107.17217000000002</v>
          </cell>
          <cell r="GU66">
            <v>73.993079999999964</v>
          </cell>
          <cell r="GV66">
            <v>74.37778000000003</v>
          </cell>
          <cell r="GW66">
            <v>136.54790000000003</v>
          </cell>
          <cell r="GX66">
            <v>168.39457999999979</v>
          </cell>
          <cell r="GY66">
            <v>128.95880000000011</v>
          </cell>
          <cell r="GZ66">
            <v>117.99297999999987</v>
          </cell>
          <cell r="HA66">
            <v>110.72307000000023</v>
          </cell>
          <cell r="HB66">
            <v>101.94574999999986</v>
          </cell>
          <cell r="HC66">
            <v>164.32078999999999</v>
          </cell>
          <cell r="HE66">
            <v>73.569969999999998</v>
          </cell>
          <cell r="HF66">
            <v>238.35511</v>
          </cell>
          <cell r="HG66">
            <v>345.52728000000002</v>
          </cell>
          <cell r="HH66">
            <v>419.52035999999998</v>
          </cell>
          <cell r="HI66">
            <v>493.89814000000001</v>
          </cell>
          <cell r="HJ66">
            <v>630.44604000000004</v>
          </cell>
          <cell r="HK66">
            <v>798.84061999999983</v>
          </cell>
          <cell r="HL66">
            <v>927.79941999999994</v>
          </cell>
          <cell r="HM66">
            <v>1045.7923999999998</v>
          </cell>
          <cell r="HN66">
            <v>1156.5154700000001</v>
          </cell>
          <cell r="HO66">
            <v>1258.4612199999999</v>
          </cell>
          <cell r="HP66">
            <v>1422.7820099999999</v>
          </cell>
          <cell r="HS66" t="str">
            <v>Przychody z tyt. funduszy inwest.</v>
          </cell>
          <cell r="HT66">
            <v>34.211371475299877</v>
          </cell>
          <cell r="HU66">
            <v>123.98604903967126</v>
          </cell>
          <cell r="HV66">
            <v>138.87338782185697</v>
          </cell>
          <cell r="HW66">
            <v>68.760726604042659</v>
          </cell>
          <cell r="HX66">
            <v>158.53540416841406</v>
          </cell>
          <cell r="HY66">
            <v>173.19742051497116</v>
          </cell>
          <cell r="HZ66">
            <v>102.97209807934253</v>
          </cell>
          <cell r="IA66">
            <v>107.74677564371393</v>
          </cell>
          <cell r="IB66">
            <v>117.63411442589963</v>
          </cell>
          <cell r="IC66">
            <v>207.52145320808532</v>
          </cell>
          <cell r="ID66">
            <v>212.40879199027103</v>
          </cell>
          <cell r="IE66">
            <v>122.52145320808532</v>
          </cell>
          <cell r="IG66">
            <v>34.211371475299877</v>
          </cell>
          <cell r="IH66">
            <v>158.19742051497113</v>
          </cell>
          <cell r="II66">
            <v>297.07080833682812</v>
          </cell>
          <cell r="IJ66">
            <v>365.83153494087077</v>
          </cell>
          <cell r="IK66">
            <v>524.36693910928489</v>
          </cell>
          <cell r="IL66">
            <v>697.56435962425599</v>
          </cell>
          <cell r="IM66">
            <v>800.53645770359856</v>
          </cell>
          <cell r="IN66">
            <v>908.28323334731249</v>
          </cell>
          <cell r="IO66">
            <v>1025.9173477732122</v>
          </cell>
          <cell r="IP66">
            <v>1233.4388009812976</v>
          </cell>
          <cell r="IQ66">
            <v>1445.8475929715687</v>
          </cell>
          <cell r="IR66">
            <v>1568.3690461796541</v>
          </cell>
        </row>
        <row r="67">
          <cell r="GQ67" t="str">
            <v>prowizje od kredytów:</v>
          </cell>
          <cell r="GR67">
            <v>752.73350437586066</v>
          </cell>
          <cell r="GS67">
            <v>677.82783799487504</v>
          </cell>
          <cell r="GT67">
            <v>755.30062352745858</v>
          </cell>
          <cell r="GU67">
            <v>830.33621114632615</v>
          </cell>
          <cell r="GV67">
            <v>814.91689447683484</v>
          </cell>
          <cell r="GW67">
            <v>787.98393552191465</v>
          </cell>
          <cell r="GX67">
            <v>816.2562335707571</v>
          </cell>
          <cell r="GY67">
            <v>825.18576600961205</v>
          </cell>
          <cell r="GZ67">
            <v>766.76232021226224</v>
          </cell>
          <cell r="HA67">
            <v>828.56637754165422</v>
          </cell>
          <cell r="HB67">
            <v>988.90312155531137</v>
          </cell>
          <cell r="HC67">
            <v>1042.2419140671336</v>
          </cell>
          <cell r="HE67">
            <v>752.73350437586066</v>
          </cell>
          <cell r="HF67">
            <v>1430.5613423707357</v>
          </cell>
          <cell r="HG67">
            <v>2185.8619658981943</v>
          </cell>
          <cell r="HH67">
            <v>3016.1981770445204</v>
          </cell>
          <cell r="HI67">
            <v>3831.1150715213553</v>
          </cell>
          <cell r="HJ67">
            <v>4619.0990070432699</v>
          </cell>
          <cell r="HK67">
            <v>5435.355240614027</v>
          </cell>
          <cell r="HL67">
            <v>6260.5410066236391</v>
          </cell>
          <cell r="HM67">
            <v>7027.3033268359013</v>
          </cell>
          <cell r="HN67">
            <v>7855.8697043775555</v>
          </cell>
          <cell r="HO67">
            <v>8844.7728259328669</v>
          </cell>
          <cell r="HP67">
            <v>9887.0147400000005</v>
          </cell>
          <cell r="HS67" t="str">
            <v>prowizje od kredytów:</v>
          </cell>
          <cell r="HT67">
            <v>644.21805415488427</v>
          </cell>
          <cell r="HU67">
            <v>647.30419623425644</v>
          </cell>
          <cell r="HV67">
            <v>664.37692090627149</v>
          </cell>
          <cell r="HW67">
            <v>697.13398120289867</v>
          </cell>
          <cell r="HX67">
            <v>710.94775714389561</v>
          </cell>
          <cell r="HY67">
            <v>738.63536645067643</v>
          </cell>
          <cell r="HZ67">
            <v>789.20248471905984</v>
          </cell>
          <cell r="IA67">
            <v>789.80318722717789</v>
          </cell>
          <cell r="IB67">
            <v>818.08254375314073</v>
          </cell>
          <cell r="IC67">
            <v>872.20046666401345</v>
          </cell>
          <cell r="ID67">
            <v>879.07212518809024</v>
          </cell>
          <cell r="IE67">
            <v>909.84385784425854</v>
          </cell>
          <cell r="IG67">
            <v>644.21805415488427</v>
          </cell>
          <cell r="IH67">
            <v>1291.5222503891407</v>
          </cell>
          <cell r="II67">
            <v>1955.8991712954121</v>
          </cell>
          <cell r="IJ67">
            <v>2653.0331524983108</v>
          </cell>
          <cell r="IK67">
            <v>3363.9809096422064</v>
          </cell>
          <cell r="IL67">
            <v>4102.6162760928828</v>
          </cell>
          <cell r="IM67">
            <v>4891.8187608119424</v>
          </cell>
          <cell r="IN67">
            <v>5681.6219480391201</v>
          </cell>
          <cell r="IO67">
            <v>6499.7044917922613</v>
          </cell>
          <cell r="IP67">
            <v>7371.9049584562745</v>
          </cell>
          <cell r="IQ67">
            <v>8250.977083644364</v>
          </cell>
          <cell r="IR67">
            <v>9160.8209414886223</v>
          </cell>
        </row>
        <row r="68">
          <cell r="GQ68" t="str">
            <v>- gospodarczych</v>
          </cell>
          <cell r="GR68">
            <v>78.615999999999985</v>
          </cell>
          <cell r="GS68">
            <v>81.642759999999953</v>
          </cell>
          <cell r="GT68">
            <v>82.174820000000039</v>
          </cell>
          <cell r="GU68">
            <v>127.63460000000006</v>
          </cell>
          <cell r="GV68">
            <v>59.329319999999939</v>
          </cell>
          <cell r="GW68">
            <v>50.015430000000094</v>
          </cell>
          <cell r="GX68">
            <v>53.74759999999992</v>
          </cell>
          <cell r="GY68">
            <v>73.830119999999852</v>
          </cell>
          <cell r="GZ68">
            <v>76.902660000000083</v>
          </cell>
          <cell r="HA68">
            <v>63.759279999999762</v>
          </cell>
          <cell r="HB68">
            <v>73.444970000000239</v>
          </cell>
          <cell r="HC68">
            <v>80.035360000000082</v>
          </cell>
          <cell r="HE68">
            <v>78.615999999999985</v>
          </cell>
          <cell r="HF68">
            <v>160.25875999999994</v>
          </cell>
          <cell r="HG68">
            <v>242.43357999999998</v>
          </cell>
          <cell r="HH68">
            <v>370.06818000000004</v>
          </cell>
          <cell r="HI68">
            <v>429.39749999999998</v>
          </cell>
          <cell r="HJ68">
            <v>479.41293000000007</v>
          </cell>
          <cell r="HK68">
            <v>533.16052999999999</v>
          </cell>
          <cell r="HL68">
            <v>606.99064999999985</v>
          </cell>
          <cell r="HM68">
            <v>683.89330999999993</v>
          </cell>
          <cell r="HN68">
            <v>747.65258999999969</v>
          </cell>
          <cell r="HO68">
            <v>821.09755999999993</v>
          </cell>
          <cell r="HP68">
            <v>901.13292000000001</v>
          </cell>
          <cell r="HS68" t="str">
            <v>- gospodarczych</v>
          </cell>
          <cell r="HT68">
            <v>107</v>
          </cell>
          <cell r="HU68">
            <v>96.6</v>
          </cell>
          <cell r="HV68">
            <v>98.231999999999999</v>
          </cell>
          <cell r="HW68">
            <v>111.89664</v>
          </cell>
          <cell r="HX68">
            <v>102.59457280000001</v>
          </cell>
          <cell r="HY68">
            <v>104.32646425600001</v>
          </cell>
          <cell r="HZ68">
            <v>130.09299354111999</v>
          </cell>
          <cell r="IA68">
            <v>107.89485341194241</v>
          </cell>
          <cell r="IB68">
            <v>110.73275048018125</v>
          </cell>
          <cell r="IC68">
            <v>136.60740548978487</v>
          </cell>
          <cell r="ID68">
            <v>114.51955359958058</v>
          </cell>
          <cell r="IE68">
            <v>116.46994467157219</v>
          </cell>
          <cell r="IG68">
            <v>107</v>
          </cell>
          <cell r="IH68">
            <v>203.6</v>
          </cell>
          <cell r="II68">
            <v>301.83199999999999</v>
          </cell>
          <cell r="IJ68">
            <v>413.72863999999998</v>
          </cell>
          <cell r="IK68">
            <v>516.32321279999996</v>
          </cell>
          <cell r="IL68">
            <v>620.64967705599997</v>
          </cell>
          <cell r="IM68">
            <v>750.74267059711997</v>
          </cell>
          <cell r="IN68">
            <v>858.63752400906242</v>
          </cell>
          <cell r="IO68">
            <v>969.37027448924368</v>
          </cell>
          <cell r="IP68">
            <v>1105.9776799790286</v>
          </cell>
          <cell r="IQ68">
            <v>1220.4972335786092</v>
          </cell>
          <cell r="IR68">
            <v>1336.9671782501814</v>
          </cell>
        </row>
        <row r="69">
          <cell r="GQ69" t="str">
            <v>- osób fizycznych, w tym:</v>
          </cell>
          <cell r="GR69">
            <v>674.11750437586068</v>
          </cell>
          <cell r="GS69">
            <v>596.18507799487509</v>
          </cell>
          <cell r="GT69">
            <v>673.1258035274584</v>
          </cell>
          <cell r="GU69">
            <v>702.70161114632606</v>
          </cell>
          <cell r="GV69">
            <v>755.58757447683502</v>
          </cell>
          <cell r="GW69">
            <v>737.96850552191427</v>
          </cell>
          <cell r="GX69">
            <v>762.50863357075741</v>
          </cell>
          <cell r="GY69">
            <v>751.35564600961243</v>
          </cell>
          <cell r="GZ69">
            <v>689.8596602122625</v>
          </cell>
          <cell r="HA69">
            <v>764.807097541654</v>
          </cell>
          <cell r="HB69">
            <v>915.45815155531091</v>
          </cell>
          <cell r="HC69">
            <v>962.20655406713377</v>
          </cell>
          <cell r="HE69">
            <v>674.11750437586068</v>
          </cell>
          <cell r="HF69">
            <v>1270.3025823707358</v>
          </cell>
          <cell r="HG69">
            <v>1943.4283858981942</v>
          </cell>
          <cell r="HH69">
            <v>2646.1299970445202</v>
          </cell>
          <cell r="HI69">
            <v>3401.7175715213552</v>
          </cell>
          <cell r="HJ69">
            <v>4139.6860770432695</v>
          </cell>
          <cell r="HK69">
            <v>4902.1947106140269</v>
          </cell>
          <cell r="HL69">
            <v>5653.5503566236393</v>
          </cell>
          <cell r="HM69">
            <v>6343.4100168359018</v>
          </cell>
          <cell r="HN69">
            <v>7108.2171143775558</v>
          </cell>
          <cell r="HO69">
            <v>8023.6752659328668</v>
          </cell>
          <cell r="HP69">
            <v>8985.8818200000005</v>
          </cell>
          <cell r="HS69" t="str">
            <v>- osób fizycznych, w tym:</v>
          </cell>
          <cell r="HT69">
            <v>537.21805415488427</v>
          </cell>
          <cell r="HU69">
            <v>550.70419623425641</v>
          </cell>
          <cell r="HV69">
            <v>566.14492090627152</v>
          </cell>
          <cell r="HW69">
            <v>585.23734120289862</v>
          </cell>
          <cell r="HX69">
            <v>608.35318434389558</v>
          </cell>
          <cell r="HY69">
            <v>634.30890219467642</v>
          </cell>
          <cell r="HZ69">
            <v>659.10949117793984</v>
          </cell>
          <cell r="IA69">
            <v>681.90833381523544</v>
          </cell>
          <cell r="IB69">
            <v>707.34979327295946</v>
          </cell>
          <cell r="IC69">
            <v>735.59306117422852</v>
          </cell>
          <cell r="ID69">
            <v>764.55257158850964</v>
          </cell>
          <cell r="IE69">
            <v>793.37391317268634</v>
          </cell>
          <cell r="IG69">
            <v>537.21805415488427</v>
          </cell>
          <cell r="IH69">
            <v>1087.9222503891406</v>
          </cell>
          <cell r="II69">
            <v>1654.0671712954122</v>
          </cell>
          <cell r="IJ69">
            <v>2239.3045124983109</v>
          </cell>
          <cell r="IK69">
            <v>2847.6576968422064</v>
          </cell>
          <cell r="IL69">
            <v>3481.9665990368831</v>
          </cell>
          <cell r="IM69">
            <v>4141.0760902148231</v>
          </cell>
          <cell r="IN69">
            <v>4822.984424030059</v>
          </cell>
          <cell r="IO69">
            <v>5530.3342173030187</v>
          </cell>
          <cell r="IP69">
            <v>6265.9272784772475</v>
          </cell>
          <cell r="IQ69">
            <v>7030.4798500657571</v>
          </cell>
          <cell r="IR69">
            <v>7823.8537632384432</v>
          </cell>
        </row>
        <row r="70">
          <cell r="GQ70" t="str">
            <v xml:space="preserve">przychody z tyt. ubezpieczenia kredytu </v>
          </cell>
          <cell r="GR70">
            <v>52.389414375860667</v>
          </cell>
          <cell r="GS70">
            <v>41.228927994875022</v>
          </cell>
          <cell r="GT70">
            <v>45.308903527458739</v>
          </cell>
          <cell r="GU70">
            <v>55.088891146325864</v>
          </cell>
          <cell r="GV70">
            <v>86.604294476834639</v>
          </cell>
          <cell r="GW70">
            <v>103.02078552191506</v>
          </cell>
          <cell r="GX70">
            <v>100.81211357075745</v>
          </cell>
          <cell r="GY70">
            <v>97.726436009611916</v>
          </cell>
          <cell r="GZ70">
            <v>84.468280212262698</v>
          </cell>
          <cell r="HA70">
            <v>103.58605754165433</v>
          </cell>
          <cell r="HB70">
            <v>196.33052155531004</v>
          </cell>
          <cell r="HC70">
            <v>263.23132406713353</v>
          </cell>
          <cell r="HE70">
            <v>52.389414375860667</v>
          </cell>
          <cell r="HF70">
            <v>93.618342370735689</v>
          </cell>
          <cell r="HG70">
            <v>138.92724589819443</v>
          </cell>
          <cell r="HH70">
            <v>194.01613704452029</v>
          </cell>
          <cell r="HI70">
            <v>280.62043152135493</v>
          </cell>
          <cell r="HJ70">
            <v>383.64121704326999</v>
          </cell>
          <cell r="HK70">
            <v>484.45333061402744</v>
          </cell>
          <cell r="HL70">
            <v>582.17976662363935</v>
          </cell>
          <cell r="HM70">
            <v>666.64804683590205</v>
          </cell>
          <cell r="HN70">
            <v>770.23410437755638</v>
          </cell>
          <cell r="HO70">
            <v>966.56462593286642</v>
          </cell>
          <cell r="HP70">
            <v>1229.7959499999999</v>
          </cell>
          <cell r="HS70" t="str">
            <v xml:space="preserve">przychody z tyt. ubezpieczenia kredytu </v>
          </cell>
          <cell r="HT70">
            <v>115.7507332442315</v>
          </cell>
          <cell r="HU70">
            <v>103.62148756691889</v>
          </cell>
          <cell r="HV70">
            <v>107.61705774174347</v>
          </cell>
          <cell r="HW70">
            <v>107.6055227884673</v>
          </cell>
          <cell r="HX70">
            <v>124.45733339344234</v>
          </cell>
          <cell r="HY70">
            <v>123.12374048326527</v>
          </cell>
          <cell r="HZ70">
            <v>119.84752319636326</v>
          </cell>
          <cell r="IA70">
            <v>118.10245396321714</v>
          </cell>
          <cell r="IB70">
            <v>116.83367635525053</v>
          </cell>
          <cell r="IC70">
            <v>137.87864755983404</v>
          </cell>
          <cell r="ID70">
            <v>140.1828215345146</v>
          </cell>
          <cell r="IE70">
            <v>124.90312874707861</v>
          </cell>
          <cell r="IG70">
            <v>115.7507332442315</v>
          </cell>
          <cell r="IH70">
            <v>219.37222081115038</v>
          </cell>
          <cell r="II70">
            <v>326.98927855289384</v>
          </cell>
          <cell r="IJ70">
            <v>434.59480134136112</v>
          </cell>
          <cell r="IK70">
            <v>559.05213473480342</v>
          </cell>
          <cell r="IL70">
            <v>682.17587521806865</v>
          </cell>
          <cell r="IM70">
            <v>802.02339841443188</v>
          </cell>
          <cell r="IN70">
            <v>920.12585237764904</v>
          </cell>
          <cell r="IO70">
            <v>1036.9595287328996</v>
          </cell>
          <cell r="IP70">
            <v>1174.8381762927336</v>
          </cell>
          <cell r="IQ70">
            <v>1315.0209978272483</v>
          </cell>
          <cell r="IR70">
            <v>1439.9241265743269</v>
          </cell>
        </row>
        <row r="71">
          <cell r="GQ71" t="str">
            <v>Przychody z tyt. projektów</v>
          </cell>
          <cell r="GR71">
            <v>0</v>
          </cell>
          <cell r="GS71">
            <v>0</v>
          </cell>
          <cell r="GT71">
            <v>0</v>
          </cell>
          <cell r="GU71">
            <v>0</v>
          </cell>
          <cell r="GV71">
            <v>0</v>
          </cell>
          <cell r="GW71">
            <v>0</v>
          </cell>
          <cell r="GX71">
            <v>0</v>
          </cell>
          <cell r="GY71">
            <v>0</v>
          </cell>
          <cell r="GZ71">
            <v>0</v>
          </cell>
          <cell r="HA71">
            <v>0</v>
          </cell>
          <cell r="HB71">
            <v>0</v>
          </cell>
          <cell r="HC71">
            <v>0</v>
          </cell>
          <cell r="HE71">
            <v>0</v>
          </cell>
          <cell r="HF71">
            <v>0</v>
          </cell>
          <cell r="HG71">
            <v>0</v>
          </cell>
          <cell r="HH71">
            <v>0</v>
          </cell>
          <cell r="HI71">
            <v>0</v>
          </cell>
          <cell r="HJ71">
            <v>0</v>
          </cell>
          <cell r="HK71">
            <v>0</v>
          </cell>
          <cell r="HL71">
            <v>0</v>
          </cell>
          <cell r="HM71">
            <v>0</v>
          </cell>
          <cell r="HN71">
            <v>0</v>
          </cell>
          <cell r="HO71">
            <v>0</v>
          </cell>
          <cell r="HP71">
            <v>0</v>
          </cell>
          <cell r="HS71" t="str">
            <v>Przychody z tyt. projektów</v>
          </cell>
          <cell r="HT71">
            <v>79.25</v>
          </cell>
          <cell r="HU71">
            <v>81.100000000000009</v>
          </cell>
          <cell r="HV71">
            <v>100</v>
          </cell>
          <cell r="HW71">
            <v>114.9</v>
          </cell>
          <cell r="HX71">
            <v>129.80000000000001</v>
          </cell>
          <cell r="HY71">
            <v>136</v>
          </cell>
          <cell r="HZ71">
            <v>259.58816999999999</v>
          </cell>
          <cell r="IA71">
            <v>266.93473999999998</v>
          </cell>
          <cell r="IB71">
            <v>276.76603999999998</v>
          </cell>
          <cell r="IC71">
            <v>288.10636999999997</v>
          </cell>
          <cell r="ID71">
            <v>301.32596000000001</v>
          </cell>
          <cell r="IE71">
            <v>322.69336999999996</v>
          </cell>
          <cell r="IG71">
            <v>79.25</v>
          </cell>
          <cell r="IH71">
            <v>160.35000000000002</v>
          </cell>
          <cell r="II71">
            <v>260.35000000000002</v>
          </cell>
          <cell r="IJ71">
            <v>375.25</v>
          </cell>
          <cell r="IK71">
            <v>505.05</v>
          </cell>
          <cell r="IL71">
            <v>641.04999999999995</v>
          </cell>
          <cell r="IM71">
            <v>900.63816999999995</v>
          </cell>
          <cell r="IN71">
            <v>1167.5729099999999</v>
          </cell>
          <cell r="IO71">
            <v>1444.3389499999998</v>
          </cell>
          <cell r="IP71">
            <v>1732.4453199999998</v>
          </cell>
          <cell r="IQ71">
            <v>2033.7712799999999</v>
          </cell>
          <cell r="IR71">
            <v>2356.4646499999999</v>
          </cell>
        </row>
        <row r="73">
          <cell r="GQ73" t="str">
            <v>Razem przychody z prowizji</v>
          </cell>
          <cell r="GR73">
            <v>9148.4459643758619</v>
          </cell>
          <cell r="GS73">
            <v>8586.9623379948698</v>
          </cell>
          <cell r="GT73">
            <v>8790.9917635274651</v>
          </cell>
          <cell r="GU73">
            <v>9265.1073611463216</v>
          </cell>
          <cell r="GV73">
            <v>9008.9115744768351</v>
          </cell>
          <cell r="GW73">
            <v>8455.5461155219164</v>
          </cell>
          <cell r="GX73">
            <v>9256.4159135707596</v>
          </cell>
          <cell r="GY73">
            <v>8853.043216009617</v>
          </cell>
          <cell r="GZ73">
            <v>8586.5721402122581</v>
          </cell>
          <cell r="HA73">
            <v>9801.9059875416569</v>
          </cell>
          <cell r="HB73">
            <v>9409.4887915552972</v>
          </cell>
          <cell r="HC73">
            <v>9625.6518740671308</v>
          </cell>
          <cell r="HE73">
            <v>9148.4459643758619</v>
          </cell>
          <cell r="HF73">
            <v>17735.408302370732</v>
          </cell>
          <cell r="HG73">
            <v>26526.400065898197</v>
          </cell>
          <cell r="HH73">
            <v>35791.507427044518</v>
          </cell>
          <cell r="HI73">
            <v>44800.419001521353</v>
          </cell>
          <cell r="HJ73">
            <v>53255.96511704327</v>
          </cell>
          <cell r="HK73">
            <v>62512.381030614029</v>
          </cell>
          <cell r="HL73">
            <v>71365.424246623646</v>
          </cell>
          <cell r="HM73">
            <v>79951.996386835905</v>
          </cell>
          <cell r="HN73">
            <v>89753.902374377562</v>
          </cell>
          <cell r="HO73">
            <v>99163.391165932859</v>
          </cell>
          <cell r="HP73">
            <v>108789.04303999999</v>
          </cell>
          <cell r="HS73" t="str">
            <v>Razem przychody z prowizji</v>
          </cell>
          <cell r="HT73">
            <v>8999.8849512917914</v>
          </cell>
          <cell r="HU73">
            <v>9146.9646956081269</v>
          </cell>
          <cell r="HV73">
            <v>9235.7157337020326</v>
          </cell>
          <cell r="HW73">
            <v>9376.460186145543</v>
          </cell>
          <cell r="HX73">
            <v>9495.7261010128823</v>
          </cell>
          <cell r="HY73">
            <v>9552.6065780976223</v>
          </cell>
          <cell r="HZ73">
            <v>9599.3695375428724</v>
          </cell>
          <cell r="IA73">
            <v>9655.5775696511264</v>
          </cell>
          <cell r="IB73">
            <v>9786.0695996473696</v>
          </cell>
          <cell r="IC73">
            <v>9976.5882466940911</v>
          </cell>
          <cell r="ID73">
            <v>9975.7574851487825</v>
          </cell>
          <cell r="IE73">
            <v>9936.7098527366979</v>
          </cell>
          <cell r="IG73">
            <v>8999.8849512917914</v>
          </cell>
          <cell r="IH73">
            <v>18146.849646899918</v>
          </cell>
          <cell r="II73">
            <v>27382.565380601951</v>
          </cell>
          <cell r="IJ73">
            <v>36759.025566747492</v>
          </cell>
          <cell r="IK73">
            <v>46254.751667760371</v>
          </cell>
          <cell r="IL73">
            <v>55807.358245857991</v>
          </cell>
          <cell r="IM73">
            <v>65406.727783400864</v>
          </cell>
          <cell r="IN73">
            <v>75062.305353051983</v>
          </cell>
          <cell r="IO73">
            <v>84848.374952699349</v>
          </cell>
          <cell r="IP73">
            <v>94824.963199393445</v>
          </cell>
          <cell r="IQ73">
            <v>104800.72068454223</v>
          </cell>
          <cell r="IR73">
            <v>114737.43053727894</v>
          </cell>
        </row>
      </sheetData>
      <sheetData sheetId="9" refreshError="1">
        <row r="8">
          <cell r="GR8">
            <v>39113</v>
          </cell>
          <cell r="GS8">
            <v>39141</v>
          </cell>
          <cell r="GT8">
            <v>39172</v>
          </cell>
          <cell r="GU8">
            <v>39202</v>
          </cell>
          <cell r="GV8">
            <v>39233</v>
          </cell>
          <cell r="GW8">
            <v>39263</v>
          </cell>
          <cell r="GX8">
            <v>39294</v>
          </cell>
          <cell r="GY8">
            <v>39325</v>
          </cell>
          <cell r="GZ8">
            <v>39355</v>
          </cell>
          <cell r="HA8">
            <v>39386</v>
          </cell>
          <cell r="HB8">
            <v>39416</v>
          </cell>
          <cell r="HC8">
            <v>39447</v>
          </cell>
          <cell r="HE8">
            <v>39113</v>
          </cell>
          <cell r="HF8">
            <v>39141</v>
          </cell>
          <cell r="HG8">
            <v>39172</v>
          </cell>
          <cell r="HH8">
            <v>39202</v>
          </cell>
          <cell r="HI8">
            <v>39233</v>
          </cell>
          <cell r="HJ8">
            <v>39263</v>
          </cell>
          <cell r="HK8">
            <v>39294</v>
          </cell>
          <cell r="HL8">
            <v>39325</v>
          </cell>
          <cell r="HM8">
            <v>39355</v>
          </cell>
          <cell r="HN8">
            <v>39386</v>
          </cell>
          <cell r="HO8">
            <v>39416</v>
          </cell>
          <cell r="HP8">
            <v>39447</v>
          </cell>
          <cell r="HT8">
            <v>39113</v>
          </cell>
          <cell r="HU8">
            <v>39141</v>
          </cell>
          <cell r="HV8">
            <v>39172</v>
          </cell>
          <cell r="HW8">
            <v>39202</v>
          </cell>
          <cell r="HX8">
            <v>39233</v>
          </cell>
          <cell r="HY8">
            <v>39263</v>
          </cell>
          <cell r="HZ8">
            <v>39294</v>
          </cell>
          <cell r="IA8">
            <v>39325</v>
          </cell>
          <cell r="IB8">
            <v>39355</v>
          </cell>
          <cell r="IC8">
            <v>39386</v>
          </cell>
          <cell r="ID8">
            <v>39416</v>
          </cell>
          <cell r="IE8">
            <v>39447</v>
          </cell>
          <cell r="IG8">
            <v>39113</v>
          </cell>
          <cell r="IH8">
            <v>39141</v>
          </cell>
          <cell r="II8">
            <v>39172</v>
          </cell>
          <cell r="IJ8">
            <v>39202</v>
          </cell>
          <cell r="IK8">
            <v>39233</v>
          </cell>
          <cell r="IL8">
            <v>39263</v>
          </cell>
          <cell r="IM8">
            <v>39294</v>
          </cell>
          <cell r="IN8">
            <v>39325</v>
          </cell>
          <cell r="IO8">
            <v>39355</v>
          </cell>
          <cell r="IP8">
            <v>39386</v>
          </cell>
          <cell r="IQ8">
            <v>39416</v>
          </cell>
          <cell r="IR8">
            <v>39447</v>
          </cell>
        </row>
        <row r="9">
          <cell r="GR9" t="str">
            <v>wykonanie</v>
          </cell>
          <cell r="GS9" t="str">
            <v>wykonanie</v>
          </cell>
          <cell r="GT9" t="str">
            <v>wykonanie</v>
          </cell>
          <cell r="GU9" t="str">
            <v>wykonanie</v>
          </cell>
          <cell r="GV9" t="str">
            <v>wykonanie</v>
          </cell>
          <cell r="GW9" t="str">
            <v>wykonanie</v>
          </cell>
          <cell r="GX9" t="str">
            <v>wykonanie</v>
          </cell>
          <cell r="GY9" t="str">
            <v>wykonanie</v>
          </cell>
          <cell r="GZ9" t="str">
            <v>wykonanie</v>
          </cell>
          <cell r="HA9" t="str">
            <v>wykonanie</v>
          </cell>
          <cell r="HB9" t="str">
            <v>wykonanie</v>
          </cell>
          <cell r="HC9" t="str">
            <v>wykonanie</v>
          </cell>
          <cell r="HE9" t="str">
            <v>wykonanie</v>
          </cell>
          <cell r="HF9" t="str">
            <v>wykonanie</v>
          </cell>
          <cell r="HG9" t="str">
            <v>wykonanie</v>
          </cell>
          <cell r="HH9" t="str">
            <v>wykonanie</v>
          </cell>
          <cell r="HI9" t="str">
            <v>wykonanie</v>
          </cell>
          <cell r="HJ9" t="str">
            <v>wykonanie</v>
          </cell>
          <cell r="HK9" t="str">
            <v>wykonanie</v>
          </cell>
          <cell r="HL9" t="str">
            <v>wykonanie</v>
          </cell>
          <cell r="HM9" t="str">
            <v>wykonanie</v>
          </cell>
          <cell r="HN9" t="str">
            <v>wykonanie</v>
          </cell>
          <cell r="HO9" t="str">
            <v>wykonanie</v>
          </cell>
          <cell r="HP9" t="str">
            <v>wykonanie</v>
          </cell>
          <cell r="HT9" t="str">
            <v>plan</v>
          </cell>
          <cell r="HU9" t="str">
            <v>plan</v>
          </cell>
          <cell r="HV9" t="str">
            <v>plan</v>
          </cell>
          <cell r="HW9" t="str">
            <v>plan</v>
          </cell>
          <cell r="HX9" t="str">
            <v>plan</v>
          </cell>
          <cell r="HY9" t="str">
            <v>plan</v>
          </cell>
          <cell r="HZ9" t="str">
            <v>plan</v>
          </cell>
          <cell r="IA9" t="str">
            <v>plan</v>
          </cell>
          <cell r="IB9" t="str">
            <v>plan</v>
          </cell>
          <cell r="IC9" t="str">
            <v>plan</v>
          </cell>
          <cell r="ID9" t="str">
            <v>plan</v>
          </cell>
          <cell r="IE9" t="str">
            <v>plan</v>
          </cell>
          <cell r="IG9" t="str">
            <v>plan</v>
          </cell>
          <cell r="IH9" t="str">
            <v>plan</v>
          </cell>
          <cell r="II9" t="str">
            <v>plan</v>
          </cell>
          <cell r="IJ9" t="str">
            <v>plan</v>
          </cell>
          <cell r="IK9" t="str">
            <v>plan</v>
          </cell>
          <cell r="IL9" t="str">
            <v>plan</v>
          </cell>
          <cell r="IM9" t="str">
            <v>plan</v>
          </cell>
          <cell r="IN9" t="str">
            <v>plan</v>
          </cell>
          <cell r="IO9" t="str">
            <v>plan</v>
          </cell>
          <cell r="IP9" t="str">
            <v>plan</v>
          </cell>
          <cell r="IQ9" t="str">
            <v>plan</v>
          </cell>
          <cell r="IR9" t="str">
            <v>plan</v>
          </cell>
        </row>
        <row r="10">
          <cell r="GQ10" t="str">
            <v>Prowizje płacone Poczcie z tyt. zastępczej obsługi kasowej</v>
          </cell>
          <cell r="HS10" t="str">
            <v>Prowizje płacone Poczcie z tyt. zastępczej obsługi kasowej</v>
          </cell>
        </row>
        <row r="12">
          <cell r="GQ12" t="str">
            <v>OSOBY FIZYCZNE</v>
          </cell>
          <cell r="HS12" t="str">
            <v>OSOBY FIZYCZNE</v>
          </cell>
        </row>
        <row r="13">
          <cell r="GQ13" t="str">
            <v>Rachunki bieżące</v>
          </cell>
          <cell r="GR13">
            <v>2.2902469547756148</v>
          </cell>
          <cell r="GS13">
            <v>2.3194288006085739</v>
          </cell>
          <cell r="GT13">
            <v>2.4346726240365366</v>
          </cell>
          <cell r="GU13">
            <v>2.7718013045855949</v>
          </cell>
          <cell r="GV13">
            <v>2.1043037269546745</v>
          </cell>
          <cell r="GW13">
            <v>2.7589620729235662</v>
          </cell>
          <cell r="GX13">
            <v>2.4315349693486343</v>
          </cell>
          <cell r="GY13">
            <v>2.0181438521812067</v>
          </cell>
          <cell r="GZ13">
            <v>2.5958750630782959</v>
          </cell>
          <cell r="HA13">
            <v>2.0946820714996126</v>
          </cell>
          <cell r="HB13">
            <v>2.6716188785348494</v>
          </cell>
          <cell r="HC13">
            <v>2.214370560478041</v>
          </cell>
          <cell r="HE13">
            <v>2.2902469547756148</v>
          </cell>
          <cell r="HF13">
            <v>4.6096757553841883</v>
          </cell>
          <cell r="HG13">
            <v>7.0443483794207253</v>
          </cell>
          <cell r="HH13">
            <v>9.8161496840063194</v>
          </cell>
          <cell r="HI13">
            <v>11.920453410960993</v>
          </cell>
          <cell r="HJ13">
            <v>14.67941548388456</v>
          </cell>
          <cell r="HK13">
            <v>17.110950453233194</v>
          </cell>
          <cell r="HL13">
            <v>19.129094305414402</v>
          </cell>
          <cell r="HM13">
            <v>21.724969368492697</v>
          </cell>
          <cell r="HN13">
            <v>23.81965143999231</v>
          </cell>
          <cell r="HO13">
            <v>26.49127031852716</v>
          </cell>
          <cell r="HP13">
            <v>28.705640879005202</v>
          </cell>
          <cell r="HS13" t="str">
            <v>Rachunki bieżące</v>
          </cell>
          <cell r="HT13" t="e">
            <v>#REF!</v>
          </cell>
          <cell r="HU13" t="e">
            <v>#REF!</v>
          </cell>
          <cell r="HV13" t="e">
            <v>#REF!</v>
          </cell>
          <cell r="HW13" t="e">
            <v>#REF!</v>
          </cell>
          <cell r="HX13" t="e">
            <v>#REF!</v>
          </cell>
          <cell r="HY13" t="e">
            <v>#REF!</v>
          </cell>
          <cell r="HZ13" t="e">
            <v>#REF!</v>
          </cell>
          <cell r="IA13" t="e">
            <v>#REF!</v>
          </cell>
          <cell r="IB13" t="e">
            <v>#REF!</v>
          </cell>
          <cell r="IC13" t="e">
            <v>#REF!</v>
          </cell>
          <cell r="ID13" t="e">
            <v>#REF!</v>
          </cell>
          <cell r="IE13" t="e">
            <v>#REF!</v>
          </cell>
          <cell r="IG13" t="e">
            <v>#REF!</v>
          </cell>
          <cell r="IH13" t="e">
            <v>#REF!</v>
          </cell>
          <cell r="II13" t="e">
            <v>#REF!</v>
          </cell>
          <cell r="IJ13" t="e">
            <v>#REF!</v>
          </cell>
          <cell r="IK13" t="e">
            <v>#REF!</v>
          </cell>
          <cell r="IL13" t="e">
            <v>#REF!</v>
          </cell>
          <cell r="IM13" t="e">
            <v>#REF!</v>
          </cell>
          <cell r="IN13" t="e">
            <v>#REF!</v>
          </cell>
          <cell r="IO13" t="e">
            <v>#REF!</v>
          </cell>
          <cell r="IP13" t="e">
            <v>#REF!</v>
          </cell>
          <cell r="IQ13" t="e">
            <v>#REF!</v>
          </cell>
          <cell r="IR13" t="e">
            <v>#REF!</v>
          </cell>
        </row>
        <row r="14">
          <cell r="GQ14" t="str">
            <v>Depozyty</v>
          </cell>
          <cell r="GR14">
            <v>3.5288708065962395</v>
          </cell>
          <cell r="GS14">
            <v>3.5738349374851768</v>
          </cell>
          <cell r="GT14">
            <v>3.7514055541767353</v>
          </cell>
          <cell r="GU14">
            <v>4.2708620068423118</v>
          </cell>
          <cell r="GV14">
            <v>3.2423647479490056</v>
          </cell>
          <cell r="GW14">
            <v>4.2510789918723395</v>
          </cell>
          <cell r="GX14">
            <v>3.7465709759640102</v>
          </cell>
          <cell r="GY14">
            <v>3.109607419681816</v>
          </cell>
          <cell r="GZ14">
            <v>3.9997903756914561</v>
          </cell>
          <cell r="HA14">
            <v>3.2275394563027513</v>
          </cell>
          <cell r="HB14">
            <v>4.1164983746203454</v>
          </cell>
          <cell r="HC14">
            <v>3.4119585268142858</v>
          </cell>
          <cell r="HE14">
            <v>3.5288708065962395</v>
          </cell>
          <cell r="HF14">
            <v>7.1027057440814163</v>
          </cell>
          <cell r="HG14">
            <v>10.854111298258152</v>
          </cell>
          <cell r="HH14">
            <v>15.124973305100465</v>
          </cell>
          <cell r="HI14">
            <v>18.367338053049469</v>
          </cell>
          <cell r="HJ14">
            <v>22.618417044921809</v>
          </cell>
          <cell r="HK14">
            <v>26.364988020885818</v>
          </cell>
          <cell r="HL14">
            <v>29.474595440567633</v>
          </cell>
          <cell r="HM14">
            <v>33.474385816259087</v>
          </cell>
          <cell r="HN14">
            <v>36.701925272561837</v>
          </cell>
          <cell r="HO14">
            <v>40.818423647182186</v>
          </cell>
          <cell r="HP14">
            <v>44.230382173996475</v>
          </cell>
          <cell r="HS14" t="str">
            <v>Depozyty</v>
          </cell>
          <cell r="HT14">
            <v>6.8816729999999993</v>
          </cell>
          <cell r="HU14">
            <v>7.86338165</v>
          </cell>
          <cell r="HV14">
            <v>7.5845307725</v>
          </cell>
          <cell r="HW14">
            <v>7.0035776952499997</v>
          </cell>
          <cell r="HX14">
            <v>7.8838071204875</v>
          </cell>
          <cell r="HY14">
            <v>7.1467511359216243</v>
          </cell>
          <cell r="HZ14">
            <v>6.0604316181472742</v>
          </cell>
          <cell r="IA14">
            <v>5.5096938699254983</v>
          </cell>
          <cell r="IB14">
            <v>6.4161773460326073</v>
          </cell>
          <cell r="IC14">
            <v>7.1460264395663549</v>
          </cell>
          <cell r="ID14">
            <v>5.9482009554653574</v>
          </cell>
          <cell r="IE14">
            <v>4.6393545041579021</v>
          </cell>
          <cell r="IG14">
            <v>6.8816729999999993</v>
          </cell>
          <cell r="IH14">
            <v>14.74505465</v>
          </cell>
          <cell r="II14">
            <v>22.329585422499999</v>
          </cell>
          <cell r="IJ14">
            <v>29.333163117749997</v>
          </cell>
          <cell r="IK14">
            <v>37.216970238237494</v>
          </cell>
          <cell r="IL14">
            <v>44.36372137415912</v>
          </cell>
          <cell r="IM14">
            <v>50.424152992306396</v>
          </cell>
          <cell r="IN14">
            <v>55.933846862231896</v>
          </cell>
          <cell r="IO14">
            <v>62.3500242082645</v>
          </cell>
          <cell r="IP14">
            <v>69.496050647830856</v>
          </cell>
          <cell r="IQ14">
            <v>75.444251603296209</v>
          </cell>
          <cell r="IR14">
            <v>80.083606107454116</v>
          </cell>
        </row>
        <row r="15">
          <cell r="GQ15" t="str">
            <v>Kredyty</v>
          </cell>
          <cell r="GR15">
            <v>12.60948761938497</v>
          </cell>
          <cell r="GS15">
            <v>12.77015506311815</v>
          </cell>
          <cell r="GT15">
            <v>13.404656753730748</v>
          </cell>
          <cell r="GU15">
            <v>15.260797164553574</v>
          </cell>
          <cell r="GV15">
            <v>11.585733903993022</v>
          </cell>
          <cell r="GW15">
            <v>15.19010778656</v>
          </cell>
          <cell r="GX15">
            <v>13.387381665619177</v>
          </cell>
          <cell r="GY15">
            <v>11.111360661413931</v>
          </cell>
          <cell r="GZ15">
            <v>14.292194298567644</v>
          </cell>
          <cell r="HA15">
            <v>11.53275964063439</v>
          </cell>
          <cell r="HB15">
            <v>14.709219502444821</v>
          </cell>
          <cell r="HC15">
            <v>12.191732471843437</v>
          </cell>
          <cell r="HE15">
            <v>12.60948761938497</v>
          </cell>
          <cell r="HF15">
            <v>25.379642682503118</v>
          </cell>
          <cell r="HG15">
            <v>38.784299436233866</v>
          </cell>
          <cell r="HH15">
            <v>54.045096600787438</v>
          </cell>
          <cell r="HI15">
            <v>65.630830504780462</v>
          </cell>
          <cell r="HJ15">
            <v>80.820938291340468</v>
          </cell>
          <cell r="HK15">
            <v>94.208319956959642</v>
          </cell>
          <cell r="HL15">
            <v>105.31968061837357</v>
          </cell>
          <cell r="HM15">
            <v>119.61187491694122</v>
          </cell>
          <cell r="HN15">
            <v>131.14463455757561</v>
          </cell>
          <cell r="HO15">
            <v>145.85385406002044</v>
          </cell>
          <cell r="HP15">
            <v>158.04558653186388</v>
          </cell>
          <cell r="HS15" t="str">
            <v>Kredyty</v>
          </cell>
          <cell r="HT15">
            <v>51.428657358544726</v>
          </cell>
          <cell r="HU15">
            <v>47.980453774546909</v>
          </cell>
          <cell r="HV15">
            <v>49.452668778765954</v>
          </cell>
          <cell r="HW15">
            <v>49.906025996811977</v>
          </cell>
          <cell r="HX15">
            <v>55.218289554800243</v>
          </cell>
          <cell r="HY15">
            <v>55.17565614702152</v>
          </cell>
          <cell r="HZ15">
            <v>54.554818229779762</v>
          </cell>
          <cell r="IA15">
            <v>54.404332071100889</v>
          </cell>
          <cell r="IB15">
            <v>54.410564962881764</v>
          </cell>
          <cell r="IC15">
            <v>61.21974951589101</v>
          </cell>
          <cell r="ID15">
            <v>62.350561934013342</v>
          </cell>
          <cell r="IE15">
            <v>58.142934877542103</v>
          </cell>
          <cell r="IG15">
            <v>51.428657358544726</v>
          </cell>
          <cell r="IH15">
            <v>99.409111133091642</v>
          </cell>
          <cell r="II15">
            <v>148.86177991185758</v>
          </cell>
          <cell r="IJ15">
            <v>198.76780590866957</v>
          </cell>
          <cell r="IK15">
            <v>253.98609546346981</v>
          </cell>
          <cell r="IL15">
            <v>309.16175161049131</v>
          </cell>
          <cell r="IM15">
            <v>363.71656984027106</v>
          </cell>
          <cell r="IN15">
            <v>418.12090191137196</v>
          </cell>
          <cell r="IO15">
            <v>472.53146687425374</v>
          </cell>
          <cell r="IP15">
            <v>533.75121639014469</v>
          </cell>
          <cell r="IQ15">
            <v>596.10177832415798</v>
          </cell>
          <cell r="IR15">
            <v>654.24471320170005</v>
          </cell>
        </row>
        <row r="16">
          <cell r="HE16">
            <v>0</v>
          </cell>
          <cell r="HF16">
            <v>0</v>
          </cell>
          <cell r="HG16">
            <v>0</v>
          </cell>
          <cell r="HH16">
            <v>0</v>
          </cell>
          <cell r="HI16">
            <v>0</v>
          </cell>
          <cell r="HJ16">
            <v>0</v>
          </cell>
          <cell r="HK16">
            <v>0</v>
          </cell>
          <cell r="HL16">
            <v>0</v>
          </cell>
          <cell r="HM16">
            <v>0</v>
          </cell>
          <cell r="HN16">
            <v>0</v>
          </cell>
          <cell r="HO16">
            <v>0</v>
          </cell>
          <cell r="HP16">
            <v>0</v>
          </cell>
          <cell r="IG16">
            <v>0</v>
          </cell>
          <cell r="IH16">
            <v>0</v>
          </cell>
          <cell r="II16">
            <v>0</v>
          </cell>
          <cell r="IJ16">
            <v>0</v>
          </cell>
          <cell r="IK16">
            <v>0</v>
          </cell>
          <cell r="IL16">
            <v>0</v>
          </cell>
          <cell r="IM16">
            <v>0</v>
          </cell>
          <cell r="IN16">
            <v>0</v>
          </cell>
          <cell r="IO16">
            <v>0</v>
          </cell>
          <cell r="IP16">
            <v>0</v>
          </cell>
          <cell r="IQ16">
            <v>0</v>
          </cell>
          <cell r="IR16">
            <v>0</v>
          </cell>
        </row>
        <row r="17">
          <cell r="GQ17" t="str">
            <v>BANKOWOŚĆ POCZTOWA</v>
          </cell>
          <cell r="HE17">
            <v>0</v>
          </cell>
          <cell r="HF17">
            <v>0</v>
          </cell>
          <cell r="HG17">
            <v>0</v>
          </cell>
          <cell r="HH17">
            <v>0</v>
          </cell>
          <cell r="HI17">
            <v>0</v>
          </cell>
          <cell r="HJ17">
            <v>0</v>
          </cell>
          <cell r="HK17">
            <v>0</v>
          </cell>
          <cell r="HL17">
            <v>0</v>
          </cell>
          <cell r="HM17">
            <v>0</v>
          </cell>
          <cell r="HN17">
            <v>0</v>
          </cell>
          <cell r="HO17">
            <v>0</v>
          </cell>
          <cell r="HP17">
            <v>0</v>
          </cell>
          <cell r="HS17" t="str">
            <v>BANKOWOŚĆ POCZTOWA</v>
          </cell>
          <cell r="IG17">
            <v>0</v>
          </cell>
          <cell r="IH17">
            <v>0</v>
          </cell>
          <cell r="II17">
            <v>0</v>
          </cell>
          <cell r="IJ17">
            <v>0</v>
          </cell>
          <cell r="IK17">
            <v>0</v>
          </cell>
          <cell r="IL17">
            <v>0</v>
          </cell>
          <cell r="IM17">
            <v>0</v>
          </cell>
          <cell r="IN17">
            <v>0</v>
          </cell>
          <cell r="IO17">
            <v>0</v>
          </cell>
          <cell r="IP17">
            <v>0</v>
          </cell>
          <cell r="IQ17">
            <v>0</v>
          </cell>
          <cell r="IR17">
            <v>0</v>
          </cell>
        </row>
        <row r="18">
          <cell r="GQ18" t="str">
            <v>Rachunki bieżące</v>
          </cell>
          <cell r="GR18">
            <v>396.86601999999999</v>
          </cell>
          <cell r="GS18">
            <v>436.70505999999995</v>
          </cell>
          <cell r="GT18">
            <v>408.61813000000006</v>
          </cell>
          <cell r="GU18">
            <v>459.87797</v>
          </cell>
          <cell r="GV18">
            <v>442.12741000000005</v>
          </cell>
          <cell r="GW18">
            <v>474.57753000000002</v>
          </cell>
          <cell r="GX18">
            <v>447.91800000000012</v>
          </cell>
          <cell r="GY18">
            <v>508.23671999999942</v>
          </cell>
          <cell r="GZ18">
            <v>491.6200200000003</v>
          </cell>
          <cell r="HA18">
            <v>566.92671999999993</v>
          </cell>
          <cell r="HB18">
            <v>650.4039700000003</v>
          </cell>
          <cell r="HC18">
            <v>581.70999000000029</v>
          </cell>
          <cell r="HE18">
            <v>396.86601999999999</v>
          </cell>
          <cell r="HF18">
            <v>833.57107999999994</v>
          </cell>
          <cell r="HG18">
            <v>1242.18921</v>
          </cell>
          <cell r="HH18">
            <v>1702.06718</v>
          </cell>
          <cell r="HI18">
            <v>2144.1945900000001</v>
          </cell>
          <cell r="HJ18">
            <v>2618.7721200000001</v>
          </cell>
          <cell r="HK18">
            <v>3066.6901200000002</v>
          </cell>
          <cell r="HL18">
            <v>3574.9268399999996</v>
          </cell>
          <cell r="HM18">
            <v>4066.5468599999999</v>
          </cell>
          <cell r="HN18">
            <v>4633.4735799999999</v>
          </cell>
          <cell r="HO18">
            <v>5283.8775500000002</v>
          </cell>
          <cell r="HP18">
            <v>5865.5875400000004</v>
          </cell>
          <cell r="HS18" t="str">
            <v>Rachunki bieżące</v>
          </cell>
          <cell r="HT18">
            <v>523.98593446047676</v>
          </cell>
          <cell r="HU18">
            <v>513.22233598464788</v>
          </cell>
          <cell r="HV18">
            <v>541.30250086325645</v>
          </cell>
          <cell r="HW18">
            <v>591.78988950889345</v>
          </cell>
          <cell r="HX18">
            <v>611.27480260047855</v>
          </cell>
          <cell r="HY18">
            <v>618.81934301046181</v>
          </cell>
          <cell r="HZ18">
            <v>641.91567538438392</v>
          </cell>
          <cell r="IA18">
            <v>659.78995315114867</v>
          </cell>
          <cell r="IB18">
            <v>671.79626252785579</v>
          </cell>
          <cell r="IC18">
            <v>701.33346965623662</v>
          </cell>
          <cell r="ID18">
            <v>717.08387978999019</v>
          </cell>
          <cell r="IE18">
            <v>751.67045365470563</v>
          </cell>
          <cell r="IG18">
            <v>523.98593446047676</v>
          </cell>
          <cell r="IH18">
            <v>1037.2082704451245</v>
          </cell>
          <cell r="II18">
            <v>1578.510771308381</v>
          </cell>
          <cell r="IJ18">
            <v>2170.3006608172745</v>
          </cell>
          <cell r="IK18">
            <v>2781.5754634177529</v>
          </cell>
          <cell r="IL18">
            <v>3400.3948064282149</v>
          </cell>
          <cell r="IM18">
            <v>4042.3104818125989</v>
          </cell>
          <cell r="IN18">
            <v>4702.1004349637478</v>
          </cell>
          <cell r="IO18">
            <v>5373.8966974916038</v>
          </cell>
          <cell r="IP18">
            <v>6075.2301671478408</v>
          </cell>
          <cell r="IQ18">
            <v>6792.3140469378313</v>
          </cell>
          <cell r="IR18">
            <v>7543.9845005925372</v>
          </cell>
        </row>
        <row r="19">
          <cell r="HE19">
            <v>0</v>
          </cell>
          <cell r="HF19">
            <v>0</v>
          </cell>
          <cell r="HG19">
            <v>0</v>
          </cell>
          <cell r="HH19">
            <v>0</v>
          </cell>
          <cell r="HI19">
            <v>0</v>
          </cell>
          <cell r="HJ19">
            <v>0</v>
          </cell>
          <cell r="HK19">
            <v>0</v>
          </cell>
          <cell r="HL19">
            <v>0</v>
          </cell>
          <cell r="HM19">
            <v>0</v>
          </cell>
          <cell r="HN19">
            <v>0</v>
          </cell>
          <cell r="HO19">
            <v>0</v>
          </cell>
          <cell r="HP19">
            <v>0</v>
          </cell>
          <cell r="IG19">
            <v>0</v>
          </cell>
          <cell r="IH19">
            <v>0</v>
          </cell>
          <cell r="II19">
            <v>0</v>
          </cell>
          <cell r="IJ19">
            <v>0</v>
          </cell>
          <cell r="IK19">
            <v>0</v>
          </cell>
          <cell r="IL19">
            <v>0</v>
          </cell>
          <cell r="IM19">
            <v>0</v>
          </cell>
          <cell r="IN19">
            <v>0</v>
          </cell>
          <cell r="IO19">
            <v>0</v>
          </cell>
          <cell r="IP19">
            <v>0</v>
          </cell>
          <cell r="IQ19">
            <v>0</v>
          </cell>
          <cell r="IR19">
            <v>0</v>
          </cell>
        </row>
        <row r="20">
          <cell r="GQ20" t="str">
            <v>OSOBY PRAWNE</v>
          </cell>
          <cell r="HE20">
            <v>0</v>
          </cell>
          <cell r="HF20">
            <v>0</v>
          </cell>
          <cell r="HG20">
            <v>0</v>
          </cell>
          <cell r="HH20">
            <v>0</v>
          </cell>
          <cell r="HI20">
            <v>0</v>
          </cell>
          <cell r="HJ20">
            <v>0</v>
          </cell>
          <cell r="HK20">
            <v>0</v>
          </cell>
          <cell r="HL20">
            <v>0</v>
          </cell>
          <cell r="HM20">
            <v>0</v>
          </cell>
          <cell r="HN20">
            <v>0</v>
          </cell>
          <cell r="HO20">
            <v>0</v>
          </cell>
          <cell r="HP20">
            <v>0</v>
          </cell>
          <cell r="HS20" t="str">
            <v>OSOBY PRAWNE</v>
          </cell>
          <cell r="IG20">
            <v>0</v>
          </cell>
          <cell r="IH20">
            <v>0</v>
          </cell>
          <cell r="II20">
            <v>0</v>
          </cell>
          <cell r="IJ20">
            <v>0</v>
          </cell>
          <cell r="IK20">
            <v>0</v>
          </cell>
          <cell r="IL20">
            <v>0</v>
          </cell>
          <cell r="IM20">
            <v>0</v>
          </cell>
          <cell r="IN20">
            <v>0</v>
          </cell>
          <cell r="IO20">
            <v>0</v>
          </cell>
          <cell r="IP20">
            <v>0</v>
          </cell>
          <cell r="IQ20">
            <v>0</v>
          </cell>
          <cell r="IR20">
            <v>0</v>
          </cell>
        </row>
        <row r="21">
          <cell r="GQ21" t="str">
            <v>Rachunki bieżące</v>
          </cell>
          <cell r="GR21">
            <v>306.24998736879508</v>
          </cell>
          <cell r="GS21">
            <v>310.15216040699369</v>
          </cell>
          <cell r="GT21">
            <v>325.5624721183799</v>
          </cell>
          <cell r="GU21">
            <v>370.64304910354741</v>
          </cell>
          <cell r="GV21">
            <v>281.38580796109659</v>
          </cell>
          <cell r="GW21">
            <v>368.92619733517267</v>
          </cell>
          <cell r="GX21">
            <v>325.14290744805731</v>
          </cell>
          <cell r="GY21">
            <v>269.86457855566044</v>
          </cell>
          <cell r="GZ21">
            <v>347.1183330780093</v>
          </cell>
          <cell r="HA21">
            <v>280.09920790452401</v>
          </cell>
          <cell r="HB21">
            <v>357.24673537910803</v>
          </cell>
          <cell r="HC21">
            <v>296.10385673132487</v>
          </cell>
          <cell r="HE21">
            <v>306.24998736879508</v>
          </cell>
          <cell r="HF21">
            <v>616.40214777578876</v>
          </cell>
          <cell r="HG21">
            <v>941.96461989416866</v>
          </cell>
          <cell r="HH21">
            <v>1312.607668997716</v>
          </cell>
          <cell r="HI21">
            <v>1593.9934769588126</v>
          </cell>
          <cell r="HJ21">
            <v>1962.9196742939853</v>
          </cell>
          <cell r="HK21">
            <v>2288.0625817420428</v>
          </cell>
          <cell r="HL21">
            <v>2557.9271602977033</v>
          </cell>
          <cell r="HM21">
            <v>2905.0454933757128</v>
          </cell>
          <cell r="HN21">
            <v>3185.1447012802369</v>
          </cell>
          <cell r="HO21">
            <v>3542.3914366593449</v>
          </cell>
          <cell r="HP21">
            <v>3838.4952933906698</v>
          </cell>
          <cell r="HS21" t="str">
            <v>Rachunki bieżące</v>
          </cell>
          <cell r="HT21">
            <v>163.31974907561667</v>
          </cell>
          <cell r="HU21">
            <v>189.37079948064297</v>
          </cell>
          <cell r="HV21">
            <v>185.67046023611255</v>
          </cell>
          <cell r="HW21">
            <v>197.74080244595538</v>
          </cell>
          <cell r="HX21">
            <v>174.61857569391213</v>
          </cell>
          <cell r="HY21">
            <v>165.16709040116552</v>
          </cell>
          <cell r="HZ21">
            <v>195.08362549397552</v>
          </cell>
          <cell r="IA21">
            <v>199.55194365699555</v>
          </cell>
          <cell r="IB21">
            <v>176.1667686487306</v>
          </cell>
          <cell r="IC21">
            <v>192.93974350029612</v>
          </cell>
          <cell r="ID21">
            <v>195.3514902940498</v>
          </cell>
          <cell r="IE21">
            <v>197.79338392272541</v>
          </cell>
          <cell r="IG21">
            <v>163.31974907561667</v>
          </cell>
          <cell r="IH21">
            <v>352.69054855625961</v>
          </cell>
          <cell r="II21">
            <v>538.3610087923721</v>
          </cell>
          <cell r="IJ21">
            <v>736.10181123832751</v>
          </cell>
          <cell r="IK21">
            <v>910.72038693223965</v>
          </cell>
          <cell r="IL21">
            <v>1075.8874773334051</v>
          </cell>
          <cell r="IM21">
            <v>1270.9711028273805</v>
          </cell>
          <cell r="IN21">
            <v>1470.523046484376</v>
          </cell>
          <cell r="IO21">
            <v>1646.6898151331065</v>
          </cell>
          <cell r="IP21">
            <v>1839.6295586334027</v>
          </cell>
          <cell r="IQ21">
            <v>2034.9810489274525</v>
          </cell>
          <cell r="IR21">
            <v>2232.7744328501781</v>
          </cell>
        </row>
        <row r="22">
          <cell r="GQ22" t="str">
            <v>Depozyty</v>
          </cell>
          <cell r="GR22">
            <v>1.4908795787933823E-2</v>
          </cell>
          <cell r="GS22">
            <v>1.509876053358335E-2</v>
          </cell>
          <cell r="GT22">
            <v>1.5848962002348772E-2</v>
          </cell>
          <cell r="GU22">
            <v>1.804356492151472E-2</v>
          </cell>
          <cell r="GV22">
            <v>1.3698363172380686E-2</v>
          </cell>
          <cell r="GW22">
            <v>1.795998551427044E-2</v>
          </cell>
          <cell r="GX22">
            <v>1.5828536845621702E-2</v>
          </cell>
          <cell r="GY22">
            <v>1.3137489169062808E-2</v>
          </cell>
          <cell r="GZ22">
            <v>1.6898339773238943E-2</v>
          </cell>
          <cell r="HA22">
            <v>1.3635729186110229E-2</v>
          </cell>
          <cell r="HB22">
            <v>1.7391408468073792E-2</v>
          </cell>
          <cell r="HC22">
            <v>1.4414864046054002E-2</v>
          </cell>
          <cell r="HE22">
            <v>1.4908795787933823E-2</v>
          </cell>
          <cell r="HF22">
            <v>3.0007556321517172E-2</v>
          </cell>
          <cell r="HG22">
            <v>4.5856518323865947E-2</v>
          </cell>
          <cell r="HH22">
            <v>6.3900083245380671E-2</v>
          </cell>
          <cell r="HI22">
            <v>7.7598446417761355E-2</v>
          </cell>
          <cell r="HJ22">
            <v>9.5558431932031798E-2</v>
          </cell>
          <cell r="HK22">
            <v>0.1113869687776535</v>
          </cell>
          <cell r="HL22">
            <v>0.12452445794671631</v>
          </cell>
          <cell r="HM22">
            <v>0.14142279771995525</v>
          </cell>
          <cell r="HN22">
            <v>0.15505852690606547</v>
          </cell>
          <cell r="HO22">
            <v>0.17244993537413927</v>
          </cell>
          <cell r="HP22">
            <v>0.18686479942019327</v>
          </cell>
          <cell r="HS22" t="str">
            <v>Depozyty</v>
          </cell>
          <cell r="HT22" t="e">
            <v>#REF!</v>
          </cell>
          <cell r="HU22" t="e">
            <v>#REF!</v>
          </cell>
          <cell r="HV22" t="e">
            <v>#REF!</v>
          </cell>
          <cell r="HW22" t="e">
            <v>#REF!</v>
          </cell>
          <cell r="HX22" t="e">
            <v>#REF!</v>
          </cell>
          <cell r="HY22" t="e">
            <v>#REF!</v>
          </cell>
          <cell r="HZ22" t="e">
            <v>#REF!</v>
          </cell>
          <cell r="IA22" t="e">
            <v>#REF!</v>
          </cell>
          <cell r="IB22" t="e">
            <v>#REF!</v>
          </cell>
          <cell r="IC22" t="e">
            <v>#REF!</v>
          </cell>
          <cell r="ID22" t="e">
            <v>#REF!</v>
          </cell>
          <cell r="IE22" t="e">
            <v>#REF!</v>
          </cell>
          <cell r="IG22" t="e">
            <v>#REF!</v>
          </cell>
          <cell r="IH22" t="e">
            <v>#REF!</v>
          </cell>
          <cell r="II22" t="e">
            <v>#REF!</v>
          </cell>
          <cell r="IJ22" t="e">
            <v>#REF!</v>
          </cell>
          <cell r="IK22" t="e">
            <v>#REF!</v>
          </cell>
          <cell r="IL22" t="e">
            <v>#REF!</v>
          </cell>
          <cell r="IM22" t="e">
            <v>#REF!</v>
          </cell>
          <cell r="IN22" t="e">
            <v>#REF!</v>
          </cell>
          <cell r="IO22" t="e">
            <v>#REF!</v>
          </cell>
          <cell r="IP22" t="e">
            <v>#REF!</v>
          </cell>
          <cell r="IQ22" t="e">
            <v>#REF!</v>
          </cell>
          <cell r="IR22" t="e">
            <v>#REF!</v>
          </cell>
        </row>
        <row r="23">
          <cell r="GQ23" t="str">
            <v>Kredyty</v>
          </cell>
          <cell r="GR23">
            <v>0</v>
          </cell>
          <cell r="GS23">
            <v>0</v>
          </cell>
          <cell r="GT23">
            <v>0</v>
          </cell>
          <cell r="GU23">
            <v>0</v>
          </cell>
          <cell r="GV23">
            <v>0</v>
          </cell>
          <cell r="GW23">
            <v>0</v>
          </cell>
          <cell r="GX23">
            <v>0</v>
          </cell>
          <cell r="GY23">
            <v>0</v>
          </cell>
          <cell r="GZ23">
            <v>0</v>
          </cell>
          <cell r="HA23">
            <v>0</v>
          </cell>
          <cell r="HB23">
            <v>0</v>
          </cell>
          <cell r="HC23">
            <v>0</v>
          </cell>
          <cell r="HE23">
            <v>0</v>
          </cell>
          <cell r="HF23">
            <v>0</v>
          </cell>
          <cell r="HG23">
            <v>0</v>
          </cell>
          <cell r="HH23">
            <v>0</v>
          </cell>
          <cell r="HI23">
            <v>0</v>
          </cell>
          <cell r="HJ23">
            <v>0</v>
          </cell>
          <cell r="HK23">
            <v>0</v>
          </cell>
          <cell r="HL23">
            <v>0</v>
          </cell>
          <cell r="HM23">
            <v>0</v>
          </cell>
          <cell r="HN23">
            <v>0</v>
          </cell>
          <cell r="HO23">
            <v>0</v>
          </cell>
          <cell r="HP23">
            <v>0</v>
          </cell>
          <cell r="HS23" t="str">
            <v>Kredyty</v>
          </cell>
          <cell r="HT23">
            <v>0</v>
          </cell>
          <cell r="HU23">
            <v>0</v>
          </cell>
          <cell r="HV23">
            <v>0</v>
          </cell>
          <cell r="HW23">
            <v>0</v>
          </cell>
          <cell r="HX23">
            <v>0</v>
          </cell>
          <cell r="HY23">
            <v>0</v>
          </cell>
          <cell r="HZ23">
            <v>0</v>
          </cell>
          <cell r="IA23">
            <v>0</v>
          </cell>
          <cell r="IB23">
            <v>0</v>
          </cell>
          <cell r="IC23">
            <v>0</v>
          </cell>
          <cell r="ID23">
            <v>0</v>
          </cell>
          <cell r="IE23">
            <v>0</v>
          </cell>
          <cell r="IG23">
            <v>0</v>
          </cell>
          <cell r="IH23">
            <v>0</v>
          </cell>
          <cell r="II23">
            <v>0</v>
          </cell>
          <cell r="IJ23">
            <v>0</v>
          </cell>
          <cell r="IK23">
            <v>0</v>
          </cell>
          <cell r="IL23">
            <v>0</v>
          </cell>
          <cell r="IM23">
            <v>0</v>
          </cell>
          <cell r="IN23">
            <v>0</v>
          </cell>
          <cell r="IO23">
            <v>0</v>
          </cell>
          <cell r="IP23">
            <v>0</v>
          </cell>
          <cell r="IQ23">
            <v>0</v>
          </cell>
          <cell r="IR23">
            <v>0</v>
          </cell>
        </row>
        <row r="24">
          <cell r="HE24">
            <v>0</v>
          </cell>
          <cell r="HF24">
            <v>0</v>
          </cell>
          <cell r="HG24">
            <v>0</v>
          </cell>
          <cell r="HH24">
            <v>0</v>
          </cell>
          <cell r="HI24">
            <v>0</v>
          </cell>
          <cell r="HJ24">
            <v>0</v>
          </cell>
          <cell r="HK24">
            <v>0</v>
          </cell>
          <cell r="HL24">
            <v>0</v>
          </cell>
          <cell r="HM24">
            <v>0</v>
          </cell>
          <cell r="HN24">
            <v>0</v>
          </cell>
          <cell r="HO24">
            <v>0</v>
          </cell>
          <cell r="HP24">
            <v>0</v>
          </cell>
        </row>
        <row r="25">
          <cell r="GQ25" t="str">
            <v>JEDNOSTKI BUDŻETOWE</v>
          </cell>
          <cell r="HE25">
            <v>0</v>
          </cell>
          <cell r="HF25">
            <v>0</v>
          </cell>
          <cell r="HG25">
            <v>0</v>
          </cell>
          <cell r="HH25">
            <v>0</v>
          </cell>
          <cell r="HI25">
            <v>0</v>
          </cell>
          <cell r="HJ25">
            <v>0</v>
          </cell>
          <cell r="HK25">
            <v>0</v>
          </cell>
          <cell r="HL25">
            <v>0</v>
          </cell>
          <cell r="HM25">
            <v>0</v>
          </cell>
          <cell r="HN25">
            <v>0</v>
          </cell>
          <cell r="HO25">
            <v>0</v>
          </cell>
          <cell r="HP25">
            <v>0</v>
          </cell>
          <cell r="HS25" t="str">
            <v>JEDNOSTKI BUDŻETOWE</v>
          </cell>
          <cell r="IG25">
            <v>0</v>
          </cell>
          <cell r="IH25">
            <v>0</v>
          </cell>
          <cell r="II25">
            <v>0</v>
          </cell>
          <cell r="IJ25">
            <v>0</v>
          </cell>
          <cell r="IK25">
            <v>0</v>
          </cell>
          <cell r="IL25">
            <v>0</v>
          </cell>
          <cell r="IM25">
            <v>0</v>
          </cell>
          <cell r="IN25">
            <v>0</v>
          </cell>
          <cell r="IO25">
            <v>0</v>
          </cell>
          <cell r="IP25">
            <v>0</v>
          </cell>
          <cell r="IQ25">
            <v>0</v>
          </cell>
          <cell r="IR25">
            <v>0</v>
          </cell>
        </row>
        <row r="26">
          <cell r="GQ26" t="str">
            <v>Rachunki bieżące</v>
          </cell>
          <cell r="GR26">
            <v>18.020716036421899</v>
          </cell>
          <cell r="GS26">
            <v>18.250332216492716</v>
          </cell>
          <cell r="GT26">
            <v>19.157123605349874</v>
          </cell>
          <cell r="GU26">
            <v>21.809807066947748</v>
          </cell>
          <cell r="GV26">
            <v>16.557629228045304</v>
          </cell>
          <cell r="GW26">
            <v>21.708782089084639</v>
          </cell>
          <cell r="GX26">
            <v>19.132435095653079</v>
          </cell>
          <cell r="GY26">
            <v>15.879683719248217</v>
          </cell>
          <cell r="GZ26">
            <v>20.425538512437818</v>
          </cell>
          <cell r="HA26">
            <v>16.481921619136838</v>
          </cell>
          <cell r="HB26">
            <v>21.021525677495056</v>
          </cell>
          <cell r="HC26">
            <v>17.423685680087193</v>
          </cell>
          <cell r="HE26">
            <v>18.020716036421899</v>
          </cell>
          <cell r="HF26">
            <v>36.271048252914611</v>
          </cell>
          <cell r="HG26">
            <v>55.428171858264484</v>
          </cell>
          <cell r="HH26">
            <v>77.237978925212232</v>
          </cell>
          <cell r="HI26">
            <v>93.795608153257533</v>
          </cell>
          <cell r="HJ26">
            <v>115.50439024234217</v>
          </cell>
          <cell r="HK26">
            <v>134.63682533799525</v>
          </cell>
          <cell r="HL26">
            <v>150.51650905724347</v>
          </cell>
          <cell r="HM26">
            <v>170.94204756968128</v>
          </cell>
          <cell r="HN26">
            <v>187.42396918881812</v>
          </cell>
          <cell r="HO26">
            <v>208.44549486631317</v>
          </cell>
          <cell r="HP26">
            <v>225.86918054640037</v>
          </cell>
          <cell r="HS26" t="str">
            <v>Rachunki bieżące</v>
          </cell>
          <cell r="HT26">
            <v>38</v>
          </cell>
          <cell r="HU26">
            <v>38</v>
          </cell>
          <cell r="HV26">
            <v>38</v>
          </cell>
          <cell r="HW26">
            <v>38</v>
          </cell>
          <cell r="HX26">
            <v>38</v>
          </cell>
          <cell r="HY26">
            <v>38</v>
          </cell>
          <cell r="HZ26">
            <v>38</v>
          </cell>
          <cell r="IA26">
            <v>38</v>
          </cell>
          <cell r="IB26">
            <v>38</v>
          </cell>
          <cell r="IC26">
            <v>38</v>
          </cell>
          <cell r="ID26">
            <v>38</v>
          </cell>
          <cell r="IE26">
            <v>38</v>
          </cell>
          <cell r="IG26">
            <v>38</v>
          </cell>
          <cell r="IH26">
            <v>76</v>
          </cell>
          <cell r="II26">
            <v>114</v>
          </cell>
          <cell r="IJ26">
            <v>152</v>
          </cell>
          <cell r="IK26">
            <v>190</v>
          </cell>
          <cell r="IL26">
            <v>228</v>
          </cell>
          <cell r="IM26">
            <v>266</v>
          </cell>
          <cell r="IN26">
            <v>304</v>
          </cell>
          <cell r="IO26">
            <v>342</v>
          </cell>
          <cell r="IP26">
            <v>380</v>
          </cell>
          <cell r="IQ26">
            <v>418</v>
          </cell>
          <cell r="IR26">
            <v>456</v>
          </cell>
        </row>
        <row r="27">
          <cell r="HE27">
            <v>0</v>
          </cell>
          <cell r="HF27">
            <v>0</v>
          </cell>
          <cell r="HG27">
            <v>0</v>
          </cell>
          <cell r="HH27">
            <v>0</v>
          </cell>
          <cell r="HI27">
            <v>0</v>
          </cell>
          <cell r="HJ27">
            <v>0</v>
          </cell>
          <cell r="HK27">
            <v>0</v>
          </cell>
          <cell r="HL27">
            <v>0</v>
          </cell>
          <cell r="HM27">
            <v>0</v>
          </cell>
          <cell r="HN27">
            <v>0</v>
          </cell>
          <cell r="HO27">
            <v>0</v>
          </cell>
          <cell r="HP27">
            <v>0</v>
          </cell>
        </row>
        <row r="28">
          <cell r="HE28">
            <v>0</v>
          </cell>
          <cell r="HF28">
            <v>0</v>
          </cell>
          <cell r="HG28">
            <v>0</v>
          </cell>
          <cell r="HH28">
            <v>0</v>
          </cell>
          <cell r="HI28">
            <v>0</v>
          </cell>
          <cell r="HJ28">
            <v>0</v>
          </cell>
          <cell r="HK28">
            <v>0</v>
          </cell>
          <cell r="HL28">
            <v>0</v>
          </cell>
          <cell r="HM28">
            <v>0</v>
          </cell>
          <cell r="HN28">
            <v>0</v>
          </cell>
          <cell r="HO28">
            <v>0</v>
          </cell>
          <cell r="HP28">
            <v>0</v>
          </cell>
          <cell r="IG28">
            <v>0</v>
          </cell>
          <cell r="IH28">
            <v>0</v>
          </cell>
          <cell r="II28">
            <v>0</v>
          </cell>
          <cell r="IJ28">
            <v>0</v>
          </cell>
          <cell r="IK28">
            <v>0</v>
          </cell>
          <cell r="IL28">
            <v>0</v>
          </cell>
          <cell r="IM28">
            <v>0</v>
          </cell>
          <cell r="IN28">
            <v>0</v>
          </cell>
          <cell r="IO28">
            <v>0</v>
          </cell>
          <cell r="IP28">
            <v>0</v>
          </cell>
          <cell r="IQ28">
            <v>0</v>
          </cell>
          <cell r="IR28">
            <v>0</v>
          </cell>
        </row>
        <row r="29">
          <cell r="GQ29" t="str">
            <v>Obsługa kredytów przez urzędy pocztowe</v>
          </cell>
          <cell r="HE29">
            <v>0</v>
          </cell>
          <cell r="HF29">
            <v>0</v>
          </cell>
          <cell r="HG29">
            <v>0</v>
          </cell>
          <cell r="HH29">
            <v>0</v>
          </cell>
          <cell r="HI29">
            <v>0</v>
          </cell>
          <cell r="HJ29">
            <v>0</v>
          </cell>
          <cell r="HK29">
            <v>0</v>
          </cell>
          <cell r="HL29">
            <v>0</v>
          </cell>
          <cell r="HM29">
            <v>0</v>
          </cell>
          <cell r="HN29">
            <v>0</v>
          </cell>
          <cell r="HO29">
            <v>0</v>
          </cell>
          <cell r="HP29">
            <v>0</v>
          </cell>
          <cell r="HS29" t="str">
            <v>Obsługa kredytów przez urzędy pocztowe</v>
          </cell>
          <cell r="IG29">
            <v>0</v>
          </cell>
          <cell r="IH29">
            <v>0</v>
          </cell>
          <cell r="II29">
            <v>0</v>
          </cell>
          <cell r="IJ29">
            <v>0</v>
          </cell>
          <cell r="IK29">
            <v>0</v>
          </cell>
          <cell r="IL29">
            <v>0</v>
          </cell>
          <cell r="IM29">
            <v>0</v>
          </cell>
          <cell r="IN29">
            <v>0</v>
          </cell>
          <cell r="IO29">
            <v>0</v>
          </cell>
          <cell r="IP29">
            <v>0</v>
          </cell>
          <cell r="IQ29">
            <v>0</v>
          </cell>
          <cell r="IR29">
            <v>0</v>
          </cell>
        </row>
        <row r="30">
          <cell r="GQ30" t="str">
            <v>OSOBY FIZYCZNE</v>
          </cell>
          <cell r="GR30">
            <v>10.716860000000011</v>
          </cell>
          <cell r="GS30">
            <v>4.0483700000000056</v>
          </cell>
          <cell r="GT30">
            <v>11.452889999999982</v>
          </cell>
          <cell r="GU30">
            <v>12.269480000000044</v>
          </cell>
          <cell r="GV30">
            <v>8.3793000000000006</v>
          </cell>
          <cell r="GW30">
            <v>5.3512999999999806</v>
          </cell>
          <cell r="GX30">
            <v>7.4110599999999636</v>
          </cell>
          <cell r="GY30">
            <v>4.7244900000001167</v>
          </cell>
          <cell r="GZ30">
            <v>5.5824900000000071</v>
          </cell>
          <cell r="HA30">
            <v>8.3628599999999551</v>
          </cell>
          <cell r="HB30">
            <v>9.697289999999839</v>
          </cell>
          <cell r="HC30">
            <v>6.0183600000002571</v>
          </cell>
          <cell r="HE30">
            <v>10.716860000000011</v>
          </cell>
          <cell r="HF30">
            <v>14.765230000000017</v>
          </cell>
          <cell r="HG30">
            <v>26.218119999999999</v>
          </cell>
          <cell r="HH30">
            <v>38.487600000000043</v>
          </cell>
          <cell r="HI30">
            <v>46.866900000000044</v>
          </cell>
          <cell r="HJ30">
            <v>52.218200000000024</v>
          </cell>
          <cell r="HK30">
            <v>59.629259999999988</v>
          </cell>
          <cell r="HL30">
            <v>64.353750000000105</v>
          </cell>
          <cell r="HM30">
            <v>69.936240000000112</v>
          </cell>
          <cell r="HN30">
            <v>78.299100000000067</v>
          </cell>
          <cell r="HO30">
            <v>87.996389999999906</v>
          </cell>
          <cell r="HP30">
            <v>94.014750000000163</v>
          </cell>
          <cell r="HS30" t="str">
            <v>OSOBY FIZYCZNE</v>
          </cell>
          <cell r="HT30">
            <v>0</v>
          </cell>
          <cell r="HU30">
            <v>1</v>
          </cell>
          <cell r="HV30">
            <v>2</v>
          </cell>
          <cell r="HW30">
            <v>3</v>
          </cell>
          <cell r="HX30">
            <v>4</v>
          </cell>
          <cell r="HY30">
            <v>5</v>
          </cell>
          <cell r="HZ30">
            <v>6</v>
          </cell>
          <cell r="IA30">
            <v>7</v>
          </cell>
          <cell r="IB30">
            <v>8</v>
          </cell>
          <cell r="IC30">
            <v>9</v>
          </cell>
          <cell r="ID30">
            <v>10</v>
          </cell>
          <cell r="IE30">
            <v>11</v>
          </cell>
          <cell r="IG30">
            <v>0</v>
          </cell>
          <cell r="IH30">
            <v>1</v>
          </cell>
          <cell r="II30">
            <v>3</v>
          </cell>
          <cell r="IJ30">
            <v>6</v>
          </cell>
          <cell r="IK30">
            <v>10</v>
          </cell>
          <cell r="IL30">
            <v>15</v>
          </cell>
          <cell r="IM30">
            <v>21</v>
          </cell>
          <cell r="IN30">
            <v>28</v>
          </cell>
          <cell r="IO30">
            <v>36</v>
          </cell>
          <cell r="IP30">
            <v>45</v>
          </cell>
          <cell r="IQ30">
            <v>55</v>
          </cell>
          <cell r="IR30">
            <v>66</v>
          </cell>
        </row>
        <row r="31">
          <cell r="GQ31" t="str">
            <v>BANKOWOŚĆ POCZTOWA</v>
          </cell>
          <cell r="GR31">
            <v>68.124529999999993</v>
          </cell>
          <cell r="GS31">
            <v>39.360230000000001</v>
          </cell>
          <cell r="GT31">
            <v>34.08614</v>
          </cell>
          <cell r="GU31">
            <v>93.699720000000013</v>
          </cell>
          <cell r="GV31">
            <v>79.569770000000005</v>
          </cell>
          <cell r="GW31">
            <v>77.175059999999974</v>
          </cell>
          <cell r="GX31">
            <v>73.682740000000024</v>
          </cell>
          <cell r="GY31">
            <v>73.250020000000006</v>
          </cell>
          <cell r="GZ31">
            <v>61.10961999999995</v>
          </cell>
          <cell r="HA31">
            <v>77.832609999999931</v>
          </cell>
          <cell r="HB31">
            <v>147.59293000000014</v>
          </cell>
          <cell r="HC31">
            <v>5.4282099999999218</v>
          </cell>
          <cell r="HE31">
            <v>68.124529999999993</v>
          </cell>
          <cell r="HF31">
            <v>107.48475999999999</v>
          </cell>
          <cell r="HG31">
            <v>141.57089999999999</v>
          </cell>
          <cell r="HH31">
            <v>235.27062000000001</v>
          </cell>
          <cell r="HI31">
            <v>314.84039000000001</v>
          </cell>
          <cell r="HJ31">
            <v>392.01544999999999</v>
          </cell>
          <cell r="HK31">
            <v>465.69819000000001</v>
          </cell>
          <cell r="HL31">
            <v>538.94821000000002</v>
          </cell>
          <cell r="HM31">
            <v>600.05782999999997</v>
          </cell>
          <cell r="HN31">
            <v>677.8904399999999</v>
          </cell>
          <cell r="HO31">
            <v>825.48337000000004</v>
          </cell>
          <cell r="HP31">
            <v>830.91157999999996</v>
          </cell>
          <cell r="HS31" t="str">
            <v>BANKOWOŚĆ POCZTOWA</v>
          </cell>
          <cell r="HT31">
            <v>98.115362061163026</v>
          </cell>
          <cell r="HU31">
            <v>101.83667670806545</v>
          </cell>
          <cell r="HV31">
            <v>108.94175879508475</v>
          </cell>
          <cell r="HW31">
            <v>122.65291026368429</v>
          </cell>
          <cell r="HX31">
            <v>132.76320808457345</v>
          </cell>
          <cell r="HY31">
            <v>141.03450087734032</v>
          </cell>
          <cell r="HZ31">
            <v>128.44295461699687</v>
          </cell>
          <cell r="IA31">
            <v>133.10331971378241</v>
          </cell>
          <cell r="IB31">
            <v>148.99679313527616</v>
          </cell>
          <cell r="IC31">
            <v>152.31208719468552</v>
          </cell>
          <cell r="ID31">
            <v>156.17135578880939</v>
          </cell>
          <cell r="IE31">
            <v>159.48959502214194</v>
          </cell>
          <cell r="IG31">
            <v>98.115362061163026</v>
          </cell>
          <cell r="IH31">
            <v>199.95203876922847</v>
          </cell>
          <cell r="II31">
            <v>308.89379756431322</v>
          </cell>
          <cell r="IJ31">
            <v>431.54670782799752</v>
          </cell>
          <cell r="IK31">
            <v>564.309915912571</v>
          </cell>
          <cell r="IL31">
            <v>705.34441678991129</v>
          </cell>
          <cell r="IM31">
            <v>833.78737140690816</v>
          </cell>
          <cell r="IN31">
            <v>966.89069112069058</v>
          </cell>
          <cell r="IO31">
            <v>1115.8874842559667</v>
          </cell>
          <cell r="IP31">
            <v>1268.1995714506522</v>
          </cell>
          <cell r="IQ31">
            <v>1424.3709272394617</v>
          </cell>
          <cell r="IR31">
            <v>1583.8605222616036</v>
          </cell>
        </row>
        <row r="32">
          <cell r="HE32">
            <v>0</v>
          </cell>
          <cell r="HF32">
            <v>0</v>
          </cell>
          <cell r="HG32">
            <v>0</v>
          </cell>
          <cell r="HH32">
            <v>0</v>
          </cell>
          <cell r="HI32">
            <v>0</v>
          </cell>
          <cell r="HJ32">
            <v>0</v>
          </cell>
          <cell r="HK32">
            <v>0</v>
          </cell>
          <cell r="HL32">
            <v>0</v>
          </cell>
          <cell r="HM32">
            <v>0</v>
          </cell>
          <cell r="HN32">
            <v>0</v>
          </cell>
          <cell r="HO32">
            <v>0</v>
          </cell>
          <cell r="HP32">
            <v>0</v>
          </cell>
        </row>
        <row r="33">
          <cell r="HE33">
            <v>0</v>
          </cell>
          <cell r="HF33">
            <v>0</v>
          </cell>
          <cell r="HG33">
            <v>0</v>
          </cell>
          <cell r="HH33">
            <v>0</v>
          </cell>
          <cell r="HI33">
            <v>0</v>
          </cell>
          <cell r="HJ33">
            <v>0</v>
          </cell>
          <cell r="HK33">
            <v>0</v>
          </cell>
          <cell r="HL33">
            <v>0</v>
          </cell>
          <cell r="HM33">
            <v>0</v>
          </cell>
          <cell r="HN33">
            <v>0</v>
          </cell>
          <cell r="HO33">
            <v>0</v>
          </cell>
          <cell r="HP33">
            <v>0</v>
          </cell>
          <cell r="IG33">
            <v>0</v>
          </cell>
          <cell r="IH33">
            <v>0</v>
          </cell>
          <cell r="II33">
            <v>0</v>
          </cell>
          <cell r="IJ33">
            <v>0</v>
          </cell>
          <cell r="IK33">
            <v>0</v>
          </cell>
          <cell r="IL33">
            <v>0</v>
          </cell>
          <cell r="IM33">
            <v>0</v>
          </cell>
          <cell r="IN33">
            <v>0</v>
          </cell>
          <cell r="IO33">
            <v>0</v>
          </cell>
          <cell r="IP33">
            <v>0</v>
          </cell>
          <cell r="IQ33">
            <v>0</v>
          </cell>
          <cell r="IR33">
            <v>0</v>
          </cell>
        </row>
        <row r="34">
          <cell r="GQ34" t="str">
            <v>Obsługa depozytów przez urzędy pocztowe</v>
          </cell>
          <cell r="HE34">
            <v>0</v>
          </cell>
          <cell r="HF34">
            <v>0</v>
          </cell>
          <cell r="HG34">
            <v>0</v>
          </cell>
          <cell r="HH34">
            <v>0</v>
          </cell>
          <cell r="HI34">
            <v>0</v>
          </cell>
          <cell r="HJ34">
            <v>0</v>
          </cell>
          <cell r="HK34">
            <v>0</v>
          </cell>
          <cell r="HL34">
            <v>0</v>
          </cell>
          <cell r="HM34">
            <v>0</v>
          </cell>
          <cell r="HN34">
            <v>0</v>
          </cell>
          <cell r="HO34">
            <v>0</v>
          </cell>
          <cell r="HP34">
            <v>0</v>
          </cell>
          <cell r="HS34" t="str">
            <v>Obsługa depozytów przez urzędy pocztowe</v>
          </cell>
          <cell r="IG34">
            <v>0</v>
          </cell>
          <cell r="IH34">
            <v>0</v>
          </cell>
          <cell r="II34">
            <v>0</v>
          </cell>
          <cell r="IJ34">
            <v>0</v>
          </cell>
          <cell r="IK34">
            <v>0</v>
          </cell>
          <cell r="IL34">
            <v>0</v>
          </cell>
          <cell r="IM34">
            <v>0</v>
          </cell>
          <cell r="IN34">
            <v>0</v>
          </cell>
          <cell r="IO34">
            <v>0</v>
          </cell>
          <cell r="IP34">
            <v>0</v>
          </cell>
          <cell r="IQ34">
            <v>0</v>
          </cell>
          <cell r="IR34">
            <v>0</v>
          </cell>
        </row>
        <row r="35">
          <cell r="GQ35" t="str">
            <v>BANKOWOŚĆ POCZTOWA</v>
          </cell>
          <cell r="GR35">
            <v>79.462389999999999</v>
          </cell>
          <cell r="GS35">
            <v>57.975090000000023</v>
          </cell>
          <cell r="GT35">
            <v>79.088359999999966</v>
          </cell>
          <cell r="GU35">
            <v>115.97025999999997</v>
          </cell>
          <cell r="GV35">
            <v>64.500860000000046</v>
          </cell>
          <cell r="GW35">
            <v>93.187799999999982</v>
          </cell>
          <cell r="GX35">
            <v>0.16274000000004207</v>
          </cell>
          <cell r="GY35">
            <v>184.52293999999989</v>
          </cell>
          <cell r="GZ35">
            <v>101.8826600000001</v>
          </cell>
          <cell r="HA35">
            <v>97.228180000000066</v>
          </cell>
          <cell r="HB35">
            <v>100.51265000000001</v>
          </cell>
          <cell r="HC35">
            <v>118.31718999999998</v>
          </cell>
          <cell r="HE35">
            <v>79.462389999999999</v>
          </cell>
          <cell r="HF35">
            <v>137.43748000000002</v>
          </cell>
          <cell r="HG35">
            <v>216.52583999999999</v>
          </cell>
          <cell r="HH35">
            <v>332.49609999999996</v>
          </cell>
          <cell r="HI35">
            <v>396.99696</v>
          </cell>
          <cell r="HJ35">
            <v>490.18475999999998</v>
          </cell>
          <cell r="HK35">
            <v>490.34750000000003</v>
          </cell>
          <cell r="HL35">
            <v>674.87043999999992</v>
          </cell>
          <cell r="HM35">
            <v>776.75310000000002</v>
          </cell>
          <cell r="HN35">
            <v>873.98128000000008</v>
          </cell>
          <cell r="HO35">
            <v>974.49393000000009</v>
          </cell>
          <cell r="HP35">
            <v>1092.8111200000001</v>
          </cell>
          <cell r="HS35" t="str">
            <v>BANKOWOŚĆ POCZTOWA</v>
          </cell>
          <cell r="HT35">
            <v>79.624520568409324</v>
          </cell>
          <cell r="HU35">
            <v>72.280036219052775</v>
          </cell>
          <cell r="HV35">
            <v>80.530059049446365</v>
          </cell>
          <cell r="HW35">
            <v>78.537419083434202</v>
          </cell>
          <cell r="HX35">
            <v>81.917029778901565</v>
          </cell>
          <cell r="HY35">
            <v>80.146360916468296</v>
          </cell>
          <cell r="HZ35">
            <v>83.857382171513478</v>
          </cell>
          <cell r="IA35">
            <v>85.037566984399305</v>
          </cell>
          <cell r="IB35">
            <v>83.581848078373525</v>
          </cell>
          <cell r="IC35">
            <v>87.863415026981201</v>
          </cell>
          <cell r="ID35">
            <v>86.651573847083526</v>
          </cell>
          <cell r="IE35">
            <v>91.406609400888115</v>
          </cell>
          <cell r="IG35">
            <v>79.624520568409324</v>
          </cell>
          <cell r="IH35">
            <v>151.9045567874621</v>
          </cell>
          <cell r="II35">
            <v>232.43461583690845</v>
          </cell>
          <cell r="IJ35">
            <v>310.97203492034265</v>
          </cell>
          <cell r="IK35">
            <v>392.88906469924422</v>
          </cell>
          <cell r="IL35">
            <v>473.03542561571248</v>
          </cell>
          <cell r="IM35">
            <v>556.89280778722593</v>
          </cell>
          <cell r="IN35">
            <v>641.93037477162522</v>
          </cell>
          <cell r="IO35">
            <v>725.51222284999881</v>
          </cell>
          <cell r="IP35">
            <v>813.37563787698002</v>
          </cell>
          <cell r="IQ35">
            <v>900.02721172406359</v>
          </cell>
          <cell r="IR35">
            <v>991.43382112495169</v>
          </cell>
        </row>
        <row r="36">
          <cell r="HE36">
            <v>0</v>
          </cell>
          <cell r="HF36">
            <v>0</v>
          </cell>
          <cell r="HG36">
            <v>0</v>
          </cell>
          <cell r="HH36">
            <v>0</v>
          </cell>
          <cell r="HI36">
            <v>0</v>
          </cell>
          <cell r="HJ36">
            <v>0</v>
          </cell>
          <cell r="HK36">
            <v>0</v>
          </cell>
          <cell r="HL36">
            <v>0</v>
          </cell>
          <cell r="HM36">
            <v>0</v>
          </cell>
          <cell r="HN36">
            <v>0</v>
          </cell>
          <cell r="HO36">
            <v>0</v>
          </cell>
          <cell r="HP36">
            <v>0</v>
          </cell>
          <cell r="IG36">
            <v>0</v>
          </cell>
          <cell r="IH36">
            <v>0</v>
          </cell>
          <cell r="II36">
            <v>0</v>
          </cell>
          <cell r="IJ36">
            <v>0</v>
          </cell>
          <cell r="IK36">
            <v>0</v>
          </cell>
          <cell r="IL36">
            <v>0</v>
          </cell>
          <cell r="IM36">
            <v>0</v>
          </cell>
          <cell r="IN36">
            <v>0</v>
          </cell>
          <cell r="IO36">
            <v>0</v>
          </cell>
          <cell r="IP36">
            <v>0</v>
          </cell>
          <cell r="IQ36">
            <v>0</v>
          </cell>
          <cell r="IR36">
            <v>0</v>
          </cell>
        </row>
        <row r="37">
          <cell r="GQ37" t="str">
            <v>Pozostałe płacone Poczcie</v>
          </cell>
          <cell r="GR37">
            <v>55.01742999999999</v>
          </cell>
          <cell r="GS37">
            <v>45.057839999999999</v>
          </cell>
          <cell r="GT37">
            <v>46.806740000000019</v>
          </cell>
          <cell r="GU37">
            <v>44.196209999999979</v>
          </cell>
          <cell r="GV37">
            <v>47.21726000000001</v>
          </cell>
          <cell r="GW37">
            <v>44.118899999999996</v>
          </cell>
          <cell r="GX37">
            <v>44.367510000000038</v>
          </cell>
          <cell r="GY37">
            <v>43.403539999999964</v>
          </cell>
          <cell r="GZ37">
            <v>39.27643999999998</v>
          </cell>
          <cell r="HA37">
            <v>42.870560000000012</v>
          </cell>
          <cell r="HB37">
            <v>38.557680000000005</v>
          </cell>
          <cell r="HC37">
            <v>36.46786000000003</v>
          </cell>
          <cell r="HE37">
            <v>55.01742999999999</v>
          </cell>
          <cell r="HF37">
            <v>100.07526999999999</v>
          </cell>
          <cell r="HG37">
            <v>146.88201000000001</v>
          </cell>
          <cell r="HH37">
            <v>191.07821999999999</v>
          </cell>
          <cell r="HI37">
            <v>238.29548</v>
          </cell>
          <cell r="HJ37">
            <v>282.41437999999999</v>
          </cell>
          <cell r="HK37">
            <v>326.78189000000003</v>
          </cell>
          <cell r="HL37">
            <v>370.18543</v>
          </cell>
          <cell r="HM37">
            <v>409.46186999999998</v>
          </cell>
          <cell r="HN37">
            <v>452.33242999999999</v>
          </cell>
          <cell r="HO37">
            <v>490.89010999999999</v>
          </cell>
          <cell r="HP37">
            <v>527.35797000000002</v>
          </cell>
          <cell r="HS37" t="str">
            <v>Pozostałe płacone Poczcie</v>
          </cell>
          <cell r="HT37">
            <v>0</v>
          </cell>
          <cell r="HU37">
            <v>0</v>
          </cell>
          <cell r="HV37">
            <v>0</v>
          </cell>
          <cell r="HW37">
            <v>0</v>
          </cell>
          <cell r="HX37">
            <v>0</v>
          </cell>
          <cell r="HY37">
            <v>0</v>
          </cell>
          <cell r="HZ37">
            <v>0</v>
          </cell>
          <cell r="IA37">
            <v>0</v>
          </cell>
          <cell r="IB37">
            <v>0</v>
          </cell>
          <cell r="IC37">
            <v>0</v>
          </cell>
          <cell r="ID37">
            <v>0</v>
          </cell>
          <cell r="IE37">
            <v>0</v>
          </cell>
          <cell r="IG37">
            <v>0</v>
          </cell>
          <cell r="IH37">
            <v>0</v>
          </cell>
          <cell r="II37">
            <v>0</v>
          </cell>
          <cell r="IJ37">
            <v>0</v>
          </cell>
          <cell r="IK37">
            <v>0</v>
          </cell>
          <cell r="IL37">
            <v>0</v>
          </cell>
          <cell r="IM37">
            <v>0</v>
          </cell>
          <cell r="IN37">
            <v>0</v>
          </cell>
          <cell r="IO37">
            <v>0</v>
          </cell>
          <cell r="IP37">
            <v>0</v>
          </cell>
          <cell r="IQ37">
            <v>0</v>
          </cell>
          <cell r="IR37">
            <v>0</v>
          </cell>
        </row>
        <row r="38">
          <cell r="HE38">
            <v>0</v>
          </cell>
          <cell r="HF38">
            <v>0</v>
          </cell>
          <cell r="HG38">
            <v>0</v>
          </cell>
          <cell r="HH38">
            <v>0</v>
          </cell>
          <cell r="HI38">
            <v>0</v>
          </cell>
          <cell r="HJ38">
            <v>0</v>
          </cell>
          <cell r="HK38">
            <v>0</v>
          </cell>
          <cell r="HL38">
            <v>0</v>
          </cell>
          <cell r="HM38">
            <v>0</v>
          </cell>
          <cell r="HN38">
            <v>0</v>
          </cell>
          <cell r="HO38">
            <v>0</v>
          </cell>
          <cell r="HP38">
            <v>0</v>
          </cell>
          <cell r="IG38">
            <v>0</v>
          </cell>
          <cell r="IH38">
            <v>0</v>
          </cell>
          <cell r="II38">
            <v>0</v>
          </cell>
          <cell r="IJ38">
            <v>0</v>
          </cell>
          <cell r="IK38">
            <v>0</v>
          </cell>
          <cell r="IL38">
            <v>0</v>
          </cell>
          <cell r="IM38">
            <v>0</v>
          </cell>
          <cell r="IN38">
            <v>0</v>
          </cell>
          <cell r="IO38">
            <v>0</v>
          </cell>
          <cell r="IP38">
            <v>0</v>
          </cell>
          <cell r="IQ38">
            <v>0</v>
          </cell>
          <cell r="IR38">
            <v>0</v>
          </cell>
        </row>
        <row r="39">
          <cell r="GQ39" t="str">
            <v>RAZEM</v>
          </cell>
          <cell r="GR39">
            <v>940.29195996237672</v>
          </cell>
          <cell r="GS39">
            <v>930.22760018523172</v>
          </cell>
          <cell r="GT39">
            <v>944.37843961767624</v>
          </cell>
          <cell r="GU39">
            <v>1140.7880002113984</v>
          </cell>
          <cell r="GV39">
            <v>956.68413793121124</v>
          </cell>
          <cell r="GW39">
            <v>1107.2636782611273</v>
          </cell>
          <cell r="GX39">
            <v>937.39870869148785</v>
          </cell>
          <cell r="GY39">
            <v>1116.134221697354</v>
          </cell>
          <cell r="GZ39">
            <v>1087.9198596675583</v>
          </cell>
          <cell r="HA39">
            <v>1106.6706764212838</v>
          </cell>
          <cell r="HB39">
            <v>1346.5475092206711</v>
          </cell>
          <cell r="HC39">
            <v>1079.3016288345943</v>
          </cell>
          <cell r="HE39">
            <v>940.29195996237672</v>
          </cell>
          <cell r="HF39">
            <v>1870.5195601476084</v>
          </cell>
          <cell r="HG39">
            <v>2814.8979997652846</v>
          </cell>
          <cell r="HH39">
            <v>3955.685999976683</v>
          </cell>
          <cell r="HI39">
            <v>4912.3701379078939</v>
          </cell>
          <cell r="HJ39">
            <v>6019.633816169021</v>
          </cell>
          <cell r="HK39">
            <v>6957.0325248605086</v>
          </cell>
          <cell r="HL39">
            <v>8073.166746557863</v>
          </cell>
          <cell r="HM39">
            <v>9161.0866062254208</v>
          </cell>
          <cell r="HN39">
            <v>10267.757282646704</v>
          </cell>
          <cell r="HO39">
            <v>11614.304791867375</v>
          </cell>
          <cell r="HP39">
            <v>12693.60642070197</v>
          </cell>
          <cell r="HS39" t="str">
            <v>RAZEM</v>
          </cell>
          <cell r="HT39" t="e">
            <v>#REF!</v>
          </cell>
          <cell r="HU39" t="e">
            <v>#REF!</v>
          </cell>
          <cell r="HV39" t="e">
            <v>#REF!</v>
          </cell>
          <cell r="HW39" t="e">
            <v>#REF!</v>
          </cell>
          <cell r="HX39" t="e">
            <v>#REF!</v>
          </cell>
          <cell r="HY39" t="e">
            <v>#REF!</v>
          </cell>
          <cell r="HZ39" t="e">
            <v>#REF!</v>
          </cell>
          <cell r="IA39" t="e">
            <v>#REF!</v>
          </cell>
          <cell r="IB39" t="e">
            <v>#REF!</v>
          </cell>
          <cell r="IC39" t="e">
            <v>#REF!</v>
          </cell>
          <cell r="ID39" t="e">
            <v>#REF!</v>
          </cell>
          <cell r="IE39" t="e">
            <v>#REF!</v>
          </cell>
          <cell r="IG39" t="e">
            <v>#REF!</v>
          </cell>
          <cell r="IH39" t="e">
            <v>#REF!</v>
          </cell>
          <cell r="II39" t="e">
            <v>#REF!</v>
          </cell>
          <cell r="IJ39" t="e">
            <v>#REF!</v>
          </cell>
          <cell r="IK39" t="e">
            <v>#REF!</v>
          </cell>
          <cell r="IL39" t="e">
            <v>#REF!</v>
          </cell>
          <cell r="IM39" t="e">
            <v>#REF!</v>
          </cell>
          <cell r="IN39" t="e">
            <v>#REF!</v>
          </cell>
          <cell r="IO39" t="e">
            <v>#REF!</v>
          </cell>
          <cell r="IP39" t="e">
            <v>#REF!</v>
          </cell>
          <cell r="IQ39" t="e">
            <v>#REF!</v>
          </cell>
          <cell r="IR39" t="e">
            <v>#REF!</v>
          </cell>
        </row>
      </sheetData>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łówna"/>
      <sheetName val="Limity"/>
      <sheetName val="Parametry"/>
      <sheetName val="Plan"/>
      <sheetName val="Inflacja"/>
      <sheetName val="Tabele"/>
      <sheetName val="Tabele1"/>
      <sheetName val="Przyciski"/>
      <sheetName val="Wykresy"/>
      <sheetName val="Zbiorczo"/>
      <sheetName val="Centrala"/>
      <sheetName val="Giro"/>
      <sheetName val="CRS"/>
    </sheetNames>
    <sheetDataSet>
      <sheetData sheetId="0" refreshError="1"/>
      <sheetData sheetId="1" refreshError="1"/>
      <sheetData sheetId="2" refreshError="1">
        <row r="55">
          <cell r="F55">
            <v>1</v>
          </cell>
          <cell r="G55">
            <v>31</v>
          </cell>
        </row>
        <row r="56">
          <cell r="F56">
            <v>2</v>
          </cell>
          <cell r="G56">
            <v>28</v>
          </cell>
        </row>
        <row r="57">
          <cell r="F57">
            <v>3</v>
          </cell>
          <cell r="G57">
            <v>31</v>
          </cell>
        </row>
        <row r="58">
          <cell r="F58">
            <v>4</v>
          </cell>
          <cell r="G58">
            <v>30</v>
          </cell>
        </row>
        <row r="59">
          <cell r="F59">
            <v>5</v>
          </cell>
          <cell r="G59">
            <v>31</v>
          </cell>
        </row>
        <row r="60">
          <cell r="F60">
            <v>6</v>
          </cell>
          <cell r="G60">
            <v>30</v>
          </cell>
        </row>
        <row r="61">
          <cell r="F61">
            <v>7</v>
          </cell>
          <cell r="G61">
            <v>31</v>
          </cell>
        </row>
        <row r="62">
          <cell r="F62">
            <v>8</v>
          </cell>
          <cell r="G62">
            <v>31</v>
          </cell>
        </row>
        <row r="63">
          <cell r="F63">
            <v>9</v>
          </cell>
          <cell r="G63">
            <v>30</v>
          </cell>
        </row>
        <row r="64">
          <cell r="F64">
            <v>10</v>
          </cell>
          <cell r="G64">
            <v>31</v>
          </cell>
        </row>
        <row r="65">
          <cell r="F65">
            <v>11</v>
          </cell>
          <cell r="G65">
            <v>30</v>
          </cell>
        </row>
        <row r="66">
          <cell r="F66">
            <v>12</v>
          </cell>
          <cell r="G66">
            <v>31</v>
          </cell>
        </row>
        <row r="139">
          <cell r="B139" t="str">
            <v>Depozyty term. Poczty rynek międzybankowy</v>
          </cell>
          <cell r="F139">
            <v>0.16012886970797754</v>
          </cell>
          <cell r="G139">
            <v>0.15529913368383325</v>
          </cell>
          <cell r="H139">
            <v>0.15025962559351558</v>
          </cell>
          <cell r="I139">
            <v>0.13119662058384571</v>
          </cell>
          <cell r="J139">
            <v>0.14097236527674337</v>
          </cell>
          <cell r="K139">
            <v>0.11999960919100477</v>
          </cell>
          <cell r="L139">
            <v>0.13836670373492088</v>
          </cell>
          <cell r="M139">
            <v>0.13842454790327377</v>
          </cell>
          <cell r="N139">
            <v>0.10052981106116851</v>
          </cell>
        </row>
        <row r="140">
          <cell r="B140" t="str">
            <v>Depozyty terminowe Poczty pozostałe</v>
          </cell>
          <cell r="F140">
            <v>0.16429951450645267</v>
          </cell>
          <cell r="G140">
            <v>0.14776475673526773</v>
          </cell>
          <cell r="H140">
            <v>0.15911982340221129</v>
          </cell>
          <cell r="I140">
            <v>0.13560993820361011</v>
          </cell>
          <cell r="J140">
            <v>0.14875886000605493</v>
          </cell>
          <cell r="K140">
            <v>0.12082389968853226</v>
          </cell>
          <cell r="L140">
            <v>0.15615155209073023</v>
          </cell>
          <cell r="M140">
            <v>0.13665309937298292</v>
          </cell>
          <cell r="N140">
            <v>9.875836253087765E-2</v>
          </cell>
        </row>
        <row r="141">
          <cell r="B141" t="str">
            <v>Środki bieżące Poczty</v>
          </cell>
          <cell r="F141">
            <v>5.0214989677170842E-2</v>
          </cell>
          <cell r="G141">
            <v>4.9780513587502913E-2</v>
          </cell>
          <cell r="H141">
            <v>5.0493319970249181E-2</v>
          </cell>
          <cell r="I141">
            <v>5.0789589930883366E-2</v>
          </cell>
          <cell r="J141">
            <v>5.1375909925784335E-2</v>
          </cell>
          <cell r="K141">
            <v>5.0670439058474535E-2</v>
          </cell>
          <cell r="L141">
            <v>5.4343904038229446E-2</v>
          </cell>
          <cell r="M141">
            <v>4.849565985409348E-2</v>
          </cell>
          <cell r="N141">
            <v>4.9061159981974765E-2</v>
          </cell>
        </row>
        <row r="142">
          <cell r="B142" t="str">
            <v>Depozyty terminowe osoby prawne</v>
          </cell>
          <cell r="F142">
            <v>0.1394722970212218</v>
          </cell>
          <cell r="G142">
            <v>0.13725701671038384</v>
          </cell>
          <cell r="H142">
            <v>0.13871260093812227</v>
          </cell>
          <cell r="I142">
            <v>0.13520750932275835</v>
          </cell>
          <cell r="J142">
            <v>0.13074002061159948</v>
          </cell>
          <cell r="K142">
            <v>0.11632747620612299</v>
          </cell>
          <cell r="L142">
            <v>0.13215831383267132</v>
          </cell>
          <cell r="M142">
            <v>0.12493645137212243</v>
          </cell>
          <cell r="N142">
            <v>0.12493645137212243</v>
          </cell>
        </row>
        <row r="143">
          <cell r="B143" t="str">
            <v>Depozyty terminowe osoby fizyczne</v>
          </cell>
          <cell r="F143">
            <v>0.14682126395773498</v>
          </cell>
          <cell r="G143">
            <v>0.14138447172403029</v>
          </cell>
          <cell r="H143">
            <v>0.13814241004553671</v>
          </cell>
          <cell r="I143">
            <v>0.13630230735049181</v>
          </cell>
          <cell r="J143">
            <v>0.12592952985039946</v>
          </cell>
          <cell r="K143">
            <v>0.12353689609607792</v>
          </cell>
          <cell r="L143">
            <v>0.12413537287736344</v>
          </cell>
          <cell r="M143">
            <v>0.10988617845070812</v>
          </cell>
          <cell r="N143">
            <v>0.10988617845070812</v>
          </cell>
        </row>
        <row r="144">
          <cell r="B144" t="str">
            <v>Bony</v>
          </cell>
          <cell r="F144">
            <v>0</v>
          </cell>
          <cell r="G144">
            <v>0</v>
          </cell>
          <cell r="H144">
            <v>0</v>
          </cell>
          <cell r="I144">
            <v>0</v>
          </cell>
          <cell r="J144">
            <v>0</v>
          </cell>
          <cell r="K144">
            <v>0</v>
          </cell>
          <cell r="L144">
            <v>0</v>
          </cell>
          <cell r="M144">
            <v>0</v>
          </cell>
          <cell r="N144">
            <v>0</v>
          </cell>
        </row>
        <row r="145">
          <cell r="B145" t="str">
            <v>Środki bieżące osoby prawne</v>
          </cell>
          <cell r="F145">
            <v>5.5600984767593266E-2</v>
          </cell>
          <cell r="G145">
            <v>5.3681097965408826E-2</v>
          </cell>
          <cell r="H145">
            <v>5.4011293906029989E-2</v>
          </cell>
          <cell r="I145">
            <v>5.4405361891149237E-2</v>
          </cell>
          <cell r="J145">
            <v>5.4744234284785274E-2</v>
          </cell>
          <cell r="K145">
            <v>5.9825146815440239E-2</v>
          </cell>
          <cell r="L145">
            <v>5.898109601721966E-2</v>
          </cell>
          <cell r="M145">
            <v>5.5404856913333231E-2</v>
          </cell>
          <cell r="N145">
            <v>5.5404856913333231E-2</v>
          </cell>
        </row>
        <row r="146">
          <cell r="B146" t="str">
            <v>Środki bieżące osoby fizyczne</v>
          </cell>
          <cell r="F146">
            <v>6.5448098833417387E-2</v>
          </cell>
          <cell r="G146">
            <v>6.2374153387521031E-2</v>
          </cell>
          <cell r="H146">
            <v>6.3667870701630158E-2</v>
          </cell>
          <cell r="I146">
            <v>6.5565335679822354E-2</v>
          </cell>
          <cell r="J146">
            <v>5.7618596421047621E-2</v>
          </cell>
          <cell r="K146">
            <v>5.7326032225154012E-2</v>
          </cell>
          <cell r="L146">
            <v>5.9580839949143129E-2</v>
          </cell>
          <cell r="M146">
            <v>5.0010139605575057E-2</v>
          </cell>
          <cell r="N146">
            <v>5.0010139605575057E-2</v>
          </cell>
        </row>
        <row r="147">
          <cell r="B147" t="str">
            <v>Środki bieżące ogółem</v>
          </cell>
          <cell r="F147">
            <v>5.3907053172219693E-2</v>
          </cell>
          <cell r="G147">
            <v>5.3137869682249539E-2</v>
          </cell>
          <cell r="H147">
            <v>5.3514739884101728E-2</v>
          </cell>
          <cell r="I147">
            <v>5.3954270835159676E-2</v>
          </cell>
          <cell r="J147">
            <v>5.3828455187591634E-2</v>
          </cell>
          <cell r="K147">
            <v>5.5401880223640357E-2</v>
          </cell>
          <cell r="L147">
            <v>5.6784708839814124E-2</v>
          </cell>
          <cell r="M147">
            <v>5.1398079974074758E-2</v>
          </cell>
          <cell r="N147">
            <v>5.1371129385847675E-2</v>
          </cell>
        </row>
        <row r="151">
          <cell r="B151" t="str">
            <v>Kosztowośc środków obcych</v>
          </cell>
        </row>
        <row r="152">
          <cell r="B152" t="str">
            <v>Kosztowośc środków obcych z funduszami 0%</v>
          </cell>
        </row>
      </sheetData>
      <sheetData sheetId="3" refreshError="1"/>
      <sheetData sheetId="4" refreshError="1"/>
      <sheetData sheetId="5" refreshError="1"/>
      <sheetData sheetId="6" refreshError="1"/>
      <sheetData sheetId="7" refreshError="1"/>
      <sheetData sheetId="8" refreshError="1"/>
      <sheetData sheetId="9" refreshError="1">
        <row r="281">
          <cell r="A281" t="str">
            <v>Rentowność aktywów pracujących</v>
          </cell>
          <cell r="B281">
            <v>36981</v>
          </cell>
          <cell r="C281">
            <v>37011</v>
          </cell>
          <cell r="D281">
            <v>37042</v>
          </cell>
          <cell r="E281">
            <v>37072</v>
          </cell>
          <cell r="F281">
            <v>37103</v>
          </cell>
          <cell r="G281">
            <v>37134</v>
          </cell>
          <cell r="H281">
            <v>37164</v>
          </cell>
          <cell r="I281">
            <v>37195</v>
          </cell>
          <cell r="J281">
            <v>37225</v>
          </cell>
          <cell r="K281">
            <v>37256</v>
          </cell>
        </row>
        <row r="282">
          <cell r="A282" t="str">
            <v>Papiery wartościowe - rezerwa</v>
          </cell>
          <cell r="C282">
            <v>1.2166666666666659E-2</v>
          </cell>
          <cell r="D282">
            <v>6.1225806451612907E-2</v>
          </cell>
          <cell r="E282">
            <v>0.10098333333333329</v>
          </cell>
          <cell r="F282">
            <v>0.13540322580645164</v>
          </cell>
          <cell r="G282">
            <v>0</v>
          </cell>
          <cell r="H282">
            <v>1.7399186938563119E-4</v>
          </cell>
          <cell r="I282">
            <v>0</v>
          </cell>
          <cell r="J282">
            <v>3.6499999999999942E-2</v>
          </cell>
          <cell r="K282">
            <v>4.7099999999999941E-2</v>
          </cell>
        </row>
        <row r="283">
          <cell r="A283" t="str">
            <v>Lokaty międzybankowe</v>
          </cell>
          <cell r="C283">
            <v>0.17692818253851816</v>
          </cell>
          <cell r="D283">
            <v>0.17042793981637819</v>
          </cell>
          <cell r="E283">
            <v>0.17051461674846696</v>
          </cell>
          <cell r="F283">
            <v>0.14271977968969124</v>
          </cell>
          <cell r="G283">
            <v>0.1625102420284619</v>
          </cell>
          <cell r="H283">
            <v>0.1443525451044482</v>
          </cell>
          <cell r="I283">
            <v>0.15619595788714316</v>
          </cell>
          <cell r="J283">
            <v>0.14278754275019143</v>
          </cell>
          <cell r="K283">
            <v>9.8044980450293501E-2</v>
          </cell>
        </row>
        <row r="284">
          <cell r="A284" t="str">
            <v>Lokaty międzybankowe bez sytuacji straconej</v>
          </cell>
          <cell r="C284">
            <v>0.17741022859350708</v>
          </cell>
          <cell r="D284">
            <v>0.17090987074318123</v>
          </cell>
          <cell r="E284">
            <v>0.17092585037075772</v>
          </cell>
          <cell r="F284">
            <v>0.14311595888346951</v>
          </cell>
          <cell r="G284">
            <v>0.16310845016354619</v>
          </cell>
          <cell r="H284">
            <v>0.14487015163301209</v>
          </cell>
          <cell r="I284">
            <v>0.15665245652744719</v>
          </cell>
          <cell r="J284">
            <v>0.14331286968710075</v>
          </cell>
          <cell r="K284">
            <v>9.8312869687100748E-2</v>
          </cell>
        </row>
        <row r="285">
          <cell r="A285" t="str">
            <v>Papiery wartościowe - stare</v>
          </cell>
          <cell r="C285">
            <v>0.16729588708255916</v>
          </cell>
          <cell r="D285">
            <v>0.16550494250195294</v>
          </cell>
          <cell r="E285">
            <v>0.1603663921283639</v>
          </cell>
          <cell r="F285">
            <v>0.16214839803554246</v>
          </cell>
          <cell r="G285">
            <v>0.15259067739659779</v>
          </cell>
          <cell r="H285">
            <v>0.13937100352719542</v>
          </cell>
          <cell r="I285">
            <v>0.14678955599514329</v>
          </cell>
          <cell r="J285">
            <v>0.14210249291787552</v>
          </cell>
          <cell r="K285">
            <v>0.13410249291787552</v>
          </cell>
        </row>
        <row r="286">
          <cell r="A286" t="str">
            <v>Debet Poczty</v>
          </cell>
          <cell r="C286" t="e">
            <v>#DIV/0!</v>
          </cell>
          <cell r="D286" t="e">
            <v>#DIV/0!</v>
          </cell>
          <cell r="E286" t="e">
            <v>#DIV/0!</v>
          </cell>
          <cell r="F286" t="e">
            <v>#DIV/0!</v>
          </cell>
          <cell r="G286" t="e">
            <v>#DIV/0!</v>
          </cell>
          <cell r="H286" t="e">
            <v>#DIV/0!</v>
          </cell>
          <cell r="I286" t="e">
            <v>#DIV/0!</v>
          </cell>
          <cell r="J286">
            <v>0.23834723497895138</v>
          </cell>
          <cell r="K286">
            <v>0.23834723497895138</v>
          </cell>
        </row>
        <row r="287">
          <cell r="A287" t="str">
            <v>Kredyty gospodarcze</v>
          </cell>
          <cell r="C287">
            <v>0.20462950497620136</v>
          </cell>
          <cell r="D287">
            <v>0.19382394383294543</v>
          </cell>
          <cell r="E287">
            <v>0.18428357026383424</v>
          </cell>
          <cell r="F287">
            <v>0.16492307102375067</v>
          </cell>
          <cell r="G287">
            <v>0.1744237541717692</v>
          </cell>
          <cell r="H287">
            <v>0.16605260121125179</v>
          </cell>
          <cell r="I287">
            <v>0.13860931236562687</v>
          </cell>
          <cell r="J287">
            <v>0.15704538455942918</v>
          </cell>
          <cell r="K287">
            <v>0.15839411166997017</v>
          </cell>
        </row>
        <row r="288">
          <cell r="A288" t="str">
            <v>Kredyty gospodarcze bez sytuacji straconej</v>
          </cell>
          <cell r="C288">
            <v>0.21449629123604003</v>
          </cell>
          <cell r="D288">
            <v>0.20324258918442129</v>
          </cell>
          <cell r="E288">
            <v>0.19234708225976729</v>
          </cell>
          <cell r="F288">
            <v>0.17444728774852947</v>
          </cell>
          <cell r="G288">
            <v>0.18344346641067194</v>
          </cell>
          <cell r="H288">
            <v>0.17355117141687013</v>
          </cell>
          <cell r="I288">
            <v>0.14448639535226124</v>
          </cell>
          <cell r="J288">
            <v>0.16862605734254765</v>
          </cell>
          <cell r="K288">
            <v>0.16862605734254765</v>
          </cell>
        </row>
        <row r="289">
          <cell r="A289" t="str">
            <v>Kredyty konsumpcyjne</v>
          </cell>
          <cell r="C289">
            <v>0.20836006963842324</v>
          </cell>
          <cell r="D289">
            <v>0.20399745223302768</v>
          </cell>
          <cell r="E289">
            <v>0.20237625752400115</v>
          </cell>
          <cell r="F289">
            <v>0.19857627559939711</v>
          </cell>
          <cell r="G289">
            <v>0.19259473925944781</v>
          </cell>
          <cell r="H289">
            <v>0.19734434389511823</v>
          </cell>
          <cell r="I289">
            <v>0.19010163824091383</v>
          </cell>
          <cell r="J289">
            <v>0.19210404769855924</v>
          </cell>
          <cell r="K289">
            <v>0.1921338471470741</v>
          </cell>
        </row>
        <row r="290">
          <cell r="A290" t="str">
            <v>Kredyty konsumpcyjne bez sytuacji straconej</v>
          </cell>
          <cell r="C290">
            <v>0.21479112917421952</v>
          </cell>
          <cell r="D290">
            <v>0.2105516004514435</v>
          </cell>
          <cell r="E290">
            <v>0.20903044136717655</v>
          </cell>
          <cell r="F290">
            <v>0.20535450987039044</v>
          </cell>
          <cell r="G290">
            <v>0.19943346222364647</v>
          </cell>
          <cell r="H290">
            <v>0.20469241233843363</v>
          </cell>
          <cell r="I290">
            <v>0.19709988850060534</v>
          </cell>
          <cell r="J290">
            <v>0.19904717867027227</v>
          </cell>
          <cell r="K290">
            <v>0.19904717867027227</v>
          </cell>
        </row>
        <row r="291">
          <cell r="A291" t="str">
            <v>Kredyty</v>
          </cell>
          <cell r="C291">
            <v>0.20683462711836359</v>
          </cell>
          <cell r="D291">
            <v>0.19990995617210108</v>
          </cell>
          <cell r="E291">
            <v>0.19491713490964732</v>
          </cell>
          <cell r="F291">
            <v>0.1850789836970119</v>
          </cell>
          <cell r="G291">
            <v>0.18499711200205482</v>
          </cell>
          <cell r="H291">
            <v>0.18367292013724063</v>
          </cell>
          <cell r="I291">
            <v>0.1672045056346004</v>
          </cell>
          <cell r="J291">
            <v>0.17662463373206835</v>
          </cell>
          <cell r="K291">
            <v>0.17675660083414269</v>
          </cell>
        </row>
        <row r="292">
          <cell r="A292" t="str">
            <v>Kredyty bez sytuacji straconej</v>
          </cell>
          <cell r="C292">
            <v>0.2146717565422108</v>
          </cell>
          <cell r="D292">
            <v>0.20764275732070123</v>
          </cell>
          <cell r="E292">
            <v>0.20219464962705178</v>
          </cell>
          <cell r="F292">
            <v>0.19312580190382367</v>
          </cell>
          <cell r="G292">
            <v>0.19280807136363706</v>
          </cell>
          <cell r="H292">
            <v>0.19114501442684353</v>
          </cell>
          <cell r="I292">
            <v>0.17377400918303337</v>
          </cell>
          <cell r="J292">
            <v>0.18588216481936037</v>
          </cell>
          <cell r="K292">
            <v>0.18538776991031516</v>
          </cell>
        </row>
        <row r="293">
          <cell r="A293" t="str">
            <v>Inwestycje ogółem</v>
          </cell>
          <cell r="C293">
            <v>0.17959442472357837</v>
          </cell>
          <cell r="D293">
            <v>0.17590366833527488</v>
          </cell>
          <cell r="E293">
            <v>0.17456617227660903</v>
          </cell>
          <cell r="F293">
            <v>0.16068802826257703</v>
          </cell>
          <cell r="G293">
            <v>0.16370337302920968</v>
          </cell>
          <cell r="H293">
            <v>0.15495809633696953</v>
          </cell>
          <cell r="I293">
            <v>0.15412151223309159</v>
          </cell>
          <cell r="J293">
            <v>0.15477746336330681</v>
          </cell>
          <cell r="K293">
            <v>0.13714713207511625</v>
          </cell>
        </row>
        <row r="294">
          <cell r="A294" t="str">
            <v>Inwestycje ogółem bez sytuacji straconej</v>
          </cell>
          <cell r="C294">
            <v>0.18202498299193659</v>
          </cell>
          <cell r="D294">
            <v>0.17840583170523203</v>
          </cell>
          <cell r="E294">
            <v>0.17683356547679177</v>
          </cell>
          <cell r="F294">
            <v>0.1632253578038598</v>
          </cell>
          <cell r="G294">
            <v>0.16665547770716663</v>
          </cell>
          <cell r="H294">
            <v>0.15779857746088571</v>
          </cell>
          <cell r="I294">
            <v>0.15670677963327592</v>
          </cell>
          <cell r="J294">
            <v>0.15871515891082577</v>
          </cell>
          <cell r="K294">
            <v>0.14020214997518474</v>
          </cell>
        </row>
        <row r="295">
          <cell r="A295" t="str">
            <v>Rynek pieniężny</v>
          </cell>
          <cell r="C295">
            <v>0.16607155020547043</v>
          </cell>
          <cell r="D295">
            <v>0.16340833169818875</v>
          </cell>
          <cell r="E295">
            <v>0.16479537286257717</v>
          </cell>
          <cell r="F295">
            <v>0.1478919900904819</v>
          </cell>
          <cell r="G295">
            <v>0.14930417039785962</v>
          </cell>
          <cell r="H295">
            <v>0.13369820030753271</v>
          </cell>
          <cell r="I295">
            <v>0.14525124725241209</v>
          </cell>
          <cell r="J295">
            <v>0.13523763115342682</v>
          </cell>
          <cell r="K295">
            <v>0.10067268942040108</v>
          </cell>
        </row>
        <row r="296">
          <cell r="A296" t="str">
            <v>Papiery wartościowe - ogółem</v>
          </cell>
          <cell r="C296">
            <v>0.142583620739405</v>
          </cell>
          <cell r="D296">
            <v>0.14789764987440518</v>
          </cell>
          <cell r="E296">
            <v>0.15108497070757879</v>
          </cell>
          <cell r="F296">
            <v>0.15816383465939218</v>
          </cell>
          <cell r="G296">
            <v>0.12715651837767533</v>
          </cell>
          <cell r="H296">
            <v>0.1122897378275074</v>
          </cell>
          <cell r="I296">
            <v>0.11923915264580179</v>
          </cell>
          <cell r="J296">
            <v>0.11760959893716495</v>
          </cell>
          <cell r="K296">
            <v>0.11037686911487081</v>
          </cell>
        </row>
        <row r="297">
          <cell r="A297" t="str">
            <v>Kosztowość środków obcych</v>
          </cell>
          <cell r="C297">
            <v>37011</v>
          </cell>
          <cell r="D297">
            <v>37042</v>
          </cell>
          <cell r="E297">
            <v>37072</v>
          </cell>
          <cell r="F297">
            <v>37103</v>
          </cell>
          <cell r="G297">
            <v>37134</v>
          </cell>
          <cell r="H297">
            <v>37164</v>
          </cell>
          <cell r="I297">
            <v>37195</v>
          </cell>
          <cell r="J297">
            <v>37225</v>
          </cell>
          <cell r="K297">
            <v>37256</v>
          </cell>
        </row>
        <row r="298">
          <cell r="A298" t="str">
            <v>Oprocentowanie kredytów minus papiery wart.</v>
          </cell>
          <cell r="C298">
            <v>3.9538740035804432E-2</v>
          </cell>
          <cell r="D298">
            <v>3.4405013670148143E-2</v>
          </cell>
          <cell r="E298">
            <v>3.4550742781283422E-2</v>
          </cell>
          <cell r="F298">
            <v>2.2930585661469438E-2</v>
          </cell>
          <cell r="G298">
            <v>3.240643460545703E-2</v>
          </cell>
          <cell r="H298">
            <v>4.4301916610045206E-2</v>
          </cell>
          <cell r="I298">
            <v>2.0414949639457114E-2</v>
          </cell>
          <cell r="J298">
            <v>3.4522140814192831E-2</v>
          </cell>
          <cell r="K298">
            <v>4.265410791626717E-2</v>
          </cell>
        </row>
        <row r="299">
          <cell r="A299" t="str">
            <v>Depozyty term. Poczty rynek międzybankowy</v>
          </cell>
          <cell r="C299">
            <v>0.16004880527312357</v>
          </cell>
          <cell r="D299">
            <v>0.15522148411699133</v>
          </cell>
          <cell r="E299">
            <v>0.15018449578071882</v>
          </cell>
          <cell r="F299">
            <v>0.1311310222735538</v>
          </cell>
          <cell r="G299">
            <v>0.14090187909410501</v>
          </cell>
          <cell r="H299">
            <v>0.11993960938640928</v>
          </cell>
          <cell r="I299">
            <v>0.13144836854817482</v>
          </cell>
          <cell r="J299">
            <v>0.13150332050811009</v>
          </cell>
          <cell r="K299">
            <v>9.5503320508110084E-2</v>
          </cell>
        </row>
        <row r="300">
          <cell r="A300" t="str">
            <v>Depozyty terminowe Poczty pozostałe</v>
          </cell>
          <cell r="C300">
            <v>0.16421736474919946</v>
          </cell>
          <cell r="D300">
            <v>0.14769087435690012</v>
          </cell>
          <cell r="E300">
            <v>0.15904026349051018</v>
          </cell>
          <cell r="F300">
            <v>0.13554213323450831</v>
          </cell>
          <cell r="G300">
            <v>0.14868448057605191</v>
          </cell>
          <cell r="H300">
            <v>0.120763487738688</v>
          </cell>
          <cell r="I300">
            <v>0.14834397448619371</v>
          </cell>
          <cell r="J300">
            <v>0.12982044440433377</v>
          </cell>
          <cell r="K300">
            <v>9.3820444404333764E-2</v>
          </cell>
        </row>
        <row r="301">
          <cell r="A301" t="str">
            <v>Środki bieżące Poczty</v>
          </cell>
          <cell r="C301">
            <v>5.0189882182332259E-2</v>
          </cell>
          <cell r="D301">
            <v>4.9755623330709167E-2</v>
          </cell>
          <cell r="E301">
            <v>5.046807331026406E-2</v>
          </cell>
          <cell r="F301">
            <v>5.0764195135917928E-2</v>
          </cell>
          <cell r="G301">
            <v>5.1350221970821446E-2</v>
          </cell>
          <cell r="H301">
            <v>5.0645103838945299E-2</v>
          </cell>
          <cell r="I301">
            <v>5.1626708836317974E-2</v>
          </cell>
          <cell r="J301">
            <v>4.6070876861388804E-2</v>
          </cell>
          <cell r="K301">
            <v>4.6608101982876023E-2</v>
          </cell>
        </row>
        <row r="302">
          <cell r="A302" t="str">
            <v>Środki Poczty</v>
          </cell>
          <cell r="C302">
            <v>0.13014600964049178</v>
          </cell>
          <cell r="D302">
            <v>0.12256819999696096</v>
          </cell>
          <cell r="E302">
            <v>0.13062590379845551</v>
          </cell>
          <cell r="F302">
            <v>0.10925844971242982</v>
          </cell>
          <cell r="G302">
            <v>0.12466531221512815</v>
          </cell>
          <cell r="H302">
            <v>0.10359063404604729</v>
          </cell>
          <cell r="I302">
            <v>0.11867079192608371</v>
          </cell>
          <cell r="J302">
            <v>0.101140853639878</v>
          </cell>
          <cell r="K302">
            <v>7.6208108446290848E-2</v>
          </cell>
        </row>
        <row r="303">
          <cell r="A303" t="str">
            <v>Depozyty terminowe osoby prawne</v>
          </cell>
          <cell r="C303">
            <v>0.13940256087271119</v>
          </cell>
          <cell r="D303">
            <v>0.13718838820202867</v>
          </cell>
          <cell r="E303">
            <v>0.13864324463765321</v>
          </cell>
          <cell r="F303">
            <v>0.13513990556809699</v>
          </cell>
          <cell r="G303">
            <v>0.13067465060129368</v>
          </cell>
          <cell r="H303">
            <v>0.11626931246801994</v>
          </cell>
          <cell r="I303">
            <v>0.12555039814103774</v>
          </cell>
          <cell r="J303">
            <v>0.1186896288035163</v>
          </cell>
          <cell r="K303">
            <v>0.1186896288035163</v>
          </cell>
        </row>
        <row r="304">
          <cell r="A304" t="str">
            <v>Depozyty innych podmiotów - rynek międzybankowy</v>
          </cell>
          <cell r="C304">
            <v>0</v>
          </cell>
          <cell r="D304">
            <v>0</v>
          </cell>
          <cell r="E304">
            <v>0</v>
          </cell>
          <cell r="F304">
            <v>0</v>
          </cell>
          <cell r="G304">
            <v>0</v>
          </cell>
          <cell r="H304">
            <v>0</v>
          </cell>
          <cell r="I304">
            <v>0</v>
          </cell>
          <cell r="J304">
            <v>0</v>
          </cell>
          <cell r="K304">
            <v>0</v>
          </cell>
        </row>
        <row r="305">
          <cell r="A305" t="str">
            <v>Depozyty terminowe osoby prawne ogółem</v>
          </cell>
          <cell r="C305">
            <v>0.13940256087271119</v>
          </cell>
          <cell r="D305">
            <v>0.13718838820202867</v>
          </cell>
          <cell r="E305">
            <v>0.13864324463765321</v>
          </cell>
          <cell r="F305">
            <v>0.13513990556809699</v>
          </cell>
          <cell r="G305">
            <v>0.13067465060129368</v>
          </cell>
          <cell r="H305">
            <v>0.11626931246801994</v>
          </cell>
          <cell r="I305">
            <v>0.12555039814103774</v>
          </cell>
          <cell r="J305">
            <v>0.1186896288035163</v>
          </cell>
          <cell r="K305">
            <v>0.11868962880351629</v>
          </cell>
        </row>
        <row r="306">
          <cell r="A306" t="str">
            <v>Depozyty terminowe osoby fizyczne</v>
          </cell>
          <cell r="C306">
            <v>0.14674785332575613</v>
          </cell>
          <cell r="D306">
            <v>0.14131377948816828</v>
          </cell>
          <cell r="E306">
            <v>0.13807333884051395</v>
          </cell>
          <cell r="F306">
            <v>0.13623415619681659</v>
          </cell>
          <cell r="G306">
            <v>0.12586656508547425</v>
          </cell>
          <cell r="H306">
            <v>0.12347512764802988</v>
          </cell>
          <cell r="I306">
            <v>0.11792860423349526</v>
          </cell>
          <cell r="J306">
            <v>0.10439186952817271</v>
          </cell>
          <cell r="K306">
            <v>0.10439186952817271</v>
          </cell>
        </row>
        <row r="307">
          <cell r="A307" t="str">
            <v>Bony</v>
          </cell>
          <cell r="C307">
            <v>0</v>
          </cell>
          <cell r="D307">
            <v>0</v>
          </cell>
          <cell r="E307">
            <v>0</v>
          </cell>
          <cell r="F307">
            <v>0</v>
          </cell>
          <cell r="G307">
            <v>0</v>
          </cell>
          <cell r="H307">
            <v>0</v>
          </cell>
          <cell r="I307">
            <v>0</v>
          </cell>
          <cell r="J307">
            <v>0</v>
          </cell>
          <cell r="K307">
            <v>0</v>
          </cell>
        </row>
        <row r="308">
          <cell r="A308" t="str">
            <v>Środki bieżące osoby prawne</v>
          </cell>
          <cell r="C308">
            <v>5.5573184275209471E-2</v>
          </cell>
          <cell r="D308">
            <v>5.3654257416426127E-2</v>
          </cell>
          <cell r="E308">
            <v>5.398428825907698E-2</v>
          </cell>
          <cell r="F308">
            <v>5.4378159210203662E-2</v>
          </cell>
          <cell r="G308">
            <v>5.4716862167642884E-2</v>
          </cell>
          <cell r="H308">
            <v>5.9795234242032522E-2</v>
          </cell>
          <cell r="I308">
            <v>5.6032041216358672E-2</v>
          </cell>
          <cell r="J308">
            <v>5.263461406766657E-2</v>
          </cell>
          <cell r="K308">
            <v>5.263461406766657E-2</v>
          </cell>
        </row>
        <row r="309">
          <cell r="A309" t="str">
            <v>Środki bieżące osoby fizyczne</v>
          </cell>
          <cell r="C309">
            <v>6.5415374784000682E-2</v>
          </cell>
          <cell r="D309">
            <v>6.2342966310827273E-2</v>
          </cell>
          <cell r="E309">
            <v>6.3636036766279352E-2</v>
          </cell>
          <cell r="F309">
            <v>6.553255301198245E-2</v>
          </cell>
          <cell r="G309">
            <v>5.7589787122837098E-2</v>
          </cell>
          <cell r="H309">
            <v>5.7297369209041438E-2</v>
          </cell>
          <cell r="I309">
            <v>5.6601797951685968E-2</v>
          </cell>
          <cell r="J309">
            <v>4.7509632625296304E-2</v>
          </cell>
          <cell r="K309">
            <v>4.7509632625296304E-2</v>
          </cell>
        </row>
        <row r="310">
          <cell r="A310" t="str">
            <v>Środki bieżące ogółem</v>
          </cell>
          <cell r="C310">
            <v>5.3880099645633589E-2</v>
          </cell>
          <cell r="D310">
            <v>5.311130074740842E-2</v>
          </cell>
          <cell r="E310">
            <v>5.3487982514159683E-2</v>
          </cell>
          <cell r="F310">
            <v>5.3927293699742099E-2</v>
          </cell>
          <cell r="G310">
            <v>5.380154095999784E-2</v>
          </cell>
          <cell r="H310">
            <v>5.5374179283528537E-2</v>
          </cell>
          <cell r="I310">
            <v>5.3945473397823414E-2</v>
          </cell>
          <cell r="J310">
            <v>4.8828175975371015E-2</v>
          </cell>
          <cell r="K310">
            <v>4.8802572916555285E-2</v>
          </cell>
        </row>
        <row r="311">
          <cell r="A311" t="str">
            <v>Kosztowośc środków obcych</v>
          </cell>
          <cell r="C311">
            <v>0.12770502596343741</v>
          </cell>
          <cell r="D311">
            <v>0.12129689732213338</v>
          </cell>
          <cell r="E311">
            <v>0.12500124596723555</v>
          </cell>
          <cell r="F311">
            <v>0.11280889449307024</v>
          </cell>
          <cell r="G311">
            <v>0.1159703315338738</v>
          </cell>
          <cell r="H311">
            <v>0.10385106805607013</v>
          </cell>
          <cell r="I311">
            <v>0.11007067670132416</v>
          </cell>
          <cell r="J311">
            <v>9.6153045685468841E-2</v>
          </cell>
          <cell r="K311">
            <v>8.3875882185634701E-2</v>
          </cell>
        </row>
        <row r="312">
          <cell r="A312" t="str">
            <v>Kosztowośc środków obcych z funduszami 0%</v>
          </cell>
          <cell r="C312">
            <v>0.10502146485827929</v>
          </cell>
          <cell r="D312">
            <v>9.8662999093271905E-2</v>
          </cell>
          <cell r="E312">
            <v>0.10470777166048272</v>
          </cell>
          <cell r="F312">
            <v>9.6240449446732587E-2</v>
          </cell>
          <cell r="G312">
            <v>9.5733455562057951E-2</v>
          </cell>
          <cell r="H312">
            <v>8.583418938884764E-2</v>
          </cell>
          <cell r="I312">
            <v>9.2015088937085501E-2</v>
          </cell>
          <cell r="J312">
            <v>7.8568793870615619E-2</v>
          </cell>
          <cell r="K312">
            <v>6.9963684380854554E-2</v>
          </cell>
        </row>
        <row r="313">
          <cell r="A313" t="str">
            <v>Środki bieżące Poczty oprocentowane</v>
          </cell>
          <cell r="C313">
            <v>5.203578141894432E-2</v>
          </cell>
          <cell r="D313">
            <v>5.2275071123504595E-2</v>
          </cell>
          <cell r="E313">
            <v>5.210072063799006E-2</v>
          </cell>
          <cell r="F313">
            <v>5.2010411267772928E-2</v>
          </cell>
          <cell r="G313">
            <v>5.2990527889811206E-2</v>
          </cell>
          <cell r="H313">
            <v>5.2337544720723002E-2</v>
          </cell>
          <cell r="I313">
            <v>5.2736281031198734E-2</v>
          </cell>
          <cell r="J313">
            <v>4.7556349119672353E-2</v>
          </cell>
          <cell r="K313">
            <v>4.7556349119672353E-2</v>
          </cell>
        </row>
        <row r="314">
          <cell r="A314" t="str">
            <v>Marża</v>
          </cell>
          <cell r="C314">
            <v>5.1889398760140953E-2</v>
          </cell>
          <cell r="D314">
            <v>5.46067710131415E-2</v>
          </cell>
          <cell r="E314">
            <v>4.956492630937348E-2</v>
          </cell>
          <cell r="F314">
            <v>4.7879133769506782E-2</v>
          </cell>
          <cell r="G314">
            <v>4.7733041495335873E-2</v>
          </cell>
          <cell r="H314">
            <v>5.11070282808994E-2</v>
          </cell>
          <cell r="I314">
            <v>4.4050835531767432E-2</v>
          </cell>
          <cell r="J314">
            <v>5.8624417677837964E-2</v>
          </cell>
          <cell r="K314">
            <v>5.3271249889481551E-2</v>
          </cell>
        </row>
        <row r="315">
          <cell r="A315" t="str">
            <v>Marża z funduszami 0%</v>
          </cell>
          <cell r="C315">
            <v>7.4572959865299077E-2</v>
          </cell>
          <cell r="D315">
            <v>7.7240669242002971E-2</v>
          </cell>
          <cell r="E315">
            <v>6.9858400616126318E-2</v>
          </cell>
          <cell r="F315">
            <v>6.4447578815844439E-2</v>
          </cell>
          <cell r="G315">
            <v>6.7969917467151725E-2</v>
          </cell>
          <cell r="H315">
            <v>6.9123906948121885E-2</v>
          </cell>
          <cell r="I315">
            <v>6.2106423296006089E-2</v>
          </cell>
          <cell r="J315">
            <v>7.6208669492691186E-2</v>
          </cell>
          <cell r="K315">
            <v>6.7183447694261697E-2</v>
          </cell>
        </row>
      </sheetData>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mp;L"/>
      <sheetName val="BS"/>
      <sheetName val="CF"/>
      <sheetName val="FCFE"/>
      <sheetName val="Przychody"/>
      <sheetName val="Mat&amp;Energia"/>
      <sheetName val="Koszt towarow"/>
      <sheetName val="UO"/>
      <sheetName val="Wynagrodzenia"/>
      <sheetName val="Pozost. rodz."/>
      <sheetName val="Pozost P&amp;L"/>
      <sheetName val="Fin P&amp;L"/>
      <sheetName val="ST SUMA"/>
      <sheetName val="WNIP"/>
      <sheetName val="ST1"/>
      <sheetName val="ST2"/>
      <sheetName val="ST3"/>
      <sheetName val="Kredyty"/>
      <sheetName val="Pozost BS"/>
      <sheetName val="Kontrola"/>
      <sheetName val="!"/>
      <sheetName val="CIT"/>
      <sheetName val="Input"/>
      <sheetName val="Macro"/>
      <sheetName val="Beta"/>
      <sheetName val="FCFE (DE)"/>
      <sheetName val="Analiza 1"/>
      <sheetName val="Analiza 2"/>
      <sheetName val="DO PREZENTACJI"/>
      <sheetName val="Sensitivity Analysis"/>
      <sheetName val="FC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7">
          <cell r="D27" t="str">
            <v>PL</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ona tytułowa"/>
      <sheetName val="Info"/>
      <sheetName val="RZiS"/>
      <sheetName val="Całkowite dochody"/>
      <sheetName val="Transakcje Wewnątrzgrupowe"/>
      <sheetName val="Bilans"/>
      <sheetName val="Zestawienie zmian-2010"/>
      <sheetName val="Cash flow"/>
      <sheetName val="RZIS-nota3"/>
      <sheetName val="RZIS-nota4"/>
      <sheetName val="RZIS-nota5"/>
      <sheetName val="RZIS-nota6"/>
      <sheetName val="RZIS-nota7"/>
      <sheetName val="RZIS-nota8"/>
      <sheetName val="RZIS-nota9"/>
      <sheetName val="RZIS-nota11"/>
      <sheetName val="RZIS-nota12"/>
      <sheetName val="RZIS-nota13"/>
      <sheetName val="RZIS-nota14"/>
      <sheetName val="RZIS-nota15 (CIT)(1cz)"/>
      <sheetName val="RZIS-nota15 (CIT)(2cz)"/>
      <sheetName val="RZIS-nota 15 (3cz)"/>
      <sheetName val="Bilans aktywa-nota18"/>
      <sheetName val="Bilans aktywa-nota 19"/>
      <sheetName val="Bilans aktywa-nota20"/>
      <sheetName val="Bilans aktywa-nota21a"/>
      <sheetName val="Bilans aktywa-nota21b"/>
      <sheetName val="Bilans aktywa-nota22"/>
      <sheetName val="Bilans-nota24abde"/>
      <sheetName val="Bilans nota24c"/>
      <sheetName val="Bilans nota24f"/>
      <sheetName val="Bilans nota 25 (cz1)"/>
      <sheetName val="Bilans nota 25 (cz2"/>
      <sheetName val="Bilans nota 25 (cz3)"/>
      <sheetName val="Bilans nota26(cz1)"/>
      <sheetName val="Bilans nota26 (cz2)"/>
      <sheetName val="Bilans nota 27"/>
      <sheetName val="Bilans nota 28"/>
      <sheetName val="Bilans nota 29"/>
      <sheetName val="Bilans zob-nota30"/>
      <sheetName val="Bilans zob-nota31"/>
      <sheetName val="Bilans zob-nota33"/>
      <sheetName val="Bilans zob-nota35"/>
      <sheetName val="Bilans zob-nota36"/>
      <sheetName val="Bilans zob-nota37"/>
      <sheetName val="Bilans zob-nota38"/>
      <sheetName val="Kapitały-nota 39(cz1)"/>
      <sheetName val="WG instr. fin.-nota40 (2)"/>
      <sheetName val="WG instr fin-nota41"/>
      <sheetName val="Nota43"/>
      <sheetName val="nota44"/>
      <sheetName val="Zobowiązania warunkowe-nota47"/>
      <sheetName val="Aktywa zabezp.zobow-nota48"/>
      <sheetName val="nota50"/>
      <sheetName val="nota51"/>
      <sheetName val="R.kredyt-nota53.1(cz1)"/>
      <sheetName val="R.kredyt-nota51.1(cz2)"/>
      <sheetName val="R.kredyt-nota51.1(cz3)"/>
      <sheetName val="R.kredyt-nota51.1(cz4)"/>
      <sheetName val="R.kredyt-nota51.1(cz5)"/>
      <sheetName val="R. płynności-nota53.2"/>
      <sheetName val="R.rynkowe-nota53.3"/>
      <sheetName val="R. st.proc.-nota53.3(cz2)"/>
      <sheetName val="Zarz. kap-nota54"/>
      <sheetName val="Compatibility Report"/>
      <sheetName val="Sheet0"/>
    </sheetNames>
    <sheetDataSet>
      <sheetData sheetId="0" refreshError="1"/>
      <sheetData sheetId="1" refreshError="1">
        <row r="3">
          <cell r="B3" t="str">
            <v>NS</v>
          </cell>
        </row>
        <row r="10">
          <cell r="B10" t="str">
            <v>NS</v>
          </cell>
          <cell r="C10" t="str">
            <v>Nazwa Spółki</v>
          </cell>
        </row>
        <row r="11">
          <cell r="B11" t="str">
            <v>BP</v>
          </cell>
          <cell r="C11" t="str">
            <v>Bank Pocztowy S,A,</v>
          </cell>
        </row>
        <row r="12">
          <cell r="B12" t="str">
            <v>CO</v>
          </cell>
          <cell r="C12" t="str">
            <v>Centrum Operacyjne</v>
          </cell>
        </row>
        <row r="13">
          <cell r="B13" t="str">
            <v>SD</v>
          </cell>
          <cell r="C13" t="str">
            <v>Spółka Dystrybucyjna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ja"/>
      <sheetName val="Spis_not"/>
      <sheetName val="Dane"/>
      <sheetName val="2c"/>
      <sheetName val="3"/>
      <sheetName val="5"/>
      <sheetName val="8"/>
      <sheetName val="10"/>
      <sheetName val="11"/>
      <sheetName val="11a"/>
      <sheetName val="12"/>
      <sheetName val="13"/>
      <sheetName val="14a"/>
      <sheetName val="14b"/>
      <sheetName val="14c1"/>
      <sheetName val="14c2"/>
      <sheetName val="15a1"/>
      <sheetName val="15a2"/>
      <sheetName val="15b"/>
      <sheetName val="15c"/>
      <sheetName val="15d1"/>
      <sheetName val="15d2"/>
      <sheetName val="16"/>
      <sheetName val="17"/>
      <sheetName val="18"/>
      <sheetName val="19"/>
      <sheetName val="20"/>
      <sheetName val="21"/>
      <sheetName val="22"/>
      <sheetName val="23"/>
      <sheetName val="24"/>
      <sheetName val="25"/>
      <sheetName val="26"/>
      <sheetName val="27"/>
      <sheetName val="28"/>
      <sheetName val="29"/>
      <sheetName val="31"/>
      <sheetName val="33"/>
      <sheetName val="34"/>
      <sheetName val="35a"/>
      <sheetName val="35b"/>
      <sheetName val="35c"/>
      <sheetName val="36a"/>
      <sheetName val="36b"/>
      <sheetName val="37"/>
      <sheetName val="38"/>
      <sheetName val="40"/>
      <sheetName val="41"/>
      <sheetName val="42"/>
      <sheetName val="43"/>
      <sheetName val="44"/>
      <sheetName val="45"/>
      <sheetName val="46"/>
      <sheetName val="47a"/>
      <sheetName val="47b"/>
      <sheetName val="48a"/>
      <sheetName val="48b"/>
      <sheetName val="49a"/>
      <sheetName val="49b"/>
      <sheetName val="50"/>
      <sheetName val="51a"/>
      <sheetName val="51b"/>
      <sheetName val="52a"/>
      <sheetName val="52b"/>
      <sheetName val="53"/>
      <sheetName val="54"/>
      <sheetName val="55"/>
      <sheetName val="56"/>
      <sheetName val="57"/>
      <sheetName val="58"/>
      <sheetName val="60"/>
      <sheetName val="61"/>
      <sheetName val="62"/>
      <sheetName val="63"/>
      <sheetName val="rzis1"/>
      <sheetName val="rzis2"/>
      <sheetName val="kapitały1"/>
      <sheetName val="kapitały2"/>
      <sheetName val="aktywa1"/>
      <sheetName val="aktywa2"/>
      <sheetName val="pasywa1"/>
      <sheetName val="pasywa2"/>
      <sheetName val="cf1"/>
      <sheetName val="cf2"/>
      <sheetName val="cf3"/>
      <sheetName val="cf4"/>
      <sheetName val="DANE DODATKOWE"/>
      <sheetName val="Niewypełnione"/>
    </sheetNames>
    <sheetDataSet>
      <sheetData sheetId="0" refreshError="1"/>
      <sheetData sheetId="1" refreshError="1"/>
      <sheetData sheetId="2" refreshError="1">
        <row r="9">
          <cell r="C9">
            <v>0.19</v>
          </cell>
        </row>
        <row r="12">
          <cell r="C12">
            <v>2010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ables/table1.xml><?xml version="1.0" encoding="utf-8"?>
<table xmlns="http://schemas.openxmlformats.org/spreadsheetml/2006/main" id="10" name="Tabela1345611" displayName="Tabela1345611" ref="A23:D24" totalsRowShown="0" headerRowDxfId="13" dataDxfId="12" tableBorderDxfId="11">
  <tableColumns count="4">
    <tableColumn id="1" name="CHANGE IN CONSUMER DEPOSITS" dataDxfId="10"/>
    <tableColumn id="2" name="GROUP" dataDxfId="9">
      <calculatedColumnFormula>'2.2-Zob_tab'!G5*100</calculatedColumnFormula>
    </tableColumn>
    <tableColumn id="3" name="COMMERCIAL BANKS" dataDxfId="8"/>
    <tableColumn id="4" name="COOPERATIVE BANKS" dataDxfId="7"/>
  </tableColumns>
  <tableStyleInfo showFirstColumn="0" showLastColumn="0" showRowStripes="1" showColumnStripes="0"/>
</table>
</file>

<file path=xl/tables/table2.xml><?xml version="1.0" encoding="utf-8"?>
<table xmlns="http://schemas.openxmlformats.org/spreadsheetml/2006/main" id="8" name="Tabela1349" displayName="Tabela1349" ref="A19:D20" totalsRowShown="0" headerRowDxfId="6" dataDxfId="5" tableBorderDxfId="4">
  <tableColumns count="4">
    <tableColumn id="1" name="CHANGE IN CASH AND INSTALLMENT LOANS" dataDxfId="3"/>
    <tableColumn id="2" name="GROUP" dataDxfId="2">
      <calculatedColumnFormula>'2.1-Nal_tab'!G5*100</calculatedColumnFormula>
    </tableColumn>
    <tableColumn id="3" name="COMMERCIAL BANKS" dataDxfId="1"/>
    <tableColumn id="4" name="COOPERATIVE BANKS" dataDxfId="0"/>
  </tableColumns>
  <tableStyleInfo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rgbClr val="002060"/>
        </a:solidFill>
        <a:ln w="9525" cmpd="sng">
          <a:solidFill>
            <a:srgbClr val="002060"/>
          </a:solidFill>
        </a:ln>
        <a:effectLst/>
      </a:spPr>
      <a:bodyPr wrap="square" rtlCol="0" anchor="b"/>
      <a:lstStyle>
        <a:defPPr algn="ctr">
          <a:defRPr sz="1100">
            <a:solidFill>
              <a:schemeClr val="bg1"/>
            </a:solidFill>
            <a:latin typeface="Arial" pitchFamily="34" charset="0"/>
            <a:cs typeface="Arial" pitchFamily="34" charset="0"/>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Q25"/>
  <sheetViews>
    <sheetView workbookViewId="0">
      <selection activeCell="D35" sqref="D35"/>
    </sheetView>
  </sheetViews>
  <sheetFormatPr defaultColWidth="11.42578125" defaultRowHeight="12.75"/>
  <cols>
    <col min="1" max="1" width="20.42578125" style="1" customWidth="1"/>
    <col min="2" max="2" width="14.42578125" style="1" bestFit="1" customWidth="1"/>
    <col min="3" max="3" width="17.140625" style="1" customWidth="1"/>
    <col min="4" max="4" width="10.42578125" style="1" bestFit="1" customWidth="1"/>
    <col min="5" max="5" width="12.5703125" style="1" bestFit="1" customWidth="1"/>
    <col min="6" max="7" width="11.42578125" style="1" customWidth="1"/>
    <col min="8" max="8" width="11" style="1" customWidth="1"/>
    <col min="9" max="9" width="21" style="1" customWidth="1"/>
    <col min="10" max="18" width="11.42578125" style="1" customWidth="1"/>
    <col min="19" max="16384" width="11.42578125" style="1"/>
  </cols>
  <sheetData>
    <row r="1" spans="9:17">
      <c r="J1" s="617">
        <v>2009</v>
      </c>
      <c r="K1" s="617">
        <v>2010</v>
      </c>
      <c r="L1" s="617">
        <v>2011</v>
      </c>
      <c r="M1" s="617">
        <v>2012</v>
      </c>
      <c r="N1" s="617">
        <v>2013</v>
      </c>
      <c r="O1" s="617">
        <v>2014</v>
      </c>
      <c r="P1" s="617">
        <v>2015</v>
      </c>
      <c r="Q1" s="1">
        <v>2016</v>
      </c>
    </row>
    <row r="2" spans="9:17">
      <c r="I2" s="275" t="s">
        <v>686</v>
      </c>
      <c r="J2" s="618">
        <v>491</v>
      </c>
      <c r="K2" s="618">
        <v>813</v>
      </c>
      <c r="L2" s="618">
        <v>1072</v>
      </c>
      <c r="M2" s="618">
        <v>1296.7139999999999</v>
      </c>
      <c r="N2" s="618">
        <v>1424.7070000000001</v>
      </c>
      <c r="O2" s="618">
        <v>1432.279</v>
      </c>
      <c r="P2" s="618">
        <v>1484.175</v>
      </c>
      <c r="Q2" s="618">
        <v>1309.9079999999999</v>
      </c>
    </row>
    <row r="3" spans="9:17">
      <c r="I3" s="276" t="s">
        <v>82</v>
      </c>
      <c r="J3" s="619">
        <v>1836.9190000000001</v>
      </c>
      <c r="K3" s="619">
        <v>2556.25</v>
      </c>
      <c r="L3" s="619">
        <v>3759.3989999999999</v>
      </c>
      <c r="M3" s="619">
        <v>4695.6509999999998</v>
      </c>
      <c r="N3" s="619">
        <v>5180.5040000000008</v>
      </c>
      <c r="O3" s="619">
        <v>5325.6850000000004</v>
      </c>
      <c r="P3" s="619">
        <v>5542.4889999999996</v>
      </c>
      <c r="Q3" s="619">
        <v>5472.152</v>
      </c>
    </row>
    <row r="4" spans="9:17">
      <c r="I4" s="276" t="s">
        <v>841</v>
      </c>
      <c r="J4" s="619">
        <v>3233.529</v>
      </c>
      <c r="K4" s="619">
        <v>3759.1239999999998</v>
      </c>
      <c r="L4" s="619">
        <v>4685.7349999999997</v>
      </c>
      <c r="M4" s="619">
        <v>6317.9489999999996</v>
      </c>
      <c r="N4" s="619">
        <v>6230.5780000000004</v>
      </c>
      <c r="O4" s="619">
        <v>6492.0230000000001</v>
      </c>
      <c r="P4" s="619">
        <v>5742.3770000000004</v>
      </c>
      <c r="Q4" s="619">
        <v>5763.0140000000001</v>
      </c>
    </row>
    <row r="5" spans="9:17">
      <c r="I5" s="276" t="s">
        <v>589</v>
      </c>
      <c r="J5" s="619">
        <v>56.808490042922145</v>
      </c>
      <c r="K5" s="619">
        <v>68.001215176727342</v>
      </c>
      <c r="L5" s="619">
        <v>80.230721541017573</v>
      </c>
      <c r="M5" s="619">
        <v>74.322394815152819</v>
      </c>
      <c r="N5" s="619">
        <v>83.146443235282504</v>
      </c>
      <c r="O5" s="619">
        <v>82.034290389913906</v>
      </c>
      <c r="P5" s="619">
        <v>96.519072154266411</v>
      </c>
      <c r="Q5" s="619">
        <v>94.952953437211846</v>
      </c>
    </row>
    <row r="6" spans="9:17">
      <c r="I6" s="276" t="s">
        <v>79</v>
      </c>
      <c r="J6" s="618">
        <v>255</v>
      </c>
      <c r="K6" s="618">
        <v>265</v>
      </c>
      <c r="L6" s="618">
        <v>386</v>
      </c>
      <c r="M6" s="618">
        <v>466</v>
      </c>
      <c r="N6" s="618">
        <v>488.077</v>
      </c>
      <c r="O6" s="618">
        <v>530.35299999999995</v>
      </c>
      <c r="P6" s="618">
        <v>606.55499999999995</v>
      </c>
      <c r="Q6" s="618">
        <v>594.84100000000001</v>
      </c>
    </row>
    <row r="7" spans="9:17">
      <c r="I7" s="276" t="s">
        <v>81</v>
      </c>
      <c r="J7" s="619">
        <v>16.859504132231404</v>
      </c>
      <c r="K7" s="619">
        <v>13.1</v>
      </c>
      <c r="L7" s="619">
        <v>13.9</v>
      </c>
      <c r="M7" s="619">
        <v>13.957223579490099</v>
      </c>
      <c r="N7" s="619">
        <v>12.940718719654262</v>
      </c>
      <c r="O7" s="619">
        <v>13.428133299871666</v>
      </c>
      <c r="P7" s="619">
        <v>14.4459274691757</v>
      </c>
      <c r="Q7" s="619">
        <v>14.366239433855499</v>
      </c>
    </row>
    <row r="8" spans="9:17">
      <c r="I8" s="276" t="s">
        <v>80</v>
      </c>
      <c r="J8" s="619">
        <v>16.619999999999997</v>
      </c>
      <c r="K8" s="619">
        <v>13.11</v>
      </c>
      <c r="L8" s="619">
        <v>10.555515751575157</v>
      </c>
      <c r="M8" s="619">
        <v>9.9337219059373343</v>
      </c>
      <c r="N8" s="619">
        <v>9.6758238298351849</v>
      </c>
      <c r="O8" s="619">
        <v>10.114554115402445</v>
      </c>
      <c r="P8" s="619">
        <v>11.441780443585467</v>
      </c>
      <c r="Q8" s="619">
        <v>11.112684374046502</v>
      </c>
    </row>
    <row r="9" spans="9:17">
      <c r="I9" s="276" t="s">
        <v>90</v>
      </c>
      <c r="J9" s="619">
        <v>221.495</v>
      </c>
      <c r="K9" s="619">
        <v>221.16499999999999</v>
      </c>
      <c r="L9" s="619">
        <v>258.47300000000001</v>
      </c>
      <c r="M9" s="619">
        <v>290.255</v>
      </c>
      <c r="N9" s="619">
        <v>294.32</v>
      </c>
      <c r="O9" s="619">
        <v>332.34</v>
      </c>
      <c r="P9" s="619">
        <v>327.52800000000002</v>
      </c>
      <c r="Q9" s="619">
        <v>339.08100000000002</v>
      </c>
    </row>
    <row r="16" spans="9:17">
      <c r="Q16" s="540"/>
    </row>
    <row r="17" spans="1:5">
      <c r="B17" s="4"/>
      <c r="C17" s="4" t="s">
        <v>53</v>
      </c>
      <c r="D17" s="4"/>
      <c r="E17" s="4"/>
    </row>
    <row r="19" spans="1:5">
      <c r="A19" s="5"/>
      <c r="B19" s="3"/>
    </row>
    <row r="20" spans="1:5">
      <c r="B20" s="3"/>
      <c r="D20" s="3"/>
    </row>
    <row r="21" spans="1:5">
      <c r="A21" s="3"/>
      <c r="B21" s="2"/>
      <c r="C21" s="2"/>
      <c r="D21" s="2"/>
      <c r="E21" s="2"/>
    </row>
    <row r="23" spans="1:5">
      <c r="A23" s="3"/>
    </row>
    <row r="25" spans="1:5">
      <c r="A25" s="3"/>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N28"/>
  <sheetViews>
    <sheetView workbookViewId="0">
      <selection activeCell="AV25" sqref="AV25"/>
    </sheetView>
  </sheetViews>
  <sheetFormatPr defaultColWidth="9.140625" defaultRowHeight="12.75"/>
  <cols>
    <col min="1" max="1" width="50" style="740" customWidth="1"/>
    <col min="2" max="2" width="12.7109375" style="740" hidden="1" customWidth="1"/>
    <col min="3" max="5" width="10.85546875" style="740" customWidth="1"/>
    <col min="6" max="6" width="9.42578125" style="740" customWidth="1"/>
    <col min="7" max="7" width="9.7109375" style="740" customWidth="1"/>
    <col min="8" max="10" width="9.140625" style="740" customWidth="1"/>
    <col min="11" max="16384" width="9.140625" style="740"/>
  </cols>
  <sheetData>
    <row r="1" spans="1:14" ht="16.5" customHeight="1">
      <c r="A1" s="736" t="s">
        <v>137</v>
      </c>
      <c r="B1" s="737"/>
      <c r="C1" s="737"/>
      <c r="D1" s="737"/>
      <c r="E1" s="737"/>
      <c r="F1" s="737"/>
      <c r="G1" s="738"/>
      <c r="H1" s="739"/>
      <c r="I1" s="739"/>
      <c r="J1" s="188"/>
      <c r="K1" s="188"/>
      <c r="L1" s="188"/>
      <c r="M1" s="188"/>
      <c r="N1" s="188"/>
    </row>
    <row r="2" spans="1:14" s="741" customFormat="1" ht="17.25" customHeight="1">
      <c r="A2" s="223"/>
      <c r="B2" s="224">
        <v>2009</v>
      </c>
      <c r="C2" s="224">
        <v>2010</v>
      </c>
      <c r="D2" s="224">
        <v>2011</v>
      </c>
      <c r="E2" s="224">
        <v>2012</v>
      </c>
      <c r="F2" s="224">
        <v>2013</v>
      </c>
      <c r="G2" s="225">
        <v>2014</v>
      </c>
      <c r="H2" s="225">
        <v>2015</v>
      </c>
      <c r="I2" s="225">
        <v>2016</v>
      </c>
    </row>
    <row r="3" spans="1:14" s="741" customFormat="1" ht="16.5" customHeight="1">
      <c r="A3" s="742" t="s">
        <v>138</v>
      </c>
      <c r="B3" s="743">
        <v>1.6E-2</v>
      </c>
      <c r="C3" s="744">
        <v>3.9E-2</v>
      </c>
      <c r="D3" s="744">
        <v>4.4999999999999998E-2</v>
      </c>
      <c r="E3" s="744">
        <v>1.9E-2</v>
      </c>
      <c r="F3" s="744">
        <v>1.7000000000000001E-2</v>
      </c>
      <c r="G3" s="744">
        <v>3.3000000000000002E-2</v>
      </c>
      <c r="H3" s="745">
        <v>3.9E-2</v>
      </c>
      <c r="I3" s="745">
        <v>2.8000000000000001E-2</v>
      </c>
    </row>
    <row r="4" spans="1:14" s="750" customFormat="1" ht="16.5" customHeight="1">
      <c r="A4" s="746" t="s">
        <v>139</v>
      </c>
      <c r="B4" s="747">
        <v>3.5000000000000003E-2</v>
      </c>
      <c r="C4" s="748">
        <v>2.5999999999999999E-2</v>
      </c>
      <c r="D4" s="748">
        <v>4.2999999999999997E-2</v>
      </c>
      <c r="E4" s="748">
        <v>3.6999999999999998E-2</v>
      </c>
      <c r="F4" s="748">
        <v>8.9999999999999993E-3</v>
      </c>
      <c r="G4" s="748">
        <v>0</v>
      </c>
      <c r="H4" s="749">
        <v>-8.9999999999999993E-3</v>
      </c>
      <c r="I4" s="749">
        <v>-6.0000000000000001E-3</v>
      </c>
    </row>
    <row r="5" spans="1:14" s="750" customFormat="1" ht="16.5" customHeight="1">
      <c r="A5" s="746" t="s">
        <v>140</v>
      </c>
      <c r="B5" s="751">
        <v>0.121</v>
      </c>
      <c r="C5" s="752">
        <v>0.124</v>
      </c>
      <c r="D5" s="752">
        <v>0.125</v>
      </c>
      <c r="E5" s="752">
        <v>0.13400000000000001</v>
      </c>
      <c r="F5" s="752">
        <v>0.13400000000000001</v>
      </c>
      <c r="G5" s="752">
        <v>0.115</v>
      </c>
      <c r="H5" s="753">
        <v>9.8000000000000004E-2</v>
      </c>
      <c r="I5" s="753">
        <v>8.3000000000000004E-2</v>
      </c>
    </row>
    <row r="6" spans="1:14" s="750" customFormat="1" ht="16.5" customHeight="1">
      <c r="A6" s="746" t="s">
        <v>141</v>
      </c>
      <c r="B6" s="410">
        <v>625</v>
      </c>
      <c r="C6" s="411">
        <v>682</v>
      </c>
      <c r="D6" s="411">
        <v>761.9</v>
      </c>
      <c r="E6" s="411">
        <v>797.9</v>
      </c>
      <c r="F6" s="411">
        <v>845.9</v>
      </c>
      <c r="G6" s="411">
        <v>914.5</v>
      </c>
      <c r="H6" s="411">
        <v>996</v>
      </c>
      <c r="I6" s="411">
        <v>1081.82</v>
      </c>
    </row>
    <row r="7" spans="1:14" s="750" customFormat="1" ht="16.5" customHeight="1">
      <c r="A7" s="754" t="s">
        <v>142</v>
      </c>
      <c r="B7" s="410">
        <v>383.6</v>
      </c>
      <c r="C7" s="411">
        <v>421.2</v>
      </c>
      <c r="D7" s="411">
        <v>478</v>
      </c>
      <c r="E7" s="411">
        <v>514.9</v>
      </c>
      <c r="F7" s="411">
        <v>543.6</v>
      </c>
      <c r="G7" s="411">
        <v>591.6</v>
      </c>
      <c r="H7" s="411">
        <v>646</v>
      </c>
      <c r="I7" s="411">
        <v>704.9</v>
      </c>
    </row>
    <row r="8" spans="1:14" s="750" customFormat="1" ht="16.5" customHeight="1">
      <c r="A8" s="754" t="s">
        <v>143</v>
      </c>
      <c r="B8" s="410">
        <v>164.9</v>
      </c>
      <c r="C8" s="411">
        <v>181.3</v>
      </c>
      <c r="D8" s="411">
        <v>203.3</v>
      </c>
      <c r="E8" s="411">
        <v>187.8</v>
      </c>
      <c r="F8" s="411">
        <v>206.5</v>
      </c>
      <c r="G8" s="411">
        <v>225.9</v>
      </c>
      <c r="H8" s="411">
        <v>249.3</v>
      </c>
      <c r="I8" s="411">
        <v>269</v>
      </c>
    </row>
    <row r="9" spans="1:14" s="750" customFormat="1" ht="16.5" customHeight="1">
      <c r="A9" s="746" t="s">
        <v>144</v>
      </c>
      <c r="B9" s="410">
        <v>651.70000000000005</v>
      </c>
      <c r="C9" s="411">
        <v>770</v>
      </c>
      <c r="D9" s="411">
        <v>880.8</v>
      </c>
      <c r="E9" s="411">
        <v>901.1</v>
      </c>
      <c r="F9" s="411">
        <v>937.4</v>
      </c>
      <c r="G9" s="411">
        <v>1005.7</v>
      </c>
      <c r="H9" s="411">
        <v>1076.4000000000001</v>
      </c>
      <c r="I9" s="411">
        <v>1124.7</v>
      </c>
    </row>
    <row r="10" spans="1:14" s="750" customFormat="1" ht="16.5" customHeight="1">
      <c r="A10" s="746" t="s">
        <v>145</v>
      </c>
      <c r="B10" s="412">
        <v>4.32</v>
      </c>
      <c r="C10" s="413">
        <v>3.99</v>
      </c>
      <c r="D10" s="413">
        <v>4.12</v>
      </c>
      <c r="E10" s="413">
        <v>4.1900000000000004</v>
      </c>
      <c r="F10" s="413">
        <v>4.1900000000000004</v>
      </c>
      <c r="G10" s="413">
        <v>4.18</v>
      </c>
      <c r="H10" s="413">
        <v>4.18</v>
      </c>
      <c r="I10" s="413">
        <v>4.3600000000000003</v>
      </c>
    </row>
    <row r="11" spans="1:14" s="750" customFormat="1" ht="16.5" customHeight="1">
      <c r="A11" s="746" t="s">
        <v>146</v>
      </c>
      <c r="B11" s="412">
        <v>3.11</v>
      </c>
      <c r="C11" s="413">
        <v>3.01</v>
      </c>
      <c r="D11" s="413">
        <v>2.96</v>
      </c>
      <c r="E11" s="413">
        <v>3.26</v>
      </c>
      <c r="F11" s="413">
        <v>3.16</v>
      </c>
      <c r="G11" s="413">
        <v>3.15</v>
      </c>
      <c r="H11" s="413">
        <v>3.77</v>
      </c>
      <c r="I11" s="413">
        <v>3.94</v>
      </c>
    </row>
    <row r="12" spans="1:14" s="750" customFormat="1" ht="16.5" customHeight="1">
      <c r="A12" s="746" t="s">
        <v>147</v>
      </c>
      <c r="B12" s="412">
        <v>2.86</v>
      </c>
      <c r="C12" s="413">
        <v>2.89</v>
      </c>
      <c r="D12" s="413">
        <v>3.35</v>
      </c>
      <c r="E12" s="413">
        <v>3.47</v>
      </c>
      <c r="F12" s="413">
        <v>3.41</v>
      </c>
      <c r="G12" s="413">
        <v>3.44</v>
      </c>
      <c r="H12" s="413">
        <v>3.91</v>
      </c>
      <c r="I12" s="413">
        <v>4</v>
      </c>
    </row>
    <row r="13" spans="1:14" s="750" customFormat="1" ht="16.5" customHeight="1">
      <c r="A13" s="746" t="s">
        <v>148</v>
      </c>
      <c r="B13" s="414">
        <v>3.5000000000000003E-2</v>
      </c>
      <c r="C13" s="415">
        <v>3.5000000000000003E-2</v>
      </c>
      <c r="D13" s="415">
        <v>4.4999999999999998E-2</v>
      </c>
      <c r="E13" s="415">
        <v>4.2500000000000003E-2</v>
      </c>
      <c r="F13" s="415">
        <v>2.5000000000000001E-2</v>
      </c>
      <c r="G13" s="415">
        <v>0.02</v>
      </c>
      <c r="H13" s="415">
        <v>1.4999999999999999E-2</v>
      </c>
      <c r="I13" s="415">
        <v>1.4999999999999999E-2</v>
      </c>
    </row>
    <row r="14" spans="1:14" s="750" customFormat="1" ht="16.5" customHeight="1">
      <c r="A14" s="755" t="s">
        <v>149</v>
      </c>
      <c r="B14" s="416">
        <v>4.2700000000000002E-2</v>
      </c>
      <c r="C14" s="417">
        <v>3.95E-2</v>
      </c>
      <c r="D14" s="417">
        <v>4.99E-2</v>
      </c>
      <c r="E14" s="417">
        <v>4.1099999999999998E-2</v>
      </c>
      <c r="F14" s="417">
        <v>2.7099999999999999E-2</v>
      </c>
      <c r="G14" s="417">
        <v>2.06E-2</v>
      </c>
      <c r="H14" s="417">
        <v>1.72E-2</v>
      </c>
      <c r="I14" s="417">
        <v>1.7299999999999999E-2</v>
      </c>
    </row>
    <row r="15" spans="1:14" s="759" customFormat="1" ht="14.25" customHeight="1">
      <c r="A15" s="756"/>
      <c r="B15" s="756"/>
      <c r="C15" s="757"/>
      <c r="D15" s="757"/>
      <c r="E15" s="757"/>
      <c r="F15" s="758"/>
      <c r="G15" s="758"/>
      <c r="H15" s="758"/>
      <c r="I15" s="758"/>
    </row>
    <row r="16" spans="1:14" s="759" customFormat="1" ht="12.75" customHeight="1">
      <c r="A16" s="760" t="s">
        <v>760</v>
      </c>
      <c r="C16" s="761"/>
      <c r="D16" s="761"/>
      <c r="E16" s="761"/>
    </row>
    <row r="17" spans="1:5" s="759" customFormat="1" ht="12.75" customHeight="1">
      <c r="C17" s="761"/>
      <c r="D17" s="761"/>
      <c r="E17" s="761"/>
    </row>
    <row r="18" spans="1:5" s="759" customFormat="1" ht="12.75" customHeight="1">
      <c r="A18" s="762"/>
      <c r="B18" s="762"/>
      <c r="C18" s="761"/>
      <c r="D18" s="761"/>
      <c r="E18" s="761"/>
    </row>
    <row r="19" spans="1:5" s="759" customFormat="1" ht="12.75" customHeight="1">
      <c r="A19" s="762"/>
      <c r="B19" s="762"/>
      <c r="C19" s="761"/>
      <c r="D19" s="761"/>
      <c r="E19" s="761"/>
    </row>
    <row r="20" spans="1:5" s="759" customFormat="1" ht="12.75" customHeight="1">
      <c r="A20" s="762"/>
      <c r="B20" s="762"/>
      <c r="C20" s="761"/>
      <c r="D20" s="761"/>
      <c r="E20" s="761"/>
    </row>
    <row r="21" spans="1:5" s="759" customFormat="1" ht="12.75" customHeight="1">
      <c r="A21" s="762"/>
      <c r="B21" s="762"/>
      <c r="C21" s="761"/>
      <c r="D21" s="761"/>
      <c r="E21" s="761"/>
    </row>
    <row r="22" spans="1:5" s="759" customFormat="1" ht="12.75" customHeight="1">
      <c r="A22" s="762"/>
      <c r="B22" s="762"/>
      <c r="C22" s="761"/>
      <c r="D22" s="761"/>
      <c r="E22" s="761"/>
    </row>
    <row r="23" spans="1:5" s="759" customFormat="1" ht="12.75" customHeight="1">
      <c r="A23" s="762"/>
      <c r="B23" s="762"/>
      <c r="C23" s="761"/>
      <c r="D23" s="761"/>
      <c r="E23" s="761"/>
    </row>
    <row r="24" spans="1:5" s="759" customFormat="1" ht="12.75" customHeight="1">
      <c r="C24" s="761"/>
      <c r="D24" s="761"/>
      <c r="E24" s="761"/>
    </row>
    <row r="25" spans="1:5" s="759" customFormat="1" ht="12.75" customHeight="1">
      <c r="C25" s="761"/>
      <c r="D25" s="761"/>
      <c r="E25" s="761"/>
    </row>
    <row r="26" spans="1:5" s="759" customFormat="1" ht="12.75" customHeight="1">
      <c r="C26" s="761"/>
      <c r="D26" s="761"/>
      <c r="E26" s="761"/>
    </row>
    <row r="27" spans="1:5" s="759" customFormat="1" ht="12.75" customHeight="1">
      <c r="C27" s="761"/>
      <c r="D27" s="761"/>
      <c r="E27" s="761"/>
    </row>
    <row r="28" spans="1:5" s="759" customFormat="1" ht="12.75" customHeight="1">
      <c r="C28" s="761"/>
      <c r="D28" s="761"/>
      <c r="E28" s="761"/>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AF403"/>
  <sheetViews>
    <sheetView topLeftCell="A7" zoomScale="118" zoomScaleNormal="118" workbookViewId="0">
      <pane xSplit="1" ySplit="154" topLeftCell="B404" activePane="bottomRight" state="frozen"/>
      <selection activeCell="AV25" sqref="AV25"/>
      <selection pane="topRight" activeCell="AV25" sqref="AV25"/>
      <selection pane="bottomLeft" activeCell="AV25" sqref="AV25"/>
      <selection pane="bottomRight" activeCell="I423" sqref="I423"/>
    </sheetView>
  </sheetViews>
  <sheetFormatPr defaultColWidth="14.42578125" defaultRowHeight="12.75"/>
  <cols>
    <col min="1" max="1" width="9.85546875" style="344" customWidth="1"/>
    <col min="2" max="2" width="11" style="344" customWidth="1"/>
    <col min="3" max="3" width="11.7109375" style="344" customWidth="1"/>
    <col min="4" max="4" width="11.85546875" style="344" customWidth="1"/>
    <col min="5" max="5" width="12.28515625" style="344" customWidth="1"/>
    <col min="6" max="6" width="14.42578125" style="344" customWidth="1"/>
    <col min="7" max="7" width="15" style="344" customWidth="1"/>
    <col min="8" max="14" width="14.42578125" style="344" customWidth="1"/>
    <col min="15" max="15" width="11.28515625" style="344" customWidth="1"/>
    <col min="16" max="16" width="14.42578125" style="344" customWidth="1"/>
    <col min="17" max="17" width="12.42578125" style="344" customWidth="1"/>
    <col min="18" max="18" width="14.140625" style="344" customWidth="1"/>
    <col min="19" max="19" width="14.42578125" style="344" customWidth="1"/>
    <col min="20" max="20" width="12.7109375" style="344" customWidth="1"/>
    <col min="21" max="21" width="11.42578125" style="344" customWidth="1"/>
    <col min="22" max="22" width="14.42578125" style="344" customWidth="1"/>
    <col min="23" max="23" width="12.140625" style="344" customWidth="1"/>
    <col min="24" max="24" width="10.42578125" style="344" customWidth="1"/>
    <col min="25" max="25" width="12" style="344" customWidth="1"/>
    <col min="26" max="26" width="11.140625" style="344" customWidth="1"/>
    <col min="27" max="27" width="7.85546875" style="344" customWidth="1"/>
    <col min="28" max="28" width="14.28515625" style="344" customWidth="1"/>
    <col min="29" max="29" width="14.42578125" style="344" customWidth="1"/>
    <col min="30" max="16384" width="14.42578125" style="344"/>
  </cols>
  <sheetData>
    <row r="1" spans="1:27" s="307" customFormat="1">
      <c r="A1" s="302"/>
      <c r="B1" s="303"/>
      <c r="C1" s="304">
        <v>2003</v>
      </c>
      <c r="D1" s="305">
        <f t="shared" ref="D1:J1" si="0">D113/1000</f>
        <v>293.44329999999997</v>
      </c>
      <c r="E1" s="305">
        <f t="shared" si="0"/>
        <v>197.45342000000002</v>
      </c>
      <c r="F1" s="305">
        <f t="shared" si="0"/>
        <v>8.9414999999999996</v>
      </c>
      <c r="G1" s="305">
        <f t="shared" si="0"/>
        <v>68.25739999999999</v>
      </c>
      <c r="H1" s="305">
        <f t="shared" si="0"/>
        <v>8.6394000000000002</v>
      </c>
      <c r="I1" s="305">
        <f t="shared" si="0"/>
        <v>8.7911000000000001</v>
      </c>
      <c r="J1" s="305">
        <f t="shared" si="0"/>
        <v>1.3604000000000001</v>
      </c>
      <c r="K1" s="306">
        <v>843156.2</v>
      </c>
      <c r="L1" s="306">
        <v>843.2</v>
      </c>
      <c r="M1" s="306">
        <f t="shared" ref="M1:M8" si="1">D1/L1*100</f>
        <v>34.801150379506637</v>
      </c>
      <c r="N1" s="306"/>
      <c r="O1" s="305">
        <f t="shared" ref="O1:U1" si="2">O113/1000</f>
        <v>255.50299999999999</v>
      </c>
      <c r="P1" s="305">
        <f t="shared" si="2"/>
        <v>98.881799999999998</v>
      </c>
      <c r="Q1" s="305">
        <f t="shared" si="2"/>
        <v>11.1076</v>
      </c>
      <c r="R1" s="305">
        <f t="shared" si="2"/>
        <v>127.06219999999999</v>
      </c>
      <c r="S1" s="305">
        <f t="shared" si="2"/>
        <v>0.77210000000000001</v>
      </c>
      <c r="T1" s="305">
        <f t="shared" si="2"/>
        <v>12.82</v>
      </c>
      <c r="U1" s="305">
        <f t="shared" si="2"/>
        <v>4.8591000000000006</v>
      </c>
      <c r="V1" s="306">
        <f t="shared" ref="V1:V8" si="3">O1/L1*100</f>
        <v>30.301589184060717</v>
      </c>
      <c r="W1" s="306"/>
      <c r="X1" s="306"/>
      <c r="Y1" s="306"/>
      <c r="Z1" s="306"/>
      <c r="AA1" s="306"/>
    </row>
    <row r="2" spans="1:27" s="307" customFormat="1">
      <c r="A2" s="302"/>
      <c r="B2" s="303"/>
      <c r="C2" s="308"/>
      <c r="D2" s="305">
        <f t="shared" ref="D2:J2" si="4">D125/1000</f>
        <v>317.93859999999995</v>
      </c>
      <c r="E2" s="305">
        <f t="shared" si="4"/>
        <v>198.65979999999999</v>
      </c>
      <c r="F2" s="305">
        <f t="shared" si="4"/>
        <v>11.3424</v>
      </c>
      <c r="G2" s="305">
        <f t="shared" si="4"/>
        <v>85.171600000000012</v>
      </c>
      <c r="H2" s="305">
        <f t="shared" si="4"/>
        <v>9.0503999999999998</v>
      </c>
      <c r="I2" s="305">
        <f t="shared" si="4"/>
        <v>11.320799999999998</v>
      </c>
      <c r="J2" s="305">
        <f t="shared" si="4"/>
        <v>2.3935999999999997</v>
      </c>
      <c r="K2" s="306">
        <v>924537.6</v>
      </c>
      <c r="L2" s="306">
        <v>924.5</v>
      </c>
      <c r="M2" s="306">
        <f t="shared" si="1"/>
        <v>34.390329908058405</v>
      </c>
      <c r="N2" s="306"/>
      <c r="O2" s="305">
        <f t="shared" ref="O2:U2" si="5">O125/1000</f>
        <v>262.8184</v>
      </c>
      <c r="P2" s="305">
        <f t="shared" si="5"/>
        <v>112.07130000000001</v>
      </c>
      <c r="Q2" s="305">
        <f t="shared" si="5"/>
        <v>9.9003999999999994</v>
      </c>
      <c r="R2" s="305">
        <f t="shared" si="5"/>
        <v>121.9791</v>
      </c>
      <c r="S2" s="305">
        <f t="shared" si="5"/>
        <v>0.71489999999999998</v>
      </c>
      <c r="T2" s="305">
        <f t="shared" si="5"/>
        <v>13.349260000000001</v>
      </c>
      <c r="U2" s="305">
        <f t="shared" si="5"/>
        <v>4.8033999999999999</v>
      </c>
      <c r="V2" s="306">
        <f t="shared" si="3"/>
        <v>28.428166576527854</v>
      </c>
      <c r="W2" s="306"/>
      <c r="X2" s="306"/>
      <c r="Y2" s="306"/>
      <c r="Z2" s="306"/>
      <c r="AA2" s="306"/>
    </row>
    <row r="3" spans="1:27" s="307" customFormat="1">
      <c r="B3" s="303"/>
      <c r="C3" s="309" t="s">
        <v>326</v>
      </c>
      <c r="D3" s="305">
        <f t="shared" ref="D3:J3" si="6">D137/1000</f>
        <v>358.00880000000001</v>
      </c>
      <c r="E3" s="305">
        <f t="shared" si="6"/>
        <v>215.68370000000002</v>
      </c>
      <c r="F3" s="305">
        <f t="shared" si="6"/>
        <v>15.164299999999999</v>
      </c>
      <c r="G3" s="305">
        <f t="shared" si="6"/>
        <v>99.748699999999999</v>
      </c>
      <c r="H3" s="305">
        <f t="shared" si="6"/>
        <v>9.9252000000000002</v>
      </c>
      <c r="I3" s="305">
        <f t="shared" si="6"/>
        <v>13.702399999999999</v>
      </c>
      <c r="J3" s="305">
        <f t="shared" si="6"/>
        <v>3.7845</v>
      </c>
      <c r="K3" s="306">
        <v>983302.3</v>
      </c>
      <c r="L3" s="306">
        <v>983.3</v>
      </c>
      <c r="M3" s="306">
        <f t="shared" si="1"/>
        <v>36.408908776568701</v>
      </c>
      <c r="N3" s="306"/>
      <c r="O3" s="305">
        <f t="shared" ref="O3:U3" si="7">O137/1000</f>
        <v>297.64679999999998</v>
      </c>
      <c r="P3" s="305">
        <f t="shared" si="7"/>
        <v>141.25239000000002</v>
      </c>
      <c r="Q3" s="305">
        <f t="shared" si="7"/>
        <v>11.7463</v>
      </c>
      <c r="R3" s="305">
        <f t="shared" si="7"/>
        <v>125.01989999999999</v>
      </c>
      <c r="S3" s="305">
        <f t="shared" si="7"/>
        <v>0.83540000000000003</v>
      </c>
      <c r="T3" s="305">
        <f t="shared" si="7"/>
        <v>14.240600000000001</v>
      </c>
      <c r="U3" s="305">
        <f t="shared" si="7"/>
        <v>4.5522</v>
      </c>
      <c r="V3" s="306">
        <f t="shared" si="3"/>
        <v>30.270192209905421</v>
      </c>
      <c r="W3" s="306"/>
      <c r="X3" s="306"/>
      <c r="Y3" s="306"/>
      <c r="Z3" s="306"/>
      <c r="AA3" s="306"/>
    </row>
    <row r="4" spans="1:27" s="307" customFormat="1">
      <c r="A4" s="302"/>
      <c r="B4" s="303"/>
      <c r="C4" s="308"/>
      <c r="D4" s="305">
        <f t="shared" ref="D4:J4" si="8">D149/1000</f>
        <v>412.44279999999998</v>
      </c>
      <c r="E4" s="305">
        <f t="shared" si="8"/>
        <v>237.6919</v>
      </c>
      <c r="F4" s="305">
        <f t="shared" si="8"/>
        <v>19.2179</v>
      </c>
      <c r="G4" s="305">
        <f t="shared" si="8"/>
        <v>125.5916</v>
      </c>
      <c r="H4" s="305">
        <f t="shared" si="8"/>
        <v>10.707799999999999</v>
      </c>
      <c r="I4" s="305">
        <f t="shared" si="8"/>
        <v>14.56434</v>
      </c>
      <c r="J4" s="305">
        <f t="shared" si="8"/>
        <v>4.6693999999999996</v>
      </c>
      <c r="K4" s="306">
        <v>1060031.3999999999</v>
      </c>
      <c r="L4" s="306">
        <v>1060</v>
      </c>
      <c r="M4" s="306">
        <f t="shared" si="1"/>
        <v>38.909698113207547</v>
      </c>
      <c r="N4" s="306"/>
      <c r="O4" s="305">
        <f t="shared" ref="O4:U4" si="9">O149/1000</f>
        <v>367.31579999999997</v>
      </c>
      <c r="P4" s="305">
        <f t="shared" si="9"/>
        <v>188.46197000000001</v>
      </c>
      <c r="Q4" s="305">
        <f t="shared" si="9"/>
        <v>15.0907</v>
      </c>
      <c r="R4" s="305">
        <f t="shared" si="9"/>
        <v>142.85629999999998</v>
      </c>
      <c r="S4" s="305">
        <f t="shared" si="9"/>
        <v>0.99720000000000009</v>
      </c>
      <c r="T4" s="305">
        <f t="shared" si="9"/>
        <v>17.313400000000001</v>
      </c>
      <c r="U4" s="305">
        <f t="shared" si="9"/>
        <v>2.5961999999999996</v>
      </c>
      <c r="V4" s="306">
        <f t="shared" si="3"/>
        <v>34.652433962264148</v>
      </c>
      <c r="W4" s="306"/>
      <c r="X4" s="306"/>
      <c r="Y4" s="306"/>
      <c r="Z4" s="306"/>
      <c r="AA4" s="306"/>
    </row>
    <row r="5" spans="1:27" s="307" customFormat="1">
      <c r="A5" s="302"/>
      <c r="B5" s="303"/>
      <c r="C5" s="308"/>
      <c r="D5" s="305">
        <f t="shared" ref="D5:J5" si="10">D161/1000</f>
        <v>472.18430000000001</v>
      </c>
      <c r="E5" s="305">
        <f t="shared" si="10"/>
        <v>263.07850000000002</v>
      </c>
      <c r="F5" s="305">
        <f t="shared" si="10"/>
        <v>23.710999999999999</v>
      </c>
      <c r="G5" s="305">
        <f t="shared" si="10"/>
        <v>143.6499</v>
      </c>
      <c r="H5" s="305">
        <f t="shared" si="10"/>
        <v>11.938600000000001</v>
      </c>
      <c r="I5" s="305">
        <f t="shared" si="10"/>
        <v>17.967299999999998</v>
      </c>
      <c r="J5" s="305">
        <f t="shared" si="10"/>
        <v>11.8391</v>
      </c>
      <c r="K5" s="306">
        <v>1176736.7</v>
      </c>
      <c r="L5" s="306">
        <v>1176.7</v>
      </c>
      <c r="M5" s="306">
        <f t="shared" si="1"/>
        <v>40.127840571088633</v>
      </c>
      <c r="N5" s="306"/>
      <c r="O5" s="305">
        <f t="shared" ref="O5:U5" si="11">O161/1000</f>
        <v>477.29340000000002</v>
      </c>
      <c r="P5" s="305">
        <f t="shared" si="11"/>
        <v>259.98099999999999</v>
      </c>
      <c r="Q5" s="305">
        <f t="shared" si="11"/>
        <v>19.496500000000001</v>
      </c>
      <c r="R5" s="305">
        <f t="shared" si="11"/>
        <v>177.69379999999998</v>
      </c>
      <c r="S5" s="305">
        <f t="shared" si="11"/>
        <v>1.6353</v>
      </c>
      <c r="T5" s="305">
        <f t="shared" si="11"/>
        <v>18.486699999999999</v>
      </c>
      <c r="U5" s="305">
        <f t="shared" si="11"/>
        <v>0</v>
      </c>
      <c r="V5" s="306">
        <f t="shared" si="3"/>
        <v>40.56202940426617</v>
      </c>
      <c r="W5" s="306"/>
      <c r="X5" s="306"/>
      <c r="Y5" s="306"/>
      <c r="Z5" s="306"/>
      <c r="AA5" s="306"/>
    </row>
    <row r="6" spans="1:27" s="307" customFormat="1">
      <c r="A6" s="302"/>
      <c r="B6" s="303"/>
      <c r="C6" s="308"/>
      <c r="D6" s="305">
        <f t="shared" ref="D6:J6" si="12">D173/1000</f>
        <v>569.42759999999998</v>
      </c>
      <c r="E6" s="305">
        <f t="shared" si="12"/>
        <v>332.65469999999999</v>
      </c>
      <c r="F6" s="305">
        <f t="shared" si="12"/>
        <v>34.887500000000003</v>
      </c>
      <c r="G6" s="305">
        <f t="shared" si="12"/>
        <v>149.4016</v>
      </c>
      <c r="H6" s="305">
        <f t="shared" si="12"/>
        <v>13.979799999999999</v>
      </c>
      <c r="I6" s="305">
        <f t="shared" si="12"/>
        <v>21.520499999999998</v>
      </c>
      <c r="J6" s="305">
        <f t="shared" si="12"/>
        <v>16.983499999999999</v>
      </c>
      <c r="K6" s="306">
        <v>1275432.3</v>
      </c>
      <c r="L6" s="306">
        <v>1275.4000000000001</v>
      </c>
      <c r="M6" s="306">
        <f t="shared" si="1"/>
        <v>44.646981339187704</v>
      </c>
      <c r="N6" s="306"/>
      <c r="O6" s="305">
        <f t="shared" ref="O6:U6" si="13">O173/1000</f>
        <v>649.13530000000003</v>
      </c>
      <c r="P6" s="305">
        <f t="shared" si="13"/>
        <v>375.99809999999997</v>
      </c>
      <c r="Q6" s="305">
        <f t="shared" si="13"/>
        <v>22.168400000000002</v>
      </c>
      <c r="R6" s="305">
        <f t="shared" si="13"/>
        <v>228.2286</v>
      </c>
      <c r="S6" s="305">
        <f t="shared" si="13"/>
        <v>2.2439</v>
      </c>
      <c r="T6" s="305">
        <f t="shared" si="13"/>
        <v>20.496299999999998</v>
      </c>
      <c r="U6" s="305">
        <f t="shared" si="13"/>
        <v>0</v>
      </c>
      <c r="V6" s="306">
        <f t="shared" si="3"/>
        <v>50.896604986670845</v>
      </c>
      <c r="W6" s="306"/>
      <c r="X6" s="306"/>
      <c r="Y6" s="306"/>
      <c r="Z6" s="306"/>
      <c r="AA6" s="306"/>
    </row>
    <row r="7" spans="1:27" s="307" customFormat="1" hidden="1">
      <c r="A7" s="302"/>
      <c r="B7" s="303"/>
      <c r="C7" s="308"/>
      <c r="D7" s="305">
        <f t="shared" ref="D7:J7" si="14">D185/1000</f>
        <v>624.98019999999997</v>
      </c>
      <c r="E7" s="305">
        <f t="shared" si="14"/>
        <v>383.60129999999998</v>
      </c>
      <c r="F7" s="305">
        <f t="shared" si="14"/>
        <v>32.464599999999997</v>
      </c>
      <c r="G7" s="305">
        <f t="shared" si="14"/>
        <v>164.89429999999999</v>
      </c>
      <c r="H7" s="305">
        <f t="shared" si="14"/>
        <v>14.137499999999999</v>
      </c>
      <c r="I7" s="305">
        <f t="shared" si="14"/>
        <v>21.922599999999999</v>
      </c>
      <c r="J7" s="305">
        <f t="shared" si="14"/>
        <v>7.9598999999999993</v>
      </c>
      <c r="K7" s="306">
        <v>1343366.1</v>
      </c>
      <c r="L7" s="306">
        <v>1343.4</v>
      </c>
      <c r="M7" s="306">
        <f t="shared" si="1"/>
        <v>46.522271847550982</v>
      </c>
      <c r="N7" s="306">
        <v>282.89999999999998</v>
      </c>
      <c r="O7" s="305">
        <f t="shared" ref="O7:U7" si="15">O185/1000</f>
        <v>705.09690000000001</v>
      </c>
      <c r="P7" s="305">
        <f t="shared" si="15"/>
        <v>420.97409999999996</v>
      </c>
      <c r="Q7" s="305">
        <f t="shared" si="15"/>
        <v>28.747799999999998</v>
      </c>
      <c r="R7" s="305">
        <f t="shared" si="15"/>
        <v>219.87120000000002</v>
      </c>
      <c r="S7" s="305">
        <f t="shared" si="15"/>
        <v>2.718</v>
      </c>
      <c r="T7" s="305">
        <f t="shared" si="15"/>
        <v>29.0258</v>
      </c>
      <c r="U7" s="305">
        <f t="shared" si="15"/>
        <v>3.7601</v>
      </c>
      <c r="V7" s="306">
        <f t="shared" si="3"/>
        <v>52.485998213488159</v>
      </c>
      <c r="W7" s="306"/>
      <c r="X7" s="306"/>
      <c r="Y7" s="306"/>
      <c r="Z7" s="306"/>
      <c r="AA7" s="306"/>
    </row>
    <row r="8" spans="1:27" s="307" customFormat="1" hidden="1">
      <c r="A8" s="302"/>
      <c r="B8" s="303"/>
      <c r="C8" s="308"/>
      <c r="D8" s="305">
        <f t="shared" ref="D8:J8" si="16">D197/1000</f>
        <v>681.95090000000005</v>
      </c>
      <c r="E8" s="305">
        <f t="shared" si="16"/>
        <v>421.19440000000003</v>
      </c>
      <c r="F8" s="305">
        <f t="shared" si="16"/>
        <v>36.646099999999997</v>
      </c>
      <c r="G8" s="305">
        <f t="shared" si="16"/>
        <v>181.25989999999999</v>
      </c>
      <c r="H8" s="305">
        <f t="shared" si="16"/>
        <v>14.868399999999999</v>
      </c>
      <c r="I8" s="305">
        <f t="shared" si="16"/>
        <v>21.595200000000002</v>
      </c>
      <c r="J8" s="305">
        <f t="shared" si="16"/>
        <v>6.3868999999999998</v>
      </c>
      <c r="K8" s="306">
        <v>1415385.4</v>
      </c>
      <c r="L8" s="306">
        <v>1415.4</v>
      </c>
      <c r="M8" s="306">
        <f t="shared" si="1"/>
        <v>48.180789882718663</v>
      </c>
      <c r="N8" s="306">
        <v>291.10000000000002</v>
      </c>
      <c r="O8" s="305">
        <f t="shared" ref="O8:U8" si="17">O197/1000</f>
        <v>769.9896</v>
      </c>
      <c r="P8" s="305">
        <f t="shared" si="17"/>
        <v>479.72270000000003</v>
      </c>
      <c r="Q8" s="305">
        <f t="shared" si="17"/>
        <v>27.310400000000001</v>
      </c>
      <c r="R8" s="305">
        <f t="shared" si="17"/>
        <v>219.42770000000002</v>
      </c>
      <c r="S8" s="305">
        <f t="shared" si="17"/>
        <v>3.4123999999999999</v>
      </c>
      <c r="T8" s="305">
        <f t="shared" si="17"/>
        <v>40.116300000000003</v>
      </c>
      <c r="U8" s="305">
        <f t="shared" si="17"/>
        <v>1E-4</v>
      </c>
      <c r="V8" s="306">
        <f t="shared" si="3"/>
        <v>54.400847816871554</v>
      </c>
      <c r="W8" s="306"/>
      <c r="X8" s="306"/>
      <c r="Y8" s="306"/>
      <c r="Z8" s="306"/>
      <c r="AA8" s="306"/>
    </row>
    <row r="9" spans="1:27" s="307" customFormat="1" hidden="1">
      <c r="A9" s="302"/>
      <c r="B9" s="303"/>
      <c r="C9" s="308"/>
      <c r="D9" s="305"/>
      <c r="E9" s="305"/>
      <c r="F9" s="305"/>
      <c r="G9" s="305"/>
      <c r="H9" s="305"/>
      <c r="I9" s="305"/>
      <c r="J9" s="305"/>
      <c r="K9" s="306" t="s">
        <v>327</v>
      </c>
      <c r="L9" s="306"/>
      <c r="M9" s="306"/>
      <c r="N9" s="306">
        <v>332.6</v>
      </c>
      <c r="O9" s="305"/>
      <c r="P9" s="305"/>
      <c r="Q9" s="305"/>
      <c r="R9" s="305"/>
      <c r="S9" s="305"/>
      <c r="T9" s="305"/>
      <c r="U9" s="305"/>
      <c r="V9" s="306"/>
      <c r="W9" s="306"/>
      <c r="X9" s="306"/>
      <c r="Y9" s="306"/>
      <c r="Z9" s="306"/>
      <c r="AA9" s="306"/>
    </row>
    <row r="10" spans="1:27" s="307" customFormat="1" hidden="1">
      <c r="A10" s="302"/>
      <c r="B10" s="303"/>
      <c r="C10" s="308" t="s">
        <v>328</v>
      </c>
      <c r="D10" s="305">
        <f t="shared" ref="D10:J10" si="18">D164/1000</f>
        <v>492.40540000000004</v>
      </c>
      <c r="E10" s="305">
        <f t="shared" si="18"/>
        <v>285.30450000000002</v>
      </c>
      <c r="F10" s="305">
        <f t="shared" si="18"/>
        <v>24.892299999999999</v>
      </c>
      <c r="G10" s="305">
        <f t="shared" si="18"/>
        <v>133.63839999999999</v>
      </c>
      <c r="H10" s="305">
        <f t="shared" si="18"/>
        <v>12.4749</v>
      </c>
      <c r="I10" s="305">
        <f t="shared" si="18"/>
        <v>25.055099999999999</v>
      </c>
      <c r="J10" s="305">
        <f t="shared" si="18"/>
        <v>11.0402</v>
      </c>
      <c r="K10" s="306">
        <v>299128.7</v>
      </c>
      <c r="L10" s="306">
        <v>299.10000000000002</v>
      </c>
      <c r="M10" s="306">
        <f>D10/(N7+N8+N9+L10)*100</f>
        <v>40.839794310359132</v>
      </c>
      <c r="N10" s="306"/>
      <c r="O10" s="305">
        <f t="shared" ref="O10:U10" si="19">O164/1000</f>
        <v>509.24559999999997</v>
      </c>
      <c r="P10" s="305">
        <f t="shared" si="19"/>
        <v>279.91520000000003</v>
      </c>
      <c r="Q10" s="305">
        <f t="shared" si="19"/>
        <v>19.956799999999998</v>
      </c>
      <c r="R10" s="305">
        <f t="shared" si="19"/>
        <v>189.85520000000002</v>
      </c>
      <c r="S10" s="305">
        <f t="shared" si="19"/>
        <v>1.7161999999999999</v>
      </c>
      <c r="T10" s="305">
        <f t="shared" si="19"/>
        <v>17.802299999999999</v>
      </c>
      <c r="U10" s="305">
        <f t="shared" si="19"/>
        <v>0</v>
      </c>
      <c r="V10" s="306">
        <f>O10/(N7+N8+N9+L10)*100</f>
        <v>42.236509911254863</v>
      </c>
      <c r="W10" s="306"/>
      <c r="X10" s="306"/>
      <c r="Y10" s="306"/>
      <c r="Z10" s="306"/>
      <c r="AA10" s="306"/>
    </row>
    <row r="11" spans="1:27" s="307" customFormat="1" hidden="1">
      <c r="A11" s="302"/>
      <c r="B11" s="303"/>
      <c r="C11" s="308"/>
      <c r="D11" s="305">
        <f t="shared" ref="D11:J11" si="20">D167/1000</f>
        <v>513.64740000000006</v>
      </c>
      <c r="E11" s="305">
        <f t="shared" si="20"/>
        <v>292.79079999999999</v>
      </c>
      <c r="F11" s="305">
        <f t="shared" si="20"/>
        <v>29.872</v>
      </c>
      <c r="G11" s="305">
        <f t="shared" si="20"/>
        <v>138.23140000000001</v>
      </c>
      <c r="H11" s="305">
        <f t="shared" si="20"/>
        <v>13.516999999999999</v>
      </c>
      <c r="I11" s="305">
        <f t="shared" si="20"/>
        <v>26.2378</v>
      </c>
      <c r="J11" s="305">
        <f t="shared" si="20"/>
        <v>12.9985</v>
      </c>
      <c r="K11" s="306">
        <v>310865.5</v>
      </c>
      <c r="L11" s="306">
        <v>310.89999999999998</v>
      </c>
      <c r="M11" s="306">
        <f>D11/(N8+N9+L10+L11)*100</f>
        <v>41.634708600145906</v>
      </c>
      <c r="N11" s="306"/>
      <c r="O11" s="305">
        <f t="shared" ref="O11:U11" si="21">O167/1000</f>
        <v>539.21379999999999</v>
      </c>
      <c r="P11" s="305">
        <f t="shared" si="21"/>
        <v>299.48920000000004</v>
      </c>
      <c r="Q11" s="305">
        <f t="shared" si="21"/>
        <v>19.498799999999999</v>
      </c>
      <c r="R11" s="305">
        <f t="shared" si="21"/>
        <v>201.4522</v>
      </c>
      <c r="S11" s="305">
        <f t="shared" si="21"/>
        <v>1.8280999999999998</v>
      </c>
      <c r="T11" s="305">
        <f t="shared" si="21"/>
        <v>16.945499999999999</v>
      </c>
      <c r="U11" s="305">
        <f t="shared" si="21"/>
        <v>0</v>
      </c>
      <c r="V11" s="306">
        <f>O11/(N8+N9+L10+L11)*100</f>
        <v>43.707043851827834</v>
      </c>
      <c r="W11" s="306"/>
      <c r="X11" s="306"/>
      <c r="Y11" s="306"/>
      <c r="Z11" s="306"/>
      <c r="AA11" s="306"/>
    </row>
    <row r="12" spans="1:27" s="307" customFormat="1" hidden="1">
      <c r="A12" s="302"/>
      <c r="B12" s="303"/>
      <c r="C12" s="310"/>
      <c r="D12" s="305">
        <f t="shared" ref="D12:J12" si="22">D170/1000</f>
        <v>537.16899999999998</v>
      </c>
      <c r="E12" s="305">
        <f t="shared" si="22"/>
        <v>305.97829999999999</v>
      </c>
      <c r="F12" s="305">
        <f t="shared" si="22"/>
        <v>33.6663</v>
      </c>
      <c r="G12" s="305">
        <f t="shared" si="22"/>
        <v>142.38929999999999</v>
      </c>
      <c r="H12" s="305">
        <f t="shared" si="22"/>
        <v>14.026299999999999</v>
      </c>
      <c r="I12" s="305">
        <f t="shared" si="22"/>
        <v>26.414000000000001</v>
      </c>
      <c r="J12" s="305">
        <f t="shared" si="22"/>
        <v>14.694700000000001</v>
      </c>
      <c r="K12" s="306">
        <v>314721.8</v>
      </c>
      <c r="L12" s="306">
        <v>314.7</v>
      </c>
      <c r="M12" s="306">
        <f>D12/(N9+L10+L11+L12)*100</f>
        <v>42.724011771255867</v>
      </c>
      <c r="N12" s="306"/>
      <c r="O12" s="305">
        <f t="shared" ref="O12:U12" si="23">O170/1000</f>
        <v>579.87950000000001</v>
      </c>
      <c r="P12" s="305">
        <f t="shared" si="23"/>
        <v>326.68340000000001</v>
      </c>
      <c r="Q12" s="305">
        <f t="shared" si="23"/>
        <v>20.160599999999999</v>
      </c>
      <c r="R12" s="305">
        <f t="shared" si="23"/>
        <v>213.69129999999998</v>
      </c>
      <c r="S12" s="305">
        <f t="shared" si="23"/>
        <v>2.0202</v>
      </c>
      <c r="T12" s="305">
        <f t="shared" si="23"/>
        <v>17.323900000000002</v>
      </c>
      <c r="U12" s="305">
        <f t="shared" si="23"/>
        <v>0</v>
      </c>
      <c r="V12" s="306">
        <f>O12/(N9+L10+L11+L12)*100</f>
        <v>46.121013282430603</v>
      </c>
      <c r="W12" s="306"/>
      <c r="X12" s="306"/>
      <c r="Y12" s="306"/>
      <c r="Z12" s="306"/>
      <c r="AA12" s="306"/>
    </row>
    <row r="13" spans="1:27" s="307" customFormat="1" hidden="1">
      <c r="A13" s="302"/>
      <c r="B13" s="303"/>
      <c r="C13" s="310"/>
      <c r="D13" s="305">
        <f t="shared" ref="D13:J13" si="24">D173/1000</f>
        <v>569.42759999999998</v>
      </c>
      <c r="E13" s="305">
        <f t="shared" si="24"/>
        <v>332.65469999999999</v>
      </c>
      <c r="F13" s="305">
        <f t="shared" si="24"/>
        <v>34.887500000000003</v>
      </c>
      <c r="G13" s="305">
        <f t="shared" si="24"/>
        <v>149.4016</v>
      </c>
      <c r="H13" s="305">
        <f t="shared" si="24"/>
        <v>13.979799999999999</v>
      </c>
      <c r="I13" s="305">
        <f t="shared" si="24"/>
        <v>21.520499999999998</v>
      </c>
      <c r="J13" s="305">
        <f t="shared" si="24"/>
        <v>16.983499999999999</v>
      </c>
      <c r="K13" s="306">
        <v>350716.3</v>
      </c>
      <c r="L13" s="306">
        <v>350.7</v>
      </c>
      <c r="M13" s="306">
        <f>D13/(L10+L11+L12+L13)*100</f>
        <v>44.646981339187704</v>
      </c>
      <c r="N13" s="306"/>
      <c r="O13" s="305">
        <f t="shared" ref="O13:U13" si="25">O173/1000</f>
        <v>649.13530000000003</v>
      </c>
      <c r="P13" s="305">
        <f t="shared" si="25"/>
        <v>375.99809999999997</v>
      </c>
      <c r="Q13" s="305">
        <f t="shared" si="25"/>
        <v>22.168400000000002</v>
      </c>
      <c r="R13" s="305">
        <f t="shared" si="25"/>
        <v>228.2286</v>
      </c>
      <c r="S13" s="305">
        <f t="shared" si="25"/>
        <v>2.2439</v>
      </c>
      <c r="T13" s="305">
        <f t="shared" si="25"/>
        <v>20.496299999999998</v>
      </c>
      <c r="U13" s="305">
        <f t="shared" si="25"/>
        <v>0</v>
      </c>
      <c r="V13" s="306">
        <f>O13/(L10+L11+L12+L13)*100</f>
        <v>50.896604986670845</v>
      </c>
      <c r="W13" s="306"/>
      <c r="X13" s="306"/>
      <c r="Y13" s="306"/>
      <c r="Z13" s="306"/>
      <c r="AA13" s="306"/>
    </row>
    <row r="14" spans="1:27" s="307" customFormat="1" hidden="1">
      <c r="A14" s="302"/>
      <c r="B14" s="303"/>
      <c r="C14" s="310"/>
      <c r="D14" s="305">
        <f t="shared" ref="D14:J14" si="26">D176/1000</f>
        <v>587.80050000000006</v>
      </c>
      <c r="E14" s="305">
        <f t="shared" si="26"/>
        <v>357.45859999999999</v>
      </c>
      <c r="F14" s="305">
        <f t="shared" si="26"/>
        <v>33.740099999999998</v>
      </c>
      <c r="G14" s="305">
        <f t="shared" si="26"/>
        <v>142.7979</v>
      </c>
      <c r="H14" s="305">
        <f t="shared" si="26"/>
        <v>13.969799999999999</v>
      </c>
      <c r="I14" s="305">
        <f t="shared" si="26"/>
        <v>24.726900000000001</v>
      </c>
      <c r="J14" s="305">
        <f t="shared" si="26"/>
        <v>15.107100000000001</v>
      </c>
      <c r="K14" s="306">
        <v>312784.09999999998</v>
      </c>
      <c r="L14" s="306">
        <v>312.8</v>
      </c>
      <c r="M14" s="306">
        <f t="shared" ref="M14:M21" si="27">D14/(L11+L12+L13+L14)*100</f>
        <v>45.597742611124048</v>
      </c>
      <c r="N14" s="306"/>
      <c r="O14" s="305">
        <f t="shared" ref="O14:U14" si="28">O176/1000</f>
        <v>684.84809999999993</v>
      </c>
      <c r="P14" s="305">
        <f t="shared" si="28"/>
        <v>402.25079999999997</v>
      </c>
      <c r="Q14" s="305">
        <f t="shared" si="28"/>
        <v>22.348800000000001</v>
      </c>
      <c r="R14" s="305">
        <f t="shared" si="28"/>
        <v>238.0874</v>
      </c>
      <c r="S14" s="305">
        <f t="shared" si="28"/>
        <v>2.1955</v>
      </c>
      <c r="T14" s="305">
        <f t="shared" si="28"/>
        <v>19.965499999999999</v>
      </c>
      <c r="U14" s="305">
        <f t="shared" si="28"/>
        <v>0</v>
      </c>
      <c r="V14" s="306">
        <f t="shared" ref="V14:V21" si="29">O14/(L11+L12+L13+L14)*100</f>
        <v>53.12606469629975</v>
      </c>
      <c r="W14" s="306"/>
      <c r="X14" s="306"/>
      <c r="Y14" s="306"/>
      <c r="Z14" s="306"/>
      <c r="AA14" s="306"/>
    </row>
    <row r="15" spans="1:27" s="307" customFormat="1" hidden="1">
      <c r="A15" s="302"/>
      <c r="B15" s="303"/>
      <c r="C15" s="310"/>
      <c r="D15" s="305">
        <f t="shared" ref="D15:J15" si="30">D179/1000</f>
        <v>595.18419999999992</v>
      </c>
      <c r="E15" s="305">
        <f t="shared" si="30"/>
        <v>365.13499999999999</v>
      </c>
      <c r="F15" s="305">
        <f t="shared" si="30"/>
        <v>33.847000000000001</v>
      </c>
      <c r="G15" s="305">
        <f t="shared" si="30"/>
        <v>148.15950000000001</v>
      </c>
      <c r="H15" s="305">
        <f t="shared" si="30"/>
        <v>14.3262</v>
      </c>
      <c r="I15" s="305">
        <f t="shared" si="30"/>
        <v>25.159500000000001</v>
      </c>
      <c r="J15" s="305">
        <f t="shared" si="30"/>
        <v>8.5571000000000002</v>
      </c>
      <c r="K15" s="306">
        <v>325202.59999999998</v>
      </c>
      <c r="L15" s="306">
        <v>325.2</v>
      </c>
      <c r="M15" s="306">
        <f t="shared" si="27"/>
        <v>45.663971152370713</v>
      </c>
      <c r="N15" s="306"/>
      <c r="O15" s="305">
        <f t="shared" ref="O15:U15" si="31">O179/1000</f>
        <v>683.9366</v>
      </c>
      <c r="P15" s="305">
        <f t="shared" si="31"/>
        <v>406.47190000000001</v>
      </c>
      <c r="Q15" s="305">
        <f t="shared" si="31"/>
        <v>23.0686</v>
      </c>
      <c r="R15" s="305">
        <f t="shared" si="31"/>
        <v>231.09029999999998</v>
      </c>
      <c r="S15" s="305">
        <f t="shared" si="31"/>
        <v>2.2311999999999999</v>
      </c>
      <c r="T15" s="305">
        <f t="shared" si="31"/>
        <v>20.874599999999997</v>
      </c>
      <c r="U15" s="305">
        <f t="shared" si="31"/>
        <v>0.2</v>
      </c>
      <c r="V15" s="306">
        <f t="shared" si="29"/>
        <v>52.473269909467547</v>
      </c>
      <c r="W15" s="306"/>
      <c r="X15" s="306"/>
      <c r="Y15" s="306"/>
      <c r="Z15" s="306"/>
      <c r="AA15" s="306"/>
    </row>
    <row r="16" spans="1:27" s="307" customFormat="1" hidden="1">
      <c r="A16" s="302"/>
      <c r="B16" s="303"/>
      <c r="C16" s="310"/>
      <c r="D16" s="305">
        <f t="shared" ref="D16:J16" si="32">D182/1000</f>
        <v>595.84870000000001</v>
      </c>
      <c r="E16" s="305">
        <f t="shared" si="32"/>
        <v>366.97590000000002</v>
      </c>
      <c r="F16" s="305">
        <f t="shared" si="32"/>
        <v>33.123400000000004</v>
      </c>
      <c r="G16" s="305">
        <f t="shared" si="32"/>
        <v>147.10129999999998</v>
      </c>
      <c r="H16" s="305">
        <f t="shared" si="32"/>
        <v>14.8924</v>
      </c>
      <c r="I16" s="305">
        <f t="shared" si="32"/>
        <v>26.119900000000001</v>
      </c>
      <c r="J16" s="305">
        <f t="shared" si="32"/>
        <v>7.6356999999999999</v>
      </c>
      <c r="K16" s="306">
        <v>332221.90000000002</v>
      </c>
      <c r="L16" s="306">
        <v>332.2</v>
      </c>
      <c r="M16" s="306">
        <f t="shared" si="27"/>
        <v>45.109296691649632</v>
      </c>
      <c r="N16" s="306"/>
      <c r="O16" s="305">
        <f t="shared" ref="O16:U16" si="33">O182/1000</f>
        <v>687.71609999999998</v>
      </c>
      <c r="P16" s="305">
        <f t="shared" si="33"/>
        <v>412.49029999999999</v>
      </c>
      <c r="Q16" s="305">
        <f t="shared" si="33"/>
        <v>22.326900000000002</v>
      </c>
      <c r="R16" s="305">
        <f t="shared" si="33"/>
        <v>227.61579999999998</v>
      </c>
      <c r="S16" s="305">
        <f t="shared" si="33"/>
        <v>2.4269000000000003</v>
      </c>
      <c r="T16" s="305">
        <f t="shared" si="33"/>
        <v>22.856099999999998</v>
      </c>
      <c r="U16" s="305">
        <f t="shared" si="33"/>
        <v>1E-4</v>
      </c>
      <c r="V16" s="306">
        <f t="shared" si="29"/>
        <v>52.06420622302975</v>
      </c>
      <c r="W16" s="306"/>
      <c r="X16" s="306"/>
      <c r="Y16" s="306"/>
      <c r="Z16" s="306"/>
      <c r="AA16" s="306"/>
    </row>
    <row r="17" spans="1:30" s="307" customFormat="1" hidden="1">
      <c r="A17" s="302"/>
      <c r="B17" s="303"/>
      <c r="C17" s="310"/>
      <c r="D17" s="305">
        <f t="shared" ref="D17:J17" si="34">D185/1000</f>
        <v>624.98019999999997</v>
      </c>
      <c r="E17" s="305">
        <f t="shared" si="34"/>
        <v>383.60129999999998</v>
      </c>
      <c r="F17" s="305">
        <f t="shared" si="34"/>
        <v>32.464599999999997</v>
      </c>
      <c r="G17" s="305">
        <f t="shared" si="34"/>
        <v>164.89429999999999</v>
      </c>
      <c r="H17" s="305">
        <f t="shared" si="34"/>
        <v>14.137499999999999</v>
      </c>
      <c r="I17" s="305">
        <f t="shared" si="34"/>
        <v>21.922599999999999</v>
      </c>
      <c r="J17" s="305">
        <f t="shared" si="34"/>
        <v>7.9598999999999993</v>
      </c>
      <c r="K17" s="306">
        <v>373157.5</v>
      </c>
      <c r="L17" s="306">
        <v>373.2</v>
      </c>
      <c r="M17" s="306">
        <f t="shared" si="27"/>
        <v>46.522271847550982</v>
      </c>
      <c r="N17" s="306"/>
      <c r="O17" s="305">
        <f t="shared" ref="O17:U17" si="35">O185/1000</f>
        <v>705.09690000000001</v>
      </c>
      <c r="P17" s="305">
        <f t="shared" si="35"/>
        <v>420.97409999999996</v>
      </c>
      <c r="Q17" s="305">
        <f t="shared" si="35"/>
        <v>28.747799999999998</v>
      </c>
      <c r="R17" s="305">
        <f t="shared" si="35"/>
        <v>219.87120000000002</v>
      </c>
      <c r="S17" s="305">
        <f t="shared" si="35"/>
        <v>2.718</v>
      </c>
      <c r="T17" s="305">
        <f t="shared" si="35"/>
        <v>29.0258</v>
      </c>
      <c r="U17" s="305">
        <f t="shared" si="35"/>
        <v>3.7601</v>
      </c>
      <c r="V17" s="306">
        <f t="shared" si="29"/>
        <v>52.485998213488159</v>
      </c>
      <c r="W17" s="306"/>
      <c r="X17" s="306"/>
      <c r="Y17" s="306"/>
      <c r="Z17" s="306"/>
      <c r="AA17" s="306"/>
    </row>
    <row r="18" spans="1:30" s="307" customFormat="1" hidden="1">
      <c r="A18" s="302"/>
      <c r="B18" s="303"/>
      <c r="C18" s="310"/>
      <c r="D18" s="305">
        <f t="shared" ref="D18:J18" si="36">D188/1000</f>
        <v>624.12709999999993</v>
      </c>
      <c r="E18" s="305">
        <f t="shared" si="36"/>
        <v>391.33570000000003</v>
      </c>
      <c r="F18" s="305">
        <f t="shared" si="36"/>
        <v>31.0701</v>
      </c>
      <c r="G18" s="305">
        <f t="shared" si="36"/>
        <v>157.58260000000001</v>
      </c>
      <c r="H18" s="305">
        <f t="shared" si="36"/>
        <v>14.4451</v>
      </c>
      <c r="I18" s="305">
        <f t="shared" si="36"/>
        <v>23.717400000000001</v>
      </c>
      <c r="J18" s="305">
        <f t="shared" si="36"/>
        <v>5.9761999999999995</v>
      </c>
      <c r="K18" s="306">
        <v>324053.59999999998</v>
      </c>
      <c r="L18" s="306">
        <v>324.10000000000002</v>
      </c>
      <c r="M18" s="306">
        <f t="shared" si="27"/>
        <v>46.07124086513619</v>
      </c>
      <c r="N18" s="306"/>
      <c r="O18" s="305">
        <f t="shared" ref="O18:U18" si="37">O188/1000</f>
        <v>699.76940000000002</v>
      </c>
      <c r="P18" s="305">
        <f t="shared" si="37"/>
        <v>425.3415</v>
      </c>
      <c r="Q18" s="305">
        <f t="shared" si="37"/>
        <v>25.559000000000001</v>
      </c>
      <c r="R18" s="305">
        <f t="shared" si="37"/>
        <v>216.41399999999999</v>
      </c>
      <c r="S18" s="305">
        <f t="shared" si="37"/>
        <v>2.7388000000000003</v>
      </c>
      <c r="T18" s="305">
        <f t="shared" si="37"/>
        <v>28.106099999999998</v>
      </c>
      <c r="U18" s="305">
        <f t="shared" si="37"/>
        <v>1.6100999999999999</v>
      </c>
      <c r="V18" s="306">
        <f t="shared" si="29"/>
        <v>51.654934671883076</v>
      </c>
      <c r="W18" s="306"/>
      <c r="X18" s="306"/>
      <c r="Y18" s="306"/>
      <c r="Z18" s="306"/>
      <c r="AA18" s="306"/>
    </row>
    <row r="19" spans="1:30" s="307" customFormat="1" hidden="1">
      <c r="A19" s="302"/>
      <c r="B19" s="303"/>
      <c r="C19" s="310"/>
      <c r="D19" s="305">
        <f t="shared" ref="D19:J19" si="38">D191/1000</f>
        <v>643.33019999999999</v>
      </c>
      <c r="E19" s="305">
        <f t="shared" si="38"/>
        <v>398.99</v>
      </c>
      <c r="F19" s="305">
        <f t="shared" si="38"/>
        <v>32.909300000000002</v>
      </c>
      <c r="G19" s="305">
        <f t="shared" si="38"/>
        <v>167.6251</v>
      </c>
      <c r="H19" s="305">
        <f t="shared" si="38"/>
        <v>14.964499999999999</v>
      </c>
      <c r="I19" s="305">
        <f t="shared" si="38"/>
        <v>23.5228</v>
      </c>
      <c r="J19" s="305">
        <f t="shared" si="38"/>
        <v>5.3183999999999996</v>
      </c>
      <c r="K19" s="306">
        <v>342889.8</v>
      </c>
      <c r="L19" s="306">
        <v>342.9</v>
      </c>
      <c r="M19" s="306">
        <f t="shared" si="27"/>
        <v>46.876289711454383</v>
      </c>
      <c r="N19" s="306"/>
      <c r="O19" s="305">
        <f t="shared" ref="O19:U19" si="39">O191/1000</f>
        <v>738.46469999999999</v>
      </c>
      <c r="P19" s="305">
        <f t="shared" si="39"/>
        <v>459.54129999999998</v>
      </c>
      <c r="Q19" s="305">
        <f t="shared" si="39"/>
        <v>24.5684</v>
      </c>
      <c r="R19" s="305">
        <f t="shared" si="39"/>
        <v>220.9796</v>
      </c>
      <c r="S19" s="305">
        <f t="shared" si="39"/>
        <v>2.8294000000000001</v>
      </c>
      <c r="T19" s="305">
        <f t="shared" si="39"/>
        <v>29.035799999999998</v>
      </c>
      <c r="U19" s="305">
        <f t="shared" si="39"/>
        <v>1.5101</v>
      </c>
      <c r="V19" s="306">
        <f t="shared" si="29"/>
        <v>53.808270183619932</v>
      </c>
      <c r="W19" s="306"/>
      <c r="X19" s="306"/>
      <c r="Y19" s="306"/>
      <c r="Z19" s="306"/>
      <c r="AA19" s="306"/>
    </row>
    <row r="20" spans="1:30" s="307" customFormat="1" hidden="1">
      <c r="A20" s="302"/>
      <c r="B20" s="303"/>
      <c r="C20" s="310"/>
      <c r="D20" s="305">
        <f t="shared" ref="D20:J20" si="40">D194/1000</f>
        <v>652.82209999999998</v>
      </c>
      <c r="E20" s="305">
        <f t="shared" si="40"/>
        <v>402.89729999999997</v>
      </c>
      <c r="F20" s="305">
        <f t="shared" si="40"/>
        <v>36.4955</v>
      </c>
      <c r="G20" s="305">
        <f t="shared" si="40"/>
        <v>165.6824</v>
      </c>
      <c r="H20" s="305">
        <f t="shared" si="40"/>
        <v>15.424200000000001</v>
      </c>
      <c r="I20" s="305">
        <f t="shared" si="40"/>
        <v>23.5428</v>
      </c>
      <c r="J20" s="305">
        <f t="shared" si="40"/>
        <v>8.7797999999999998</v>
      </c>
      <c r="K20" s="306">
        <v>349719.7</v>
      </c>
      <c r="L20" s="306">
        <v>349.7</v>
      </c>
      <c r="M20" s="306">
        <f t="shared" si="27"/>
        <v>46.968997769623719</v>
      </c>
      <c r="N20" s="306"/>
      <c r="O20" s="305">
        <f t="shared" ref="O20:U20" si="41">O194/1000</f>
        <v>746.73880000000008</v>
      </c>
      <c r="P20" s="305">
        <f t="shared" si="41"/>
        <v>463.5059</v>
      </c>
      <c r="Q20" s="305">
        <f t="shared" si="41"/>
        <v>25.066599999999998</v>
      </c>
      <c r="R20" s="305">
        <f t="shared" si="41"/>
        <v>220.7877</v>
      </c>
      <c r="S20" s="305">
        <f t="shared" si="41"/>
        <v>3.0868000000000002</v>
      </c>
      <c r="T20" s="305">
        <f t="shared" si="41"/>
        <v>32.781800000000004</v>
      </c>
      <c r="U20" s="305">
        <f t="shared" si="41"/>
        <v>1.5101</v>
      </c>
      <c r="V20" s="306">
        <f t="shared" si="29"/>
        <v>53.726081013022529</v>
      </c>
      <c r="W20" s="306"/>
      <c r="X20" s="306"/>
      <c r="Y20" s="306"/>
      <c r="Z20" s="306"/>
      <c r="AA20" s="306"/>
    </row>
    <row r="21" spans="1:30" s="307" customFormat="1" hidden="1">
      <c r="A21" s="302"/>
      <c r="B21" s="303"/>
      <c r="C21" s="310"/>
      <c r="D21" s="305">
        <f t="shared" ref="D21:J21" si="42">D197/1000</f>
        <v>681.95090000000005</v>
      </c>
      <c r="E21" s="305">
        <f t="shared" si="42"/>
        <v>421.19440000000003</v>
      </c>
      <c r="F21" s="305">
        <f t="shared" si="42"/>
        <v>36.646099999999997</v>
      </c>
      <c r="G21" s="305">
        <f t="shared" si="42"/>
        <v>181.25989999999999</v>
      </c>
      <c r="H21" s="305">
        <f t="shared" si="42"/>
        <v>14.868399999999999</v>
      </c>
      <c r="I21" s="305">
        <f t="shared" si="42"/>
        <v>21.595200000000002</v>
      </c>
      <c r="J21" s="305">
        <f t="shared" si="42"/>
        <v>6.3868999999999998</v>
      </c>
      <c r="K21" s="306">
        <v>398722.3</v>
      </c>
      <c r="L21" s="306">
        <v>398.7</v>
      </c>
      <c r="M21" s="306">
        <f t="shared" si="27"/>
        <v>48.180789882718663</v>
      </c>
      <c r="N21" s="306"/>
      <c r="O21" s="305">
        <f t="shared" ref="O21:U21" si="43">O197/1000</f>
        <v>769.9896</v>
      </c>
      <c r="P21" s="305">
        <f t="shared" si="43"/>
        <v>479.72270000000003</v>
      </c>
      <c r="Q21" s="305">
        <f t="shared" si="43"/>
        <v>27.310400000000001</v>
      </c>
      <c r="R21" s="305">
        <f t="shared" si="43"/>
        <v>219.42770000000002</v>
      </c>
      <c r="S21" s="305">
        <f t="shared" si="43"/>
        <v>3.4123999999999999</v>
      </c>
      <c r="T21" s="305">
        <f t="shared" si="43"/>
        <v>40.116300000000003</v>
      </c>
      <c r="U21" s="305">
        <f t="shared" si="43"/>
        <v>1E-4</v>
      </c>
      <c r="V21" s="306">
        <f t="shared" si="29"/>
        <v>54.400847816871554</v>
      </c>
      <c r="W21" s="306"/>
      <c r="X21" s="306"/>
      <c r="Y21" s="306"/>
      <c r="Z21" s="306"/>
      <c r="AA21" s="306"/>
    </row>
    <row r="22" spans="1:30" s="307" customFormat="1">
      <c r="A22" s="302"/>
      <c r="B22" s="303"/>
      <c r="C22" s="310"/>
      <c r="D22" s="305"/>
      <c r="E22" s="305"/>
      <c r="F22" s="305"/>
      <c r="G22" s="305"/>
      <c r="H22" s="305"/>
      <c r="I22" s="305"/>
      <c r="J22" s="305"/>
      <c r="K22" s="306"/>
      <c r="L22" s="306"/>
      <c r="M22" s="306"/>
      <c r="N22" s="306"/>
      <c r="O22" s="306"/>
      <c r="P22" s="306"/>
      <c r="Q22" s="306"/>
      <c r="R22" s="306"/>
      <c r="S22" s="306"/>
      <c r="T22" s="306"/>
      <c r="U22" s="306"/>
      <c r="V22" s="306"/>
      <c r="W22" s="306"/>
      <c r="X22" s="306"/>
      <c r="Y22" s="306"/>
      <c r="Z22" s="306"/>
      <c r="AA22" s="306"/>
      <c r="AB22" s="306"/>
    </row>
    <row r="23" spans="1:30" s="307" customFormat="1">
      <c r="A23" s="302"/>
      <c r="B23" s="303"/>
      <c r="C23" s="310"/>
      <c r="D23" s="308"/>
      <c r="K23" s="306"/>
      <c r="L23" s="306"/>
      <c r="M23" s="306"/>
      <c r="N23" s="306"/>
      <c r="O23" s="306"/>
      <c r="P23" s="306"/>
      <c r="Q23" s="306"/>
      <c r="R23" s="306"/>
      <c r="S23" s="306"/>
      <c r="T23" s="306"/>
      <c r="U23" s="306"/>
      <c r="V23" s="306"/>
      <c r="W23" s="306"/>
      <c r="X23" s="306"/>
      <c r="Y23" s="306"/>
      <c r="Z23" s="306"/>
      <c r="AA23" s="306"/>
      <c r="AB23" s="306"/>
    </row>
    <row r="24" spans="1:30" s="307" customFormat="1" ht="12.75" customHeight="1">
      <c r="A24" s="1138" t="s">
        <v>329</v>
      </c>
      <c r="B24" s="1141" t="s">
        <v>330</v>
      </c>
      <c r="C24" s="311"/>
      <c r="D24" s="311"/>
      <c r="E24" s="311"/>
      <c r="F24" s="311"/>
      <c r="G24" s="311"/>
      <c r="H24" s="311"/>
      <c r="I24" s="311"/>
      <c r="J24" s="311"/>
      <c r="K24" s="312"/>
      <c r="L24" s="1144" t="s">
        <v>331</v>
      </c>
      <c r="M24" s="313"/>
      <c r="N24" s="1147" t="s">
        <v>332</v>
      </c>
      <c r="O24" s="314"/>
      <c r="P24" s="314"/>
      <c r="Q24" s="314"/>
      <c r="R24" s="314"/>
      <c r="S24" s="314"/>
      <c r="T24" s="314"/>
      <c r="U24" s="314"/>
      <c r="V24" s="314"/>
      <c r="W24" s="314"/>
      <c r="X24" s="1177" t="s">
        <v>333</v>
      </c>
      <c r="Y24" s="315"/>
      <c r="Z24" s="315"/>
      <c r="AA24" s="315"/>
      <c r="AB24" s="316"/>
      <c r="AC24" s="317"/>
      <c r="AD24" s="317"/>
    </row>
    <row r="25" spans="1:30" s="307" customFormat="1" ht="12" customHeight="1">
      <c r="A25" s="1139"/>
      <c r="B25" s="1142"/>
      <c r="C25" s="1150" t="s">
        <v>334</v>
      </c>
      <c r="D25" s="1152" t="s">
        <v>335</v>
      </c>
      <c r="E25" s="318"/>
      <c r="F25" s="318"/>
      <c r="G25" s="318"/>
      <c r="H25" s="318"/>
      <c r="I25" s="318"/>
      <c r="J25" s="318"/>
      <c r="K25" s="1154" t="s">
        <v>336</v>
      </c>
      <c r="L25" s="1145"/>
      <c r="M25" s="1155" t="s">
        <v>337</v>
      </c>
      <c r="N25" s="1148"/>
      <c r="O25" s="1129" t="s">
        <v>338</v>
      </c>
      <c r="P25" s="319"/>
      <c r="Q25" s="320"/>
      <c r="R25" s="321"/>
      <c r="S25" s="321"/>
      <c r="T25" s="321"/>
      <c r="U25" s="322"/>
      <c r="V25" s="1171" t="s">
        <v>339</v>
      </c>
      <c r="W25" s="1174" t="s">
        <v>340</v>
      </c>
      <c r="X25" s="1178"/>
      <c r="Y25" s="323"/>
      <c r="Z25" s="323"/>
      <c r="AA25" s="323"/>
      <c r="AB25" s="324"/>
      <c r="AC25" s="317"/>
      <c r="AD25" s="317"/>
    </row>
    <row r="26" spans="1:30" s="307" customFormat="1" ht="11.25" customHeight="1">
      <c r="A26" s="1139"/>
      <c r="B26" s="1142"/>
      <c r="C26" s="1150"/>
      <c r="D26" s="1152"/>
      <c r="E26" s="1132" t="s">
        <v>341</v>
      </c>
      <c r="F26" s="1132" t="s">
        <v>972</v>
      </c>
      <c r="G26" s="1132" t="s">
        <v>973</v>
      </c>
      <c r="H26" s="1135" t="s">
        <v>974</v>
      </c>
      <c r="I26" s="1135" t="s">
        <v>975</v>
      </c>
      <c r="J26" s="1135" t="s">
        <v>976</v>
      </c>
      <c r="K26" s="1150"/>
      <c r="L26" s="1145"/>
      <c r="M26" s="1156"/>
      <c r="N26" s="1148"/>
      <c r="O26" s="1130"/>
      <c r="P26" s="1180" t="s">
        <v>977</v>
      </c>
      <c r="Q26" s="1163" t="s">
        <v>972</v>
      </c>
      <c r="R26" s="1163" t="s">
        <v>973</v>
      </c>
      <c r="S26" s="1163" t="s">
        <v>974</v>
      </c>
      <c r="T26" s="1163" t="s">
        <v>975</v>
      </c>
      <c r="U26" s="1163" t="s">
        <v>976</v>
      </c>
      <c r="V26" s="1172"/>
      <c r="W26" s="1175"/>
      <c r="X26" s="1178"/>
      <c r="Y26" s="1166" t="s">
        <v>342</v>
      </c>
      <c r="Z26" s="1167"/>
      <c r="AA26" s="1168" t="s">
        <v>343</v>
      </c>
      <c r="AB26" s="1158" t="s">
        <v>344</v>
      </c>
      <c r="AC26" s="317"/>
      <c r="AD26" s="317"/>
    </row>
    <row r="27" spans="1:30" s="307" customFormat="1" ht="12.75" customHeight="1">
      <c r="A27" s="1139"/>
      <c r="B27" s="1142"/>
      <c r="C27" s="1150"/>
      <c r="D27" s="1152"/>
      <c r="E27" s="1133"/>
      <c r="F27" s="1133"/>
      <c r="G27" s="1133"/>
      <c r="H27" s="1136"/>
      <c r="I27" s="1136"/>
      <c r="J27" s="1136"/>
      <c r="K27" s="1150"/>
      <c r="L27" s="1145"/>
      <c r="M27" s="1156"/>
      <c r="N27" s="1148"/>
      <c r="O27" s="1130"/>
      <c r="P27" s="1181"/>
      <c r="Q27" s="1164"/>
      <c r="R27" s="1164"/>
      <c r="S27" s="1164"/>
      <c r="T27" s="1164"/>
      <c r="U27" s="1164"/>
      <c r="V27" s="1172"/>
      <c r="W27" s="1175"/>
      <c r="X27" s="1178"/>
      <c r="Y27" s="1161" t="s">
        <v>345</v>
      </c>
      <c r="Z27" s="1161" t="s">
        <v>346</v>
      </c>
      <c r="AA27" s="1169"/>
      <c r="AB27" s="1159"/>
      <c r="AC27" s="317"/>
      <c r="AD27" s="317"/>
    </row>
    <row r="28" spans="1:30" s="307" customFormat="1" ht="28.5" customHeight="1">
      <c r="A28" s="1140"/>
      <c r="B28" s="1143"/>
      <c r="C28" s="1151"/>
      <c r="D28" s="1153"/>
      <c r="E28" s="1134"/>
      <c r="F28" s="1134"/>
      <c r="G28" s="1134"/>
      <c r="H28" s="1137"/>
      <c r="I28" s="1137"/>
      <c r="J28" s="1137"/>
      <c r="K28" s="1151"/>
      <c r="L28" s="1146"/>
      <c r="M28" s="1157"/>
      <c r="N28" s="1149"/>
      <c r="O28" s="1131"/>
      <c r="P28" s="1182"/>
      <c r="Q28" s="1165"/>
      <c r="R28" s="1165"/>
      <c r="S28" s="1165"/>
      <c r="T28" s="1165"/>
      <c r="U28" s="1165"/>
      <c r="V28" s="1173"/>
      <c r="W28" s="1176"/>
      <c r="X28" s="1179"/>
      <c r="Y28" s="1162"/>
      <c r="Z28" s="1162"/>
      <c r="AA28" s="1170"/>
      <c r="AB28" s="1160"/>
    </row>
    <row r="29" spans="1:30" s="307" customFormat="1" hidden="1">
      <c r="A29" s="302" t="s">
        <v>347</v>
      </c>
      <c r="B29" s="325">
        <v>140428.79999999999</v>
      </c>
      <c r="C29" s="326">
        <v>23563.9</v>
      </c>
      <c r="D29" s="326">
        <v>116474.8</v>
      </c>
      <c r="E29" s="327">
        <v>80397.3</v>
      </c>
      <c r="F29" s="327">
        <v>2822.5</v>
      </c>
      <c r="G29" s="327">
        <v>23460.400000000001</v>
      </c>
      <c r="H29" s="327">
        <v>3668.1</v>
      </c>
      <c r="I29" s="327">
        <v>3575.5</v>
      </c>
      <c r="J29" s="327">
        <v>2551.1</v>
      </c>
      <c r="K29" s="326">
        <v>390.1</v>
      </c>
      <c r="L29" s="328">
        <v>61540</v>
      </c>
      <c r="M29" s="329" t="s">
        <v>348</v>
      </c>
      <c r="N29" s="328">
        <v>78888.800000000003</v>
      </c>
      <c r="O29" s="330">
        <v>77506.2</v>
      </c>
      <c r="P29" s="331">
        <v>21416.799999999999</v>
      </c>
      <c r="Q29" s="332">
        <v>345</v>
      </c>
      <c r="R29" s="333">
        <v>54511</v>
      </c>
      <c r="S29" s="332">
        <v>333.5</v>
      </c>
      <c r="T29" s="333">
        <v>900</v>
      </c>
      <c r="U29" s="332">
        <v>0</v>
      </c>
      <c r="V29" s="334">
        <v>53426.400000000001</v>
      </c>
      <c r="W29" s="334">
        <v>-52043.8</v>
      </c>
      <c r="X29" s="306"/>
      <c r="Y29" s="335">
        <v>3.6181999999999999</v>
      </c>
      <c r="Z29" s="335">
        <v>2.8755000000000002</v>
      </c>
      <c r="AA29" s="335">
        <v>0.64339999999999997</v>
      </c>
      <c r="AB29" s="336" t="s">
        <v>348</v>
      </c>
    </row>
    <row r="30" spans="1:30" s="307" customFormat="1" hidden="1">
      <c r="A30" s="302" t="s">
        <v>349</v>
      </c>
      <c r="B30" s="325">
        <v>139384.1</v>
      </c>
      <c r="C30" s="326">
        <v>22852.7</v>
      </c>
      <c r="D30" s="326">
        <v>115955.1</v>
      </c>
      <c r="E30" s="327">
        <v>81657.5</v>
      </c>
      <c r="F30" s="327">
        <v>2938.9</v>
      </c>
      <c r="G30" s="327">
        <v>21558.799999999999</v>
      </c>
      <c r="H30" s="327">
        <v>4179.8999999999996</v>
      </c>
      <c r="I30" s="327">
        <v>3798.9</v>
      </c>
      <c r="J30" s="327">
        <v>1821.1</v>
      </c>
      <c r="K30" s="326">
        <v>576.29999999999995</v>
      </c>
      <c r="L30" s="337">
        <v>62174.6</v>
      </c>
      <c r="M30" s="329" t="s">
        <v>348</v>
      </c>
      <c r="N30" s="337">
        <v>77209.5</v>
      </c>
      <c r="O30" s="338">
        <v>79725.399999999994</v>
      </c>
      <c r="P30" s="331">
        <v>22039.5</v>
      </c>
      <c r="Q30" s="339">
        <v>442.6</v>
      </c>
      <c r="R30" s="340">
        <v>55993.599999999999</v>
      </c>
      <c r="S30" s="339">
        <v>408.9</v>
      </c>
      <c r="T30" s="340">
        <v>840.7</v>
      </c>
      <c r="U30" s="339">
        <v>0</v>
      </c>
      <c r="V30" s="341">
        <v>51460.4</v>
      </c>
      <c r="W30" s="341">
        <v>-53976.2</v>
      </c>
      <c r="X30" s="306"/>
      <c r="Y30" s="335">
        <v>3.5948000000000002</v>
      </c>
      <c r="Z30" s="335">
        <v>2.9994999999999998</v>
      </c>
      <c r="AA30" s="335">
        <v>0.61280000000000001</v>
      </c>
      <c r="AB30" s="342" t="s">
        <v>348</v>
      </c>
    </row>
    <row r="31" spans="1:30" s="307" customFormat="1" hidden="1">
      <c r="A31" s="302" t="s">
        <v>350</v>
      </c>
      <c r="B31" s="325">
        <v>141692.20000000001</v>
      </c>
      <c r="C31" s="326">
        <v>23513.5</v>
      </c>
      <c r="D31" s="326">
        <v>117629</v>
      </c>
      <c r="E31" s="327">
        <v>83666.399999999994</v>
      </c>
      <c r="F31" s="327">
        <v>3272.9</v>
      </c>
      <c r="G31" s="327">
        <v>21347.3</v>
      </c>
      <c r="H31" s="327">
        <v>3790.2</v>
      </c>
      <c r="I31" s="327">
        <v>4519</v>
      </c>
      <c r="J31" s="327">
        <v>1033.0999999999999</v>
      </c>
      <c r="K31" s="326">
        <v>549.70000000000005</v>
      </c>
      <c r="L31" s="337">
        <v>63530.9</v>
      </c>
      <c r="M31" s="329" t="s">
        <v>348</v>
      </c>
      <c r="N31" s="337">
        <v>78161.3</v>
      </c>
      <c r="O31" s="338">
        <v>81743.5</v>
      </c>
      <c r="P31" s="331">
        <v>23027.8</v>
      </c>
      <c r="Q31" s="339">
        <v>515.70000000000005</v>
      </c>
      <c r="R31" s="340">
        <v>57020.9</v>
      </c>
      <c r="S31" s="339">
        <v>336.9</v>
      </c>
      <c r="T31" s="340">
        <v>842.2</v>
      </c>
      <c r="U31" s="339">
        <v>0</v>
      </c>
      <c r="V31" s="341">
        <v>51676.3</v>
      </c>
      <c r="W31" s="341">
        <v>-55258.400000000001</v>
      </c>
      <c r="X31" s="306"/>
      <c r="Y31" s="335">
        <v>3.5350999999999999</v>
      </c>
      <c r="Z31" s="335">
        <v>3.0579999999999998</v>
      </c>
      <c r="AA31" s="335">
        <v>0.59109999999999996</v>
      </c>
      <c r="AB31" s="342" t="s">
        <v>348</v>
      </c>
    </row>
    <row r="32" spans="1:30" s="307" customFormat="1" hidden="1">
      <c r="A32" s="302" t="s">
        <v>351</v>
      </c>
      <c r="B32" s="325">
        <v>144931.6</v>
      </c>
      <c r="C32" s="326">
        <v>24591.200000000001</v>
      </c>
      <c r="D32" s="326">
        <v>119489.5</v>
      </c>
      <c r="E32" s="327">
        <v>86009.7</v>
      </c>
      <c r="F32" s="327">
        <v>2672.9</v>
      </c>
      <c r="G32" s="327">
        <v>21476.1</v>
      </c>
      <c r="H32" s="327">
        <v>3817.2</v>
      </c>
      <c r="I32" s="327">
        <v>4683.3</v>
      </c>
      <c r="J32" s="327">
        <v>830.3</v>
      </c>
      <c r="K32" s="326">
        <v>850.9</v>
      </c>
      <c r="L32" s="337">
        <v>62713.599999999999</v>
      </c>
      <c r="M32" s="329" t="s">
        <v>348</v>
      </c>
      <c r="N32" s="337">
        <v>82218</v>
      </c>
      <c r="O32" s="338">
        <v>84588.5</v>
      </c>
      <c r="P32" s="331">
        <v>24132.7</v>
      </c>
      <c r="Q32" s="339">
        <v>602.9</v>
      </c>
      <c r="R32" s="340">
        <v>58492.3</v>
      </c>
      <c r="S32" s="339">
        <v>486.5</v>
      </c>
      <c r="T32" s="340">
        <v>874.1</v>
      </c>
      <c r="U32" s="339">
        <v>0</v>
      </c>
      <c r="V32" s="341">
        <v>54554.7</v>
      </c>
      <c r="W32" s="341">
        <v>-56925.2</v>
      </c>
      <c r="X32" s="306"/>
      <c r="Y32" s="335">
        <v>3.5878999999999999</v>
      </c>
      <c r="Z32" s="335">
        <v>3.0760000000000001</v>
      </c>
      <c r="AA32" s="335">
        <v>0.59640000000000004</v>
      </c>
      <c r="AB32" s="342" t="s">
        <v>348</v>
      </c>
    </row>
    <row r="33" spans="1:28" s="307" customFormat="1" hidden="1">
      <c r="A33" s="302" t="s">
        <v>352</v>
      </c>
      <c r="B33" s="325">
        <v>148012.79999999999</v>
      </c>
      <c r="C33" s="326">
        <v>25873.4</v>
      </c>
      <c r="D33" s="326">
        <v>121598.39999999999</v>
      </c>
      <c r="E33" s="327">
        <v>88002.7</v>
      </c>
      <c r="F33" s="327">
        <v>2757.4</v>
      </c>
      <c r="G33" s="327">
        <v>21898.1</v>
      </c>
      <c r="H33" s="327">
        <v>3912</v>
      </c>
      <c r="I33" s="327">
        <v>4252.1000000000004</v>
      </c>
      <c r="J33" s="327">
        <v>776.2</v>
      </c>
      <c r="K33" s="326">
        <v>541</v>
      </c>
      <c r="L33" s="337">
        <v>64788.6</v>
      </c>
      <c r="M33" s="329" t="s">
        <v>348</v>
      </c>
      <c r="N33" s="337">
        <v>83224.2</v>
      </c>
      <c r="O33" s="338">
        <v>87072.7</v>
      </c>
      <c r="P33" s="331">
        <v>25479.4</v>
      </c>
      <c r="Q33" s="339">
        <v>703.9</v>
      </c>
      <c r="R33" s="340">
        <v>59475.1</v>
      </c>
      <c r="S33" s="339">
        <v>515.79999999999995</v>
      </c>
      <c r="T33" s="340">
        <v>898.5</v>
      </c>
      <c r="U33" s="339">
        <v>0</v>
      </c>
      <c r="V33" s="341">
        <v>55358.3</v>
      </c>
      <c r="W33" s="341">
        <v>-59206.8</v>
      </c>
      <c r="X33" s="306"/>
      <c r="Y33" s="335">
        <v>3.5781000000000001</v>
      </c>
      <c r="Z33" s="335">
        <v>3.1595</v>
      </c>
      <c r="AA33" s="335">
        <v>0.57899999999999996</v>
      </c>
      <c r="AB33" s="342" t="s">
        <v>348</v>
      </c>
    </row>
    <row r="34" spans="1:28" s="307" customFormat="1" hidden="1">
      <c r="A34" s="302" t="s">
        <v>353</v>
      </c>
      <c r="B34" s="325">
        <v>151700.6</v>
      </c>
      <c r="C34" s="326">
        <v>25934</v>
      </c>
      <c r="D34" s="326">
        <v>125176.5</v>
      </c>
      <c r="E34" s="327">
        <v>90204.6</v>
      </c>
      <c r="F34" s="327">
        <v>2685.2</v>
      </c>
      <c r="G34" s="327">
        <v>22878.5</v>
      </c>
      <c r="H34" s="327">
        <v>4069</v>
      </c>
      <c r="I34" s="327">
        <v>4617.2</v>
      </c>
      <c r="J34" s="327">
        <v>722</v>
      </c>
      <c r="K34" s="326">
        <v>590.1</v>
      </c>
      <c r="L34" s="337">
        <v>67309.399999999994</v>
      </c>
      <c r="M34" s="329" t="s">
        <v>348</v>
      </c>
      <c r="N34" s="337">
        <v>84391.2</v>
      </c>
      <c r="O34" s="338">
        <v>88375.9</v>
      </c>
      <c r="P34" s="331">
        <v>26256.5</v>
      </c>
      <c r="Q34" s="339">
        <v>779.9</v>
      </c>
      <c r="R34" s="340">
        <v>59989.4</v>
      </c>
      <c r="S34" s="339">
        <v>412.9</v>
      </c>
      <c r="T34" s="340">
        <v>937.3</v>
      </c>
      <c r="U34" s="339">
        <v>0</v>
      </c>
      <c r="V34" s="341">
        <v>55340.800000000003</v>
      </c>
      <c r="W34" s="341">
        <v>-59325.4</v>
      </c>
      <c r="X34" s="306"/>
      <c r="Y34" s="335">
        <v>3.6758999999999999</v>
      </c>
      <c r="Z34" s="335">
        <v>3.198</v>
      </c>
      <c r="AA34" s="335">
        <v>0.5877</v>
      </c>
      <c r="AB34" s="342" t="s">
        <v>348</v>
      </c>
    </row>
    <row r="35" spans="1:28" s="307" customFormat="1" hidden="1">
      <c r="A35" s="302" t="s">
        <v>354</v>
      </c>
      <c r="B35" s="325">
        <v>154747.6</v>
      </c>
      <c r="C35" s="326">
        <v>26835.200000000001</v>
      </c>
      <c r="D35" s="326">
        <v>127238.39999999999</v>
      </c>
      <c r="E35" s="327">
        <v>92749.9</v>
      </c>
      <c r="F35" s="327">
        <v>2784.5</v>
      </c>
      <c r="G35" s="327">
        <v>22384.1</v>
      </c>
      <c r="H35" s="327">
        <v>4003.4</v>
      </c>
      <c r="I35" s="327">
        <v>4606.6000000000004</v>
      </c>
      <c r="J35" s="327">
        <v>709.9</v>
      </c>
      <c r="K35" s="326">
        <v>674</v>
      </c>
      <c r="L35" s="337">
        <v>71951.399999999994</v>
      </c>
      <c r="M35" s="329" t="s">
        <v>348</v>
      </c>
      <c r="N35" s="337">
        <v>82796.3</v>
      </c>
      <c r="O35" s="338">
        <v>91262.3</v>
      </c>
      <c r="P35" s="331">
        <v>27579.1</v>
      </c>
      <c r="Q35" s="339">
        <v>885.7</v>
      </c>
      <c r="R35" s="340">
        <v>61244.6</v>
      </c>
      <c r="S35" s="339">
        <v>504.5</v>
      </c>
      <c r="T35" s="340">
        <v>1048.4000000000001</v>
      </c>
      <c r="U35" s="339">
        <v>0</v>
      </c>
      <c r="V35" s="341">
        <v>53990.3</v>
      </c>
      <c r="W35" s="341">
        <v>-62456.3</v>
      </c>
      <c r="X35" s="306"/>
      <c r="Y35" s="335">
        <v>3.6846999999999999</v>
      </c>
      <c r="Z35" s="335">
        <v>3.286</v>
      </c>
      <c r="AA35" s="335">
        <v>0.57330000000000003</v>
      </c>
      <c r="AB35" s="342" t="s">
        <v>348</v>
      </c>
    </row>
    <row r="36" spans="1:28" s="307" customFormat="1" hidden="1">
      <c r="A36" s="302" t="s">
        <v>355</v>
      </c>
      <c r="B36" s="325">
        <v>160454.20000000001</v>
      </c>
      <c r="C36" s="326">
        <v>27841</v>
      </c>
      <c r="D36" s="326">
        <v>132215.29999999999</v>
      </c>
      <c r="E36" s="327">
        <v>95979.4</v>
      </c>
      <c r="F36" s="327">
        <v>3149.4</v>
      </c>
      <c r="G36" s="327">
        <v>23716.9</v>
      </c>
      <c r="H36" s="327">
        <v>4291.1000000000004</v>
      </c>
      <c r="I36" s="327">
        <v>4542.3</v>
      </c>
      <c r="J36" s="327">
        <v>536.1</v>
      </c>
      <c r="K36" s="326">
        <v>397.9</v>
      </c>
      <c r="L36" s="337">
        <v>75691.5</v>
      </c>
      <c r="M36" s="329" t="s">
        <v>348</v>
      </c>
      <c r="N36" s="337">
        <v>84762.7</v>
      </c>
      <c r="O36" s="338">
        <v>93480.6</v>
      </c>
      <c r="P36" s="331">
        <v>28418.3</v>
      </c>
      <c r="Q36" s="339">
        <v>974.6</v>
      </c>
      <c r="R36" s="340">
        <v>62368.3</v>
      </c>
      <c r="S36" s="339">
        <v>591.70000000000005</v>
      </c>
      <c r="T36" s="340">
        <v>1127.7</v>
      </c>
      <c r="U36" s="339">
        <v>0</v>
      </c>
      <c r="V36" s="341">
        <v>54556.6</v>
      </c>
      <c r="W36" s="341">
        <v>-63274.5</v>
      </c>
      <c r="X36" s="306"/>
      <c r="Y36" s="335">
        <v>3.6974</v>
      </c>
      <c r="Z36" s="335">
        <v>3.4630000000000001</v>
      </c>
      <c r="AA36" s="335">
        <v>0.54590000000000005</v>
      </c>
      <c r="AB36" s="342" t="s">
        <v>348</v>
      </c>
    </row>
    <row r="37" spans="1:28" s="307" customFormat="1" hidden="1">
      <c r="A37" s="302" t="s">
        <v>356</v>
      </c>
      <c r="B37" s="325">
        <v>162408.5</v>
      </c>
      <c r="C37" s="326">
        <v>27908</v>
      </c>
      <c r="D37" s="326">
        <v>134174.20000000001</v>
      </c>
      <c r="E37" s="327">
        <v>97800.3</v>
      </c>
      <c r="F37" s="327">
        <v>2548.3000000000002</v>
      </c>
      <c r="G37" s="327">
        <v>24169.200000000001</v>
      </c>
      <c r="H37" s="327">
        <v>4486.1000000000004</v>
      </c>
      <c r="I37" s="327">
        <v>4489.8</v>
      </c>
      <c r="J37" s="327">
        <v>680.6</v>
      </c>
      <c r="K37" s="326">
        <v>326.3</v>
      </c>
      <c r="L37" s="337">
        <v>78745.600000000006</v>
      </c>
      <c r="M37" s="329" t="s">
        <v>348</v>
      </c>
      <c r="N37" s="337">
        <v>83662.899999999994</v>
      </c>
      <c r="O37" s="338">
        <v>95904.2</v>
      </c>
      <c r="P37" s="331">
        <v>29172.9</v>
      </c>
      <c r="Q37" s="339">
        <v>1079.3</v>
      </c>
      <c r="R37" s="340">
        <v>63987.7</v>
      </c>
      <c r="S37" s="339">
        <v>485.2</v>
      </c>
      <c r="T37" s="340">
        <v>1179.0999999999999</v>
      </c>
      <c r="U37" s="339">
        <v>0</v>
      </c>
      <c r="V37" s="341">
        <v>53773.599999999999</v>
      </c>
      <c r="W37" s="341">
        <v>-66014.899999999994</v>
      </c>
      <c r="X37" s="306"/>
      <c r="Y37" s="335">
        <v>3.7795999999999998</v>
      </c>
      <c r="Z37" s="335">
        <v>3.472</v>
      </c>
      <c r="AA37" s="335">
        <v>0.55659999999999998</v>
      </c>
      <c r="AB37" s="342" t="s">
        <v>348</v>
      </c>
    </row>
    <row r="38" spans="1:28" s="307" customFormat="1" hidden="1">
      <c r="A38" s="302" t="s">
        <v>357</v>
      </c>
      <c r="B38" s="325">
        <v>165037</v>
      </c>
      <c r="C38" s="326">
        <v>27630.6</v>
      </c>
      <c r="D38" s="326">
        <v>137079.6</v>
      </c>
      <c r="E38" s="327">
        <v>99673.3</v>
      </c>
      <c r="F38" s="327">
        <v>3308.2</v>
      </c>
      <c r="G38" s="327">
        <v>24409.4</v>
      </c>
      <c r="H38" s="327">
        <v>4502.6000000000004</v>
      </c>
      <c r="I38" s="327">
        <v>4825.5</v>
      </c>
      <c r="J38" s="327">
        <v>360.6</v>
      </c>
      <c r="K38" s="326">
        <v>326.8</v>
      </c>
      <c r="L38" s="337">
        <v>77849.2</v>
      </c>
      <c r="M38" s="329" t="s">
        <v>348</v>
      </c>
      <c r="N38" s="337">
        <v>87187.9</v>
      </c>
      <c r="O38" s="338">
        <v>99089.5</v>
      </c>
      <c r="P38" s="331">
        <v>29896.7</v>
      </c>
      <c r="Q38" s="339">
        <v>1229.5999999999999</v>
      </c>
      <c r="R38" s="340">
        <v>66156.5</v>
      </c>
      <c r="S38" s="339">
        <v>591.9</v>
      </c>
      <c r="T38" s="340">
        <v>1214.7</v>
      </c>
      <c r="U38" s="339">
        <v>0</v>
      </c>
      <c r="V38" s="341">
        <v>52996.2</v>
      </c>
      <c r="W38" s="341">
        <v>-64897.8</v>
      </c>
      <c r="X38" s="306"/>
      <c r="Y38" s="335">
        <v>3.7864</v>
      </c>
      <c r="Z38" s="335">
        <v>3.4205000000000001</v>
      </c>
      <c r="AA38" s="335">
        <v>0.56599999999999995</v>
      </c>
      <c r="AB38" s="342" t="s">
        <v>348</v>
      </c>
    </row>
    <row r="39" spans="1:28" s="307" customFormat="1" hidden="1">
      <c r="A39" s="302" t="s">
        <v>358</v>
      </c>
      <c r="B39" s="325">
        <v>170176.5</v>
      </c>
      <c r="C39" s="326">
        <v>27663.3</v>
      </c>
      <c r="D39" s="326">
        <v>142185.5</v>
      </c>
      <c r="E39" s="327">
        <v>102697.7</v>
      </c>
      <c r="F39" s="327">
        <v>3342.1</v>
      </c>
      <c r="G39" s="327">
        <v>26286.5</v>
      </c>
      <c r="H39" s="327">
        <v>4596.7</v>
      </c>
      <c r="I39" s="327">
        <v>4704.7</v>
      </c>
      <c r="J39" s="327">
        <v>557.70000000000005</v>
      </c>
      <c r="K39" s="326">
        <v>327.7</v>
      </c>
      <c r="L39" s="337">
        <v>84292.3</v>
      </c>
      <c r="M39" s="329" t="s">
        <v>348</v>
      </c>
      <c r="N39" s="337">
        <v>85884.3</v>
      </c>
      <c r="O39" s="338">
        <v>101386.8</v>
      </c>
      <c r="P39" s="331">
        <v>30830.2</v>
      </c>
      <c r="Q39" s="339">
        <v>1272.4000000000001</v>
      </c>
      <c r="R39" s="340">
        <v>67300.7</v>
      </c>
      <c r="S39" s="339">
        <v>652.9</v>
      </c>
      <c r="T39" s="340">
        <v>1330.5</v>
      </c>
      <c r="U39" s="339">
        <v>0</v>
      </c>
      <c r="V39" s="341">
        <v>52223.6</v>
      </c>
      <c r="W39" s="341">
        <v>-67726.100000000006</v>
      </c>
      <c r="X39" s="306"/>
      <c r="Y39" s="335">
        <v>3.9565999999999999</v>
      </c>
      <c r="Z39" s="335">
        <v>3.4889999999999999</v>
      </c>
      <c r="AA39" s="335">
        <v>0.57979999999999998</v>
      </c>
      <c r="AB39" s="342" t="s">
        <v>348</v>
      </c>
    </row>
    <row r="40" spans="1:28" s="307" customFormat="1" hidden="1">
      <c r="A40" s="302" t="s">
        <v>359</v>
      </c>
      <c r="B40" s="325">
        <v>173413.4</v>
      </c>
      <c r="C40" s="326">
        <v>27694.400000000001</v>
      </c>
      <c r="D40" s="326">
        <v>145399.4</v>
      </c>
      <c r="E40" s="327">
        <v>104613.6</v>
      </c>
      <c r="F40" s="327">
        <v>3738.2</v>
      </c>
      <c r="G40" s="327">
        <v>26297</v>
      </c>
      <c r="H40" s="327">
        <v>4744.6000000000004</v>
      </c>
      <c r="I40" s="327">
        <v>5148.7</v>
      </c>
      <c r="J40" s="327">
        <v>857.3</v>
      </c>
      <c r="K40" s="326">
        <v>319.60000000000002</v>
      </c>
      <c r="L40" s="337">
        <v>83896.7</v>
      </c>
      <c r="M40" s="329" t="s">
        <v>348</v>
      </c>
      <c r="N40" s="337">
        <v>89516.7</v>
      </c>
      <c r="O40" s="338">
        <v>104777</v>
      </c>
      <c r="P40" s="331">
        <v>31393.200000000001</v>
      </c>
      <c r="Q40" s="339">
        <v>1519.2</v>
      </c>
      <c r="R40" s="340">
        <v>69983</v>
      </c>
      <c r="S40" s="339">
        <v>465.9</v>
      </c>
      <c r="T40" s="340">
        <v>1415.7</v>
      </c>
      <c r="U40" s="339">
        <v>0</v>
      </c>
      <c r="V40" s="341">
        <v>54680.1</v>
      </c>
      <c r="W40" s="341">
        <v>-69940.399999999994</v>
      </c>
      <c r="X40" s="306"/>
      <c r="Y40" s="335">
        <v>3.9262999999999999</v>
      </c>
      <c r="Z40" s="335">
        <v>3.5390000000000001</v>
      </c>
      <c r="AA40" s="335">
        <v>0.56730000000000003</v>
      </c>
      <c r="AB40" s="342" t="s">
        <v>348</v>
      </c>
    </row>
    <row r="41" spans="1:28" s="307" customFormat="1" hidden="1">
      <c r="A41" s="302" t="s">
        <v>360</v>
      </c>
      <c r="B41" s="325">
        <v>179602.4</v>
      </c>
      <c r="C41" s="326">
        <v>27255.9</v>
      </c>
      <c r="D41" s="326">
        <v>152122.20000000001</v>
      </c>
      <c r="E41" s="327">
        <v>109366.9</v>
      </c>
      <c r="F41" s="327">
        <v>3399.5</v>
      </c>
      <c r="G41" s="327">
        <v>28732.5</v>
      </c>
      <c r="H41" s="327">
        <v>4789.8999999999996</v>
      </c>
      <c r="I41" s="327">
        <v>4594.2</v>
      </c>
      <c r="J41" s="327">
        <v>1239.3</v>
      </c>
      <c r="K41" s="326">
        <v>224.3</v>
      </c>
      <c r="L41" s="337">
        <v>82860.5</v>
      </c>
      <c r="M41" s="329" t="s">
        <v>348</v>
      </c>
      <c r="N41" s="337">
        <v>96741.9</v>
      </c>
      <c r="O41" s="338">
        <v>105756</v>
      </c>
      <c r="P41" s="331">
        <v>32120</v>
      </c>
      <c r="Q41" s="339">
        <v>1615.8</v>
      </c>
      <c r="R41" s="340">
        <v>69856.3</v>
      </c>
      <c r="S41" s="339">
        <v>546.6</v>
      </c>
      <c r="T41" s="340">
        <v>1617.3</v>
      </c>
      <c r="U41" s="339">
        <v>0</v>
      </c>
      <c r="V41" s="341">
        <v>59433</v>
      </c>
      <c r="W41" s="341">
        <v>-68447.100000000006</v>
      </c>
      <c r="X41" s="306"/>
      <c r="Y41" s="335">
        <v>3.8401999999999998</v>
      </c>
      <c r="Z41" s="335">
        <v>3.5179999999999998</v>
      </c>
      <c r="AA41" s="335">
        <v>0.55810000000000004</v>
      </c>
      <c r="AB41" s="342" t="s">
        <v>348</v>
      </c>
    </row>
    <row r="42" spans="1:28" s="307" customFormat="1" hidden="1">
      <c r="A42" s="302" t="s">
        <v>361</v>
      </c>
      <c r="B42" s="325">
        <v>178239.6</v>
      </c>
      <c r="C42" s="326">
        <v>26487.8</v>
      </c>
      <c r="D42" s="326">
        <v>151454.79999999999</v>
      </c>
      <c r="E42" s="327">
        <v>111349</v>
      </c>
      <c r="F42" s="327">
        <v>3593.3</v>
      </c>
      <c r="G42" s="327">
        <v>26666.799999999999</v>
      </c>
      <c r="H42" s="327">
        <v>4765.6000000000004</v>
      </c>
      <c r="I42" s="327">
        <v>4447.6000000000004</v>
      </c>
      <c r="J42" s="327">
        <v>632.5</v>
      </c>
      <c r="K42" s="326">
        <v>297.10000000000002</v>
      </c>
      <c r="L42" s="337">
        <v>82961.100000000006</v>
      </c>
      <c r="M42" s="329" t="s">
        <v>348</v>
      </c>
      <c r="N42" s="337">
        <v>95278.6</v>
      </c>
      <c r="O42" s="338">
        <v>108674.6</v>
      </c>
      <c r="P42" s="331">
        <v>32315.1</v>
      </c>
      <c r="Q42" s="339">
        <v>1406.5</v>
      </c>
      <c r="R42" s="340">
        <v>72709.399999999994</v>
      </c>
      <c r="S42" s="339">
        <v>618.6</v>
      </c>
      <c r="T42" s="340">
        <v>1625</v>
      </c>
      <c r="U42" s="339">
        <v>0</v>
      </c>
      <c r="V42" s="341">
        <v>55692.7</v>
      </c>
      <c r="W42" s="341">
        <v>-69088.7</v>
      </c>
      <c r="X42" s="306"/>
      <c r="Y42" s="335">
        <v>3.8167</v>
      </c>
      <c r="Z42" s="335">
        <v>3.5419999999999998</v>
      </c>
      <c r="AA42" s="335">
        <v>0.54830000000000001</v>
      </c>
      <c r="AB42" s="342" t="s">
        <v>348</v>
      </c>
    </row>
    <row r="43" spans="1:28" s="307" customFormat="1" hidden="1">
      <c r="A43" s="302" t="s">
        <v>362</v>
      </c>
      <c r="B43" s="325">
        <v>180850.5</v>
      </c>
      <c r="C43" s="326">
        <v>27403.8</v>
      </c>
      <c r="D43" s="326">
        <v>153141.4</v>
      </c>
      <c r="E43" s="327">
        <v>113937.4</v>
      </c>
      <c r="F43" s="327">
        <v>3653.8</v>
      </c>
      <c r="G43" s="327">
        <v>25712</v>
      </c>
      <c r="H43" s="327">
        <v>4703.2</v>
      </c>
      <c r="I43" s="327">
        <v>4497.5</v>
      </c>
      <c r="J43" s="327">
        <v>637.5</v>
      </c>
      <c r="K43" s="326">
        <v>305.3</v>
      </c>
      <c r="L43" s="337">
        <v>85238.8</v>
      </c>
      <c r="M43" s="329" t="s">
        <v>348</v>
      </c>
      <c r="N43" s="337">
        <v>95611.7</v>
      </c>
      <c r="O43" s="338">
        <v>110161.4</v>
      </c>
      <c r="P43" s="331">
        <v>32510.400000000001</v>
      </c>
      <c r="Q43" s="339">
        <v>1828</v>
      </c>
      <c r="R43" s="340">
        <v>73624.399999999994</v>
      </c>
      <c r="S43" s="339">
        <v>507.2</v>
      </c>
      <c r="T43" s="340">
        <v>1691.4</v>
      </c>
      <c r="U43" s="339">
        <v>0</v>
      </c>
      <c r="V43" s="341">
        <v>53707.6</v>
      </c>
      <c r="W43" s="341">
        <v>-68257.2</v>
      </c>
      <c r="X43" s="306"/>
      <c r="Y43" s="335">
        <v>3.8685999999999998</v>
      </c>
      <c r="Z43" s="335">
        <v>3.4790000000000001</v>
      </c>
      <c r="AA43" s="335">
        <v>0.55169999999999997</v>
      </c>
      <c r="AB43" s="342" t="s">
        <v>348</v>
      </c>
    </row>
    <row r="44" spans="1:28" s="307" customFormat="1" hidden="1">
      <c r="A44" s="302" t="s">
        <v>363</v>
      </c>
      <c r="B44" s="325">
        <v>183236.3</v>
      </c>
      <c r="C44" s="326">
        <v>27286.1</v>
      </c>
      <c r="D44" s="326">
        <v>155618.20000000001</v>
      </c>
      <c r="E44" s="327">
        <v>115528.1</v>
      </c>
      <c r="F44" s="327">
        <v>3769</v>
      </c>
      <c r="G44" s="327">
        <v>26220</v>
      </c>
      <c r="H44" s="327">
        <v>4745.5</v>
      </c>
      <c r="I44" s="327">
        <v>4851.3999999999996</v>
      </c>
      <c r="J44" s="327">
        <v>504.3</v>
      </c>
      <c r="K44" s="326">
        <v>332</v>
      </c>
      <c r="L44" s="337">
        <v>84771.7</v>
      </c>
      <c r="M44" s="329" t="s">
        <v>348</v>
      </c>
      <c r="N44" s="337">
        <v>98464.7</v>
      </c>
      <c r="O44" s="338">
        <v>112294.6</v>
      </c>
      <c r="P44" s="331">
        <v>33363.300000000003</v>
      </c>
      <c r="Q44" s="339">
        <v>1806.7</v>
      </c>
      <c r="R44" s="340">
        <v>74766.399999999994</v>
      </c>
      <c r="S44" s="339">
        <v>655.8</v>
      </c>
      <c r="T44" s="340">
        <v>1702.3</v>
      </c>
      <c r="U44" s="339">
        <v>0</v>
      </c>
      <c r="V44" s="341">
        <v>53865.8</v>
      </c>
      <c r="W44" s="341">
        <v>-67695.8</v>
      </c>
      <c r="X44" s="306"/>
      <c r="Y44" s="335">
        <v>3.7286999999999999</v>
      </c>
      <c r="Z44" s="335">
        <v>3.4485000000000001</v>
      </c>
      <c r="AA44" s="335">
        <v>0.54179999999999995</v>
      </c>
      <c r="AB44" s="342" t="s">
        <v>348</v>
      </c>
    </row>
    <row r="45" spans="1:28" s="307" customFormat="1" hidden="1">
      <c r="A45" s="302" t="s">
        <v>364</v>
      </c>
      <c r="B45" s="325">
        <v>185907.5</v>
      </c>
      <c r="C45" s="326">
        <v>28834.400000000001</v>
      </c>
      <c r="D45" s="326">
        <v>156946.4</v>
      </c>
      <c r="E45" s="327">
        <v>116879.1</v>
      </c>
      <c r="F45" s="327">
        <v>3779.7</v>
      </c>
      <c r="G45" s="327">
        <v>26393.599999999999</v>
      </c>
      <c r="H45" s="327">
        <v>4861.8</v>
      </c>
      <c r="I45" s="327">
        <v>4566.7</v>
      </c>
      <c r="J45" s="327">
        <v>465.5</v>
      </c>
      <c r="K45" s="326">
        <v>126.7</v>
      </c>
      <c r="L45" s="337">
        <v>85004.2</v>
      </c>
      <c r="M45" s="329" t="s">
        <v>348</v>
      </c>
      <c r="N45" s="337">
        <v>100903.4</v>
      </c>
      <c r="O45" s="338">
        <v>114663.5</v>
      </c>
      <c r="P45" s="331">
        <v>34086.199999999997</v>
      </c>
      <c r="Q45" s="339">
        <v>2113.6999999999998</v>
      </c>
      <c r="R45" s="340">
        <v>75938.100000000006</v>
      </c>
      <c r="S45" s="339">
        <v>777.3</v>
      </c>
      <c r="T45" s="340">
        <v>1748.2</v>
      </c>
      <c r="U45" s="339">
        <v>0</v>
      </c>
      <c r="V45" s="341">
        <v>54274.7</v>
      </c>
      <c r="W45" s="341">
        <v>-68034.899999999994</v>
      </c>
      <c r="X45" s="306"/>
      <c r="Y45" s="335">
        <v>3.7835000000000001</v>
      </c>
      <c r="Z45" s="335">
        <v>3.3980000000000001</v>
      </c>
      <c r="AA45" s="335">
        <v>0.55710000000000004</v>
      </c>
      <c r="AB45" s="342" t="s">
        <v>348</v>
      </c>
    </row>
    <row r="46" spans="1:28" s="307" customFormat="1" hidden="1">
      <c r="A46" s="302" t="s">
        <v>365</v>
      </c>
      <c r="B46" s="325">
        <v>191080.2</v>
      </c>
      <c r="C46" s="326">
        <v>28860.7</v>
      </c>
      <c r="D46" s="326">
        <v>162066</v>
      </c>
      <c r="E46" s="327">
        <v>119424.1</v>
      </c>
      <c r="F46" s="327">
        <v>3312</v>
      </c>
      <c r="G46" s="327">
        <v>27775.5</v>
      </c>
      <c r="H46" s="327">
        <v>4991</v>
      </c>
      <c r="I46" s="327">
        <v>5557.6</v>
      </c>
      <c r="J46" s="327">
        <v>1006</v>
      </c>
      <c r="K46" s="326">
        <v>153.5</v>
      </c>
      <c r="L46" s="337">
        <v>89052</v>
      </c>
      <c r="M46" s="329" t="s">
        <v>348</v>
      </c>
      <c r="N46" s="337">
        <v>102028.3</v>
      </c>
      <c r="O46" s="338">
        <v>116774.39999999999</v>
      </c>
      <c r="P46" s="331">
        <v>34791.4</v>
      </c>
      <c r="Q46" s="339">
        <v>2211.8000000000002</v>
      </c>
      <c r="R46" s="340">
        <v>77225.2</v>
      </c>
      <c r="S46" s="339">
        <v>746.5</v>
      </c>
      <c r="T46" s="340">
        <v>1799.6</v>
      </c>
      <c r="U46" s="339">
        <v>0</v>
      </c>
      <c r="V46" s="341">
        <v>55622.7</v>
      </c>
      <c r="W46" s="341">
        <v>-70368.899999999994</v>
      </c>
      <c r="X46" s="306"/>
      <c r="Y46" s="335">
        <v>3.8246000000000002</v>
      </c>
      <c r="Z46" s="335">
        <v>3.488</v>
      </c>
      <c r="AA46" s="335">
        <v>0.56059999999999999</v>
      </c>
      <c r="AB46" s="342" t="s">
        <v>348</v>
      </c>
    </row>
    <row r="47" spans="1:28" s="307" customFormat="1" hidden="1">
      <c r="A47" s="302" t="s">
        <v>366</v>
      </c>
      <c r="B47" s="325">
        <v>195388.1</v>
      </c>
      <c r="C47" s="326">
        <v>29665.7</v>
      </c>
      <c r="D47" s="326">
        <v>165606.79999999999</v>
      </c>
      <c r="E47" s="327">
        <v>121773</v>
      </c>
      <c r="F47" s="327">
        <v>4597.1000000000004</v>
      </c>
      <c r="G47" s="327">
        <v>28214.3</v>
      </c>
      <c r="H47" s="327">
        <v>5031</v>
      </c>
      <c r="I47" s="327">
        <v>5496</v>
      </c>
      <c r="J47" s="327">
        <v>495.4</v>
      </c>
      <c r="K47" s="326">
        <v>115.7</v>
      </c>
      <c r="L47" s="337">
        <v>90828.7</v>
      </c>
      <c r="M47" s="329" t="s">
        <v>348</v>
      </c>
      <c r="N47" s="337">
        <v>104559.4</v>
      </c>
      <c r="O47" s="338">
        <v>119783.7</v>
      </c>
      <c r="P47" s="331">
        <v>35541.699999999997</v>
      </c>
      <c r="Q47" s="339">
        <v>2548.1999999999998</v>
      </c>
      <c r="R47" s="340">
        <v>78925.100000000006</v>
      </c>
      <c r="S47" s="339">
        <v>882.2</v>
      </c>
      <c r="T47" s="340">
        <v>1886.4</v>
      </c>
      <c r="U47" s="339">
        <v>0</v>
      </c>
      <c r="V47" s="341">
        <v>54742.2</v>
      </c>
      <c r="W47" s="341">
        <v>-69966.5</v>
      </c>
      <c r="X47" s="306"/>
      <c r="Y47" s="335">
        <v>3.7717999999999998</v>
      </c>
      <c r="Z47" s="335">
        <v>3.4824999999999999</v>
      </c>
      <c r="AA47" s="335">
        <v>0.55379999999999996</v>
      </c>
      <c r="AB47" s="342" t="s">
        <v>348</v>
      </c>
    </row>
    <row r="48" spans="1:28" s="307" customFormat="1" hidden="1">
      <c r="A48" s="302" t="s">
        <v>367</v>
      </c>
      <c r="B48" s="325">
        <v>199705.2</v>
      </c>
      <c r="C48" s="326">
        <v>30134.6</v>
      </c>
      <c r="D48" s="326">
        <v>169333.6</v>
      </c>
      <c r="E48" s="327">
        <v>124178.2</v>
      </c>
      <c r="F48" s="327">
        <v>4660.6000000000004</v>
      </c>
      <c r="G48" s="327">
        <v>29978.2</v>
      </c>
      <c r="H48" s="327">
        <v>4970.2</v>
      </c>
      <c r="I48" s="327">
        <v>5092.2</v>
      </c>
      <c r="J48" s="327">
        <v>454.2</v>
      </c>
      <c r="K48" s="326">
        <v>237</v>
      </c>
      <c r="L48" s="337">
        <v>92192.7</v>
      </c>
      <c r="M48" s="329" t="s">
        <v>348</v>
      </c>
      <c r="N48" s="337">
        <v>107512.5</v>
      </c>
      <c r="O48" s="338">
        <v>120967.7</v>
      </c>
      <c r="P48" s="331">
        <v>36358.400000000001</v>
      </c>
      <c r="Q48" s="339">
        <v>2805.5</v>
      </c>
      <c r="R48" s="340">
        <v>78870.600000000006</v>
      </c>
      <c r="S48" s="339">
        <v>972.7</v>
      </c>
      <c r="T48" s="340">
        <v>1960.5</v>
      </c>
      <c r="U48" s="339">
        <v>0</v>
      </c>
      <c r="V48" s="341">
        <v>54502.3</v>
      </c>
      <c r="W48" s="341">
        <v>-67957.5</v>
      </c>
      <c r="X48" s="306"/>
      <c r="Y48" s="335">
        <v>3.7757000000000001</v>
      </c>
      <c r="Z48" s="335">
        <v>3.4344999999999999</v>
      </c>
      <c r="AA48" s="335">
        <v>0.56210000000000004</v>
      </c>
      <c r="AB48" s="342" t="s">
        <v>348</v>
      </c>
    </row>
    <row r="49" spans="1:28" s="307" customFormat="1" hidden="1">
      <c r="A49" s="302" t="s">
        <v>368</v>
      </c>
      <c r="B49" s="325">
        <v>205133.6</v>
      </c>
      <c r="C49" s="326">
        <v>30732.9</v>
      </c>
      <c r="D49" s="326">
        <v>174188.6</v>
      </c>
      <c r="E49" s="327">
        <v>128121.2</v>
      </c>
      <c r="F49" s="327">
        <v>4671.7</v>
      </c>
      <c r="G49" s="327">
        <v>30516.5</v>
      </c>
      <c r="H49" s="327">
        <v>5031.3</v>
      </c>
      <c r="I49" s="327">
        <v>5443.5</v>
      </c>
      <c r="J49" s="327">
        <v>404.4</v>
      </c>
      <c r="K49" s="326">
        <v>212.1</v>
      </c>
      <c r="L49" s="337">
        <v>99582.6</v>
      </c>
      <c r="M49" s="329" t="s">
        <v>348</v>
      </c>
      <c r="N49" s="337">
        <v>105550.9</v>
      </c>
      <c r="O49" s="338">
        <v>124848.3</v>
      </c>
      <c r="P49" s="331">
        <v>37205.5</v>
      </c>
      <c r="Q49" s="339">
        <v>2958.2</v>
      </c>
      <c r="R49" s="340">
        <v>82126.3</v>
      </c>
      <c r="S49" s="339">
        <v>522.6</v>
      </c>
      <c r="T49" s="340">
        <v>2035.8</v>
      </c>
      <c r="U49" s="339">
        <v>0</v>
      </c>
      <c r="V49" s="341">
        <v>59687.7</v>
      </c>
      <c r="W49" s="341">
        <v>-78985.100000000006</v>
      </c>
      <c r="X49" s="306"/>
      <c r="Y49" s="335">
        <v>4.1345999999999998</v>
      </c>
      <c r="Z49" s="335">
        <v>3.74</v>
      </c>
      <c r="AA49" s="335">
        <v>0.56520000000000004</v>
      </c>
      <c r="AB49" s="342" t="s">
        <v>348</v>
      </c>
    </row>
    <row r="50" spans="1:28" s="307" customFormat="1" hidden="1">
      <c r="A50" s="302" t="s">
        <v>369</v>
      </c>
      <c r="B50" s="325">
        <v>206639.4</v>
      </c>
      <c r="C50" s="326">
        <v>30317.8</v>
      </c>
      <c r="D50" s="326">
        <v>176128.8</v>
      </c>
      <c r="E50" s="327">
        <v>129171.2</v>
      </c>
      <c r="F50" s="327">
        <v>4839.3999999999996</v>
      </c>
      <c r="G50" s="327">
        <v>30932.1</v>
      </c>
      <c r="H50" s="327">
        <v>5136.8999999999996</v>
      </c>
      <c r="I50" s="327">
        <v>5785.3</v>
      </c>
      <c r="J50" s="327">
        <v>263.89999999999998</v>
      </c>
      <c r="K50" s="326">
        <v>192.8</v>
      </c>
      <c r="L50" s="337">
        <v>93874.5</v>
      </c>
      <c r="M50" s="329" t="s">
        <v>348</v>
      </c>
      <c r="N50" s="337">
        <v>112764.9</v>
      </c>
      <c r="O50" s="338">
        <v>128793.2</v>
      </c>
      <c r="P50" s="331">
        <v>37989.300000000003</v>
      </c>
      <c r="Q50" s="339">
        <v>3206.7</v>
      </c>
      <c r="R50" s="340">
        <v>84884.5</v>
      </c>
      <c r="S50" s="339">
        <v>644.20000000000005</v>
      </c>
      <c r="T50" s="340">
        <v>2068.5</v>
      </c>
      <c r="U50" s="339">
        <v>0</v>
      </c>
      <c r="V50" s="341">
        <v>60696.2</v>
      </c>
      <c r="W50" s="341">
        <v>-76724.5</v>
      </c>
      <c r="X50" s="306"/>
      <c r="Y50" s="335">
        <v>4.1746999999999996</v>
      </c>
      <c r="Z50" s="335">
        <v>3.5790000000000002</v>
      </c>
      <c r="AA50" s="335">
        <v>0.59640000000000004</v>
      </c>
      <c r="AB50" s="342" t="s">
        <v>348</v>
      </c>
    </row>
    <row r="51" spans="1:28" s="307" customFormat="1" hidden="1">
      <c r="A51" s="302" t="s">
        <v>370</v>
      </c>
      <c r="B51" s="325">
        <v>207605.4</v>
      </c>
      <c r="C51" s="326">
        <v>30159.3</v>
      </c>
      <c r="D51" s="326">
        <v>177254</v>
      </c>
      <c r="E51" s="327">
        <v>130015.2</v>
      </c>
      <c r="F51" s="327">
        <v>5247</v>
      </c>
      <c r="G51" s="327">
        <v>31055.200000000001</v>
      </c>
      <c r="H51" s="327">
        <v>5181.6000000000004</v>
      </c>
      <c r="I51" s="327">
        <v>5408.2</v>
      </c>
      <c r="J51" s="327">
        <v>346.8</v>
      </c>
      <c r="K51" s="326">
        <v>192</v>
      </c>
      <c r="L51" s="337">
        <v>89671.3</v>
      </c>
      <c r="M51" s="329" t="s">
        <v>348</v>
      </c>
      <c r="N51" s="337">
        <v>117934.1</v>
      </c>
      <c r="O51" s="338">
        <v>131974.6</v>
      </c>
      <c r="P51" s="331">
        <v>39185.699999999997</v>
      </c>
      <c r="Q51" s="339">
        <v>3577.1</v>
      </c>
      <c r="R51" s="340">
        <v>86359.4</v>
      </c>
      <c r="S51" s="339">
        <v>718.4</v>
      </c>
      <c r="T51" s="340">
        <v>2134</v>
      </c>
      <c r="U51" s="339">
        <v>0</v>
      </c>
      <c r="V51" s="341">
        <v>59894.8</v>
      </c>
      <c r="W51" s="341">
        <v>-73935.3</v>
      </c>
      <c r="X51" s="306"/>
      <c r="Y51" s="335">
        <v>4.0777999999999999</v>
      </c>
      <c r="Z51" s="335">
        <v>3.4460000000000002</v>
      </c>
      <c r="AA51" s="335">
        <v>0.60499999999999998</v>
      </c>
      <c r="AB51" s="342" t="s">
        <v>348</v>
      </c>
    </row>
    <row r="52" spans="1:28" s="307" customFormat="1" hidden="1">
      <c r="A52" s="302" t="s">
        <v>371</v>
      </c>
      <c r="B52" s="325">
        <v>210742</v>
      </c>
      <c r="C52" s="326">
        <v>29888.1</v>
      </c>
      <c r="D52" s="326">
        <v>180673.3</v>
      </c>
      <c r="E52" s="327">
        <v>132045.9</v>
      </c>
      <c r="F52" s="327">
        <v>4882.1000000000004</v>
      </c>
      <c r="G52" s="327">
        <v>31773.7</v>
      </c>
      <c r="H52" s="327">
        <v>5365.3</v>
      </c>
      <c r="I52" s="327">
        <v>6080.6</v>
      </c>
      <c r="J52" s="327">
        <v>525.79999999999995</v>
      </c>
      <c r="K52" s="326">
        <v>180.5</v>
      </c>
      <c r="L52" s="337">
        <v>91135.8</v>
      </c>
      <c r="M52" s="329" t="s">
        <v>348</v>
      </c>
      <c r="N52" s="337">
        <v>119606.2</v>
      </c>
      <c r="O52" s="338">
        <v>135210.79999999999</v>
      </c>
      <c r="P52" s="331">
        <v>39372.5</v>
      </c>
      <c r="Q52" s="339">
        <v>3676.7</v>
      </c>
      <c r="R52" s="340">
        <v>89228.800000000003</v>
      </c>
      <c r="S52" s="339">
        <v>714.6</v>
      </c>
      <c r="T52" s="340">
        <v>2218.1999999999998</v>
      </c>
      <c r="U52" s="339">
        <v>0</v>
      </c>
      <c r="V52" s="341">
        <v>58856</v>
      </c>
      <c r="W52" s="341">
        <v>-74460.600000000006</v>
      </c>
      <c r="X52" s="306"/>
      <c r="Y52" s="335">
        <v>4.0122999999999998</v>
      </c>
      <c r="Z52" s="335">
        <v>3.4874999999999998</v>
      </c>
      <c r="AA52" s="335">
        <v>0.58819999999999995</v>
      </c>
      <c r="AB52" s="342" t="s">
        <v>348</v>
      </c>
    </row>
    <row r="53" spans="1:28" s="307" customFormat="1" hidden="1">
      <c r="A53" s="302" t="s">
        <v>372</v>
      </c>
      <c r="B53" s="325">
        <v>223913.4</v>
      </c>
      <c r="C53" s="326">
        <v>30225.3</v>
      </c>
      <c r="D53" s="326">
        <v>193452.9</v>
      </c>
      <c r="E53" s="327">
        <v>138206.20000000001</v>
      </c>
      <c r="F53" s="327">
        <v>4698.3</v>
      </c>
      <c r="G53" s="327">
        <v>38406.1</v>
      </c>
      <c r="H53" s="327">
        <v>5872.6</v>
      </c>
      <c r="I53" s="327">
        <v>5779.2</v>
      </c>
      <c r="J53" s="327">
        <v>490.4</v>
      </c>
      <c r="K53" s="326">
        <v>235.3</v>
      </c>
      <c r="L53" s="337">
        <v>95891.3</v>
      </c>
      <c r="M53" s="329" t="s">
        <v>348</v>
      </c>
      <c r="N53" s="337">
        <v>128022.1</v>
      </c>
      <c r="O53" s="338">
        <v>136821.9</v>
      </c>
      <c r="P53" s="331">
        <v>40247.699999999997</v>
      </c>
      <c r="Q53" s="339">
        <v>3570.6</v>
      </c>
      <c r="R53" s="340">
        <v>89551.7</v>
      </c>
      <c r="S53" s="339">
        <v>900.9</v>
      </c>
      <c r="T53" s="340">
        <v>2551</v>
      </c>
      <c r="U53" s="339">
        <v>0</v>
      </c>
      <c r="V53" s="341">
        <v>64815</v>
      </c>
      <c r="W53" s="341">
        <v>-73614.8</v>
      </c>
      <c r="X53" s="306"/>
      <c r="Y53" s="335">
        <v>4.0906000000000002</v>
      </c>
      <c r="Z53" s="335">
        <v>3.504</v>
      </c>
      <c r="AA53" s="335">
        <v>0.59689999999999999</v>
      </c>
      <c r="AB53" s="342" t="s">
        <v>348</v>
      </c>
    </row>
    <row r="54" spans="1:28" s="307" customFormat="1" hidden="1">
      <c r="A54" s="302" t="s">
        <v>373</v>
      </c>
      <c r="B54" s="325">
        <v>226342.7</v>
      </c>
      <c r="C54" s="326">
        <v>30011.4</v>
      </c>
      <c r="D54" s="326">
        <v>196244.2</v>
      </c>
      <c r="E54" s="327">
        <v>141520.70000000001</v>
      </c>
      <c r="F54" s="327">
        <v>4858.1000000000004</v>
      </c>
      <c r="G54" s="327">
        <v>35567.800000000003</v>
      </c>
      <c r="H54" s="327">
        <v>6378.1</v>
      </c>
      <c r="I54" s="327">
        <v>7121.7</v>
      </c>
      <c r="J54" s="327">
        <v>797.7</v>
      </c>
      <c r="K54" s="326">
        <v>87.1</v>
      </c>
      <c r="L54" s="337">
        <v>99778.5</v>
      </c>
      <c r="M54" s="331">
        <v>23956.400000000001</v>
      </c>
      <c r="N54" s="337">
        <v>126564.2</v>
      </c>
      <c r="O54" s="338">
        <v>140554.29999999999</v>
      </c>
      <c r="P54" s="331">
        <v>40766.9</v>
      </c>
      <c r="Q54" s="339">
        <v>3813.7</v>
      </c>
      <c r="R54" s="340">
        <v>92544.4</v>
      </c>
      <c r="S54" s="339">
        <v>952.8</v>
      </c>
      <c r="T54" s="340">
        <v>2476.5</v>
      </c>
      <c r="U54" s="339">
        <v>0</v>
      </c>
      <c r="V54" s="341">
        <v>63244.9</v>
      </c>
      <c r="W54" s="341">
        <v>-77235</v>
      </c>
      <c r="X54" s="306"/>
      <c r="Y54" s="335">
        <v>4.165</v>
      </c>
      <c r="Z54" s="335">
        <v>3.6589999999999998</v>
      </c>
      <c r="AA54" s="335">
        <v>1.1383000000000001</v>
      </c>
      <c r="AB54" s="343">
        <v>7918.3</v>
      </c>
    </row>
    <row r="55" spans="1:28" s="307" customFormat="1" hidden="1">
      <c r="A55" s="302" t="s">
        <v>374</v>
      </c>
      <c r="B55" s="325">
        <v>233423.8</v>
      </c>
      <c r="C55" s="326">
        <v>30941.1</v>
      </c>
      <c r="D55" s="326">
        <v>202355.7</v>
      </c>
      <c r="E55" s="327">
        <v>145118.79999999999</v>
      </c>
      <c r="F55" s="327">
        <v>5117.7</v>
      </c>
      <c r="G55" s="327">
        <v>35667.300000000003</v>
      </c>
      <c r="H55" s="327">
        <v>6339.4</v>
      </c>
      <c r="I55" s="327">
        <v>8574.5</v>
      </c>
      <c r="J55" s="327">
        <v>1538.03</v>
      </c>
      <c r="K55" s="326">
        <v>127.1</v>
      </c>
      <c r="L55" s="337">
        <v>105612.7</v>
      </c>
      <c r="M55" s="331">
        <v>24306.7</v>
      </c>
      <c r="N55" s="337">
        <v>127811.1</v>
      </c>
      <c r="O55" s="338">
        <v>144205.20000000001</v>
      </c>
      <c r="P55" s="331">
        <v>41712.6</v>
      </c>
      <c r="Q55" s="339">
        <v>3814.1</v>
      </c>
      <c r="R55" s="340">
        <v>95229.9</v>
      </c>
      <c r="S55" s="339">
        <v>919.1</v>
      </c>
      <c r="T55" s="340">
        <v>2529.5</v>
      </c>
      <c r="U55" s="339">
        <v>0</v>
      </c>
      <c r="V55" s="341">
        <v>69786.5</v>
      </c>
      <c r="W55" s="341">
        <v>-86180.6</v>
      </c>
      <c r="X55" s="306"/>
      <c r="Y55" s="335">
        <v>4.3449999999999998</v>
      </c>
      <c r="Z55" s="335">
        <v>3.94</v>
      </c>
      <c r="AA55" s="335">
        <v>1.1028</v>
      </c>
      <c r="AB55" s="343">
        <v>8122.3</v>
      </c>
    </row>
    <row r="56" spans="1:28" s="307" customFormat="1" hidden="1">
      <c r="A56" s="302" t="s">
        <v>375</v>
      </c>
      <c r="B56" s="325">
        <v>236748.5</v>
      </c>
      <c r="C56" s="326">
        <v>32027.1</v>
      </c>
      <c r="D56" s="326">
        <v>204633.4</v>
      </c>
      <c r="E56" s="327">
        <v>147416.6</v>
      </c>
      <c r="F56" s="327">
        <v>5349.4</v>
      </c>
      <c r="G56" s="327">
        <v>35626.300000000003</v>
      </c>
      <c r="H56" s="327">
        <v>6222.5</v>
      </c>
      <c r="I56" s="327">
        <v>8775.1</v>
      </c>
      <c r="J56" s="327">
        <v>1243.4000000000001</v>
      </c>
      <c r="K56" s="326">
        <v>88.1</v>
      </c>
      <c r="L56" s="337">
        <v>105988.6</v>
      </c>
      <c r="M56" s="331">
        <v>24648.5</v>
      </c>
      <c r="N56" s="337">
        <v>130759.9</v>
      </c>
      <c r="O56" s="338">
        <v>146771.29999999999</v>
      </c>
      <c r="P56" s="331">
        <v>42979.4</v>
      </c>
      <c r="Q56" s="339">
        <v>4205.2</v>
      </c>
      <c r="R56" s="340">
        <v>95937.1</v>
      </c>
      <c r="S56" s="339">
        <v>1144.7</v>
      </c>
      <c r="T56" s="340">
        <v>2504.9</v>
      </c>
      <c r="U56" s="339">
        <v>0</v>
      </c>
      <c r="V56" s="341">
        <v>71274.399999999994</v>
      </c>
      <c r="W56" s="341">
        <v>-87285.7</v>
      </c>
      <c r="X56" s="306"/>
      <c r="Y56" s="335">
        <v>4.3</v>
      </c>
      <c r="Z56" s="335">
        <v>4.01</v>
      </c>
      <c r="AA56" s="335">
        <v>1.0723</v>
      </c>
      <c r="AB56" s="343">
        <v>8389.4</v>
      </c>
    </row>
    <row r="57" spans="1:28" s="307" customFormat="1" hidden="1">
      <c r="A57" s="302" t="s">
        <v>376</v>
      </c>
      <c r="B57" s="325">
        <v>236784.4</v>
      </c>
      <c r="C57" s="326">
        <v>32526.7</v>
      </c>
      <c r="D57" s="326">
        <v>204149.6</v>
      </c>
      <c r="E57" s="327">
        <v>147800.4</v>
      </c>
      <c r="F57" s="327">
        <v>5639.5</v>
      </c>
      <c r="G57" s="327">
        <v>34854.6</v>
      </c>
      <c r="H57" s="327">
        <v>6299.8</v>
      </c>
      <c r="I57" s="327">
        <v>8573</v>
      </c>
      <c r="J57" s="327">
        <v>982.2</v>
      </c>
      <c r="K57" s="326">
        <v>108.1</v>
      </c>
      <c r="L57" s="337">
        <v>103085</v>
      </c>
      <c r="M57" s="331">
        <v>24608.5</v>
      </c>
      <c r="N57" s="337">
        <v>133699.4</v>
      </c>
      <c r="O57" s="338">
        <v>148922.70000000001</v>
      </c>
      <c r="P57" s="331">
        <v>44144.9</v>
      </c>
      <c r="Q57" s="339">
        <v>4279.5</v>
      </c>
      <c r="R57" s="340">
        <v>96745.5</v>
      </c>
      <c r="S57" s="339">
        <v>1307.3</v>
      </c>
      <c r="T57" s="340">
        <v>2445.5</v>
      </c>
      <c r="U57" s="339">
        <v>0</v>
      </c>
      <c r="V57" s="341">
        <v>69389.100000000006</v>
      </c>
      <c r="W57" s="341">
        <v>-84612.3</v>
      </c>
      <c r="X57" s="306"/>
      <c r="Y57" s="335">
        <v>4.1890000000000001</v>
      </c>
      <c r="Z57" s="335">
        <v>3.9540000000000002</v>
      </c>
      <c r="AA57" s="335">
        <v>1.0593999999999999</v>
      </c>
      <c r="AB57" s="343">
        <v>8481.7999999999993</v>
      </c>
    </row>
    <row r="58" spans="1:28" s="307" customFormat="1" hidden="1">
      <c r="A58" s="302" t="s">
        <v>377</v>
      </c>
      <c r="B58" s="325">
        <v>240024.5</v>
      </c>
      <c r="C58" s="326">
        <v>32399.8</v>
      </c>
      <c r="D58" s="326">
        <v>207513.4</v>
      </c>
      <c r="E58" s="327">
        <v>148744.9</v>
      </c>
      <c r="F58" s="327">
        <v>5939.6</v>
      </c>
      <c r="G58" s="327">
        <v>36208.5</v>
      </c>
      <c r="H58" s="327">
        <v>6422.8</v>
      </c>
      <c r="I58" s="327">
        <v>9025.2000000000007</v>
      </c>
      <c r="J58" s="327">
        <v>1172.4000000000001</v>
      </c>
      <c r="K58" s="326">
        <v>111.4</v>
      </c>
      <c r="L58" s="337">
        <v>102395.4</v>
      </c>
      <c r="M58" s="331">
        <v>24673.599999999999</v>
      </c>
      <c r="N58" s="337">
        <v>137629.20000000001</v>
      </c>
      <c r="O58" s="338">
        <v>151927.9</v>
      </c>
      <c r="P58" s="331">
        <v>45557.599999999999</v>
      </c>
      <c r="Q58" s="339">
        <v>4466.8999999999996</v>
      </c>
      <c r="R58" s="340">
        <v>98248</v>
      </c>
      <c r="S58" s="339">
        <v>1176.2</v>
      </c>
      <c r="T58" s="340">
        <v>2479.1999999999998</v>
      </c>
      <c r="U58" s="339">
        <v>0</v>
      </c>
      <c r="V58" s="341">
        <v>70638.2</v>
      </c>
      <c r="W58" s="341">
        <v>-84936.9</v>
      </c>
      <c r="X58" s="306"/>
      <c r="Y58" s="335">
        <v>4.1500000000000004</v>
      </c>
      <c r="Z58" s="335">
        <v>3.9704999999999999</v>
      </c>
      <c r="AA58" s="335">
        <v>1.0451999999999999</v>
      </c>
      <c r="AB58" s="343">
        <v>8713.9</v>
      </c>
    </row>
    <row r="59" spans="1:28" s="307" customFormat="1" hidden="1">
      <c r="A59" s="302" t="s">
        <v>378</v>
      </c>
      <c r="B59" s="325">
        <v>242631.2</v>
      </c>
      <c r="C59" s="326">
        <v>33616.699999999997</v>
      </c>
      <c r="D59" s="326">
        <v>208760.3</v>
      </c>
      <c r="E59" s="327">
        <v>150198.9</v>
      </c>
      <c r="F59" s="327">
        <v>6619.4</v>
      </c>
      <c r="G59" s="327">
        <v>35494.699999999997</v>
      </c>
      <c r="H59" s="327">
        <v>6667.2</v>
      </c>
      <c r="I59" s="327">
        <v>8883.9</v>
      </c>
      <c r="J59" s="327">
        <v>896.2</v>
      </c>
      <c r="K59" s="326">
        <v>254.2</v>
      </c>
      <c r="L59" s="337">
        <v>99590.9</v>
      </c>
      <c r="M59" s="331">
        <v>24534</v>
      </c>
      <c r="N59" s="337">
        <v>143040.29999999999</v>
      </c>
      <c r="O59" s="338">
        <v>153878.70000000001</v>
      </c>
      <c r="P59" s="331">
        <v>46932</v>
      </c>
      <c r="Q59" s="339">
        <v>4770.8999999999996</v>
      </c>
      <c r="R59" s="340">
        <v>98351.2</v>
      </c>
      <c r="S59" s="339">
        <v>1334.2</v>
      </c>
      <c r="T59" s="340">
        <v>2490.4</v>
      </c>
      <c r="U59" s="339">
        <v>0</v>
      </c>
      <c r="V59" s="341">
        <v>72476.100000000006</v>
      </c>
      <c r="W59" s="341">
        <v>-83314.600000000006</v>
      </c>
      <c r="X59" s="306"/>
      <c r="Y59" s="335">
        <v>4.0593000000000004</v>
      </c>
      <c r="Z59" s="335">
        <v>3.9297</v>
      </c>
      <c r="AA59" s="335">
        <v>1.0329999999999999</v>
      </c>
      <c r="AB59" s="343">
        <v>8747.9</v>
      </c>
    </row>
    <row r="60" spans="1:28" s="307" customFormat="1" hidden="1">
      <c r="A60" s="302" t="s">
        <v>379</v>
      </c>
      <c r="B60" s="325">
        <v>244209.9</v>
      </c>
      <c r="C60" s="326">
        <v>34197.800000000003</v>
      </c>
      <c r="D60" s="326">
        <v>209893.4</v>
      </c>
      <c r="E60" s="327">
        <v>151930.20000000001</v>
      </c>
      <c r="F60" s="327">
        <v>5719.8</v>
      </c>
      <c r="G60" s="327">
        <v>35912.6</v>
      </c>
      <c r="H60" s="327">
        <v>6985</v>
      </c>
      <c r="I60" s="327">
        <v>8346.1</v>
      </c>
      <c r="J60" s="327">
        <v>999.8</v>
      </c>
      <c r="K60" s="326">
        <v>118.7</v>
      </c>
      <c r="L60" s="337">
        <v>97754.7</v>
      </c>
      <c r="M60" s="331">
        <v>23646.5</v>
      </c>
      <c r="N60" s="337">
        <v>146455.20000000001</v>
      </c>
      <c r="O60" s="338">
        <v>156278.5</v>
      </c>
      <c r="P60" s="331">
        <v>48393.5</v>
      </c>
      <c r="Q60" s="339">
        <v>4967.2</v>
      </c>
      <c r="R60" s="340">
        <v>98943.4</v>
      </c>
      <c r="S60" s="339">
        <v>1437.2</v>
      </c>
      <c r="T60" s="340">
        <v>2537.1999999999998</v>
      </c>
      <c r="U60" s="339">
        <v>0</v>
      </c>
      <c r="V60" s="341">
        <v>72333.899999999994</v>
      </c>
      <c r="W60" s="341">
        <v>-82157.100000000006</v>
      </c>
      <c r="X60" s="306"/>
      <c r="Y60" s="335">
        <v>4.1340000000000003</v>
      </c>
      <c r="Z60" s="335">
        <v>3.86</v>
      </c>
      <c r="AA60" s="335">
        <v>1.071</v>
      </c>
      <c r="AB60" s="343">
        <v>8648.1</v>
      </c>
    </row>
    <row r="61" spans="1:28" s="307" customFormat="1" hidden="1">
      <c r="A61" s="302" t="s">
        <v>380</v>
      </c>
      <c r="B61" s="325">
        <v>247529.7</v>
      </c>
      <c r="C61" s="326">
        <v>33991</v>
      </c>
      <c r="D61" s="326">
        <v>213362.3</v>
      </c>
      <c r="E61" s="327">
        <v>153572.70000000001</v>
      </c>
      <c r="F61" s="327">
        <v>5299.1</v>
      </c>
      <c r="G61" s="327">
        <v>38295.199999999997</v>
      </c>
      <c r="H61" s="327">
        <v>6789.1</v>
      </c>
      <c r="I61" s="327">
        <v>8500.2000000000007</v>
      </c>
      <c r="J61" s="327">
        <v>906.1</v>
      </c>
      <c r="K61" s="326">
        <v>176.4</v>
      </c>
      <c r="L61" s="337">
        <v>104675.4</v>
      </c>
      <c r="M61" s="331">
        <v>24960.799999999999</v>
      </c>
      <c r="N61" s="337">
        <v>142854.20000000001</v>
      </c>
      <c r="O61" s="338">
        <v>160310.70000000001</v>
      </c>
      <c r="P61" s="331">
        <v>50028.1</v>
      </c>
      <c r="Q61" s="339">
        <v>4885.3999999999996</v>
      </c>
      <c r="R61" s="340">
        <v>101603</v>
      </c>
      <c r="S61" s="339">
        <v>1133.3</v>
      </c>
      <c r="T61" s="340">
        <v>2660.9</v>
      </c>
      <c r="U61" s="339">
        <v>0</v>
      </c>
      <c r="V61" s="341">
        <v>67790.8</v>
      </c>
      <c r="W61" s="341">
        <v>-85247.3</v>
      </c>
      <c r="X61" s="306"/>
      <c r="Y61" s="335">
        <v>4.1936</v>
      </c>
      <c r="Z61" s="335">
        <v>3.9809999999999999</v>
      </c>
      <c r="AA61" s="335">
        <v>1.0533999999999999</v>
      </c>
      <c r="AB61" s="343">
        <v>8852.9</v>
      </c>
    </row>
    <row r="62" spans="1:28" s="307" customFormat="1" hidden="1">
      <c r="A62" s="302" t="s">
        <v>381</v>
      </c>
      <c r="B62" s="325">
        <v>252147.9</v>
      </c>
      <c r="C62" s="326">
        <v>34168.400000000001</v>
      </c>
      <c r="D62" s="326">
        <v>217854.1</v>
      </c>
      <c r="E62" s="327">
        <v>155953.5</v>
      </c>
      <c r="F62" s="327">
        <v>5655.6</v>
      </c>
      <c r="G62" s="327">
        <v>39134.9</v>
      </c>
      <c r="H62" s="327">
        <v>7231.7</v>
      </c>
      <c r="I62" s="327">
        <v>9002.6</v>
      </c>
      <c r="J62" s="327">
        <v>875.6</v>
      </c>
      <c r="K62" s="326">
        <v>125.4375</v>
      </c>
      <c r="L62" s="337">
        <v>109597.3</v>
      </c>
      <c r="M62" s="331">
        <v>24921.5</v>
      </c>
      <c r="N62" s="337">
        <v>142550.6</v>
      </c>
      <c r="O62" s="338">
        <v>165709.79999999999</v>
      </c>
      <c r="P62" s="331">
        <v>51430.5</v>
      </c>
      <c r="Q62" s="339">
        <v>5435.3</v>
      </c>
      <c r="R62" s="340">
        <v>104859</v>
      </c>
      <c r="S62" s="339">
        <v>1205.5</v>
      </c>
      <c r="T62" s="340">
        <v>2779.5</v>
      </c>
      <c r="U62" s="339">
        <v>0</v>
      </c>
      <c r="V62" s="341">
        <v>68505.8</v>
      </c>
      <c r="W62" s="341">
        <v>-91665</v>
      </c>
      <c r="X62" s="306"/>
      <c r="Y62" s="335">
        <v>4.3977000000000004</v>
      </c>
      <c r="Z62" s="335">
        <v>4.1140999999999996</v>
      </c>
      <c r="AA62" s="335">
        <v>1.0689</v>
      </c>
      <c r="AB62" s="343">
        <v>8537.1</v>
      </c>
    </row>
    <row r="63" spans="1:28" s="307" customFormat="1" hidden="1">
      <c r="A63" s="302" t="s">
        <v>382</v>
      </c>
      <c r="B63" s="325">
        <v>256956.1</v>
      </c>
      <c r="C63" s="326">
        <v>35006</v>
      </c>
      <c r="D63" s="326">
        <v>221813.8</v>
      </c>
      <c r="E63" s="327">
        <v>157633.9</v>
      </c>
      <c r="F63" s="327">
        <v>6082.5</v>
      </c>
      <c r="G63" s="327">
        <v>40869</v>
      </c>
      <c r="H63" s="327">
        <v>7261.3</v>
      </c>
      <c r="I63" s="327">
        <v>8989.5</v>
      </c>
      <c r="J63" s="327">
        <v>977.5</v>
      </c>
      <c r="K63" s="326">
        <v>136.4</v>
      </c>
      <c r="L63" s="337">
        <v>110582.9</v>
      </c>
      <c r="M63" s="331">
        <v>25052.799999999999</v>
      </c>
      <c r="N63" s="337">
        <v>146373.20000000001</v>
      </c>
      <c r="O63" s="338">
        <v>170474.8</v>
      </c>
      <c r="P63" s="331">
        <v>52959.5</v>
      </c>
      <c r="Q63" s="339">
        <v>5810.5</v>
      </c>
      <c r="R63" s="340">
        <v>107412.2</v>
      </c>
      <c r="S63" s="339">
        <v>1379.4</v>
      </c>
      <c r="T63" s="340">
        <v>2913.2</v>
      </c>
      <c r="U63" s="339">
        <v>0</v>
      </c>
      <c r="V63" s="341">
        <v>69427.3</v>
      </c>
      <c r="W63" s="341">
        <v>-93528.9</v>
      </c>
      <c r="X63" s="306"/>
      <c r="Y63" s="335">
        <v>4.4139999999999997</v>
      </c>
      <c r="Z63" s="335">
        <v>4.2028999999999996</v>
      </c>
      <c r="AA63" s="335">
        <v>1.0502</v>
      </c>
      <c r="AB63" s="343">
        <v>9050.7000000000007</v>
      </c>
    </row>
    <row r="64" spans="1:28" s="307" customFormat="1" hidden="1">
      <c r="A64" s="302" t="s">
        <v>383</v>
      </c>
      <c r="B64" s="325">
        <v>261500.79999999999</v>
      </c>
      <c r="C64" s="326">
        <v>34454.6</v>
      </c>
      <c r="D64" s="326">
        <v>226898.1</v>
      </c>
      <c r="E64" s="327">
        <v>158736.70000000001</v>
      </c>
      <c r="F64" s="327">
        <v>8152.7</v>
      </c>
      <c r="G64" s="327">
        <v>41931</v>
      </c>
      <c r="H64" s="327">
        <v>7560.8</v>
      </c>
      <c r="I64" s="327">
        <v>9441.6</v>
      </c>
      <c r="J64" s="327">
        <v>1075.2149999999999</v>
      </c>
      <c r="K64" s="326">
        <v>148</v>
      </c>
      <c r="L64" s="337">
        <v>115102.6</v>
      </c>
      <c r="M64" s="331">
        <v>26578.9</v>
      </c>
      <c r="N64" s="337">
        <v>146398.20000000001</v>
      </c>
      <c r="O64" s="338">
        <v>175035.3</v>
      </c>
      <c r="P64" s="331">
        <v>54723.1</v>
      </c>
      <c r="Q64" s="339">
        <v>6188.7</v>
      </c>
      <c r="R64" s="340">
        <v>109639.4</v>
      </c>
      <c r="S64" s="339">
        <v>1493</v>
      </c>
      <c r="T64" s="340">
        <v>2991.2</v>
      </c>
      <c r="U64" s="339">
        <v>0</v>
      </c>
      <c r="V64" s="341">
        <v>67142.899999999994</v>
      </c>
      <c r="W64" s="341">
        <v>-95780.1</v>
      </c>
      <c r="X64" s="306"/>
      <c r="Y64" s="335">
        <v>4.3305999999999996</v>
      </c>
      <c r="Z64" s="335">
        <v>4.2903000000000002</v>
      </c>
      <c r="AA64" s="335">
        <v>1.0094000000000001</v>
      </c>
      <c r="AB64" s="343">
        <v>9580.5</v>
      </c>
    </row>
    <row r="65" spans="1:28" s="307" customFormat="1" hidden="1">
      <c r="A65" s="302" t="s">
        <v>384</v>
      </c>
      <c r="B65" s="325">
        <v>268867.8</v>
      </c>
      <c r="C65" s="326">
        <v>38082.699999999997</v>
      </c>
      <c r="D65" s="326">
        <v>230617.9</v>
      </c>
      <c r="E65" s="327">
        <v>159256.9</v>
      </c>
      <c r="F65" s="327">
        <v>7469.9</v>
      </c>
      <c r="G65" s="327">
        <v>47308.800000000003</v>
      </c>
      <c r="H65" s="327">
        <v>7343.6</v>
      </c>
      <c r="I65" s="327">
        <v>7434.2</v>
      </c>
      <c r="J65" s="327">
        <v>1804.4</v>
      </c>
      <c r="K65" s="326">
        <v>167.3</v>
      </c>
      <c r="L65" s="337">
        <v>110558.7</v>
      </c>
      <c r="M65" s="331">
        <v>26519.9</v>
      </c>
      <c r="N65" s="337">
        <v>158309.1</v>
      </c>
      <c r="O65" s="338">
        <v>177050</v>
      </c>
      <c r="P65" s="331">
        <v>56135.199999999997</v>
      </c>
      <c r="Q65" s="339">
        <v>7029.4</v>
      </c>
      <c r="R65" s="340">
        <v>106710.8</v>
      </c>
      <c r="S65" s="339">
        <v>1592.6</v>
      </c>
      <c r="T65" s="340">
        <v>3202.3</v>
      </c>
      <c r="U65" s="339">
        <v>2379.8000000000002</v>
      </c>
      <c r="V65" s="341">
        <v>67997</v>
      </c>
      <c r="W65" s="341">
        <v>-86737.8</v>
      </c>
      <c r="X65" s="306"/>
      <c r="Y65" s="335">
        <v>4.1688999999999998</v>
      </c>
      <c r="Z65" s="335">
        <v>4.1482999999999999</v>
      </c>
      <c r="AA65" s="335">
        <v>1.0049999999999999</v>
      </c>
      <c r="AB65" s="343">
        <v>9290.5</v>
      </c>
    </row>
    <row r="66" spans="1:28" s="307" customFormat="1" hidden="1">
      <c r="A66" s="302" t="s">
        <v>385</v>
      </c>
      <c r="B66" s="325">
        <v>261040.5</v>
      </c>
      <c r="C66" s="326">
        <v>33515.800000000003</v>
      </c>
      <c r="D66" s="326">
        <v>227336.8</v>
      </c>
      <c r="E66" s="327">
        <v>163573</v>
      </c>
      <c r="F66" s="327">
        <v>6722.6</v>
      </c>
      <c r="G66" s="327">
        <v>40078.199999999997</v>
      </c>
      <c r="H66" s="327">
        <v>7342.3</v>
      </c>
      <c r="I66" s="327">
        <v>8381.2999999999993</v>
      </c>
      <c r="J66" s="327">
        <v>1239.3325</v>
      </c>
      <c r="K66" s="326">
        <v>187.9</v>
      </c>
      <c r="L66" s="337">
        <v>111945.1</v>
      </c>
      <c r="M66" s="331">
        <v>27138.2</v>
      </c>
      <c r="N66" s="337">
        <v>149095.4</v>
      </c>
      <c r="O66" s="338">
        <v>180526.2</v>
      </c>
      <c r="P66" s="331">
        <v>56569.1</v>
      </c>
      <c r="Q66" s="339">
        <v>7078.5</v>
      </c>
      <c r="R66" s="340">
        <v>109942.5</v>
      </c>
      <c r="S66" s="339">
        <v>1432.5</v>
      </c>
      <c r="T66" s="340">
        <v>3249.8</v>
      </c>
      <c r="U66" s="339">
        <v>2253.8000000000002</v>
      </c>
      <c r="V66" s="341">
        <v>60856</v>
      </c>
      <c r="W66" s="341">
        <v>-92286.8</v>
      </c>
      <c r="X66" s="306"/>
      <c r="Y66" s="335">
        <v>4.125</v>
      </c>
      <c r="Z66" s="335">
        <v>4.2076000000000002</v>
      </c>
      <c r="AA66" s="335">
        <v>0.98040000000000005</v>
      </c>
      <c r="AB66" s="343">
        <v>9415.7999999999993</v>
      </c>
    </row>
    <row r="67" spans="1:28" s="307" customFormat="1" hidden="1">
      <c r="A67" s="302" t="s">
        <v>386</v>
      </c>
      <c r="B67" s="325">
        <v>264628.09999999998</v>
      </c>
      <c r="C67" s="326">
        <v>33138.199999999997</v>
      </c>
      <c r="D67" s="326">
        <v>231293.7</v>
      </c>
      <c r="E67" s="327">
        <v>165756.70000000001</v>
      </c>
      <c r="F67" s="327">
        <v>7292.6</v>
      </c>
      <c r="G67" s="327">
        <v>40043.599999999999</v>
      </c>
      <c r="H67" s="327">
        <v>7381.3</v>
      </c>
      <c r="I67" s="327">
        <v>9664.6</v>
      </c>
      <c r="J67" s="327">
        <v>1154.8975</v>
      </c>
      <c r="K67" s="326">
        <v>196.2</v>
      </c>
      <c r="L67" s="337">
        <v>112090.1</v>
      </c>
      <c r="M67" s="331">
        <v>27649.9</v>
      </c>
      <c r="N67" s="337">
        <v>152538</v>
      </c>
      <c r="O67" s="338">
        <v>182170.4</v>
      </c>
      <c r="P67" s="331">
        <v>57326.2</v>
      </c>
      <c r="Q67" s="339">
        <v>7789.5</v>
      </c>
      <c r="R67" s="340">
        <v>110338.9</v>
      </c>
      <c r="S67" s="339">
        <v>1397.1</v>
      </c>
      <c r="T67" s="340">
        <v>3214.8</v>
      </c>
      <c r="U67" s="339">
        <v>2103.8000000000002</v>
      </c>
      <c r="V67" s="341">
        <v>61995.7</v>
      </c>
      <c r="W67" s="341">
        <v>-91628.1</v>
      </c>
      <c r="X67" s="306"/>
      <c r="Y67" s="335">
        <v>4.0538999999999996</v>
      </c>
      <c r="Z67" s="335">
        <v>4.1531000000000002</v>
      </c>
      <c r="AA67" s="335">
        <v>0.97609999999999997</v>
      </c>
      <c r="AB67" s="343">
        <v>9658.7000000000007</v>
      </c>
    </row>
    <row r="68" spans="1:28" s="307" customFormat="1" hidden="1">
      <c r="A68" s="302" t="s">
        <v>387</v>
      </c>
      <c r="B68" s="325">
        <v>269788.09999999998</v>
      </c>
      <c r="C68" s="326">
        <v>32957.4</v>
      </c>
      <c r="D68" s="326">
        <v>236640.8</v>
      </c>
      <c r="E68" s="327">
        <v>167789.7</v>
      </c>
      <c r="F68" s="327">
        <v>7525.4</v>
      </c>
      <c r="G68" s="327">
        <v>41847</v>
      </c>
      <c r="H68" s="327">
        <v>7813.5</v>
      </c>
      <c r="I68" s="327">
        <v>9970.1</v>
      </c>
      <c r="J68" s="327">
        <v>1695</v>
      </c>
      <c r="K68" s="326">
        <v>190</v>
      </c>
      <c r="L68" s="337">
        <v>115330.1</v>
      </c>
      <c r="M68" s="331">
        <v>29087</v>
      </c>
      <c r="N68" s="337">
        <v>154458.1</v>
      </c>
      <c r="O68" s="338">
        <v>184635</v>
      </c>
      <c r="P68" s="331">
        <v>58937.8</v>
      </c>
      <c r="Q68" s="339">
        <v>8185.6</v>
      </c>
      <c r="R68" s="340">
        <v>110732.6</v>
      </c>
      <c r="S68" s="339">
        <v>1475.5</v>
      </c>
      <c r="T68" s="340">
        <v>3209.7</v>
      </c>
      <c r="U68" s="339">
        <v>2093.9</v>
      </c>
      <c r="V68" s="341">
        <v>61324.3</v>
      </c>
      <c r="W68" s="341">
        <v>-91501.3</v>
      </c>
      <c r="X68" s="306"/>
      <c r="Y68" s="335">
        <v>3.9649999999999999</v>
      </c>
      <c r="Z68" s="335">
        <v>4.1428000000000003</v>
      </c>
      <c r="AA68" s="335">
        <v>0.95709999999999995</v>
      </c>
      <c r="AB68" s="343">
        <v>10416.299999999999</v>
      </c>
    </row>
    <row r="69" spans="1:28" s="307" customFormat="1" hidden="1">
      <c r="A69" s="302" t="s">
        <v>388</v>
      </c>
      <c r="B69" s="325">
        <v>273158.8</v>
      </c>
      <c r="C69" s="326">
        <v>34619.5</v>
      </c>
      <c r="D69" s="326">
        <v>238350.2</v>
      </c>
      <c r="E69" s="327">
        <v>171404</v>
      </c>
      <c r="F69" s="327">
        <v>7761.6</v>
      </c>
      <c r="G69" s="327">
        <v>39753.1</v>
      </c>
      <c r="H69" s="327">
        <v>8076</v>
      </c>
      <c r="I69" s="327">
        <v>9470.6</v>
      </c>
      <c r="J69" s="327">
        <v>1885</v>
      </c>
      <c r="K69" s="326">
        <v>189.1</v>
      </c>
      <c r="L69" s="337">
        <v>120012.4</v>
      </c>
      <c r="M69" s="331">
        <v>29834.5</v>
      </c>
      <c r="N69" s="337">
        <v>153146.29999999999</v>
      </c>
      <c r="O69" s="338">
        <v>188320.1</v>
      </c>
      <c r="P69" s="331">
        <v>59947.6</v>
      </c>
      <c r="Q69" s="339">
        <v>8254.2000000000007</v>
      </c>
      <c r="R69" s="340">
        <v>113084.8</v>
      </c>
      <c r="S69" s="339">
        <v>1590.8</v>
      </c>
      <c r="T69" s="340">
        <v>3224</v>
      </c>
      <c r="U69" s="339">
        <v>2218.8000000000002</v>
      </c>
      <c r="V69" s="341">
        <v>63256.2</v>
      </c>
      <c r="W69" s="341">
        <v>-98429.9</v>
      </c>
      <c r="X69" s="306"/>
      <c r="Y69" s="335">
        <v>4.0225999999999997</v>
      </c>
      <c r="Z69" s="335">
        <v>4.4234</v>
      </c>
      <c r="AA69" s="335">
        <v>0.90939999999999999</v>
      </c>
      <c r="AB69" s="343">
        <v>10320.4</v>
      </c>
    </row>
    <row r="70" spans="1:28" s="307" customFormat="1" hidden="1">
      <c r="A70" s="302" t="s">
        <v>389</v>
      </c>
      <c r="B70" s="325">
        <v>276886.40000000002</v>
      </c>
      <c r="C70" s="326">
        <v>33960.400000000001</v>
      </c>
      <c r="D70" s="326">
        <v>242730.4</v>
      </c>
      <c r="E70" s="327">
        <v>172984.3</v>
      </c>
      <c r="F70" s="327">
        <v>7582</v>
      </c>
      <c r="G70" s="327">
        <v>42032.4</v>
      </c>
      <c r="H70" s="327">
        <v>8046.5</v>
      </c>
      <c r="I70" s="327">
        <v>9984</v>
      </c>
      <c r="J70" s="327">
        <v>2101.1</v>
      </c>
      <c r="K70" s="326">
        <v>195.5</v>
      </c>
      <c r="L70" s="337">
        <v>118795.8</v>
      </c>
      <c r="M70" s="331">
        <v>29049.7</v>
      </c>
      <c r="N70" s="337">
        <v>158090.6</v>
      </c>
      <c r="O70" s="338">
        <v>190755.9</v>
      </c>
      <c r="P70" s="331">
        <v>61690.2</v>
      </c>
      <c r="Q70" s="339">
        <v>8442.4</v>
      </c>
      <c r="R70" s="340">
        <v>113711.5</v>
      </c>
      <c r="S70" s="339">
        <v>1391.6</v>
      </c>
      <c r="T70" s="340">
        <v>3266.4</v>
      </c>
      <c r="U70" s="339">
        <v>2253.8000000000002</v>
      </c>
      <c r="V70" s="341">
        <v>63940.2</v>
      </c>
      <c r="W70" s="341">
        <v>-96605.5</v>
      </c>
      <c r="X70" s="306"/>
      <c r="Y70" s="335">
        <v>4.0894000000000004</v>
      </c>
      <c r="Z70" s="335">
        <v>4.3914</v>
      </c>
      <c r="AA70" s="335">
        <v>0.93120000000000003</v>
      </c>
      <c r="AB70" s="343">
        <v>10325.299999999999</v>
      </c>
    </row>
    <row r="71" spans="1:28" s="307" customFormat="1" hidden="1">
      <c r="A71" s="302" t="s">
        <v>390</v>
      </c>
      <c r="B71" s="325">
        <v>291886.90000000002</v>
      </c>
      <c r="C71" s="326">
        <v>35116</v>
      </c>
      <c r="D71" s="326">
        <v>256577.3</v>
      </c>
      <c r="E71" s="327">
        <v>177312.5</v>
      </c>
      <c r="F71" s="327">
        <v>16159.7</v>
      </c>
      <c r="G71" s="327">
        <v>43078.6</v>
      </c>
      <c r="H71" s="327">
        <v>8378</v>
      </c>
      <c r="I71" s="327">
        <v>9757</v>
      </c>
      <c r="J71" s="327">
        <v>1891.5</v>
      </c>
      <c r="K71" s="326">
        <v>193.5</v>
      </c>
      <c r="L71" s="337">
        <v>122195.2</v>
      </c>
      <c r="M71" s="331">
        <v>29042.2</v>
      </c>
      <c r="N71" s="337">
        <v>169691.7</v>
      </c>
      <c r="O71" s="338">
        <v>204176.9</v>
      </c>
      <c r="P71" s="331">
        <v>72117.5</v>
      </c>
      <c r="Q71" s="339">
        <v>9019</v>
      </c>
      <c r="R71" s="340">
        <v>115922.4</v>
      </c>
      <c r="S71" s="339">
        <v>1535.4</v>
      </c>
      <c r="T71" s="340">
        <v>3348.9</v>
      </c>
      <c r="U71" s="339">
        <v>2233.8000000000002</v>
      </c>
      <c r="V71" s="341">
        <v>64509.5</v>
      </c>
      <c r="W71" s="341">
        <v>-98994.7</v>
      </c>
      <c r="X71" s="306"/>
      <c r="Y71" s="335">
        <v>4.2074999999999996</v>
      </c>
      <c r="Z71" s="335">
        <v>4.3906999999999998</v>
      </c>
      <c r="AA71" s="335">
        <v>0.95830000000000004</v>
      </c>
      <c r="AB71" s="343">
        <v>10187.4</v>
      </c>
    </row>
    <row r="72" spans="1:28" s="307" customFormat="1" hidden="1">
      <c r="A72" s="302" t="s">
        <v>391</v>
      </c>
      <c r="B72" s="325">
        <v>284515.7</v>
      </c>
      <c r="C72" s="326">
        <v>35088.400000000001</v>
      </c>
      <c r="D72" s="326">
        <v>249169.3</v>
      </c>
      <c r="E72" s="327">
        <v>177762.2</v>
      </c>
      <c r="F72" s="327">
        <v>6438.1</v>
      </c>
      <c r="G72" s="327">
        <v>44385.3</v>
      </c>
      <c r="H72" s="327">
        <v>8752.5</v>
      </c>
      <c r="I72" s="327">
        <v>9594.6</v>
      </c>
      <c r="J72" s="327">
        <v>2236.5</v>
      </c>
      <c r="K72" s="326">
        <v>258</v>
      </c>
      <c r="L72" s="337">
        <v>121509.5</v>
      </c>
      <c r="M72" s="331">
        <v>30295.599999999999</v>
      </c>
      <c r="N72" s="337">
        <v>163006.20000000001</v>
      </c>
      <c r="O72" s="338">
        <v>197371.5</v>
      </c>
      <c r="P72" s="331">
        <v>64569.599999999999</v>
      </c>
      <c r="Q72" s="339">
        <v>8995</v>
      </c>
      <c r="R72" s="340">
        <v>115899</v>
      </c>
      <c r="S72" s="339">
        <v>1626.1</v>
      </c>
      <c r="T72" s="340">
        <v>3432.1</v>
      </c>
      <c r="U72" s="339">
        <v>2849.6</v>
      </c>
      <c r="V72" s="341">
        <v>62055.1</v>
      </c>
      <c r="W72" s="341">
        <v>-96420.4</v>
      </c>
      <c r="X72" s="306"/>
      <c r="Y72" s="335">
        <v>4.0107999999999997</v>
      </c>
      <c r="Z72" s="335">
        <v>4.3388</v>
      </c>
      <c r="AA72" s="335">
        <v>0.9244</v>
      </c>
      <c r="AB72" s="343">
        <v>10861.8</v>
      </c>
    </row>
    <row r="73" spans="1:28" s="307" customFormat="1" hidden="1">
      <c r="A73" s="302" t="s">
        <v>392</v>
      </c>
      <c r="B73" s="325">
        <v>285171</v>
      </c>
      <c r="C73" s="326">
        <v>34547.699999999997</v>
      </c>
      <c r="D73" s="326">
        <v>250367.2</v>
      </c>
      <c r="E73" s="327">
        <v>179416.8</v>
      </c>
      <c r="F73" s="327">
        <v>7405.3</v>
      </c>
      <c r="G73" s="327">
        <v>43092.800000000003</v>
      </c>
      <c r="H73" s="327">
        <v>8683.7999999999993</v>
      </c>
      <c r="I73" s="327">
        <v>9674.4</v>
      </c>
      <c r="J73" s="327">
        <v>2094</v>
      </c>
      <c r="K73" s="326">
        <v>256.10000000000002</v>
      </c>
      <c r="L73" s="337">
        <v>119517.2</v>
      </c>
      <c r="M73" s="331">
        <v>30522.6</v>
      </c>
      <c r="N73" s="337">
        <v>165653.70000000001</v>
      </c>
      <c r="O73" s="338">
        <v>200827.9</v>
      </c>
      <c r="P73" s="331">
        <v>65805</v>
      </c>
      <c r="Q73" s="339">
        <v>9305.4</v>
      </c>
      <c r="R73" s="340">
        <v>117815</v>
      </c>
      <c r="S73" s="339">
        <v>1385.4</v>
      </c>
      <c r="T73" s="340">
        <v>3542.5</v>
      </c>
      <c r="U73" s="339">
        <v>2974.6</v>
      </c>
      <c r="V73" s="341">
        <v>60747.3</v>
      </c>
      <c r="W73" s="341">
        <v>-95921.5</v>
      </c>
      <c r="X73" s="306"/>
      <c r="Y73" s="335">
        <v>3.9157000000000002</v>
      </c>
      <c r="Z73" s="335">
        <v>4.3811999999999998</v>
      </c>
      <c r="AA73" s="335">
        <v>0.89380000000000004</v>
      </c>
      <c r="AB73" s="343">
        <v>10982.5</v>
      </c>
    </row>
    <row r="74" spans="1:28" s="307" customFormat="1" hidden="1">
      <c r="A74" s="302" t="s">
        <v>393</v>
      </c>
      <c r="B74" s="325">
        <v>289140.09999999998</v>
      </c>
      <c r="C74" s="326">
        <v>34689.5</v>
      </c>
      <c r="D74" s="326">
        <v>254162.7</v>
      </c>
      <c r="E74" s="327">
        <v>182221.7</v>
      </c>
      <c r="F74" s="327">
        <v>6924.9</v>
      </c>
      <c r="G74" s="327">
        <v>43032</v>
      </c>
      <c r="H74" s="327">
        <v>8941.2000000000007</v>
      </c>
      <c r="I74" s="327">
        <v>10498.3</v>
      </c>
      <c r="J74" s="327">
        <v>2544.6999999999998</v>
      </c>
      <c r="K74" s="326">
        <v>288</v>
      </c>
      <c r="L74" s="337">
        <v>122088.1</v>
      </c>
      <c r="M74" s="331">
        <v>30552.6</v>
      </c>
      <c r="N74" s="337">
        <v>167052</v>
      </c>
      <c r="O74" s="338">
        <v>205465.5</v>
      </c>
      <c r="P74" s="331">
        <v>67424</v>
      </c>
      <c r="Q74" s="339">
        <v>9859.2000000000007</v>
      </c>
      <c r="R74" s="340">
        <v>120298</v>
      </c>
      <c r="S74" s="339">
        <v>1528</v>
      </c>
      <c r="T74" s="340">
        <v>3741.7</v>
      </c>
      <c r="U74" s="339">
        <v>2614.6</v>
      </c>
      <c r="V74" s="341">
        <v>64473.3</v>
      </c>
      <c r="W74" s="341">
        <v>-102886.8</v>
      </c>
      <c r="X74" s="306"/>
      <c r="Y74" s="335">
        <v>3.996</v>
      </c>
      <c r="Z74" s="335">
        <v>4.5404</v>
      </c>
      <c r="AA74" s="335">
        <v>0.88009999999999999</v>
      </c>
      <c r="AB74" s="343">
        <v>10832</v>
      </c>
    </row>
    <row r="75" spans="1:28" s="307" customFormat="1" hidden="1">
      <c r="A75" s="302" t="s">
        <v>394</v>
      </c>
      <c r="B75" s="325">
        <v>295734.8</v>
      </c>
      <c r="C75" s="326">
        <v>34085.4</v>
      </c>
      <c r="D75" s="326">
        <v>261362.7</v>
      </c>
      <c r="E75" s="327">
        <v>186319.1</v>
      </c>
      <c r="F75" s="327">
        <v>8685.4</v>
      </c>
      <c r="G75" s="327">
        <v>44085</v>
      </c>
      <c r="H75" s="327">
        <v>9235.1</v>
      </c>
      <c r="I75" s="327">
        <v>10480.6</v>
      </c>
      <c r="J75" s="327">
        <v>2557.4</v>
      </c>
      <c r="K75" s="326">
        <v>286.7</v>
      </c>
      <c r="L75" s="337">
        <v>138895.70000000001</v>
      </c>
      <c r="M75" s="331">
        <v>35319.9</v>
      </c>
      <c r="N75" s="337">
        <v>156839.1</v>
      </c>
      <c r="O75" s="338">
        <v>209232.5</v>
      </c>
      <c r="P75" s="331">
        <v>68989.600000000006</v>
      </c>
      <c r="Q75" s="339">
        <v>9782.4</v>
      </c>
      <c r="R75" s="340">
        <v>121781.5</v>
      </c>
      <c r="S75" s="339">
        <v>1696.9</v>
      </c>
      <c r="T75" s="340">
        <v>4027.5</v>
      </c>
      <c r="U75" s="339">
        <v>2954.6</v>
      </c>
      <c r="V75" s="341">
        <v>51969</v>
      </c>
      <c r="W75" s="341">
        <v>-104362.5</v>
      </c>
      <c r="X75" s="306"/>
      <c r="Y75" s="335">
        <v>3.9325000000000001</v>
      </c>
      <c r="Z75" s="335">
        <v>4.6844999999999999</v>
      </c>
      <c r="AA75" s="335">
        <v>0.83950000000000002</v>
      </c>
      <c r="AB75" s="343">
        <v>11224.9</v>
      </c>
    </row>
    <row r="76" spans="1:28" s="307" customFormat="1" hidden="1">
      <c r="A76" s="302" t="s">
        <v>395</v>
      </c>
      <c r="B76" s="325">
        <v>299052.90000000002</v>
      </c>
      <c r="C76" s="326">
        <v>33545.4</v>
      </c>
      <c r="D76" s="326">
        <v>265204.59999999998</v>
      </c>
      <c r="E76" s="327">
        <v>188442</v>
      </c>
      <c r="F76" s="327">
        <v>8939.7000000000007</v>
      </c>
      <c r="G76" s="327">
        <v>46073.4</v>
      </c>
      <c r="H76" s="327">
        <v>9128</v>
      </c>
      <c r="I76" s="327">
        <v>9753.9</v>
      </c>
      <c r="J76" s="327">
        <v>2867.6</v>
      </c>
      <c r="K76" s="326">
        <v>302.89999999999998</v>
      </c>
      <c r="L76" s="337">
        <v>137640.9</v>
      </c>
      <c r="M76" s="331">
        <v>35452.5</v>
      </c>
      <c r="N76" s="337">
        <v>161412</v>
      </c>
      <c r="O76" s="338">
        <v>210880.4</v>
      </c>
      <c r="P76" s="331">
        <v>69847.8</v>
      </c>
      <c r="Q76" s="339">
        <v>9736</v>
      </c>
      <c r="R76" s="340">
        <v>122195.1</v>
      </c>
      <c r="S76" s="339">
        <v>1579</v>
      </c>
      <c r="T76" s="340">
        <v>4547.8999999999996</v>
      </c>
      <c r="U76" s="339">
        <v>2974.6</v>
      </c>
      <c r="V76" s="341">
        <v>50520.9</v>
      </c>
      <c r="W76" s="341">
        <v>-99989.3</v>
      </c>
      <c r="X76" s="306"/>
      <c r="Y76" s="335">
        <v>3.8824000000000001</v>
      </c>
      <c r="Z76" s="335">
        <v>4.4734999999999996</v>
      </c>
      <c r="AA76" s="335">
        <v>0.8679</v>
      </c>
      <c r="AB76" s="343">
        <v>11166.9</v>
      </c>
    </row>
    <row r="77" spans="1:28" s="307" customFormat="1" hidden="1">
      <c r="A77" s="302" t="s">
        <v>396</v>
      </c>
      <c r="B77" s="325">
        <v>300757.3</v>
      </c>
      <c r="C77" s="326">
        <v>34112.699999999997</v>
      </c>
      <c r="D77" s="326">
        <v>266311.40000000002</v>
      </c>
      <c r="E77" s="327">
        <v>191075.7</v>
      </c>
      <c r="F77" s="327">
        <v>8436.1</v>
      </c>
      <c r="G77" s="327">
        <v>46599.6</v>
      </c>
      <c r="H77" s="327">
        <v>8908.6</v>
      </c>
      <c r="I77" s="327">
        <v>7767.9</v>
      </c>
      <c r="J77" s="327">
        <v>3523.5</v>
      </c>
      <c r="K77" s="326">
        <v>333.1</v>
      </c>
      <c r="L77" s="337">
        <v>131761.5</v>
      </c>
      <c r="M77" s="331">
        <v>34184.699999999997</v>
      </c>
      <c r="N77" s="337">
        <v>168995.8</v>
      </c>
      <c r="O77" s="338">
        <v>207549.1</v>
      </c>
      <c r="P77" s="331">
        <v>70680.3</v>
      </c>
      <c r="Q77" s="339">
        <v>9641.5</v>
      </c>
      <c r="R77" s="340">
        <v>119852.4</v>
      </c>
      <c r="S77" s="339">
        <v>1447.8</v>
      </c>
      <c r="T77" s="340">
        <v>5357.3</v>
      </c>
      <c r="U77" s="339">
        <v>569.9</v>
      </c>
      <c r="V77" s="341">
        <v>56054.5</v>
      </c>
      <c r="W77" s="341">
        <v>-94607.9</v>
      </c>
      <c r="X77" s="306"/>
      <c r="Y77" s="335">
        <v>3.8544</v>
      </c>
      <c r="Z77" s="335">
        <v>4.1432000000000002</v>
      </c>
      <c r="AA77" s="335">
        <v>0.93030000000000002</v>
      </c>
      <c r="AB77" s="343">
        <v>10778.1</v>
      </c>
    </row>
    <row r="78" spans="1:28" s="307" customFormat="1" hidden="1">
      <c r="A78" s="302" t="s">
        <v>397</v>
      </c>
      <c r="B78" s="325">
        <v>299239.7</v>
      </c>
      <c r="C78" s="326">
        <v>31964.2</v>
      </c>
      <c r="D78" s="326">
        <v>267012.3</v>
      </c>
      <c r="E78" s="327">
        <v>194895.2</v>
      </c>
      <c r="F78" s="327">
        <v>8940.7000000000007</v>
      </c>
      <c r="G78" s="327">
        <v>42601</v>
      </c>
      <c r="H78" s="327">
        <v>9031.4</v>
      </c>
      <c r="I78" s="327">
        <v>8485.7999999999993</v>
      </c>
      <c r="J78" s="327">
        <v>3058.2</v>
      </c>
      <c r="K78" s="326">
        <v>263.2</v>
      </c>
      <c r="L78" s="337">
        <v>131155.79999999999</v>
      </c>
      <c r="M78" s="331">
        <v>34501.1</v>
      </c>
      <c r="N78" s="337">
        <v>168083.9</v>
      </c>
      <c r="O78" s="338">
        <v>209656.2</v>
      </c>
      <c r="P78" s="331">
        <v>70831.5</v>
      </c>
      <c r="Q78" s="339">
        <v>9619.9</v>
      </c>
      <c r="R78" s="340">
        <v>121733.2</v>
      </c>
      <c r="S78" s="339">
        <v>1379.5</v>
      </c>
      <c r="T78" s="340">
        <v>5297.1</v>
      </c>
      <c r="U78" s="339">
        <v>794.9</v>
      </c>
      <c r="V78" s="341">
        <v>52028.9</v>
      </c>
      <c r="W78" s="341">
        <v>-93601.2</v>
      </c>
      <c r="X78" s="306"/>
      <c r="Y78" s="335">
        <v>3.8014999999999999</v>
      </c>
      <c r="Z78" s="335">
        <v>4.0879000000000003</v>
      </c>
      <c r="AA78" s="335">
        <v>0.92989999999999995</v>
      </c>
      <c r="AB78" s="343">
        <v>11049</v>
      </c>
    </row>
    <row r="79" spans="1:28" s="307" customFormat="1" hidden="1">
      <c r="A79" s="302" t="s">
        <v>398</v>
      </c>
      <c r="B79" s="325">
        <v>303883.5</v>
      </c>
      <c r="C79" s="326">
        <v>32508.3</v>
      </c>
      <c r="D79" s="326">
        <v>271090.59999999998</v>
      </c>
      <c r="E79" s="327">
        <v>198290.8</v>
      </c>
      <c r="F79" s="327">
        <v>8967.9</v>
      </c>
      <c r="G79" s="327">
        <v>41437.599999999999</v>
      </c>
      <c r="H79" s="327">
        <v>8993.1</v>
      </c>
      <c r="I79" s="327">
        <v>9910.2999999999993</v>
      </c>
      <c r="J79" s="327">
        <v>3491</v>
      </c>
      <c r="K79" s="326">
        <v>284.60000000000002</v>
      </c>
      <c r="L79" s="337">
        <v>133504.29999999999</v>
      </c>
      <c r="M79" s="331">
        <v>35567.9</v>
      </c>
      <c r="N79" s="337">
        <v>170379.2</v>
      </c>
      <c r="O79" s="338">
        <v>210457.8</v>
      </c>
      <c r="P79" s="331">
        <v>70972.100000000006</v>
      </c>
      <c r="Q79" s="339">
        <v>9612</v>
      </c>
      <c r="R79" s="340">
        <v>122859.3</v>
      </c>
      <c r="S79" s="339">
        <v>1326.2</v>
      </c>
      <c r="T79" s="340">
        <v>5228.2</v>
      </c>
      <c r="U79" s="339">
        <v>460</v>
      </c>
      <c r="V79" s="341">
        <v>53123</v>
      </c>
      <c r="W79" s="341">
        <v>-93201.600000000006</v>
      </c>
      <c r="X79" s="306"/>
      <c r="Y79" s="335">
        <v>3.7534999999999998</v>
      </c>
      <c r="Z79" s="335">
        <v>4.0749000000000004</v>
      </c>
      <c r="AA79" s="335">
        <v>0.92110000000000003</v>
      </c>
      <c r="AB79" s="343">
        <v>11124.7</v>
      </c>
    </row>
    <row r="80" spans="1:28" s="307" customFormat="1" hidden="1">
      <c r="A80" s="302" t="s">
        <v>399</v>
      </c>
      <c r="B80" s="325">
        <v>309465.7</v>
      </c>
      <c r="C80" s="326">
        <v>33544.5</v>
      </c>
      <c r="D80" s="326">
        <v>275521.3</v>
      </c>
      <c r="E80" s="327">
        <v>201107.4</v>
      </c>
      <c r="F80" s="327">
        <v>7790</v>
      </c>
      <c r="G80" s="327">
        <v>43996.9</v>
      </c>
      <c r="H80" s="327">
        <v>9174.2999999999993</v>
      </c>
      <c r="I80" s="327">
        <v>9688.9</v>
      </c>
      <c r="J80" s="327">
        <v>3763.8</v>
      </c>
      <c r="K80" s="326">
        <v>399.9</v>
      </c>
      <c r="L80" s="337">
        <v>136760.1</v>
      </c>
      <c r="M80" s="331">
        <v>37810.400000000001</v>
      </c>
      <c r="N80" s="337">
        <v>172705.6</v>
      </c>
      <c r="O80" s="338">
        <v>211021.3</v>
      </c>
      <c r="P80" s="331">
        <v>71378.7</v>
      </c>
      <c r="Q80" s="339">
        <v>9669.1</v>
      </c>
      <c r="R80" s="340">
        <v>123426.5</v>
      </c>
      <c r="S80" s="339">
        <v>1388.5</v>
      </c>
      <c r="T80" s="340">
        <v>5158.3999999999996</v>
      </c>
      <c r="U80" s="339">
        <v>0</v>
      </c>
      <c r="V80" s="341">
        <v>53616.3</v>
      </c>
      <c r="W80" s="341">
        <v>-91931.9</v>
      </c>
      <c r="X80" s="306"/>
      <c r="Y80" s="335">
        <v>3.617</v>
      </c>
      <c r="Z80" s="335">
        <v>4.0999999999999996</v>
      </c>
      <c r="AA80" s="335">
        <v>0.88219999999999998</v>
      </c>
      <c r="AB80" s="343">
        <v>12358</v>
      </c>
    </row>
    <row r="81" spans="1:28" s="307" customFormat="1" hidden="1">
      <c r="A81" s="302" t="s">
        <v>400</v>
      </c>
      <c r="B81" s="325">
        <v>310608.7</v>
      </c>
      <c r="C81" s="326">
        <v>34486.400000000001</v>
      </c>
      <c r="D81" s="326">
        <v>275832.59999999998</v>
      </c>
      <c r="E81" s="327">
        <v>201528.9</v>
      </c>
      <c r="F81" s="327">
        <v>8770.6</v>
      </c>
      <c r="G81" s="327">
        <v>43371.3</v>
      </c>
      <c r="H81" s="327">
        <v>9431.9</v>
      </c>
      <c r="I81" s="327">
        <v>9365.9</v>
      </c>
      <c r="J81" s="327">
        <v>3364.1</v>
      </c>
      <c r="K81" s="326">
        <v>289.7</v>
      </c>
      <c r="L81" s="337">
        <v>132615</v>
      </c>
      <c r="M81" s="331">
        <v>37500</v>
      </c>
      <c r="N81" s="337">
        <v>177993.8</v>
      </c>
      <c r="O81" s="338">
        <v>211395.4</v>
      </c>
      <c r="P81" s="331">
        <v>72086.2</v>
      </c>
      <c r="Q81" s="339">
        <v>9392.6</v>
      </c>
      <c r="R81" s="340">
        <v>123356</v>
      </c>
      <c r="S81" s="339">
        <v>1473.1</v>
      </c>
      <c r="T81" s="340">
        <v>5087.6000000000004</v>
      </c>
      <c r="U81" s="339">
        <v>0</v>
      </c>
      <c r="V81" s="341">
        <v>55843.4</v>
      </c>
      <c r="W81" s="341">
        <v>-89245</v>
      </c>
      <c r="X81" s="306"/>
      <c r="Y81" s="335">
        <v>3.5364</v>
      </c>
      <c r="Z81" s="335">
        <v>3.9761000000000002</v>
      </c>
      <c r="AA81" s="335">
        <v>0.88939999999999997</v>
      </c>
      <c r="AB81" s="343">
        <v>12217.8</v>
      </c>
    </row>
    <row r="82" spans="1:28" s="307" customFormat="1" hidden="1">
      <c r="A82" s="302" t="s">
        <v>401</v>
      </c>
      <c r="B82" s="325">
        <v>313034.59999999998</v>
      </c>
      <c r="C82" s="326">
        <v>33796.9</v>
      </c>
      <c r="D82" s="326">
        <v>278939.7</v>
      </c>
      <c r="E82" s="327">
        <v>203373.6</v>
      </c>
      <c r="F82" s="327">
        <v>8884.5</v>
      </c>
      <c r="G82" s="327">
        <v>43915.3</v>
      </c>
      <c r="H82" s="327">
        <v>9576.6</v>
      </c>
      <c r="I82" s="327">
        <v>9933.4</v>
      </c>
      <c r="J82" s="327">
        <v>3256.3</v>
      </c>
      <c r="K82" s="326">
        <v>298</v>
      </c>
      <c r="L82" s="337">
        <v>130055.1</v>
      </c>
      <c r="M82" s="331">
        <v>38286.400000000001</v>
      </c>
      <c r="N82" s="337">
        <v>182979.5</v>
      </c>
      <c r="O82" s="338">
        <v>211577.9</v>
      </c>
      <c r="P82" s="331">
        <v>72822.600000000006</v>
      </c>
      <c r="Q82" s="339">
        <v>9480.4</v>
      </c>
      <c r="R82" s="340">
        <v>122589.7</v>
      </c>
      <c r="S82" s="339">
        <v>1285</v>
      </c>
      <c r="T82" s="340">
        <v>5100.2</v>
      </c>
      <c r="U82" s="339">
        <v>299.97000000000003</v>
      </c>
      <c r="V82" s="341">
        <v>58759.7</v>
      </c>
      <c r="W82" s="341">
        <v>-87358</v>
      </c>
      <c r="X82" s="306"/>
      <c r="Y82" s="335">
        <v>3.3969</v>
      </c>
      <c r="Z82" s="335">
        <v>4.0083000000000002</v>
      </c>
      <c r="AA82" s="335">
        <v>0.84750000000000003</v>
      </c>
      <c r="AB82" s="343">
        <v>12721.1</v>
      </c>
    </row>
    <row r="83" spans="1:28" s="307" customFormat="1" hidden="1">
      <c r="A83" s="302" t="s">
        <v>402</v>
      </c>
      <c r="B83" s="325">
        <v>315025.5</v>
      </c>
      <c r="C83" s="326">
        <v>34961.4</v>
      </c>
      <c r="D83" s="326">
        <v>279763.5</v>
      </c>
      <c r="E83" s="327">
        <v>205921.2</v>
      </c>
      <c r="F83" s="327">
        <v>8373.5</v>
      </c>
      <c r="G83" s="327">
        <v>43008.7</v>
      </c>
      <c r="H83" s="327">
        <v>9704.1</v>
      </c>
      <c r="I83" s="327">
        <v>9352.2000000000007</v>
      </c>
      <c r="J83" s="327">
        <v>3403.9</v>
      </c>
      <c r="K83" s="326">
        <v>300.60000000000002</v>
      </c>
      <c r="L83" s="337">
        <v>127852.1</v>
      </c>
      <c r="M83" s="331">
        <v>37845.1</v>
      </c>
      <c r="N83" s="337">
        <v>187173.4</v>
      </c>
      <c r="O83" s="338">
        <v>213550.3</v>
      </c>
      <c r="P83" s="331">
        <v>73432.3</v>
      </c>
      <c r="Q83" s="339">
        <v>9460</v>
      </c>
      <c r="R83" s="340">
        <v>123795.9</v>
      </c>
      <c r="S83" s="339">
        <v>1464.2</v>
      </c>
      <c r="T83" s="340">
        <v>5398</v>
      </c>
      <c r="U83" s="339">
        <v>0</v>
      </c>
      <c r="V83" s="341">
        <v>56715</v>
      </c>
      <c r="W83" s="341">
        <v>-83091.899999999994</v>
      </c>
      <c r="X83" s="306"/>
      <c r="Y83" s="335">
        <v>3.3782999999999999</v>
      </c>
      <c r="Z83" s="335">
        <v>3.9870999999999999</v>
      </c>
      <c r="AA83" s="335">
        <v>0.84730000000000005</v>
      </c>
      <c r="AB83" s="343">
        <v>13149.6</v>
      </c>
    </row>
    <row r="84" spans="1:28" s="307" customFormat="1" hidden="1">
      <c r="A84" s="302" t="s">
        <v>403</v>
      </c>
      <c r="B84" s="325">
        <v>321103.7</v>
      </c>
      <c r="C84" s="326">
        <v>35301.4</v>
      </c>
      <c r="D84" s="326">
        <v>285499.8</v>
      </c>
      <c r="E84" s="327">
        <v>211151.4</v>
      </c>
      <c r="F84" s="327">
        <v>8311.1</v>
      </c>
      <c r="G84" s="327">
        <v>44220.4</v>
      </c>
      <c r="H84" s="327">
        <v>9712.7000000000007</v>
      </c>
      <c r="I84" s="327">
        <v>8829.6</v>
      </c>
      <c r="J84" s="327">
        <v>3274.5</v>
      </c>
      <c r="K84" s="326">
        <v>302.39999999999998</v>
      </c>
      <c r="L84" s="337">
        <v>137954.70000000001</v>
      </c>
      <c r="M84" s="331">
        <v>37174.5</v>
      </c>
      <c r="N84" s="337">
        <v>183149</v>
      </c>
      <c r="O84" s="338">
        <v>219998.9</v>
      </c>
      <c r="P84" s="331">
        <v>78022.399999999994</v>
      </c>
      <c r="Q84" s="339">
        <v>9899.6</v>
      </c>
      <c r="R84" s="340">
        <v>123832.8</v>
      </c>
      <c r="S84" s="339">
        <v>1486.4</v>
      </c>
      <c r="T84" s="340">
        <v>5961.7</v>
      </c>
      <c r="U84" s="339">
        <v>795.8</v>
      </c>
      <c r="V84" s="341">
        <v>56287.7</v>
      </c>
      <c r="W84" s="341">
        <v>-93137.600000000006</v>
      </c>
      <c r="X84" s="306"/>
      <c r="Y84" s="335">
        <v>3.7109999999999999</v>
      </c>
      <c r="Z84" s="335">
        <v>4.2384000000000004</v>
      </c>
      <c r="AA84" s="335">
        <v>0.87560000000000004</v>
      </c>
      <c r="AB84" s="343">
        <v>12735.9</v>
      </c>
    </row>
    <row r="85" spans="1:28" s="307" customFormat="1" hidden="1">
      <c r="A85" s="302" t="s">
        <v>404</v>
      </c>
      <c r="B85" s="325">
        <v>324942</v>
      </c>
      <c r="C85" s="326">
        <v>35509.5</v>
      </c>
      <c r="D85" s="326">
        <v>289126.7</v>
      </c>
      <c r="E85" s="327">
        <v>213585.9</v>
      </c>
      <c r="F85" s="327">
        <v>8164.6</v>
      </c>
      <c r="G85" s="327">
        <v>45316.6</v>
      </c>
      <c r="H85" s="327">
        <v>9992.7999999999993</v>
      </c>
      <c r="I85" s="327">
        <v>8792.4</v>
      </c>
      <c r="J85" s="327">
        <v>3274.3</v>
      </c>
      <c r="K85" s="326">
        <v>305.89999999999998</v>
      </c>
      <c r="L85" s="337">
        <v>140154.6</v>
      </c>
      <c r="M85" s="331">
        <v>36082.300000000003</v>
      </c>
      <c r="N85" s="337">
        <v>184787.4</v>
      </c>
      <c r="O85" s="338">
        <v>224399.3</v>
      </c>
      <c r="P85" s="331">
        <v>79704.399999999994</v>
      </c>
      <c r="Q85" s="339">
        <v>10113.6</v>
      </c>
      <c r="R85" s="340">
        <v>125585.9</v>
      </c>
      <c r="S85" s="339">
        <v>1395.9</v>
      </c>
      <c r="T85" s="340">
        <v>6312.8</v>
      </c>
      <c r="U85" s="339">
        <v>1286.7</v>
      </c>
      <c r="V85" s="341">
        <v>56151.1</v>
      </c>
      <c r="W85" s="341">
        <v>-95763</v>
      </c>
      <c r="X85" s="306"/>
      <c r="Y85" s="335">
        <v>3.8843000000000001</v>
      </c>
      <c r="Z85" s="335">
        <v>4.2336</v>
      </c>
      <c r="AA85" s="335">
        <v>0.91749999999999998</v>
      </c>
      <c r="AB85" s="343">
        <v>12510.2</v>
      </c>
    </row>
    <row r="86" spans="1:28" s="307" customFormat="1" hidden="1">
      <c r="A86" s="302" t="s">
        <v>405</v>
      </c>
      <c r="B86" s="325">
        <v>327153.5</v>
      </c>
      <c r="C86" s="326">
        <v>36575.9</v>
      </c>
      <c r="D86" s="326">
        <v>290291.59999999998</v>
      </c>
      <c r="E86" s="327">
        <v>214672.2</v>
      </c>
      <c r="F86" s="327">
        <v>8166.6</v>
      </c>
      <c r="G86" s="327">
        <v>45317.7</v>
      </c>
      <c r="H86" s="327">
        <v>9861.2000000000007</v>
      </c>
      <c r="I86" s="327">
        <v>9095.2999999999993</v>
      </c>
      <c r="J86" s="327">
        <v>3178.6</v>
      </c>
      <c r="K86" s="326">
        <v>286</v>
      </c>
      <c r="L86" s="337">
        <v>139706.20000000001</v>
      </c>
      <c r="M86" s="331">
        <v>35997.5</v>
      </c>
      <c r="N86" s="337">
        <v>187447.3</v>
      </c>
      <c r="O86" s="338">
        <v>228439.5</v>
      </c>
      <c r="P86" s="331">
        <v>80633.600000000006</v>
      </c>
      <c r="Q86" s="339">
        <v>10559.7</v>
      </c>
      <c r="R86" s="340">
        <v>127270</v>
      </c>
      <c r="S86" s="339">
        <v>1483.3</v>
      </c>
      <c r="T86" s="340">
        <v>6546.3</v>
      </c>
      <c r="U86" s="339">
        <v>1946.7</v>
      </c>
      <c r="V86" s="341">
        <v>57261.9</v>
      </c>
      <c r="W86" s="341">
        <v>-98254.1</v>
      </c>
      <c r="X86" s="306"/>
      <c r="Y86" s="335">
        <v>3.8809999999999998</v>
      </c>
      <c r="Z86" s="335">
        <v>4.2366999999999999</v>
      </c>
      <c r="AA86" s="335">
        <v>0.91600000000000004</v>
      </c>
      <c r="AB86" s="343">
        <v>12739.2</v>
      </c>
    </row>
    <row r="87" spans="1:28" s="307" customFormat="1" hidden="1">
      <c r="A87" s="302" t="s">
        <v>406</v>
      </c>
      <c r="B87" s="325">
        <v>331194.7</v>
      </c>
      <c r="C87" s="326">
        <v>36642.199999999997</v>
      </c>
      <c r="D87" s="326">
        <v>294277.40000000002</v>
      </c>
      <c r="E87" s="327">
        <v>214391.7</v>
      </c>
      <c r="F87" s="327">
        <v>8882</v>
      </c>
      <c r="G87" s="327">
        <v>48606.7</v>
      </c>
      <c r="H87" s="327">
        <v>9916.2999999999993</v>
      </c>
      <c r="I87" s="327">
        <v>9233.4</v>
      </c>
      <c r="J87" s="327">
        <v>3247.3</v>
      </c>
      <c r="K87" s="326">
        <v>275.10000000000002</v>
      </c>
      <c r="L87" s="337">
        <v>140090.1</v>
      </c>
      <c r="M87" s="331">
        <v>37791.699999999997</v>
      </c>
      <c r="N87" s="337">
        <v>191104.6</v>
      </c>
      <c r="O87" s="338">
        <v>228922.2</v>
      </c>
      <c r="P87" s="331">
        <v>80418.5</v>
      </c>
      <c r="Q87" s="339">
        <v>10411.700000000001</v>
      </c>
      <c r="R87" s="340">
        <v>126864.1</v>
      </c>
      <c r="S87" s="339">
        <v>1473.3</v>
      </c>
      <c r="T87" s="340">
        <v>6892</v>
      </c>
      <c r="U87" s="339">
        <v>2862.5</v>
      </c>
      <c r="V87" s="341">
        <v>55291.4</v>
      </c>
      <c r="W87" s="341">
        <v>-93109</v>
      </c>
      <c r="X87" s="306"/>
      <c r="Y87" s="335">
        <v>3.7069000000000001</v>
      </c>
      <c r="Z87" s="335">
        <v>4.0987</v>
      </c>
      <c r="AA87" s="335">
        <v>0.90439999999999998</v>
      </c>
      <c r="AB87" s="343">
        <v>13616.8</v>
      </c>
    </row>
    <row r="88" spans="1:28" s="307" customFormat="1" hidden="1">
      <c r="A88" s="302" t="s">
        <v>407</v>
      </c>
      <c r="B88" s="325">
        <v>322658.09999999998</v>
      </c>
      <c r="C88" s="326">
        <v>36637.300000000003</v>
      </c>
      <c r="D88" s="326">
        <v>285722.5</v>
      </c>
      <c r="E88" s="327">
        <v>201626.9</v>
      </c>
      <c r="F88" s="327">
        <v>12595.3</v>
      </c>
      <c r="G88" s="327">
        <v>48615</v>
      </c>
      <c r="H88" s="327">
        <v>10027.9</v>
      </c>
      <c r="I88" s="327">
        <v>9466.4</v>
      </c>
      <c r="J88" s="327">
        <v>3390.9</v>
      </c>
      <c r="K88" s="326">
        <v>298.3</v>
      </c>
      <c r="L88" s="337">
        <v>131779.29999999999</v>
      </c>
      <c r="M88" s="331">
        <v>36380</v>
      </c>
      <c r="N88" s="337">
        <v>190878.8</v>
      </c>
      <c r="O88" s="338">
        <v>228864</v>
      </c>
      <c r="P88" s="331">
        <v>80810.5</v>
      </c>
      <c r="Q88" s="339">
        <v>10457.9</v>
      </c>
      <c r="R88" s="340">
        <v>127078.2</v>
      </c>
      <c r="S88" s="339">
        <v>1336.7</v>
      </c>
      <c r="T88" s="340">
        <v>7205.6</v>
      </c>
      <c r="U88" s="339">
        <v>1975.1</v>
      </c>
      <c r="V88" s="341">
        <v>64084.7</v>
      </c>
      <c r="W88" s="341">
        <v>-102069.9</v>
      </c>
      <c r="X88" s="306"/>
      <c r="Y88" s="335">
        <v>3.6223000000000001</v>
      </c>
      <c r="Z88" s="335">
        <v>4.0873999999999997</v>
      </c>
      <c r="AA88" s="335">
        <v>0.88619999999999999</v>
      </c>
      <c r="AB88" s="343">
        <v>13310.5</v>
      </c>
    </row>
    <row r="89" spans="1:28" s="307" customFormat="1" hidden="1">
      <c r="A89" s="302" t="s">
        <v>408</v>
      </c>
      <c r="B89" s="325">
        <v>329704.7</v>
      </c>
      <c r="C89" s="326">
        <v>38213.5</v>
      </c>
      <c r="D89" s="326">
        <v>291255.59999999998</v>
      </c>
      <c r="E89" s="327">
        <v>205133.3</v>
      </c>
      <c r="F89" s="327">
        <v>10614.3</v>
      </c>
      <c r="G89" s="327">
        <v>54257.8</v>
      </c>
      <c r="H89" s="327">
        <v>9787.7999999999993</v>
      </c>
      <c r="I89" s="327">
        <v>7657.1</v>
      </c>
      <c r="J89" s="327">
        <v>3805.3</v>
      </c>
      <c r="K89" s="326">
        <v>235.5</v>
      </c>
      <c r="L89" s="337">
        <v>132565.1</v>
      </c>
      <c r="M89" s="331">
        <v>37640.199999999997</v>
      </c>
      <c r="N89" s="337">
        <v>197139.6</v>
      </c>
      <c r="O89" s="338">
        <v>225917.5</v>
      </c>
      <c r="P89" s="331">
        <v>80723.5</v>
      </c>
      <c r="Q89" s="339">
        <v>10340.6</v>
      </c>
      <c r="R89" s="340">
        <v>123561.3</v>
      </c>
      <c r="S89" s="339">
        <v>1130.0999999999999</v>
      </c>
      <c r="T89" s="340">
        <v>8458.2000000000007</v>
      </c>
      <c r="U89" s="339">
        <v>1703.8</v>
      </c>
      <c r="V89" s="341">
        <v>69184.899999999994</v>
      </c>
      <c r="W89" s="341">
        <v>-97962.8</v>
      </c>
      <c r="X89" s="306"/>
      <c r="Y89" s="335">
        <v>3.5219</v>
      </c>
      <c r="Z89" s="335">
        <v>3.9863</v>
      </c>
      <c r="AA89" s="335">
        <v>0.88349999999999995</v>
      </c>
      <c r="AB89" s="343">
        <v>14302.9</v>
      </c>
    </row>
    <row r="90" spans="1:28" s="307" customFormat="1" hidden="1">
      <c r="A90" s="302" t="s">
        <v>409</v>
      </c>
      <c r="B90" s="325">
        <v>323709.2</v>
      </c>
      <c r="C90" s="326">
        <v>36756.6</v>
      </c>
      <c r="D90" s="326">
        <v>286697.59999999998</v>
      </c>
      <c r="E90" s="327">
        <v>207554.3</v>
      </c>
      <c r="F90" s="327">
        <v>8654.2000000000007</v>
      </c>
      <c r="G90" s="327">
        <v>49344.9</v>
      </c>
      <c r="H90" s="327">
        <v>9972.6</v>
      </c>
      <c r="I90" s="327">
        <v>8138</v>
      </c>
      <c r="J90" s="327">
        <v>3033.7</v>
      </c>
      <c r="K90" s="326">
        <v>255</v>
      </c>
      <c r="L90" s="337">
        <v>134949.29999999999</v>
      </c>
      <c r="M90" s="331">
        <v>37560</v>
      </c>
      <c r="N90" s="337">
        <v>188760</v>
      </c>
      <c r="O90" s="338">
        <v>227626.3</v>
      </c>
      <c r="P90" s="331">
        <v>80687.3</v>
      </c>
      <c r="Q90" s="339">
        <v>9979</v>
      </c>
      <c r="R90" s="340">
        <v>125530.9</v>
      </c>
      <c r="S90" s="339">
        <v>1158.8</v>
      </c>
      <c r="T90" s="340">
        <v>8421.9</v>
      </c>
      <c r="U90" s="339">
        <v>1848.3</v>
      </c>
      <c r="V90" s="341">
        <v>66871.8</v>
      </c>
      <c r="W90" s="341">
        <v>-105738.1</v>
      </c>
      <c r="X90" s="306"/>
      <c r="Y90" s="335">
        <v>3.5929000000000002</v>
      </c>
      <c r="Z90" s="335">
        <v>4.1637000000000004</v>
      </c>
      <c r="AA90" s="335">
        <v>0.8629</v>
      </c>
      <c r="AB90" s="343">
        <v>14204.3</v>
      </c>
    </row>
    <row r="91" spans="1:28" s="307" customFormat="1" hidden="1">
      <c r="A91" s="302" t="s">
        <v>410</v>
      </c>
      <c r="B91" s="325">
        <v>326410.09999999998</v>
      </c>
      <c r="C91" s="326">
        <v>37935.199999999997</v>
      </c>
      <c r="D91" s="326">
        <v>288248.3</v>
      </c>
      <c r="E91" s="327">
        <v>208901</v>
      </c>
      <c r="F91" s="327">
        <v>9382</v>
      </c>
      <c r="G91" s="327">
        <v>47214.6</v>
      </c>
      <c r="H91" s="327">
        <v>10114</v>
      </c>
      <c r="I91" s="327">
        <v>9551.2999999999993</v>
      </c>
      <c r="J91" s="327">
        <v>3085.4</v>
      </c>
      <c r="K91" s="326">
        <v>226.6</v>
      </c>
      <c r="L91" s="337">
        <v>136211.70000000001</v>
      </c>
      <c r="M91" s="331">
        <v>37410.5</v>
      </c>
      <c r="N91" s="337">
        <v>190198.5</v>
      </c>
      <c r="O91" s="338">
        <v>228009.5</v>
      </c>
      <c r="P91" s="331">
        <v>80499</v>
      </c>
      <c r="Q91" s="339">
        <v>9964.4</v>
      </c>
      <c r="R91" s="340">
        <v>126368.2</v>
      </c>
      <c r="S91" s="339">
        <v>1077</v>
      </c>
      <c r="T91" s="340">
        <v>8432.2000000000007</v>
      </c>
      <c r="U91" s="339">
        <v>1668.6</v>
      </c>
      <c r="V91" s="341">
        <v>70009.3</v>
      </c>
      <c r="W91" s="341">
        <v>-107820.3</v>
      </c>
      <c r="X91" s="306"/>
      <c r="Y91" s="335">
        <v>3.641</v>
      </c>
      <c r="Z91" s="335">
        <v>4.2046000000000001</v>
      </c>
      <c r="AA91" s="335">
        <v>0.86599999999999999</v>
      </c>
      <c r="AB91" s="343">
        <v>13812.4</v>
      </c>
    </row>
    <row r="92" spans="1:28" s="307" customFormat="1" hidden="1">
      <c r="A92" s="302" t="s">
        <v>411</v>
      </c>
      <c r="B92" s="325">
        <v>321319.3</v>
      </c>
      <c r="C92" s="326">
        <v>38789.800000000003</v>
      </c>
      <c r="D92" s="326">
        <v>282169.59999999998</v>
      </c>
      <c r="E92" s="327">
        <v>209646.6</v>
      </c>
      <c r="F92" s="327">
        <v>5815.7</v>
      </c>
      <c r="G92" s="327">
        <v>46183.6</v>
      </c>
      <c r="H92" s="327">
        <v>8926.5</v>
      </c>
      <c r="I92" s="327">
        <v>9564.7000000000007</v>
      </c>
      <c r="J92" s="327">
        <v>2032.5</v>
      </c>
      <c r="K92" s="326">
        <v>359.9</v>
      </c>
      <c r="L92" s="337">
        <v>137592</v>
      </c>
      <c r="M92" s="331">
        <v>38181.800000000003</v>
      </c>
      <c r="N92" s="337">
        <v>183727.3</v>
      </c>
      <c r="O92" s="338">
        <v>224730</v>
      </c>
      <c r="P92" s="331">
        <v>83516.7</v>
      </c>
      <c r="Q92" s="339">
        <v>9673.4</v>
      </c>
      <c r="R92" s="340">
        <v>120497.65</v>
      </c>
      <c r="S92" s="339">
        <v>711.3</v>
      </c>
      <c r="T92" s="340">
        <v>8593.82</v>
      </c>
      <c r="U92" s="339">
        <v>1737.2</v>
      </c>
      <c r="V92" s="341">
        <v>62406</v>
      </c>
      <c r="W92" s="341">
        <v>-103408.7</v>
      </c>
      <c r="X92" s="306"/>
      <c r="Y92" s="335">
        <v>3.6036000000000001</v>
      </c>
      <c r="Z92" s="335">
        <v>4.1321000000000003</v>
      </c>
      <c r="AA92" s="335">
        <v>0.87209999999999999</v>
      </c>
      <c r="AB92" s="343">
        <v>13910.5</v>
      </c>
    </row>
    <row r="93" spans="1:28" s="307" customFormat="1" hidden="1">
      <c r="A93" s="302" t="s">
        <v>412</v>
      </c>
      <c r="B93" s="325">
        <v>320083.8</v>
      </c>
      <c r="C93" s="326">
        <v>40005</v>
      </c>
      <c r="D93" s="326">
        <v>279704.59999999998</v>
      </c>
      <c r="E93" s="327">
        <v>207462.25</v>
      </c>
      <c r="F93" s="327">
        <v>6053.66</v>
      </c>
      <c r="G93" s="327">
        <v>46618.9</v>
      </c>
      <c r="H93" s="327">
        <v>8622.9</v>
      </c>
      <c r="I93" s="327">
        <v>8975.5</v>
      </c>
      <c r="J93" s="327">
        <v>1971.4</v>
      </c>
      <c r="K93" s="326">
        <v>374.2</v>
      </c>
      <c r="L93" s="337">
        <v>135848.9</v>
      </c>
      <c r="M93" s="331">
        <v>37830.400000000001</v>
      </c>
      <c r="N93" s="337">
        <v>184234.9</v>
      </c>
      <c r="O93" s="338">
        <v>224080.4</v>
      </c>
      <c r="P93" s="331">
        <v>83487.399999999994</v>
      </c>
      <c r="Q93" s="339">
        <v>9779.5</v>
      </c>
      <c r="R93" s="340">
        <v>120361.5</v>
      </c>
      <c r="S93" s="339">
        <v>689.5</v>
      </c>
      <c r="T93" s="340">
        <v>8573</v>
      </c>
      <c r="U93" s="339">
        <v>1189.5350000000001</v>
      </c>
      <c r="V93" s="341">
        <v>63636.4</v>
      </c>
      <c r="W93" s="341">
        <v>-103481.9</v>
      </c>
      <c r="X93" s="306"/>
      <c r="Y93" s="335">
        <v>3.5910000000000002</v>
      </c>
      <c r="Z93" s="335">
        <v>3.9802</v>
      </c>
      <c r="AA93" s="335">
        <v>0.9022</v>
      </c>
      <c r="AB93" s="343">
        <v>13583.4</v>
      </c>
    </row>
    <row r="94" spans="1:28" s="307" customFormat="1" hidden="1">
      <c r="A94" s="302" t="s">
        <v>413</v>
      </c>
      <c r="B94" s="325">
        <v>325187.5</v>
      </c>
      <c r="C94" s="326">
        <v>39822.400000000001</v>
      </c>
      <c r="D94" s="326">
        <v>284667.09999999998</v>
      </c>
      <c r="E94" s="327">
        <v>208707.4</v>
      </c>
      <c r="F94" s="327">
        <v>5828</v>
      </c>
      <c r="G94" s="327">
        <v>50182.3</v>
      </c>
      <c r="H94" s="327">
        <v>8243.5</v>
      </c>
      <c r="I94" s="327">
        <v>9795.6</v>
      </c>
      <c r="J94" s="327">
        <v>1910.4</v>
      </c>
      <c r="K94" s="326">
        <v>698</v>
      </c>
      <c r="L94" s="337">
        <v>138875</v>
      </c>
      <c r="M94" s="331">
        <v>36756.9</v>
      </c>
      <c r="N94" s="337">
        <v>186312.5</v>
      </c>
      <c r="O94" s="338">
        <v>227336.7</v>
      </c>
      <c r="P94" s="331">
        <v>84180.6</v>
      </c>
      <c r="Q94" s="339">
        <v>10040.299999999999</v>
      </c>
      <c r="R94" s="340">
        <v>121558.9</v>
      </c>
      <c r="S94" s="339">
        <v>710</v>
      </c>
      <c r="T94" s="340">
        <v>8801.5</v>
      </c>
      <c r="U94" s="339">
        <v>2045.4449999999999</v>
      </c>
      <c r="V94" s="341">
        <v>63765.8</v>
      </c>
      <c r="W94" s="341">
        <v>-104790.1</v>
      </c>
      <c r="X94" s="306"/>
      <c r="Y94" s="335">
        <v>3.7782</v>
      </c>
      <c r="Z94" s="335">
        <v>4.0311000000000003</v>
      </c>
      <c r="AA94" s="335">
        <v>0.93730000000000002</v>
      </c>
      <c r="AB94" s="343">
        <v>13118.7</v>
      </c>
    </row>
    <row r="95" spans="1:28" s="307" customFormat="1" hidden="1">
      <c r="A95" s="302" t="s">
        <v>414</v>
      </c>
      <c r="B95" s="325">
        <v>325076.40000000002</v>
      </c>
      <c r="C95" s="326">
        <v>41221.300000000003</v>
      </c>
      <c r="D95" s="326">
        <v>283365.40000000002</v>
      </c>
      <c r="E95" s="327">
        <v>208285.6</v>
      </c>
      <c r="F95" s="327">
        <v>6680.8</v>
      </c>
      <c r="G95" s="327">
        <v>48586.3</v>
      </c>
      <c r="H95" s="327">
        <v>8233.5</v>
      </c>
      <c r="I95" s="327">
        <v>9494.27</v>
      </c>
      <c r="J95" s="327">
        <v>2085</v>
      </c>
      <c r="K95" s="326">
        <v>489.7</v>
      </c>
      <c r="L95" s="337">
        <v>139310.82999999999</v>
      </c>
      <c r="M95" s="331">
        <v>34748.699999999997</v>
      </c>
      <c r="N95" s="337">
        <v>185765.5</v>
      </c>
      <c r="O95" s="338">
        <v>232546.8</v>
      </c>
      <c r="P95" s="331">
        <v>84332.5</v>
      </c>
      <c r="Q95" s="339">
        <v>10349.299999999999</v>
      </c>
      <c r="R95" s="340">
        <v>125766.5</v>
      </c>
      <c r="S95" s="339">
        <v>706.69</v>
      </c>
      <c r="T95" s="340">
        <v>9200.2000000000007</v>
      </c>
      <c r="U95" s="339">
        <v>2191.6999999999998</v>
      </c>
      <c r="V95" s="341">
        <v>65881.7</v>
      </c>
      <c r="W95" s="341">
        <v>-112663</v>
      </c>
      <c r="X95" s="306"/>
      <c r="Y95" s="335">
        <v>4.0091000000000001</v>
      </c>
      <c r="Z95" s="335">
        <v>4.0418000000000003</v>
      </c>
      <c r="AA95" s="335">
        <v>0.9919</v>
      </c>
      <c r="AB95" s="343">
        <v>12623.1</v>
      </c>
    </row>
    <row r="96" spans="1:28" s="307" customFormat="1" hidden="1">
      <c r="A96" s="302" t="s">
        <v>415</v>
      </c>
      <c r="B96" s="325">
        <v>327462.3</v>
      </c>
      <c r="C96" s="326">
        <v>41758.699999999997</v>
      </c>
      <c r="D96" s="326">
        <v>285408.40000000002</v>
      </c>
      <c r="E96" s="327">
        <v>209052.9</v>
      </c>
      <c r="F96" s="327">
        <v>6287.5</v>
      </c>
      <c r="G96" s="327">
        <v>50542.16</v>
      </c>
      <c r="H96" s="327">
        <v>8180.2</v>
      </c>
      <c r="I96" s="327">
        <v>9564.9</v>
      </c>
      <c r="J96" s="327">
        <v>1780.7</v>
      </c>
      <c r="K96" s="326">
        <v>295.3</v>
      </c>
      <c r="L96" s="337">
        <v>142498.4</v>
      </c>
      <c r="M96" s="331">
        <v>34917.5</v>
      </c>
      <c r="N96" s="337">
        <v>184963.9</v>
      </c>
      <c r="O96" s="338">
        <v>235714.9</v>
      </c>
      <c r="P96" s="331">
        <v>85492.7</v>
      </c>
      <c r="Q96" s="339">
        <v>10722.4</v>
      </c>
      <c r="R96" s="340">
        <v>126436.5</v>
      </c>
      <c r="S96" s="339">
        <v>729.71500000000003</v>
      </c>
      <c r="T96" s="340">
        <v>9477.1</v>
      </c>
      <c r="U96" s="339">
        <v>2856.4</v>
      </c>
      <c r="V96" s="341">
        <v>61802.37</v>
      </c>
      <c r="W96" s="341">
        <v>-112553.34</v>
      </c>
      <c r="X96" s="306"/>
      <c r="Y96" s="335">
        <v>4.0810000000000004</v>
      </c>
      <c r="Z96" s="335">
        <v>4.1684999999999999</v>
      </c>
      <c r="AA96" s="335">
        <v>0.97899999999999998</v>
      </c>
      <c r="AB96" s="343">
        <v>12430.4</v>
      </c>
    </row>
    <row r="97" spans="1:32" s="307" customFormat="1" hidden="1">
      <c r="A97" s="302" t="s">
        <v>416</v>
      </c>
      <c r="B97" s="325">
        <v>326290.3</v>
      </c>
      <c r="C97" s="326">
        <v>42079.31</v>
      </c>
      <c r="D97" s="326">
        <v>283938.2</v>
      </c>
      <c r="E97" s="327">
        <v>208385.8</v>
      </c>
      <c r="F97" s="327">
        <v>6014.1</v>
      </c>
      <c r="G97" s="327">
        <v>49740.6</v>
      </c>
      <c r="H97" s="327">
        <v>8300.5</v>
      </c>
      <c r="I97" s="327">
        <v>9488.2000000000007</v>
      </c>
      <c r="J97" s="327">
        <v>2008.9</v>
      </c>
      <c r="K97" s="326">
        <v>272.8</v>
      </c>
      <c r="L97" s="337">
        <v>141955.20000000001</v>
      </c>
      <c r="M97" s="331">
        <v>34785.300000000003</v>
      </c>
      <c r="N97" s="337">
        <v>184335.1</v>
      </c>
      <c r="O97" s="338">
        <v>236362.9</v>
      </c>
      <c r="P97" s="331">
        <v>85957.7</v>
      </c>
      <c r="Q97" s="339">
        <v>10497.7</v>
      </c>
      <c r="R97" s="340">
        <v>126910.7</v>
      </c>
      <c r="S97" s="339">
        <v>757.5</v>
      </c>
      <c r="T97" s="340">
        <v>9639.6</v>
      </c>
      <c r="U97" s="339">
        <v>2599.6999999999998</v>
      </c>
      <c r="V97" s="341">
        <v>60006.3</v>
      </c>
      <c r="W97" s="341">
        <v>-112034.07</v>
      </c>
      <c r="X97" s="306"/>
      <c r="Y97" s="335">
        <v>4.0808999999999997</v>
      </c>
      <c r="Z97" s="335">
        <v>4.1420000000000003</v>
      </c>
      <c r="AA97" s="335">
        <v>0.98519999999999996</v>
      </c>
      <c r="AB97" s="343">
        <v>12090.1</v>
      </c>
    </row>
    <row r="98" spans="1:32" s="307" customFormat="1" hidden="1">
      <c r="A98" s="302" t="s">
        <v>417</v>
      </c>
      <c r="B98" s="325">
        <v>324176.7</v>
      </c>
      <c r="C98" s="326">
        <v>41930.625</v>
      </c>
      <c r="D98" s="326">
        <v>282086.7</v>
      </c>
      <c r="E98" s="327">
        <v>206203.8</v>
      </c>
      <c r="F98" s="327">
        <v>5646.5</v>
      </c>
      <c r="G98" s="327">
        <v>50233.3</v>
      </c>
      <c r="H98" s="327">
        <v>8264.9</v>
      </c>
      <c r="I98" s="327">
        <v>9843.6</v>
      </c>
      <c r="J98" s="327">
        <v>1894.56</v>
      </c>
      <c r="K98" s="326">
        <v>159.30000000000001</v>
      </c>
      <c r="L98" s="337">
        <v>140349.29999999999</v>
      </c>
      <c r="M98" s="331">
        <v>34414.5</v>
      </c>
      <c r="N98" s="337">
        <v>183827.3</v>
      </c>
      <c r="O98" s="338">
        <v>238978.1</v>
      </c>
      <c r="P98" s="331">
        <v>86848.7</v>
      </c>
      <c r="Q98" s="339">
        <v>10742.8</v>
      </c>
      <c r="R98" s="340">
        <v>128128.8</v>
      </c>
      <c r="S98" s="339">
        <v>761.44500000000005</v>
      </c>
      <c r="T98" s="340">
        <v>9904.2000000000007</v>
      </c>
      <c r="U98" s="339">
        <v>2592.1</v>
      </c>
      <c r="V98" s="341">
        <v>59987.199999999997</v>
      </c>
      <c r="W98" s="341">
        <v>-115137.9</v>
      </c>
      <c r="X98" s="306"/>
      <c r="Y98" s="335">
        <v>4.0781999999999998</v>
      </c>
      <c r="Z98" s="335">
        <v>4.1482000000000001</v>
      </c>
      <c r="AA98" s="335">
        <v>0.98309999999999997</v>
      </c>
      <c r="AB98" s="343">
        <v>12044.1</v>
      </c>
    </row>
    <row r="99" spans="1:32" s="307" customFormat="1" hidden="1">
      <c r="A99" s="302" t="s">
        <v>418</v>
      </c>
      <c r="B99" s="325">
        <v>324782</v>
      </c>
      <c r="C99" s="326">
        <v>42033</v>
      </c>
      <c r="D99" s="326">
        <v>282587.59999999998</v>
      </c>
      <c r="E99" s="327">
        <v>204387.20000000001</v>
      </c>
      <c r="F99" s="327">
        <v>6029.9</v>
      </c>
      <c r="G99" s="327">
        <v>52001.7</v>
      </c>
      <c r="H99" s="327">
        <v>8403.4</v>
      </c>
      <c r="I99" s="327">
        <v>10202.4</v>
      </c>
      <c r="J99" s="327">
        <v>1562.9</v>
      </c>
      <c r="K99" s="326">
        <v>161.45500000000001</v>
      </c>
      <c r="L99" s="337">
        <v>136712.20000000001</v>
      </c>
      <c r="M99" s="331">
        <v>34355.800000000003</v>
      </c>
      <c r="N99" s="337">
        <v>188069.8</v>
      </c>
      <c r="O99" s="338">
        <v>237665.8</v>
      </c>
      <c r="P99" s="331">
        <v>86697.9</v>
      </c>
      <c r="Q99" s="339">
        <v>10291.200000000001</v>
      </c>
      <c r="R99" s="340">
        <v>126774</v>
      </c>
      <c r="S99" s="339">
        <v>870.2</v>
      </c>
      <c r="T99" s="340">
        <v>10157.6</v>
      </c>
      <c r="U99" s="339">
        <v>2874.8</v>
      </c>
      <c r="V99" s="341">
        <v>62070.8</v>
      </c>
      <c r="W99" s="341">
        <v>-111666.9</v>
      </c>
      <c r="X99" s="306"/>
      <c r="Y99" s="335">
        <v>3.9792999999999998</v>
      </c>
      <c r="Z99" s="335">
        <v>4.0324</v>
      </c>
      <c r="AA99" s="335">
        <v>0.98680000000000001</v>
      </c>
      <c r="AB99" s="343">
        <v>12212.5</v>
      </c>
    </row>
    <row r="100" spans="1:32" s="307" customFormat="1" hidden="1">
      <c r="A100" s="295" t="s">
        <v>419</v>
      </c>
      <c r="B100" s="325">
        <v>322394.40000000002</v>
      </c>
      <c r="C100" s="326">
        <v>42102.2</v>
      </c>
      <c r="D100" s="326">
        <v>279460.3</v>
      </c>
      <c r="E100" s="327">
        <v>201390.9</v>
      </c>
      <c r="F100" s="327">
        <v>6699</v>
      </c>
      <c r="G100" s="327">
        <v>50803.6</v>
      </c>
      <c r="H100" s="327">
        <v>8245.1</v>
      </c>
      <c r="I100" s="327">
        <v>10408.4</v>
      </c>
      <c r="J100" s="327">
        <v>1913.4</v>
      </c>
      <c r="K100" s="326">
        <v>831.9</v>
      </c>
      <c r="L100" s="337">
        <v>132500.79999999999</v>
      </c>
      <c r="M100" s="331">
        <v>33284.1</v>
      </c>
      <c r="N100" s="337">
        <v>189893.7</v>
      </c>
      <c r="O100" s="338">
        <v>238110.5</v>
      </c>
      <c r="P100" s="331">
        <v>86653.3</v>
      </c>
      <c r="Q100" s="339">
        <v>10218.1</v>
      </c>
      <c r="R100" s="340">
        <v>127801.4</v>
      </c>
      <c r="S100" s="339">
        <v>888.6</v>
      </c>
      <c r="T100" s="340">
        <v>10357</v>
      </c>
      <c r="U100" s="339">
        <v>2192.1</v>
      </c>
      <c r="V100" s="341">
        <v>63887.8</v>
      </c>
      <c r="W100" s="341">
        <v>-112104.6</v>
      </c>
      <c r="X100" s="306"/>
      <c r="Y100" s="335">
        <v>3.9809000000000001</v>
      </c>
      <c r="Z100" s="335">
        <v>4.0077999999999996</v>
      </c>
      <c r="AA100" s="335">
        <v>0.99329999999999996</v>
      </c>
      <c r="AB100" s="343">
        <v>11964.6</v>
      </c>
    </row>
    <row r="101" spans="1:32" s="307" customFormat="1" ht="11.25" hidden="1" customHeight="1">
      <c r="A101" s="295" t="s">
        <v>420</v>
      </c>
      <c r="B101" s="325">
        <v>326124.90000000002</v>
      </c>
      <c r="C101" s="326">
        <v>42192.800000000003</v>
      </c>
      <c r="D101" s="326">
        <v>282153.7</v>
      </c>
      <c r="E101" s="327">
        <v>200440.7</v>
      </c>
      <c r="F101" s="327">
        <v>7250.02</v>
      </c>
      <c r="G101" s="327">
        <v>55050.94</v>
      </c>
      <c r="H101" s="327">
        <v>8287.5</v>
      </c>
      <c r="I101" s="327">
        <v>8405.6</v>
      </c>
      <c r="J101" s="327">
        <v>2718.9</v>
      </c>
      <c r="K101" s="326">
        <v>1778.5</v>
      </c>
      <c r="L101" s="337">
        <v>132118.1</v>
      </c>
      <c r="M101" s="331">
        <v>32863.599999999999</v>
      </c>
      <c r="N101" s="337">
        <v>194006.8</v>
      </c>
      <c r="O101" s="338">
        <v>236462.1</v>
      </c>
      <c r="P101" s="331">
        <v>86930.3</v>
      </c>
      <c r="Q101" s="339">
        <v>10144.799999999999</v>
      </c>
      <c r="R101" s="340">
        <v>124724.7</v>
      </c>
      <c r="S101" s="339">
        <v>964.2</v>
      </c>
      <c r="T101" s="340">
        <v>11266.7</v>
      </c>
      <c r="U101" s="339">
        <v>2431.2849999999999</v>
      </c>
      <c r="V101" s="341">
        <v>65917.100000000006</v>
      </c>
      <c r="W101" s="341">
        <v>-108372.4</v>
      </c>
      <c r="X101" s="306"/>
      <c r="Y101" s="335">
        <v>4.0202</v>
      </c>
      <c r="Z101" s="335">
        <v>3.8388</v>
      </c>
      <c r="AA101" s="335">
        <v>1.0472999999999999</v>
      </c>
      <c r="AB101" s="343">
        <v>11734.6</v>
      </c>
      <c r="AF101" s="344"/>
    </row>
    <row r="102" spans="1:32" s="307" customFormat="1" ht="11.25" hidden="1" customHeight="1">
      <c r="A102" s="295" t="s">
        <v>421</v>
      </c>
      <c r="B102" s="325">
        <v>322118.59999999998</v>
      </c>
      <c r="C102" s="326">
        <v>41620.9</v>
      </c>
      <c r="D102" s="326">
        <v>278137.59999999998</v>
      </c>
      <c r="E102" s="327">
        <v>199204.9</v>
      </c>
      <c r="F102" s="327">
        <v>7623.5</v>
      </c>
      <c r="G102" s="327">
        <v>52286.9</v>
      </c>
      <c r="H102" s="327">
        <v>8142.6</v>
      </c>
      <c r="I102" s="327">
        <v>9156.4</v>
      </c>
      <c r="J102" s="327">
        <v>1723.2249999999999</v>
      </c>
      <c r="K102" s="326">
        <v>2360.1</v>
      </c>
      <c r="L102" s="337">
        <v>132179.9</v>
      </c>
      <c r="M102" s="331">
        <v>32015.7</v>
      </c>
      <c r="N102" s="337">
        <v>189938.7</v>
      </c>
      <c r="O102" s="338">
        <v>239235.4</v>
      </c>
      <c r="P102" s="331">
        <v>87278.57</v>
      </c>
      <c r="Q102" s="339">
        <v>9754</v>
      </c>
      <c r="R102" s="340">
        <v>126363.9</v>
      </c>
      <c r="S102" s="339">
        <v>939.9</v>
      </c>
      <c r="T102" s="340">
        <v>11176.7</v>
      </c>
      <c r="U102" s="339">
        <v>3722.4</v>
      </c>
      <c r="V102" s="341">
        <v>61395.54</v>
      </c>
      <c r="W102" s="341">
        <v>-110692.3</v>
      </c>
      <c r="X102" s="306"/>
      <c r="Y102" s="335">
        <v>4.1285999999999996</v>
      </c>
      <c r="Z102" s="335">
        <v>3.8172999999999999</v>
      </c>
      <c r="AA102" s="335">
        <v>1.0814999999999999</v>
      </c>
      <c r="AB102" s="343">
        <v>11179.7</v>
      </c>
      <c r="AF102" s="344"/>
    </row>
    <row r="103" spans="1:32" ht="11.25" hidden="1" customHeight="1">
      <c r="A103" s="295" t="s">
        <v>422</v>
      </c>
      <c r="B103" s="325">
        <v>325695.5</v>
      </c>
      <c r="C103" s="326">
        <v>42744.5</v>
      </c>
      <c r="D103" s="326">
        <v>280312.5</v>
      </c>
      <c r="E103" s="327">
        <v>200640.2</v>
      </c>
      <c r="F103" s="327">
        <v>7602.4</v>
      </c>
      <c r="G103" s="327">
        <v>51698.6</v>
      </c>
      <c r="H103" s="327">
        <v>8031.03</v>
      </c>
      <c r="I103" s="327">
        <v>10464.6</v>
      </c>
      <c r="J103" s="327">
        <v>1875.7</v>
      </c>
      <c r="K103" s="326">
        <v>2638.5</v>
      </c>
      <c r="L103" s="337">
        <v>143525.4</v>
      </c>
      <c r="M103" s="331">
        <v>34105.300000000003</v>
      </c>
      <c r="N103" s="337">
        <v>182170.1</v>
      </c>
      <c r="O103" s="338">
        <v>240108.6</v>
      </c>
      <c r="P103" s="331">
        <v>87455</v>
      </c>
      <c r="Q103" s="339">
        <v>9675.6</v>
      </c>
      <c r="R103" s="340">
        <v>127264.8</v>
      </c>
      <c r="S103" s="339">
        <v>900.6</v>
      </c>
      <c r="T103" s="340">
        <v>11135.5</v>
      </c>
      <c r="U103" s="339">
        <v>3677</v>
      </c>
      <c r="V103" s="341">
        <v>57000.3</v>
      </c>
      <c r="W103" s="341">
        <v>-114938.7</v>
      </c>
      <c r="X103" s="306"/>
      <c r="Y103" s="335">
        <v>4.2083000000000004</v>
      </c>
      <c r="Z103" s="335">
        <v>3.9135</v>
      </c>
      <c r="AA103" s="335">
        <v>1.0752999999999999</v>
      </c>
      <c r="AB103" s="343">
        <v>11089.2</v>
      </c>
      <c r="AC103" s="307"/>
      <c r="AD103" s="307"/>
      <c r="AE103" s="307"/>
    </row>
    <row r="104" spans="1:32" ht="11.25" hidden="1" customHeight="1">
      <c r="A104" s="295" t="s">
        <v>423</v>
      </c>
      <c r="B104" s="325">
        <v>325677.59999999998</v>
      </c>
      <c r="C104" s="326">
        <v>44160.7</v>
      </c>
      <c r="D104" s="326">
        <v>278477.2</v>
      </c>
      <c r="E104" s="327">
        <v>200350.8</v>
      </c>
      <c r="F104" s="327">
        <v>6659.3</v>
      </c>
      <c r="G104" s="327">
        <v>51476.4</v>
      </c>
      <c r="H104" s="327">
        <v>8176</v>
      </c>
      <c r="I104" s="327">
        <v>10173.1</v>
      </c>
      <c r="J104" s="327">
        <v>1641.6</v>
      </c>
      <c r="K104" s="326">
        <v>3039.7</v>
      </c>
      <c r="L104" s="337">
        <v>143944.4</v>
      </c>
      <c r="M104" s="331">
        <v>32676</v>
      </c>
      <c r="N104" s="337">
        <v>181733.2</v>
      </c>
      <c r="O104" s="338">
        <v>243218.5</v>
      </c>
      <c r="P104" s="331">
        <v>89216</v>
      </c>
      <c r="Q104" s="339">
        <v>9934.6</v>
      </c>
      <c r="R104" s="340">
        <v>129734.6</v>
      </c>
      <c r="S104" s="339">
        <v>926.6</v>
      </c>
      <c r="T104" s="340">
        <v>11045.7</v>
      </c>
      <c r="U104" s="339">
        <v>2360.8850000000002</v>
      </c>
      <c r="V104" s="341">
        <v>60550.7</v>
      </c>
      <c r="W104" s="341">
        <v>-122035.9</v>
      </c>
      <c r="X104" s="306"/>
      <c r="Y104" s="335">
        <v>4.4051999999999998</v>
      </c>
      <c r="Z104" s="335">
        <v>4.0511999999999997</v>
      </c>
      <c r="AA104" s="335">
        <v>1.0873999999999999</v>
      </c>
      <c r="AB104" s="343">
        <v>10745.3</v>
      </c>
      <c r="AC104" s="307"/>
      <c r="AD104" s="307"/>
      <c r="AE104" s="307"/>
    </row>
    <row r="105" spans="1:32" ht="11.25" hidden="1" customHeight="1">
      <c r="A105" s="295" t="s">
        <v>424</v>
      </c>
      <c r="B105" s="325">
        <v>325293.90000000002</v>
      </c>
      <c r="C105" s="326">
        <v>45947.1</v>
      </c>
      <c r="D105" s="326">
        <v>276037.90000000002</v>
      </c>
      <c r="E105" s="327">
        <v>197833.1</v>
      </c>
      <c r="F105" s="327">
        <v>6917.4</v>
      </c>
      <c r="G105" s="327">
        <v>51992.4</v>
      </c>
      <c r="H105" s="327">
        <v>8099.5</v>
      </c>
      <c r="I105" s="327">
        <v>9844</v>
      </c>
      <c r="J105" s="327">
        <v>1351.5</v>
      </c>
      <c r="K105" s="326">
        <v>3309</v>
      </c>
      <c r="L105" s="337">
        <v>138109.1</v>
      </c>
      <c r="M105" s="331">
        <v>32302.400000000001</v>
      </c>
      <c r="N105" s="337">
        <v>187184.8</v>
      </c>
      <c r="O105" s="338">
        <v>242119.6</v>
      </c>
      <c r="P105" s="331">
        <v>88773</v>
      </c>
      <c r="Q105" s="339">
        <v>9999.1</v>
      </c>
      <c r="R105" s="340">
        <v>128243.3</v>
      </c>
      <c r="S105" s="339">
        <v>871.3</v>
      </c>
      <c r="T105" s="340">
        <v>11053.4</v>
      </c>
      <c r="U105" s="339">
        <v>3179.6</v>
      </c>
      <c r="V105" s="341">
        <v>61147.9</v>
      </c>
      <c r="W105" s="341">
        <v>-116082.7</v>
      </c>
      <c r="X105" s="306"/>
      <c r="Y105" s="335">
        <v>4.2755000000000001</v>
      </c>
      <c r="Z105" s="335">
        <v>3.8405999999999998</v>
      </c>
      <c r="AA105" s="335">
        <v>1.1132</v>
      </c>
      <c r="AB105" s="343">
        <v>10717</v>
      </c>
      <c r="AC105" s="307"/>
      <c r="AD105" s="307"/>
      <c r="AE105" s="307"/>
    </row>
    <row r="106" spans="1:32" ht="11.25" hidden="1" customHeight="1">
      <c r="A106" s="295" t="s">
        <v>425</v>
      </c>
      <c r="B106" s="325">
        <v>328456.7</v>
      </c>
      <c r="C106" s="326">
        <v>46056.1</v>
      </c>
      <c r="D106" s="326">
        <v>279008.5</v>
      </c>
      <c r="E106" s="327">
        <v>196401.5</v>
      </c>
      <c r="F106" s="327">
        <v>7567.5</v>
      </c>
      <c r="G106" s="327">
        <v>54778.5</v>
      </c>
      <c r="H106" s="327">
        <v>8097.6</v>
      </c>
      <c r="I106" s="327">
        <v>10731.2</v>
      </c>
      <c r="J106" s="327">
        <v>1432.24</v>
      </c>
      <c r="K106" s="326">
        <v>3392.1</v>
      </c>
      <c r="L106" s="337">
        <v>140019.20000000001</v>
      </c>
      <c r="M106" s="331">
        <v>31884.1</v>
      </c>
      <c r="N106" s="337">
        <v>188437.6</v>
      </c>
      <c r="O106" s="338">
        <v>243480.4</v>
      </c>
      <c r="P106" s="331">
        <v>90144.36</v>
      </c>
      <c r="Q106" s="339">
        <v>10084.200000000001</v>
      </c>
      <c r="R106" s="340">
        <v>128574.7</v>
      </c>
      <c r="S106" s="339">
        <v>867.8</v>
      </c>
      <c r="T106" s="340">
        <v>11048.2</v>
      </c>
      <c r="U106" s="339">
        <v>2761.12</v>
      </c>
      <c r="V106" s="341">
        <v>59937.7</v>
      </c>
      <c r="W106" s="341">
        <v>-114980.5</v>
      </c>
      <c r="X106" s="306"/>
      <c r="Y106" s="335">
        <v>4.3914999999999997</v>
      </c>
      <c r="Z106" s="335">
        <v>3.7109000000000001</v>
      </c>
      <c r="AA106" s="335">
        <v>1.1834</v>
      </c>
      <c r="AB106" s="343">
        <v>10474.6</v>
      </c>
      <c r="AC106" s="307"/>
      <c r="AD106" s="307"/>
      <c r="AE106" s="307"/>
    </row>
    <row r="107" spans="1:32" ht="11.25" hidden="1" customHeight="1">
      <c r="A107" s="295" t="s">
        <v>426</v>
      </c>
      <c r="B107" s="325">
        <v>331497.59999999998</v>
      </c>
      <c r="C107" s="326">
        <v>47378.400000000001</v>
      </c>
      <c r="D107" s="326">
        <v>280354.7</v>
      </c>
      <c r="E107" s="327">
        <v>196439.8</v>
      </c>
      <c r="F107" s="327">
        <v>7172.875</v>
      </c>
      <c r="G107" s="327">
        <v>56740.5</v>
      </c>
      <c r="H107" s="327">
        <v>8393.7000000000007</v>
      </c>
      <c r="I107" s="327">
        <v>9987.4</v>
      </c>
      <c r="J107" s="327">
        <v>1620.4</v>
      </c>
      <c r="K107" s="326">
        <v>3764.5</v>
      </c>
      <c r="L107" s="337">
        <v>138254.20000000001</v>
      </c>
      <c r="M107" s="331">
        <v>31019.599999999999</v>
      </c>
      <c r="N107" s="337">
        <v>193243.3</v>
      </c>
      <c r="O107" s="338">
        <v>245380.5</v>
      </c>
      <c r="P107" s="331">
        <v>91240.1</v>
      </c>
      <c r="Q107" s="339">
        <v>9913.26</v>
      </c>
      <c r="R107" s="340">
        <v>128990.2</v>
      </c>
      <c r="S107" s="339">
        <v>916.9</v>
      </c>
      <c r="T107" s="340">
        <v>11304.4</v>
      </c>
      <c r="U107" s="339">
        <v>3015.6</v>
      </c>
      <c r="V107" s="341">
        <v>64781.1</v>
      </c>
      <c r="W107" s="341">
        <v>-116918.33</v>
      </c>
      <c r="X107" s="306"/>
      <c r="Y107" s="335">
        <v>4.4569999999999999</v>
      </c>
      <c r="Z107" s="335">
        <v>3.8965999999999998</v>
      </c>
      <c r="AA107" s="335">
        <v>1.1437999999999999</v>
      </c>
      <c r="AB107" s="343">
        <v>10408.4</v>
      </c>
      <c r="AC107" s="307"/>
      <c r="AD107" s="307"/>
      <c r="AE107" s="307"/>
    </row>
    <row r="108" spans="1:32" ht="11.25" hidden="1" customHeight="1">
      <c r="A108" s="295" t="s">
        <v>427</v>
      </c>
      <c r="B108" s="325">
        <v>331794.90000000002</v>
      </c>
      <c r="C108" s="326">
        <v>47562.73</v>
      </c>
      <c r="D108" s="326">
        <v>280395.3</v>
      </c>
      <c r="E108" s="327">
        <v>196043.2</v>
      </c>
      <c r="F108" s="327">
        <v>8078.5</v>
      </c>
      <c r="G108" s="327">
        <v>56907.8</v>
      </c>
      <c r="H108" s="327">
        <v>8227.7999999999993</v>
      </c>
      <c r="I108" s="327">
        <v>9661.1</v>
      </c>
      <c r="J108" s="327">
        <v>1476.7449999999999</v>
      </c>
      <c r="K108" s="326">
        <v>3836.9</v>
      </c>
      <c r="L108" s="337">
        <v>132220.4</v>
      </c>
      <c r="M108" s="331">
        <v>30132.9</v>
      </c>
      <c r="N108" s="337">
        <v>199574.57</v>
      </c>
      <c r="O108" s="338">
        <v>246218</v>
      </c>
      <c r="P108" s="331">
        <v>92031.1</v>
      </c>
      <c r="Q108" s="339">
        <v>10123.5</v>
      </c>
      <c r="R108" s="340">
        <v>127838.8</v>
      </c>
      <c r="S108" s="339">
        <v>913.9</v>
      </c>
      <c r="T108" s="340">
        <v>11628.3</v>
      </c>
      <c r="U108" s="339">
        <v>3682.4</v>
      </c>
      <c r="V108" s="341">
        <v>68507.600000000006</v>
      </c>
      <c r="W108" s="341">
        <v>-115151</v>
      </c>
      <c r="X108" s="306"/>
      <c r="Y108" s="335">
        <v>4.3879000000000001</v>
      </c>
      <c r="Z108" s="335">
        <v>3.8721000000000001</v>
      </c>
      <c r="AA108" s="335">
        <v>1.1332</v>
      </c>
      <c r="AB108" s="343">
        <v>10491.1</v>
      </c>
      <c r="AC108" s="307"/>
      <c r="AD108" s="307"/>
      <c r="AE108" s="307"/>
    </row>
    <row r="109" spans="1:32" ht="11.25" hidden="1" customHeight="1">
      <c r="A109" s="295" t="s">
        <v>428</v>
      </c>
      <c r="B109" s="325">
        <v>333651.90000000002</v>
      </c>
      <c r="C109" s="326">
        <v>48679</v>
      </c>
      <c r="D109" s="326">
        <v>281035.09999999998</v>
      </c>
      <c r="E109" s="327">
        <v>195690.4</v>
      </c>
      <c r="F109" s="327">
        <v>8380.2999999999993</v>
      </c>
      <c r="G109" s="327">
        <v>57564.39</v>
      </c>
      <c r="H109" s="327">
        <v>8358.6</v>
      </c>
      <c r="I109" s="327">
        <v>9500.7000000000007</v>
      </c>
      <c r="J109" s="327">
        <v>1540.7</v>
      </c>
      <c r="K109" s="326">
        <v>3937.9</v>
      </c>
      <c r="L109" s="337">
        <v>132196.20000000001</v>
      </c>
      <c r="M109" s="331">
        <v>30328.6</v>
      </c>
      <c r="N109" s="337">
        <v>201455.8</v>
      </c>
      <c r="O109" s="338">
        <v>247516.3</v>
      </c>
      <c r="P109" s="331">
        <v>92993.8</v>
      </c>
      <c r="Q109" s="339">
        <v>9990.6</v>
      </c>
      <c r="R109" s="340">
        <v>128299.3</v>
      </c>
      <c r="S109" s="339">
        <v>911.8</v>
      </c>
      <c r="T109" s="340">
        <v>11830.7</v>
      </c>
      <c r="U109" s="339">
        <v>3490.2</v>
      </c>
      <c r="V109" s="341">
        <v>71352.899999999994</v>
      </c>
      <c r="W109" s="341">
        <v>-117413.5</v>
      </c>
      <c r="X109" s="306"/>
      <c r="Y109" s="335">
        <v>4.3587999999999996</v>
      </c>
      <c r="Z109" s="335">
        <v>3.9944000000000002</v>
      </c>
      <c r="AA109" s="335">
        <v>1.0911999999999999</v>
      </c>
      <c r="AB109" s="343">
        <v>10546.2</v>
      </c>
      <c r="AC109" s="307"/>
      <c r="AD109" s="307"/>
      <c r="AE109" s="307"/>
    </row>
    <row r="110" spans="1:32" ht="11.25" hidden="1" customHeight="1">
      <c r="A110" s="295" t="s">
        <v>429</v>
      </c>
      <c r="B110" s="325">
        <v>335817.5</v>
      </c>
      <c r="C110" s="326">
        <v>48641</v>
      </c>
      <c r="D110" s="326">
        <v>283209.32</v>
      </c>
      <c r="E110" s="327">
        <v>195181.21</v>
      </c>
      <c r="F110" s="327">
        <v>7564.6</v>
      </c>
      <c r="G110" s="327">
        <v>60816.77</v>
      </c>
      <c r="H110" s="327">
        <v>8543.5</v>
      </c>
      <c r="I110" s="327">
        <v>9701.4</v>
      </c>
      <c r="J110" s="327">
        <v>1401.9</v>
      </c>
      <c r="K110" s="326">
        <v>3967.1</v>
      </c>
      <c r="L110" s="337">
        <v>133375.20000000001</v>
      </c>
      <c r="M110" s="331">
        <v>28723</v>
      </c>
      <c r="N110" s="337">
        <v>202442.3</v>
      </c>
      <c r="O110" s="338">
        <v>250957.8</v>
      </c>
      <c r="P110" s="331">
        <v>95637.2</v>
      </c>
      <c r="Q110" s="339">
        <v>10235</v>
      </c>
      <c r="R110" s="340">
        <v>129173.2</v>
      </c>
      <c r="S110" s="339">
        <v>926.78499999999997</v>
      </c>
      <c r="T110" s="340">
        <v>11967.4</v>
      </c>
      <c r="U110" s="339">
        <v>3018.2</v>
      </c>
      <c r="V110" s="341">
        <v>74424.600000000006</v>
      </c>
      <c r="W110" s="341">
        <v>-122940.1</v>
      </c>
      <c r="X110" s="306"/>
      <c r="Y110" s="335">
        <v>4.6435000000000004</v>
      </c>
      <c r="Z110" s="335">
        <v>3.9799000000000002</v>
      </c>
      <c r="AA110" s="335">
        <v>1.1667000000000001</v>
      </c>
      <c r="AB110" s="343">
        <v>10001.5</v>
      </c>
      <c r="AC110" s="307"/>
      <c r="AD110" s="307"/>
      <c r="AE110" s="307"/>
    </row>
    <row r="111" spans="1:32" ht="11.25" hidden="1" customHeight="1">
      <c r="A111" s="295" t="s">
        <v>430</v>
      </c>
      <c r="B111" s="325">
        <v>341353.4</v>
      </c>
      <c r="C111" s="326">
        <v>49189</v>
      </c>
      <c r="D111" s="326">
        <v>288164.37</v>
      </c>
      <c r="E111" s="327">
        <v>195546.5</v>
      </c>
      <c r="F111" s="327">
        <v>8113.5</v>
      </c>
      <c r="G111" s="327">
        <v>63921.2</v>
      </c>
      <c r="H111" s="327">
        <v>8651.7000000000007</v>
      </c>
      <c r="I111" s="327">
        <v>10638.1</v>
      </c>
      <c r="J111" s="327">
        <v>1293.4000000000001</v>
      </c>
      <c r="K111" s="326">
        <v>4000.1</v>
      </c>
      <c r="L111" s="337">
        <v>142198.1</v>
      </c>
      <c r="M111" s="331">
        <v>30367.3</v>
      </c>
      <c r="N111" s="337">
        <v>199155.3</v>
      </c>
      <c r="O111" s="338">
        <v>254847</v>
      </c>
      <c r="P111" s="331">
        <v>97114.8</v>
      </c>
      <c r="Q111" s="339">
        <v>10705</v>
      </c>
      <c r="R111" s="340">
        <v>130600.4</v>
      </c>
      <c r="S111" s="339">
        <v>782</v>
      </c>
      <c r="T111" s="340">
        <v>11913</v>
      </c>
      <c r="U111" s="339">
        <v>3731.8</v>
      </c>
      <c r="V111" s="341">
        <v>68856.800000000003</v>
      </c>
      <c r="W111" s="341">
        <v>-124548.5</v>
      </c>
      <c r="X111" s="306"/>
      <c r="Y111" s="335">
        <v>4.6825999999999999</v>
      </c>
      <c r="Z111" s="335">
        <v>4.0233999999999996</v>
      </c>
      <c r="AA111" s="335">
        <v>1.1637999999999999</v>
      </c>
      <c r="AB111" s="343">
        <v>10177.1</v>
      </c>
      <c r="AC111" s="307"/>
      <c r="AD111" s="307"/>
      <c r="AE111" s="307"/>
    </row>
    <row r="112" spans="1:32" ht="11.25" hidden="1" customHeight="1">
      <c r="A112" s="295" t="s">
        <v>431</v>
      </c>
      <c r="B112" s="325">
        <v>341323.2</v>
      </c>
      <c r="C112" s="326">
        <v>49774.3</v>
      </c>
      <c r="D112" s="326">
        <v>289523.5</v>
      </c>
      <c r="E112" s="327">
        <v>195612.79999999999</v>
      </c>
      <c r="F112" s="327">
        <v>9615.6</v>
      </c>
      <c r="G112" s="327">
        <v>63645.3</v>
      </c>
      <c r="H112" s="327">
        <v>8588.5</v>
      </c>
      <c r="I112" s="327">
        <v>10851.3</v>
      </c>
      <c r="J112" s="327">
        <v>1210.02</v>
      </c>
      <c r="K112" s="326">
        <v>2025.4</v>
      </c>
      <c r="L112" s="337">
        <v>140963.20000000001</v>
      </c>
      <c r="M112" s="331">
        <v>29911.4</v>
      </c>
      <c r="N112" s="337">
        <v>200360</v>
      </c>
      <c r="O112" s="338">
        <v>257920.1</v>
      </c>
      <c r="P112" s="331">
        <v>98156.4</v>
      </c>
      <c r="Q112" s="339">
        <v>10988.1</v>
      </c>
      <c r="R112" s="340">
        <v>132106.5</v>
      </c>
      <c r="S112" s="339">
        <v>783.9</v>
      </c>
      <c r="T112" s="340">
        <v>12118.4</v>
      </c>
      <c r="U112" s="339">
        <v>3766.9</v>
      </c>
      <c r="V112" s="341">
        <v>64861.5</v>
      </c>
      <c r="W112" s="341">
        <v>-122421.5</v>
      </c>
      <c r="X112" s="306"/>
      <c r="Y112" s="335">
        <v>4.7126999999999999</v>
      </c>
      <c r="Z112" s="335">
        <v>3.9350000000000001</v>
      </c>
      <c r="AA112" s="335">
        <v>1.1976</v>
      </c>
      <c r="AB112" s="343">
        <v>10208.9</v>
      </c>
      <c r="AC112" s="307"/>
      <c r="AD112" s="307"/>
      <c r="AE112" s="307"/>
    </row>
    <row r="113" spans="1:31" ht="11.25" hidden="1" customHeight="1">
      <c r="A113" s="295" t="s">
        <v>432</v>
      </c>
      <c r="B113" s="325">
        <v>345144.8</v>
      </c>
      <c r="C113" s="326">
        <v>49417</v>
      </c>
      <c r="D113" s="326">
        <v>293443.3</v>
      </c>
      <c r="E113" s="327">
        <v>197453.42</v>
      </c>
      <c r="F113" s="327">
        <v>8941.5</v>
      </c>
      <c r="G113" s="327">
        <v>68257.399999999994</v>
      </c>
      <c r="H113" s="327">
        <v>8639.4</v>
      </c>
      <c r="I113" s="327">
        <v>8791.1</v>
      </c>
      <c r="J113" s="327">
        <v>1360.4</v>
      </c>
      <c r="K113" s="326">
        <v>2284.6</v>
      </c>
      <c r="L113" s="337">
        <v>135888.20000000001</v>
      </c>
      <c r="M113" s="331">
        <v>28808.2</v>
      </c>
      <c r="N113" s="337">
        <v>209256.64</v>
      </c>
      <c r="O113" s="338">
        <v>255503</v>
      </c>
      <c r="P113" s="331">
        <v>98881.8</v>
      </c>
      <c r="Q113" s="339">
        <v>11107.6</v>
      </c>
      <c r="R113" s="340">
        <v>127062.2</v>
      </c>
      <c r="S113" s="339">
        <v>772.1</v>
      </c>
      <c r="T113" s="340">
        <v>12820</v>
      </c>
      <c r="U113" s="339">
        <v>4859.1000000000004</v>
      </c>
      <c r="V113" s="341">
        <v>70121.3</v>
      </c>
      <c r="W113" s="341">
        <v>-116367.6</v>
      </c>
      <c r="X113" s="306"/>
      <c r="Y113" s="335">
        <v>4.7169999999999996</v>
      </c>
      <c r="Z113" s="335">
        <v>3.7404999999999999</v>
      </c>
      <c r="AA113" s="335">
        <v>1.2611000000000001</v>
      </c>
      <c r="AB113" s="343">
        <v>10111.200000000001</v>
      </c>
      <c r="AC113" s="307"/>
      <c r="AD113" s="307"/>
      <c r="AE113" s="307"/>
    </row>
    <row r="114" spans="1:31" ht="11.25" hidden="1" customHeight="1">
      <c r="A114" s="295" t="s">
        <v>433</v>
      </c>
      <c r="B114" s="325">
        <v>340153.3</v>
      </c>
      <c r="C114" s="326">
        <v>48529.7</v>
      </c>
      <c r="D114" s="326">
        <v>288406.3</v>
      </c>
      <c r="E114" s="327">
        <v>197006.7</v>
      </c>
      <c r="F114" s="327">
        <v>7887.9</v>
      </c>
      <c r="G114" s="327">
        <v>63702.5</v>
      </c>
      <c r="H114" s="327">
        <v>8381.6</v>
      </c>
      <c r="I114" s="327">
        <v>9956</v>
      </c>
      <c r="J114" s="327">
        <v>1471.5650000000001</v>
      </c>
      <c r="K114" s="326">
        <v>3217.3</v>
      </c>
      <c r="L114" s="337">
        <v>146403.79999999999</v>
      </c>
      <c r="M114" s="331">
        <v>30748.1</v>
      </c>
      <c r="N114" s="337">
        <v>193749.5</v>
      </c>
      <c r="O114" s="338">
        <v>256802.1</v>
      </c>
      <c r="P114" s="331">
        <v>99430.24</v>
      </c>
      <c r="Q114" s="339">
        <v>10669.1</v>
      </c>
      <c r="R114" s="340">
        <v>129230</v>
      </c>
      <c r="S114" s="339">
        <v>778.7</v>
      </c>
      <c r="T114" s="340">
        <v>12696.1</v>
      </c>
      <c r="U114" s="339">
        <v>3997.8</v>
      </c>
      <c r="V114" s="341">
        <v>59549.9</v>
      </c>
      <c r="W114" s="341">
        <v>-122602.4</v>
      </c>
      <c r="X114" s="306"/>
      <c r="Y114" s="335">
        <v>4.7614000000000001</v>
      </c>
      <c r="Z114" s="335">
        <v>3.8477999999999999</v>
      </c>
      <c r="AA114" s="335">
        <v>1.2374000000000001</v>
      </c>
      <c r="AB114" s="343">
        <v>9991</v>
      </c>
      <c r="AC114" s="307"/>
      <c r="AD114" s="307"/>
      <c r="AE114" s="307"/>
    </row>
    <row r="115" spans="1:31" ht="11.25" hidden="1" customHeight="1">
      <c r="A115" s="295" t="s">
        <v>434</v>
      </c>
      <c r="B115" s="325">
        <v>343657.2</v>
      </c>
      <c r="C115" s="326">
        <v>49604.2</v>
      </c>
      <c r="D115" s="326">
        <v>290667.03000000003</v>
      </c>
      <c r="E115" s="327">
        <v>198761.7</v>
      </c>
      <c r="F115" s="327">
        <v>7904.3</v>
      </c>
      <c r="G115" s="327">
        <v>63140</v>
      </c>
      <c r="H115" s="327">
        <v>8412.2999999999993</v>
      </c>
      <c r="I115" s="327">
        <v>11223</v>
      </c>
      <c r="J115" s="327">
        <v>1225.7</v>
      </c>
      <c r="K115" s="326">
        <v>3386</v>
      </c>
      <c r="L115" s="337">
        <v>150787.5</v>
      </c>
      <c r="M115" s="331">
        <v>30933.3</v>
      </c>
      <c r="N115" s="337">
        <v>192869.7</v>
      </c>
      <c r="O115" s="338">
        <v>258597.25</v>
      </c>
      <c r="P115" s="331">
        <v>100087.4</v>
      </c>
      <c r="Q115" s="339">
        <v>10708.8</v>
      </c>
      <c r="R115" s="340">
        <v>129855.1</v>
      </c>
      <c r="S115" s="339">
        <v>778.39</v>
      </c>
      <c r="T115" s="340">
        <v>12646.1</v>
      </c>
      <c r="U115" s="339">
        <v>4521.5</v>
      </c>
      <c r="V115" s="341">
        <v>61807.3</v>
      </c>
      <c r="W115" s="341">
        <v>-127534.8</v>
      </c>
      <c r="X115" s="306"/>
      <c r="Y115" s="335">
        <v>4.8746</v>
      </c>
      <c r="Z115" s="335">
        <v>3.9312999999999998</v>
      </c>
      <c r="AA115" s="335">
        <v>1.2399</v>
      </c>
      <c r="AB115" s="343">
        <v>9909.6</v>
      </c>
      <c r="AC115" s="307"/>
      <c r="AD115" s="307"/>
      <c r="AE115" s="307"/>
    </row>
    <row r="116" spans="1:31" ht="11.25" hidden="1" customHeight="1">
      <c r="A116" s="295" t="s">
        <v>435</v>
      </c>
      <c r="B116" s="325">
        <v>345881</v>
      </c>
      <c r="C116" s="326">
        <v>49906</v>
      </c>
      <c r="D116" s="326">
        <v>292190.5</v>
      </c>
      <c r="E116" s="327">
        <v>196629.9</v>
      </c>
      <c r="F116" s="327">
        <v>8328.7999999999993</v>
      </c>
      <c r="G116" s="327">
        <v>66114.3</v>
      </c>
      <c r="H116" s="327">
        <v>8538.4</v>
      </c>
      <c r="I116" s="327">
        <v>11223.5</v>
      </c>
      <c r="J116" s="327">
        <v>1355.6</v>
      </c>
      <c r="K116" s="326">
        <v>3784.52</v>
      </c>
      <c r="L116" s="337">
        <v>154550.5</v>
      </c>
      <c r="M116" s="331">
        <v>32567.8</v>
      </c>
      <c r="N116" s="337">
        <v>191330.4</v>
      </c>
      <c r="O116" s="338">
        <v>257903.9</v>
      </c>
      <c r="P116" s="331">
        <v>100982.7</v>
      </c>
      <c r="Q116" s="339">
        <v>10667.2</v>
      </c>
      <c r="R116" s="340">
        <v>128833.9</v>
      </c>
      <c r="S116" s="339">
        <v>783.39</v>
      </c>
      <c r="T116" s="340">
        <v>12421.2</v>
      </c>
      <c r="U116" s="339">
        <v>4215.5</v>
      </c>
      <c r="V116" s="341">
        <v>60276.75</v>
      </c>
      <c r="W116" s="341">
        <v>-126850.2</v>
      </c>
      <c r="X116" s="306"/>
      <c r="Y116" s="335">
        <v>4.7454999999999998</v>
      </c>
      <c r="Z116" s="335">
        <v>3.8813</v>
      </c>
      <c r="AA116" s="335">
        <v>1.2226999999999999</v>
      </c>
      <c r="AB116" s="343">
        <v>10125.9</v>
      </c>
      <c r="AC116" s="307"/>
    </row>
    <row r="117" spans="1:31" ht="11.25" hidden="1" customHeight="1">
      <c r="A117" s="295" t="s">
        <v>436</v>
      </c>
      <c r="B117" s="325">
        <v>354586.38</v>
      </c>
      <c r="C117" s="326">
        <v>51467.9</v>
      </c>
      <c r="D117" s="326">
        <v>299313.40000000002</v>
      </c>
      <c r="E117" s="327">
        <v>195381.4</v>
      </c>
      <c r="F117" s="327">
        <v>9656.4</v>
      </c>
      <c r="G117" s="327">
        <v>72331.899999999994</v>
      </c>
      <c r="H117" s="327">
        <v>8531.6</v>
      </c>
      <c r="I117" s="327">
        <v>11559.2</v>
      </c>
      <c r="J117" s="327">
        <v>1853</v>
      </c>
      <c r="K117" s="326">
        <v>3805.11</v>
      </c>
      <c r="L117" s="337">
        <v>162274.4</v>
      </c>
      <c r="M117" s="331">
        <v>33721.5</v>
      </c>
      <c r="N117" s="337">
        <v>192312</v>
      </c>
      <c r="O117" s="338">
        <v>262867</v>
      </c>
      <c r="P117" s="331">
        <v>104515.9</v>
      </c>
      <c r="Q117" s="339">
        <v>11030</v>
      </c>
      <c r="R117" s="340">
        <v>128972.2</v>
      </c>
      <c r="S117" s="339">
        <v>792.3</v>
      </c>
      <c r="T117" s="340">
        <v>12386.3</v>
      </c>
      <c r="U117" s="339">
        <v>5170.2</v>
      </c>
      <c r="V117" s="341">
        <v>57319.199999999997</v>
      </c>
      <c r="W117" s="341">
        <v>-127874.2</v>
      </c>
      <c r="X117" s="306"/>
      <c r="Y117" s="335">
        <v>4.8121999999999998</v>
      </c>
      <c r="Z117" s="335">
        <v>4.0254000000000003</v>
      </c>
      <c r="AA117" s="335">
        <v>1.1955</v>
      </c>
      <c r="AB117" s="343">
        <v>10309.1</v>
      </c>
      <c r="AC117" s="307"/>
    </row>
    <row r="118" spans="1:31" ht="11.25" hidden="1" customHeight="1">
      <c r="A118" s="295" t="s">
        <v>437</v>
      </c>
      <c r="B118" s="325">
        <v>350766.9</v>
      </c>
      <c r="C118" s="326">
        <v>50214.400000000001</v>
      </c>
      <c r="D118" s="326">
        <v>296410.28999999998</v>
      </c>
      <c r="E118" s="327">
        <v>193461.2</v>
      </c>
      <c r="F118" s="327">
        <v>8570.3700000000008</v>
      </c>
      <c r="G118" s="327">
        <v>71407.3</v>
      </c>
      <c r="H118" s="327">
        <v>8608.2000000000007</v>
      </c>
      <c r="I118" s="327">
        <v>12476.5</v>
      </c>
      <c r="J118" s="327">
        <v>1886.7</v>
      </c>
      <c r="K118" s="326">
        <v>4142.2</v>
      </c>
      <c r="L118" s="337">
        <v>155243.4</v>
      </c>
      <c r="M118" s="331">
        <v>33379.199999999997</v>
      </c>
      <c r="N118" s="337">
        <v>195523.6</v>
      </c>
      <c r="O118" s="338">
        <v>258316.79999999999</v>
      </c>
      <c r="P118" s="331">
        <v>105448.9</v>
      </c>
      <c r="Q118" s="339">
        <v>10652.9</v>
      </c>
      <c r="R118" s="340">
        <v>125467.5</v>
      </c>
      <c r="S118" s="339">
        <v>768</v>
      </c>
      <c r="T118" s="340">
        <v>12414.4</v>
      </c>
      <c r="U118" s="339">
        <v>3565.1</v>
      </c>
      <c r="V118" s="341">
        <v>60219</v>
      </c>
      <c r="W118" s="341">
        <v>-123012.31</v>
      </c>
      <c r="X118" s="306"/>
      <c r="Y118" s="335">
        <v>4.6509</v>
      </c>
      <c r="Z118" s="335">
        <v>3.8043999999999998</v>
      </c>
      <c r="AA118" s="335">
        <v>1.2224999999999999</v>
      </c>
      <c r="AB118" s="343">
        <v>10589.6</v>
      </c>
      <c r="AC118" s="307"/>
    </row>
    <row r="119" spans="1:31" ht="11.25" hidden="1" customHeight="1">
      <c r="A119" s="295" t="s">
        <v>438</v>
      </c>
      <c r="B119" s="325">
        <v>356641.3</v>
      </c>
      <c r="C119" s="326">
        <v>50524.9</v>
      </c>
      <c r="D119" s="326">
        <v>299769.59999999998</v>
      </c>
      <c r="E119" s="327">
        <v>193282.6</v>
      </c>
      <c r="F119" s="327">
        <v>8459.6</v>
      </c>
      <c r="G119" s="327">
        <v>75324.800000000003</v>
      </c>
      <c r="H119" s="327">
        <v>8747.7000000000007</v>
      </c>
      <c r="I119" s="327">
        <v>12142.6</v>
      </c>
      <c r="J119" s="327">
        <v>1812.3</v>
      </c>
      <c r="K119" s="326">
        <v>6346.8</v>
      </c>
      <c r="L119" s="337">
        <v>155848.13</v>
      </c>
      <c r="M119" s="331">
        <v>34311.199999999997</v>
      </c>
      <c r="N119" s="337">
        <v>200793.2</v>
      </c>
      <c r="O119" s="338">
        <v>259481.7</v>
      </c>
      <c r="P119" s="331">
        <v>106126.6</v>
      </c>
      <c r="Q119" s="339">
        <v>11044.8</v>
      </c>
      <c r="R119" s="340">
        <v>125345</v>
      </c>
      <c r="S119" s="339">
        <v>758.3</v>
      </c>
      <c r="T119" s="340">
        <v>12394.8</v>
      </c>
      <c r="U119" s="339">
        <v>3812.3</v>
      </c>
      <c r="V119" s="341">
        <v>59787.5</v>
      </c>
      <c r="W119" s="341">
        <v>-118476</v>
      </c>
      <c r="X119" s="306"/>
      <c r="Y119" s="335">
        <v>4.5422000000000002</v>
      </c>
      <c r="Z119" s="335">
        <v>3.7469999999999999</v>
      </c>
      <c r="AA119" s="335">
        <v>1.2121999999999999</v>
      </c>
      <c r="AB119" s="343">
        <v>11013.5</v>
      </c>
      <c r="AC119" s="307"/>
    </row>
    <row r="120" spans="1:31" ht="11.25" hidden="1" customHeight="1">
      <c r="A120" s="295" t="s">
        <v>439</v>
      </c>
      <c r="B120" s="325">
        <v>356086.2</v>
      </c>
      <c r="C120" s="326">
        <v>50993.4</v>
      </c>
      <c r="D120" s="326">
        <v>298199.2</v>
      </c>
      <c r="E120" s="327">
        <v>193026.3</v>
      </c>
      <c r="F120" s="327">
        <v>7847.7</v>
      </c>
      <c r="G120" s="327">
        <v>74030.399999999994</v>
      </c>
      <c r="H120" s="327">
        <v>9051.1</v>
      </c>
      <c r="I120" s="327">
        <v>12292.2</v>
      </c>
      <c r="J120" s="327">
        <v>1951.5</v>
      </c>
      <c r="K120" s="326">
        <v>6893.61</v>
      </c>
      <c r="L120" s="337">
        <v>154102.39999999999</v>
      </c>
      <c r="M120" s="331">
        <v>35216.199999999997</v>
      </c>
      <c r="N120" s="337">
        <v>201983.8</v>
      </c>
      <c r="O120" s="338">
        <v>257409.9</v>
      </c>
      <c r="P120" s="331">
        <v>106485.5</v>
      </c>
      <c r="Q120" s="339">
        <v>11037</v>
      </c>
      <c r="R120" s="340">
        <v>122999.62</v>
      </c>
      <c r="S120" s="339">
        <v>758.3</v>
      </c>
      <c r="T120" s="340">
        <v>12404.2</v>
      </c>
      <c r="U120" s="339">
        <v>3725.2</v>
      </c>
      <c r="V120" s="341">
        <v>60055.7</v>
      </c>
      <c r="W120" s="341">
        <v>-115481.7</v>
      </c>
      <c r="X120" s="306"/>
      <c r="Y120" s="335">
        <v>4.3758999999999997</v>
      </c>
      <c r="Z120" s="335">
        <v>3.6299000000000001</v>
      </c>
      <c r="AA120" s="335">
        <v>1.2055</v>
      </c>
      <c r="AB120" s="343">
        <v>11393.4</v>
      </c>
      <c r="AC120" s="307"/>
    </row>
    <row r="121" spans="1:31" ht="11.25" hidden="1" customHeight="1">
      <c r="A121" s="295" t="s">
        <v>440</v>
      </c>
      <c r="B121" s="325">
        <v>360115.1</v>
      </c>
      <c r="C121" s="326">
        <v>50932.9</v>
      </c>
      <c r="D121" s="326">
        <v>302214.2</v>
      </c>
      <c r="E121" s="327">
        <v>193789.41</v>
      </c>
      <c r="F121" s="327">
        <v>8052.6</v>
      </c>
      <c r="G121" s="327">
        <v>76754.5</v>
      </c>
      <c r="H121" s="327">
        <v>9068.9</v>
      </c>
      <c r="I121" s="327">
        <v>12329.3</v>
      </c>
      <c r="J121" s="327">
        <v>2219.5650000000001</v>
      </c>
      <c r="K121" s="326">
        <v>6967.93</v>
      </c>
      <c r="L121" s="337">
        <v>158457.79999999999</v>
      </c>
      <c r="M121" s="331">
        <v>35636.5</v>
      </c>
      <c r="N121" s="337">
        <v>201657.3</v>
      </c>
      <c r="O121" s="338">
        <v>260647.7</v>
      </c>
      <c r="P121" s="331">
        <v>108496.1</v>
      </c>
      <c r="Q121" s="339">
        <v>10680.7</v>
      </c>
      <c r="R121" s="340">
        <v>124537.1</v>
      </c>
      <c r="S121" s="339">
        <v>710.7</v>
      </c>
      <c r="T121" s="340">
        <v>12652.6</v>
      </c>
      <c r="U121" s="339">
        <v>3570.5</v>
      </c>
      <c r="V121" s="341">
        <v>60882.5</v>
      </c>
      <c r="W121" s="341">
        <v>-119872.8</v>
      </c>
      <c r="X121" s="306"/>
      <c r="Y121" s="335">
        <v>4.4465000000000003</v>
      </c>
      <c r="Z121" s="335">
        <v>3.6816</v>
      </c>
      <c r="AA121" s="335">
        <v>1.2078</v>
      </c>
      <c r="AB121" s="343">
        <v>11340.4</v>
      </c>
      <c r="AC121" s="307"/>
    </row>
    <row r="122" spans="1:31" ht="11.25" hidden="1" customHeight="1">
      <c r="A122" s="295" t="s">
        <v>441</v>
      </c>
      <c r="B122" s="325">
        <v>360297.6</v>
      </c>
      <c r="C122" s="326">
        <v>50201.8</v>
      </c>
      <c r="D122" s="326">
        <v>302476.5</v>
      </c>
      <c r="E122" s="327">
        <v>193566.9</v>
      </c>
      <c r="F122" s="327">
        <v>8287.7999999999993</v>
      </c>
      <c r="G122" s="327">
        <v>76599.100000000006</v>
      </c>
      <c r="H122" s="327">
        <v>9037.4</v>
      </c>
      <c r="I122" s="327">
        <v>13157.6</v>
      </c>
      <c r="J122" s="327">
        <v>1827.7</v>
      </c>
      <c r="K122" s="326">
        <v>7619.3</v>
      </c>
      <c r="L122" s="337">
        <v>151051.4</v>
      </c>
      <c r="M122" s="331">
        <v>34461.4</v>
      </c>
      <c r="N122" s="337">
        <v>209246.2</v>
      </c>
      <c r="O122" s="338">
        <v>261659.1</v>
      </c>
      <c r="P122" s="331">
        <v>109516.6</v>
      </c>
      <c r="Q122" s="339">
        <v>10607</v>
      </c>
      <c r="R122" s="340">
        <v>124194.6</v>
      </c>
      <c r="S122" s="339">
        <v>707.875</v>
      </c>
      <c r="T122" s="340">
        <v>12588.6</v>
      </c>
      <c r="U122" s="339">
        <v>4044.4</v>
      </c>
      <c r="V122" s="341">
        <v>65221.8</v>
      </c>
      <c r="W122" s="341">
        <v>-117634.7</v>
      </c>
      <c r="X122" s="306"/>
      <c r="Y122" s="335">
        <v>4.3832000000000004</v>
      </c>
      <c r="Z122" s="335">
        <v>3.5569000000000002</v>
      </c>
      <c r="AA122" s="335">
        <v>1.2323</v>
      </c>
      <c r="AB122" s="343">
        <v>11418.4</v>
      </c>
      <c r="AC122" s="307"/>
    </row>
    <row r="123" spans="1:31" ht="11.25" hidden="1" customHeight="1">
      <c r="A123" s="295" t="s">
        <v>442</v>
      </c>
      <c r="B123" s="325">
        <v>379604.4</v>
      </c>
      <c r="C123" s="326">
        <v>50539.199999999997</v>
      </c>
      <c r="D123" s="326">
        <v>321764</v>
      </c>
      <c r="E123" s="327">
        <v>196941.2</v>
      </c>
      <c r="F123" s="327">
        <v>21951.4</v>
      </c>
      <c r="G123" s="327">
        <v>78161.2</v>
      </c>
      <c r="H123" s="327">
        <v>9151.2999999999993</v>
      </c>
      <c r="I123" s="327">
        <v>13540.2</v>
      </c>
      <c r="J123" s="327">
        <v>2018.8</v>
      </c>
      <c r="K123" s="326">
        <v>7301.2</v>
      </c>
      <c r="L123" s="337">
        <v>149634.1</v>
      </c>
      <c r="M123" s="331">
        <v>34544.800000000003</v>
      </c>
      <c r="N123" s="337">
        <v>229970.3</v>
      </c>
      <c r="O123" s="338">
        <v>279657.09999999998</v>
      </c>
      <c r="P123" s="331">
        <v>125216.9</v>
      </c>
      <c r="Q123" s="339">
        <v>11088.1</v>
      </c>
      <c r="R123" s="340">
        <v>124999.3</v>
      </c>
      <c r="S123" s="339">
        <v>715</v>
      </c>
      <c r="T123" s="340">
        <v>12813.5</v>
      </c>
      <c r="U123" s="339">
        <v>4824.2</v>
      </c>
      <c r="V123" s="341">
        <v>65189.73</v>
      </c>
      <c r="W123" s="341">
        <v>-114876.5</v>
      </c>
      <c r="X123" s="306"/>
      <c r="Y123" s="335">
        <v>4.3315999999999999</v>
      </c>
      <c r="Z123" s="335">
        <v>3.3959999999999999</v>
      </c>
      <c r="AA123" s="335">
        <v>1.2755000000000001</v>
      </c>
      <c r="AB123" s="343">
        <v>11725.2</v>
      </c>
      <c r="AC123" s="307"/>
    </row>
    <row r="124" spans="1:31" ht="11.25" hidden="1" customHeight="1">
      <c r="A124" s="295" t="s">
        <v>443</v>
      </c>
      <c r="B124" s="325">
        <v>365982.16</v>
      </c>
      <c r="C124" s="326">
        <v>50076.2</v>
      </c>
      <c r="D124" s="326">
        <v>309155.11</v>
      </c>
      <c r="E124" s="327">
        <v>194071.3</v>
      </c>
      <c r="F124" s="327">
        <v>11392.625</v>
      </c>
      <c r="G124" s="327">
        <v>78665.2</v>
      </c>
      <c r="H124" s="327">
        <v>9247.7000000000007</v>
      </c>
      <c r="I124" s="327">
        <v>13690</v>
      </c>
      <c r="J124" s="327">
        <v>2088.2199999999998</v>
      </c>
      <c r="K124" s="326">
        <v>6750.8</v>
      </c>
      <c r="L124" s="337">
        <v>150560.20000000001</v>
      </c>
      <c r="M124" s="331">
        <v>35720.1</v>
      </c>
      <c r="N124" s="337">
        <v>215422</v>
      </c>
      <c r="O124" s="338">
        <v>268664.7</v>
      </c>
      <c r="P124" s="331">
        <v>113569.2</v>
      </c>
      <c r="Q124" s="339">
        <v>10505.3</v>
      </c>
      <c r="R124" s="340">
        <v>124984.8</v>
      </c>
      <c r="S124" s="339">
        <v>695.8</v>
      </c>
      <c r="T124" s="340">
        <v>12854.02</v>
      </c>
      <c r="U124" s="339">
        <v>6055.6</v>
      </c>
      <c r="V124" s="341">
        <v>56758.5</v>
      </c>
      <c r="W124" s="341">
        <v>-110001.1</v>
      </c>
      <c r="X124" s="306"/>
      <c r="Y124" s="335">
        <v>4.2149999999999999</v>
      </c>
      <c r="Z124" s="335">
        <v>3.1793</v>
      </c>
      <c r="AA124" s="335">
        <v>1.3258000000000001</v>
      </c>
      <c r="AB124" s="343">
        <v>11481.7</v>
      </c>
      <c r="AC124" s="307"/>
    </row>
    <row r="125" spans="1:31" ht="11.25" hidden="1" customHeight="1">
      <c r="A125" s="345" t="s">
        <v>444</v>
      </c>
      <c r="B125" s="346">
        <v>377534.5</v>
      </c>
      <c r="C125" s="347">
        <v>50775.6</v>
      </c>
      <c r="D125" s="347">
        <v>317938.59999999998</v>
      </c>
      <c r="E125" s="348">
        <v>198659.8</v>
      </c>
      <c r="F125" s="348">
        <v>11342.4</v>
      </c>
      <c r="G125" s="348">
        <v>85171.6</v>
      </c>
      <c r="H125" s="348">
        <v>9050.4</v>
      </c>
      <c r="I125" s="348">
        <v>11320.8</v>
      </c>
      <c r="J125" s="348">
        <v>2393.6</v>
      </c>
      <c r="K125" s="347">
        <v>8820.2999999999993</v>
      </c>
      <c r="L125" s="349">
        <v>145047.29999999999</v>
      </c>
      <c r="M125" s="350">
        <v>35559.5</v>
      </c>
      <c r="N125" s="349">
        <v>232487.2</v>
      </c>
      <c r="O125" s="351">
        <v>262818.40000000002</v>
      </c>
      <c r="P125" s="350">
        <v>112071.3</v>
      </c>
      <c r="Q125" s="352">
        <v>9900.4</v>
      </c>
      <c r="R125" s="353">
        <v>121979.1</v>
      </c>
      <c r="S125" s="352">
        <v>714.9</v>
      </c>
      <c r="T125" s="353">
        <v>13349.26</v>
      </c>
      <c r="U125" s="352">
        <v>4803.3999999999996</v>
      </c>
      <c r="V125" s="354">
        <v>69328.600000000006</v>
      </c>
      <c r="W125" s="354">
        <v>-99659.79</v>
      </c>
      <c r="X125" s="355"/>
      <c r="Y125" s="356">
        <v>4.0789999999999997</v>
      </c>
      <c r="Z125" s="356">
        <v>2.9904000000000002</v>
      </c>
      <c r="AA125" s="356">
        <v>1.3640000000000001</v>
      </c>
      <c r="AB125" s="357">
        <v>11245.3</v>
      </c>
      <c r="AC125" s="307"/>
    </row>
    <row r="126" spans="1:31" ht="11.25" hidden="1" customHeight="1">
      <c r="A126" s="295" t="s">
        <v>445</v>
      </c>
      <c r="B126" s="325">
        <v>377241.5</v>
      </c>
      <c r="C126" s="326">
        <v>49742.7</v>
      </c>
      <c r="D126" s="326">
        <v>316674.3</v>
      </c>
      <c r="E126" s="327">
        <v>204029</v>
      </c>
      <c r="F126" s="327">
        <v>10005.5</v>
      </c>
      <c r="G126" s="327">
        <v>78987.199999999997</v>
      </c>
      <c r="H126" s="327">
        <v>9037.7999999999993</v>
      </c>
      <c r="I126" s="327">
        <v>12602.1</v>
      </c>
      <c r="J126" s="327">
        <v>2012.8</v>
      </c>
      <c r="K126" s="326">
        <v>10824.53</v>
      </c>
      <c r="L126" s="337">
        <v>157882.92000000001</v>
      </c>
      <c r="M126" s="331">
        <v>38980.5</v>
      </c>
      <c r="N126" s="337">
        <v>219358.6</v>
      </c>
      <c r="O126" s="338">
        <v>268304.90000000002</v>
      </c>
      <c r="P126" s="331">
        <v>115693.5</v>
      </c>
      <c r="Q126" s="339">
        <v>10419.4</v>
      </c>
      <c r="R126" s="340">
        <v>123181.1</v>
      </c>
      <c r="S126" s="339">
        <v>713</v>
      </c>
      <c r="T126" s="340">
        <v>13212.3</v>
      </c>
      <c r="U126" s="339">
        <v>5085.6000000000004</v>
      </c>
      <c r="V126" s="341">
        <v>56353.7</v>
      </c>
      <c r="W126" s="341">
        <v>-105300</v>
      </c>
      <c r="X126" s="306"/>
      <c r="Y126" s="335">
        <v>4.0503</v>
      </c>
      <c r="Z126" s="335">
        <v>3.12</v>
      </c>
      <c r="AA126" s="335">
        <v>1.2982</v>
      </c>
      <c r="AB126" s="343">
        <v>11768.3</v>
      </c>
      <c r="AC126" s="307"/>
    </row>
    <row r="127" spans="1:31" ht="11.25" hidden="1" customHeight="1">
      <c r="A127" s="295" t="s">
        <v>446</v>
      </c>
      <c r="B127" s="325">
        <v>382293.9</v>
      </c>
      <c r="C127" s="326">
        <v>50487.9</v>
      </c>
      <c r="D127" s="326">
        <v>321205.7</v>
      </c>
      <c r="E127" s="327">
        <v>206082.36</v>
      </c>
      <c r="F127" s="327">
        <v>10622.2</v>
      </c>
      <c r="G127" s="327">
        <v>78471.5</v>
      </c>
      <c r="H127" s="327">
        <v>9160.4</v>
      </c>
      <c r="I127" s="327">
        <v>14753.57</v>
      </c>
      <c r="J127" s="327">
        <v>2115.6</v>
      </c>
      <c r="K127" s="326">
        <v>10600.4</v>
      </c>
      <c r="L127" s="337">
        <v>157466.26999999999</v>
      </c>
      <c r="M127" s="331">
        <v>40253.1</v>
      </c>
      <c r="N127" s="337">
        <v>224827.7</v>
      </c>
      <c r="O127" s="338">
        <v>267366.3</v>
      </c>
      <c r="P127" s="331">
        <v>115128.5</v>
      </c>
      <c r="Q127" s="339">
        <v>10672.33</v>
      </c>
      <c r="R127" s="340">
        <v>123147</v>
      </c>
      <c r="S127" s="339">
        <v>706.4</v>
      </c>
      <c r="T127" s="340">
        <v>12920.92</v>
      </c>
      <c r="U127" s="339">
        <v>4791.1000000000004</v>
      </c>
      <c r="V127" s="341">
        <v>59535.199999999997</v>
      </c>
      <c r="W127" s="341">
        <v>-102073.8</v>
      </c>
      <c r="X127" s="306"/>
      <c r="Y127" s="335">
        <v>3.9119000000000002</v>
      </c>
      <c r="Z127" s="335">
        <v>2.9500999999999999</v>
      </c>
      <c r="AA127" s="335">
        <v>1.3260000000000001</v>
      </c>
      <c r="AB127" s="343">
        <v>11972.6</v>
      </c>
      <c r="AC127" s="307"/>
    </row>
    <row r="128" spans="1:31" ht="11.25" hidden="1" customHeight="1">
      <c r="A128" s="295" t="s">
        <v>447</v>
      </c>
      <c r="B128" s="325">
        <v>391189.56</v>
      </c>
      <c r="C128" s="326">
        <v>51383.4</v>
      </c>
      <c r="D128" s="326">
        <v>328924.92</v>
      </c>
      <c r="E128" s="327">
        <v>209388.3</v>
      </c>
      <c r="F128" s="327">
        <v>10942.3</v>
      </c>
      <c r="G128" s="327">
        <v>82345.259999999995</v>
      </c>
      <c r="H128" s="327">
        <v>9244.4</v>
      </c>
      <c r="I128" s="327">
        <v>14850.9</v>
      </c>
      <c r="J128" s="327">
        <v>2153.67</v>
      </c>
      <c r="K128" s="326">
        <v>10881.3</v>
      </c>
      <c r="L128" s="337">
        <v>154751.20000000001</v>
      </c>
      <c r="M128" s="331">
        <v>37894.800000000003</v>
      </c>
      <c r="N128" s="337">
        <v>236438.39999999999</v>
      </c>
      <c r="O128" s="338">
        <v>272463</v>
      </c>
      <c r="P128" s="331">
        <v>117929.60000000001</v>
      </c>
      <c r="Q128" s="339">
        <v>10844</v>
      </c>
      <c r="R128" s="340">
        <v>124072.3</v>
      </c>
      <c r="S128" s="339">
        <v>703.40499999999997</v>
      </c>
      <c r="T128" s="340">
        <v>12812.4</v>
      </c>
      <c r="U128" s="339">
        <v>6101.2</v>
      </c>
      <c r="V128" s="341">
        <v>72826.8</v>
      </c>
      <c r="W128" s="341">
        <v>-108851.4</v>
      </c>
      <c r="X128" s="306"/>
      <c r="Y128" s="335">
        <v>4.0837000000000003</v>
      </c>
      <c r="Z128" s="335">
        <v>3.1518000000000002</v>
      </c>
      <c r="AA128" s="335">
        <v>1.2957000000000001</v>
      </c>
      <c r="AB128" s="343">
        <v>11731</v>
      </c>
      <c r="AC128" s="307"/>
    </row>
    <row r="129" spans="1:29" ht="11.25" hidden="1" customHeight="1">
      <c r="A129" s="295" t="s">
        <v>448</v>
      </c>
      <c r="B129" s="325">
        <v>397675.7</v>
      </c>
      <c r="C129" s="326">
        <v>53248.7</v>
      </c>
      <c r="D129" s="326">
        <v>332375.2</v>
      </c>
      <c r="E129" s="327">
        <v>210902.9</v>
      </c>
      <c r="F129" s="327">
        <v>12496.4</v>
      </c>
      <c r="G129" s="327">
        <v>82352.899999999994</v>
      </c>
      <c r="H129" s="327">
        <v>9413.9</v>
      </c>
      <c r="I129" s="327">
        <v>14765.8</v>
      </c>
      <c r="J129" s="327">
        <v>2443.3000000000002</v>
      </c>
      <c r="K129" s="326">
        <v>12051.8</v>
      </c>
      <c r="L129" s="337">
        <v>172319.1</v>
      </c>
      <c r="M129" s="331">
        <v>40302.9</v>
      </c>
      <c r="N129" s="337">
        <v>225356.63</v>
      </c>
      <c r="O129" s="338">
        <v>279524.09999999998</v>
      </c>
      <c r="P129" s="331">
        <v>123841.76</v>
      </c>
      <c r="Q129" s="339">
        <v>11384.7</v>
      </c>
      <c r="R129" s="340">
        <v>125769</v>
      </c>
      <c r="S129" s="339">
        <v>723.1</v>
      </c>
      <c r="T129" s="340">
        <v>12702.4</v>
      </c>
      <c r="U129" s="339">
        <v>5103.1000000000004</v>
      </c>
      <c r="V129" s="341">
        <v>62148.2</v>
      </c>
      <c r="W129" s="341">
        <v>-116315.7</v>
      </c>
      <c r="X129" s="306"/>
      <c r="Y129" s="335">
        <v>4.2755999999999998</v>
      </c>
      <c r="Z129" s="335">
        <v>3.2988</v>
      </c>
      <c r="AA129" s="335">
        <v>1.2961</v>
      </c>
      <c r="AB129" s="343">
        <v>11491.4</v>
      </c>
      <c r="AC129" s="307"/>
    </row>
    <row r="130" spans="1:29" ht="11.25" hidden="1" customHeight="1">
      <c r="A130" s="295" t="s">
        <v>449</v>
      </c>
      <c r="B130" s="325">
        <v>405254.21</v>
      </c>
      <c r="C130" s="326">
        <v>52899.3</v>
      </c>
      <c r="D130" s="326">
        <v>339223.69</v>
      </c>
      <c r="E130" s="327">
        <v>209379.9</v>
      </c>
      <c r="F130" s="327">
        <v>17708.8</v>
      </c>
      <c r="G130" s="327">
        <v>84043.199999999997</v>
      </c>
      <c r="H130" s="327">
        <v>9532.9</v>
      </c>
      <c r="I130" s="327">
        <v>15937.7</v>
      </c>
      <c r="J130" s="327">
        <v>2621.1999999999998</v>
      </c>
      <c r="K130" s="326">
        <v>13131.2</v>
      </c>
      <c r="L130" s="337">
        <v>178245.2</v>
      </c>
      <c r="M130" s="331">
        <v>43250.8</v>
      </c>
      <c r="N130" s="337">
        <v>227009.1</v>
      </c>
      <c r="O130" s="338">
        <v>285480</v>
      </c>
      <c r="P130" s="331">
        <v>129970.1</v>
      </c>
      <c r="Q130" s="339">
        <v>11708.8</v>
      </c>
      <c r="R130" s="340">
        <v>126119.7</v>
      </c>
      <c r="S130" s="339">
        <v>717.5</v>
      </c>
      <c r="T130" s="340">
        <v>12605.6</v>
      </c>
      <c r="U130" s="339">
        <v>4358.3</v>
      </c>
      <c r="V130" s="341">
        <v>59705.9</v>
      </c>
      <c r="W130" s="341">
        <v>-118176.8</v>
      </c>
      <c r="X130" s="306"/>
      <c r="Y130" s="335">
        <v>4.1212</v>
      </c>
      <c r="Z130" s="335">
        <v>3.3264999999999998</v>
      </c>
      <c r="AA130" s="335">
        <v>1.2388999999999999</v>
      </c>
      <c r="AB130" s="343">
        <v>11910</v>
      </c>
      <c r="AC130" s="307"/>
    </row>
    <row r="131" spans="1:29" ht="11.25" hidden="1" customHeight="1">
      <c r="A131" s="295" t="s">
        <v>450</v>
      </c>
      <c r="B131" s="325">
        <v>404867.3</v>
      </c>
      <c r="C131" s="326">
        <v>53844.3</v>
      </c>
      <c r="D131" s="326">
        <v>336315.7</v>
      </c>
      <c r="E131" s="327">
        <v>210319.5</v>
      </c>
      <c r="F131" s="327">
        <v>12307.6</v>
      </c>
      <c r="G131" s="327">
        <v>86095.84</v>
      </c>
      <c r="H131" s="327">
        <v>9630.6</v>
      </c>
      <c r="I131" s="327">
        <v>15184.4</v>
      </c>
      <c r="J131" s="327">
        <v>2777.7</v>
      </c>
      <c r="K131" s="326">
        <v>14707.4</v>
      </c>
      <c r="L131" s="337">
        <v>179508.2</v>
      </c>
      <c r="M131" s="331">
        <v>44431.6</v>
      </c>
      <c r="N131" s="337">
        <v>225359.1</v>
      </c>
      <c r="O131" s="338">
        <v>281796</v>
      </c>
      <c r="P131" s="331">
        <v>125638.1</v>
      </c>
      <c r="Q131" s="339">
        <v>12074</v>
      </c>
      <c r="R131" s="340">
        <v>125882.7</v>
      </c>
      <c r="S131" s="339">
        <v>723.5</v>
      </c>
      <c r="T131" s="340">
        <v>12503.1</v>
      </c>
      <c r="U131" s="339">
        <v>4974.6000000000004</v>
      </c>
      <c r="V131" s="341">
        <v>58316.1</v>
      </c>
      <c r="W131" s="341">
        <v>-114753</v>
      </c>
      <c r="X131" s="306"/>
      <c r="Y131" s="335">
        <v>4.0400999999999998</v>
      </c>
      <c r="Z131" s="335">
        <v>3.3460999999999999</v>
      </c>
      <c r="AA131" s="335">
        <v>1.2074</v>
      </c>
      <c r="AB131" s="343">
        <v>12307.8</v>
      </c>
      <c r="AC131" s="307"/>
    </row>
    <row r="132" spans="1:29" ht="11.25" hidden="1" customHeight="1">
      <c r="A132" s="295" t="s">
        <v>451</v>
      </c>
      <c r="B132" s="325">
        <v>403396.1</v>
      </c>
      <c r="C132" s="326">
        <v>55264.3</v>
      </c>
      <c r="D132" s="326">
        <v>335886.1</v>
      </c>
      <c r="E132" s="327">
        <v>211627.1</v>
      </c>
      <c r="F132" s="327">
        <v>12387.8</v>
      </c>
      <c r="G132" s="327">
        <v>83787.3</v>
      </c>
      <c r="H132" s="327">
        <v>9774.82</v>
      </c>
      <c r="I132" s="327">
        <v>15194.1</v>
      </c>
      <c r="J132" s="327">
        <v>3115</v>
      </c>
      <c r="K132" s="326">
        <v>12245.7</v>
      </c>
      <c r="L132" s="337">
        <v>181445.2</v>
      </c>
      <c r="M132" s="331">
        <v>44517.7</v>
      </c>
      <c r="N132" s="337">
        <v>221950.9</v>
      </c>
      <c r="O132" s="338">
        <v>283276.7</v>
      </c>
      <c r="P132" s="331">
        <v>128775.1</v>
      </c>
      <c r="Q132" s="339">
        <v>11966.6</v>
      </c>
      <c r="R132" s="340">
        <v>125604.2</v>
      </c>
      <c r="S132" s="339">
        <v>745</v>
      </c>
      <c r="T132" s="340">
        <v>12601.1</v>
      </c>
      <c r="U132" s="339">
        <v>3584.6</v>
      </c>
      <c r="V132" s="341">
        <v>53233</v>
      </c>
      <c r="W132" s="341">
        <v>-114558.8</v>
      </c>
      <c r="X132" s="306"/>
      <c r="Y132" s="335">
        <v>4.0758000000000001</v>
      </c>
      <c r="Z132" s="335">
        <v>3.3689</v>
      </c>
      <c r="AA132" s="335">
        <v>1.2098</v>
      </c>
      <c r="AB132" s="343">
        <v>12233.2</v>
      </c>
      <c r="AC132" s="307"/>
    </row>
    <row r="133" spans="1:29" ht="11.25" hidden="1" customHeight="1">
      <c r="A133" s="295" t="s">
        <v>452</v>
      </c>
      <c r="B133" s="325">
        <v>409919.7</v>
      </c>
      <c r="C133" s="326">
        <v>55246</v>
      </c>
      <c r="D133" s="326">
        <v>342175.8</v>
      </c>
      <c r="E133" s="327">
        <v>212044</v>
      </c>
      <c r="F133" s="327">
        <v>13449.9</v>
      </c>
      <c r="G133" s="327">
        <v>88639.5</v>
      </c>
      <c r="H133" s="327">
        <v>9770.2000000000007</v>
      </c>
      <c r="I133" s="327">
        <v>15125.4</v>
      </c>
      <c r="J133" s="327">
        <v>3146.8</v>
      </c>
      <c r="K133" s="326">
        <v>12497.9</v>
      </c>
      <c r="L133" s="337">
        <v>184706.5</v>
      </c>
      <c r="M133" s="331">
        <v>45612.2</v>
      </c>
      <c r="N133" s="337">
        <v>225213.2</v>
      </c>
      <c r="O133" s="338">
        <v>287304.3</v>
      </c>
      <c r="P133" s="331">
        <v>131819.70000000001</v>
      </c>
      <c r="Q133" s="339">
        <v>11732.9</v>
      </c>
      <c r="R133" s="340">
        <v>125318.2</v>
      </c>
      <c r="S133" s="339">
        <v>788.3</v>
      </c>
      <c r="T133" s="340">
        <v>12675.6</v>
      </c>
      <c r="U133" s="339">
        <v>4969.6000000000004</v>
      </c>
      <c r="V133" s="341">
        <v>53277.7</v>
      </c>
      <c r="W133" s="341">
        <v>-115368.81</v>
      </c>
      <c r="X133" s="306"/>
      <c r="Y133" s="335">
        <v>4.0495000000000001</v>
      </c>
      <c r="Z133" s="335">
        <v>3.3140000000000001</v>
      </c>
      <c r="AA133" s="335">
        <v>1.2219</v>
      </c>
      <c r="AB133" s="343">
        <v>12619.4</v>
      </c>
      <c r="AC133" s="307"/>
    </row>
    <row r="134" spans="1:29" ht="11.25" hidden="1" customHeight="1">
      <c r="A134" s="295" t="s">
        <v>453</v>
      </c>
      <c r="B134" s="325">
        <v>414133.8</v>
      </c>
      <c r="C134" s="326">
        <v>55346.04</v>
      </c>
      <c r="D134" s="326">
        <v>346235.18</v>
      </c>
      <c r="E134" s="327">
        <v>210563.6</v>
      </c>
      <c r="F134" s="327">
        <v>13591</v>
      </c>
      <c r="G134" s="327">
        <v>93195.9</v>
      </c>
      <c r="H134" s="327">
        <v>9820.89</v>
      </c>
      <c r="I134" s="327">
        <v>15870.91</v>
      </c>
      <c r="J134" s="327">
        <v>3192.9</v>
      </c>
      <c r="K134" s="326">
        <v>12552.6</v>
      </c>
      <c r="L134" s="337">
        <v>177452</v>
      </c>
      <c r="M134" s="331">
        <v>45307.7</v>
      </c>
      <c r="N134" s="337">
        <v>236681.8</v>
      </c>
      <c r="O134" s="338">
        <v>290287.90000000002</v>
      </c>
      <c r="P134" s="331">
        <v>133630.70000000001</v>
      </c>
      <c r="Q134" s="339">
        <v>11773</v>
      </c>
      <c r="R134" s="340">
        <v>125610.1</v>
      </c>
      <c r="S134" s="339">
        <v>839.2</v>
      </c>
      <c r="T134" s="340">
        <v>12572.2</v>
      </c>
      <c r="U134" s="339">
        <v>5862.7</v>
      </c>
      <c r="V134" s="341">
        <v>57248.7</v>
      </c>
      <c r="W134" s="341">
        <v>-110854.8</v>
      </c>
      <c r="X134" s="306"/>
      <c r="Y134" s="335">
        <v>3.9165999999999999</v>
      </c>
      <c r="Z134" s="335">
        <v>3.2574999999999998</v>
      </c>
      <c r="AA134" s="335">
        <v>1.2022999999999999</v>
      </c>
      <c r="AB134" s="343">
        <v>13315.2</v>
      </c>
      <c r="AC134" s="307"/>
    </row>
    <row r="135" spans="1:29" ht="11.25" hidden="1" customHeight="1">
      <c r="A135" s="295" t="s">
        <v>454</v>
      </c>
      <c r="B135" s="325">
        <v>422359.7</v>
      </c>
      <c r="C135" s="326">
        <v>55783.4</v>
      </c>
      <c r="D135" s="326">
        <v>351223</v>
      </c>
      <c r="E135" s="327">
        <v>211931.6</v>
      </c>
      <c r="F135" s="327">
        <v>14125.8</v>
      </c>
      <c r="G135" s="327">
        <v>95586.1</v>
      </c>
      <c r="H135" s="327">
        <v>10013.299999999999</v>
      </c>
      <c r="I135" s="327">
        <v>16171.4</v>
      </c>
      <c r="J135" s="327">
        <v>3394.9</v>
      </c>
      <c r="K135" s="326">
        <v>15353.17</v>
      </c>
      <c r="L135" s="337">
        <v>182521.2</v>
      </c>
      <c r="M135" s="331">
        <v>45752.7</v>
      </c>
      <c r="N135" s="337">
        <v>239838.4</v>
      </c>
      <c r="O135" s="338">
        <v>295321.09999999998</v>
      </c>
      <c r="P135" s="331">
        <v>137522.79999999999</v>
      </c>
      <c r="Q135" s="339">
        <v>12189.8</v>
      </c>
      <c r="R135" s="340">
        <v>126585.8</v>
      </c>
      <c r="S135" s="339">
        <v>876.23500000000001</v>
      </c>
      <c r="T135" s="340">
        <v>12675.5</v>
      </c>
      <c r="U135" s="339">
        <v>5471</v>
      </c>
      <c r="V135" s="341">
        <v>56409.3</v>
      </c>
      <c r="W135" s="341">
        <v>-111892.03</v>
      </c>
      <c r="X135" s="306"/>
      <c r="Y135" s="335">
        <v>3.9893000000000001</v>
      </c>
      <c r="Z135" s="335">
        <v>3.3067000000000002</v>
      </c>
      <c r="AA135" s="335">
        <v>1.2063999999999999</v>
      </c>
      <c r="AB135" s="343">
        <v>13536.1</v>
      </c>
      <c r="AC135" s="307"/>
    </row>
    <row r="136" spans="1:29" ht="11.25" hidden="1" customHeight="1">
      <c r="A136" s="295" t="s">
        <v>455</v>
      </c>
      <c r="B136" s="325">
        <v>421697.3</v>
      </c>
      <c r="C136" s="326">
        <v>55881.5</v>
      </c>
      <c r="D136" s="326">
        <v>352900.6</v>
      </c>
      <c r="E136" s="327">
        <v>212097.3</v>
      </c>
      <c r="F136" s="327">
        <v>15698.4</v>
      </c>
      <c r="G136" s="327">
        <v>94928.5</v>
      </c>
      <c r="H136" s="327">
        <v>9999.4</v>
      </c>
      <c r="I136" s="327">
        <v>16440.7</v>
      </c>
      <c r="J136" s="327">
        <v>3736.3</v>
      </c>
      <c r="K136" s="326">
        <v>12915.2</v>
      </c>
      <c r="L136" s="337">
        <v>178675.4</v>
      </c>
      <c r="M136" s="331">
        <v>45752</v>
      </c>
      <c r="N136" s="337">
        <v>243021.92</v>
      </c>
      <c r="O136" s="338">
        <v>299641.3</v>
      </c>
      <c r="P136" s="331">
        <v>139544.1</v>
      </c>
      <c r="Q136" s="339">
        <v>11815.77</v>
      </c>
      <c r="R136" s="340">
        <v>126717.6</v>
      </c>
      <c r="S136" s="339">
        <v>898.58500000000004</v>
      </c>
      <c r="T136" s="340">
        <v>13147.4</v>
      </c>
      <c r="U136" s="339">
        <v>7517.9</v>
      </c>
      <c r="V136" s="341">
        <v>55692.6</v>
      </c>
      <c r="W136" s="341">
        <v>-112312.01</v>
      </c>
      <c r="X136" s="306"/>
      <c r="Y136" s="335">
        <v>3.9053</v>
      </c>
      <c r="Z136" s="335">
        <v>3.3165</v>
      </c>
      <c r="AA136" s="335">
        <v>1.1775</v>
      </c>
      <c r="AB136" s="343">
        <v>13659.7</v>
      </c>
      <c r="AC136" s="307"/>
    </row>
    <row r="137" spans="1:29" ht="11.25" hidden="1" customHeight="1">
      <c r="A137" s="295" t="s">
        <v>456</v>
      </c>
      <c r="B137" s="325">
        <v>427125.4</v>
      </c>
      <c r="C137" s="326">
        <v>57154.7</v>
      </c>
      <c r="D137" s="326">
        <v>358008.8</v>
      </c>
      <c r="E137" s="327">
        <v>215683.7</v>
      </c>
      <c r="F137" s="327">
        <v>15164.3</v>
      </c>
      <c r="G137" s="327">
        <v>99748.7</v>
      </c>
      <c r="H137" s="327">
        <v>9925.2000000000007</v>
      </c>
      <c r="I137" s="327">
        <v>13702.4</v>
      </c>
      <c r="J137" s="327">
        <v>3784.5</v>
      </c>
      <c r="K137" s="326">
        <v>11961.92</v>
      </c>
      <c r="L137" s="337">
        <v>176031.88</v>
      </c>
      <c r="M137" s="331">
        <v>45606.5</v>
      </c>
      <c r="N137" s="337">
        <v>251093.6</v>
      </c>
      <c r="O137" s="338">
        <v>297646.8</v>
      </c>
      <c r="P137" s="331">
        <v>141252.39000000001</v>
      </c>
      <c r="Q137" s="339">
        <v>11746.3</v>
      </c>
      <c r="R137" s="340">
        <v>125019.9</v>
      </c>
      <c r="S137" s="339">
        <v>835.4</v>
      </c>
      <c r="T137" s="340">
        <v>14240.6</v>
      </c>
      <c r="U137" s="339">
        <v>4552.2</v>
      </c>
      <c r="V137" s="341">
        <v>64558.9</v>
      </c>
      <c r="W137" s="341">
        <v>-111112.1</v>
      </c>
      <c r="X137" s="306"/>
      <c r="Y137" s="335">
        <v>3.8597999999999999</v>
      </c>
      <c r="Z137" s="335">
        <v>3.2612999999999999</v>
      </c>
      <c r="AA137" s="335">
        <v>1.1835</v>
      </c>
      <c r="AB137" s="343">
        <v>13938.7</v>
      </c>
      <c r="AC137" s="307"/>
    </row>
    <row r="138" spans="1:29" ht="11.25" hidden="1" customHeight="1">
      <c r="A138" s="295" t="s">
        <v>457</v>
      </c>
      <c r="B138" s="325">
        <v>422119.8</v>
      </c>
      <c r="C138" s="326">
        <v>55346.9</v>
      </c>
      <c r="D138" s="326">
        <v>354773.3</v>
      </c>
      <c r="E138" s="327">
        <v>215353.19</v>
      </c>
      <c r="F138" s="327">
        <v>14777.05</v>
      </c>
      <c r="G138" s="327">
        <v>96089</v>
      </c>
      <c r="H138" s="327">
        <v>9886.1</v>
      </c>
      <c r="I138" s="327">
        <v>15709.5</v>
      </c>
      <c r="J138" s="327">
        <v>2958.5</v>
      </c>
      <c r="K138" s="326">
        <v>11999.6</v>
      </c>
      <c r="L138" s="337">
        <v>175482.2</v>
      </c>
      <c r="M138" s="331">
        <v>45835.8</v>
      </c>
      <c r="N138" s="337">
        <v>246637.6</v>
      </c>
      <c r="O138" s="338">
        <v>301271.59999999998</v>
      </c>
      <c r="P138" s="331">
        <v>142626.20000000001</v>
      </c>
      <c r="Q138" s="339">
        <v>11318.6</v>
      </c>
      <c r="R138" s="340">
        <v>127463.9</v>
      </c>
      <c r="S138" s="339">
        <v>835.34</v>
      </c>
      <c r="T138" s="340">
        <v>14022.9</v>
      </c>
      <c r="U138" s="339">
        <v>5004.7</v>
      </c>
      <c r="V138" s="341">
        <v>55195.96</v>
      </c>
      <c r="W138" s="341">
        <v>-109830</v>
      </c>
      <c r="X138" s="306"/>
      <c r="Y138" s="335">
        <v>3.8285</v>
      </c>
      <c r="Z138" s="335">
        <v>3.1629999999999998</v>
      </c>
      <c r="AA138" s="335">
        <v>1.2103999999999999</v>
      </c>
      <c r="AB138" s="343">
        <v>14153.3</v>
      </c>
      <c r="AC138" s="307"/>
    </row>
    <row r="139" spans="1:29" ht="11.25" hidden="1" customHeight="1">
      <c r="A139" s="295" t="s">
        <v>458</v>
      </c>
      <c r="B139" s="325">
        <v>431534</v>
      </c>
      <c r="C139" s="326">
        <v>56321.5</v>
      </c>
      <c r="D139" s="326">
        <v>360740.5</v>
      </c>
      <c r="E139" s="327">
        <v>216620.2</v>
      </c>
      <c r="F139" s="327">
        <v>16535.490000000002</v>
      </c>
      <c r="G139" s="327">
        <v>96854.6</v>
      </c>
      <c r="H139" s="327">
        <v>9916.1</v>
      </c>
      <c r="I139" s="327">
        <v>17508.8</v>
      </c>
      <c r="J139" s="327">
        <v>3305.3</v>
      </c>
      <c r="K139" s="326">
        <v>14472.1</v>
      </c>
      <c r="L139" s="337">
        <v>185536.4</v>
      </c>
      <c r="M139" s="331">
        <v>49180</v>
      </c>
      <c r="N139" s="337">
        <v>245997.6</v>
      </c>
      <c r="O139" s="338">
        <v>303350.09999999998</v>
      </c>
      <c r="P139" s="331">
        <v>142708.4</v>
      </c>
      <c r="Q139" s="339">
        <v>11888.4</v>
      </c>
      <c r="R139" s="340">
        <v>128839.1</v>
      </c>
      <c r="S139" s="339">
        <v>837.1</v>
      </c>
      <c r="T139" s="340">
        <v>13887.2</v>
      </c>
      <c r="U139" s="339">
        <v>5189.8999999999996</v>
      </c>
      <c r="V139" s="341">
        <v>52729.3</v>
      </c>
      <c r="W139" s="341">
        <v>-110081.8</v>
      </c>
      <c r="X139" s="306"/>
      <c r="Y139" s="335">
        <v>3.7726000000000002</v>
      </c>
      <c r="Z139" s="335">
        <v>3.1768000000000001</v>
      </c>
      <c r="AA139" s="335">
        <v>1.1875</v>
      </c>
      <c r="AB139" s="343">
        <v>14642.1</v>
      </c>
      <c r="AC139" s="307"/>
    </row>
    <row r="140" spans="1:29" ht="11.25" hidden="1" customHeight="1">
      <c r="A140" s="295" t="s">
        <v>459</v>
      </c>
      <c r="B140" s="325">
        <v>433718.5</v>
      </c>
      <c r="C140" s="326">
        <v>58408.3</v>
      </c>
      <c r="D140" s="326">
        <v>362742.23</v>
      </c>
      <c r="E140" s="327">
        <v>219938.2</v>
      </c>
      <c r="F140" s="327">
        <v>15027.9</v>
      </c>
      <c r="G140" s="327">
        <v>97035</v>
      </c>
      <c r="H140" s="327">
        <v>10119.4</v>
      </c>
      <c r="I140" s="327">
        <v>17275.900000000001</v>
      </c>
      <c r="J140" s="327">
        <v>3345.7</v>
      </c>
      <c r="K140" s="326">
        <v>12568</v>
      </c>
      <c r="L140" s="337">
        <v>186414.6</v>
      </c>
      <c r="M140" s="331">
        <v>47365</v>
      </c>
      <c r="N140" s="337">
        <v>247303.94</v>
      </c>
      <c r="O140" s="338">
        <v>309490.40000000002</v>
      </c>
      <c r="P140" s="331">
        <v>147908.1</v>
      </c>
      <c r="Q140" s="339">
        <v>12385.8</v>
      </c>
      <c r="R140" s="340">
        <v>128880.8</v>
      </c>
      <c r="S140" s="339">
        <v>841.4</v>
      </c>
      <c r="T140" s="340">
        <v>13667.5</v>
      </c>
      <c r="U140" s="339">
        <v>5806.8</v>
      </c>
      <c r="V140" s="341">
        <v>56427.3</v>
      </c>
      <c r="W140" s="341">
        <v>-118613.7</v>
      </c>
      <c r="X140" s="306"/>
      <c r="Y140" s="335">
        <v>3.9357000000000002</v>
      </c>
      <c r="Z140" s="335">
        <v>3.2490999999999999</v>
      </c>
      <c r="AA140" s="335">
        <v>1.2113</v>
      </c>
      <c r="AB140" s="343">
        <v>14008.4</v>
      </c>
      <c r="AC140" s="307"/>
    </row>
    <row r="141" spans="1:29" ht="11.25" hidden="1" customHeight="1">
      <c r="A141" s="295" t="s">
        <v>460</v>
      </c>
      <c r="B141" s="325">
        <v>438928.5</v>
      </c>
      <c r="C141" s="326">
        <v>61253.1</v>
      </c>
      <c r="D141" s="326">
        <v>364020.7</v>
      </c>
      <c r="E141" s="327">
        <v>218707.9</v>
      </c>
      <c r="F141" s="327">
        <v>15243.7</v>
      </c>
      <c r="G141" s="327">
        <v>97596.7</v>
      </c>
      <c r="H141" s="327">
        <v>10382.790000000001</v>
      </c>
      <c r="I141" s="327">
        <v>17564.3</v>
      </c>
      <c r="J141" s="327">
        <v>4525.3999999999996</v>
      </c>
      <c r="K141" s="326">
        <v>13654.7</v>
      </c>
      <c r="L141" s="337">
        <v>184174.3</v>
      </c>
      <c r="M141" s="331">
        <v>47541.1</v>
      </c>
      <c r="N141" s="337">
        <v>254754.2</v>
      </c>
      <c r="O141" s="338">
        <v>313554.90000000002</v>
      </c>
      <c r="P141" s="331">
        <v>150786.1</v>
      </c>
      <c r="Q141" s="339">
        <v>13307.2</v>
      </c>
      <c r="R141" s="340">
        <v>130247.6</v>
      </c>
      <c r="S141" s="339">
        <v>845.9</v>
      </c>
      <c r="T141" s="340">
        <v>13673.1</v>
      </c>
      <c r="U141" s="339">
        <v>4695.1000000000004</v>
      </c>
      <c r="V141" s="341">
        <v>56767.79</v>
      </c>
      <c r="W141" s="341">
        <v>-115568.5</v>
      </c>
      <c r="X141" s="306"/>
      <c r="Y141" s="335">
        <v>3.8740000000000001</v>
      </c>
      <c r="Z141" s="335">
        <v>3.0840999999999998</v>
      </c>
      <c r="AA141" s="335">
        <v>1.2561</v>
      </c>
      <c r="AB141" s="343">
        <v>14482</v>
      </c>
      <c r="AC141" s="307"/>
    </row>
    <row r="142" spans="1:29" ht="11.25" hidden="1" customHeight="1">
      <c r="A142" s="295" t="s">
        <v>461</v>
      </c>
      <c r="B142" s="325">
        <v>449313.8</v>
      </c>
      <c r="C142" s="326">
        <v>61158.2</v>
      </c>
      <c r="D142" s="326">
        <v>372443.3</v>
      </c>
      <c r="E142" s="327">
        <v>219399</v>
      </c>
      <c r="F142" s="327">
        <v>15390.4</v>
      </c>
      <c r="G142" s="327">
        <v>104025.8</v>
      </c>
      <c r="H142" s="327">
        <v>10399.9</v>
      </c>
      <c r="I142" s="327">
        <v>19119.5</v>
      </c>
      <c r="J142" s="327">
        <v>4108.8</v>
      </c>
      <c r="K142" s="326">
        <v>15712.4</v>
      </c>
      <c r="L142" s="337">
        <v>183109.7</v>
      </c>
      <c r="M142" s="331">
        <v>46389.8</v>
      </c>
      <c r="N142" s="337">
        <v>266204.09999999998</v>
      </c>
      <c r="O142" s="338">
        <v>320816.59999999998</v>
      </c>
      <c r="P142" s="331">
        <v>156722.5</v>
      </c>
      <c r="Q142" s="339">
        <v>12862.7</v>
      </c>
      <c r="R142" s="340">
        <v>131536.70000000001</v>
      </c>
      <c r="S142" s="339">
        <v>864.9</v>
      </c>
      <c r="T142" s="340">
        <v>13658.5</v>
      </c>
      <c r="U142" s="339">
        <v>5171.3</v>
      </c>
      <c r="V142" s="341">
        <v>62801</v>
      </c>
      <c r="W142" s="341">
        <v>-117413.5</v>
      </c>
      <c r="X142" s="306"/>
      <c r="Y142" s="335">
        <v>3.9472</v>
      </c>
      <c r="Z142" s="335">
        <v>3.0670999999999999</v>
      </c>
      <c r="AA142" s="335">
        <v>1.2868999999999999</v>
      </c>
      <c r="AB142" s="343">
        <v>14312.8</v>
      </c>
      <c r="AC142" s="307"/>
    </row>
    <row r="143" spans="1:29" ht="11.25" hidden="1" customHeight="1">
      <c r="A143" s="295" t="s">
        <v>462</v>
      </c>
      <c r="B143" s="325">
        <v>454377.1</v>
      </c>
      <c r="C143" s="326">
        <v>64212.1</v>
      </c>
      <c r="D143" s="326">
        <v>376293</v>
      </c>
      <c r="E143" s="327">
        <v>224251.8</v>
      </c>
      <c r="F143" s="327">
        <v>14921.9</v>
      </c>
      <c r="G143" s="327">
        <v>104852.7</v>
      </c>
      <c r="H143" s="327">
        <v>10619.2</v>
      </c>
      <c r="I143" s="327">
        <v>18096.7</v>
      </c>
      <c r="J143" s="327">
        <v>3550.7</v>
      </c>
      <c r="K143" s="326">
        <v>13871.9</v>
      </c>
      <c r="L143" s="337">
        <v>179758.9</v>
      </c>
      <c r="M143" s="331">
        <v>44457.4</v>
      </c>
      <c r="N143" s="337">
        <v>274618.2</v>
      </c>
      <c r="O143" s="338">
        <v>326916.90000000002</v>
      </c>
      <c r="P143" s="331">
        <v>161834.4</v>
      </c>
      <c r="Q143" s="339">
        <v>12890.4</v>
      </c>
      <c r="R143" s="340">
        <v>132403.1</v>
      </c>
      <c r="S143" s="339">
        <v>822.3</v>
      </c>
      <c r="T143" s="340">
        <v>13819.7</v>
      </c>
      <c r="U143" s="339">
        <v>5146.8999999999996</v>
      </c>
      <c r="V143" s="341">
        <v>66791.100000000006</v>
      </c>
      <c r="W143" s="341">
        <v>-119089.8</v>
      </c>
      <c r="X143" s="306"/>
      <c r="Y143" s="335">
        <v>4.0434000000000001</v>
      </c>
      <c r="Z143" s="335">
        <v>3.1816</v>
      </c>
      <c r="AA143" s="335">
        <v>1.2708999999999999</v>
      </c>
      <c r="AB143" s="343">
        <v>13349</v>
      </c>
      <c r="AC143" s="307"/>
    </row>
    <row r="144" spans="1:29" ht="11.25" hidden="1" customHeight="1">
      <c r="A144" s="295" t="s">
        <v>463</v>
      </c>
      <c r="B144" s="325">
        <v>456525.5</v>
      </c>
      <c r="C144" s="326">
        <v>64892</v>
      </c>
      <c r="D144" s="326">
        <v>377906</v>
      </c>
      <c r="E144" s="327">
        <v>224038.9</v>
      </c>
      <c r="F144" s="327">
        <v>14871.04</v>
      </c>
      <c r="G144" s="327">
        <v>105870.9</v>
      </c>
      <c r="H144" s="327">
        <v>10845.5</v>
      </c>
      <c r="I144" s="327">
        <v>18316.09</v>
      </c>
      <c r="J144" s="327">
        <v>3963.67</v>
      </c>
      <c r="K144" s="326">
        <v>13727.5</v>
      </c>
      <c r="L144" s="337">
        <v>178804.1</v>
      </c>
      <c r="M144" s="331">
        <v>45472.9</v>
      </c>
      <c r="N144" s="337">
        <v>277721.5</v>
      </c>
      <c r="O144" s="338">
        <v>330561.8</v>
      </c>
      <c r="P144" s="331">
        <v>165189</v>
      </c>
      <c r="Q144" s="339">
        <v>12533.5</v>
      </c>
      <c r="R144" s="340">
        <v>134667.88</v>
      </c>
      <c r="S144" s="339">
        <v>844.69</v>
      </c>
      <c r="T144" s="340">
        <v>14044.7</v>
      </c>
      <c r="U144" s="339">
        <v>3282</v>
      </c>
      <c r="V144" s="341">
        <v>65563.56</v>
      </c>
      <c r="W144" s="341">
        <v>-118403.9</v>
      </c>
      <c r="X144" s="306"/>
      <c r="Y144" s="335">
        <v>3.9321000000000002</v>
      </c>
      <c r="Z144" s="335">
        <v>3.0831</v>
      </c>
      <c r="AA144" s="335">
        <v>1.2754000000000001</v>
      </c>
      <c r="AB144" s="343">
        <v>13868.6</v>
      </c>
      <c r="AC144" s="307"/>
    </row>
    <row r="145" spans="1:29" ht="11.25" hidden="1" customHeight="1">
      <c r="A145" s="295" t="s">
        <v>464</v>
      </c>
      <c r="B145" s="325">
        <v>463246.5</v>
      </c>
      <c r="C145" s="326">
        <v>64944.9</v>
      </c>
      <c r="D145" s="326">
        <v>384067.1</v>
      </c>
      <c r="E145" s="327">
        <v>226133.9</v>
      </c>
      <c r="F145" s="327">
        <v>16063.4</v>
      </c>
      <c r="G145" s="327">
        <v>109027.2</v>
      </c>
      <c r="H145" s="327">
        <v>10893.5</v>
      </c>
      <c r="I145" s="327">
        <v>18018.599999999999</v>
      </c>
      <c r="J145" s="327">
        <v>3930.6</v>
      </c>
      <c r="K145" s="326">
        <v>14234.46</v>
      </c>
      <c r="L145" s="337">
        <v>175332.1</v>
      </c>
      <c r="M145" s="331">
        <v>44535.6</v>
      </c>
      <c r="N145" s="337">
        <v>287914.40000000002</v>
      </c>
      <c r="O145" s="338">
        <v>339080.3</v>
      </c>
      <c r="P145" s="331">
        <v>170080.2</v>
      </c>
      <c r="Q145" s="339">
        <v>12687.9</v>
      </c>
      <c r="R145" s="340">
        <v>136362.79999999999</v>
      </c>
      <c r="S145" s="339">
        <v>865.8</v>
      </c>
      <c r="T145" s="340">
        <v>14305.2</v>
      </c>
      <c r="U145" s="339">
        <v>4778.3</v>
      </c>
      <c r="V145" s="341">
        <v>66414.600000000006</v>
      </c>
      <c r="W145" s="341">
        <v>-117580.5</v>
      </c>
      <c r="X145" s="306"/>
      <c r="Y145" s="335">
        <v>3.9369000000000001</v>
      </c>
      <c r="Z145" s="335">
        <v>3.0651000000000002</v>
      </c>
      <c r="AA145" s="335">
        <v>1.2844</v>
      </c>
      <c r="AB145" s="343">
        <v>14086.2</v>
      </c>
      <c r="AC145" s="307"/>
    </row>
    <row r="146" spans="1:29" ht="11.25" hidden="1" customHeight="1">
      <c r="A146" s="295" t="s">
        <v>465</v>
      </c>
      <c r="B146" s="325">
        <v>469492.1</v>
      </c>
      <c r="C146" s="326">
        <v>66192.800000000003</v>
      </c>
      <c r="D146" s="326">
        <v>388013</v>
      </c>
      <c r="E146" s="327">
        <v>227815.3</v>
      </c>
      <c r="F146" s="327">
        <v>15730.4</v>
      </c>
      <c r="G146" s="327">
        <v>111283.9</v>
      </c>
      <c r="H146" s="327">
        <v>11008.8</v>
      </c>
      <c r="I146" s="327">
        <v>17984.400000000001</v>
      </c>
      <c r="J146" s="327">
        <v>4190.2</v>
      </c>
      <c r="K146" s="326">
        <v>15286.2</v>
      </c>
      <c r="L146" s="337">
        <v>179969.1</v>
      </c>
      <c r="M146" s="331">
        <v>45178.6</v>
      </c>
      <c r="N146" s="337">
        <v>289522.90000000002</v>
      </c>
      <c r="O146" s="338">
        <v>346062.58</v>
      </c>
      <c r="P146" s="331">
        <v>175244.6</v>
      </c>
      <c r="Q146" s="339">
        <v>13423.99</v>
      </c>
      <c r="R146" s="340">
        <v>137976.9</v>
      </c>
      <c r="S146" s="339">
        <v>886</v>
      </c>
      <c r="T146" s="340">
        <v>14499.7</v>
      </c>
      <c r="U146" s="339">
        <v>4031.3</v>
      </c>
      <c r="V146" s="341">
        <v>66296.800000000003</v>
      </c>
      <c r="W146" s="341">
        <v>-122836.4</v>
      </c>
      <c r="X146" s="306"/>
      <c r="Y146" s="335">
        <v>3.9834999999999998</v>
      </c>
      <c r="Z146" s="335">
        <v>3.1425000000000001</v>
      </c>
      <c r="AA146" s="335">
        <v>1.2676000000000001</v>
      </c>
      <c r="AB146" s="343">
        <v>14295.4</v>
      </c>
      <c r="AC146" s="307"/>
    </row>
    <row r="147" spans="1:29" ht="11.25" hidden="1" customHeight="1">
      <c r="A147" s="295" t="s">
        <v>466</v>
      </c>
      <c r="B147" s="325">
        <v>476372.1</v>
      </c>
      <c r="C147" s="326">
        <v>66311.600000000006</v>
      </c>
      <c r="D147" s="326">
        <v>392715.2</v>
      </c>
      <c r="E147" s="327">
        <v>228078.4</v>
      </c>
      <c r="F147" s="327">
        <v>16747.599999999999</v>
      </c>
      <c r="G147" s="327">
        <v>114091.2</v>
      </c>
      <c r="H147" s="327">
        <v>11231.3</v>
      </c>
      <c r="I147" s="327">
        <v>18453.599999999999</v>
      </c>
      <c r="J147" s="327">
        <v>4113.1000000000004</v>
      </c>
      <c r="K147" s="326">
        <v>17345.400000000001</v>
      </c>
      <c r="L147" s="337">
        <v>176665.8</v>
      </c>
      <c r="M147" s="331">
        <v>45449.2</v>
      </c>
      <c r="N147" s="337">
        <v>299706.3</v>
      </c>
      <c r="O147" s="338">
        <v>353011.7</v>
      </c>
      <c r="P147" s="331">
        <v>178885</v>
      </c>
      <c r="Q147" s="339">
        <v>13756.4</v>
      </c>
      <c r="R147" s="340">
        <v>139633.70000000001</v>
      </c>
      <c r="S147" s="339">
        <v>920.68499999999995</v>
      </c>
      <c r="T147" s="340">
        <v>15087.8</v>
      </c>
      <c r="U147" s="339">
        <v>4728.1000000000004</v>
      </c>
      <c r="V147" s="341">
        <v>67912.100000000006</v>
      </c>
      <c r="W147" s="341">
        <v>-121217.4</v>
      </c>
      <c r="X147" s="306"/>
      <c r="Y147" s="335">
        <v>3.8871000000000002</v>
      </c>
      <c r="Z147" s="335">
        <v>3.0630999999999999</v>
      </c>
      <c r="AA147" s="335">
        <v>1.2689999999999999</v>
      </c>
      <c r="AB147" s="343">
        <v>15415.8</v>
      </c>
      <c r="AC147" s="307"/>
    </row>
    <row r="148" spans="1:29" ht="11.25" hidden="1" customHeight="1">
      <c r="A148" s="295" t="s">
        <v>467</v>
      </c>
      <c r="B148" s="325">
        <v>483261.36</v>
      </c>
      <c r="C148" s="326">
        <v>66033.600000000006</v>
      </c>
      <c r="D148" s="326">
        <v>400023.4</v>
      </c>
      <c r="E148" s="327">
        <v>228953.8</v>
      </c>
      <c r="F148" s="327">
        <v>19869.599999999999</v>
      </c>
      <c r="G148" s="327">
        <v>117249.3</v>
      </c>
      <c r="H148" s="327">
        <v>11195.79</v>
      </c>
      <c r="I148" s="327">
        <v>18628.8</v>
      </c>
      <c r="J148" s="327">
        <v>4126.1000000000004</v>
      </c>
      <c r="K148" s="326">
        <v>17204.3</v>
      </c>
      <c r="L148" s="337">
        <v>168633.2</v>
      </c>
      <c r="M148" s="331">
        <v>44184.1</v>
      </c>
      <c r="N148" s="337">
        <v>314628.09999999998</v>
      </c>
      <c r="O148" s="338">
        <v>361548.48</v>
      </c>
      <c r="P148" s="331">
        <v>183334.3</v>
      </c>
      <c r="Q148" s="339">
        <v>14340.56</v>
      </c>
      <c r="R148" s="340">
        <v>141314.79999999999</v>
      </c>
      <c r="S148" s="339">
        <v>951.8</v>
      </c>
      <c r="T148" s="340">
        <v>15681.8</v>
      </c>
      <c r="U148" s="339">
        <v>5925.2</v>
      </c>
      <c r="V148" s="341">
        <v>70764.399999999994</v>
      </c>
      <c r="W148" s="341">
        <v>-117684.7</v>
      </c>
      <c r="X148" s="306"/>
      <c r="Y148" s="335">
        <v>3.8166000000000002</v>
      </c>
      <c r="Z148" s="335">
        <v>2.8910999999999998</v>
      </c>
      <c r="AA148" s="335">
        <v>1.3201000000000001</v>
      </c>
      <c r="AB148" s="343">
        <v>16121.1</v>
      </c>
      <c r="AC148" s="307"/>
    </row>
    <row r="149" spans="1:29" ht="11.25" hidden="1" customHeight="1">
      <c r="A149" s="295" t="s">
        <v>468</v>
      </c>
      <c r="B149" s="325">
        <v>495309.5</v>
      </c>
      <c r="C149" s="326">
        <v>68767.7</v>
      </c>
      <c r="D149" s="326">
        <v>412442.8</v>
      </c>
      <c r="E149" s="327">
        <v>237691.9</v>
      </c>
      <c r="F149" s="327">
        <v>19217.900000000001</v>
      </c>
      <c r="G149" s="327">
        <v>125591.6</v>
      </c>
      <c r="H149" s="327">
        <v>10707.8</v>
      </c>
      <c r="I149" s="327">
        <v>14564.34</v>
      </c>
      <c r="J149" s="327">
        <v>4669.3999999999996</v>
      </c>
      <c r="K149" s="326">
        <v>14099</v>
      </c>
      <c r="L149" s="337">
        <v>168375.4</v>
      </c>
      <c r="M149" s="331">
        <v>43948.5</v>
      </c>
      <c r="N149" s="337">
        <v>326934.09999999998</v>
      </c>
      <c r="O149" s="338">
        <v>367315.8</v>
      </c>
      <c r="P149" s="331">
        <v>188461.97</v>
      </c>
      <c r="Q149" s="339">
        <v>15090.7</v>
      </c>
      <c r="R149" s="340">
        <v>142856.29999999999</v>
      </c>
      <c r="S149" s="339">
        <v>997.2</v>
      </c>
      <c r="T149" s="340">
        <v>17313.400000000001</v>
      </c>
      <c r="U149" s="339">
        <v>2596.1999999999998</v>
      </c>
      <c r="V149" s="341">
        <v>72959.100000000006</v>
      </c>
      <c r="W149" s="341">
        <v>-113340.8</v>
      </c>
      <c r="X149" s="306"/>
      <c r="Y149" s="335">
        <v>3.8311999999999999</v>
      </c>
      <c r="Z149" s="335">
        <v>2.9104999999999999</v>
      </c>
      <c r="AA149" s="335">
        <v>1.3163</v>
      </c>
      <c r="AB149" s="343">
        <v>15782.5</v>
      </c>
      <c r="AC149" s="307"/>
    </row>
    <row r="150" spans="1:29" ht="11.25" hidden="1" customHeight="1">
      <c r="A150" s="295" t="s">
        <v>469</v>
      </c>
      <c r="B150" s="325">
        <v>503574.8</v>
      </c>
      <c r="C150" s="326">
        <v>67622.820000000007</v>
      </c>
      <c r="D150" s="326">
        <v>420438</v>
      </c>
      <c r="E150" s="327">
        <v>241350.2</v>
      </c>
      <c r="F150" s="327">
        <v>21679.5</v>
      </c>
      <c r="G150" s="327">
        <v>124495</v>
      </c>
      <c r="H150" s="327">
        <v>11013.7</v>
      </c>
      <c r="I150" s="327">
        <v>17632.7</v>
      </c>
      <c r="J150" s="327">
        <v>4266.8</v>
      </c>
      <c r="K150" s="326">
        <v>15514</v>
      </c>
      <c r="L150" s="337">
        <v>184884</v>
      </c>
      <c r="M150" s="331">
        <v>47020.3</v>
      </c>
      <c r="N150" s="337">
        <v>318690.8</v>
      </c>
      <c r="O150" s="338">
        <v>376566.9</v>
      </c>
      <c r="P150" s="331">
        <v>194197.5</v>
      </c>
      <c r="Q150" s="339">
        <v>14409.1</v>
      </c>
      <c r="R150" s="340">
        <v>144361</v>
      </c>
      <c r="S150" s="339">
        <v>986.38499999999999</v>
      </c>
      <c r="T150" s="340">
        <v>17087.099999999999</v>
      </c>
      <c r="U150" s="339">
        <v>5525.8</v>
      </c>
      <c r="V150" s="341">
        <v>63693.9</v>
      </c>
      <c r="W150" s="341">
        <v>-121569.93</v>
      </c>
      <c r="X150" s="306"/>
      <c r="Y150" s="335">
        <v>3.9319999999999999</v>
      </c>
      <c r="Z150" s="335">
        <v>3.04</v>
      </c>
      <c r="AA150" s="335">
        <v>1.2934000000000001</v>
      </c>
      <c r="AB150" s="343">
        <v>15242.6</v>
      </c>
      <c r="AC150" s="307"/>
    </row>
    <row r="151" spans="1:29" ht="11.25" hidden="1" customHeight="1">
      <c r="A151" s="295" t="s">
        <v>470</v>
      </c>
      <c r="B151" s="325">
        <v>509351.7</v>
      </c>
      <c r="C151" s="326">
        <v>68617.2</v>
      </c>
      <c r="D151" s="326">
        <v>426759.29</v>
      </c>
      <c r="E151" s="327">
        <v>244021.9</v>
      </c>
      <c r="F151" s="327">
        <v>20489.8</v>
      </c>
      <c r="G151" s="327">
        <v>126480.9</v>
      </c>
      <c r="H151" s="327">
        <v>11121.7</v>
      </c>
      <c r="I151" s="327">
        <v>19897.3</v>
      </c>
      <c r="J151" s="327">
        <v>4747.7</v>
      </c>
      <c r="K151" s="326">
        <v>13975.2</v>
      </c>
      <c r="L151" s="337">
        <v>177348.6</v>
      </c>
      <c r="M151" s="331">
        <v>45270.9</v>
      </c>
      <c r="N151" s="337">
        <v>332003.09999999998</v>
      </c>
      <c r="O151" s="338">
        <v>383597.2</v>
      </c>
      <c r="P151" s="331">
        <v>197113.9</v>
      </c>
      <c r="Q151" s="339">
        <v>15879.9</v>
      </c>
      <c r="R151" s="340">
        <v>148156.5</v>
      </c>
      <c r="S151" s="339">
        <v>1008.4</v>
      </c>
      <c r="T151" s="340">
        <v>16992.5</v>
      </c>
      <c r="U151" s="339">
        <v>4446.2</v>
      </c>
      <c r="V151" s="341">
        <v>69090.5</v>
      </c>
      <c r="W151" s="341">
        <v>-120684.6</v>
      </c>
      <c r="X151" s="306"/>
      <c r="Y151" s="335">
        <v>3.9175</v>
      </c>
      <c r="Z151" s="335">
        <v>2.9699</v>
      </c>
      <c r="AA151" s="335">
        <v>1.3190999999999999</v>
      </c>
      <c r="AB151" s="343">
        <v>15568.7</v>
      </c>
      <c r="AC151" s="307"/>
    </row>
    <row r="152" spans="1:29" ht="11.25" hidden="1" customHeight="1">
      <c r="A152" s="295" t="s">
        <v>471</v>
      </c>
      <c r="B152" s="325">
        <v>511981.7</v>
      </c>
      <c r="C152" s="326">
        <v>70214.899999999994</v>
      </c>
      <c r="D152" s="326">
        <v>427079.9</v>
      </c>
      <c r="E152" s="327">
        <v>242651.5</v>
      </c>
      <c r="F152" s="327">
        <v>22873.4</v>
      </c>
      <c r="G152" s="327">
        <v>125784.4</v>
      </c>
      <c r="H152" s="327">
        <v>11214.8</v>
      </c>
      <c r="I152" s="327">
        <v>20141.400000000001</v>
      </c>
      <c r="J152" s="327">
        <v>4414.3</v>
      </c>
      <c r="K152" s="326">
        <v>14687</v>
      </c>
      <c r="L152" s="337">
        <v>168755.20000000001</v>
      </c>
      <c r="M152" s="331">
        <v>43611.6</v>
      </c>
      <c r="N152" s="337">
        <v>343226.5</v>
      </c>
      <c r="O152" s="338">
        <v>392588</v>
      </c>
      <c r="P152" s="331">
        <v>203729.4</v>
      </c>
      <c r="Q152" s="339">
        <v>16018.1</v>
      </c>
      <c r="R152" s="340">
        <v>151426.6</v>
      </c>
      <c r="S152" s="339">
        <v>1016.9</v>
      </c>
      <c r="T152" s="340">
        <v>16745.900000000001</v>
      </c>
      <c r="U152" s="339">
        <v>3651</v>
      </c>
      <c r="V152" s="341">
        <v>67068.899999999994</v>
      </c>
      <c r="W152" s="341">
        <v>-116430.3</v>
      </c>
      <c r="X152" s="306"/>
      <c r="Y152" s="335">
        <v>3.8694999999999999</v>
      </c>
      <c r="Z152" s="335">
        <v>2.9058000000000002</v>
      </c>
      <c r="AA152" s="335">
        <v>1.3315999999999999</v>
      </c>
      <c r="AB152" s="343">
        <v>15845.9</v>
      </c>
      <c r="AC152" s="307"/>
    </row>
    <row r="153" spans="1:29" ht="11.25" hidden="1" customHeight="1">
      <c r="A153" s="295" t="s">
        <v>472</v>
      </c>
      <c r="B153" s="325">
        <v>517000.5</v>
      </c>
      <c r="C153" s="326">
        <v>71954.399999999994</v>
      </c>
      <c r="D153" s="326">
        <v>430128.9</v>
      </c>
      <c r="E153" s="327">
        <v>240456.1</v>
      </c>
      <c r="F153" s="327">
        <v>25078.95</v>
      </c>
      <c r="G153" s="327">
        <v>127120.4</v>
      </c>
      <c r="H153" s="327">
        <v>11510.1</v>
      </c>
      <c r="I153" s="327">
        <v>21504</v>
      </c>
      <c r="J153" s="327">
        <v>4459.3999999999996</v>
      </c>
      <c r="K153" s="326">
        <v>14917.2</v>
      </c>
      <c r="L153" s="337">
        <v>162770.29999999999</v>
      </c>
      <c r="M153" s="331">
        <v>42971.1</v>
      </c>
      <c r="N153" s="337">
        <v>354230.1</v>
      </c>
      <c r="O153" s="338">
        <v>402604.79999999999</v>
      </c>
      <c r="P153" s="331">
        <v>209429</v>
      </c>
      <c r="Q153" s="339">
        <v>16347.9</v>
      </c>
      <c r="R153" s="340">
        <v>155269.9</v>
      </c>
      <c r="S153" s="339">
        <v>997.92</v>
      </c>
      <c r="T153" s="340">
        <v>16583.400000000001</v>
      </c>
      <c r="U153" s="339">
        <v>3976.7</v>
      </c>
      <c r="V153" s="341">
        <v>63143.9</v>
      </c>
      <c r="W153" s="341">
        <v>-111518.6</v>
      </c>
      <c r="X153" s="306"/>
      <c r="Y153" s="335">
        <v>3.7879</v>
      </c>
      <c r="Z153" s="335">
        <v>2.7858999999999998</v>
      </c>
      <c r="AA153" s="335">
        <v>1.3596999999999999</v>
      </c>
      <c r="AB153" s="343">
        <v>16578.400000000001</v>
      </c>
      <c r="AC153" s="307"/>
    </row>
    <row r="154" spans="1:29" ht="11.25" hidden="1" customHeight="1">
      <c r="A154" s="295" t="s">
        <v>473</v>
      </c>
      <c r="B154" s="325">
        <v>521236.68</v>
      </c>
      <c r="C154" s="326">
        <v>71457</v>
      </c>
      <c r="D154" s="326">
        <v>433343.6</v>
      </c>
      <c r="E154" s="327">
        <v>238006.6</v>
      </c>
      <c r="F154" s="327">
        <v>25795.3</v>
      </c>
      <c r="G154" s="327">
        <v>129576.8</v>
      </c>
      <c r="H154" s="327">
        <v>11653.1</v>
      </c>
      <c r="I154" s="327">
        <v>23720.6</v>
      </c>
      <c r="J154" s="327">
        <v>4591.1000000000004</v>
      </c>
      <c r="K154" s="326">
        <v>16436.099999999999</v>
      </c>
      <c r="L154" s="337">
        <v>160407.20000000001</v>
      </c>
      <c r="M154" s="331">
        <v>42002.400000000001</v>
      </c>
      <c r="N154" s="337">
        <v>360829.4</v>
      </c>
      <c r="O154" s="338">
        <v>412527.4</v>
      </c>
      <c r="P154" s="331">
        <v>216825.3</v>
      </c>
      <c r="Q154" s="339">
        <v>16698.400000000001</v>
      </c>
      <c r="R154" s="340">
        <v>156948.70000000001</v>
      </c>
      <c r="S154" s="339">
        <v>1033.5999999999999</v>
      </c>
      <c r="T154" s="340">
        <v>16564.8</v>
      </c>
      <c r="U154" s="339">
        <v>4456.7</v>
      </c>
      <c r="V154" s="341">
        <v>61846.1</v>
      </c>
      <c r="W154" s="341">
        <v>-113544</v>
      </c>
      <c r="X154" s="306"/>
      <c r="Y154" s="335">
        <v>3.819</v>
      </c>
      <c r="Z154" s="335">
        <v>2.8414999999999999</v>
      </c>
      <c r="AA154" s="335">
        <v>1.3440000000000001</v>
      </c>
      <c r="AB154" s="343">
        <v>15722.8</v>
      </c>
      <c r="AC154" s="307"/>
    </row>
    <row r="155" spans="1:29" ht="11.25" hidden="1" customHeight="1">
      <c r="A155" s="295" t="s">
        <v>474</v>
      </c>
      <c r="B155" s="325">
        <v>521382.1</v>
      </c>
      <c r="C155" s="326">
        <v>73442.11</v>
      </c>
      <c r="D155" s="326">
        <v>433364.9</v>
      </c>
      <c r="E155" s="327">
        <v>238648.5</v>
      </c>
      <c r="F155" s="327">
        <v>25658.59</v>
      </c>
      <c r="G155" s="327">
        <v>129349.47</v>
      </c>
      <c r="H155" s="327">
        <v>11878.4</v>
      </c>
      <c r="I155" s="327">
        <v>22923.7</v>
      </c>
      <c r="J155" s="327">
        <v>4906.2</v>
      </c>
      <c r="K155" s="326">
        <v>14575.1</v>
      </c>
      <c r="L155" s="337">
        <v>146440.70000000001</v>
      </c>
      <c r="M155" s="331">
        <v>38887</v>
      </c>
      <c r="N155" s="337">
        <v>374941.4</v>
      </c>
      <c r="O155" s="338">
        <v>422265.59999999998</v>
      </c>
      <c r="P155" s="331">
        <v>222800.5</v>
      </c>
      <c r="Q155" s="339">
        <v>16948.099999999999</v>
      </c>
      <c r="R155" s="340">
        <v>161798.6</v>
      </c>
      <c r="S155" s="339">
        <v>1066.4000000000001</v>
      </c>
      <c r="T155" s="340">
        <v>16556.599999999999</v>
      </c>
      <c r="U155" s="339">
        <v>3095.4</v>
      </c>
      <c r="V155" s="341">
        <v>61653.9</v>
      </c>
      <c r="W155" s="341">
        <v>-108978.16</v>
      </c>
      <c r="X155" s="306"/>
      <c r="Y155" s="335">
        <v>3.7658</v>
      </c>
      <c r="Z155" s="335">
        <v>2.7989000000000002</v>
      </c>
      <c r="AA155" s="335">
        <v>1.3454999999999999</v>
      </c>
      <c r="AB155" s="343">
        <v>15653.7</v>
      </c>
      <c r="AC155" s="307"/>
    </row>
    <row r="156" spans="1:29" ht="11.25" hidden="1" customHeight="1">
      <c r="A156" s="295" t="s">
        <v>475</v>
      </c>
      <c r="B156" s="325">
        <v>527692</v>
      </c>
      <c r="C156" s="326">
        <v>73719</v>
      </c>
      <c r="D156" s="326">
        <v>437821.9</v>
      </c>
      <c r="E156" s="327">
        <v>239468.79999999999</v>
      </c>
      <c r="F156" s="327">
        <v>25091.3</v>
      </c>
      <c r="G156" s="327">
        <v>131572.79999999999</v>
      </c>
      <c r="H156" s="327">
        <v>12161.2</v>
      </c>
      <c r="I156" s="327">
        <v>23919</v>
      </c>
      <c r="J156" s="327">
        <v>5608.9</v>
      </c>
      <c r="K156" s="326">
        <v>16151.08</v>
      </c>
      <c r="L156" s="337">
        <v>146973</v>
      </c>
      <c r="M156" s="331">
        <v>38779.199999999997</v>
      </c>
      <c r="N156" s="337">
        <v>380719</v>
      </c>
      <c r="O156" s="338">
        <v>434310.7</v>
      </c>
      <c r="P156" s="331">
        <v>231663.8</v>
      </c>
      <c r="Q156" s="339">
        <v>17607.7</v>
      </c>
      <c r="R156" s="340">
        <v>164506.5</v>
      </c>
      <c r="S156" s="339">
        <v>1130.7</v>
      </c>
      <c r="T156" s="340">
        <v>16631.900000000001</v>
      </c>
      <c r="U156" s="339">
        <v>2770.2</v>
      </c>
      <c r="V156" s="341">
        <v>58004.4</v>
      </c>
      <c r="W156" s="341">
        <v>-111596.1</v>
      </c>
      <c r="Y156" s="335">
        <v>3.79</v>
      </c>
      <c r="Z156" s="335">
        <v>2.7652999999999999</v>
      </c>
      <c r="AA156" s="335">
        <v>1.3706</v>
      </c>
      <c r="AB156" s="343">
        <v>15748</v>
      </c>
      <c r="AC156" s="307"/>
    </row>
    <row r="157" spans="1:29" ht="11.25" hidden="1" customHeight="1">
      <c r="A157" s="295" t="s">
        <v>476</v>
      </c>
      <c r="B157" s="325">
        <v>538040.6</v>
      </c>
      <c r="C157" s="326">
        <v>75105.600000000006</v>
      </c>
      <c r="D157" s="326">
        <v>446645.9</v>
      </c>
      <c r="E157" s="327">
        <v>245046.2</v>
      </c>
      <c r="F157" s="327">
        <v>24735.599999999999</v>
      </c>
      <c r="G157" s="327">
        <v>134460.9</v>
      </c>
      <c r="H157" s="327">
        <v>12273.2</v>
      </c>
      <c r="I157" s="327">
        <v>23987.200000000001</v>
      </c>
      <c r="J157" s="327">
        <v>6142.8</v>
      </c>
      <c r="K157" s="326">
        <v>16289</v>
      </c>
      <c r="L157" s="337">
        <v>145095.79999999999</v>
      </c>
      <c r="M157" s="331">
        <v>37953.4</v>
      </c>
      <c r="N157" s="337">
        <v>392944.75</v>
      </c>
      <c r="O157" s="338">
        <v>444519</v>
      </c>
      <c r="P157" s="331">
        <v>239445.5</v>
      </c>
      <c r="Q157" s="339">
        <v>17240.400000000001</v>
      </c>
      <c r="R157" s="340">
        <v>167534.29999999999</v>
      </c>
      <c r="S157" s="339">
        <v>1223.7</v>
      </c>
      <c r="T157" s="340">
        <v>16722.5</v>
      </c>
      <c r="U157" s="339">
        <v>2352.5250000000001</v>
      </c>
      <c r="V157" s="341">
        <v>60522.2</v>
      </c>
      <c r="W157" s="341">
        <v>-112096.5</v>
      </c>
      <c r="Y157" s="335">
        <v>3.823</v>
      </c>
      <c r="Z157" s="335">
        <v>2.7989999999999999</v>
      </c>
      <c r="AA157" s="335">
        <v>1.3657999999999999</v>
      </c>
      <c r="AB157" s="343">
        <v>15223.7</v>
      </c>
      <c r="AC157" s="307"/>
    </row>
    <row r="158" spans="1:29" ht="11.25" hidden="1" customHeight="1">
      <c r="A158" s="295" t="s">
        <v>477</v>
      </c>
      <c r="B158" s="325">
        <v>537327.26</v>
      </c>
      <c r="C158" s="326">
        <v>75755.899999999994</v>
      </c>
      <c r="D158" s="326">
        <v>447707.1</v>
      </c>
      <c r="E158" s="327">
        <v>246637.6</v>
      </c>
      <c r="F158" s="327">
        <v>24240.9</v>
      </c>
      <c r="G158" s="327">
        <v>132898</v>
      </c>
      <c r="H158" s="327">
        <v>12283.83</v>
      </c>
      <c r="I158" s="327">
        <v>25023.200000000001</v>
      </c>
      <c r="J158" s="327">
        <v>6623.5</v>
      </c>
      <c r="K158" s="326">
        <v>13864.3</v>
      </c>
      <c r="L158" s="337">
        <v>136958.66</v>
      </c>
      <c r="M158" s="331">
        <v>36256.400000000001</v>
      </c>
      <c r="N158" s="337">
        <v>400368.6</v>
      </c>
      <c r="O158" s="338">
        <v>453171.20000000001</v>
      </c>
      <c r="P158" s="331">
        <v>244721.9</v>
      </c>
      <c r="Q158" s="339">
        <v>17794.900000000001</v>
      </c>
      <c r="R158" s="340">
        <v>171623.4</v>
      </c>
      <c r="S158" s="339">
        <v>1317.9</v>
      </c>
      <c r="T158" s="340">
        <v>16742.900000000001</v>
      </c>
      <c r="U158" s="339">
        <v>970.2</v>
      </c>
      <c r="V158" s="341">
        <v>58932.7</v>
      </c>
      <c r="W158" s="341">
        <v>-111735.3</v>
      </c>
      <c r="Y158" s="335">
        <v>3.7774999999999999</v>
      </c>
      <c r="Z158" s="335">
        <v>2.6646999999999998</v>
      </c>
      <c r="AA158" s="335">
        <v>1.4176</v>
      </c>
      <c r="AB158" s="343">
        <v>15445.6</v>
      </c>
      <c r="AC158" s="307"/>
    </row>
    <row r="159" spans="1:29" ht="11.25" hidden="1" customHeight="1">
      <c r="A159" s="295" t="s">
        <v>478</v>
      </c>
      <c r="B159" s="325">
        <v>541941.4</v>
      </c>
      <c r="C159" s="326">
        <v>75615</v>
      </c>
      <c r="D159" s="326">
        <v>452259</v>
      </c>
      <c r="E159" s="327">
        <v>247137.6</v>
      </c>
      <c r="F159" s="327">
        <v>24672.6</v>
      </c>
      <c r="G159" s="327">
        <v>136506.21</v>
      </c>
      <c r="H159" s="327">
        <v>12386.1</v>
      </c>
      <c r="I159" s="327">
        <v>24387.3</v>
      </c>
      <c r="J159" s="327">
        <v>7169.1</v>
      </c>
      <c r="K159" s="326">
        <v>14067.4</v>
      </c>
      <c r="L159" s="337">
        <v>131724</v>
      </c>
      <c r="M159" s="331">
        <v>36281.599999999999</v>
      </c>
      <c r="N159" s="337">
        <v>410217.4</v>
      </c>
      <c r="O159" s="338">
        <v>460973.4</v>
      </c>
      <c r="P159" s="331">
        <v>248932.9</v>
      </c>
      <c r="Q159" s="339">
        <v>17971.099999999999</v>
      </c>
      <c r="R159" s="340">
        <v>173886.5</v>
      </c>
      <c r="S159" s="339">
        <v>1423.7</v>
      </c>
      <c r="T159" s="340">
        <v>16819.099999999999</v>
      </c>
      <c r="U159" s="339">
        <v>1940.0250000000001</v>
      </c>
      <c r="V159" s="341">
        <v>60230.44</v>
      </c>
      <c r="W159" s="341">
        <v>-110986.4</v>
      </c>
      <c r="Y159" s="335">
        <v>3.6305999999999998</v>
      </c>
      <c r="Z159" s="335">
        <v>2.5154999999999998</v>
      </c>
      <c r="AA159" s="335">
        <v>1.4433</v>
      </c>
      <c r="AB159" s="343">
        <v>16087.4</v>
      </c>
      <c r="AC159" s="307"/>
    </row>
    <row r="160" spans="1:29" ht="11.25" hidden="1" customHeight="1">
      <c r="A160" s="295" t="s">
        <v>479</v>
      </c>
      <c r="B160" s="325">
        <v>548955.30000000005</v>
      </c>
      <c r="C160" s="326">
        <v>75498.5</v>
      </c>
      <c r="D160" s="326">
        <v>460590.4</v>
      </c>
      <c r="E160" s="327">
        <v>252250.1</v>
      </c>
      <c r="F160" s="327">
        <v>24056.5</v>
      </c>
      <c r="G160" s="327">
        <v>140406.1</v>
      </c>
      <c r="H160" s="327">
        <v>12341.8</v>
      </c>
      <c r="I160" s="327">
        <v>24365.9</v>
      </c>
      <c r="J160" s="327">
        <v>7169.9</v>
      </c>
      <c r="K160" s="326">
        <v>12866.4</v>
      </c>
      <c r="L160" s="337">
        <v>130151.58</v>
      </c>
      <c r="M160" s="331">
        <v>35887.1</v>
      </c>
      <c r="N160" s="337">
        <v>418803.7</v>
      </c>
      <c r="O160" s="338">
        <v>470390.4</v>
      </c>
      <c r="P160" s="331">
        <v>255428.9</v>
      </c>
      <c r="Q160" s="339">
        <v>17806.900000000001</v>
      </c>
      <c r="R160" s="340">
        <v>178051.4</v>
      </c>
      <c r="S160" s="339">
        <v>1529.8</v>
      </c>
      <c r="T160" s="340">
        <v>17069.7</v>
      </c>
      <c r="U160" s="339">
        <v>503.72500000000002</v>
      </c>
      <c r="V160" s="341">
        <v>55502.6</v>
      </c>
      <c r="W160" s="341">
        <v>-107089.3</v>
      </c>
      <c r="Y160" s="335">
        <v>3.6267</v>
      </c>
      <c r="Z160" s="335">
        <v>2.4588999999999999</v>
      </c>
      <c r="AA160" s="335">
        <v>1.4749000000000001</v>
      </c>
      <c r="AB160" s="343">
        <v>16081.9</v>
      </c>
      <c r="AC160" s="307"/>
    </row>
    <row r="161" spans="1:29" ht="11.25" customHeight="1">
      <c r="A161" s="295" t="s">
        <v>480</v>
      </c>
      <c r="B161" s="325">
        <v>561623.80000000005</v>
      </c>
      <c r="C161" s="326">
        <v>77160</v>
      </c>
      <c r="D161" s="326">
        <v>472184.3</v>
      </c>
      <c r="E161" s="327">
        <v>263078.5</v>
      </c>
      <c r="F161" s="327">
        <v>23711</v>
      </c>
      <c r="G161" s="327">
        <v>143649.9</v>
      </c>
      <c r="H161" s="327">
        <v>11938.6</v>
      </c>
      <c r="I161" s="327">
        <v>17967.3</v>
      </c>
      <c r="J161" s="327">
        <v>11839.1</v>
      </c>
      <c r="K161" s="326">
        <v>12279.5</v>
      </c>
      <c r="L161" s="337">
        <v>123775.1</v>
      </c>
      <c r="M161" s="331">
        <v>34554.699999999997</v>
      </c>
      <c r="N161" s="337">
        <v>437848.7</v>
      </c>
      <c r="O161" s="338">
        <v>477293.4</v>
      </c>
      <c r="P161" s="331">
        <v>259981</v>
      </c>
      <c r="Q161" s="339">
        <v>19496.5</v>
      </c>
      <c r="R161" s="340">
        <v>177693.8</v>
      </c>
      <c r="S161" s="339">
        <v>1635.3</v>
      </c>
      <c r="T161" s="340">
        <v>18486.7</v>
      </c>
      <c r="U161" s="339">
        <v>0</v>
      </c>
      <c r="V161" s="341">
        <v>61958.1</v>
      </c>
      <c r="W161" s="341">
        <v>-101402.8</v>
      </c>
      <c r="Y161" s="335">
        <v>3.5819999999999999</v>
      </c>
      <c r="Z161" s="335">
        <v>2.4350000000000001</v>
      </c>
      <c r="AA161" s="335">
        <v>1.4710000000000001</v>
      </c>
      <c r="AB161" s="343">
        <v>15826</v>
      </c>
      <c r="AC161" s="307"/>
    </row>
    <row r="162" spans="1:29" ht="11.25" customHeight="1">
      <c r="A162" s="295" t="s">
        <v>481</v>
      </c>
      <c r="B162" s="325">
        <v>568643</v>
      </c>
      <c r="C162" s="326">
        <v>75469.2</v>
      </c>
      <c r="D162" s="326">
        <v>480538.5</v>
      </c>
      <c r="E162" s="327">
        <v>275678.7</v>
      </c>
      <c r="F162" s="327">
        <v>24517.3</v>
      </c>
      <c r="G162" s="327">
        <v>138863.20000000001</v>
      </c>
      <c r="H162" s="327">
        <v>12052.4</v>
      </c>
      <c r="I162" s="327">
        <v>21050.400000000001</v>
      </c>
      <c r="J162" s="327">
        <v>8376.5</v>
      </c>
      <c r="K162" s="326">
        <v>12635.2</v>
      </c>
      <c r="L162" s="337">
        <v>122896.9</v>
      </c>
      <c r="M162" s="331">
        <v>33893.199999999997</v>
      </c>
      <c r="N162" s="337">
        <v>445746.1</v>
      </c>
      <c r="O162" s="338">
        <v>490781.5</v>
      </c>
      <c r="P162" s="331">
        <v>267834.8</v>
      </c>
      <c r="Q162" s="339">
        <v>20180.400000000001</v>
      </c>
      <c r="R162" s="340">
        <v>182538.3</v>
      </c>
      <c r="S162" s="339">
        <v>1666.7</v>
      </c>
      <c r="T162" s="340">
        <v>18560.900000000001</v>
      </c>
      <c r="U162" s="339">
        <v>0.3</v>
      </c>
      <c r="V162" s="341">
        <v>58960.800000000003</v>
      </c>
      <c r="W162" s="341">
        <v>-103996.1</v>
      </c>
      <c r="Y162" s="335">
        <v>3.6259999999999999</v>
      </c>
      <c r="Z162" s="335">
        <v>2.4438</v>
      </c>
      <c r="AA162" s="335">
        <v>1.4838</v>
      </c>
      <c r="AB162" s="343">
        <v>16058.2</v>
      </c>
      <c r="AC162" s="307"/>
    </row>
    <row r="163" spans="1:29" ht="11.25" customHeight="1">
      <c r="A163" s="295" t="s">
        <v>482</v>
      </c>
      <c r="B163" s="325">
        <v>577956.19999999995</v>
      </c>
      <c r="C163" s="326">
        <v>76088.5</v>
      </c>
      <c r="D163" s="326">
        <v>489493.5</v>
      </c>
      <c r="E163" s="327">
        <v>281255.8</v>
      </c>
      <c r="F163" s="327">
        <v>24631.200000000001</v>
      </c>
      <c r="G163" s="327">
        <v>136883.20000000001</v>
      </c>
      <c r="H163" s="327">
        <v>12307.4</v>
      </c>
      <c r="I163" s="327">
        <v>24448.3</v>
      </c>
      <c r="J163" s="327">
        <v>9967.6</v>
      </c>
      <c r="K163" s="326">
        <v>12374.2</v>
      </c>
      <c r="L163" s="337">
        <v>118855.8</v>
      </c>
      <c r="M163" s="331">
        <v>33762</v>
      </c>
      <c r="N163" s="337">
        <v>459100.4</v>
      </c>
      <c r="O163" s="338">
        <v>496599.8</v>
      </c>
      <c r="P163" s="331">
        <v>271896.2</v>
      </c>
      <c r="Q163" s="339">
        <v>19580</v>
      </c>
      <c r="R163" s="340">
        <v>185062.6</v>
      </c>
      <c r="S163" s="339">
        <v>1694.3</v>
      </c>
      <c r="T163" s="340">
        <v>18366.7</v>
      </c>
      <c r="U163" s="339">
        <v>0</v>
      </c>
      <c r="V163" s="341">
        <v>66756.7</v>
      </c>
      <c r="W163" s="341">
        <v>-104256.1</v>
      </c>
      <c r="Y163" s="335">
        <v>3.5204</v>
      </c>
      <c r="Z163" s="335">
        <v>2.3155000000000001</v>
      </c>
      <c r="AA163" s="335">
        <v>1.5204</v>
      </c>
      <c r="AB163" s="343">
        <v>16121.3</v>
      </c>
      <c r="AC163" s="307"/>
    </row>
    <row r="164" spans="1:29" ht="11.25" customHeight="1">
      <c r="A164" s="295" t="s">
        <v>483</v>
      </c>
      <c r="B164" s="325">
        <v>581823.19999999995</v>
      </c>
      <c r="C164" s="326">
        <v>77771.100000000006</v>
      </c>
      <c r="D164" s="326">
        <v>492405.4</v>
      </c>
      <c r="E164" s="327">
        <v>285304.5</v>
      </c>
      <c r="F164" s="327">
        <v>24892.3</v>
      </c>
      <c r="G164" s="327">
        <v>133638.39999999999</v>
      </c>
      <c r="H164" s="327">
        <v>12474.9</v>
      </c>
      <c r="I164" s="327">
        <v>25055.1</v>
      </c>
      <c r="J164" s="327">
        <v>11040.2</v>
      </c>
      <c r="K164" s="326">
        <v>11646.8</v>
      </c>
      <c r="L164" s="337">
        <v>106992.1</v>
      </c>
      <c r="M164" s="331">
        <v>30345.5</v>
      </c>
      <c r="N164" s="337">
        <v>474831.1</v>
      </c>
      <c r="O164" s="338">
        <v>509245.6</v>
      </c>
      <c r="P164" s="331">
        <v>279915.2</v>
      </c>
      <c r="Q164" s="339">
        <v>19956.8</v>
      </c>
      <c r="R164" s="340">
        <v>189855.2</v>
      </c>
      <c r="S164" s="339">
        <v>1716.2</v>
      </c>
      <c r="T164" s="340">
        <v>17802.3</v>
      </c>
      <c r="U164" s="339">
        <v>0</v>
      </c>
      <c r="V164" s="341">
        <v>68131.7</v>
      </c>
      <c r="W164" s="341">
        <v>-102546.2</v>
      </c>
      <c r="Y164" s="335">
        <v>3.5257999999999998</v>
      </c>
      <c r="Z164" s="335">
        <v>2.2305000000000001</v>
      </c>
      <c r="AA164" s="335">
        <v>1.5807</v>
      </c>
      <c r="AB164" s="343">
        <v>15490.8</v>
      </c>
      <c r="AC164" s="307"/>
    </row>
    <row r="165" spans="1:29" ht="11.25" customHeight="1">
      <c r="A165" s="295" t="s">
        <v>484</v>
      </c>
      <c r="B165" s="325">
        <v>594317.69999999995</v>
      </c>
      <c r="C165" s="326">
        <v>79978.7</v>
      </c>
      <c r="D165" s="326">
        <v>502004</v>
      </c>
      <c r="E165" s="327">
        <v>285724.79999999999</v>
      </c>
      <c r="F165" s="327">
        <v>28773.1</v>
      </c>
      <c r="G165" s="327">
        <v>137323</v>
      </c>
      <c r="H165" s="327">
        <v>13080</v>
      </c>
      <c r="I165" s="327">
        <v>26626.5</v>
      </c>
      <c r="J165" s="327">
        <v>10476.5</v>
      </c>
      <c r="K165" s="326">
        <v>12335</v>
      </c>
      <c r="L165" s="337">
        <v>111862.9</v>
      </c>
      <c r="M165" s="331">
        <v>32326.6</v>
      </c>
      <c r="N165" s="337">
        <v>482454.8</v>
      </c>
      <c r="O165" s="338">
        <v>516372.8</v>
      </c>
      <c r="P165" s="331">
        <v>285457.90000000002</v>
      </c>
      <c r="Q165" s="339">
        <v>18292</v>
      </c>
      <c r="R165" s="340">
        <v>193294</v>
      </c>
      <c r="S165" s="339">
        <v>1747.3</v>
      </c>
      <c r="T165" s="340">
        <v>17581.7</v>
      </c>
      <c r="U165" s="339">
        <v>0</v>
      </c>
      <c r="V165" s="341">
        <v>67843.7</v>
      </c>
      <c r="W165" s="341">
        <v>-101761.7</v>
      </c>
      <c r="Y165" s="335">
        <v>3.4603999999999999</v>
      </c>
      <c r="Z165" s="335">
        <v>2.2267000000000001</v>
      </c>
      <c r="AA165" s="335">
        <v>1.554</v>
      </c>
      <c r="AB165" s="343">
        <v>15515.6</v>
      </c>
      <c r="AC165" s="307"/>
    </row>
    <row r="166" spans="1:29" ht="11.25" customHeight="1">
      <c r="A166" s="295" t="s">
        <v>485</v>
      </c>
      <c r="B166" s="325">
        <v>600136.4</v>
      </c>
      <c r="C166" s="326">
        <v>80724.600000000006</v>
      </c>
      <c r="D166" s="326">
        <v>508583.9</v>
      </c>
      <c r="E166" s="327">
        <v>288010.2</v>
      </c>
      <c r="F166" s="327">
        <v>29957.3</v>
      </c>
      <c r="G166" s="327">
        <v>137446.6</v>
      </c>
      <c r="H166" s="327">
        <v>13158</v>
      </c>
      <c r="I166" s="327">
        <v>28350</v>
      </c>
      <c r="J166" s="327">
        <v>11661.7</v>
      </c>
      <c r="K166" s="326">
        <v>10827.9</v>
      </c>
      <c r="L166" s="337">
        <v>103083.6</v>
      </c>
      <c r="M166" s="331">
        <v>30508.9</v>
      </c>
      <c r="N166" s="337">
        <v>497052.7</v>
      </c>
      <c r="O166" s="338">
        <v>526238</v>
      </c>
      <c r="P166" s="331">
        <v>290582.40000000002</v>
      </c>
      <c r="Q166" s="339">
        <v>19385.7</v>
      </c>
      <c r="R166" s="340">
        <v>197104.9</v>
      </c>
      <c r="S166" s="339">
        <v>1773.4</v>
      </c>
      <c r="T166" s="340">
        <v>17391.7</v>
      </c>
      <c r="U166" s="339">
        <v>0</v>
      </c>
      <c r="V166" s="341">
        <v>69913.3</v>
      </c>
      <c r="W166" s="341">
        <v>-99098.6</v>
      </c>
      <c r="Y166" s="335">
        <v>3.3788</v>
      </c>
      <c r="Z166" s="335">
        <v>2.1823999999999999</v>
      </c>
      <c r="AA166" s="335">
        <v>1.5482</v>
      </c>
      <c r="AB166" s="343">
        <v>15766.8</v>
      </c>
      <c r="AC166" s="307"/>
    </row>
    <row r="167" spans="1:29" ht="11.25" customHeight="1">
      <c r="A167" s="295" t="s">
        <v>486</v>
      </c>
      <c r="B167" s="325">
        <v>606583.1</v>
      </c>
      <c r="C167" s="326">
        <v>81910.8</v>
      </c>
      <c r="D167" s="326">
        <v>513647.4</v>
      </c>
      <c r="E167" s="327">
        <v>292790.8</v>
      </c>
      <c r="F167" s="327">
        <v>29872</v>
      </c>
      <c r="G167" s="327">
        <v>138231.4</v>
      </c>
      <c r="H167" s="327">
        <v>13517</v>
      </c>
      <c r="I167" s="327">
        <v>26237.8</v>
      </c>
      <c r="J167" s="327">
        <v>12998.5</v>
      </c>
      <c r="K167" s="326">
        <v>11024.8</v>
      </c>
      <c r="L167" s="337">
        <v>95835.8</v>
      </c>
      <c r="M167" s="331">
        <v>28571.9</v>
      </c>
      <c r="N167" s="337">
        <v>510747.3</v>
      </c>
      <c r="O167" s="338">
        <v>539213.80000000005</v>
      </c>
      <c r="P167" s="331">
        <v>299489.2</v>
      </c>
      <c r="Q167" s="339">
        <v>19498.8</v>
      </c>
      <c r="R167" s="340">
        <v>201452.2</v>
      </c>
      <c r="S167" s="339">
        <v>1828.1</v>
      </c>
      <c r="T167" s="340">
        <v>16945.5</v>
      </c>
      <c r="U167" s="339">
        <v>0</v>
      </c>
      <c r="V167" s="341">
        <v>75538</v>
      </c>
      <c r="W167" s="341">
        <v>-104004.5</v>
      </c>
      <c r="Y167" s="335">
        <v>3.3542000000000001</v>
      </c>
      <c r="Z167" s="335">
        <v>2.1194000000000002</v>
      </c>
      <c r="AA167" s="335">
        <v>1.5826</v>
      </c>
      <c r="AB167" s="343">
        <v>15416.5</v>
      </c>
      <c r="AC167" s="307"/>
    </row>
    <row r="168" spans="1:29" ht="11.25" customHeight="1">
      <c r="A168" s="295" t="s">
        <v>487</v>
      </c>
      <c r="B168" s="325">
        <v>616092.6</v>
      </c>
      <c r="C168" s="326">
        <v>82695.3</v>
      </c>
      <c r="D168" s="326">
        <v>522865.9</v>
      </c>
      <c r="E168" s="327">
        <v>298723.7</v>
      </c>
      <c r="F168" s="327">
        <v>30947.4</v>
      </c>
      <c r="G168" s="327">
        <v>140737.70000000001</v>
      </c>
      <c r="H168" s="327">
        <v>13813.9</v>
      </c>
      <c r="I168" s="327">
        <v>26410.400000000001</v>
      </c>
      <c r="J168" s="327">
        <v>12232.9</v>
      </c>
      <c r="K168" s="326">
        <v>10531.5</v>
      </c>
      <c r="L168" s="337">
        <v>93486.3</v>
      </c>
      <c r="M168" s="331">
        <v>29190.799999999999</v>
      </c>
      <c r="N168" s="337">
        <v>522606.2</v>
      </c>
      <c r="O168" s="338">
        <v>544201.9</v>
      </c>
      <c r="P168" s="331">
        <v>302226.90000000002</v>
      </c>
      <c r="Q168" s="339">
        <v>19730.7</v>
      </c>
      <c r="R168" s="340">
        <v>203247.7</v>
      </c>
      <c r="S168" s="339">
        <v>1893.7</v>
      </c>
      <c r="T168" s="340">
        <v>17102.8</v>
      </c>
      <c r="U168" s="339">
        <v>0</v>
      </c>
      <c r="V168" s="341">
        <v>72849.100000000006</v>
      </c>
      <c r="W168" s="341">
        <v>-94444.7</v>
      </c>
      <c r="Y168" s="335">
        <v>3.2025999999999999</v>
      </c>
      <c r="Z168" s="335">
        <v>2.0508999999999999</v>
      </c>
      <c r="AA168" s="335">
        <v>1.5616000000000001</v>
      </c>
      <c r="AB168" s="343">
        <v>15852.4</v>
      </c>
      <c r="AC168" s="307"/>
    </row>
    <row r="169" spans="1:29" ht="11.25" customHeight="1">
      <c r="A169" s="295" t="s">
        <v>488</v>
      </c>
      <c r="B169" s="325">
        <v>628647.69999999995</v>
      </c>
      <c r="C169" s="326">
        <v>83583.8</v>
      </c>
      <c r="D169" s="326">
        <v>531207.19999999995</v>
      </c>
      <c r="E169" s="327">
        <v>303351.40000000002</v>
      </c>
      <c r="F169" s="327">
        <v>35853.300000000003</v>
      </c>
      <c r="G169" s="327">
        <v>138633.4</v>
      </c>
      <c r="H169" s="327">
        <v>13836.2</v>
      </c>
      <c r="I169" s="327">
        <v>25765.599999999999</v>
      </c>
      <c r="J169" s="327">
        <v>13767.3</v>
      </c>
      <c r="K169" s="326">
        <v>13856.6</v>
      </c>
      <c r="L169" s="337">
        <v>98728.2</v>
      </c>
      <c r="M169" s="331">
        <v>29506.3</v>
      </c>
      <c r="N169" s="337">
        <v>529919.5</v>
      </c>
      <c r="O169" s="338">
        <v>563255.6</v>
      </c>
      <c r="P169" s="331">
        <v>314915</v>
      </c>
      <c r="Q169" s="339">
        <v>19264.599999999999</v>
      </c>
      <c r="R169" s="340">
        <v>209819.5</v>
      </c>
      <c r="S169" s="339">
        <v>1961.9</v>
      </c>
      <c r="T169" s="340">
        <v>17294.599999999999</v>
      </c>
      <c r="U169" s="339">
        <v>0</v>
      </c>
      <c r="V169" s="341">
        <v>72816.7</v>
      </c>
      <c r="W169" s="341">
        <v>-106152.9</v>
      </c>
      <c r="Y169" s="335">
        <v>3.3460000000000001</v>
      </c>
      <c r="Z169" s="335">
        <v>2.2690999999999999</v>
      </c>
      <c r="AA169" s="335">
        <v>1.4745999999999999</v>
      </c>
      <c r="AB169" s="343">
        <v>15646</v>
      </c>
      <c r="AC169" s="307"/>
    </row>
    <row r="170" spans="1:29" ht="11.25" customHeight="1">
      <c r="A170" s="295" t="s">
        <v>489</v>
      </c>
      <c r="B170" s="325">
        <v>630463.69999999995</v>
      </c>
      <c r="C170" s="326">
        <v>82534.100000000006</v>
      </c>
      <c r="D170" s="326">
        <v>537169</v>
      </c>
      <c r="E170" s="327">
        <v>305978.3</v>
      </c>
      <c r="F170" s="327">
        <v>33666.300000000003</v>
      </c>
      <c r="G170" s="327">
        <v>142389.29999999999</v>
      </c>
      <c r="H170" s="327">
        <v>14026.3</v>
      </c>
      <c r="I170" s="327">
        <v>26414</v>
      </c>
      <c r="J170" s="327">
        <v>14694.7</v>
      </c>
      <c r="K170" s="326">
        <v>10760.6</v>
      </c>
      <c r="L170" s="337">
        <v>79769.600000000006</v>
      </c>
      <c r="M170" s="331">
        <v>23404.5</v>
      </c>
      <c r="N170" s="337">
        <v>550694.1</v>
      </c>
      <c r="O170" s="338">
        <v>579879.5</v>
      </c>
      <c r="P170" s="331">
        <v>326683.40000000002</v>
      </c>
      <c r="Q170" s="339">
        <v>20160.599999999999</v>
      </c>
      <c r="R170" s="340">
        <v>213691.3</v>
      </c>
      <c r="S170" s="339">
        <v>2020.2</v>
      </c>
      <c r="T170" s="340">
        <v>17323.900000000001</v>
      </c>
      <c r="U170" s="339">
        <v>0</v>
      </c>
      <c r="V170" s="341">
        <v>87614.6</v>
      </c>
      <c r="W170" s="341">
        <v>-116799.9</v>
      </c>
      <c r="Y170" s="335">
        <v>3.4083000000000001</v>
      </c>
      <c r="Z170" s="335">
        <v>2.3708</v>
      </c>
      <c r="AA170" s="335">
        <v>1.4376</v>
      </c>
      <c r="AB170" s="343">
        <v>15583.9</v>
      </c>
      <c r="AC170" s="307"/>
    </row>
    <row r="171" spans="1:29" ht="11.25" customHeight="1">
      <c r="A171" s="295" t="s">
        <v>490</v>
      </c>
      <c r="B171" s="325">
        <v>635742.4</v>
      </c>
      <c r="C171" s="326">
        <v>90677.4</v>
      </c>
      <c r="D171" s="326">
        <v>536793.4</v>
      </c>
      <c r="E171" s="327">
        <v>307800.5</v>
      </c>
      <c r="F171" s="327">
        <v>32137.599999999999</v>
      </c>
      <c r="G171" s="327">
        <v>142338.9</v>
      </c>
      <c r="H171" s="327">
        <v>14117.3</v>
      </c>
      <c r="I171" s="327">
        <v>26261.200000000001</v>
      </c>
      <c r="J171" s="327">
        <v>14137.9</v>
      </c>
      <c r="K171" s="326">
        <v>8271.5</v>
      </c>
      <c r="L171" s="337">
        <v>60015.9</v>
      </c>
      <c r="M171" s="331">
        <v>16519.7</v>
      </c>
      <c r="N171" s="337">
        <v>575726.5</v>
      </c>
      <c r="O171" s="338">
        <v>611945.30000000005</v>
      </c>
      <c r="P171" s="331">
        <v>349769.6</v>
      </c>
      <c r="Q171" s="339">
        <v>22032.9</v>
      </c>
      <c r="R171" s="340">
        <v>220524.79999999999</v>
      </c>
      <c r="S171" s="339">
        <v>2104.8000000000002</v>
      </c>
      <c r="T171" s="340">
        <v>17513.2</v>
      </c>
      <c r="U171" s="339">
        <v>0</v>
      </c>
      <c r="V171" s="341">
        <v>90284.800000000003</v>
      </c>
      <c r="W171" s="341">
        <v>-126503.6</v>
      </c>
      <c r="Y171" s="335">
        <v>3.633</v>
      </c>
      <c r="Z171" s="335">
        <v>2.8472</v>
      </c>
      <c r="AA171" s="335">
        <v>1.276</v>
      </c>
      <c r="AB171" s="343">
        <v>14352.7</v>
      </c>
      <c r="AC171" s="307"/>
    </row>
    <row r="172" spans="1:29" ht="11.25" customHeight="1">
      <c r="A172" s="295" t="s">
        <v>491</v>
      </c>
      <c r="B172" s="325">
        <v>648296.5</v>
      </c>
      <c r="C172" s="326">
        <v>90056.4</v>
      </c>
      <c r="D172" s="326">
        <v>549937.1</v>
      </c>
      <c r="E172" s="327">
        <v>315296.7</v>
      </c>
      <c r="F172" s="327">
        <v>33557</v>
      </c>
      <c r="G172" s="327">
        <v>144081.20000000001</v>
      </c>
      <c r="H172" s="327">
        <v>14243.2</v>
      </c>
      <c r="I172" s="327">
        <v>25924.5</v>
      </c>
      <c r="J172" s="327">
        <v>16834.5</v>
      </c>
      <c r="K172" s="326">
        <v>8303</v>
      </c>
      <c r="L172" s="337">
        <v>66649.5</v>
      </c>
      <c r="M172" s="331">
        <v>17739.099999999999</v>
      </c>
      <c r="N172" s="337">
        <v>581647</v>
      </c>
      <c r="O172" s="338">
        <v>619592.69999999995</v>
      </c>
      <c r="P172" s="331">
        <v>352350</v>
      </c>
      <c r="Q172" s="339">
        <v>21333</v>
      </c>
      <c r="R172" s="340">
        <v>225897</v>
      </c>
      <c r="S172" s="339">
        <v>2163.8000000000002</v>
      </c>
      <c r="T172" s="340">
        <v>17848.8</v>
      </c>
      <c r="U172" s="339">
        <v>0</v>
      </c>
      <c r="V172" s="341">
        <v>92569.9</v>
      </c>
      <c r="W172" s="341">
        <v>-130515.6</v>
      </c>
      <c r="Y172" s="335">
        <v>3.7572000000000001</v>
      </c>
      <c r="Z172" s="335">
        <v>2.9196</v>
      </c>
      <c r="AA172" s="335">
        <v>1.2868999999999999</v>
      </c>
      <c r="AB172" s="343">
        <v>14296.7</v>
      </c>
      <c r="AC172" s="307"/>
    </row>
    <row r="173" spans="1:29" ht="11.25" customHeight="1">
      <c r="A173" s="295" t="s">
        <v>978</v>
      </c>
      <c r="B173" s="325">
        <v>666231.30000000005</v>
      </c>
      <c r="C173" s="326">
        <v>90812.3</v>
      </c>
      <c r="D173" s="326">
        <v>569427.6</v>
      </c>
      <c r="E173" s="327">
        <v>332654.7</v>
      </c>
      <c r="F173" s="327">
        <v>34887.5</v>
      </c>
      <c r="G173" s="327">
        <v>149401.60000000001</v>
      </c>
      <c r="H173" s="327">
        <v>13979.8</v>
      </c>
      <c r="I173" s="327">
        <v>21520.5</v>
      </c>
      <c r="J173" s="327">
        <v>16983.5</v>
      </c>
      <c r="K173" s="326">
        <v>5991.4</v>
      </c>
      <c r="L173" s="337">
        <v>47404.9</v>
      </c>
      <c r="M173" s="331">
        <v>11361.5</v>
      </c>
      <c r="N173" s="337">
        <v>618826.4</v>
      </c>
      <c r="O173" s="338">
        <v>649135.30000000005</v>
      </c>
      <c r="P173" s="331">
        <v>375998.1</v>
      </c>
      <c r="Q173" s="339">
        <v>22168.400000000001</v>
      </c>
      <c r="R173" s="340">
        <v>228228.6</v>
      </c>
      <c r="S173" s="339">
        <v>2243.9</v>
      </c>
      <c r="T173" s="340">
        <v>20496.3</v>
      </c>
      <c r="U173" s="339">
        <v>0</v>
      </c>
      <c r="V173" s="341">
        <v>110913</v>
      </c>
      <c r="W173" s="341">
        <v>-141221.9</v>
      </c>
      <c r="Y173" s="335">
        <v>4.1723999999999997</v>
      </c>
      <c r="Z173" s="335">
        <v>2.9618000000000002</v>
      </c>
      <c r="AA173" s="335">
        <v>1.4087000000000001</v>
      </c>
      <c r="AB173" s="343">
        <v>13122.8</v>
      </c>
      <c r="AC173" s="307"/>
    </row>
    <row r="174" spans="1:29" ht="11.25" customHeight="1">
      <c r="A174" s="294" t="s">
        <v>955</v>
      </c>
      <c r="B174" s="325">
        <v>668851.69999999995</v>
      </c>
      <c r="C174" s="326">
        <v>88575</v>
      </c>
      <c r="D174" s="326">
        <v>574453</v>
      </c>
      <c r="E174" s="327">
        <v>342567</v>
      </c>
      <c r="F174" s="327">
        <v>34874.5</v>
      </c>
      <c r="G174" s="327">
        <v>144757.79999999999</v>
      </c>
      <c r="H174" s="327">
        <v>13897.2</v>
      </c>
      <c r="I174" s="327">
        <v>22433.599999999999</v>
      </c>
      <c r="J174" s="327">
        <v>15922.8</v>
      </c>
      <c r="K174" s="326">
        <v>5823.7</v>
      </c>
      <c r="L174" s="337">
        <v>56030.6</v>
      </c>
      <c r="M174" s="331">
        <v>12621.8</v>
      </c>
      <c r="N174" s="337">
        <v>612821.1</v>
      </c>
      <c r="O174" s="338">
        <v>666323.9</v>
      </c>
      <c r="P174" s="331">
        <v>389358.6</v>
      </c>
      <c r="Q174" s="339">
        <v>20873</v>
      </c>
      <c r="R174" s="340">
        <v>233389.6</v>
      </c>
      <c r="S174" s="339">
        <v>2236.6999999999998</v>
      </c>
      <c r="T174" s="340">
        <v>20465.900000000001</v>
      </c>
      <c r="U174" s="339">
        <v>0</v>
      </c>
      <c r="V174" s="341">
        <v>105366.1</v>
      </c>
      <c r="W174" s="341">
        <v>-158868.79999999999</v>
      </c>
      <c r="Y174" s="335">
        <v>4.4391999999999996</v>
      </c>
      <c r="Z174" s="335">
        <v>3.4561000000000002</v>
      </c>
      <c r="AA174" s="335">
        <v>1.2845</v>
      </c>
      <c r="AB174" s="343">
        <v>13063.1</v>
      </c>
      <c r="AC174" s="307"/>
    </row>
    <row r="175" spans="1:29" ht="11.25" customHeight="1">
      <c r="A175" s="294" t="s">
        <v>237</v>
      </c>
      <c r="B175" s="325">
        <v>680923.3</v>
      </c>
      <c r="C175" s="326">
        <v>90806.7</v>
      </c>
      <c r="D175" s="326">
        <v>583348</v>
      </c>
      <c r="E175" s="327">
        <v>352192.5</v>
      </c>
      <c r="F175" s="327">
        <v>34352.300000000003</v>
      </c>
      <c r="G175" s="327">
        <v>142407</v>
      </c>
      <c r="H175" s="327">
        <v>13987.7</v>
      </c>
      <c r="I175" s="327">
        <v>24531.3</v>
      </c>
      <c r="J175" s="327">
        <v>15877.2</v>
      </c>
      <c r="K175" s="326">
        <v>6768.6</v>
      </c>
      <c r="L175" s="337">
        <v>65076</v>
      </c>
      <c r="M175" s="331">
        <v>13971.4</v>
      </c>
      <c r="N175" s="337">
        <v>615847.30000000005</v>
      </c>
      <c r="O175" s="338">
        <v>681426.2</v>
      </c>
      <c r="P175" s="331">
        <v>399807.4</v>
      </c>
      <c r="Q175" s="339">
        <v>21587</v>
      </c>
      <c r="R175" s="340">
        <v>237504.8</v>
      </c>
      <c r="S175" s="339">
        <v>2220.1</v>
      </c>
      <c r="T175" s="340">
        <v>20306.7</v>
      </c>
      <c r="U175" s="339">
        <v>0.2</v>
      </c>
      <c r="V175" s="341">
        <v>106427.1</v>
      </c>
      <c r="W175" s="341">
        <v>-172006</v>
      </c>
      <c r="Y175" s="335">
        <v>4.6577999999999999</v>
      </c>
      <c r="Z175" s="335">
        <v>3.6758000000000002</v>
      </c>
      <c r="AA175" s="335">
        <v>1.2672000000000001</v>
      </c>
      <c r="AB175" s="343">
        <v>12701.3</v>
      </c>
      <c r="AC175" s="307"/>
    </row>
    <row r="176" spans="1:29" ht="11.25" customHeight="1">
      <c r="A176" s="294" t="s">
        <v>238</v>
      </c>
      <c r="B176" s="325">
        <v>683678.5</v>
      </c>
      <c r="C176" s="326">
        <v>91060.800000000003</v>
      </c>
      <c r="D176" s="326">
        <v>587800.5</v>
      </c>
      <c r="E176" s="327">
        <v>357458.6</v>
      </c>
      <c r="F176" s="327">
        <v>33740.1</v>
      </c>
      <c r="G176" s="327">
        <v>142797.9</v>
      </c>
      <c r="H176" s="327">
        <v>13969.8</v>
      </c>
      <c r="I176" s="327">
        <v>24726.9</v>
      </c>
      <c r="J176" s="327">
        <v>15107.1</v>
      </c>
      <c r="K176" s="326">
        <v>4817.2</v>
      </c>
      <c r="L176" s="337">
        <v>53037.8</v>
      </c>
      <c r="M176" s="331">
        <v>11281.5</v>
      </c>
      <c r="N176" s="337">
        <v>630640.69999999995</v>
      </c>
      <c r="O176" s="338">
        <v>684848.1</v>
      </c>
      <c r="P176" s="331">
        <v>402250.8</v>
      </c>
      <c r="Q176" s="339">
        <v>22348.799999999999</v>
      </c>
      <c r="R176" s="340">
        <v>238087.4</v>
      </c>
      <c r="S176" s="339">
        <v>2195.5</v>
      </c>
      <c r="T176" s="340">
        <v>19965.5</v>
      </c>
      <c r="U176" s="339">
        <v>0</v>
      </c>
      <c r="V176" s="341">
        <v>118366.9</v>
      </c>
      <c r="W176" s="341">
        <v>-172574.2</v>
      </c>
      <c r="Y176" s="335">
        <v>4.7012999999999998</v>
      </c>
      <c r="Z176" s="335">
        <v>3.5415999999999999</v>
      </c>
      <c r="AA176" s="335">
        <v>1.3274999999999999</v>
      </c>
      <c r="AB176" s="343">
        <v>12185</v>
      </c>
      <c r="AC176" s="307"/>
    </row>
    <row r="177" spans="1:29" ht="11.25" customHeight="1">
      <c r="A177" s="294" t="s">
        <v>239</v>
      </c>
      <c r="B177" s="325">
        <v>680025.8</v>
      </c>
      <c r="C177" s="326">
        <v>92309.4</v>
      </c>
      <c r="D177" s="326">
        <v>582892.80000000005</v>
      </c>
      <c r="E177" s="327">
        <v>358402.2</v>
      </c>
      <c r="F177" s="327">
        <v>34097</v>
      </c>
      <c r="G177" s="327">
        <v>137173.1</v>
      </c>
      <c r="H177" s="327">
        <v>13967.5</v>
      </c>
      <c r="I177" s="327">
        <v>24485.4</v>
      </c>
      <c r="J177" s="327">
        <v>14767.6</v>
      </c>
      <c r="K177" s="326">
        <v>4823.6000000000004</v>
      </c>
      <c r="L177" s="337">
        <v>55943</v>
      </c>
      <c r="M177" s="331">
        <v>12761.3</v>
      </c>
      <c r="N177" s="337">
        <v>624082.80000000005</v>
      </c>
      <c r="O177" s="338">
        <v>672773.3</v>
      </c>
      <c r="P177" s="331">
        <v>396377.2</v>
      </c>
      <c r="Q177" s="339">
        <v>20926.599999999999</v>
      </c>
      <c r="R177" s="340">
        <v>232675.9</v>
      </c>
      <c r="S177" s="339">
        <v>2204.4</v>
      </c>
      <c r="T177" s="340">
        <v>20589.3</v>
      </c>
      <c r="U177" s="339">
        <v>0</v>
      </c>
      <c r="V177" s="341">
        <v>111166.1</v>
      </c>
      <c r="W177" s="341">
        <v>-159856.70000000001</v>
      </c>
      <c r="Y177" s="335">
        <v>4.3837999999999999</v>
      </c>
      <c r="Z177" s="335">
        <v>3.2858999999999998</v>
      </c>
      <c r="AA177" s="335">
        <v>1.3341000000000001</v>
      </c>
      <c r="AB177" s="343">
        <v>12314.9</v>
      </c>
      <c r="AC177" s="307"/>
    </row>
    <row r="178" spans="1:29" ht="11.25" customHeight="1">
      <c r="A178" s="294" t="s">
        <v>240</v>
      </c>
      <c r="B178" s="325">
        <v>685393.4</v>
      </c>
      <c r="C178" s="326">
        <v>92144.3</v>
      </c>
      <c r="D178" s="326">
        <v>588301</v>
      </c>
      <c r="E178" s="327">
        <v>360679.1</v>
      </c>
      <c r="F178" s="327">
        <v>33895.300000000003</v>
      </c>
      <c r="G178" s="327">
        <v>140901.6</v>
      </c>
      <c r="H178" s="327">
        <v>14260.9</v>
      </c>
      <c r="I178" s="327">
        <v>26801.1</v>
      </c>
      <c r="J178" s="327">
        <v>11763</v>
      </c>
      <c r="K178" s="326">
        <v>4948.2</v>
      </c>
      <c r="L178" s="337">
        <v>55542.5</v>
      </c>
      <c r="M178" s="331">
        <v>12456.8</v>
      </c>
      <c r="N178" s="337">
        <v>629850.9</v>
      </c>
      <c r="O178" s="338">
        <v>680281.9</v>
      </c>
      <c r="P178" s="331">
        <v>403303</v>
      </c>
      <c r="Q178" s="339">
        <v>21654.7</v>
      </c>
      <c r="R178" s="340">
        <v>232492.3</v>
      </c>
      <c r="S178" s="339">
        <v>2236.9</v>
      </c>
      <c r="T178" s="340">
        <v>20595</v>
      </c>
      <c r="U178" s="339">
        <v>0</v>
      </c>
      <c r="V178" s="341">
        <v>114030.8</v>
      </c>
      <c r="W178" s="341">
        <v>-164461.79999999999</v>
      </c>
      <c r="Y178" s="335">
        <v>4.4588000000000001</v>
      </c>
      <c r="Z178" s="335">
        <v>3.1812</v>
      </c>
      <c r="AA178" s="335">
        <v>1.4016</v>
      </c>
      <c r="AB178" s="343">
        <v>12405</v>
      </c>
      <c r="AC178" s="307"/>
    </row>
    <row r="179" spans="1:29" ht="11.25" customHeight="1">
      <c r="A179" s="294" t="s">
        <v>956</v>
      </c>
      <c r="B179" s="325">
        <v>693693.4</v>
      </c>
      <c r="C179" s="326">
        <v>92270.399999999994</v>
      </c>
      <c r="D179" s="326">
        <v>595184.19999999995</v>
      </c>
      <c r="E179" s="327">
        <v>365135</v>
      </c>
      <c r="F179" s="327">
        <v>33847</v>
      </c>
      <c r="G179" s="327">
        <v>148159.5</v>
      </c>
      <c r="H179" s="327">
        <v>14326.2</v>
      </c>
      <c r="I179" s="327">
        <v>25159.5</v>
      </c>
      <c r="J179" s="327">
        <v>8557.1</v>
      </c>
      <c r="K179" s="326">
        <v>6238.8</v>
      </c>
      <c r="L179" s="337">
        <v>57515</v>
      </c>
      <c r="M179" s="331">
        <v>12868</v>
      </c>
      <c r="N179" s="337">
        <v>636178.4</v>
      </c>
      <c r="O179" s="338">
        <v>683936.6</v>
      </c>
      <c r="P179" s="331">
        <v>406471.9</v>
      </c>
      <c r="Q179" s="339">
        <v>23068.6</v>
      </c>
      <c r="R179" s="340">
        <v>231090.3</v>
      </c>
      <c r="S179" s="339">
        <v>2231.1999999999998</v>
      </c>
      <c r="T179" s="340">
        <v>20874.599999999999</v>
      </c>
      <c r="U179" s="339">
        <v>200</v>
      </c>
      <c r="V179" s="341">
        <v>118591.6</v>
      </c>
      <c r="W179" s="341">
        <v>-166349.9</v>
      </c>
      <c r="Y179" s="335">
        <v>4.4695999999999998</v>
      </c>
      <c r="Z179" s="335">
        <v>3.1732999999999998</v>
      </c>
      <c r="AA179" s="335">
        <v>1.4085000000000001</v>
      </c>
      <c r="AB179" s="343">
        <v>12795.7</v>
      </c>
      <c r="AC179" s="307"/>
    </row>
    <row r="180" spans="1:29" ht="11.25" customHeight="1">
      <c r="A180" s="294" t="s">
        <v>241</v>
      </c>
      <c r="B180" s="325">
        <v>689427.7</v>
      </c>
      <c r="C180" s="326">
        <v>91499.3</v>
      </c>
      <c r="D180" s="326">
        <v>590905.59999999998</v>
      </c>
      <c r="E180" s="327">
        <v>366084.5</v>
      </c>
      <c r="F180" s="327">
        <v>31448.799999999999</v>
      </c>
      <c r="G180" s="327">
        <v>145024.5</v>
      </c>
      <c r="H180" s="327">
        <v>14611.2</v>
      </c>
      <c r="I180" s="327">
        <v>25143.4</v>
      </c>
      <c r="J180" s="327">
        <v>8593.2000000000007</v>
      </c>
      <c r="K180" s="326">
        <v>7022.8</v>
      </c>
      <c r="L180" s="337">
        <v>65442.1</v>
      </c>
      <c r="M180" s="331">
        <v>15729.4</v>
      </c>
      <c r="N180" s="337">
        <v>623985.6</v>
      </c>
      <c r="O180" s="338">
        <v>671050.1</v>
      </c>
      <c r="P180" s="331">
        <v>399321.7</v>
      </c>
      <c r="Q180" s="339">
        <v>21481.599999999999</v>
      </c>
      <c r="R180" s="340">
        <v>226338.8</v>
      </c>
      <c r="S180" s="339">
        <v>2286.6999999999998</v>
      </c>
      <c r="T180" s="340">
        <v>21621.3</v>
      </c>
      <c r="U180" s="339">
        <v>0</v>
      </c>
      <c r="V180" s="341">
        <v>108251.3</v>
      </c>
      <c r="W180" s="341">
        <v>-155315.79999999999</v>
      </c>
      <c r="Y180" s="335">
        <v>4.1604999999999999</v>
      </c>
      <c r="Z180" s="335">
        <v>2.9525000000000001</v>
      </c>
      <c r="AA180" s="335">
        <v>1.4091</v>
      </c>
      <c r="AB180" s="343">
        <v>13734.5</v>
      </c>
      <c r="AC180" s="307"/>
    </row>
    <row r="181" spans="1:29" ht="11.25" customHeight="1">
      <c r="A181" s="294" t="s">
        <v>242</v>
      </c>
      <c r="B181" s="325">
        <v>685391.1</v>
      </c>
      <c r="C181" s="326">
        <v>90953.3</v>
      </c>
      <c r="D181" s="326">
        <v>587936.5</v>
      </c>
      <c r="E181" s="327">
        <v>365814.9</v>
      </c>
      <c r="F181" s="327">
        <v>32452.5</v>
      </c>
      <c r="G181" s="327">
        <v>142428.1</v>
      </c>
      <c r="H181" s="327">
        <v>14838.2</v>
      </c>
      <c r="I181" s="327">
        <v>24699.1</v>
      </c>
      <c r="J181" s="327">
        <v>7703.7</v>
      </c>
      <c r="K181" s="326">
        <v>6501.3</v>
      </c>
      <c r="L181" s="337">
        <v>69343.5</v>
      </c>
      <c r="M181" s="331">
        <v>16913.900000000001</v>
      </c>
      <c r="N181" s="337">
        <v>616047.6</v>
      </c>
      <c r="O181" s="338">
        <v>675047.1</v>
      </c>
      <c r="P181" s="331">
        <v>402858</v>
      </c>
      <c r="Q181" s="339">
        <v>22678.2</v>
      </c>
      <c r="R181" s="340">
        <v>225106.3</v>
      </c>
      <c r="S181" s="339">
        <v>2345.8000000000002</v>
      </c>
      <c r="T181" s="340">
        <v>22058.799999999999</v>
      </c>
      <c r="U181" s="339">
        <v>0</v>
      </c>
      <c r="V181" s="341">
        <v>95138</v>
      </c>
      <c r="W181" s="341">
        <v>-154137.5</v>
      </c>
      <c r="Y181" s="335">
        <v>4.0998000000000001</v>
      </c>
      <c r="Z181" s="335">
        <v>2.8675000000000002</v>
      </c>
      <c r="AA181" s="335">
        <v>1.4297</v>
      </c>
      <c r="AB181" s="343">
        <v>13366.3</v>
      </c>
      <c r="AC181" s="307"/>
    </row>
    <row r="182" spans="1:29" ht="11.25" customHeight="1">
      <c r="A182" s="294" t="s">
        <v>243</v>
      </c>
      <c r="B182" s="325">
        <v>691267.9</v>
      </c>
      <c r="C182" s="326">
        <v>89665.1</v>
      </c>
      <c r="D182" s="326">
        <v>595848.69999999995</v>
      </c>
      <c r="E182" s="327">
        <v>366975.9</v>
      </c>
      <c r="F182" s="327">
        <v>33123.4</v>
      </c>
      <c r="G182" s="327">
        <v>147101.29999999999</v>
      </c>
      <c r="H182" s="327">
        <v>14892.4</v>
      </c>
      <c r="I182" s="327">
        <v>26119.9</v>
      </c>
      <c r="J182" s="327">
        <v>7635.7</v>
      </c>
      <c r="K182" s="326">
        <v>5754.1</v>
      </c>
      <c r="L182" s="337">
        <v>67890.2</v>
      </c>
      <c r="M182" s="331">
        <v>16077.8</v>
      </c>
      <c r="N182" s="337">
        <v>623377.69999999995</v>
      </c>
      <c r="O182" s="338">
        <v>687716.1</v>
      </c>
      <c r="P182" s="331">
        <v>412490.3</v>
      </c>
      <c r="Q182" s="339">
        <v>22326.9</v>
      </c>
      <c r="R182" s="340">
        <v>227615.8</v>
      </c>
      <c r="S182" s="339">
        <v>2426.9</v>
      </c>
      <c r="T182" s="340">
        <v>22856.1</v>
      </c>
      <c r="U182" s="339">
        <v>0.1</v>
      </c>
      <c r="V182" s="341">
        <v>93364.6</v>
      </c>
      <c r="W182" s="341">
        <v>-157703</v>
      </c>
      <c r="Y182" s="335">
        <v>4.2225999999999999</v>
      </c>
      <c r="Z182" s="335">
        <v>2.8852000000000002</v>
      </c>
      <c r="AA182" s="335">
        <v>1.4635</v>
      </c>
      <c r="AB182" s="343">
        <v>12752.3</v>
      </c>
      <c r="AC182" s="307"/>
    </row>
    <row r="183" spans="1:29" ht="11.25" customHeight="1">
      <c r="A183" s="295" t="s">
        <v>244</v>
      </c>
      <c r="B183" s="325">
        <v>711193.5</v>
      </c>
      <c r="C183" s="326">
        <v>89428.4</v>
      </c>
      <c r="D183" s="326">
        <v>609512.30000000005</v>
      </c>
      <c r="E183" s="327">
        <v>367332</v>
      </c>
      <c r="F183" s="327">
        <v>46150.7</v>
      </c>
      <c r="G183" s="327">
        <v>147339.4</v>
      </c>
      <c r="H183" s="327">
        <v>15055.9</v>
      </c>
      <c r="I183" s="327">
        <v>26322</v>
      </c>
      <c r="J183" s="327">
        <v>7312.4</v>
      </c>
      <c r="K183" s="326">
        <v>12252.8</v>
      </c>
      <c r="L183" s="337">
        <v>77738.7</v>
      </c>
      <c r="M183" s="331">
        <v>18321.599999999999</v>
      </c>
      <c r="N183" s="337">
        <v>633454.80000000005</v>
      </c>
      <c r="O183" s="338">
        <v>703360</v>
      </c>
      <c r="P183" s="331">
        <v>421175.9</v>
      </c>
      <c r="Q183" s="339">
        <v>27901</v>
      </c>
      <c r="R183" s="340">
        <v>226783.5</v>
      </c>
      <c r="S183" s="339">
        <v>2533.1999999999998</v>
      </c>
      <c r="T183" s="340">
        <v>23939.200000000001</v>
      </c>
      <c r="U183" s="339">
        <v>1027.2</v>
      </c>
      <c r="V183" s="341">
        <v>94198</v>
      </c>
      <c r="W183" s="341">
        <v>-164103.20000000001</v>
      </c>
      <c r="Y183" s="335">
        <v>4.2430000000000003</v>
      </c>
      <c r="Z183" s="335">
        <v>2.8595000000000002</v>
      </c>
      <c r="AA183" s="335">
        <v>1.4838</v>
      </c>
      <c r="AB183" s="343">
        <v>12692.7</v>
      </c>
      <c r="AC183" s="307"/>
    </row>
    <row r="184" spans="1:29" ht="11.25" customHeight="1">
      <c r="A184" s="294" t="s">
        <v>245</v>
      </c>
      <c r="B184" s="325">
        <v>699860.6</v>
      </c>
      <c r="C184" s="326">
        <v>88222.7</v>
      </c>
      <c r="D184" s="326">
        <v>606674.6</v>
      </c>
      <c r="E184" s="327">
        <v>370571.9</v>
      </c>
      <c r="F184" s="327">
        <v>32740.5</v>
      </c>
      <c r="G184" s="327">
        <v>154135.29999999999</v>
      </c>
      <c r="H184" s="327">
        <v>14875.5</v>
      </c>
      <c r="I184" s="327">
        <v>25724.9</v>
      </c>
      <c r="J184" s="327">
        <v>8626.6</v>
      </c>
      <c r="K184" s="326">
        <v>4963.2</v>
      </c>
      <c r="L184" s="337">
        <v>68994.399999999994</v>
      </c>
      <c r="M184" s="331">
        <v>16652.8</v>
      </c>
      <c r="N184" s="337">
        <v>630866.19999999995</v>
      </c>
      <c r="O184" s="338">
        <v>702573.7</v>
      </c>
      <c r="P184" s="331">
        <v>417561.3</v>
      </c>
      <c r="Q184" s="339">
        <v>27421.8</v>
      </c>
      <c r="R184" s="340">
        <v>224960.1</v>
      </c>
      <c r="S184" s="339">
        <v>2625</v>
      </c>
      <c r="T184" s="340">
        <v>24883.4</v>
      </c>
      <c r="U184" s="339">
        <v>5122</v>
      </c>
      <c r="V184" s="341">
        <v>95983</v>
      </c>
      <c r="W184" s="341">
        <v>-167690.5</v>
      </c>
      <c r="Y184" s="335">
        <v>4.1430999999999996</v>
      </c>
      <c r="Z184" s="335">
        <v>2.7538</v>
      </c>
      <c r="AA184" s="335">
        <v>1.5044999999999999</v>
      </c>
      <c r="AB184" s="343">
        <v>13287.3</v>
      </c>
      <c r="AC184" s="307"/>
    </row>
    <row r="185" spans="1:29" ht="11.25" customHeight="1">
      <c r="A185" s="294" t="s">
        <v>957</v>
      </c>
      <c r="B185" s="325">
        <v>720232.5</v>
      </c>
      <c r="C185" s="326">
        <v>89777.600000000006</v>
      </c>
      <c r="D185" s="326">
        <v>624980.19999999995</v>
      </c>
      <c r="E185" s="327">
        <v>383601.3</v>
      </c>
      <c r="F185" s="327">
        <v>32464.6</v>
      </c>
      <c r="G185" s="327">
        <v>164894.29999999999</v>
      </c>
      <c r="H185" s="327">
        <v>14137.5</v>
      </c>
      <c r="I185" s="327">
        <v>21922.6</v>
      </c>
      <c r="J185" s="327">
        <v>7959.9</v>
      </c>
      <c r="K185" s="326">
        <v>5474.7</v>
      </c>
      <c r="L185" s="337">
        <v>68507.899999999994</v>
      </c>
      <c r="M185" s="331">
        <v>16675.900000000001</v>
      </c>
      <c r="N185" s="337">
        <v>651724.69999999995</v>
      </c>
      <c r="O185" s="338">
        <v>705096.9</v>
      </c>
      <c r="P185" s="331">
        <v>420974.1</v>
      </c>
      <c r="Q185" s="339">
        <v>28747.8</v>
      </c>
      <c r="R185" s="340">
        <v>219871.2</v>
      </c>
      <c r="S185" s="339">
        <v>2718</v>
      </c>
      <c r="T185" s="340">
        <v>29025.8</v>
      </c>
      <c r="U185" s="339">
        <v>3760.1</v>
      </c>
      <c r="V185" s="341">
        <v>115470</v>
      </c>
      <c r="W185" s="341">
        <v>-168842.2</v>
      </c>
      <c r="Y185" s="335">
        <v>4.1082000000000001</v>
      </c>
      <c r="Z185" s="335">
        <v>2.8502999999999998</v>
      </c>
      <c r="AA185" s="335">
        <v>1.4413</v>
      </c>
      <c r="AB185" s="343">
        <v>13399.2</v>
      </c>
      <c r="AC185" s="307"/>
    </row>
    <row r="186" spans="1:29" ht="11.25" customHeight="1">
      <c r="A186" s="294" t="s">
        <v>246</v>
      </c>
      <c r="B186" s="325">
        <v>711029.2</v>
      </c>
      <c r="C186" s="326">
        <v>87868.3</v>
      </c>
      <c r="D186" s="326">
        <v>617477.80000000005</v>
      </c>
      <c r="E186" s="327">
        <v>387238.9</v>
      </c>
      <c r="F186" s="327">
        <v>32490.7</v>
      </c>
      <c r="G186" s="327">
        <v>153893.6</v>
      </c>
      <c r="H186" s="327">
        <v>14137.7</v>
      </c>
      <c r="I186" s="327">
        <v>22114.5</v>
      </c>
      <c r="J186" s="327">
        <v>7602.3</v>
      </c>
      <c r="K186" s="326">
        <v>5683.2</v>
      </c>
      <c r="L186" s="337">
        <v>84087.9</v>
      </c>
      <c r="M186" s="331">
        <v>20703.099999999999</v>
      </c>
      <c r="N186" s="337">
        <v>626941.30000000005</v>
      </c>
      <c r="O186" s="338">
        <v>702480.1</v>
      </c>
      <c r="P186" s="331">
        <v>422817.4</v>
      </c>
      <c r="Q186" s="339">
        <v>25591.8</v>
      </c>
      <c r="R186" s="340">
        <v>220476.7</v>
      </c>
      <c r="S186" s="339">
        <v>2757.1</v>
      </c>
      <c r="T186" s="340">
        <v>29227.1</v>
      </c>
      <c r="U186" s="339">
        <v>1610.1</v>
      </c>
      <c r="V186" s="341">
        <v>99638.2</v>
      </c>
      <c r="W186" s="341">
        <v>-175177</v>
      </c>
      <c r="Y186" s="335">
        <v>4.0616000000000003</v>
      </c>
      <c r="Z186" s="335">
        <v>2.9083000000000001</v>
      </c>
      <c r="AA186" s="335">
        <v>1.3966000000000001</v>
      </c>
      <c r="AB186" s="343">
        <v>13443.2</v>
      </c>
      <c r="AC186" s="307"/>
    </row>
    <row r="187" spans="1:29" ht="11.25" customHeight="1">
      <c r="A187" s="294" t="s">
        <v>247</v>
      </c>
      <c r="B187" s="325">
        <v>715590.9</v>
      </c>
      <c r="C187" s="326">
        <v>88024</v>
      </c>
      <c r="D187" s="326">
        <v>622990.1</v>
      </c>
      <c r="E187" s="327">
        <v>392263.3</v>
      </c>
      <c r="F187" s="327">
        <v>31624.1</v>
      </c>
      <c r="G187" s="327">
        <v>153496.20000000001</v>
      </c>
      <c r="H187" s="327">
        <v>14276.6</v>
      </c>
      <c r="I187" s="327">
        <v>24054.799999999999</v>
      </c>
      <c r="J187" s="327">
        <v>7275.1</v>
      </c>
      <c r="K187" s="326">
        <v>4576.8</v>
      </c>
      <c r="L187" s="337">
        <v>90520.6</v>
      </c>
      <c r="M187" s="331">
        <v>22762.2</v>
      </c>
      <c r="N187" s="337">
        <v>625070.30000000005</v>
      </c>
      <c r="O187" s="338">
        <v>701852.6</v>
      </c>
      <c r="P187" s="331">
        <v>421838.2</v>
      </c>
      <c r="Q187" s="339">
        <v>26843.7</v>
      </c>
      <c r="R187" s="340">
        <v>220395.5</v>
      </c>
      <c r="S187" s="339">
        <v>2748</v>
      </c>
      <c r="T187" s="340">
        <v>28417.1</v>
      </c>
      <c r="U187" s="339">
        <v>1610.1</v>
      </c>
      <c r="V187" s="341">
        <v>101702.3</v>
      </c>
      <c r="W187" s="341">
        <v>-178484.6</v>
      </c>
      <c r="Y187" s="335">
        <v>3.9767999999999999</v>
      </c>
      <c r="Z187" s="335">
        <v>2.9251</v>
      </c>
      <c r="AA187" s="335">
        <v>1.3594999999999999</v>
      </c>
      <c r="AB187" s="343">
        <v>13868.5</v>
      </c>
      <c r="AC187" s="307"/>
    </row>
    <row r="188" spans="1:29" ht="11.25" customHeight="1">
      <c r="A188" s="294" t="s">
        <v>248</v>
      </c>
      <c r="B188" s="325">
        <v>721504.9</v>
      </c>
      <c r="C188" s="326">
        <v>88634.5</v>
      </c>
      <c r="D188" s="326">
        <v>624127.1</v>
      </c>
      <c r="E188" s="327">
        <v>391335.7</v>
      </c>
      <c r="F188" s="327">
        <v>31070.1</v>
      </c>
      <c r="G188" s="327">
        <v>157582.6</v>
      </c>
      <c r="H188" s="327">
        <v>14445.1</v>
      </c>
      <c r="I188" s="327">
        <v>23717.4</v>
      </c>
      <c r="J188" s="327">
        <v>5976.2</v>
      </c>
      <c r="K188" s="326">
        <v>8743.2999999999993</v>
      </c>
      <c r="L188" s="337">
        <v>88046.399999999994</v>
      </c>
      <c r="M188" s="331">
        <v>22796.9</v>
      </c>
      <c r="N188" s="337">
        <v>633458.5</v>
      </c>
      <c r="O188" s="338">
        <v>699769.4</v>
      </c>
      <c r="P188" s="331">
        <v>425341.5</v>
      </c>
      <c r="Q188" s="339">
        <v>25559</v>
      </c>
      <c r="R188" s="340">
        <v>216414</v>
      </c>
      <c r="S188" s="339">
        <v>2738.8</v>
      </c>
      <c r="T188" s="340">
        <v>28106.1</v>
      </c>
      <c r="U188" s="339">
        <v>1610.1</v>
      </c>
      <c r="V188" s="341">
        <v>110584.8</v>
      </c>
      <c r="W188" s="341">
        <v>-176895.8</v>
      </c>
      <c r="Y188" s="335">
        <v>3.8622000000000001</v>
      </c>
      <c r="Z188" s="335">
        <v>2.8719999999999999</v>
      </c>
      <c r="AA188" s="335">
        <v>1.3448</v>
      </c>
      <c r="AB188" s="343">
        <v>14465.1</v>
      </c>
      <c r="AC188" s="307"/>
    </row>
    <row r="189" spans="1:29" ht="11.25" customHeight="1">
      <c r="A189" s="294" t="s">
        <v>249</v>
      </c>
      <c r="B189" s="325">
        <v>721225.8</v>
      </c>
      <c r="C189" s="326">
        <v>89451.8</v>
      </c>
      <c r="D189" s="326">
        <v>623615.1</v>
      </c>
      <c r="E189" s="327">
        <v>390428.5</v>
      </c>
      <c r="F189" s="327">
        <v>33269.699999999997</v>
      </c>
      <c r="G189" s="327">
        <v>155467.4</v>
      </c>
      <c r="H189" s="327">
        <v>14757.2</v>
      </c>
      <c r="I189" s="327">
        <v>24044.7</v>
      </c>
      <c r="J189" s="327">
        <v>5647.6</v>
      </c>
      <c r="K189" s="326">
        <v>8158.9</v>
      </c>
      <c r="L189" s="337">
        <v>96733.5</v>
      </c>
      <c r="M189" s="331">
        <v>24790.799999999999</v>
      </c>
      <c r="N189" s="337">
        <v>624492.30000000005</v>
      </c>
      <c r="O189" s="338">
        <v>698138.8</v>
      </c>
      <c r="P189" s="331">
        <v>429539.2</v>
      </c>
      <c r="Q189" s="339">
        <v>20612.3</v>
      </c>
      <c r="R189" s="340">
        <v>215452.4</v>
      </c>
      <c r="S189" s="339">
        <v>2740.4</v>
      </c>
      <c r="T189" s="340">
        <v>28184.400000000001</v>
      </c>
      <c r="U189" s="339">
        <v>1610.1</v>
      </c>
      <c r="V189" s="341">
        <v>108735.8</v>
      </c>
      <c r="W189" s="341">
        <v>-182382.3</v>
      </c>
      <c r="Y189" s="335">
        <v>3.9020000000000001</v>
      </c>
      <c r="Z189" s="335">
        <v>2.9304999999999999</v>
      </c>
      <c r="AA189" s="335">
        <v>1.3314999999999999</v>
      </c>
      <c r="AB189" s="343">
        <v>14006.4</v>
      </c>
      <c r="AC189" s="307"/>
    </row>
    <row r="190" spans="1:29" ht="11.25" customHeight="1">
      <c r="A190" s="294" t="s">
        <v>250</v>
      </c>
      <c r="B190" s="325">
        <v>737851.9</v>
      </c>
      <c r="C190" s="326">
        <v>92104.8</v>
      </c>
      <c r="D190" s="326">
        <v>638042.9</v>
      </c>
      <c r="E190" s="327">
        <v>394053.5</v>
      </c>
      <c r="F190" s="327">
        <v>35163.5</v>
      </c>
      <c r="G190" s="327">
        <v>162035</v>
      </c>
      <c r="H190" s="327">
        <v>14931.8</v>
      </c>
      <c r="I190" s="327">
        <v>25520.2</v>
      </c>
      <c r="J190" s="327">
        <v>6338.9</v>
      </c>
      <c r="K190" s="326">
        <v>7704.2</v>
      </c>
      <c r="L190" s="337">
        <v>116188.5</v>
      </c>
      <c r="M190" s="331">
        <v>28498.5</v>
      </c>
      <c r="N190" s="337">
        <v>621663.4</v>
      </c>
      <c r="O190" s="338">
        <v>715088.2</v>
      </c>
      <c r="P190" s="331">
        <v>441926.1</v>
      </c>
      <c r="Q190" s="339">
        <v>21206.6</v>
      </c>
      <c r="R190" s="340">
        <v>219258.4</v>
      </c>
      <c r="S190" s="339">
        <v>2769.7</v>
      </c>
      <c r="T190" s="340">
        <v>28417.200000000001</v>
      </c>
      <c r="U190" s="339">
        <v>1510.1</v>
      </c>
      <c r="V190" s="341">
        <v>113200</v>
      </c>
      <c r="W190" s="341">
        <v>-206624.8</v>
      </c>
      <c r="Y190" s="335">
        <v>4.077</v>
      </c>
      <c r="Z190" s="335">
        <v>3.3132000000000001</v>
      </c>
      <c r="AA190" s="335">
        <v>1.2304999999999999</v>
      </c>
      <c r="AB190" s="343">
        <v>13427.7</v>
      </c>
      <c r="AC190" s="307"/>
    </row>
    <row r="191" spans="1:29" ht="11.25" customHeight="1">
      <c r="A191" s="294" t="s">
        <v>958</v>
      </c>
      <c r="B191" s="325">
        <v>742764.2</v>
      </c>
      <c r="C191" s="326">
        <v>93045.4</v>
      </c>
      <c r="D191" s="326">
        <v>643330.19999999995</v>
      </c>
      <c r="E191" s="327">
        <v>398990</v>
      </c>
      <c r="F191" s="327">
        <v>32909.300000000003</v>
      </c>
      <c r="G191" s="327">
        <v>167625.1</v>
      </c>
      <c r="H191" s="327">
        <v>14964.5</v>
      </c>
      <c r="I191" s="327">
        <v>23522.799999999999</v>
      </c>
      <c r="J191" s="327">
        <v>5318.4</v>
      </c>
      <c r="K191" s="326">
        <v>6388.6</v>
      </c>
      <c r="L191" s="337">
        <v>111665.7</v>
      </c>
      <c r="M191" s="331">
        <v>26934.6</v>
      </c>
      <c r="N191" s="337">
        <v>631098.5</v>
      </c>
      <c r="O191" s="338">
        <v>738464.7</v>
      </c>
      <c r="P191" s="331">
        <v>459541.3</v>
      </c>
      <c r="Q191" s="339">
        <v>24568.400000000001</v>
      </c>
      <c r="R191" s="340">
        <v>220979.6</v>
      </c>
      <c r="S191" s="339">
        <v>2829.4</v>
      </c>
      <c r="T191" s="340">
        <v>29035.8</v>
      </c>
      <c r="U191" s="339">
        <v>1510.1</v>
      </c>
      <c r="V191" s="341">
        <v>114675.3</v>
      </c>
      <c r="W191" s="341">
        <v>-222041.5</v>
      </c>
      <c r="Y191" s="335">
        <v>4.1458000000000004</v>
      </c>
      <c r="Z191" s="335">
        <v>3.3946000000000001</v>
      </c>
      <c r="AA191" s="335">
        <v>1.2213000000000001</v>
      </c>
      <c r="AB191" s="343">
        <v>13663.7</v>
      </c>
      <c r="AC191" s="307"/>
    </row>
    <row r="192" spans="1:29" ht="11.25" customHeight="1">
      <c r="A192" s="294" t="s">
        <v>251</v>
      </c>
      <c r="B192" s="325">
        <v>743271.9</v>
      </c>
      <c r="C192" s="326">
        <v>93185.9</v>
      </c>
      <c r="D192" s="326">
        <v>641190.1</v>
      </c>
      <c r="E192" s="327">
        <v>400675.6</v>
      </c>
      <c r="F192" s="327">
        <v>32653.200000000001</v>
      </c>
      <c r="G192" s="327">
        <v>162553.9</v>
      </c>
      <c r="H192" s="327">
        <v>15276.7</v>
      </c>
      <c r="I192" s="327">
        <v>23836.9</v>
      </c>
      <c r="J192" s="327">
        <v>6193.7</v>
      </c>
      <c r="K192" s="326">
        <v>8895.7999999999993</v>
      </c>
      <c r="L192" s="337">
        <v>109130.3</v>
      </c>
      <c r="M192" s="331">
        <v>27228.1</v>
      </c>
      <c r="N192" s="337">
        <v>634141.5</v>
      </c>
      <c r="O192" s="338">
        <v>728498.8</v>
      </c>
      <c r="P192" s="331">
        <v>454054.2</v>
      </c>
      <c r="Q192" s="339">
        <v>20413.8</v>
      </c>
      <c r="R192" s="340">
        <v>219376.8</v>
      </c>
      <c r="S192" s="339">
        <v>2902.3</v>
      </c>
      <c r="T192" s="340">
        <v>30241.3</v>
      </c>
      <c r="U192" s="339">
        <v>1510.5</v>
      </c>
      <c r="V192" s="341">
        <v>107461.5</v>
      </c>
      <c r="W192" s="341">
        <v>-201818.8</v>
      </c>
      <c r="Y192" s="335">
        <v>4.008</v>
      </c>
      <c r="Z192" s="335">
        <v>3.0731000000000002</v>
      </c>
      <c r="AA192" s="335">
        <v>1.3042</v>
      </c>
      <c r="AB192" s="343">
        <v>14053.3</v>
      </c>
      <c r="AC192" s="307"/>
    </row>
    <row r="193" spans="1:29" ht="11.25" customHeight="1">
      <c r="A193" s="294" t="s">
        <v>252</v>
      </c>
      <c r="B193" s="325">
        <v>749563.6</v>
      </c>
      <c r="C193" s="326">
        <v>92742.8</v>
      </c>
      <c r="D193" s="326">
        <v>646300.5</v>
      </c>
      <c r="E193" s="327">
        <v>402574.9</v>
      </c>
      <c r="F193" s="327">
        <v>33809.1</v>
      </c>
      <c r="G193" s="327">
        <v>164080.4</v>
      </c>
      <c r="H193" s="327">
        <v>15624.8</v>
      </c>
      <c r="I193" s="327">
        <v>23536.799999999999</v>
      </c>
      <c r="J193" s="327">
        <v>6674.5</v>
      </c>
      <c r="K193" s="326">
        <v>10520.2</v>
      </c>
      <c r="L193" s="337">
        <v>114427.3</v>
      </c>
      <c r="M193" s="331">
        <v>28579.7</v>
      </c>
      <c r="N193" s="337">
        <v>635136.30000000005</v>
      </c>
      <c r="O193" s="338">
        <v>743154.7</v>
      </c>
      <c r="P193" s="331">
        <v>465422.6</v>
      </c>
      <c r="Q193" s="339">
        <v>21605.1</v>
      </c>
      <c r="R193" s="340">
        <v>220373.3</v>
      </c>
      <c r="S193" s="339">
        <v>2998.5</v>
      </c>
      <c r="T193" s="340">
        <v>31245.1</v>
      </c>
      <c r="U193" s="339">
        <v>1510.1</v>
      </c>
      <c r="V193" s="341">
        <v>102944.9</v>
      </c>
      <c r="W193" s="341">
        <v>-210963.3</v>
      </c>
      <c r="Y193" s="335">
        <v>4.0038</v>
      </c>
      <c r="Z193" s="335">
        <v>3.1583000000000001</v>
      </c>
      <c r="AA193" s="335">
        <v>1.2677</v>
      </c>
      <c r="AB193" s="343">
        <v>14505.4</v>
      </c>
      <c r="AC193" s="307"/>
    </row>
    <row r="194" spans="1:29" ht="11.25" customHeight="1">
      <c r="A194" s="294" t="s">
        <v>253</v>
      </c>
      <c r="B194" s="325">
        <v>752866.4</v>
      </c>
      <c r="C194" s="326">
        <v>91669.7</v>
      </c>
      <c r="D194" s="326">
        <v>652822.1</v>
      </c>
      <c r="E194" s="327">
        <v>402897.3</v>
      </c>
      <c r="F194" s="327">
        <v>36495.5</v>
      </c>
      <c r="G194" s="327">
        <v>165682.4</v>
      </c>
      <c r="H194" s="327">
        <v>15424.2</v>
      </c>
      <c r="I194" s="327">
        <v>23542.799999999999</v>
      </c>
      <c r="J194" s="327">
        <v>8779.7999999999993</v>
      </c>
      <c r="K194" s="326">
        <v>8374.6</v>
      </c>
      <c r="L194" s="337">
        <v>103920.1</v>
      </c>
      <c r="M194" s="331">
        <v>26064.7</v>
      </c>
      <c r="N194" s="337">
        <v>648946.30000000005</v>
      </c>
      <c r="O194" s="338">
        <v>746738.8</v>
      </c>
      <c r="P194" s="331">
        <v>463505.9</v>
      </c>
      <c r="Q194" s="339">
        <v>25066.6</v>
      </c>
      <c r="R194" s="340">
        <v>220787.7</v>
      </c>
      <c r="S194" s="339">
        <v>3086.8</v>
      </c>
      <c r="T194" s="340">
        <v>32781.800000000003</v>
      </c>
      <c r="U194" s="339">
        <v>1510.1</v>
      </c>
      <c r="V194" s="341">
        <v>102498.9</v>
      </c>
      <c r="W194" s="341">
        <v>-200291.4</v>
      </c>
      <c r="Y194" s="335">
        <v>3.9870000000000001</v>
      </c>
      <c r="Z194" s="335">
        <v>2.9249999999999998</v>
      </c>
      <c r="AA194" s="335">
        <v>1.3631</v>
      </c>
      <c r="AB194" s="343">
        <v>14441.6</v>
      </c>
      <c r="AC194" s="307"/>
    </row>
    <row r="195" spans="1:29" ht="11.25" customHeight="1">
      <c r="A195" s="295" t="s">
        <v>254</v>
      </c>
      <c r="B195" s="325">
        <v>756551.7</v>
      </c>
      <c r="C195" s="326">
        <v>92024.9</v>
      </c>
      <c r="D195" s="326">
        <v>656162.19999999995</v>
      </c>
      <c r="E195" s="327">
        <v>404324</v>
      </c>
      <c r="F195" s="327">
        <v>37097.599999999999</v>
      </c>
      <c r="G195" s="327">
        <v>166918.20000000001</v>
      </c>
      <c r="H195" s="327">
        <v>15281.5</v>
      </c>
      <c r="I195" s="327">
        <v>24643</v>
      </c>
      <c r="J195" s="327">
        <v>7897.8</v>
      </c>
      <c r="K195" s="326">
        <v>8364.6</v>
      </c>
      <c r="L195" s="337">
        <v>104314.6</v>
      </c>
      <c r="M195" s="331">
        <v>26115.200000000001</v>
      </c>
      <c r="N195" s="337">
        <v>652237.1</v>
      </c>
      <c r="O195" s="338">
        <v>747471.8</v>
      </c>
      <c r="P195" s="331">
        <v>463120.1</v>
      </c>
      <c r="Q195" s="339">
        <v>23758.1</v>
      </c>
      <c r="R195" s="340">
        <v>221776</v>
      </c>
      <c r="S195" s="339">
        <v>3199.9</v>
      </c>
      <c r="T195" s="340">
        <v>34107.599999999999</v>
      </c>
      <c r="U195" s="339">
        <v>1510.1</v>
      </c>
      <c r="V195" s="341">
        <v>102840.7</v>
      </c>
      <c r="W195" s="341">
        <v>-198075.3</v>
      </c>
      <c r="Y195" s="335">
        <v>3.9944000000000002</v>
      </c>
      <c r="Z195" s="335">
        <v>2.8873000000000002</v>
      </c>
      <c r="AA195" s="335">
        <v>1.3834</v>
      </c>
      <c r="AB195" s="343">
        <v>14415.1</v>
      </c>
      <c r="AC195" s="307"/>
    </row>
    <row r="196" spans="1:29" ht="11.25" customHeight="1">
      <c r="A196" s="294" t="s">
        <v>255</v>
      </c>
      <c r="B196" s="325">
        <v>763350.1</v>
      </c>
      <c r="C196" s="326">
        <v>91475.4</v>
      </c>
      <c r="D196" s="326">
        <v>663162.19999999995</v>
      </c>
      <c r="E196" s="327">
        <v>408474</v>
      </c>
      <c r="F196" s="327">
        <v>39269.199999999997</v>
      </c>
      <c r="G196" s="327">
        <v>170870.5</v>
      </c>
      <c r="H196" s="327">
        <v>15128.9</v>
      </c>
      <c r="I196" s="327">
        <v>24338.1</v>
      </c>
      <c r="J196" s="327">
        <v>5081.5</v>
      </c>
      <c r="K196" s="326">
        <v>8712.5</v>
      </c>
      <c r="L196" s="337">
        <v>101066.7</v>
      </c>
      <c r="M196" s="331">
        <v>24811.4</v>
      </c>
      <c r="N196" s="337">
        <v>662283.5</v>
      </c>
      <c r="O196" s="338">
        <v>769103.5</v>
      </c>
      <c r="P196" s="331">
        <v>477773.3</v>
      </c>
      <c r="Q196" s="339">
        <v>26358.5</v>
      </c>
      <c r="R196" s="340">
        <v>223216.6</v>
      </c>
      <c r="S196" s="339">
        <v>3298.1</v>
      </c>
      <c r="T196" s="340">
        <v>35804.400000000001</v>
      </c>
      <c r="U196" s="339">
        <v>2652.6</v>
      </c>
      <c r="V196" s="341">
        <v>110102</v>
      </c>
      <c r="W196" s="341">
        <v>-216922.1</v>
      </c>
      <c r="Y196" s="335">
        <v>4.0734000000000004</v>
      </c>
      <c r="Z196" s="335">
        <v>3.1307999999999998</v>
      </c>
      <c r="AA196" s="335">
        <v>1.3010999999999999</v>
      </c>
      <c r="AB196" s="343">
        <v>14305.7</v>
      </c>
      <c r="AC196" s="307"/>
    </row>
    <row r="197" spans="1:29" ht="11.25" customHeight="1">
      <c r="A197" s="294" t="s">
        <v>959</v>
      </c>
      <c r="B197" s="325">
        <v>783648.5</v>
      </c>
      <c r="C197" s="326">
        <v>92707</v>
      </c>
      <c r="D197" s="326">
        <v>681950.9</v>
      </c>
      <c r="E197" s="327">
        <v>421194.4</v>
      </c>
      <c r="F197" s="327">
        <v>36646.1</v>
      </c>
      <c r="G197" s="327">
        <v>181259.9</v>
      </c>
      <c r="H197" s="327">
        <v>14868.4</v>
      </c>
      <c r="I197" s="327">
        <v>21595.200000000001</v>
      </c>
      <c r="J197" s="327">
        <v>6386.9</v>
      </c>
      <c r="K197" s="326">
        <v>8990.6</v>
      </c>
      <c r="L197" s="337">
        <v>90328.2</v>
      </c>
      <c r="M197" s="331">
        <v>22808.400000000001</v>
      </c>
      <c r="N197" s="337">
        <v>693320.3</v>
      </c>
      <c r="O197" s="338">
        <v>769989.6</v>
      </c>
      <c r="P197" s="331">
        <v>479722.7</v>
      </c>
      <c r="Q197" s="339">
        <v>27310.400000000001</v>
      </c>
      <c r="R197" s="340">
        <v>219427.7</v>
      </c>
      <c r="S197" s="339">
        <v>3412.4</v>
      </c>
      <c r="T197" s="340">
        <v>40116.300000000003</v>
      </c>
      <c r="U197" s="339">
        <v>0.1</v>
      </c>
      <c r="V197" s="341">
        <v>124381</v>
      </c>
      <c r="W197" s="341">
        <v>-201050.3</v>
      </c>
      <c r="Y197" s="335">
        <v>3.9603000000000002</v>
      </c>
      <c r="Z197" s="335">
        <v>2.9641000000000002</v>
      </c>
      <c r="AA197" s="335">
        <v>1.3361000000000001</v>
      </c>
      <c r="AB197" s="343">
        <v>14789.9</v>
      </c>
      <c r="AC197" s="307"/>
    </row>
    <row r="198" spans="1:29" ht="11.25" customHeight="1">
      <c r="A198" s="294" t="s">
        <v>256</v>
      </c>
      <c r="B198" s="325">
        <v>769157.5</v>
      </c>
      <c r="C198" s="326">
        <v>90603</v>
      </c>
      <c r="D198" s="326">
        <v>670545.80000000005</v>
      </c>
      <c r="E198" s="327">
        <v>423900.8</v>
      </c>
      <c r="F198" s="327">
        <v>36324.199999999997</v>
      </c>
      <c r="G198" s="327">
        <v>168074.1</v>
      </c>
      <c r="H198" s="327">
        <v>14466</v>
      </c>
      <c r="I198" s="327">
        <v>22071.7</v>
      </c>
      <c r="J198" s="327">
        <v>5709</v>
      </c>
      <c r="K198" s="326">
        <v>8008.7</v>
      </c>
      <c r="L198" s="337">
        <v>81904.100000000006</v>
      </c>
      <c r="M198" s="331">
        <v>20816.900000000001</v>
      </c>
      <c r="N198" s="337">
        <v>687253.4</v>
      </c>
      <c r="O198" s="338">
        <v>767119.9</v>
      </c>
      <c r="P198" s="331">
        <v>475833.4</v>
      </c>
      <c r="Q198" s="339">
        <v>26475.9</v>
      </c>
      <c r="R198" s="340">
        <v>221195.6</v>
      </c>
      <c r="S198" s="339">
        <v>3425.2</v>
      </c>
      <c r="T198" s="340">
        <v>40189.800000000003</v>
      </c>
      <c r="U198" s="339">
        <v>0.1</v>
      </c>
      <c r="V198" s="341">
        <v>117947.6</v>
      </c>
      <c r="W198" s="341">
        <v>-197814.1</v>
      </c>
      <c r="Y198" s="335">
        <v>3.9344999999999999</v>
      </c>
      <c r="Z198" s="335">
        <v>2.8845000000000001</v>
      </c>
      <c r="AA198" s="335">
        <v>1.3640000000000001</v>
      </c>
      <c r="AB198" s="343">
        <v>14932.5</v>
      </c>
      <c r="AC198" s="307"/>
    </row>
    <row r="199" spans="1:29" s="367" customFormat="1" ht="11.25" customHeight="1">
      <c r="A199" s="294" t="s">
        <v>257</v>
      </c>
      <c r="B199" s="358">
        <v>775999.7</v>
      </c>
      <c r="C199" s="359">
        <v>91445.6</v>
      </c>
      <c r="D199" s="359">
        <v>677445.8</v>
      </c>
      <c r="E199" s="360">
        <v>430449</v>
      </c>
      <c r="F199" s="360">
        <v>35202.800000000003</v>
      </c>
      <c r="G199" s="360">
        <v>167142.29999999999</v>
      </c>
      <c r="H199" s="360">
        <v>14393.3</v>
      </c>
      <c r="I199" s="360">
        <v>24320.6</v>
      </c>
      <c r="J199" s="360">
        <v>5937.8</v>
      </c>
      <c r="K199" s="359">
        <v>7108.3</v>
      </c>
      <c r="L199" s="361">
        <v>87760.1</v>
      </c>
      <c r="M199" s="362">
        <v>22070.799999999999</v>
      </c>
      <c r="N199" s="361">
        <v>688239.6</v>
      </c>
      <c r="O199" s="363">
        <v>772781.2</v>
      </c>
      <c r="P199" s="362">
        <v>479529.6</v>
      </c>
      <c r="Q199" s="364">
        <v>27455.200000000001</v>
      </c>
      <c r="R199" s="365">
        <v>222347.7</v>
      </c>
      <c r="S199" s="364">
        <v>3415.6</v>
      </c>
      <c r="T199" s="365">
        <v>40033.199999999997</v>
      </c>
      <c r="U199" s="364">
        <v>0.1</v>
      </c>
      <c r="V199" s="366">
        <v>118120.7</v>
      </c>
      <c r="W199" s="366">
        <v>-202662.39999999999</v>
      </c>
      <c r="Y199" s="368">
        <v>3.9763000000000002</v>
      </c>
      <c r="Z199" s="368">
        <v>2.8765000000000001</v>
      </c>
      <c r="AA199" s="368">
        <v>1.3823000000000001</v>
      </c>
      <c r="AB199" s="369">
        <v>14445</v>
      </c>
      <c r="AC199" s="370"/>
    </row>
    <row r="200" spans="1:29" ht="11.25" customHeight="1">
      <c r="A200" s="294" t="s">
        <v>258</v>
      </c>
      <c r="B200" s="325">
        <v>801199</v>
      </c>
      <c r="C200" s="326">
        <v>92222.1</v>
      </c>
      <c r="D200" s="326">
        <v>700447.5</v>
      </c>
      <c r="E200" s="327">
        <v>433745.1</v>
      </c>
      <c r="F200" s="327">
        <v>53028.9</v>
      </c>
      <c r="G200" s="327">
        <v>169112.3</v>
      </c>
      <c r="H200" s="327">
        <v>14601.6</v>
      </c>
      <c r="I200" s="327">
        <v>25133.9</v>
      </c>
      <c r="J200" s="327">
        <v>4825.8</v>
      </c>
      <c r="K200" s="326">
        <v>8529.4</v>
      </c>
      <c r="L200" s="337">
        <v>103418.1</v>
      </c>
      <c r="M200" s="331">
        <v>25777.8</v>
      </c>
      <c r="N200" s="337">
        <v>697780.9</v>
      </c>
      <c r="O200" s="338">
        <v>779717.4</v>
      </c>
      <c r="P200" s="331">
        <v>481873.4</v>
      </c>
      <c r="Q200" s="339">
        <v>28851.3</v>
      </c>
      <c r="R200" s="340">
        <v>225117.3</v>
      </c>
      <c r="S200" s="339">
        <v>3421.5</v>
      </c>
      <c r="T200" s="340">
        <v>40453.800000000003</v>
      </c>
      <c r="U200" s="339">
        <v>0.1</v>
      </c>
      <c r="V200" s="341">
        <v>118262.39999999999</v>
      </c>
      <c r="W200" s="341">
        <v>-200198.9</v>
      </c>
      <c r="Y200" s="335">
        <v>4.0118999999999998</v>
      </c>
      <c r="Z200" s="335">
        <v>2.8229000000000002</v>
      </c>
      <c r="AA200" s="335">
        <v>1.4212</v>
      </c>
      <c r="AB200" s="343">
        <v>14383.9</v>
      </c>
      <c r="AC200" s="307"/>
    </row>
    <row r="201" spans="1:29" ht="11.25" customHeight="1">
      <c r="A201" s="294" t="s">
        <v>259</v>
      </c>
      <c r="B201" s="325">
        <v>790249.4</v>
      </c>
      <c r="C201" s="326">
        <v>93897</v>
      </c>
      <c r="D201" s="326">
        <v>685255.2</v>
      </c>
      <c r="E201" s="327">
        <v>434464.7</v>
      </c>
      <c r="F201" s="327">
        <v>37032.199999999997</v>
      </c>
      <c r="G201" s="327">
        <v>169709.9</v>
      </c>
      <c r="H201" s="327">
        <v>14533.7</v>
      </c>
      <c r="I201" s="327">
        <v>25071.1</v>
      </c>
      <c r="J201" s="327">
        <v>4443.6000000000004</v>
      </c>
      <c r="K201" s="326">
        <v>11097.1</v>
      </c>
      <c r="L201" s="337">
        <v>84931</v>
      </c>
      <c r="M201" s="331">
        <v>21569.200000000001</v>
      </c>
      <c r="N201" s="337">
        <v>705318.40000000002</v>
      </c>
      <c r="O201" s="338">
        <v>781836.7</v>
      </c>
      <c r="P201" s="331">
        <v>483013.7</v>
      </c>
      <c r="Q201" s="339">
        <v>25704.7</v>
      </c>
      <c r="R201" s="340">
        <v>229055.4</v>
      </c>
      <c r="S201" s="339">
        <v>3429.8</v>
      </c>
      <c r="T201" s="340">
        <v>40633</v>
      </c>
      <c r="U201" s="339">
        <v>0.1</v>
      </c>
      <c r="V201" s="341">
        <v>114715.1</v>
      </c>
      <c r="W201" s="341">
        <v>-191233.4</v>
      </c>
      <c r="Y201" s="335">
        <v>3.9376000000000002</v>
      </c>
      <c r="Z201" s="335">
        <v>2.6501000000000001</v>
      </c>
      <c r="AA201" s="335">
        <v>1.4858</v>
      </c>
      <c r="AB201" s="343">
        <v>15217.8</v>
      </c>
      <c r="AC201" s="307"/>
    </row>
    <row r="202" spans="1:29" ht="11.25" customHeight="1">
      <c r="A202" s="294" t="s">
        <v>260</v>
      </c>
      <c r="B202" s="325">
        <v>795501.2</v>
      </c>
      <c r="C202" s="326">
        <v>93452.1</v>
      </c>
      <c r="D202" s="326">
        <v>690016.4</v>
      </c>
      <c r="E202" s="327">
        <v>432661.3</v>
      </c>
      <c r="F202" s="327">
        <v>38476</v>
      </c>
      <c r="G202" s="327">
        <v>175240.9</v>
      </c>
      <c r="H202" s="327">
        <v>14319.9</v>
      </c>
      <c r="I202" s="327">
        <v>25625.4</v>
      </c>
      <c r="J202" s="327">
        <v>3693</v>
      </c>
      <c r="K202" s="326">
        <v>12032.6</v>
      </c>
      <c r="L202" s="337">
        <v>86008.4</v>
      </c>
      <c r="M202" s="331">
        <v>21736.3</v>
      </c>
      <c r="N202" s="337">
        <v>709492.8</v>
      </c>
      <c r="O202" s="338">
        <v>798440.1</v>
      </c>
      <c r="P202" s="331">
        <v>495866.1</v>
      </c>
      <c r="Q202" s="339">
        <v>26036.2</v>
      </c>
      <c r="R202" s="340">
        <v>232264</v>
      </c>
      <c r="S202" s="339">
        <v>3464.8</v>
      </c>
      <c r="T202" s="340">
        <v>40808.9</v>
      </c>
      <c r="U202" s="339">
        <v>0.1</v>
      </c>
      <c r="V202" s="341">
        <v>114437.3</v>
      </c>
      <c r="W202" s="341">
        <v>-203384.6</v>
      </c>
      <c r="Y202" s="335">
        <v>3.9569000000000001</v>
      </c>
      <c r="Z202" s="335">
        <v>2.7467999999999999</v>
      </c>
      <c r="AA202" s="335">
        <v>1.4404999999999999</v>
      </c>
      <c r="AB202" s="343">
        <v>15522.8</v>
      </c>
      <c r="AC202" s="307"/>
    </row>
    <row r="203" spans="1:29" ht="11.25" customHeight="1">
      <c r="A203" s="294" t="s">
        <v>960</v>
      </c>
      <c r="B203" s="325">
        <v>797345.2</v>
      </c>
      <c r="C203" s="326">
        <v>95085.3</v>
      </c>
      <c r="D203" s="326">
        <v>693039.9</v>
      </c>
      <c r="E203" s="327">
        <v>435878.8</v>
      </c>
      <c r="F203" s="327">
        <v>40226.6</v>
      </c>
      <c r="G203" s="327">
        <v>176878.9</v>
      </c>
      <c r="H203" s="327">
        <v>14979.6</v>
      </c>
      <c r="I203" s="327">
        <v>23227</v>
      </c>
      <c r="J203" s="327">
        <v>1849.1</v>
      </c>
      <c r="K203" s="326">
        <v>9220</v>
      </c>
      <c r="L203" s="337">
        <v>84090.4</v>
      </c>
      <c r="M203" s="331">
        <v>21093.3</v>
      </c>
      <c r="N203" s="337">
        <v>713254.8</v>
      </c>
      <c r="O203" s="338">
        <v>811423.4</v>
      </c>
      <c r="P203" s="331">
        <v>502634.2</v>
      </c>
      <c r="Q203" s="339">
        <v>27863.3</v>
      </c>
      <c r="R203" s="340">
        <v>236214.39999999999</v>
      </c>
      <c r="S203" s="339">
        <v>3523.1</v>
      </c>
      <c r="T203" s="340">
        <v>41188.400000000001</v>
      </c>
      <c r="U203" s="339">
        <v>0.1</v>
      </c>
      <c r="V203" s="341">
        <v>100505.5</v>
      </c>
      <c r="W203" s="341">
        <v>-198674.1</v>
      </c>
      <c r="Y203" s="335">
        <v>3.9866000000000001</v>
      </c>
      <c r="Z203" s="335">
        <v>2.7517</v>
      </c>
      <c r="AA203" s="335">
        <v>1.4488000000000001</v>
      </c>
      <c r="AB203" s="343">
        <v>15073.5</v>
      </c>
      <c r="AC203" s="307"/>
    </row>
    <row r="204" spans="1:29" ht="11.25" customHeight="1">
      <c r="A204" s="294" t="s">
        <v>261</v>
      </c>
      <c r="B204" s="325">
        <v>799122.5</v>
      </c>
      <c r="C204" s="326">
        <v>96692.3</v>
      </c>
      <c r="D204" s="326">
        <v>690855.7</v>
      </c>
      <c r="E204" s="327">
        <v>440117.2</v>
      </c>
      <c r="F204" s="327">
        <v>36838.400000000001</v>
      </c>
      <c r="G204" s="327">
        <v>172406.39999999999</v>
      </c>
      <c r="H204" s="327">
        <v>15360.3</v>
      </c>
      <c r="I204" s="327">
        <v>23415</v>
      </c>
      <c r="J204" s="327">
        <v>2718.4</v>
      </c>
      <c r="K204" s="326">
        <v>11574.5</v>
      </c>
      <c r="L204" s="337">
        <v>84093.8</v>
      </c>
      <c r="M204" s="331">
        <v>20957.900000000001</v>
      </c>
      <c r="N204" s="337">
        <v>715028.7</v>
      </c>
      <c r="O204" s="338">
        <v>829503.8</v>
      </c>
      <c r="P204" s="331">
        <v>516139.3</v>
      </c>
      <c r="Q204" s="339">
        <v>28108</v>
      </c>
      <c r="R204" s="340">
        <v>239582.1</v>
      </c>
      <c r="S204" s="339">
        <v>3599.2</v>
      </c>
      <c r="T204" s="340">
        <v>42075.1</v>
      </c>
      <c r="U204" s="339">
        <v>0</v>
      </c>
      <c r="V204" s="341">
        <v>95593.8</v>
      </c>
      <c r="W204" s="341">
        <v>-210068.9</v>
      </c>
      <c r="Y204" s="335">
        <v>4.0125000000000002</v>
      </c>
      <c r="Z204" s="335">
        <v>2.8109000000000002</v>
      </c>
      <c r="AA204" s="335">
        <v>1.4275</v>
      </c>
      <c r="AB204" s="343">
        <v>14864.9</v>
      </c>
      <c r="AC204" s="307"/>
    </row>
    <row r="205" spans="1:29" ht="11.25" customHeight="1">
      <c r="A205" s="294" t="s">
        <v>262</v>
      </c>
      <c r="B205" s="325">
        <v>815789.6</v>
      </c>
      <c r="C205" s="326">
        <v>97240.7</v>
      </c>
      <c r="D205" s="326">
        <v>702989.1</v>
      </c>
      <c r="E205" s="327">
        <v>445356.3</v>
      </c>
      <c r="F205" s="327">
        <v>40466.6</v>
      </c>
      <c r="G205" s="327">
        <v>175868.4</v>
      </c>
      <c r="H205" s="327">
        <v>15535.8</v>
      </c>
      <c r="I205" s="327">
        <v>23213</v>
      </c>
      <c r="J205" s="327">
        <v>2549</v>
      </c>
      <c r="K205" s="326">
        <v>15559.9</v>
      </c>
      <c r="L205" s="337">
        <v>101965.2</v>
      </c>
      <c r="M205" s="331">
        <v>24602.5</v>
      </c>
      <c r="N205" s="337">
        <v>713824.4</v>
      </c>
      <c r="O205" s="338">
        <v>841272.9</v>
      </c>
      <c r="P205" s="331">
        <v>521762.4</v>
      </c>
      <c r="Q205" s="339">
        <v>29949.4</v>
      </c>
      <c r="R205" s="340">
        <v>242627.6</v>
      </c>
      <c r="S205" s="339">
        <v>3694.9</v>
      </c>
      <c r="T205" s="340">
        <v>43238.6</v>
      </c>
      <c r="U205" s="339">
        <v>0</v>
      </c>
      <c r="V205" s="341">
        <v>95053</v>
      </c>
      <c r="W205" s="341">
        <v>-222501.5</v>
      </c>
      <c r="Y205" s="335">
        <v>4.1444999999999999</v>
      </c>
      <c r="Z205" s="335">
        <v>2.8694999999999999</v>
      </c>
      <c r="AA205" s="335">
        <v>1.4442999999999999</v>
      </c>
      <c r="AB205" s="343">
        <v>14466.2</v>
      </c>
      <c r="AC205" s="307"/>
    </row>
    <row r="206" spans="1:29" ht="11.25" customHeight="1">
      <c r="A206" s="294" t="s">
        <v>263</v>
      </c>
      <c r="B206" s="325">
        <v>829472.9</v>
      </c>
      <c r="C206" s="326">
        <v>99332.800000000003</v>
      </c>
      <c r="D206" s="326">
        <v>714932.4</v>
      </c>
      <c r="E206" s="327">
        <v>452408</v>
      </c>
      <c r="F206" s="327">
        <v>39975.599999999999</v>
      </c>
      <c r="G206" s="327">
        <v>180697.2</v>
      </c>
      <c r="H206" s="327">
        <v>15527.2</v>
      </c>
      <c r="I206" s="327">
        <v>23258.5</v>
      </c>
      <c r="J206" s="327">
        <v>3065.8</v>
      </c>
      <c r="K206" s="326">
        <v>15207.7</v>
      </c>
      <c r="L206" s="337">
        <v>122439.1</v>
      </c>
      <c r="M206" s="331">
        <v>27756.400000000001</v>
      </c>
      <c r="N206" s="337">
        <v>707033.8</v>
      </c>
      <c r="O206" s="338">
        <v>856708.1</v>
      </c>
      <c r="P206" s="331">
        <v>530804.19999999995</v>
      </c>
      <c r="Q206" s="339">
        <v>28884.2</v>
      </c>
      <c r="R206" s="340">
        <v>249590.7</v>
      </c>
      <c r="S206" s="339">
        <v>3811.9</v>
      </c>
      <c r="T206" s="340">
        <v>43617.1</v>
      </c>
      <c r="U206" s="339">
        <v>0</v>
      </c>
      <c r="V206" s="341">
        <v>97816.2</v>
      </c>
      <c r="W206" s="341">
        <v>-247490.5</v>
      </c>
      <c r="Y206" s="335">
        <v>4.4112</v>
      </c>
      <c r="Z206" s="335">
        <v>3.2574000000000001</v>
      </c>
      <c r="AA206" s="335">
        <v>1.3542000000000001</v>
      </c>
      <c r="AB206" s="343">
        <v>14070</v>
      </c>
      <c r="AC206" s="307"/>
    </row>
    <row r="207" spans="1:29" ht="11.25" customHeight="1">
      <c r="A207" s="295" t="s">
        <v>264</v>
      </c>
      <c r="B207" s="325">
        <v>835655.5</v>
      </c>
      <c r="C207" s="326">
        <v>99500.5</v>
      </c>
      <c r="D207" s="326">
        <v>718084.4</v>
      </c>
      <c r="E207" s="327">
        <v>456447.3</v>
      </c>
      <c r="F207" s="327">
        <v>38233.300000000003</v>
      </c>
      <c r="G207" s="327">
        <v>181313.6</v>
      </c>
      <c r="H207" s="327">
        <v>15660.8</v>
      </c>
      <c r="I207" s="327">
        <v>24782.6</v>
      </c>
      <c r="J207" s="327">
        <v>1646.8</v>
      </c>
      <c r="K207" s="326">
        <v>18070.599999999999</v>
      </c>
      <c r="L207" s="337">
        <v>119913.60000000001</v>
      </c>
      <c r="M207" s="331">
        <v>27608.9</v>
      </c>
      <c r="N207" s="337">
        <v>715741.8</v>
      </c>
      <c r="O207" s="338">
        <v>857935.9</v>
      </c>
      <c r="P207" s="331">
        <v>530048.19999999995</v>
      </c>
      <c r="Q207" s="339">
        <v>28000.2</v>
      </c>
      <c r="R207" s="340">
        <v>251335.8</v>
      </c>
      <c r="S207" s="339">
        <v>3927.3</v>
      </c>
      <c r="T207" s="340">
        <v>44624.3</v>
      </c>
      <c r="U207" s="339">
        <v>0</v>
      </c>
      <c r="V207" s="341">
        <v>98664.1</v>
      </c>
      <c r="W207" s="341">
        <v>-240858.2</v>
      </c>
      <c r="Y207" s="335">
        <v>4.3433000000000002</v>
      </c>
      <c r="Z207" s="335">
        <v>3.1023999999999998</v>
      </c>
      <c r="AA207" s="335">
        <v>1.4</v>
      </c>
      <c r="AB207" s="343">
        <v>14770.2</v>
      </c>
      <c r="AC207" s="307"/>
    </row>
    <row r="208" spans="1:29" ht="11.25" customHeight="1">
      <c r="A208" s="294" t="s">
        <v>265</v>
      </c>
      <c r="B208" s="325">
        <v>853343.6</v>
      </c>
      <c r="C208" s="326">
        <v>99410.2</v>
      </c>
      <c r="D208" s="326">
        <v>737383.9</v>
      </c>
      <c r="E208" s="327">
        <v>464400.6</v>
      </c>
      <c r="F208" s="327">
        <v>36929.4</v>
      </c>
      <c r="G208" s="327">
        <v>194006</v>
      </c>
      <c r="H208" s="327">
        <v>15548.6</v>
      </c>
      <c r="I208" s="327">
        <v>24699.599999999999</v>
      </c>
      <c r="J208" s="327">
        <v>1799.7</v>
      </c>
      <c r="K208" s="326">
        <v>16549.5</v>
      </c>
      <c r="L208" s="337">
        <v>137646.6</v>
      </c>
      <c r="M208" s="331">
        <v>30256</v>
      </c>
      <c r="N208" s="337">
        <v>715696.9</v>
      </c>
      <c r="O208" s="338">
        <v>881681.5</v>
      </c>
      <c r="P208" s="331">
        <v>541151</v>
      </c>
      <c r="Q208" s="339">
        <v>29864.799999999999</v>
      </c>
      <c r="R208" s="340">
        <v>260708.7</v>
      </c>
      <c r="S208" s="339">
        <v>4049.6</v>
      </c>
      <c r="T208" s="340">
        <v>45707.4</v>
      </c>
      <c r="U208" s="339">
        <v>200</v>
      </c>
      <c r="V208" s="341">
        <v>101138</v>
      </c>
      <c r="W208" s="341">
        <v>-267122.59999999998</v>
      </c>
      <c r="Y208" s="335">
        <v>4.5494000000000003</v>
      </c>
      <c r="Z208" s="335">
        <v>3.4247999999999998</v>
      </c>
      <c r="AA208" s="335">
        <v>1.3284</v>
      </c>
      <c r="AB208" s="343">
        <v>14996.3</v>
      </c>
      <c r="AC208" s="307"/>
    </row>
    <row r="209" spans="1:29" ht="11.25" customHeight="1">
      <c r="A209" s="294" t="s">
        <v>961</v>
      </c>
      <c r="B209" s="325">
        <v>881496.3</v>
      </c>
      <c r="C209" s="326">
        <v>101848.6</v>
      </c>
      <c r="D209" s="326">
        <v>761896.9</v>
      </c>
      <c r="E209" s="327">
        <v>478010.7</v>
      </c>
      <c r="F209" s="327">
        <v>40364.400000000001</v>
      </c>
      <c r="G209" s="327">
        <v>203293.3</v>
      </c>
      <c r="H209" s="327">
        <v>14989.4</v>
      </c>
      <c r="I209" s="327">
        <v>23292.7</v>
      </c>
      <c r="J209" s="327">
        <v>1946.4</v>
      </c>
      <c r="K209" s="326">
        <v>17750.8</v>
      </c>
      <c r="L209" s="337">
        <v>140162.29999999999</v>
      </c>
      <c r="M209" s="331">
        <v>31733.9</v>
      </c>
      <c r="N209" s="337">
        <v>741334</v>
      </c>
      <c r="O209" s="338">
        <v>880786.2</v>
      </c>
      <c r="P209" s="331">
        <v>536970.6</v>
      </c>
      <c r="Q209" s="339">
        <v>27986</v>
      </c>
      <c r="R209" s="340">
        <v>261444.4</v>
      </c>
      <c r="S209" s="339">
        <v>4177.3</v>
      </c>
      <c r="T209" s="340">
        <v>49364.2</v>
      </c>
      <c r="U209" s="339">
        <v>843.7</v>
      </c>
      <c r="V209" s="341">
        <v>121624.2</v>
      </c>
      <c r="W209" s="341">
        <v>-261076.3</v>
      </c>
      <c r="Y209" s="335">
        <v>4.4168000000000003</v>
      </c>
      <c r="Z209" s="335">
        <v>3.4174000000000002</v>
      </c>
      <c r="AA209" s="335">
        <v>1.2924</v>
      </c>
      <c r="AB209" s="343">
        <v>16066.6</v>
      </c>
      <c r="AC209" s="307"/>
    </row>
    <row r="210" spans="1:29" ht="11.25" customHeight="1">
      <c r="A210" s="294" t="s">
        <v>266</v>
      </c>
      <c r="B210" s="325">
        <v>874632.5</v>
      </c>
      <c r="C210" s="326">
        <v>98713.1</v>
      </c>
      <c r="D210" s="326">
        <v>756489.8</v>
      </c>
      <c r="E210" s="327">
        <v>486242.8</v>
      </c>
      <c r="F210" s="327">
        <v>42055.5</v>
      </c>
      <c r="G210" s="327">
        <v>189001.4</v>
      </c>
      <c r="H210" s="327">
        <v>15112.4</v>
      </c>
      <c r="I210" s="327">
        <v>22650.1</v>
      </c>
      <c r="J210" s="327">
        <v>1427.7</v>
      </c>
      <c r="K210" s="326">
        <v>19429.599999999999</v>
      </c>
      <c r="L210" s="337">
        <v>123333.7</v>
      </c>
      <c r="M210" s="331">
        <v>29177.599999999999</v>
      </c>
      <c r="N210" s="337">
        <v>751298.8</v>
      </c>
      <c r="O210" s="338">
        <v>878173.8</v>
      </c>
      <c r="P210" s="331">
        <v>528485.1</v>
      </c>
      <c r="Q210" s="339">
        <v>30990.2</v>
      </c>
      <c r="R210" s="340">
        <v>264382.09999999998</v>
      </c>
      <c r="S210" s="339">
        <v>4205.6000000000004</v>
      </c>
      <c r="T210" s="340">
        <v>49685.7</v>
      </c>
      <c r="U210" s="339">
        <v>425.1</v>
      </c>
      <c r="V210" s="341">
        <v>124266.4</v>
      </c>
      <c r="W210" s="341">
        <v>-251141.4</v>
      </c>
      <c r="Y210" s="335">
        <v>4.2270000000000003</v>
      </c>
      <c r="Z210" s="335">
        <v>3.2031999999999998</v>
      </c>
      <c r="AA210" s="335">
        <v>1.3196000000000001</v>
      </c>
      <c r="AB210" s="343">
        <v>16935.400000000001</v>
      </c>
      <c r="AC210" s="307"/>
    </row>
    <row r="211" spans="1:29" ht="11.25" customHeight="1">
      <c r="A211" s="294" t="s">
        <v>267</v>
      </c>
      <c r="B211" s="325">
        <v>872121.3</v>
      </c>
      <c r="C211" s="326">
        <v>98172.6</v>
      </c>
      <c r="D211" s="326">
        <v>762041.3</v>
      </c>
      <c r="E211" s="327">
        <v>488079.8</v>
      </c>
      <c r="F211" s="327">
        <v>44194.400000000001</v>
      </c>
      <c r="G211" s="327">
        <v>188068.8</v>
      </c>
      <c r="H211" s="327">
        <v>15377.8</v>
      </c>
      <c r="I211" s="327">
        <v>24575.4</v>
      </c>
      <c r="J211" s="327">
        <v>1745.1</v>
      </c>
      <c r="K211" s="326">
        <v>11907.4</v>
      </c>
      <c r="L211" s="337">
        <v>126332.3</v>
      </c>
      <c r="M211" s="331">
        <v>30540.9</v>
      </c>
      <c r="N211" s="337">
        <v>745789</v>
      </c>
      <c r="O211" s="338">
        <v>872992.4</v>
      </c>
      <c r="P211" s="331">
        <v>525309.69999999995</v>
      </c>
      <c r="Q211" s="339">
        <v>31162.5</v>
      </c>
      <c r="R211" s="340">
        <v>262877.3</v>
      </c>
      <c r="S211" s="339">
        <v>4185.8</v>
      </c>
      <c r="T211" s="340">
        <v>49457.1</v>
      </c>
      <c r="U211" s="339">
        <v>0</v>
      </c>
      <c r="V211" s="341">
        <v>114347.4</v>
      </c>
      <c r="W211" s="341">
        <v>-241550.8</v>
      </c>
      <c r="Y211" s="335">
        <v>4.1364999999999998</v>
      </c>
      <c r="Z211" s="335">
        <v>3.073</v>
      </c>
      <c r="AA211" s="335">
        <v>1.3461000000000001</v>
      </c>
      <c r="AB211" s="343">
        <v>17804.599999999999</v>
      </c>
      <c r="AC211" s="307"/>
    </row>
    <row r="212" spans="1:29" ht="11.25" customHeight="1">
      <c r="A212" s="294" t="s">
        <v>268</v>
      </c>
      <c r="B212" s="325">
        <v>874495.8</v>
      </c>
      <c r="C212" s="326">
        <v>99883.4</v>
      </c>
      <c r="D212" s="326">
        <v>760111.5</v>
      </c>
      <c r="E212" s="327">
        <v>487328.7</v>
      </c>
      <c r="F212" s="327">
        <v>46820.6</v>
      </c>
      <c r="G212" s="327">
        <v>182491.6</v>
      </c>
      <c r="H212" s="327">
        <v>15465.2</v>
      </c>
      <c r="I212" s="327">
        <v>25767.599999999999</v>
      </c>
      <c r="J212" s="327">
        <v>2237.8000000000002</v>
      </c>
      <c r="K212" s="326">
        <v>14500.9</v>
      </c>
      <c r="L212" s="337">
        <v>118684.9</v>
      </c>
      <c r="M212" s="331">
        <v>28519.1</v>
      </c>
      <c r="N212" s="337">
        <v>755810.9</v>
      </c>
      <c r="O212" s="338">
        <v>879147.1</v>
      </c>
      <c r="P212" s="331">
        <v>528790.9</v>
      </c>
      <c r="Q212" s="339">
        <v>30975.7</v>
      </c>
      <c r="R212" s="340">
        <v>266022.90000000002</v>
      </c>
      <c r="S212" s="339">
        <v>4319.7</v>
      </c>
      <c r="T212" s="340">
        <v>49037.8</v>
      </c>
      <c r="U212" s="339">
        <v>0</v>
      </c>
      <c r="V212" s="341">
        <v>121624.7</v>
      </c>
      <c r="W212" s="341">
        <v>-244961</v>
      </c>
      <c r="Y212" s="335">
        <v>4.1616</v>
      </c>
      <c r="Z212" s="335">
        <v>3.1191</v>
      </c>
      <c r="AA212" s="335">
        <v>1.3342000000000001</v>
      </c>
      <c r="AB212" s="343">
        <v>15467.3</v>
      </c>
      <c r="AC212" s="307"/>
    </row>
    <row r="213" spans="1:29" ht="11.25" customHeight="1">
      <c r="A213" s="294" t="s">
        <v>269</v>
      </c>
      <c r="B213" s="325">
        <v>870702.6</v>
      </c>
      <c r="C213" s="326">
        <v>101302.5</v>
      </c>
      <c r="D213" s="326">
        <v>753624.7</v>
      </c>
      <c r="E213" s="327">
        <v>486238.1</v>
      </c>
      <c r="F213" s="327">
        <v>46968.5</v>
      </c>
      <c r="G213" s="327">
        <v>176842.5</v>
      </c>
      <c r="H213" s="327">
        <v>15883.9</v>
      </c>
      <c r="I213" s="327">
        <v>25771.599999999999</v>
      </c>
      <c r="J213" s="327">
        <v>1920.1</v>
      </c>
      <c r="K213" s="326">
        <v>15775.4</v>
      </c>
      <c r="L213" s="337">
        <v>118377.5</v>
      </c>
      <c r="M213" s="331">
        <v>28373.599999999999</v>
      </c>
      <c r="N213" s="337">
        <v>752325.1</v>
      </c>
      <c r="O213" s="338">
        <v>886822.1</v>
      </c>
      <c r="P213" s="331">
        <v>531270.19999999995</v>
      </c>
      <c r="Q213" s="339">
        <v>35913.800000000003</v>
      </c>
      <c r="R213" s="340">
        <v>266447.40000000002</v>
      </c>
      <c r="S213" s="339">
        <v>4185</v>
      </c>
      <c r="T213" s="340">
        <v>49005.7</v>
      </c>
      <c r="U213" s="339">
        <v>0</v>
      </c>
      <c r="V213" s="341">
        <v>117148.6</v>
      </c>
      <c r="W213" s="341">
        <v>-251645.6</v>
      </c>
      <c r="Y213" s="335">
        <v>4.1721000000000004</v>
      </c>
      <c r="Z213" s="335">
        <v>3.1509</v>
      </c>
      <c r="AA213" s="335">
        <v>1.3241000000000001</v>
      </c>
      <c r="AB213" s="343">
        <v>15437.8</v>
      </c>
      <c r="AC213" s="307"/>
    </row>
    <row r="214" spans="1:29" ht="11.25" customHeight="1">
      <c r="A214" s="294" t="s">
        <v>270</v>
      </c>
      <c r="B214" s="325">
        <v>884150.7</v>
      </c>
      <c r="C214" s="326">
        <v>102323.8</v>
      </c>
      <c r="D214" s="326">
        <v>764778.2</v>
      </c>
      <c r="E214" s="327">
        <v>488930.3</v>
      </c>
      <c r="F214" s="327">
        <v>46856</v>
      </c>
      <c r="G214" s="327">
        <v>183463.1</v>
      </c>
      <c r="H214" s="327">
        <v>16058.6</v>
      </c>
      <c r="I214" s="327">
        <v>27159.599999999999</v>
      </c>
      <c r="J214" s="327">
        <v>2310.6999999999998</v>
      </c>
      <c r="K214" s="326">
        <v>17048.7</v>
      </c>
      <c r="L214" s="337">
        <v>146744.9</v>
      </c>
      <c r="M214" s="331">
        <v>33435.5</v>
      </c>
      <c r="N214" s="337">
        <v>737405.8</v>
      </c>
      <c r="O214" s="338">
        <v>902656.2</v>
      </c>
      <c r="P214" s="331">
        <v>544175.5</v>
      </c>
      <c r="Q214" s="339">
        <v>32846.1</v>
      </c>
      <c r="R214" s="340">
        <v>272670.90000000002</v>
      </c>
      <c r="S214" s="339">
        <v>4202.6000000000004</v>
      </c>
      <c r="T214" s="340">
        <v>48761.1</v>
      </c>
      <c r="U214" s="339">
        <v>0</v>
      </c>
      <c r="V214" s="341">
        <v>111780.8</v>
      </c>
      <c r="W214" s="341">
        <v>-277031.09999999998</v>
      </c>
      <c r="Y214" s="335">
        <v>4.3888999999999996</v>
      </c>
      <c r="Z214" s="335">
        <v>3.5371999999999999</v>
      </c>
      <c r="AA214" s="335">
        <v>1.2407999999999999</v>
      </c>
      <c r="AB214" s="343">
        <v>15423</v>
      </c>
      <c r="AC214" s="307"/>
    </row>
    <row r="215" spans="1:29" ht="11.25" customHeight="1">
      <c r="A215" s="294" t="s">
        <v>962</v>
      </c>
      <c r="B215" s="325">
        <v>884720.9</v>
      </c>
      <c r="C215" s="326">
        <v>103807.8</v>
      </c>
      <c r="D215" s="326">
        <v>764970.1</v>
      </c>
      <c r="E215" s="327">
        <v>493051.7</v>
      </c>
      <c r="F215" s="327">
        <v>47014.9</v>
      </c>
      <c r="G215" s="327">
        <v>181037.7</v>
      </c>
      <c r="H215" s="327">
        <v>16127.7</v>
      </c>
      <c r="I215" s="327">
        <v>25408.6</v>
      </c>
      <c r="J215" s="327">
        <v>2329.4</v>
      </c>
      <c r="K215" s="326">
        <v>15943.1</v>
      </c>
      <c r="L215" s="337">
        <v>152421</v>
      </c>
      <c r="M215" s="331">
        <v>35768.699999999997</v>
      </c>
      <c r="N215" s="337">
        <v>732300</v>
      </c>
      <c r="O215" s="338">
        <v>898064.9</v>
      </c>
      <c r="P215" s="331">
        <v>540270.6</v>
      </c>
      <c r="Q215" s="339">
        <v>34088.1</v>
      </c>
      <c r="R215" s="340">
        <v>270728.90000000002</v>
      </c>
      <c r="S215" s="339">
        <v>4259.1000000000004</v>
      </c>
      <c r="T215" s="340">
        <v>48718.2</v>
      </c>
      <c r="U215" s="339">
        <v>0</v>
      </c>
      <c r="V215" s="341">
        <v>95994.3</v>
      </c>
      <c r="W215" s="341">
        <v>-261759.2</v>
      </c>
      <c r="Y215" s="335">
        <v>4.2613000000000003</v>
      </c>
      <c r="Z215" s="335">
        <v>3.3885000000000001</v>
      </c>
      <c r="AA215" s="335">
        <v>1.2576000000000001</v>
      </c>
      <c r="AB215" s="343">
        <v>16170</v>
      </c>
      <c r="AC215" s="307"/>
    </row>
    <row r="216" spans="1:29" ht="11.25" customHeight="1">
      <c r="A216" s="294" t="s">
        <v>271</v>
      </c>
      <c r="B216" s="325">
        <v>886873.1</v>
      </c>
      <c r="C216" s="326">
        <v>103003.1</v>
      </c>
      <c r="D216" s="326">
        <v>766056.1</v>
      </c>
      <c r="E216" s="327">
        <v>494740.6</v>
      </c>
      <c r="F216" s="327">
        <v>46458.6</v>
      </c>
      <c r="G216" s="327">
        <v>179473.7</v>
      </c>
      <c r="H216" s="327">
        <v>16519</v>
      </c>
      <c r="I216" s="327">
        <v>25842.9</v>
      </c>
      <c r="J216" s="327">
        <v>3021.3</v>
      </c>
      <c r="K216" s="326">
        <v>17813.8</v>
      </c>
      <c r="L216" s="337">
        <v>157996.5</v>
      </c>
      <c r="M216" s="331">
        <v>38455.1</v>
      </c>
      <c r="N216" s="337">
        <v>728876.6</v>
      </c>
      <c r="O216" s="338">
        <v>891772.2</v>
      </c>
      <c r="P216" s="331">
        <v>534864.9</v>
      </c>
      <c r="Q216" s="339">
        <v>31787.5</v>
      </c>
      <c r="R216" s="340">
        <v>271774.40000000002</v>
      </c>
      <c r="S216" s="339">
        <v>4345.3</v>
      </c>
      <c r="T216" s="340">
        <v>49000.1</v>
      </c>
      <c r="U216" s="339">
        <v>0</v>
      </c>
      <c r="V216" s="341">
        <v>98311.5</v>
      </c>
      <c r="W216" s="341">
        <v>-261207.1</v>
      </c>
      <c r="Y216" s="335">
        <v>4.1086</v>
      </c>
      <c r="Z216" s="335">
        <v>3.3508</v>
      </c>
      <c r="AA216" s="335">
        <v>1.2262</v>
      </c>
      <c r="AB216" s="343">
        <v>16771.599999999999</v>
      </c>
      <c r="AC216" s="307"/>
    </row>
    <row r="217" spans="1:29" ht="11.25" customHeight="1">
      <c r="A217" s="294" t="s">
        <v>272</v>
      </c>
      <c r="B217" s="325">
        <v>895533.8</v>
      </c>
      <c r="C217" s="326">
        <v>103077.3</v>
      </c>
      <c r="D217" s="326">
        <v>769878.1</v>
      </c>
      <c r="E217" s="327">
        <v>498269.2</v>
      </c>
      <c r="F217" s="327">
        <v>47399.199999999997</v>
      </c>
      <c r="G217" s="327">
        <v>179459</v>
      </c>
      <c r="H217" s="327">
        <v>16735</v>
      </c>
      <c r="I217" s="327">
        <v>24997.5</v>
      </c>
      <c r="J217" s="327">
        <v>3018.2</v>
      </c>
      <c r="K217" s="326">
        <v>22578.400000000001</v>
      </c>
      <c r="L217" s="337">
        <v>163833.29999999999</v>
      </c>
      <c r="M217" s="331">
        <v>39159</v>
      </c>
      <c r="N217" s="337">
        <v>731700.5</v>
      </c>
      <c r="O217" s="338">
        <v>900706</v>
      </c>
      <c r="P217" s="331">
        <v>540080.30000000005</v>
      </c>
      <c r="Q217" s="339">
        <v>32558.6</v>
      </c>
      <c r="R217" s="340">
        <v>274271.2</v>
      </c>
      <c r="S217" s="339">
        <v>4429.3</v>
      </c>
      <c r="T217" s="340">
        <v>49366.5</v>
      </c>
      <c r="U217" s="339">
        <v>0</v>
      </c>
      <c r="V217" s="341">
        <v>93211</v>
      </c>
      <c r="W217" s="341">
        <v>-262216.40000000002</v>
      </c>
      <c r="Y217" s="335">
        <v>4.1837999999999997</v>
      </c>
      <c r="Z217" s="335">
        <v>3.3353000000000002</v>
      </c>
      <c r="AA217" s="335">
        <v>1.2544</v>
      </c>
      <c r="AB217" s="343">
        <v>16703.3</v>
      </c>
      <c r="AC217" s="307"/>
    </row>
    <row r="218" spans="1:29" ht="11.25" customHeight="1">
      <c r="A218" s="294" t="s">
        <v>273</v>
      </c>
      <c r="B218" s="325">
        <v>892680</v>
      </c>
      <c r="C218" s="326">
        <v>103178.8</v>
      </c>
      <c r="D218" s="326">
        <v>771384.4</v>
      </c>
      <c r="E218" s="327">
        <v>499152.1</v>
      </c>
      <c r="F218" s="327">
        <v>50488.9</v>
      </c>
      <c r="G218" s="327">
        <v>175850.7</v>
      </c>
      <c r="H218" s="327">
        <v>16912.7</v>
      </c>
      <c r="I218" s="327">
        <v>26746.5</v>
      </c>
      <c r="J218" s="327">
        <v>2233.6</v>
      </c>
      <c r="K218" s="326">
        <v>18116.8</v>
      </c>
      <c r="L218" s="337">
        <v>161243.9</v>
      </c>
      <c r="M218" s="331">
        <v>39195.800000000003</v>
      </c>
      <c r="N218" s="337">
        <v>731436.1</v>
      </c>
      <c r="O218" s="338">
        <v>903027.8</v>
      </c>
      <c r="P218" s="331">
        <v>537393.9</v>
      </c>
      <c r="Q218" s="339">
        <v>36323.599999999999</v>
      </c>
      <c r="R218" s="340">
        <v>275183.2</v>
      </c>
      <c r="S218" s="339">
        <v>4559.3</v>
      </c>
      <c r="T218" s="340">
        <v>49397.8</v>
      </c>
      <c r="U218" s="339">
        <v>170</v>
      </c>
      <c r="V218" s="341">
        <v>85974.2</v>
      </c>
      <c r="W218" s="341">
        <v>-257565.8</v>
      </c>
      <c r="Y218" s="335">
        <v>4.1138000000000003</v>
      </c>
      <c r="Z218" s="335">
        <v>3.1779999999999999</v>
      </c>
      <c r="AA218" s="335">
        <v>1.2945</v>
      </c>
      <c r="AB218" s="343">
        <v>16739.2</v>
      </c>
      <c r="AC218" s="307"/>
    </row>
    <row r="219" spans="1:29" ht="11.25" customHeight="1">
      <c r="A219" s="295" t="s">
        <v>274</v>
      </c>
      <c r="B219" s="325">
        <v>902437.5</v>
      </c>
      <c r="C219" s="326">
        <v>102678.6</v>
      </c>
      <c r="D219" s="326">
        <v>776333.5</v>
      </c>
      <c r="E219" s="327">
        <v>501479</v>
      </c>
      <c r="F219" s="327">
        <v>49794.5</v>
      </c>
      <c r="G219" s="327">
        <v>179129</v>
      </c>
      <c r="H219" s="327">
        <v>17348.400000000001</v>
      </c>
      <c r="I219" s="327">
        <v>26174.5</v>
      </c>
      <c r="J219" s="327">
        <v>2408.1999999999998</v>
      </c>
      <c r="K219" s="326">
        <v>23425.4</v>
      </c>
      <c r="L219" s="337">
        <v>167582.9</v>
      </c>
      <c r="M219" s="331">
        <v>40527.9</v>
      </c>
      <c r="N219" s="337">
        <v>734854.6</v>
      </c>
      <c r="O219" s="338">
        <v>904334.8</v>
      </c>
      <c r="P219" s="331">
        <v>539841.6</v>
      </c>
      <c r="Q219" s="339">
        <v>36529.1</v>
      </c>
      <c r="R219" s="340">
        <v>273808.3</v>
      </c>
      <c r="S219" s="339">
        <v>4639.6000000000004</v>
      </c>
      <c r="T219" s="340">
        <v>49516.2</v>
      </c>
      <c r="U219" s="339">
        <v>0</v>
      </c>
      <c r="V219" s="341">
        <v>88216.5</v>
      </c>
      <c r="W219" s="341">
        <v>-257696.7</v>
      </c>
      <c r="Y219" s="335">
        <v>4.1349999999999998</v>
      </c>
      <c r="Z219" s="335">
        <v>3.1806000000000001</v>
      </c>
      <c r="AA219" s="335">
        <v>1.3001</v>
      </c>
      <c r="AB219" s="343">
        <v>17026.400000000001</v>
      </c>
      <c r="AC219" s="307"/>
    </row>
    <row r="220" spans="1:29" ht="11.25" customHeight="1">
      <c r="A220" s="294" t="s">
        <v>275</v>
      </c>
      <c r="B220" s="325">
        <v>901845.5</v>
      </c>
      <c r="C220" s="326">
        <v>101715.3</v>
      </c>
      <c r="D220" s="326">
        <v>780359.4</v>
      </c>
      <c r="E220" s="327">
        <v>505308.4</v>
      </c>
      <c r="F220" s="327">
        <v>49783.199999999997</v>
      </c>
      <c r="G220" s="327">
        <v>179915.2</v>
      </c>
      <c r="H220" s="327">
        <v>17118</v>
      </c>
      <c r="I220" s="327">
        <v>26553</v>
      </c>
      <c r="J220" s="327">
        <v>1681.5</v>
      </c>
      <c r="K220" s="326">
        <v>19770.8</v>
      </c>
      <c r="L220" s="337">
        <v>174716.3</v>
      </c>
      <c r="M220" s="331">
        <v>42547.3</v>
      </c>
      <c r="N220" s="337">
        <v>727129.2</v>
      </c>
      <c r="O220" s="338">
        <v>901975</v>
      </c>
      <c r="P220" s="331">
        <v>540016.19999999995</v>
      </c>
      <c r="Q220" s="339">
        <v>32607.3</v>
      </c>
      <c r="R220" s="340">
        <v>274351.3</v>
      </c>
      <c r="S220" s="339">
        <v>4739.2</v>
      </c>
      <c r="T220" s="340">
        <v>49596.7</v>
      </c>
      <c r="U220" s="339">
        <v>664.3</v>
      </c>
      <c r="V220" s="341">
        <v>83523</v>
      </c>
      <c r="W220" s="341">
        <v>-258368.8</v>
      </c>
      <c r="Y220" s="335">
        <v>4.1063999999999998</v>
      </c>
      <c r="Z220" s="335">
        <v>3.1585000000000001</v>
      </c>
      <c r="AA220" s="335">
        <v>1.3001</v>
      </c>
      <c r="AB220" s="343">
        <v>17370.3</v>
      </c>
      <c r="AC220" s="307"/>
    </row>
    <row r="221" spans="1:29" s="384" customFormat="1" ht="11.25" customHeight="1">
      <c r="A221" s="294" t="s">
        <v>963</v>
      </c>
      <c r="B221" s="371">
        <v>921412.5</v>
      </c>
      <c r="C221" s="372">
        <v>102470.5</v>
      </c>
      <c r="D221" s="372">
        <v>797866.2</v>
      </c>
      <c r="E221" s="373">
        <v>514905.59999999998</v>
      </c>
      <c r="F221" s="373">
        <v>52378.1</v>
      </c>
      <c r="G221" s="373">
        <v>187779</v>
      </c>
      <c r="H221" s="373">
        <v>16498.099999999999</v>
      </c>
      <c r="I221" s="373">
        <v>24483.200000000001</v>
      </c>
      <c r="J221" s="373">
        <v>1822.1</v>
      </c>
      <c r="K221" s="372">
        <v>21075.7</v>
      </c>
      <c r="L221" s="374">
        <v>169184.6</v>
      </c>
      <c r="M221" s="375">
        <v>41383.599999999999</v>
      </c>
      <c r="N221" s="374">
        <v>752227.9</v>
      </c>
      <c r="O221" s="376">
        <v>901117</v>
      </c>
      <c r="P221" s="375">
        <v>538120.1</v>
      </c>
      <c r="Q221" s="377">
        <v>35571.1</v>
      </c>
      <c r="R221" s="378">
        <v>270420.40000000002</v>
      </c>
      <c r="S221" s="377">
        <v>4846.8999999999996</v>
      </c>
      <c r="T221" s="378">
        <v>51318.3</v>
      </c>
      <c r="U221" s="377">
        <v>840.2</v>
      </c>
      <c r="V221" s="379">
        <v>108380.1</v>
      </c>
      <c r="W221" s="379">
        <v>-257269.2</v>
      </c>
      <c r="X221" s="380"/>
      <c r="Y221" s="381">
        <v>4.0881999999999996</v>
      </c>
      <c r="Z221" s="381">
        <v>3.0996000000000001</v>
      </c>
      <c r="AA221" s="381">
        <v>1.3189</v>
      </c>
      <c r="AB221" s="382">
        <v>18168</v>
      </c>
      <c r="AC221" s="383"/>
    </row>
    <row r="222" spans="1:29" s="384" customFormat="1" ht="11.25" customHeight="1">
      <c r="A222" s="296" t="s">
        <v>276</v>
      </c>
      <c r="B222" s="371">
        <v>913439.4</v>
      </c>
      <c r="C222" s="372">
        <v>101056.3</v>
      </c>
      <c r="D222" s="372">
        <v>794660.5</v>
      </c>
      <c r="E222" s="373">
        <v>520931.9</v>
      </c>
      <c r="F222" s="373">
        <v>53642.3</v>
      </c>
      <c r="G222" s="373">
        <v>176429.1</v>
      </c>
      <c r="H222" s="373">
        <v>16308.4</v>
      </c>
      <c r="I222" s="373">
        <v>25090.799999999999</v>
      </c>
      <c r="J222" s="373">
        <v>2258.1</v>
      </c>
      <c r="K222" s="372">
        <v>17722.599999999999</v>
      </c>
      <c r="L222" s="374">
        <v>171709</v>
      </c>
      <c r="M222" s="375">
        <v>41010</v>
      </c>
      <c r="N222" s="374">
        <v>741730.4</v>
      </c>
      <c r="O222" s="376">
        <v>909665.3</v>
      </c>
      <c r="P222" s="375">
        <v>538819.19999999995</v>
      </c>
      <c r="Q222" s="377">
        <v>44136.9</v>
      </c>
      <c r="R222" s="378">
        <v>270315</v>
      </c>
      <c r="S222" s="377">
        <v>4867.8</v>
      </c>
      <c r="T222" s="378">
        <v>51526.3</v>
      </c>
      <c r="U222" s="377">
        <v>0.1</v>
      </c>
      <c r="V222" s="379">
        <v>94855</v>
      </c>
      <c r="W222" s="379">
        <v>-262790</v>
      </c>
      <c r="X222" s="380"/>
      <c r="Y222" s="381">
        <v>4.1870000000000003</v>
      </c>
      <c r="Z222" s="381">
        <v>3.0874000000000001</v>
      </c>
      <c r="AA222" s="381">
        <v>1.3562000000000001</v>
      </c>
      <c r="AB222" s="382">
        <v>16921.2</v>
      </c>
      <c r="AC222" s="383"/>
    </row>
    <row r="223" spans="1:29" s="384" customFormat="1" ht="11.25" customHeight="1">
      <c r="A223" s="296" t="s">
        <v>277</v>
      </c>
      <c r="B223" s="371">
        <v>920261.1</v>
      </c>
      <c r="C223" s="372">
        <v>102399.1</v>
      </c>
      <c r="D223" s="372">
        <v>802015.9</v>
      </c>
      <c r="E223" s="373">
        <v>527747</v>
      </c>
      <c r="F223" s="373">
        <v>50515.5</v>
      </c>
      <c r="G223" s="373">
        <v>177417.7</v>
      </c>
      <c r="H223" s="373">
        <v>16482.5</v>
      </c>
      <c r="I223" s="373">
        <v>28017.9</v>
      </c>
      <c r="J223" s="373">
        <v>1835.4</v>
      </c>
      <c r="K223" s="372">
        <v>15846.1</v>
      </c>
      <c r="L223" s="374">
        <v>163809</v>
      </c>
      <c r="M223" s="375">
        <v>39405.599999999999</v>
      </c>
      <c r="N223" s="374">
        <v>756452.1</v>
      </c>
      <c r="O223" s="376">
        <v>905534.7</v>
      </c>
      <c r="P223" s="375">
        <v>539640.9</v>
      </c>
      <c r="Q223" s="377">
        <v>39968.199999999997</v>
      </c>
      <c r="R223" s="378">
        <v>270255.8</v>
      </c>
      <c r="S223" s="377">
        <v>4841</v>
      </c>
      <c r="T223" s="378">
        <v>50828.800000000003</v>
      </c>
      <c r="U223" s="377">
        <v>0</v>
      </c>
      <c r="V223" s="379">
        <v>117072.1</v>
      </c>
      <c r="W223" s="379">
        <v>-266154.59999999998</v>
      </c>
      <c r="X223" s="380"/>
      <c r="Y223" s="381">
        <v>4.157</v>
      </c>
      <c r="Z223" s="381">
        <v>3.1678999999999999</v>
      </c>
      <c r="AA223" s="381">
        <v>1.3122</v>
      </c>
      <c r="AB223" s="382">
        <v>17254</v>
      </c>
      <c r="AC223" s="383"/>
    </row>
    <row r="224" spans="1:29" s="384" customFormat="1" ht="11.25" customHeight="1">
      <c r="A224" s="296" t="s">
        <v>278</v>
      </c>
      <c r="B224" s="371">
        <v>932005.5</v>
      </c>
      <c r="C224" s="372">
        <v>105759.7</v>
      </c>
      <c r="D224" s="372">
        <v>810079.7</v>
      </c>
      <c r="E224" s="373">
        <v>531988.1</v>
      </c>
      <c r="F224" s="373">
        <v>49598.7</v>
      </c>
      <c r="G224" s="373">
        <v>180952.8</v>
      </c>
      <c r="H224" s="373">
        <v>16640.099999999999</v>
      </c>
      <c r="I224" s="373">
        <v>28194.2</v>
      </c>
      <c r="J224" s="373">
        <v>2705.8</v>
      </c>
      <c r="K224" s="372">
        <v>16166.2</v>
      </c>
      <c r="L224" s="374">
        <v>172513.3</v>
      </c>
      <c r="M224" s="375">
        <v>41296.800000000003</v>
      </c>
      <c r="N224" s="374">
        <v>759492.2</v>
      </c>
      <c r="O224" s="376">
        <v>909652.4</v>
      </c>
      <c r="P224" s="375">
        <v>542450.80000000005</v>
      </c>
      <c r="Q224" s="377">
        <v>41671.199999999997</v>
      </c>
      <c r="R224" s="378">
        <v>270379.2</v>
      </c>
      <c r="S224" s="377">
        <v>4838.5</v>
      </c>
      <c r="T224" s="378">
        <v>50312.6</v>
      </c>
      <c r="U224" s="377">
        <v>0</v>
      </c>
      <c r="V224" s="379">
        <v>124998.9</v>
      </c>
      <c r="W224" s="379">
        <v>-275159.09999999998</v>
      </c>
      <c r="X224" s="380"/>
      <c r="Y224" s="381">
        <v>4.1773999999999996</v>
      </c>
      <c r="Z224" s="381">
        <v>3.2589999999999999</v>
      </c>
      <c r="AA224" s="381">
        <v>1.2818000000000001</v>
      </c>
      <c r="AB224" s="382">
        <v>17331.5</v>
      </c>
      <c r="AC224" s="383"/>
    </row>
    <row r="225" spans="1:29" s="384" customFormat="1" ht="11.25" customHeight="1">
      <c r="A225" s="296" t="s">
        <v>279</v>
      </c>
      <c r="B225" s="371">
        <v>935231.3</v>
      </c>
      <c r="C225" s="372">
        <v>107467.6</v>
      </c>
      <c r="D225" s="372">
        <v>807264</v>
      </c>
      <c r="E225" s="373">
        <v>529530.1</v>
      </c>
      <c r="F225" s="373">
        <v>48860.6</v>
      </c>
      <c r="G225" s="373">
        <v>181725.7</v>
      </c>
      <c r="H225" s="373">
        <v>17012.5</v>
      </c>
      <c r="I225" s="373">
        <v>27423.200000000001</v>
      </c>
      <c r="J225" s="373">
        <v>2711.9</v>
      </c>
      <c r="K225" s="372">
        <v>20499.7</v>
      </c>
      <c r="L225" s="374">
        <v>161880.29999999999</v>
      </c>
      <c r="M225" s="375">
        <v>39074.1</v>
      </c>
      <c r="N225" s="374">
        <v>773351</v>
      </c>
      <c r="O225" s="376">
        <v>907450.3</v>
      </c>
      <c r="P225" s="375">
        <v>542129.6</v>
      </c>
      <c r="Q225" s="377">
        <v>40499</v>
      </c>
      <c r="R225" s="378">
        <v>270055.7</v>
      </c>
      <c r="S225" s="377">
        <v>4776.6000000000004</v>
      </c>
      <c r="T225" s="378">
        <v>49989.4</v>
      </c>
      <c r="U225" s="377">
        <v>0</v>
      </c>
      <c r="V225" s="379">
        <v>132931.6</v>
      </c>
      <c r="W225" s="379">
        <v>-267030.90000000002</v>
      </c>
      <c r="X225" s="380"/>
      <c r="Y225" s="381">
        <v>4.1429</v>
      </c>
      <c r="Z225" s="381">
        <v>3.1720999999999999</v>
      </c>
      <c r="AA225" s="381">
        <v>1.306</v>
      </c>
      <c r="AB225" s="382">
        <v>17845</v>
      </c>
      <c r="AC225" s="383"/>
    </row>
    <row r="226" spans="1:29" s="385" customFormat="1">
      <c r="A226" s="296" t="s">
        <v>280</v>
      </c>
      <c r="B226" s="371">
        <v>941791.1</v>
      </c>
      <c r="C226" s="372">
        <v>109312.2</v>
      </c>
      <c r="D226" s="372">
        <v>810799.9</v>
      </c>
      <c r="E226" s="373">
        <v>526766</v>
      </c>
      <c r="F226" s="373">
        <v>48273.7</v>
      </c>
      <c r="G226" s="373">
        <v>187299.6</v>
      </c>
      <c r="H226" s="373">
        <v>17235.8</v>
      </c>
      <c r="I226" s="373">
        <v>29500.5</v>
      </c>
      <c r="J226" s="373">
        <v>1724.3</v>
      </c>
      <c r="K226" s="372">
        <v>21678.9</v>
      </c>
      <c r="L226" s="374">
        <v>176278.2</v>
      </c>
      <c r="M226" s="375">
        <v>41088.6</v>
      </c>
      <c r="N226" s="374">
        <v>765512.9</v>
      </c>
      <c r="O226" s="376">
        <v>915715.2</v>
      </c>
      <c r="P226" s="375">
        <v>549116.5</v>
      </c>
      <c r="Q226" s="377">
        <v>39769.800000000003</v>
      </c>
      <c r="R226" s="378">
        <v>272174.90000000002</v>
      </c>
      <c r="S226" s="377">
        <v>4814.3</v>
      </c>
      <c r="T226" s="378">
        <v>49839.7</v>
      </c>
      <c r="U226" s="377">
        <v>0</v>
      </c>
      <c r="V226" s="379">
        <v>121249.3</v>
      </c>
      <c r="W226" s="379">
        <v>-271451.5</v>
      </c>
      <c r="X226" s="380"/>
      <c r="Y226" s="381">
        <v>4.2901999999999996</v>
      </c>
      <c r="Z226" s="381">
        <v>3.2953000000000001</v>
      </c>
      <c r="AA226" s="381">
        <v>1.3019000000000001</v>
      </c>
      <c r="AB226" s="382">
        <v>16804.7</v>
      </c>
    </row>
    <row r="227" spans="1:29" s="385" customFormat="1">
      <c r="A227" s="296" t="s">
        <v>964</v>
      </c>
      <c r="B227" s="371">
        <v>946586.4</v>
      </c>
      <c r="C227" s="372">
        <v>112814.9</v>
      </c>
      <c r="D227" s="372">
        <v>814529.6</v>
      </c>
      <c r="E227" s="373">
        <v>530491</v>
      </c>
      <c r="F227" s="373">
        <v>46512</v>
      </c>
      <c r="G227" s="373">
        <v>189180.4</v>
      </c>
      <c r="H227" s="373">
        <v>17439.099999999999</v>
      </c>
      <c r="I227" s="373">
        <v>27757</v>
      </c>
      <c r="J227" s="373">
        <v>3150.2</v>
      </c>
      <c r="K227" s="372">
        <v>19241.8</v>
      </c>
      <c r="L227" s="374">
        <v>160267.29999999999</v>
      </c>
      <c r="M227" s="375">
        <v>37020.1</v>
      </c>
      <c r="N227" s="374">
        <v>786319.1</v>
      </c>
      <c r="O227" s="376">
        <v>929397.2</v>
      </c>
      <c r="P227" s="375">
        <v>553055.4</v>
      </c>
      <c r="Q227" s="377">
        <v>44924.800000000003</v>
      </c>
      <c r="R227" s="378">
        <v>276828.59999999998</v>
      </c>
      <c r="S227" s="377">
        <v>4854.5</v>
      </c>
      <c r="T227" s="378">
        <v>49733.9</v>
      </c>
      <c r="U227" s="377">
        <v>0</v>
      </c>
      <c r="V227" s="379">
        <v>121540.6</v>
      </c>
      <c r="W227" s="379">
        <v>-264618.7</v>
      </c>
      <c r="X227" s="380"/>
      <c r="Y227" s="381">
        <v>4.3292000000000002</v>
      </c>
      <c r="Z227" s="381">
        <v>3.3174999999999999</v>
      </c>
      <c r="AA227" s="381">
        <v>1.3049999999999999</v>
      </c>
      <c r="AB227" s="382">
        <v>15854.9</v>
      </c>
    </row>
    <row r="228" spans="1:29" s="385" customFormat="1">
      <c r="A228" s="296" t="s">
        <v>281</v>
      </c>
      <c r="B228" s="371">
        <v>945076.8</v>
      </c>
      <c r="C228" s="372">
        <v>112564.8</v>
      </c>
      <c r="D228" s="372">
        <v>809096.7</v>
      </c>
      <c r="E228" s="373">
        <v>529414.9</v>
      </c>
      <c r="F228" s="373">
        <v>45041.599999999999</v>
      </c>
      <c r="G228" s="373">
        <v>188074</v>
      </c>
      <c r="H228" s="373">
        <v>17670.5</v>
      </c>
      <c r="I228" s="373">
        <v>27038</v>
      </c>
      <c r="J228" s="373">
        <v>1857.6</v>
      </c>
      <c r="K228" s="372">
        <v>23415.3</v>
      </c>
      <c r="L228" s="374">
        <v>159794.20000000001</v>
      </c>
      <c r="M228" s="375">
        <v>37663.300000000003</v>
      </c>
      <c r="N228" s="374">
        <v>785282.6</v>
      </c>
      <c r="O228" s="376">
        <v>924655.4</v>
      </c>
      <c r="P228" s="375">
        <v>552503.1</v>
      </c>
      <c r="Q228" s="377">
        <v>43484.800000000003</v>
      </c>
      <c r="R228" s="378">
        <v>274031.8</v>
      </c>
      <c r="S228" s="377">
        <v>4962.5</v>
      </c>
      <c r="T228" s="378">
        <v>49673.2</v>
      </c>
      <c r="U228" s="377">
        <v>0</v>
      </c>
      <c r="V228" s="379">
        <v>117766.3</v>
      </c>
      <c r="W228" s="379">
        <v>-257139.1</v>
      </c>
      <c r="X228" s="380"/>
      <c r="Y228" s="381">
        <v>4.2427000000000001</v>
      </c>
      <c r="Z228" s="381">
        <v>3.1928999999999998</v>
      </c>
      <c r="AA228" s="381">
        <v>1.3288</v>
      </c>
      <c r="AB228" s="382">
        <v>16651.400000000001</v>
      </c>
    </row>
    <row r="229" spans="1:29" s="385" customFormat="1">
      <c r="A229" s="296" t="s">
        <v>282</v>
      </c>
      <c r="B229" s="371">
        <v>949987.6</v>
      </c>
      <c r="C229" s="372">
        <v>114083.1</v>
      </c>
      <c r="D229" s="372">
        <v>814275.7</v>
      </c>
      <c r="E229" s="373">
        <v>531856.6</v>
      </c>
      <c r="F229" s="373">
        <v>47300.3</v>
      </c>
      <c r="G229" s="373">
        <v>187961.2</v>
      </c>
      <c r="H229" s="373">
        <v>17979.400000000001</v>
      </c>
      <c r="I229" s="373">
        <v>27261.200000000001</v>
      </c>
      <c r="J229" s="373">
        <v>1917</v>
      </c>
      <c r="K229" s="372">
        <v>21628.799999999999</v>
      </c>
      <c r="L229" s="374">
        <v>154035.4</v>
      </c>
      <c r="M229" s="375">
        <v>36112.800000000003</v>
      </c>
      <c r="N229" s="374">
        <v>795952.2</v>
      </c>
      <c r="O229" s="376">
        <v>930232.7</v>
      </c>
      <c r="P229" s="375">
        <v>556027.19999999995</v>
      </c>
      <c r="Q229" s="377">
        <v>42569.8</v>
      </c>
      <c r="R229" s="378">
        <v>276729.7</v>
      </c>
      <c r="S229" s="377">
        <v>5030.7</v>
      </c>
      <c r="T229" s="378">
        <v>49875.199999999997</v>
      </c>
      <c r="U229" s="377">
        <v>0</v>
      </c>
      <c r="V229" s="379">
        <v>124281.4</v>
      </c>
      <c r="W229" s="379">
        <v>-258562</v>
      </c>
      <c r="X229" s="380"/>
      <c r="Y229" s="381">
        <v>4.2653999999999996</v>
      </c>
      <c r="Z229" s="381">
        <v>3.2208999999999999</v>
      </c>
      <c r="AA229" s="381">
        <v>1.3243</v>
      </c>
      <c r="AB229" s="382">
        <v>16756.2</v>
      </c>
    </row>
    <row r="230" spans="1:29" s="385" customFormat="1">
      <c r="A230" s="296" t="s">
        <v>283</v>
      </c>
      <c r="B230" s="371">
        <v>947227.6</v>
      </c>
      <c r="C230" s="372">
        <v>113222.7</v>
      </c>
      <c r="D230" s="372">
        <v>817819.1</v>
      </c>
      <c r="E230" s="373">
        <v>530842.30000000005</v>
      </c>
      <c r="F230" s="373">
        <v>50270.2</v>
      </c>
      <c r="G230" s="373">
        <v>188817.4</v>
      </c>
      <c r="H230" s="373">
        <v>17994.599999999999</v>
      </c>
      <c r="I230" s="373">
        <v>28044.400000000001</v>
      </c>
      <c r="J230" s="373">
        <v>1850.3</v>
      </c>
      <c r="K230" s="372">
        <v>16185.8</v>
      </c>
      <c r="L230" s="374">
        <v>147978.4</v>
      </c>
      <c r="M230" s="375">
        <v>35096.699999999997</v>
      </c>
      <c r="N230" s="374">
        <v>799249.21</v>
      </c>
      <c r="O230" s="376">
        <v>936803</v>
      </c>
      <c r="P230" s="375">
        <v>560608</v>
      </c>
      <c r="Q230" s="377">
        <v>44981.4</v>
      </c>
      <c r="R230" s="378">
        <v>276356.7</v>
      </c>
      <c r="S230" s="377">
        <v>5103.2</v>
      </c>
      <c r="T230" s="378">
        <v>49753.8</v>
      </c>
      <c r="U230" s="377">
        <v>0</v>
      </c>
      <c r="V230" s="379">
        <v>119532.7</v>
      </c>
      <c r="W230" s="379">
        <v>-257086.6</v>
      </c>
      <c r="X230" s="380"/>
      <c r="Y230" s="381">
        <v>4.2163000000000004</v>
      </c>
      <c r="Z230" s="381">
        <v>3.1227</v>
      </c>
      <c r="AA230" s="381">
        <v>1.3502000000000001</v>
      </c>
      <c r="AB230" s="382">
        <v>17381.5</v>
      </c>
    </row>
    <row r="231" spans="1:29" s="384" customFormat="1" ht="11.25" customHeight="1">
      <c r="A231" s="296" t="s">
        <v>284</v>
      </c>
      <c r="B231" s="371">
        <v>955418.7</v>
      </c>
      <c r="C231" s="372">
        <v>113174.1</v>
      </c>
      <c r="D231" s="372">
        <v>821921.1</v>
      </c>
      <c r="E231" s="373">
        <v>531603.9</v>
      </c>
      <c r="F231" s="373">
        <v>50839.5</v>
      </c>
      <c r="G231" s="373">
        <v>192484.7</v>
      </c>
      <c r="H231" s="373">
        <v>17855.8</v>
      </c>
      <c r="I231" s="373">
        <v>27317.8</v>
      </c>
      <c r="J231" s="373">
        <v>1819.4</v>
      </c>
      <c r="K231" s="372">
        <v>20323.5</v>
      </c>
      <c r="L231" s="374">
        <v>150517.29999999999</v>
      </c>
      <c r="M231" s="375">
        <v>36038.199999999997</v>
      </c>
      <c r="N231" s="374">
        <v>804901.4</v>
      </c>
      <c r="O231" s="376">
        <v>930578.7</v>
      </c>
      <c r="P231" s="375">
        <v>559964.6</v>
      </c>
      <c r="Q231" s="377">
        <v>41203.9</v>
      </c>
      <c r="R231" s="378">
        <v>274305.5</v>
      </c>
      <c r="S231" s="377">
        <v>5179.1000000000004</v>
      </c>
      <c r="T231" s="378">
        <v>49925.7</v>
      </c>
      <c r="U231" s="377">
        <v>0</v>
      </c>
      <c r="V231" s="379">
        <v>126205</v>
      </c>
      <c r="W231" s="379">
        <v>-251882.3</v>
      </c>
      <c r="X231" s="380"/>
      <c r="Y231" s="381">
        <v>4.1765999999999996</v>
      </c>
      <c r="Z231" s="381">
        <v>3.0507</v>
      </c>
      <c r="AA231" s="381">
        <v>1.3691</v>
      </c>
      <c r="AB231" s="382">
        <v>18158</v>
      </c>
      <c r="AC231" s="383"/>
    </row>
    <row r="232" spans="1:29" s="384" customFormat="1" ht="11.25" customHeight="1">
      <c r="A232" s="296" t="s">
        <v>285</v>
      </c>
      <c r="B232" s="371">
        <v>953446.3</v>
      </c>
      <c r="C232" s="372">
        <v>113718.39999999999</v>
      </c>
      <c r="D232" s="372">
        <v>820994.8</v>
      </c>
      <c r="E232" s="373">
        <v>533578.69999999995</v>
      </c>
      <c r="F232" s="373">
        <v>46954.7</v>
      </c>
      <c r="G232" s="373">
        <v>193340.9</v>
      </c>
      <c r="H232" s="373">
        <v>17830</v>
      </c>
      <c r="I232" s="373">
        <v>27629.5</v>
      </c>
      <c r="J232" s="373">
        <v>1661.1</v>
      </c>
      <c r="K232" s="372">
        <v>18733</v>
      </c>
      <c r="L232" s="374">
        <v>148701.70000000001</v>
      </c>
      <c r="M232" s="375">
        <v>35406.800000000003</v>
      </c>
      <c r="N232" s="374">
        <v>804744.6</v>
      </c>
      <c r="O232" s="376">
        <v>936471.7</v>
      </c>
      <c r="P232" s="375">
        <v>563157</v>
      </c>
      <c r="Q232" s="377">
        <v>41479.5</v>
      </c>
      <c r="R232" s="378">
        <v>276645.5</v>
      </c>
      <c r="S232" s="377">
        <v>5251.7</v>
      </c>
      <c r="T232" s="378">
        <v>49938</v>
      </c>
      <c r="U232" s="377">
        <v>0</v>
      </c>
      <c r="V232" s="379">
        <v>122819.3</v>
      </c>
      <c r="W232" s="379">
        <v>-254546.5</v>
      </c>
      <c r="X232" s="380"/>
      <c r="Y232" s="381">
        <v>4.1997999999999998</v>
      </c>
      <c r="Z232" s="381">
        <v>3.0846</v>
      </c>
      <c r="AA232" s="381">
        <v>1.3614999999999999</v>
      </c>
      <c r="AB232" s="382">
        <v>17884.400000000001</v>
      </c>
      <c r="AC232" s="383"/>
    </row>
    <row r="233" spans="1:29" s="384" customFormat="1" ht="11.25" customHeight="1">
      <c r="A233" s="296" t="s">
        <v>965</v>
      </c>
      <c r="B233" s="371">
        <v>978908.2</v>
      </c>
      <c r="C233" s="372">
        <v>114403.2</v>
      </c>
      <c r="D233" s="372">
        <v>845941.7</v>
      </c>
      <c r="E233" s="373">
        <v>543608.30000000005</v>
      </c>
      <c r="F233" s="373">
        <v>51702.8</v>
      </c>
      <c r="G233" s="373">
        <v>206525.7</v>
      </c>
      <c r="H233" s="373">
        <v>17282</v>
      </c>
      <c r="I233" s="373">
        <v>24303.4</v>
      </c>
      <c r="J233" s="373">
        <v>2519.5</v>
      </c>
      <c r="K233" s="372">
        <v>18563.3</v>
      </c>
      <c r="L233" s="374">
        <v>142994.5</v>
      </c>
      <c r="M233" s="375">
        <v>34479.800000000003</v>
      </c>
      <c r="N233" s="374">
        <v>835913.7</v>
      </c>
      <c r="O233" s="376">
        <v>937414.1</v>
      </c>
      <c r="P233" s="375">
        <v>562379.9</v>
      </c>
      <c r="Q233" s="377">
        <v>43753.1</v>
      </c>
      <c r="R233" s="378">
        <v>274590.5</v>
      </c>
      <c r="S233" s="377">
        <v>5306.5</v>
      </c>
      <c r="T233" s="378">
        <v>51383.9</v>
      </c>
      <c r="U233" s="377">
        <v>0.2</v>
      </c>
      <c r="V233" s="379">
        <v>145336.6</v>
      </c>
      <c r="W233" s="379">
        <v>-246837</v>
      </c>
      <c r="X233" s="380"/>
      <c r="Y233" s="381">
        <v>4.1471999999999998</v>
      </c>
      <c r="Z233" s="381">
        <v>3.012</v>
      </c>
      <c r="AA233" s="381">
        <v>1.3769</v>
      </c>
      <c r="AB233" s="382">
        <v>18786.5</v>
      </c>
      <c r="AC233" s="383"/>
    </row>
    <row r="234" spans="1:29" s="384" customFormat="1" ht="11.25" customHeight="1">
      <c r="A234" s="296" t="s">
        <v>286</v>
      </c>
      <c r="B234" s="371">
        <v>962415.6</v>
      </c>
      <c r="C234" s="372">
        <v>113454.8</v>
      </c>
      <c r="D234" s="372">
        <v>833988.5</v>
      </c>
      <c r="E234" s="373">
        <v>549735.4</v>
      </c>
      <c r="F234" s="373">
        <v>46545.3</v>
      </c>
      <c r="G234" s="373">
        <v>191923.3</v>
      </c>
      <c r="H234" s="373">
        <v>17451.7</v>
      </c>
      <c r="I234" s="373">
        <v>25051.599999999999</v>
      </c>
      <c r="J234" s="373">
        <v>3281.1</v>
      </c>
      <c r="K234" s="372">
        <v>14972.3</v>
      </c>
      <c r="L234" s="374">
        <v>140616.79999999999</v>
      </c>
      <c r="M234" s="375">
        <v>33189.4</v>
      </c>
      <c r="N234" s="374">
        <v>821798.8</v>
      </c>
      <c r="O234" s="376">
        <v>948070.6</v>
      </c>
      <c r="P234" s="375">
        <v>567983.69999999995</v>
      </c>
      <c r="Q234" s="377">
        <v>44151.4</v>
      </c>
      <c r="R234" s="378">
        <v>279065.3</v>
      </c>
      <c r="S234" s="377">
        <v>5370.2</v>
      </c>
      <c r="T234" s="378">
        <v>51500</v>
      </c>
      <c r="U234" s="377">
        <v>0</v>
      </c>
      <c r="V234" s="379">
        <v>132621.1</v>
      </c>
      <c r="W234" s="379">
        <v>-258892.79999999999</v>
      </c>
      <c r="X234" s="380"/>
      <c r="Y234" s="381">
        <v>4.2367999999999997</v>
      </c>
      <c r="Z234" s="381">
        <v>3.1288</v>
      </c>
      <c r="AA234" s="381">
        <v>1.3541000000000001</v>
      </c>
      <c r="AB234" s="382">
        <v>17540.5</v>
      </c>
      <c r="AC234" s="383"/>
    </row>
    <row r="235" spans="1:29" s="384" customFormat="1" ht="11.25" customHeight="1">
      <c r="A235" s="296" t="s">
        <v>287</v>
      </c>
      <c r="B235" s="371">
        <v>968442.3</v>
      </c>
      <c r="C235" s="372">
        <v>114679.7</v>
      </c>
      <c r="D235" s="372">
        <v>839604.3</v>
      </c>
      <c r="E235" s="373">
        <v>555216.19999999995</v>
      </c>
      <c r="F235" s="373">
        <v>44940</v>
      </c>
      <c r="G235" s="373">
        <v>191051.7</v>
      </c>
      <c r="H235" s="373">
        <v>17717.2</v>
      </c>
      <c r="I235" s="373">
        <v>28909</v>
      </c>
      <c r="J235" s="373">
        <v>1770.2</v>
      </c>
      <c r="K235" s="372">
        <v>14158.2</v>
      </c>
      <c r="L235" s="374">
        <v>135759.4</v>
      </c>
      <c r="M235" s="375">
        <v>32632.9</v>
      </c>
      <c r="N235" s="374">
        <v>832682.9</v>
      </c>
      <c r="O235" s="376">
        <v>948157.1</v>
      </c>
      <c r="P235" s="375">
        <v>567257.30000000005</v>
      </c>
      <c r="Q235" s="377">
        <v>44218.5</v>
      </c>
      <c r="R235" s="378">
        <v>280040</v>
      </c>
      <c r="S235" s="377">
        <v>5295.9</v>
      </c>
      <c r="T235" s="378">
        <v>51345.3</v>
      </c>
      <c r="U235" s="377">
        <v>0</v>
      </c>
      <c r="V235" s="379">
        <v>138660.6</v>
      </c>
      <c r="W235" s="379">
        <v>-254134.8</v>
      </c>
      <c r="X235" s="380"/>
      <c r="Y235" s="381">
        <v>4.1601999999999997</v>
      </c>
      <c r="Z235" s="381">
        <v>3.0253999999999999</v>
      </c>
      <c r="AA235" s="381">
        <v>1.3751</v>
      </c>
      <c r="AB235" s="382">
        <v>18582.2</v>
      </c>
      <c r="AC235" s="383"/>
    </row>
    <row r="236" spans="1:29" s="384" customFormat="1" ht="11.25" customHeight="1">
      <c r="A236" s="296" t="s">
        <v>288</v>
      </c>
      <c r="B236" s="371">
        <v>980377.3</v>
      </c>
      <c r="C236" s="372">
        <v>116657</v>
      </c>
      <c r="D236" s="372">
        <v>847966.8</v>
      </c>
      <c r="E236" s="373">
        <v>557812.5</v>
      </c>
      <c r="F236" s="373">
        <v>44056.2</v>
      </c>
      <c r="G236" s="373">
        <v>194344.4</v>
      </c>
      <c r="H236" s="373">
        <v>17672.900000000001</v>
      </c>
      <c r="I236" s="373">
        <v>31473</v>
      </c>
      <c r="J236" s="373">
        <v>2607.6</v>
      </c>
      <c r="K236" s="372">
        <v>15753.5</v>
      </c>
      <c r="L236" s="374">
        <v>132848.9</v>
      </c>
      <c r="M236" s="375">
        <v>31848.3</v>
      </c>
      <c r="N236" s="374">
        <v>847528.3</v>
      </c>
      <c r="O236" s="376">
        <v>957525.7</v>
      </c>
      <c r="P236" s="375">
        <v>569333.9</v>
      </c>
      <c r="Q236" s="377">
        <v>48670.3</v>
      </c>
      <c r="R236" s="378">
        <v>283401.2</v>
      </c>
      <c r="S236" s="377">
        <v>5263.6</v>
      </c>
      <c r="T236" s="378">
        <v>50856.7</v>
      </c>
      <c r="U236" s="377">
        <v>0</v>
      </c>
      <c r="V236" s="379">
        <v>148921</v>
      </c>
      <c r="W236" s="379">
        <v>-258918.39999999999</v>
      </c>
      <c r="X236" s="380"/>
      <c r="Y236" s="381">
        <v>4.1712999999999996</v>
      </c>
      <c r="Z236" s="381">
        <v>3.0344000000000002</v>
      </c>
      <c r="AA236" s="381">
        <v>1.3747</v>
      </c>
      <c r="AB236" s="382">
        <v>18909.5</v>
      </c>
      <c r="AC236" s="383"/>
    </row>
    <row r="237" spans="1:29" s="384" customFormat="1" ht="11.25" customHeight="1">
      <c r="A237" s="296" t="s">
        <v>289</v>
      </c>
      <c r="B237" s="371">
        <v>986142.2</v>
      </c>
      <c r="C237" s="372">
        <v>119260.9</v>
      </c>
      <c r="D237" s="372">
        <v>850492.6</v>
      </c>
      <c r="E237" s="373">
        <v>559518.9</v>
      </c>
      <c r="F237" s="373">
        <v>46727.9</v>
      </c>
      <c r="G237" s="373">
        <v>192254.8</v>
      </c>
      <c r="H237" s="373">
        <v>17888.900000000001</v>
      </c>
      <c r="I237" s="373">
        <v>30064.6</v>
      </c>
      <c r="J237" s="373">
        <v>4037.6</v>
      </c>
      <c r="K237" s="372">
        <v>16388.599999999999</v>
      </c>
      <c r="L237" s="374">
        <v>126943</v>
      </c>
      <c r="M237" s="375">
        <v>30228.799999999999</v>
      </c>
      <c r="N237" s="374">
        <v>859199.2</v>
      </c>
      <c r="O237" s="376">
        <v>962627.7</v>
      </c>
      <c r="P237" s="375">
        <v>573332</v>
      </c>
      <c r="Q237" s="377">
        <v>46021.5</v>
      </c>
      <c r="R237" s="378">
        <v>287313.40000000002</v>
      </c>
      <c r="S237" s="377">
        <v>5251</v>
      </c>
      <c r="T237" s="378">
        <v>50709.7</v>
      </c>
      <c r="U237" s="377">
        <v>0</v>
      </c>
      <c r="V237" s="379">
        <v>156539.29999999999</v>
      </c>
      <c r="W237" s="379">
        <v>-259967.8</v>
      </c>
      <c r="X237" s="380"/>
      <c r="Y237" s="381">
        <v>4.1993999999999998</v>
      </c>
      <c r="Z237" s="381">
        <v>3.044</v>
      </c>
      <c r="AA237" s="381">
        <v>1.3795999999999999</v>
      </c>
      <c r="AB237" s="382">
        <v>18365.900000000001</v>
      </c>
      <c r="AC237" s="383"/>
    </row>
    <row r="238" spans="1:29" s="384" customFormat="1" ht="11.25" customHeight="1">
      <c r="A238" s="296" t="s">
        <v>290</v>
      </c>
      <c r="B238" s="371">
        <v>991120</v>
      </c>
      <c r="C238" s="372">
        <v>119648.8</v>
      </c>
      <c r="D238" s="372">
        <v>855352.1</v>
      </c>
      <c r="E238" s="373">
        <v>558781.80000000005</v>
      </c>
      <c r="F238" s="373">
        <v>47806.400000000001</v>
      </c>
      <c r="G238" s="373">
        <v>195695.8</v>
      </c>
      <c r="H238" s="373">
        <v>18205.5</v>
      </c>
      <c r="I238" s="373">
        <v>31017.3</v>
      </c>
      <c r="J238" s="373">
        <v>3845.2</v>
      </c>
      <c r="K238" s="372">
        <v>16119.1</v>
      </c>
      <c r="L238" s="374">
        <v>142259.70000000001</v>
      </c>
      <c r="M238" s="375">
        <v>34345.699999999997</v>
      </c>
      <c r="N238" s="374">
        <v>848860.3</v>
      </c>
      <c r="O238" s="376">
        <v>964837.4</v>
      </c>
      <c r="P238" s="375">
        <v>574799.80000000005</v>
      </c>
      <c r="Q238" s="377">
        <v>44497.9</v>
      </c>
      <c r="R238" s="378">
        <v>289798.59999999998</v>
      </c>
      <c r="S238" s="377">
        <v>5227.6000000000004</v>
      </c>
      <c r="T238" s="378">
        <v>50513.5</v>
      </c>
      <c r="U238" s="377">
        <v>0</v>
      </c>
      <c r="V238" s="379">
        <v>142370.6</v>
      </c>
      <c r="W238" s="379">
        <v>-258347.6</v>
      </c>
      <c r="X238" s="380"/>
      <c r="Y238" s="381">
        <v>4.1420000000000003</v>
      </c>
      <c r="Z238" s="381">
        <v>3.0434999999999999</v>
      </c>
      <c r="AA238" s="381">
        <v>1.3609</v>
      </c>
      <c r="AB238" s="382">
        <v>19474</v>
      </c>
      <c r="AC238" s="383"/>
    </row>
    <row r="239" spans="1:29" s="384" customFormat="1" ht="11.25" customHeight="1">
      <c r="A239" s="296" t="s">
        <v>966</v>
      </c>
      <c r="B239" s="371">
        <v>996171.2</v>
      </c>
      <c r="C239" s="372">
        <v>120827.5</v>
      </c>
      <c r="D239" s="372">
        <v>859262</v>
      </c>
      <c r="E239" s="373">
        <v>561033.80000000005</v>
      </c>
      <c r="F239" s="373">
        <v>46707.9</v>
      </c>
      <c r="G239" s="373">
        <v>199431.3</v>
      </c>
      <c r="H239" s="373">
        <v>18097.599999999999</v>
      </c>
      <c r="I239" s="373">
        <v>28575.8</v>
      </c>
      <c r="J239" s="373">
        <v>5415.5</v>
      </c>
      <c r="K239" s="372">
        <v>16081.7</v>
      </c>
      <c r="L239" s="374">
        <v>144033.1</v>
      </c>
      <c r="M239" s="375">
        <v>34615.9</v>
      </c>
      <c r="N239" s="374">
        <v>852138</v>
      </c>
      <c r="O239" s="376">
        <v>975125.9</v>
      </c>
      <c r="P239" s="375">
        <v>578638.6</v>
      </c>
      <c r="Q239" s="377">
        <v>47258.3</v>
      </c>
      <c r="R239" s="378">
        <v>293327.3</v>
      </c>
      <c r="S239" s="377">
        <v>5317</v>
      </c>
      <c r="T239" s="378">
        <v>50584.7</v>
      </c>
      <c r="U239" s="377">
        <v>0</v>
      </c>
      <c r="V239" s="379">
        <v>142450.79999999999</v>
      </c>
      <c r="W239" s="379">
        <v>-265438.7</v>
      </c>
      <c r="X239" s="380"/>
      <c r="Y239" s="381">
        <v>4.1608999999999998</v>
      </c>
      <c r="Z239" s="381">
        <v>3.0472999999999999</v>
      </c>
      <c r="AA239" s="381">
        <v>1.3653999999999999</v>
      </c>
      <c r="AB239" s="382">
        <v>19422.3</v>
      </c>
      <c r="AC239" s="383"/>
    </row>
    <row r="240" spans="1:29" s="384" customFormat="1" ht="11.25" customHeight="1">
      <c r="A240" s="296" t="s">
        <v>291</v>
      </c>
      <c r="B240" s="371">
        <v>1002137.3</v>
      </c>
      <c r="C240" s="372">
        <v>122208.9</v>
      </c>
      <c r="D240" s="372">
        <v>863560.3</v>
      </c>
      <c r="E240" s="373">
        <v>563905.80000000005</v>
      </c>
      <c r="F240" s="373">
        <v>48716.1</v>
      </c>
      <c r="G240" s="373">
        <v>199944.4</v>
      </c>
      <c r="H240" s="373">
        <v>18560.400000000001</v>
      </c>
      <c r="I240" s="373">
        <v>27704.400000000001</v>
      </c>
      <c r="J240" s="373">
        <v>4729.1000000000004</v>
      </c>
      <c r="K240" s="372">
        <v>16368.1</v>
      </c>
      <c r="L240" s="374">
        <v>152863.70000000001</v>
      </c>
      <c r="M240" s="375">
        <v>36710.800000000003</v>
      </c>
      <c r="N240" s="374">
        <v>849273.6</v>
      </c>
      <c r="O240" s="376">
        <v>974892.2</v>
      </c>
      <c r="P240" s="375">
        <v>581446.6</v>
      </c>
      <c r="Q240" s="377">
        <v>45543.6</v>
      </c>
      <c r="R240" s="378">
        <v>291721.7</v>
      </c>
      <c r="S240" s="377">
        <v>5351.8</v>
      </c>
      <c r="T240" s="378">
        <v>50828.5</v>
      </c>
      <c r="U240" s="377">
        <v>0</v>
      </c>
      <c r="V240" s="379">
        <v>140515.79999999999</v>
      </c>
      <c r="W240" s="379">
        <v>-266134.40000000002</v>
      </c>
      <c r="X240" s="380"/>
      <c r="Y240" s="381">
        <v>4.1639999999999997</v>
      </c>
      <c r="Z240" s="381">
        <v>3.1093999999999999</v>
      </c>
      <c r="AA240" s="381">
        <v>1.3391999999999999</v>
      </c>
      <c r="AB240" s="382">
        <v>19751.599999999999</v>
      </c>
      <c r="AC240" s="383"/>
    </row>
    <row r="241" spans="1:29" s="384" customFormat="1" ht="11.25" customHeight="1">
      <c r="A241" s="296" t="s">
        <v>292</v>
      </c>
      <c r="B241" s="371">
        <v>1020561.1</v>
      </c>
      <c r="C241" s="372">
        <v>124985.7</v>
      </c>
      <c r="D241" s="372">
        <v>878142.7</v>
      </c>
      <c r="E241" s="373">
        <v>566041.5</v>
      </c>
      <c r="F241" s="373">
        <v>56804.800000000003</v>
      </c>
      <c r="G241" s="373">
        <v>205448.1</v>
      </c>
      <c r="H241" s="373">
        <v>18988.3</v>
      </c>
      <c r="I241" s="373">
        <v>28060.7</v>
      </c>
      <c r="J241" s="373">
        <v>2799.3</v>
      </c>
      <c r="K241" s="372">
        <v>17432.7</v>
      </c>
      <c r="L241" s="374">
        <v>162128.79999999999</v>
      </c>
      <c r="M241" s="375">
        <v>38483.9</v>
      </c>
      <c r="N241" s="374">
        <v>858432.3</v>
      </c>
      <c r="O241" s="376">
        <v>988590.9</v>
      </c>
      <c r="P241" s="375">
        <v>587135.9</v>
      </c>
      <c r="Q241" s="377">
        <v>47856.7</v>
      </c>
      <c r="R241" s="378">
        <v>297118.59999999998</v>
      </c>
      <c r="S241" s="377">
        <v>5408.9</v>
      </c>
      <c r="T241" s="378">
        <v>51070.5</v>
      </c>
      <c r="U241" s="377">
        <v>0.2</v>
      </c>
      <c r="V241" s="379">
        <v>149352.5</v>
      </c>
      <c r="W241" s="379">
        <v>-279511.09999999998</v>
      </c>
      <c r="X241" s="380"/>
      <c r="Y241" s="381">
        <v>4.2129000000000003</v>
      </c>
      <c r="Z241" s="381">
        <v>3.1964999999999999</v>
      </c>
      <c r="AA241" s="381">
        <v>1.3180000000000001</v>
      </c>
      <c r="AB241" s="382">
        <v>19360.400000000001</v>
      </c>
      <c r="AC241" s="383"/>
    </row>
    <row r="242" spans="1:29" s="384" customFormat="1" ht="11.25" customHeight="1">
      <c r="A242" s="296" t="s">
        <v>293</v>
      </c>
      <c r="B242" s="371">
        <v>1021824.2</v>
      </c>
      <c r="C242" s="372">
        <v>124388.8</v>
      </c>
      <c r="D242" s="372">
        <v>878965.5</v>
      </c>
      <c r="E242" s="373">
        <v>567283.80000000005</v>
      </c>
      <c r="F242" s="373">
        <v>53389.2</v>
      </c>
      <c r="G242" s="373">
        <v>208873.60000000001</v>
      </c>
      <c r="H242" s="373">
        <v>18932</v>
      </c>
      <c r="I242" s="373">
        <v>28421.1</v>
      </c>
      <c r="J242" s="373">
        <v>2065.9</v>
      </c>
      <c r="K242" s="372">
        <v>18469.900000000001</v>
      </c>
      <c r="L242" s="374">
        <v>159513.4</v>
      </c>
      <c r="M242" s="375">
        <v>38202.199999999997</v>
      </c>
      <c r="N242" s="374">
        <v>862310.8</v>
      </c>
      <c r="O242" s="376">
        <v>994451.8</v>
      </c>
      <c r="P242" s="375">
        <v>590208.30000000005</v>
      </c>
      <c r="Q242" s="377">
        <v>46576.2</v>
      </c>
      <c r="R242" s="378">
        <v>301036</v>
      </c>
      <c r="S242" s="377">
        <v>5492.9</v>
      </c>
      <c r="T242" s="378">
        <v>51138.1</v>
      </c>
      <c r="U242" s="377">
        <v>0.2</v>
      </c>
      <c r="V242" s="379">
        <v>155477.79999999999</v>
      </c>
      <c r="W242" s="379">
        <v>-287618.8</v>
      </c>
      <c r="X242" s="380"/>
      <c r="Y242" s="381">
        <v>4.1755000000000004</v>
      </c>
      <c r="Z242" s="381">
        <v>3.2972999999999999</v>
      </c>
      <c r="AA242" s="381">
        <v>1.2663</v>
      </c>
      <c r="AB242" s="382">
        <v>19425.2</v>
      </c>
      <c r="AC242" s="383"/>
    </row>
    <row r="243" spans="1:29" s="384" customFormat="1" ht="11.25" customHeight="1">
      <c r="A243" s="296" t="s">
        <v>294</v>
      </c>
      <c r="B243" s="371">
        <v>1028665.1</v>
      </c>
      <c r="C243" s="372">
        <v>125901.7</v>
      </c>
      <c r="D243" s="372">
        <v>886028.7</v>
      </c>
      <c r="E243" s="373">
        <v>571784.9</v>
      </c>
      <c r="F243" s="373">
        <v>53497.5</v>
      </c>
      <c r="G243" s="373">
        <v>209580.9</v>
      </c>
      <c r="H243" s="373">
        <v>19063.900000000001</v>
      </c>
      <c r="I243" s="373">
        <v>27065.200000000001</v>
      </c>
      <c r="J243" s="373">
        <v>5036.3999999999996</v>
      </c>
      <c r="K243" s="372">
        <v>16734.7</v>
      </c>
      <c r="L243" s="374">
        <v>157084.20000000001</v>
      </c>
      <c r="M243" s="375">
        <v>37362.800000000003</v>
      </c>
      <c r="N243" s="374">
        <v>871580.9</v>
      </c>
      <c r="O243" s="376">
        <v>997931.4</v>
      </c>
      <c r="P243" s="375">
        <v>592068.19999999995</v>
      </c>
      <c r="Q243" s="377">
        <v>49117.7</v>
      </c>
      <c r="R243" s="378">
        <v>299694.7</v>
      </c>
      <c r="S243" s="377">
        <v>5548.4</v>
      </c>
      <c r="T243" s="378">
        <v>51502.3</v>
      </c>
      <c r="U243" s="377">
        <v>0.2</v>
      </c>
      <c r="V243" s="379">
        <v>152724.1</v>
      </c>
      <c r="W243" s="379">
        <v>-279074.59999999998</v>
      </c>
      <c r="X243" s="380"/>
      <c r="Y243" s="381">
        <v>4.2042999999999999</v>
      </c>
      <c r="Z243" s="381">
        <v>3.3458999999999999</v>
      </c>
      <c r="AA243" s="381">
        <v>1.2565999999999999</v>
      </c>
      <c r="AB243" s="382">
        <v>18810.599999999999</v>
      </c>
      <c r="AC243" s="383"/>
    </row>
    <row r="244" spans="1:29" s="384" customFormat="1" ht="11.25" customHeight="1">
      <c r="A244" s="296" t="s">
        <v>295</v>
      </c>
      <c r="B244" s="371">
        <v>1033417.8</v>
      </c>
      <c r="C244" s="372">
        <v>127106.5</v>
      </c>
      <c r="D244" s="372">
        <v>890552.3</v>
      </c>
      <c r="E244" s="373">
        <v>576404</v>
      </c>
      <c r="F244" s="373">
        <v>49775</v>
      </c>
      <c r="G244" s="373">
        <v>213482.8</v>
      </c>
      <c r="H244" s="373">
        <v>18837.2</v>
      </c>
      <c r="I244" s="373">
        <v>27060.3</v>
      </c>
      <c r="J244" s="373">
        <v>4993.1000000000004</v>
      </c>
      <c r="K244" s="372">
        <v>15759</v>
      </c>
      <c r="L244" s="374">
        <v>160633.70000000001</v>
      </c>
      <c r="M244" s="375">
        <v>38416.199999999997</v>
      </c>
      <c r="N244" s="374">
        <v>872784.1</v>
      </c>
      <c r="O244" s="376">
        <v>1005972</v>
      </c>
      <c r="P244" s="375">
        <v>593456.19999999995</v>
      </c>
      <c r="Q244" s="377">
        <v>51973.3</v>
      </c>
      <c r="R244" s="378">
        <v>302990.59999999998</v>
      </c>
      <c r="S244" s="377">
        <v>5621.4</v>
      </c>
      <c r="T244" s="378">
        <v>51930.3</v>
      </c>
      <c r="U244" s="377">
        <v>0.2</v>
      </c>
      <c r="V244" s="379">
        <v>150509.1</v>
      </c>
      <c r="W244" s="379">
        <v>-283697</v>
      </c>
      <c r="X244" s="380"/>
      <c r="Y244" s="381">
        <v>4.1814</v>
      </c>
      <c r="Z244" s="381">
        <v>3.3605</v>
      </c>
      <c r="AA244" s="381">
        <v>1.2443</v>
      </c>
      <c r="AB244" s="382">
        <v>19775.8</v>
      </c>
      <c r="AC244" s="383"/>
    </row>
    <row r="245" spans="1:29" s="384" customFormat="1" ht="11.25" customHeight="1">
      <c r="A245" s="296" t="s">
        <v>967</v>
      </c>
      <c r="B245" s="371">
        <v>1061072.8999999999</v>
      </c>
      <c r="C245" s="372">
        <v>130026.1</v>
      </c>
      <c r="D245" s="372">
        <v>914323.2</v>
      </c>
      <c r="E245" s="373">
        <v>591763.69999999995</v>
      </c>
      <c r="F245" s="373">
        <v>51589.7</v>
      </c>
      <c r="G245" s="373">
        <v>225845.8</v>
      </c>
      <c r="H245" s="373">
        <v>18108.2</v>
      </c>
      <c r="I245" s="373">
        <v>23977.8</v>
      </c>
      <c r="J245" s="373">
        <v>3037.9</v>
      </c>
      <c r="K245" s="372">
        <v>16723.599999999999</v>
      </c>
      <c r="L245" s="374">
        <v>163741.4</v>
      </c>
      <c r="M245" s="375">
        <v>38416.199999999997</v>
      </c>
      <c r="N245" s="374">
        <v>897331.5</v>
      </c>
      <c r="O245" s="376">
        <v>1005749.1</v>
      </c>
      <c r="P245" s="375">
        <v>593071.9</v>
      </c>
      <c r="Q245" s="377">
        <v>54959.199999999997</v>
      </c>
      <c r="R245" s="378">
        <v>298827</v>
      </c>
      <c r="S245" s="377">
        <v>5694.1</v>
      </c>
      <c r="T245" s="378">
        <v>53196.6</v>
      </c>
      <c r="U245" s="377">
        <v>0.2</v>
      </c>
      <c r="V245" s="379">
        <v>168748.9</v>
      </c>
      <c r="W245" s="379">
        <v>-277166.5</v>
      </c>
      <c r="X245" s="380"/>
      <c r="Y245" s="381">
        <v>4.2622999999999998</v>
      </c>
      <c r="Z245" s="381">
        <v>3.5072000000000001</v>
      </c>
      <c r="AA245" s="381">
        <v>1.2153</v>
      </c>
      <c r="AB245" s="382">
        <v>18950.599999999999</v>
      </c>
      <c r="AC245" s="383"/>
    </row>
    <row r="246" spans="1:29" s="385" customFormat="1">
      <c r="A246" s="296" t="s">
        <v>621</v>
      </c>
      <c r="B246" s="386">
        <v>1045065.3</v>
      </c>
      <c r="C246" s="386">
        <v>130185.1</v>
      </c>
      <c r="D246" s="386">
        <v>902239.3</v>
      </c>
      <c r="E246" s="386">
        <v>596646.40000000002</v>
      </c>
      <c r="F246" s="386">
        <v>49731.9</v>
      </c>
      <c r="G246" s="386">
        <v>211353.9</v>
      </c>
      <c r="H246" s="386">
        <v>18277.099999999999</v>
      </c>
      <c r="I246" s="386">
        <v>23898.5</v>
      </c>
      <c r="J246" s="386">
        <v>2331.6</v>
      </c>
      <c r="K246" s="386">
        <v>12640.9</v>
      </c>
      <c r="L246" s="386">
        <v>166767.4</v>
      </c>
      <c r="M246" s="386">
        <v>39630.1</v>
      </c>
      <c r="N246" s="386">
        <v>878297.9</v>
      </c>
      <c r="O246" s="386">
        <v>1023961.7</v>
      </c>
      <c r="P246" s="386">
        <v>611924.9</v>
      </c>
      <c r="Q246" s="386">
        <v>51417.8</v>
      </c>
      <c r="R246" s="386">
        <v>301024.8</v>
      </c>
      <c r="S246" s="386">
        <v>5696.5</v>
      </c>
      <c r="T246" s="386">
        <v>53897.4</v>
      </c>
      <c r="U246" s="386">
        <v>0.2</v>
      </c>
      <c r="V246" s="386">
        <v>159822.29999999999</v>
      </c>
      <c r="W246" s="386">
        <v>-305486.09999999998</v>
      </c>
      <c r="X246" s="386"/>
      <c r="Y246" s="387">
        <v>4.2081</v>
      </c>
      <c r="Z246" s="387">
        <v>3.7204000000000002</v>
      </c>
      <c r="AA246" s="387">
        <v>1.1311</v>
      </c>
      <c r="AB246" s="386">
        <v>19359.099999999999</v>
      </c>
    </row>
    <row r="247" spans="1:29" s="385" customFormat="1">
      <c r="A247" s="296" t="s">
        <v>622</v>
      </c>
      <c r="B247" s="386">
        <v>1053015.8</v>
      </c>
      <c r="C247" s="386">
        <v>131658.1</v>
      </c>
      <c r="D247" s="386">
        <v>907102.4</v>
      </c>
      <c r="E247" s="386">
        <v>603276.80000000005</v>
      </c>
      <c r="F247" s="386">
        <v>46073.9</v>
      </c>
      <c r="G247" s="386">
        <v>209567</v>
      </c>
      <c r="H247" s="386">
        <v>18342.8</v>
      </c>
      <c r="I247" s="386">
        <v>27226.9</v>
      </c>
      <c r="J247" s="386">
        <v>2615.1</v>
      </c>
      <c r="K247" s="386">
        <v>14255.2</v>
      </c>
      <c r="L247" s="386">
        <v>175131.8</v>
      </c>
      <c r="M247" s="386">
        <v>42205.5</v>
      </c>
      <c r="N247" s="386">
        <v>877883.9</v>
      </c>
      <c r="O247" s="386">
        <v>1021062.6</v>
      </c>
      <c r="P247" s="386">
        <v>607261.4</v>
      </c>
      <c r="Q247" s="386">
        <v>52575.8</v>
      </c>
      <c r="R247" s="386">
        <v>302076</v>
      </c>
      <c r="S247" s="386">
        <v>5674</v>
      </c>
      <c r="T247" s="386">
        <v>53475.3</v>
      </c>
      <c r="U247" s="386">
        <v>0.2</v>
      </c>
      <c r="V247" s="386">
        <v>158674.1</v>
      </c>
      <c r="W247" s="386">
        <v>-301852.79999999999</v>
      </c>
      <c r="X247" s="386"/>
      <c r="Y247" s="387">
        <v>4.1494999999999997</v>
      </c>
      <c r="Z247" s="387">
        <v>3.698</v>
      </c>
      <c r="AA247" s="387">
        <v>1.1221000000000001</v>
      </c>
      <c r="AB247" s="386">
        <v>20323</v>
      </c>
    </row>
    <row r="248" spans="1:29" s="385" customFormat="1">
      <c r="A248" s="296" t="s">
        <v>623</v>
      </c>
      <c r="B248" s="386">
        <v>1067548.6000000001</v>
      </c>
      <c r="C248" s="386">
        <v>133421.9</v>
      </c>
      <c r="D248" s="386">
        <v>917427</v>
      </c>
      <c r="E248" s="386">
        <v>604702.30000000005</v>
      </c>
      <c r="F248" s="386">
        <v>46080.4</v>
      </c>
      <c r="G248" s="386">
        <v>216211.7</v>
      </c>
      <c r="H248" s="386">
        <v>18517.900000000001</v>
      </c>
      <c r="I248" s="386">
        <v>29630.6</v>
      </c>
      <c r="J248" s="386">
        <v>2284.1</v>
      </c>
      <c r="K248" s="386">
        <v>16699.7</v>
      </c>
      <c r="L248" s="386">
        <v>183800.8</v>
      </c>
      <c r="M248" s="386">
        <v>44950</v>
      </c>
      <c r="N248" s="386">
        <v>883747.9</v>
      </c>
      <c r="O248" s="386">
        <v>1032282.3</v>
      </c>
      <c r="P248" s="386">
        <v>610496.5</v>
      </c>
      <c r="Q248" s="386">
        <v>57480.5</v>
      </c>
      <c r="R248" s="386">
        <v>305504.40000000002</v>
      </c>
      <c r="S248" s="386">
        <v>5660.1</v>
      </c>
      <c r="T248" s="386">
        <v>53140.7</v>
      </c>
      <c r="U248" s="386">
        <v>0.2</v>
      </c>
      <c r="V248" s="386">
        <v>153012.1</v>
      </c>
      <c r="W248" s="386">
        <v>-301546.5</v>
      </c>
      <c r="X248" s="386"/>
      <c r="Y248" s="387">
        <v>4.0890000000000004</v>
      </c>
      <c r="Z248" s="387">
        <v>3.8125</v>
      </c>
      <c r="AA248" s="387">
        <v>1.0725</v>
      </c>
      <c r="AB248" s="386">
        <v>21659.200000000001</v>
      </c>
    </row>
    <row r="249" spans="1:29" s="385" customFormat="1">
      <c r="A249" s="296" t="s">
        <v>624</v>
      </c>
      <c r="B249" s="386">
        <v>1057355.6000000001</v>
      </c>
      <c r="C249" s="386">
        <v>135055.20000000001</v>
      </c>
      <c r="D249" s="386">
        <v>908386.5</v>
      </c>
      <c r="E249" s="386">
        <v>603288.9</v>
      </c>
      <c r="F249" s="386">
        <v>46130.8</v>
      </c>
      <c r="G249" s="386">
        <v>209866.6</v>
      </c>
      <c r="H249" s="386">
        <v>18574.3</v>
      </c>
      <c r="I249" s="386">
        <v>28301.3</v>
      </c>
      <c r="J249" s="386">
        <v>2224.6</v>
      </c>
      <c r="K249" s="386">
        <v>13914</v>
      </c>
      <c r="L249" s="386">
        <v>174736.9</v>
      </c>
      <c r="M249" s="386">
        <v>43319.3</v>
      </c>
      <c r="N249" s="386">
        <v>882618.7</v>
      </c>
      <c r="O249" s="386">
        <v>1025442.6</v>
      </c>
      <c r="P249" s="386">
        <v>609556.69999999995</v>
      </c>
      <c r="Q249" s="386">
        <v>53897.1</v>
      </c>
      <c r="R249" s="386">
        <v>303312.90000000002</v>
      </c>
      <c r="S249" s="386">
        <v>5635.2</v>
      </c>
      <c r="T249" s="386">
        <v>53040.5</v>
      </c>
      <c r="U249" s="386">
        <v>0.2</v>
      </c>
      <c r="V249" s="386">
        <v>150147</v>
      </c>
      <c r="W249" s="386">
        <v>-292970.90000000002</v>
      </c>
      <c r="X249" s="386"/>
      <c r="Y249" s="387">
        <v>4.0336999999999996</v>
      </c>
      <c r="Z249" s="387">
        <v>3.5987</v>
      </c>
      <c r="AA249" s="387">
        <v>1.1209</v>
      </c>
      <c r="AB249" s="386">
        <v>22022.2</v>
      </c>
    </row>
    <row r="250" spans="1:29" s="385" customFormat="1">
      <c r="A250" s="296" t="s">
        <v>625</v>
      </c>
      <c r="B250" s="386">
        <v>1066695</v>
      </c>
      <c r="C250" s="386">
        <v>138099.70000000001</v>
      </c>
      <c r="D250" s="386">
        <v>914641.2</v>
      </c>
      <c r="E250" s="386">
        <v>605212.4</v>
      </c>
      <c r="F250" s="386">
        <v>44171.4</v>
      </c>
      <c r="G250" s="386">
        <v>213986.9</v>
      </c>
      <c r="H250" s="386">
        <v>18821.5</v>
      </c>
      <c r="I250" s="386">
        <v>30368.1</v>
      </c>
      <c r="J250" s="386">
        <v>2081</v>
      </c>
      <c r="K250" s="386">
        <v>13954.1</v>
      </c>
      <c r="L250" s="386">
        <v>177429.1</v>
      </c>
      <c r="M250" s="386">
        <v>42960</v>
      </c>
      <c r="N250" s="386">
        <v>889265.9</v>
      </c>
      <c r="O250" s="386">
        <v>1039453.4</v>
      </c>
      <c r="P250" s="386">
        <v>619335.30000000005</v>
      </c>
      <c r="Q250" s="386">
        <v>54385.8</v>
      </c>
      <c r="R250" s="386">
        <v>307083.90000000002</v>
      </c>
      <c r="S250" s="386">
        <v>5659.8</v>
      </c>
      <c r="T250" s="386">
        <v>52988.4</v>
      </c>
      <c r="U250" s="386">
        <v>0.2</v>
      </c>
      <c r="V250" s="386">
        <v>150572.6</v>
      </c>
      <c r="W250" s="386">
        <v>-300760</v>
      </c>
      <c r="X250" s="386"/>
      <c r="Y250" s="387">
        <v>4.1300999999999997</v>
      </c>
      <c r="Z250" s="387">
        <v>3.7671000000000001</v>
      </c>
      <c r="AA250" s="387">
        <v>1.0964</v>
      </c>
      <c r="AB250" s="386">
        <v>21343.4</v>
      </c>
    </row>
    <row r="251" spans="1:29" s="385" customFormat="1">
      <c r="A251" s="296" t="s">
        <v>968</v>
      </c>
      <c r="B251" s="386">
        <v>1078604.2</v>
      </c>
      <c r="C251" s="386">
        <v>139082.70000000001</v>
      </c>
      <c r="D251" s="386">
        <v>926814.6</v>
      </c>
      <c r="E251" s="386">
        <v>608881.6</v>
      </c>
      <c r="F251" s="386">
        <v>44387.4</v>
      </c>
      <c r="G251" s="386">
        <v>224198.5</v>
      </c>
      <c r="H251" s="386">
        <v>19156.8</v>
      </c>
      <c r="I251" s="386">
        <v>27522.9</v>
      </c>
      <c r="J251" s="386">
        <v>2667.4</v>
      </c>
      <c r="K251" s="386">
        <v>12707</v>
      </c>
      <c r="L251" s="386">
        <v>169125.8</v>
      </c>
      <c r="M251" s="386">
        <v>40321.800000000003</v>
      </c>
      <c r="N251" s="386">
        <v>909478.40000000002</v>
      </c>
      <c r="O251" s="386">
        <v>1052500</v>
      </c>
      <c r="P251" s="386">
        <v>624564.6</v>
      </c>
      <c r="Q251" s="386">
        <v>56098.7</v>
      </c>
      <c r="R251" s="386">
        <v>313335.59999999998</v>
      </c>
      <c r="S251" s="386">
        <v>5736.3</v>
      </c>
      <c r="T251" s="386">
        <v>52764.7</v>
      </c>
      <c r="U251" s="386">
        <v>0.2</v>
      </c>
      <c r="V251" s="386">
        <v>158891.5</v>
      </c>
      <c r="W251" s="386">
        <v>-301913.09999999998</v>
      </c>
      <c r="X251" s="386"/>
      <c r="Y251" s="387">
        <v>4.1943999999999999</v>
      </c>
      <c r="Z251" s="387">
        <v>3.7645</v>
      </c>
      <c r="AA251" s="387">
        <v>1.1142000000000001</v>
      </c>
      <c r="AB251" s="386">
        <v>21341.3</v>
      </c>
    </row>
    <row r="252" spans="1:29" s="385" customFormat="1">
      <c r="A252" s="296" t="s">
        <v>626</v>
      </c>
      <c r="B252" s="386">
        <v>1088054.7</v>
      </c>
      <c r="C252" s="386">
        <v>141590.6</v>
      </c>
      <c r="D252" s="386">
        <v>932483.9</v>
      </c>
      <c r="E252" s="386">
        <v>613295.4</v>
      </c>
      <c r="F252" s="386">
        <v>48268.6</v>
      </c>
      <c r="G252" s="386">
        <v>222142.4</v>
      </c>
      <c r="H252" s="386">
        <v>19569</v>
      </c>
      <c r="I252" s="386">
        <v>26896.2</v>
      </c>
      <c r="J252" s="386">
        <v>2312.3000000000002</v>
      </c>
      <c r="K252" s="386">
        <v>13980.2</v>
      </c>
      <c r="L252" s="386">
        <v>168176</v>
      </c>
      <c r="M252" s="386">
        <v>40536.1</v>
      </c>
      <c r="N252" s="386">
        <v>919878.7</v>
      </c>
      <c r="O252" s="386">
        <v>1052121.3</v>
      </c>
      <c r="P252" s="386">
        <v>622948.9</v>
      </c>
      <c r="Q252" s="386">
        <v>56779.199999999997</v>
      </c>
      <c r="R252" s="386">
        <v>313898.3</v>
      </c>
      <c r="S252" s="386">
        <v>5787.3</v>
      </c>
      <c r="T252" s="386">
        <v>52707.3</v>
      </c>
      <c r="U252" s="386">
        <v>0.2</v>
      </c>
      <c r="V252" s="386">
        <v>164055.20000000001</v>
      </c>
      <c r="W252" s="386">
        <v>-296297.8</v>
      </c>
      <c r="X252" s="386"/>
      <c r="Y252" s="387">
        <v>4.1487999999999996</v>
      </c>
      <c r="Z252" s="387">
        <v>3.7928999999999999</v>
      </c>
      <c r="AA252" s="387">
        <v>1.0938000000000001</v>
      </c>
      <c r="AB252" s="386">
        <v>21691.5</v>
      </c>
    </row>
    <row r="253" spans="1:29" s="385" customFormat="1">
      <c r="A253" s="296" t="s">
        <v>627</v>
      </c>
      <c r="B253" s="386">
        <v>1095411.7</v>
      </c>
      <c r="C253" s="386">
        <v>143192.4</v>
      </c>
      <c r="D253" s="386">
        <v>940016.3</v>
      </c>
      <c r="E253" s="386">
        <v>617719.1</v>
      </c>
      <c r="F253" s="386">
        <v>48224.1</v>
      </c>
      <c r="G253" s="386">
        <v>224520.1</v>
      </c>
      <c r="H253" s="386">
        <v>19669.8</v>
      </c>
      <c r="I253" s="386">
        <v>27713.4</v>
      </c>
      <c r="J253" s="386">
        <v>2169.6999999999998</v>
      </c>
      <c r="K253" s="386">
        <v>12203</v>
      </c>
      <c r="L253" s="386">
        <v>169808.3</v>
      </c>
      <c r="M253" s="386">
        <v>40102.1</v>
      </c>
      <c r="N253" s="386">
        <v>925603.5</v>
      </c>
      <c r="O253" s="386">
        <v>1061159.1000000001</v>
      </c>
      <c r="P253" s="386">
        <v>625703.30000000005</v>
      </c>
      <c r="Q253" s="386">
        <v>56859</v>
      </c>
      <c r="R253" s="386">
        <v>320148.59999999998</v>
      </c>
      <c r="S253" s="386">
        <v>5844.8</v>
      </c>
      <c r="T253" s="386">
        <v>52603.199999999997</v>
      </c>
      <c r="U253" s="386">
        <v>0.2</v>
      </c>
      <c r="V253" s="386">
        <v>163496.70000000001</v>
      </c>
      <c r="W253" s="386">
        <v>-299052.3</v>
      </c>
      <c r="X253" s="386"/>
      <c r="Y253" s="387">
        <v>4.2343999999999999</v>
      </c>
      <c r="Z253" s="387">
        <v>3.778</v>
      </c>
      <c r="AA253" s="387">
        <v>1.1208</v>
      </c>
      <c r="AB253" s="386">
        <v>21399.1</v>
      </c>
    </row>
    <row r="254" spans="1:29" ht="11.25" customHeight="1">
      <c r="A254" s="296" t="s">
        <v>628</v>
      </c>
      <c r="B254" s="386">
        <v>1107486.8</v>
      </c>
      <c r="C254" s="386">
        <v>143214.5</v>
      </c>
      <c r="D254" s="386">
        <v>951096</v>
      </c>
      <c r="E254" s="386">
        <v>619533.30000000005</v>
      </c>
      <c r="F254" s="386">
        <v>47700.4</v>
      </c>
      <c r="G254" s="386">
        <v>233023</v>
      </c>
      <c r="H254" s="386">
        <v>19913.8</v>
      </c>
      <c r="I254" s="386">
        <v>28432</v>
      </c>
      <c r="J254" s="386">
        <v>2493.5</v>
      </c>
      <c r="K254" s="386">
        <v>13176.3</v>
      </c>
      <c r="L254" s="386">
        <v>177857.8</v>
      </c>
      <c r="M254" s="386">
        <v>41961.4</v>
      </c>
      <c r="N254" s="386">
        <v>929629.1</v>
      </c>
      <c r="O254" s="386">
        <v>1069650.8999999999</v>
      </c>
      <c r="P254" s="386">
        <v>626202.5</v>
      </c>
      <c r="Q254" s="386">
        <v>59339.9</v>
      </c>
      <c r="R254" s="386">
        <v>326014.5</v>
      </c>
      <c r="S254" s="386">
        <v>5915.3</v>
      </c>
      <c r="T254" s="386">
        <v>52178.5</v>
      </c>
      <c r="U254" s="386">
        <v>0.2</v>
      </c>
      <c r="V254" s="386">
        <v>162413.29999999999</v>
      </c>
      <c r="W254" s="386">
        <v>-302435.20000000001</v>
      </c>
      <c r="X254" s="386"/>
      <c r="Y254" s="387">
        <v>4.2385999999999999</v>
      </c>
      <c r="Z254" s="387">
        <v>3.7753999999999999</v>
      </c>
      <c r="AA254" s="387">
        <v>1.1227</v>
      </c>
      <c r="AB254" s="386">
        <v>21310.799999999999</v>
      </c>
      <c r="AC254" s="307"/>
    </row>
    <row r="255" spans="1:29" ht="11.25" customHeight="1">
      <c r="A255" s="296" t="s">
        <v>629</v>
      </c>
      <c r="B255" s="386">
        <v>1122712.6000000001</v>
      </c>
      <c r="C255" s="386">
        <v>146196.70000000001</v>
      </c>
      <c r="D255" s="386">
        <v>961101.4</v>
      </c>
      <c r="E255" s="386">
        <v>625729.5</v>
      </c>
      <c r="F255" s="386">
        <v>51734.1</v>
      </c>
      <c r="G255" s="386">
        <v>232377.2</v>
      </c>
      <c r="H255" s="386">
        <v>19933.099999999999</v>
      </c>
      <c r="I255" s="386">
        <v>28052.2</v>
      </c>
      <c r="J255" s="386">
        <v>3275.3</v>
      </c>
      <c r="K255" s="386">
        <v>15414.5</v>
      </c>
      <c r="L255" s="386">
        <v>187789.6</v>
      </c>
      <c r="M255" s="386">
        <v>44028.3</v>
      </c>
      <c r="N255" s="386">
        <v>934923</v>
      </c>
      <c r="O255" s="386">
        <v>1072250</v>
      </c>
      <c r="P255" s="386">
        <v>629865.19999999995</v>
      </c>
      <c r="Q255" s="386">
        <v>56874.2</v>
      </c>
      <c r="R255" s="386">
        <v>327184.8</v>
      </c>
      <c r="S255" s="386">
        <v>6018.3</v>
      </c>
      <c r="T255" s="386">
        <v>52307.3</v>
      </c>
      <c r="U255" s="386">
        <v>0.2</v>
      </c>
      <c r="V255" s="386">
        <v>175488.4</v>
      </c>
      <c r="W255" s="386">
        <v>-312815.40000000002</v>
      </c>
      <c r="X255" s="386"/>
      <c r="Y255" s="387">
        <v>4.2652000000000001</v>
      </c>
      <c r="Z255" s="387">
        <v>3.8748</v>
      </c>
      <c r="AA255" s="387">
        <v>1.1008</v>
      </c>
      <c r="AB255" s="386">
        <v>21592.3</v>
      </c>
      <c r="AC255" s="307"/>
    </row>
    <row r="256" spans="1:29" ht="11.25" customHeight="1">
      <c r="A256" s="296" t="s">
        <v>630</v>
      </c>
      <c r="B256" s="386">
        <v>1130264.8999999999</v>
      </c>
      <c r="C256" s="386">
        <v>147046.29999999999</v>
      </c>
      <c r="D256" s="386">
        <v>971247.4</v>
      </c>
      <c r="E256" s="386">
        <v>631101.80000000005</v>
      </c>
      <c r="F256" s="386">
        <v>50815.199999999997</v>
      </c>
      <c r="G256" s="386">
        <v>237818</v>
      </c>
      <c r="H256" s="386">
        <v>20107.099999999999</v>
      </c>
      <c r="I256" s="386">
        <v>27947.7</v>
      </c>
      <c r="J256" s="386">
        <v>3457.5</v>
      </c>
      <c r="K256" s="386">
        <v>11971.2</v>
      </c>
      <c r="L256" s="386">
        <v>203544.1</v>
      </c>
      <c r="M256" s="386">
        <v>47736.6</v>
      </c>
      <c r="N256" s="386">
        <v>926720.8</v>
      </c>
      <c r="O256" s="386">
        <v>1074445.7</v>
      </c>
      <c r="P256" s="386">
        <v>631353.5</v>
      </c>
      <c r="Q256" s="386">
        <v>56111.4</v>
      </c>
      <c r="R256" s="386">
        <v>328890.7</v>
      </c>
      <c r="S256" s="386">
        <v>6050.9</v>
      </c>
      <c r="T256" s="386">
        <v>52039</v>
      </c>
      <c r="U256" s="386">
        <v>0.2</v>
      </c>
      <c r="V256" s="386">
        <v>171436.7</v>
      </c>
      <c r="W256" s="386">
        <v>-319161.7</v>
      </c>
      <c r="X256" s="386"/>
      <c r="Y256" s="387">
        <v>4.2638999999999996</v>
      </c>
      <c r="Z256" s="387">
        <v>4.0304000000000002</v>
      </c>
      <c r="AA256" s="387">
        <v>1.0579000000000001</v>
      </c>
      <c r="AB256" s="386">
        <v>22460.400000000001</v>
      </c>
      <c r="AC256" s="307"/>
    </row>
    <row r="257" spans="1:29">
      <c r="A257" s="296" t="s">
        <v>969</v>
      </c>
      <c r="B257" s="386">
        <v>1155653.8999999999</v>
      </c>
      <c r="C257" s="386">
        <v>149673.4</v>
      </c>
      <c r="D257" s="386">
        <v>995910.1</v>
      </c>
      <c r="E257" s="386">
        <v>645867.30000000005</v>
      </c>
      <c r="F257" s="386">
        <v>51266.2</v>
      </c>
      <c r="G257" s="386">
        <v>249354.6</v>
      </c>
      <c r="H257" s="386">
        <v>19578.099999999999</v>
      </c>
      <c r="I257" s="386">
        <v>24489.9</v>
      </c>
      <c r="J257" s="386">
        <v>5354</v>
      </c>
      <c r="K257" s="386">
        <v>10070.4</v>
      </c>
      <c r="L257" s="386">
        <v>203429.5</v>
      </c>
      <c r="M257" s="386">
        <v>47736.6</v>
      </c>
      <c r="N257" s="386">
        <v>952224.4</v>
      </c>
      <c r="O257" s="386">
        <v>1076583.1000000001</v>
      </c>
      <c r="P257" s="386">
        <v>632550.69999999995</v>
      </c>
      <c r="Q257" s="386">
        <v>60396.9</v>
      </c>
      <c r="R257" s="386">
        <v>324505.40000000002</v>
      </c>
      <c r="S257" s="386">
        <v>6076.5</v>
      </c>
      <c r="T257" s="386">
        <v>53023</v>
      </c>
      <c r="U257" s="386">
        <v>30.7</v>
      </c>
      <c r="V257" s="386">
        <v>202816.8</v>
      </c>
      <c r="W257" s="386">
        <v>-327175.5</v>
      </c>
      <c r="X257" s="386"/>
      <c r="Y257" s="387">
        <v>4.2614999999999998</v>
      </c>
      <c r="Z257" s="387">
        <v>3.9011</v>
      </c>
      <c r="AA257" s="387">
        <v>1.0924</v>
      </c>
      <c r="AB257" s="386">
        <v>22512.9</v>
      </c>
      <c r="AC257" s="307"/>
    </row>
    <row r="258" spans="1:29">
      <c r="A258" s="296" t="s">
        <v>750</v>
      </c>
      <c r="B258" s="299"/>
      <c r="E258" s="306"/>
      <c r="G258" s="306"/>
      <c r="H258" s="306"/>
      <c r="P258" s="306"/>
      <c r="R258" s="306"/>
      <c r="AC258" s="307"/>
    </row>
    <row r="259" spans="1:29">
      <c r="A259" s="296" t="s">
        <v>751</v>
      </c>
      <c r="B259" s="299"/>
      <c r="E259" s="306"/>
      <c r="G259" s="306"/>
      <c r="H259" s="306"/>
      <c r="P259" s="306"/>
      <c r="R259" s="306"/>
      <c r="AC259" s="307"/>
    </row>
    <row r="260" spans="1:29">
      <c r="A260" s="296" t="s">
        <v>752</v>
      </c>
      <c r="B260" s="299"/>
      <c r="E260" s="306"/>
      <c r="G260" s="306"/>
      <c r="H260" s="306"/>
      <c r="O260" s="306"/>
      <c r="P260" s="306"/>
      <c r="R260" s="306"/>
      <c r="AC260" s="307"/>
    </row>
    <row r="261" spans="1:29">
      <c r="A261" s="296" t="s">
        <v>753</v>
      </c>
      <c r="B261" s="299"/>
      <c r="E261" s="306"/>
      <c r="G261" s="306"/>
      <c r="H261" s="306"/>
      <c r="P261" s="306"/>
      <c r="R261" s="306"/>
      <c r="AC261" s="307"/>
    </row>
    <row r="262" spans="1:29">
      <c r="A262" s="296" t="s">
        <v>754</v>
      </c>
      <c r="B262" s="299"/>
      <c r="E262" s="306"/>
      <c r="G262" s="306"/>
      <c r="H262" s="306"/>
      <c r="P262" s="306"/>
      <c r="R262" s="306"/>
      <c r="AC262" s="307"/>
    </row>
    <row r="263" spans="1:29">
      <c r="A263" s="296" t="s">
        <v>970</v>
      </c>
      <c r="B263" s="299"/>
      <c r="E263" s="306"/>
      <c r="G263" s="306"/>
      <c r="H263" s="306"/>
      <c r="P263" s="306"/>
      <c r="R263" s="306"/>
      <c r="AC263" s="307"/>
    </row>
    <row r="264" spans="1:29">
      <c r="A264" s="296" t="s">
        <v>755</v>
      </c>
      <c r="B264" s="299"/>
      <c r="E264" s="306"/>
      <c r="G264" s="306"/>
      <c r="H264" s="306"/>
      <c r="P264" s="306"/>
      <c r="R264" s="306"/>
      <c r="AC264" s="307"/>
    </row>
    <row r="265" spans="1:29">
      <c r="A265" s="296" t="s">
        <v>756</v>
      </c>
      <c r="B265" s="299"/>
      <c r="E265" s="306"/>
      <c r="G265" s="306"/>
      <c r="H265" s="306"/>
      <c r="P265" s="306"/>
      <c r="R265" s="306"/>
      <c r="AC265" s="307"/>
    </row>
    <row r="266" spans="1:29">
      <c r="A266" s="296" t="s">
        <v>757</v>
      </c>
      <c r="B266" s="299"/>
      <c r="E266" s="306"/>
      <c r="G266" s="306"/>
      <c r="H266" s="306"/>
      <c r="P266" s="306"/>
      <c r="R266" s="306"/>
      <c r="AC266" s="307"/>
    </row>
    <row r="267" spans="1:29">
      <c r="A267" s="296" t="s">
        <v>758</v>
      </c>
      <c r="B267" s="299"/>
      <c r="E267" s="306"/>
      <c r="G267" s="306"/>
      <c r="H267" s="306"/>
      <c r="P267" s="306"/>
      <c r="R267" s="306"/>
      <c r="AC267" s="307"/>
    </row>
    <row r="268" spans="1:29">
      <c r="A268" s="296" t="s">
        <v>759</v>
      </c>
      <c r="B268" s="299"/>
      <c r="E268" s="306"/>
      <c r="G268" s="306"/>
      <c r="H268" s="306"/>
      <c r="P268" s="306"/>
      <c r="R268" s="306"/>
      <c r="AC268" s="307"/>
    </row>
    <row r="269" spans="1:29">
      <c r="A269" s="296" t="s">
        <v>971</v>
      </c>
      <c r="B269" s="299"/>
      <c r="E269" s="306"/>
      <c r="G269" s="306"/>
      <c r="H269" s="306"/>
      <c r="P269" s="306"/>
      <c r="R269" s="306"/>
      <c r="AC269" s="307"/>
    </row>
    <row r="270" spans="1:29">
      <c r="A270" s="295"/>
      <c r="B270" s="299"/>
      <c r="E270" s="306"/>
      <c r="G270" s="306"/>
      <c r="H270" s="306"/>
      <c r="P270" s="306"/>
      <c r="R270" s="306"/>
      <c r="AC270" s="307"/>
    </row>
    <row r="271" spans="1:29">
      <c r="A271" s="295"/>
      <c r="B271" s="299"/>
      <c r="E271" s="306"/>
      <c r="G271" s="306"/>
      <c r="H271" s="306"/>
      <c r="P271" s="306"/>
      <c r="R271" s="306"/>
      <c r="AC271" s="307"/>
    </row>
    <row r="272" spans="1:29">
      <c r="A272" s="295"/>
      <c r="B272" s="299"/>
      <c r="E272" s="306"/>
      <c r="G272" s="306"/>
      <c r="H272" s="306"/>
      <c r="P272" s="306"/>
      <c r="R272" s="306"/>
      <c r="AC272" s="307"/>
    </row>
    <row r="273" spans="1:29">
      <c r="A273" s="295"/>
      <c r="B273" s="299"/>
      <c r="E273" s="306"/>
      <c r="G273" s="306"/>
      <c r="H273" s="306"/>
      <c r="P273" s="306"/>
      <c r="R273" s="306"/>
      <c r="AC273" s="307"/>
    </row>
    <row r="274" spans="1:29">
      <c r="A274" s="295"/>
      <c r="B274" s="299"/>
      <c r="E274" s="306"/>
      <c r="G274" s="306"/>
      <c r="H274" s="306"/>
      <c r="P274" s="306"/>
      <c r="R274" s="306"/>
      <c r="AC274" s="307"/>
    </row>
    <row r="275" spans="1:29">
      <c r="A275" s="295"/>
      <c r="B275" s="299"/>
      <c r="E275" s="306"/>
      <c r="G275" s="306"/>
      <c r="H275" s="306"/>
      <c r="P275" s="306"/>
      <c r="R275" s="306"/>
      <c r="AC275" s="307"/>
    </row>
    <row r="276" spans="1:29">
      <c r="A276" s="295"/>
      <c r="B276" s="299"/>
      <c r="E276" s="306"/>
      <c r="G276" s="306"/>
      <c r="H276" s="306"/>
      <c r="P276" s="306"/>
      <c r="R276" s="306"/>
      <c r="AC276" s="307"/>
    </row>
    <row r="277" spans="1:29">
      <c r="A277" s="295"/>
      <c r="B277" s="299"/>
      <c r="E277" s="306"/>
      <c r="G277" s="306"/>
      <c r="H277" s="306"/>
      <c r="P277" s="306"/>
      <c r="R277" s="306"/>
      <c r="AC277" s="307"/>
    </row>
    <row r="278" spans="1:29">
      <c r="A278" s="295"/>
      <c r="B278" s="299"/>
      <c r="E278" s="306"/>
      <c r="G278" s="306"/>
      <c r="H278" s="306"/>
      <c r="P278" s="306"/>
      <c r="R278" s="306"/>
      <c r="AC278" s="307"/>
    </row>
    <row r="279" spans="1:29">
      <c r="A279" s="295"/>
      <c r="B279" s="299"/>
      <c r="E279" s="306"/>
      <c r="G279" s="306"/>
      <c r="H279" s="306"/>
      <c r="P279" s="306"/>
      <c r="R279" s="306"/>
      <c r="AC279" s="307"/>
    </row>
    <row r="280" spans="1:29">
      <c r="A280" s="295"/>
      <c r="B280" s="299"/>
      <c r="E280" s="306"/>
      <c r="G280" s="306"/>
      <c r="H280" s="306"/>
      <c r="P280" s="306"/>
      <c r="R280" s="306"/>
      <c r="AC280" s="307"/>
    </row>
    <row r="281" spans="1:29">
      <c r="A281" s="295"/>
      <c r="B281" s="299"/>
      <c r="E281" s="306"/>
      <c r="G281" s="306"/>
      <c r="H281" s="306"/>
      <c r="P281" s="306"/>
      <c r="R281" s="306"/>
      <c r="AC281" s="307"/>
    </row>
    <row r="282" spans="1:29">
      <c r="A282" s="295"/>
      <c r="B282" s="299"/>
      <c r="E282" s="306"/>
      <c r="G282" s="306"/>
      <c r="H282" s="306"/>
      <c r="P282" s="306"/>
      <c r="R282" s="306"/>
      <c r="AC282" s="307"/>
    </row>
    <row r="283" spans="1:29">
      <c r="A283" s="295"/>
      <c r="B283" s="299"/>
      <c r="E283" s="306"/>
      <c r="G283" s="306"/>
      <c r="H283" s="306"/>
      <c r="P283" s="306"/>
      <c r="R283" s="306"/>
      <c r="AC283" s="307"/>
    </row>
    <row r="284" spans="1:29">
      <c r="A284" s="295"/>
      <c r="B284" s="299"/>
      <c r="E284" s="306"/>
      <c r="G284" s="306"/>
      <c r="H284" s="306"/>
      <c r="P284" s="306"/>
      <c r="R284" s="306"/>
      <c r="AC284" s="307"/>
    </row>
    <row r="285" spans="1:29">
      <c r="A285" s="295"/>
      <c r="B285" s="299"/>
      <c r="E285" s="306"/>
      <c r="G285" s="306"/>
      <c r="H285" s="306"/>
      <c r="P285" s="306"/>
      <c r="R285" s="306"/>
      <c r="AC285" s="307"/>
    </row>
    <row r="286" spans="1:29">
      <c r="A286" s="295"/>
      <c r="B286" s="299"/>
      <c r="E286" s="306"/>
      <c r="G286" s="306"/>
      <c r="H286" s="306"/>
      <c r="P286" s="306"/>
      <c r="R286" s="306"/>
      <c r="AC286" s="307"/>
    </row>
    <row r="287" spans="1:29">
      <c r="A287" s="295"/>
      <c r="B287" s="299"/>
      <c r="E287" s="306"/>
      <c r="G287" s="306"/>
      <c r="H287" s="306"/>
      <c r="P287" s="306"/>
      <c r="R287" s="306"/>
      <c r="AC287" s="307"/>
    </row>
    <row r="288" spans="1:29">
      <c r="A288" s="295"/>
      <c r="B288" s="299"/>
      <c r="E288" s="306"/>
      <c r="G288" s="306"/>
      <c r="H288" s="306"/>
      <c r="P288" s="306"/>
      <c r="R288" s="306"/>
      <c r="AC288" s="307"/>
    </row>
    <row r="289" spans="1:29">
      <c r="A289" s="295"/>
      <c r="B289" s="299"/>
      <c r="E289" s="306"/>
      <c r="G289" s="306"/>
      <c r="H289" s="306"/>
      <c r="P289" s="306"/>
      <c r="R289" s="306"/>
      <c r="AC289" s="307"/>
    </row>
    <row r="290" spans="1:29">
      <c r="A290" s="295"/>
      <c r="B290" s="299"/>
      <c r="E290" s="306"/>
      <c r="G290" s="306"/>
      <c r="H290" s="306"/>
      <c r="P290" s="306"/>
      <c r="R290" s="306"/>
      <c r="AC290" s="307"/>
    </row>
    <row r="291" spans="1:29">
      <c r="A291" s="295"/>
      <c r="B291" s="299"/>
      <c r="E291" s="306"/>
      <c r="G291" s="306"/>
      <c r="H291" s="306"/>
      <c r="P291" s="306"/>
      <c r="R291" s="306"/>
      <c r="AC291" s="307"/>
    </row>
    <row r="292" spans="1:29">
      <c r="A292" s="295"/>
      <c r="B292" s="299"/>
      <c r="E292" s="306"/>
      <c r="G292" s="306"/>
      <c r="H292" s="306"/>
      <c r="P292" s="306"/>
      <c r="R292" s="306"/>
      <c r="AC292" s="307"/>
    </row>
    <row r="293" spans="1:29">
      <c r="A293" s="299"/>
      <c r="B293" s="299"/>
      <c r="E293" s="306"/>
      <c r="G293" s="306"/>
      <c r="H293" s="306"/>
      <c r="P293" s="306"/>
      <c r="R293" s="306"/>
      <c r="AC293" s="307"/>
    </row>
    <row r="294" spans="1:29">
      <c r="A294" s="299"/>
      <c r="E294" s="306"/>
      <c r="G294" s="306"/>
      <c r="H294" s="306"/>
      <c r="P294" s="306"/>
      <c r="R294" s="306"/>
    </row>
    <row r="295" spans="1:29">
      <c r="A295" s="299"/>
      <c r="E295" s="306"/>
      <c r="G295" s="306"/>
      <c r="H295" s="306"/>
      <c r="P295" s="306"/>
      <c r="R295" s="306"/>
    </row>
    <row r="296" spans="1:29" ht="11.25" customHeight="1">
      <c r="A296" s="299" t="s">
        <v>492</v>
      </c>
      <c r="E296" s="306"/>
      <c r="G296" s="306"/>
      <c r="H296" s="306"/>
      <c r="P296" s="306"/>
      <c r="R296" s="306"/>
      <c r="S296" s="307"/>
    </row>
    <row r="297" spans="1:29" ht="11.25" customHeight="1">
      <c r="A297" s="299" t="s">
        <v>493</v>
      </c>
      <c r="E297" s="306"/>
      <c r="G297" s="306"/>
      <c r="H297" s="306"/>
      <c r="P297" s="306"/>
      <c r="R297" s="306"/>
      <c r="S297" s="307"/>
    </row>
    <row r="298" spans="1:29" ht="11.25" customHeight="1">
      <c r="A298" s="299"/>
      <c r="E298" s="306"/>
      <c r="G298" s="306"/>
      <c r="H298" s="306"/>
      <c r="P298" s="306"/>
      <c r="R298" s="306"/>
    </row>
    <row r="299" spans="1:29" ht="11.25" customHeight="1">
      <c r="A299" s="299"/>
      <c r="E299" s="306"/>
      <c r="G299" s="306"/>
      <c r="H299" s="306"/>
      <c r="P299" s="306"/>
      <c r="R299" s="306"/>
    </row>
    <row r="300" spans="1:29" ht="11.25" customHeight="1">
      <c r="A300" s="299"/>
      <c r="E300" s="306"/>
      <c r="G300" s="306"/>
      <c r="H300" s="306"/>
      <c r="P300" s="306"/>
      <c r="R300" s="306"/>
    </row>
    <row r="301" spans="1:29" ht="11.25" customHeight="1">
      <c r="A301" s="299"/>
      <c r="E301" s="306"/>
      <c r="G301" s="306"/>
      <c r="H301" s="306"/>
      <c r="P301" s="306"/>
      <c r="R301" s="306"/>
    </row>
    <row r="302" spans="1:29" ht="11.25" customHeight="1">
      <c r="A302" s="299"/>
      <c r="E302" s="306"/>
      <c r="G302" s="306"/>
      <c r="H302" s="306"/>
      <c r="P302" s="306"/>
      <c r="R302" s="306"/>
    </row>
    <row r="303" spans="1:29" ht="11.25" customHeight="1">
      <c r="A303" s="299"/>
      <c r="E303" s="306"/>
      <c r="G303" s="306"/>
      <c r="H303" s="306"/>
      <c r="P303" s="306"/>
      <c r="R303" s="306"/>
    </row>
    <row r="304" spans="1:29" ht="11.25" customHeight="1">
      <c r="A304" s="299"/>
      <c r="E304" s="306"/>
      <c r="G304" s="306"/>
      <c r="H304" s="306"/>
      <c r="P304" s="306"/>
      <c r="R304" s="306"/>
    </row>
    <row r="305" spans="1:23" ht="11.25" customHeight="1">
      <c r="A305" s="299"/>
      <c r="E305" s="306"/>
      <c r="G305" s="306"/>
      <c r="H305" s="306"/>
      <c r="P305" s="306"/>
      <c r="R305" s="306"/>
    </row>
    <row r="306" spans="1:23" ht="11.25" customHeight="1">
      <c r="A306" s="299"/>
      <c r="E306" s="306"/>
      <c r="G306" s="306"/>
      <c r="H306" s="306"/>
      <c r="P306" s="306"/>
      <c r="R306" s="306"/>
    </row>
    <row r="307" spans="1:23" ht="11.25" customHeight="1">
      <c r="A307" s="300" t="s">
        <v>494</v>
      </c>
      <c r="D307" s="388">
        <v>39783</v>
      </c>
      <c r="E307" s="389">
        <f t="shared" ref="E307:E370" si="44">E173/E161*100</f>
        <v>126.44693504030167</v>
      </c>
      <c r="F307" s="307">
        <f>+E307-100</f>
        <v>26.446935040301668</v>
      </c>
      <c r="G307" s="307">
        <f t="shared" ref="G307:G370" si="45">G173/G161*100</f>
        <v>104.0039707650336</v>
      </c>
      <c r="H307" s="307">
        <f>+G307-100</f>
        <v>4.0039707650335998</v>
      </c>
      <c r="I307" s="307"/>
      <c r="J307" s="295" t="s">
        <v>978</v>
      </c>
      <c r="P307" s="389">
        <f t="shared" ref="P307:P370" si="46">P173/P161*100</f>
        <v>144.62522261242168</v>
      </c>
      <c r="Q307" s="307">
        <f>+P307-100</f>
        <v>44.62522261242168</v>
      </c>
      <c r="R307" s="389">
        <f t="shared" ref="R307:R370" si="47">R173/R161*100</f>
        <v>128.43925899496776</v>
      </c>
      <c r="S307" s="307">
        <f>+R307-100</f>
        <v>28.439258994967759</v>
      </c>
    </row>
    <row r="308" spans="1:23" ht="11.25" customHeight="1">
      <c r="A308" s="299" t="s">
        <v>495</v>
      </c>
      <c r="D308" s="388">
        <v>39814</v>
      </c>
      <c r="E308" s="389">
        <f t="shared" si="44"/>
        <v>124.26313676029378</v>
      </c>
      <c r="F308" s="307">
        <f>E308-100</f>
        <v>24.263136760293776</v>
      </c>
      <c r="G308" s="307">
        <f t="shared" si="45"/>
        <v>104.24489713617429</v>
      </c>
      <c r="H308" s="390">
        <f>G308-100</f>
        <v>4.2448971361742878</v>
      </c>
      <c r="I308" s="307">
        <f t="shared" ref="I308:I371" si="48">I174/I162*100</f>
        <v>106.57089651503058</v>
      </c>
      <c r="J308" s="295" t="s">
        <v>496</v>
      </c>
      <c r="K308" s="307">
        <f t="shared" ref="K308:K371" si="49">E174/1000</f>
        <v>342.56700000000001</v>
      </c>
      <c r="P308" s="389">
        <f t="shared" si="46"/>
        <v>145.37267001898184</v>
      </c>
      <c r="Q308" s="307">
        <f>P308-100</f>
        <v>45.372670018981836</v>
      </c>
      <c r="R308" s="389">
        <f t="shared" si="47"/>
        <v>127.85787968881053</v>
      </c>
      <c r="S308" s="390">
        <f>R308-100</f>
        <v>27.857879688810527</v>
      </c>
      <c r="T308" s="307">
        <f t="shared" ref="T308:T371" si="50">R174/R162*100</f>
        <v>127.85787968881053</v>
      </c>
      <c r="V308" s="307">
        <f t="shared" ref="V308:V364" si="51">R174/1000</f>
        <v>233.3896</v>
      </c>
      <c r="W308" s="307">
        <f t="shared" ref="W308:W349" si="52">T308-100</f>
        <v>27.857879688810527</v>
      </c>
    </row>
    <row r="309" spans="1:23" ht="11.25" customHeight="1">
      <c r="A309" s="299" t="s">
        <v>497</v>
      </c>
      <c r="D309" s="388">
        <v>39845</v>
      </c>
      <c r="E309" s="389">
        <f t="shared" si="44"/>
        <v>125.22141765609811</v>
      </c>
      <c r="F309" s="307">
        <f t="shared" ref="F309:F364" si="53">E309-100</f>
        <v>25.221417656098112</v>
      </c>
      <c r="G309" s="307">
        <f t="shared" si="45"/>
        <v>104.0354112118945</v>
      </c>
      <c r="H309" s="390">
        <f t="shared" ref="H309:H364" si="54">G309-100</f>
        <v>4.0354112118944983</v>
      </c>
      <c r="I309" s="307">
        <f t="shared" si="48"/>
        <v>100.33949190741278</v>
      </c>
      <c r="J309" s="295" t="s">
        <v>498</v>
      </c>
      <c r="K309" s="307">
        <f t="shared" si="49"/>
        <v>352.1925</v>
      </c>
      <c r="P309" s="389">
        <f t="shared" si="46"/>
        <v>147.04412934053511</v>
      </c>
      <c r="Q309" s="307">
        <f t="shared" ref="Q309:Q364" si="55">P309-100</f>
        <v>47.044129340535108</v>
      </c>
      <c r="R309" s="389">
        <f t="shared" si="47"/>
        <v>128.3375463221634</v>
      </c>
      <c r="S309" s="390">
        <f t="shared" ref="S309:S350" si="56">R309-100</f>
        <v>28.337546322163405</v>
      </c>
      <c r="T309" s="307">
        <f t="shared" si="50"/>
        <v>128.3375463221634</v>
      </c>
      <c r="V309" s="307">
        <f t="shared" si="51"/>
        <v>237.50479999999999</v>
      </c>
      <c r="W309" s="307">
        <f t="shared" si="52"/>
        <v>28.337546322163405</v>
      </c>
    </row>
    <row r="310" spans="1:23" ht="11.25" customHeight="1">
      <c r="A310" s="299" t="s">
        <v>499</v>
      </c>
      <c r="D310" s="388">
        <v>39873</v>
      </c>
      <c r="E310" s="389">
        <f t="shared" si="44"/>
        <v>125.29020748007828</v>
      </c>
      <c r="F310" s="307">
        <f t="shared" si="53"/>
        <v>25.29020748007828</v>
      </c>
      <c r="G310" s="307">
        <f t="shared" si="45"/>
        <v>106.85394317800872</v>
      </c>
      <c r="H310" s="390">
        <f t="shared" si="54"/>
        <v>6.8539431780087199</v>
      </c>
      <c r="I310" s="307">
        <f t="shared" si="48"/>
        <v>98.690087048145898</v>
      </c>
      <c r="J310" s="295" t="s">
        <v>500</v>
      </c>
      <c r="K310" s="307">
        <f t="shared" si="49"/>
        <v>357.45859999999999</v>
      </c>
      <c r="P310" s="389">
        <f t="shared" si="46"/>
        <v>143.70452194093068</v>
      </c>
      <c r="Q310" s="307">
        <f t="shared" si="55"/>
        <v>43.704521940930675</v>
      </c>
      <c r="R310" s="389">
        <f t="shared" si="47"/>
        <v>125.40472949911299</v>
      </c>
      <c r="S310" s="390">
        <f t="shared" si="56"/>
        <v>25.404729499112989</v>
      </c>
      <c r="T310" s="307">
        <f t="shared" si="50"/>
        <v>125.40472949911299</v>
      </c>
      <c r="V310" s="307">
        <f t="shared" si="51"/>
        <v>238.0874</v>
      </c>
      <c r="W310" s="307">
        <f t="shared" si="52"/>
        <v>25.404729499112989</v>
      </c>
    </row>
    <row r="311" spans="1:23" ht="11.25" customHeight="1">
      <c r="A311" s="299" t="s">
        <v>501</v>
      </c>
      <c r="D311" s="388">
        <v>39904</v>
      </c>
      <c r="E311" s="389">
        <f t="shared" si="44"/>
        <v>125.43615394953467</v>
      </c>
      <c r="F311" s="307">
        <f t="shared" si="53"/>
        <v>25.43615394953467</v>
      </c>
      <c r="G311" s="307">
        <f t="shared" si="45"/>
        <v>99.890841301165864</v>
      </c>
      <c r="H311" s="390">
        <f t="shared" si="54"/>
        <v>-0.1091586988341362</v>
      </c>
      <c r="I311" s="307">
        <f t="shared" si="48"/>
        <v>91.958762886597938</v>
      </c>
      <c r="J311" s="295" t="s">
        <v>502</v>
      </c>
      <c r="K311" s="307">
        <f t="shared" si="49"/>
        <v>358.40219999999999</v>
      </c>
      <c r="P311" s="389">
        <f t="shared" si="46"/>
        <v>138.85662299064066</v>
      </c>
      <c r="Q311" s="307">
        <f t="shared" si="55"/>
        <v>38.856622990640659</v>
      </c>
      <c r="R311" s="389">
        <f t="shared" si="47"/>
        <v>120.37409335002638</v>
      </c>
      <c r="S311" s="390">
        <f t="shared" si="56"/>
        <v>20.374093350026385</v>
      </c>
      <c r="T311" s="307">
        <f t="shared" si="50"/>
        <v>120.37409335002638</v>
      </c>
      <c r="U311" s="307">
        <f t="shared" ref="U311:U323" si="57">T185/T173*100</f>
        <v>141.61482804213443</v>
      </c>
      <c r="V311" s="307">
        <f t="shared" si="51"/>
        <v>232.67589999999998</v>
      </c>
      <c r="W311" s="307">
        <f t="shared" si="52"/>
        <v>20.374093350026385</v>
      </c>
    </row>
    <row r="312" spans="1:23" ht="11.25" customHeight="1">
      <c r="A312" s="299"/>
      <c r="D312" s="388">
        <v>39934</v>
      </c>
      <c r="E312" s="389">
        <f t="shared" si="44"/>
        <v>125.2313633336597</v>
      </c>
      <c r="F312" s="307">
        <f t="shared" si="53"/>
        <v>25.231363333659701</v>
      </c>
      <c r="G312" s="307">
        <f t="shared" si="45"/>
        <v>102.51370350376072</v>
      </c>
      <c r="H312" s="390">
        <f t="shared" si="54"/>
        <v>2.5137035037607234</v>
      </c>
      <c r="I312" s="307">
        <f t="shared" si="48"/>
        <v>94.536507936507931</v>
      </c>
      <c r="J312" s="295" t="s">
        <v>503</v>
      </c>
      <c r="K312" s="307">
        <f t="shared" si="49"/>
        <v>360.67909999999995</v>
      </c>
      <c r="P312" s="389">
        <f t="shared" si="46"/>
        <v>138.79126884491282</v>
      </c>
      <c r="Q312" s="307">
        <f t="shared" si="55"/>
        <v>38.791268844912821</v>
      </c>
      <c r="R312" s="389">
        <f t="shared" si="47"/>
        <v>117.95358715080143</v>
      </c>
      <c r="S312" s="390">
        <f t="shared" si="56"/>
        <v>17.953587150801425</v>
      </c>
      <c r="T312" s="307">
        <f t="shared" si="50"/>
        <v>117.95358715080143</v>
      </c>
      <c r="U312" s="307">
        <f t="shared" si="57"/>
        <v>142.80876970961452</v>
      </c>
      <c r="V312" s="307">
        <f t="shared" si="51"/>
        <v>232.4923</v>
      </c>
      <c r="W312" s="307">
        <f t="shared" si="52"/>
        <v>17.953587150801425</v>
      </c>
    </row>
    <row r="313" spans="1:23" ht="11.25" customHeight="1">
      <c r="A313" s="300" t="s">
        <v>504</v>
      </c>
      <c r="D313" s="388">
        <v>39965</v>
      </c>
      <c r="E313" s="389">
        <f t="shared" si="44"/>
        <v>124.70849493904863</v>
      </c>
      <c r="F313" s="307">
        <f t="shared" si="53"/>
        <v>24.708494939048634</v>
      </c>
      <c r="G313" s="307">
        <f t="shared" si="45"/>
        <v>107.18223211224078</v>
      </c>
      <c r="H313" s="390">
        <f t="shared" si="54"/>
        <v>7.1822321122407828</v>
      </c>
      <c r="I313" s="307">
        <f t="shared" si="48"/>
        <v>95.890280435097452</v>
      </c>
      <c r="J313" s="295" t="s">
        <v>505</v>
      </c>
      <c r="K313" s="307">
        <f t="shared" si="49"/>
        <v>365.13499999999999</v>
      </c>
      <c r="P313" s="389">
        <f t="shared" si="46"/>
        <v>135.72172218564143</v>
      </c>
      <c r="Q313" s="307">
        <f t="shared" si="55"/>
        <v>35.721722185641426</v>
      </c>
      <c r="R313" s="389">
        <f t="shared" si="47"/>
        <v>114.71222453763224</v>
      </c>
      <c r="S313" s="390">
        <f t="shared" si="56"/>
        <v>14.712224537632238</v>
      </c>
      <c r="T313" s="307">
        <f t="shared" si="50"/>
        <v>114.71222453763224</v>
      </c>
      <c r="U313" s="307">
        <f t="shared" si="57"/>
        <v>139.9395273481166</v>
      </c>
      <c r="V313" s="307">
        <f t="shared" si="51"/>
        <v>231.09029999999998</v>
      </c>
      <c r="W313" s="307">
        <f t="shared" si="52"/>
        <v>14.712224537632238</v>
      </c>
    </row>
    <row r="314" spans="1:23" ht="11.25" customHeight="1">
      <c r="A314" s="299" t="s">
        <v>506</v>
      </c>
      <c r="D314" s="388">
        <v>39995</v>
      </c>
      <c r="E314" s="389">
        <f t="shared" si="44"/>
        <v>122.54953323087521</v>
      </c>
      <c r="F314" s="307">
        <f t="shared" si="53"/>
        <v>22.549533230875213</v>
      </c>
      <c r="G314" s="307">
        <f t="shared" si="45"/>
        <v>103.04595001907803</v>
      </c>
      <c r="H314" s="390">
        <f t="shared" si="54"/>
        <v>3.0459500190780346</v>
      </c>
      <c r="I314" s="307">
        <f t="shared" si="48"/>
        <v>95.202647441916824</v>
      </c>
      <c r="J314" s="295" t="s">
        <v>507</v>
      </c>
      <c r="K314" s="307">
        <f t="shared" si="49"/>
        <v>366.08449999999999</v>
      </c>
      <c r="P314" s="389">
        <f t="shared" si="46"/>
        <v>132.12645863091603</v>
      </c>
      <c r="Q314" s="307">
        <f t="shared" si="55"/>
        <v>32.126458630916034</v>
      </c>
      <c r="R314" s="389">
        <f t="shared" si="47"/>
        <v>111.36106337242684</v>
      </c>
      <c r="S314" s="390">
        <f t="shared" si="56"/>
        <v>11.361063372426841</v>
      </c>
      <c r="T314" s="307">
        <f t="shared" si="50"/>
        <v>111.36106337242684</v>
      </c>
      <c r="U314" s="307">
        <f t="shared" si="57"/>
        <v>140.77333400115197</v>
      </c>
      <c r="V314" s="307">
        <f t="shared" si="51"/>
        <v>226.33879999999999</v>
      </c>
      <c r="W314" s="307">
        <f t="shared" si="52"/>
        <v>11.361063372426841</v>
      </c>
    </row>
    <row r="315" spans="1:23" ht="11.25" customHeight="1">
      <c r="A315" s="299" t="s">
        <v>508</v>
      </c>
      <c r="D315" s="388">
        <v>40026</v>
      </c>
      <c r="E315" s="389">
        <f t="shared" si="44"/>
        <v>120.59113622023831</v>
      </c>
      <c r="F315" s="307">
        <f t="shared" si="53"/>
        <v>20.591136220238312</v>
      </c>
      <c r="G315" s="307">
        <f t="shared" si="45"/>
        <v>102.73721916940653</v>
      </c>
      <c r="H315" s="390">
        <f t="shared" si="54"/>
        <v>2.7372191694065293</v>
      </c>
      <c r="I315" s="307">
        <f t="shared" si="48"/>
        <v>95.86076008321173</v>
      </c>
      <c r="J315" s="295" t="s">
        <v>509</v>
      </c>
      <c r="K315" s="307">
        <f t="shared" si="49"/>
        <v>365.81490000000002</v>
      </c>
      <c r="P315" s="389">
        <f t="shared" si="46"/>
        <v>127.92594827175587</v>
      </c>
      <c r="Q315" s="307">
        <f t="shared" si="55"/>
        <v>27.925948271755871</v>
      </c>
      <c r="R315" s="389">
        <f t="shared" si="47"/>
        <v>107.28569079613668</v>
      </c>
      <c r="S315" s="390">
        <f t="shared" si="56"/>
        <v>7.2856907961366772</v>
      </c>
      <c r="T315" s="307">
        <f t="shared" si="50"/>
        <v>107.28569079613668</v>
      </c>
      <c r="U315" s="307">
        <f t="shared" si="57"/>
        <v>136.88857804782097</v>
      </c>
      <c r="V315" s="307">
        <f t="shared" si="51"/>
        <v>225.10629999999998</v>
      </c>
      <c r="W315" s="307">
        <f t="shared" si="52"/>
        <v>7.2856907961366772</v>
      </c>
    </row>
    <row r="316" spans="1:23" ht="11.25" customHeight="1">
      <c r="A316" s="299" t="s">
        <v>510</v>
      </c>
      <c r="D316" s="388">
        <v>40057</v>
      </c>
      <c r="E316" s="389">
        <f t="shared" si="44"/>
        <v>119.93526991946817</v>
      </c>
      <c r="F316" s="307">
        <f t="shared" si="53"/>
        <v>19.935269919468169</v>
      </c>
      <c r="G316" s="307">
        <f t="shared" si="45"/>
        <v>103.30923742163209</v>
      </c>
      <c r="H316" s="390">
        <f t="shared" si="54"/>
        <v>3.3092374216320906</v>
      </c>
      <c r="I316" s="307">
        <f t="shared" si="48"/>
        <v>98.886575300976759</v>
      </c>
      <c r="J316" s="295" t="s">
        <v>511</v>
      </c>
      <c r="K316" s="307">
        <f t="shared" si="49"/>
        <v>366.97590000000002</v>
      </c>
      <c r="P316" s="389">
        <f t="shared" si="46"/>
        <v>126.26607290116362</v>
      </c>
      <c r="Q316" s="307">
        <f t="shared" si="55"/>
        <v>26.266072901163625</v>
      </c>
      <c r="R316" s="389">
        <f t="shared" si="47"/>
        <v>106.51617543624845</v>
      </c>
      <c r="S316" s="390">
        <f t="shared" si="56"/>
        <v>6.5161754362484459</v>
      </c>
      <c r="T316" s="307">
        <f t="shared" si="50"/>
        <v>106.51617543624845</v>
      </c>
      <c r="U316" s="307">
        <f t="shared" si="57"/>
        <v>137.9810633648944</v>
      </c>
      <c r="V316" s="307">
        <f t="shared" si="51"/>
        <v>227.61579999999998</v>
      </c>
      <c r="W316" s="307">
        <f t="shared" si="52"/>
        <v>6.5161754362484459</v>
      </c>
    </row>
    <row r="317" spans="1:23" ht="11.25" customHeight="1">
      <c r="A317" s="299" t="s">
        <v>512</v>
      </c>
      <c r="D317" s="388">
        <v>40087</v>
      </c>
      <c r="E317" s="389">
        <f t="shared" si="44"/>
        <v>119.34093674311769</v>
      </c>
      <c r="F317" s="307">
        <f t="shared" si="53"/>
        <v>19.340936743117695</v>
      </c>
      <c r="G317" s="307">
        <f t="shared" si="45"/>
        <v>103.51309445274623</v>
      </c>
      <c r="H317" s="390">
        <f t="shared" si="54"/>
        <v>3.5130944527462304</v>
      </c>
      <c r="I317" s="307">
        <f t="shared" si="48"/>
        <v>100.23152026563903</v>
      </c>
      <c r="J317" s="295" t="s">
        <v>513</v>
      </c>
      <c r="K317" s="307">
        <f t="shared" si="49"/>
        <v>367.33199999999999</v>
      </c>
      <c r="P317" s="389">
        <f t="shared" si="46"/>
        <v>120.41523906022708</v>
      </c>
      <c r="Q317" s="307">
        <f t="shared" si="55"/>
        <v>20.41523906022708</v>
      </c>
      <c r="R317" s="389">
        <f t="shared" si="47"/>
        <v>102.83809349333953</v>
      </c>
      <c r="S317" s="390">
        <f t="shared" si="56"/>
        <v>2.8380934933395281</v>
      </c>
      <c r="T317" s="307">
        <f t="shared" si="50"/>
        <v>102.83809349333953</v>
      </c>
      <c r="U317" s="307">
        <f t="shared" si="57"/>
        <v>139.0963180132793</v>
      </c>
      <c r="V317" s="307">
        <f t="shared" si="51"/>
        <v>226.7835</v>
      </c>
      <c r="W317" s="307">
        <f t="shared" si="52"/>
        <v>2.8380934933395281</v>
      </c>
    </row>
    <row r="318" spans="1:23" ht="11.25" customHeight="1">
      <c r="A318" s="299" t="s">
        <v>514</v>
      </c>
      <c r="D318" s="388">
        <v>40118</v>
      </c>
      <c r="E318" s="389">
        <f t="shared" si="44"/>
        <v>117.53116984732159</v>
      </c>
      <c r="F318" s="307">
        <f t="shared" si="53"/>
        <v>17.531169847321593</v>
      </c>
      <c r="G318" s="307">
        <f t="shared" si="45"/>
        <v>106.97807902765939</v>
      </c>
      <c r="H318" s="390">
        <f t="shared" si="54"/>
        <v>6.9780790276593905</v>
      </c>
      <c r="I318" s="307">
        <f t="shared" si="48"/>
        <v>99.230071939670978</v>
      </c>
      <c r="J318" s="295" t="s">
        <v>515</v>
      </c>
      <c r="K318" s="307">
        <f t="shared" si="49"/>
        <v>370.57190000000003</v>
      </c>
      <c r="P318" s="389">
        <f t="shared" si="46"/>
        <v>118.50753512132822</v>
      </c>
      <c r="Q318" s="307">
        <f t="shared" si="55"/>
        <v>18.507535121328218</v>
      </c>
      <c r="R318" s="389">
        <f t="shared" si="47"/>
        <v>99.585253456221196</v>
      </c>
      <c r="S318" s="390">
        <f t="shared" si="56"/>
        <v>-0.41474654377880427</v>
      </c>
      <c r="T318" s="307">
        <f t="shared" si="50"/>
        <v>99.585253456221196</v>
      </c>
      <c r="U318" s="307">
        <f t="shared" si="57"/>
        <v>139.86809303788394</v>
      </c>
      <c r="V318" s="307">
        <f t="shared" si="51"/>
        <v>224.96010000000001</v>
      </c>
      <c r="W318" s="307">
        <f t="shared" si="52"/>
        <v>-0.41474654377880427</v>
      </c>
    </row>
    <row r="319" spans="1:23" s="391" customFormat="1" ht="11.25" customHeight="1">
      <c r="A319" s="301"/>
      <c r="D319" s="388">
        <v>40148</v>
      </c>
      <c r="E319" s="392">
        <f t="shared" si="44"/>
        <v>115.31516013451785</v>
      </c>
      <c r="F319" s="392">
        <f t="shared" si="53"/>
        <v>15.315160134517853</v>
      </c>
      <c r="G319" s="392">
        <f t="shared" si="45"/>
        <v>110.3698353966758</v>
      </c>
      <c r="H319" s="393">
        <f t="shared" si="54"/>
        <v>10.369835396675796</v>
      </c>
      <c r="I319" s="392">
        <f t="shared" si="48"/>
        <v>101.86845101182594</v>
      </c>
      <c r="J319" s="394" t="s">
        <v>516</v>
      </c>
      <c r="K319" s="392">
        <f t="shared" si="49"/>
        <v>383.60129999999998</v>
      </c>
      <c r="P319" s="389">
        <f t="shared" si="46"/>
        <v>111.9617625727364</v>
      </c>
      <c r="Q319" s="392">
        <f t="shared" si="55"/>
        <v>11.961762572736404</v>
      </c>
      <c r="R319" s="392">
        <f t="shared" si="47"/>
        <v>96.3381451754951</v>
      </c>
      <c r="S319" s="393">
        <f t="shared" si="56"/>
        <v>-3.6618548245048999</v>
      </c>
      <c r="T319" s="392">
        <f t="shared" si="50"/>
        <v>96.3381451754951</v>
      </c>
      <c r="U319" s="392">
        <f t="shared" si="57"/>
        <v>141.64460442091138</v>
      </c>
      <c r="V319" s="392">
        <f t="shared" si="51"/>
        <v>219.87120000000002</v>
      </c>
      <c r="W319" s="392">
        <f t="shared" si="52"/>
        <v>-3.6618548245048999</v>
      </c>
    </row>
    <row r="320" spans="1:23" ht="11.25" customHeight="1">
      <c r="A320" s="300" t="s">
        <v>517</v>
      </c>
      <c r="D320" s="388">
        <v>40179</v>
      </c>
      <c r="E320" s="389">
        <f t="shared" si="44"/>
        <v>113.04033955401427</v>
      </c>
      <c r="F320" s="307">
        <f t="shared" si="53"/>
        <v>13.040339554014267</v>
      </c>
      <c r="G320" s="307">
        <f t="shared" si="45"/>
        <v>106.31109342639915</v>
      </c>
      <c r="H320" s="390">
        <f t="shared" si="54"/>
        <v>6.3110934263991538</v>
      </c>
      <c r="I320" s="307">
        <f t="shared" si="48"/>
        <v>98.577580058483704</v>
      </c>
      <c r="J320" s="295" t="s">
        <v>518</v>
      </c>
      <c r="K320" s="307">
        <f t="shared" si="49"/>
        <v>387.2389</v>
      </c>
      <c r="P320" s="389">
        <f t="shared" si="46"/>
        <v>108.59331218059651</v>
      </c>
      <c r="Q320" s="307">
        <f t="shared" si="55"/>
        <v>8.5933121805965129</v>
      </c>
      <c r="R320" s="389">
        <f t="shared" si="47"/>
        <v>94.467234186956063</v>
      </c>
      <c r="S320" s="390">
        <f t="shared" si="56"/>
        <v>-5.5327658130439374</v>
      </c>
      <c r="T320" s="307">
        <f t="shared" si="50"/>
        <v>94.467234186956063</v>
      </c>
      <c r="U320" s="307">
        <f t="shared" si="57"/>
        <v>143.42691885317268</v>
      </c>
      <c r="V320" s="307">
        <f t="shared" si="51"/>
        <v>220.47670000000002</v>
      </c>
      <c r="W320" s="307">
        <f t="shared" si="52"/>
        <v>-5.5327658130439374</v>
      </c>
    </row>
    <row r="321" spans="1:23" ht="11.25" customHeight="1">
      <c r="A321" s="299" t="s">
        <v>519</v>
      </c>
      <c r="D321" s="388">
        <v>40210</v>
      </c>
      <c r="E321" s="389">
        <f t="shared" si="44"/>
        <v>111.37752791442179</v>
      </c>
      <c r="F321" s="307">
        <f t="shared" si="53"/>
        <v>11.37752791442179</v>
      </c>
      <c r="G321" s="307">
        <f t="shared" si="45"/>
        <v>107.78697676378269</v>
      </c>
      <c r="H321" s="390">
        <f t="shared" si="54"/>
        <v>7.7869767637826897</v>
      </c>
      <c r="I321" s="307">
        <f t="shared" si="48"/>
        <v>98.057583576899717</v>
      </c>
      <c r="J321" s="295" t="s">
        <v>520</v>
      </c>
      <c r="K321" s="307">
        <f t="shared" si="49"/>
        <v>392.26330000000002</v>
      </c>
      <c r="P321" s="389">
        <f t="shared" si="46"/>
        <v>105.51035323508269</v>
      </c>
      <c r="Q321" s="307">
        <f t="shared" si="55"/>
        <v>5.5103532350826896</v>
      </c>
      <c r="R321" s="389">
        <f t="shared" si="47"/>
        <v>92.79622980251348</v>
      </c>
      <c r="S321" s="390">
        <f t="shared" si="56"/>
        <v>-7.20377019748652</v>
      </c>
      <c r="T321" s="307">
        <f t="shared" si="50"/>
        <v>92.79622980251348</v>
      </c>
      <c r="U321" s="307">
        <f t="shared" si="57"/>
        <v>142.47593904558212</v>
      </c>
      <c r="V321" s="307">
        <f t="shared" si="51"/>
        <v>220.3955</v>
      </c>
      <c r="W321" s="307">
        <f t="shared" si="52"/>
        <v>-7.20377019748652</v>
      </c>
    </row>
    <row r="322" spans="1:23" ht="11.25" customHeight="1">
      <c r="A322" s="299" t="s">
        <v>631</v>
      </c>
      <c r="D322" s="388">
        <v>40238</v>
      </c>
      <c r="E322" s="389">
        <f t="shared" si="44"/>
        <v>109.47720938872362</v>
      </c>
      <c r="F322" s="307">
        <f t="shared" si="53"/>
        <v>9.4772093887236224</v>
      </c>
      <c r="G322" s="307">
        <f t="shared" si="45"/>
        <v>110.35358363113184</v>
      </c>
      <c r="H322" s="390">
        <f t="shared" si="54"/>
        <v>10.353583631131841</v>
      </c>
      <c r="I322" s="307">
        <f t="shared" si="48"/>
        <v>95.917401696128508</v>
      </c>
      <c r="J322" s="295" t="s">
        <v>521</v>
      </c>
      <c r="K322" s="307">
        <f t="shared" si="49"/>
        <v>391.33570000000003</v>
      </c>
      <c r="P322" s="389">
        <f t="shared" si="46"/>
        <v>105.74037391597481</v>
      </c>
      <c r="Q322" s="307">
        <f t="shared" si="55"/>
        <v>5.7403739159748142</v>
      </c>
      <c r="R322" s="389">
        <f t="shared" si="47"/>
        <v>90.896872325036938</v>
      </c>
      <c r="S322" s="390">
        <f t="shared" si="56"/>
        <v>-9.1031276749630621</v>
      </c>
      <c r="T322" s="307">
        <f t="shared" si="50"/>
        <v>90.896872325036938</v>
      </c>
      <c r="U322" s="307">
        <f t="shared" si="57"/>
        <v>143.88869688225884</v>
      </c>
      <c r="V322" s="307">
        <f t="shared" si="51"/>
        <v>216.41399999999999</v>
      </c>
      <c r="W322" s="307">
        <f t="shared" si="52"/>
        <v>-9.1031276749630621</v>
      </c>
    </row>
    <row r="323" spans="1:23" ht="11.25" customHeight="1">
      <c r="D323" s="388">
        <v>40269</v>
      </c>
      <c r="E323" s="389">
        <f t="shared" si="44"/>
        <v>108.93585474642732</v>
      </c>
      <c r="F323" s="307">
        <f t="shared" si="53"/>
        <v>8.9358547464273244</v>
      </c>
      <c r="G323" s="307">
        <f t="shared" si="45"/>
        <v>113.33665274022384</v>
      </c>
      <c r="H323" s="390">
        <f t="shared" si="54"/>
        <v>13.33665274022384</v>
      </c>
      <c r="I323" s="307">
        <f t="shared" si="48"/>
        <v>98.200151927270937</v>
      </c>
      <c r="J323" s="295" t="s">
        <v>522</v>
      </c>
      <c r="K323" s="307">
        <f t="shared" si="49"/>
        <v>390.42849999999999</v>
      </c>
      <c r="P323" s="389">
        <f t="shared" si="46"/>
        <v>108.36627333761881</v>
      </c>
      <c r="Q323" s="307">
        <f t="shared" si="55"/>
        <v>8.3662733376188072</v>
      </c>
      <c r="R323" s="389">
        <f t="shared" si="47"/>
        <v>92.597643331346305</v>
      </c>
      <c r="S323" s="390">
        <f t="shared" si="56"/>
        <v>-7.4023566686536952</v>
      </c>
      <c r="T323" s="307">
        <f t="shared" si="50"/>
        <v>92.597643331346305</v>
      </c>
      <c r="U323" s="307">
        <f t="shared" si="57"/>
        <v>138.20911051547245</v>
      </c>
      <c r="V323" s="307">
        <f t="shared" si="51"/>
        <v>215.45239999999998</v>
      </c>
      <c r="W323" s="307">
        <f t="shared" si="52"/>
        <v>-7.4023566686536952</v>
      </c>
    </row>
    <row r="324" spans="1:23" ht="11.25" customHeight="1">
      <c r="D324" s="388">
        <v>40299</v>
      </c>
      <c r="E324" s="389">
        <f t="shared" si="44"/>
        <v>109.25321151128524</v>
      </c>
      <c r="F324" s="307">
        <f t="shared" si="53"/>
        <v>9.2532115112852438</v>
      </c>
      <c r="G324" s="307">
        <f t="shared" si="45"/>
        <v>114.99869412412633</v>
      </c>
      <c r="H324" s="390">
        <f t="shared" si="54"/>
        <v>14.998694124126331</v>
      </c>
      <c r="I324" s="307">
        <f t="shared" si="48"/>
        <v>95.220718552596722</v>
      </c>
      <c r="J324" s="295" t="s">
        <v>523</v>
      </c>
      <c r="K324" s="307">
        <f t="shared" si="49"/>
        <v>394.05349999999999</v>
      </c>
      <c r="P324" s="389">
        <f t="shared" si="46"/>
        <v>109.57669543742546</v>
      </c>
      <c r="Q324" s="307">
        <f t="shared" si="55"/>
        <v>9.5766954374254567</v>
      </c>
      <c r="R324" s="389">
        <f t="shared" si="47"/>
        <v>94.307811484509386</v>
      </c>
      <c r="S324" s="390">
        <f t="shared" si="56"/>
        <v>-5.6921885154906136</v>
      </c>
      <c r="T324" s="307">
        <f t="shared" si="50"/>
        <v>94.307811484509386</v>
      </c>
      <c r="U324" s="307">
        <f>T199/T186*100</f>
        <v>136.97287791125359</v>
      </c>
      <c r="V324" s="307">
        <f t="shared" si="51"/>
        <v>219.25839999999999</v>
      </c>
      <c r="W324" s="307">
        <f t="shared" si="52"/>
        <v>-5.6921885154906136</v>
      </c>
    </row>
    <row r="325" spans="1:23" ht="16.5" customHeight="1">
      <c r="B325" s="307">
        <f>B200/B187*100</f>
        <v>111.96327398797273</v>
      </c>
      <c r="D325" s="388">
        <v>40330</v>
      </c>
      <c r="E325" s="389">
        <f t="shared" si="44"/>
        <v>109.27191312802114</v>
      </c>
      <c r="F325" s="307">
        <f t="shared" si="53"/>
        <v>9.27191312802114</v>
      </c>
      <c r="G325" s="307">
        <f t="shared" si="45"/>
        <v>113.13827327980994</v>
      </c>
      <c r="H325" s="390">
        <f t="shared" si="54"/>
        <v>13.138273279809937</v>
      </c>
      <c r="I325" s="307">
        <f t="shared" si="48"/>
        <v>93.494703789820946</v>
      </c>
      <c r="J325" s="295" t="s">
        <v>524</v>
      </c>
      <c r="K325" s="307">
        <f t="shared" si="49"/>
        <v>398.99</v>
      </c>
      <c r="O325" s="307">
        <f>O200/O187*100</f>
        <v>111.09418131385422</v>
      </c>
      <c r="P325" s="389">
        <f t="shared" si="46"/>
        <v>113.05610547740199</v>
      </c>
      <c r="Q325" s="307">
        <f t="shared" si="55"/>
        <v>13.056105477401985</v>
      </c>
      <c r="R325" s="389">
        <f t="shared" si="47"/>
        <v>95.624783904819893</v>
      </c>
      <c r="S325" s="390">
        <f t="shared" si="56"/>
        <v>-4.3752160951801073</v>
      </c>
      <c r="T325" s="307">
        <f t="shared" si="50"/>
        <v>95.624783904819893</v>
      </c>
      <c r="U325" s="307">
        <f>T200/T187*100</f>
        <v>142.35724264615322</v>
      </c>
      <c r="V325" s="307">
        <f t="shared" si="51"/>
        <v>220.9796</v>
      </c>
      <c r="W325" s="307">
        <f t="shared" si="52"/>
        <v>-4.3752160951801073</v>
      </c>
    </row>
    <row r="326" spans="1:23" ht="16.5" customHeight="1">
      <c r="B326" s="307">
        <f>B201/B188*100</f>
        <v>109.5279325199316</v>
      </c>
      <c r="D326" s="388">
        <v>40360</v>
      </c>
      <c r="E326" s="389">
        <f t="shared" si="44"/>
        <v>109.44893870131077</v>
      </c>
      <c r="F326" s="307">
        <f t="shared" si="53"/>
        <v>9.448938701310766</v>
      </c>
      <c r="G326" s="307">
        <f t="shared" si="45"/>
        <v>112.08719905946927</v>
      </c>
      <c r="H326" s="390">
        <f t="shared" si="54"/>
        <v>12.08719905946927</v>
      </c>
      <c r="I326" s="307">
        <f t="shared" si="48"/>
        <v>94.803805372384005</v>
      </c>
      <c r="J326" s="295" t="s">
        <v>525</v>
      </c>
      <c r="K326" s="307">
        <f t="shared" si="49"/>
        <v>400.67559999999997</v>
      </c>
      <c r="O326" s="307">
        <f>O201/O188*100</f>
        <v>111.72776346036279</v>
      </c>
      <c r="P326" s="389">
        <f t="shared" si="46"/>
        <v>113.70636757281159</v>
      </c>
      <c r="Q326" s="307">
        <f t="shared" si="55"/>
        <v>13.706367572811587</v>
      </c>
      <c r="R326" s="389">
        <f t="shared" si="47"/>
        <v>96.924080184219406</v>
      </c>
      <c r="S326" s="390">
        <f t="shared" si="56"/>
        <v>-3.075919815780594</v>
      </c>
      <c r="T326" s="307">
        <f t="shared" si="50"/>
        <v>96.924080184219406</v>
      </c>
      <c r="U326" s="307">
        <f>T201/T188*100</f>
        <v>144.57003995573916</v>
      </c>
      <c r="V326" s="307">
        <f t="shared" si="51"/>
        <v>219.37679999999997</v>
      </c>
      <c r="W326" s="307">
        <f t="shared" si="52"/>
        <v>-3.075919815780594</v>
      </c>
    </row>
    <row r="327" spans="1:23" ht="16.5" customHeight="1">
      <c r="B327" s="307">
        <f>B202/B189*100</f>
        <v>110.29849459073704</v>
      </c>
      <c r="D327" s="388">
        <v>40391</v>
      </c>
      <c r="E327" s="389">
        <f t="shared" si="44"/>
        <v>110.04879790298317</v>
      </c>
      <c r="F327" s="307">
        <f t="shared" si="53"/>
        <v>10.048797902983168</v>
      </c>
      <c r="G327" s="307">
        <f t="shared" si="45"/>
        <v>115.20226696838614</v>
      </c>
      <c r="H327" s="390">
        <f t="shared" si="54"/>
        <v>15.202266968386141</v>
      </c>
      <c r="I327" s="307">
        <f t="shared" si="48"/>
        <v>95.294160515970219</v>
      </c>
      <c r="J327" s="295" t="s">
        <v>526</v>
      </c>
      <c r="K327" s="307">
        <f t="shared" si="49"/>
        <v>402.57490000000001</v>
      </c>
      <c r="O327" s="307">
        <f>O202/O189*100</f>
        <v>114.36695682864209</v>
      </c>
      <c r="P327" s="389">
        <f t="shared" si="46"/>
        <v>115.53018681520535</v>
      </c>
      <c r="Q327" s="307">
        <f t="shared" si="55"/>
        <v>15.530186815205354</v>
      </c>
      <c r="R327" s="389">
        <f t="shared" si="47"/>
        <v>97.89743778828047</v>
      </c>
      <c r="S327" s="390">
        <f t="shared" si="56"/>
        <v>-2.1025622117195297</v>
      </c>
      <c r="T327" s="307">
        <f t="shared" si="50"/>
        <v>97.89743778828047</v>
      </c>
      <c r="U327" s="307">
        <f>T202/T189*100</f>
        <v>144.79250933140321</v>
      </c>
      <c r="V327" s="307">
        <f t="shared" si="51"/>
        <v>220.3733</v>
      </c>
      <c r="W327" s="307">
        <f t="shared" si="52"/>
        <v>-2.1025622117195297</v>
      </c>
    </row>
    <row r="328" spans="1:23" ht="16.5" customHeight="1">
      <c r="B328" s="307">
        <f>B203/B190*100</f>
        <v>108.06304083515946</v>
      </c>
      <c r="D328" s="388">
        <v>40422</v>
      </c>
      <c r="E328" s="389">
        <f t="shared" si="44"/>
        <v>109.78849019785768</v>
      </c>
      <c r="F328" s="307">
        <f t="shared" si="53"/>
        <v>9.7884901978576835</v>
      </c>
      <c r="G328" s="307">
        <f t="shared" si="45"/>
        <v>112.63149951767932</v>
      </c>
      <c r="H328" s="390">
        <f t="shared" si="54"/>
        <v>12.631499517679316</v>
      </c>
      <c r="I328" s="307">
        <f t="shared" si="48"/>
        <v>90.133576315376402</v>
      </c>
      <c r="J328" s="295" t="s">
        <v>527</v>
      </c>
      <c r="K328" s="307">
        <f t="shared" si="49"/>
        <v>402.89729999999997</v>
      </c>
      <c r="O328" s="307">
        <f>O203/O190*100</f>
        <v>113.47179271032581</v>
      </c>
      <c r="P328" s="389">
        <f t="shared" si="46"/>
        <v>112.36770901036945</v>
      </c>
      <c r="Q328" s="307">
        <f t="shared" si="55"/>
        <v>12.367709010369452</v>
      </c>
      <c r="R328" s="389">
        <f t="shared" si="47"/>
        <v>97.000164311967808</v>
      </c>
      <c r="S328" s="390">
        <f t="shared" si="56"/>
        <v>-2.9998356880321921</v>
      </c>
      <c r="T328" s="307">
        <f t="shared" si="50"/>
        <v>97.000164311967808</v>
      </c>
      <c r="U328" s="307">
        <f>T203/T190*100</f>
        <v>144.94179581380291</v>
      </c>
      <c r="V328" s="307">
        <f t="shared" si="51"/>
        <v>220.7877</v>
      </c>
      <c r="W328" s="307">
        <f t="shared" si="52"/>
        <v>-2.9998356880321921</v>
      </c>
    </row>
    <row r="329" spans="1:23" ht="11.25" customHeight="1">
      <c r="D329" s="388">
        <v>40452</v>
      </c>
      <c r="E329" s="389">
        <f t="shared" si="44"/>
        <v>110.07045397623946</v>
      </c>
      <c r="F329" s="307">
        <f t="shared" si="53"/>
        <v>10.070453976239463</v>
      </c>
      <c r="G329" s="307">
        <f t="shared" si="45"/>
        <v>113.28823111808519</v>
      </c>
      <c r="H329" s="390">
        <f t="shared" si="54"/>
        <v>13.288231118085193</v>
      </c>
      <c r="I329" s="307">
        <f t="shared" si="48"/>
        <v>93.621305371932223</v>
      </c>
      <c r="J329" s="295" t="s">
        <v>528</v>
      </c>
      <c r="K329" s="307">
        <f t="shared" si="49"/>
        <v>404.32400000000001</v>
      </c>
      <c r="P329" s="389">
        <f t="shared" si="46"/>
        <v>109.95883192746783</v>
      </c>
      <c r="Q329" s="307">
        <f t="shared" si="55"/>
        <v>9.958831927467827</v>
      </c>
      <c r="R329" s="389">
        <f t="shared" si="47"/>
        <v>97.791946944993796</v>
      </c>
      <c r="S329" s="390">
        <f t="shared" si="56"/>
        <v>-2.2080530550062036</v>
      </c>
      <c r="T329" s="307">
        <f t="shared" si="50"/>
        <v>97.791946944993796</v>
      </c>
      <c r="V329" s="307">
        <f t="shared" si="51"/>
        <v>221.77600000000001</v>
      </c>
      <c r="W329" s="307">
        <f t="shared" si="52"/>
        <v>-2.2080530550062036</v>
      </c>
    </row>
    <row r="330" spans="1:23" ht="11.25" customHeight="1">
      <c r="D330" s="388">
        <v>40483</v>
      </c>
      <c r="E330" s="389">
        <f t="shared" si="44"/>
        <v>110.22800163746899</v>
      </c>
      <c r="F330" s="307">
        <f t="shared" si="53"/>
        <v>10.228001637468992</v>
      </c>
      <c r="G330" s="307">
        <f t="shared" si="45"/>
        <v>110.85747392063988</v>
      </c>
      <c r="H330" s="390">
        <f t="shared" si="54"/>
        <v>10.857473920639876</v>
      </c>
      <c r="I330" s="307">
        <f t="shared" si="48"/>
        <v>94.609114126779886</v>
      </c>
      <c r="J330" s="295" t="s">
        <v>529</v>
      </c>
      <c r="K330" s="307">
        <f t="shared" si="49"/>
        <v>408.47399999999999</v>
      </c>
      <c r="P330" s="389">
        <f t="shared" si="46"/>
        <v>114.41991870415194</v>
      </c>
      <c r="Q330" s="307">
        <f t="shared" si="55"/>
        <v>14.419918704151939</v>
      </c>
      <c r="R330" s="389">
        <f t="shared" si="47"/>
        <v>99.224973673109133</v>
      </c>
      <c r="S330" s="390">
        <f t="shared" si="56"/>
        <v>-0.77502632689086681</v>
      </c>
      <c r="T330" s="307">
        <f t="shared" si="50"/>
        <v>99.224973673109133</v>
      </c>
      <c r="V330" s="307">
        <f t="shared" si="51"/>
        <v>223.2166</v>
      </c>
      <c r="W330" s="307">
        <f t="shared" si="52"/>
        <v>-0.77502632689086681</v>
      </c>
    </row>
    <row r="331" spans="1:23" ht="11.25" customHeight="1">
      <c r="D331" s="388">
        <v>40513</v>
      </c>
      <c r="E331" s="389">
        <f t="shared" si="44"/>
        <v>109.80004499463377</v>
      </c>
      <c r="F331" s="307">
        <f t="shared" si="53"/>
        <v>9.8000449946337653</v>
      </c>
      <c r="G331" s="307">
        <f t="shared" si="45"/>
        <v>109.92490340781944</v>
      </c>
      <c r="H331" s="390">
        <f t="shared" si="54"/>
        <v>9.9249034078194427</v>
      </c>
      <c r="I331" s="307">
        <f t="shared" si="48"/>
        <v>98.506564002444975</v>
      </c>
      <c r="J331" s="295" t="s">
        <v>530</v>
      </c>
      <c r="K331" s="307">
        <f t="shared" si="49"/>
        <v>421.19440000000003</v>
      </c>
      <c r="P331" s="389">
        <f t="shared" si="46"/>
        <v>113.95539535567629</v>
      </c>
      <c r="Q331" s="307">
        <f t="shared" si="55"/>
        <v>13.955395355676288</v>
      </c>
      <c r="R331" s="389">
        <f t="shared" si="47"/>
        <v>99.798290999457862</v>
      </c>
      <c r="S331" s="390">
        <f t="shared" si="56"/>
        <v>-0.20170900054213803</v>
      </c>
      <c r="T331" s="307">
        <f t="shared" si="50"/>
        <v>99.798290999457862</v>
      </c>
      <c r="V331" s="307">
        <f t="shared" si="51"/>
        <v>219.42770000000002</v>
      </c>
      <c r="W331" s="307">
        <f t="shared" si="52"/>
        <v>-0.20170900054213803</v>
      </c>
    </row>
    <row r="332" spans="1:23" ht="11.25" customHeight="1">
      <c r="D332" s="388">
        <v>40544</v>
      </c>
      <c r="E332" s="389">
        <f t="shared" si="44"/>
        <v>109.46751475639456</v>
      </c>
      <c r="F332" s="307">
        <f t="shared" si="53"/>
        <v>9.4675147563945643</v>
      </c>
      <c r="G332" s="307">
        <f t="shared" si="45"/>
        <v>109.21448325336468</v>
      </c>
      <c r="H332" s="390">
        <f t="shared" si="54"/>
        <v>9.2144832533646763</v>
      </c>
      <c r="I332" s="307">
        <f t="shared" si="48"/>
        <v>99.806461823690341</v>
      </c>
      <c r="J332" s="295" t="s">
        <v>531</v>
      </c>
      <c r="K332" s="307">
        <f t="shared" si="49"/>
        <v>423.9008</v>
      </c>
      <c r="P332" s="389">
        <f t="shared" si="46"/>
        <v>112.53874604025285</v>
      </c>
      <c r="Q332" s="307">
        <f t="shared" si="55"/>
        <v>12.538746040252846</v>
      </c>
      <c r="R332" s="389">
        <f t="shared" si="47"/>
        <v>100.32606620109969</v>
      </c>
      <c r="S332" s="390">
        <f t="shared" si="56"/>
        <v>0.32606620109969242</v>
      </c>
      <c r="T332" s="307">
        <f t="shared" si="50"/>
        <v>100.32606620109969</v>
      </c>
      <c r="V332" s="307">
        <f t="shared" si="51"/>
        <v>221.19560000000001</v>
      </c>
      <c r="W332" s="307">
        <f t="shared" si="52"/>
        <v>0.32606620109969242</v>
      </c>
    </row>
    <row r="333" spans="1:23" ht="11.25" customHeight="1">
      <c r="D333" s="388">
        <v>40575</v>
      </c>
      <c r="E333" s="389">
        <f t="shared" si="44"/>
        <v>109.73471135331805</v>
      </c>
      <c r="F333" s="307">
        <f t="shared" si="53"/>
        <v>9.7347113533180476</v>
      </c>
      <c r="G333" s="307">
        <f t="shared" si="45"/>
        <v>108.89018750952791</v>
      </c>
      <c r="H333" s="390">
        <f t="shared" si="54"/>
        <v>8.8901875095279053</v>
      </c>
      <c r="I333" s="307">
        <f t="shared" si="48"/>
        <v>101.10497696925353</v>
      </c>
      <c r="J333" s="395" t="s">
        <v>532</v>
      </c>
      <c r="K333" s="307">
        <f t="shared" si="49"/>
        <v>430.44900000000001</v>
      </c>
      <c r="P333" s="389">
        <f t="shared" si="46"/>
        <v>113.67619148763673</v>
      </c>
      <c r="Q333" s="307">
        <f t="shared" si="55"/>
        <v>13.676191487636729</v>
      </c>
      <c r="R333" s="389">
        <f t="shared" si="47"/>
        <v>100.88577126120997</v>
      </c>
      <c r="S333" s="390">
        <f t="shared" si="56"/>
        <v>0.88577126120996752</v>
      </c>
      <c r="T333" s="307">
        <f t="shared" si="50"/>
        <v>100.88577126120997</v>
      </c>
      <c r="V333" s="307">
        <f t="shared" si="51"/>
        <v>222.3477</v>
      </c>
      <c r="W333" s="307">
        <f t="shared" si="52"/>
        <v>0.88577126120996752</v>
      </c>
    </row>
    <row r="334" spans="1:23" ht="11.25" customHeight="1">
      <c r="D334" s="388">
        <v>40603</v>
      </c>
      <c r="E334" s="389">
        <f t="shared" si="44"/>
        <v>110.83708948608573</v>
      </c>
      <c r="F334" s="307">
        <f t="shared" si="53"/>
        <v>10.837089486085731</v>
      </c>
      <c r="G334" s="307">
        <f t="shared" si="45"/>
        <v>107.31660729039881</v>
      </c>
      <c r="H334" s="390">
        <f t="shared" si="54"/>
        <v>7.3166072903988066</v>
      </c>
      <c r="I334" s="307">
        <f t="shared" si="48"/>
        <v>105.97240844274667</v>
      </c>
      <c r="J334" s="295" t="s">
        <v>533</v>
      </c>
      <c r="K334" s="307">
        <f t="shared" si="49"/>
        <v>433.74509999999998</v>
      </c>
      <c r="P334" s="389">
        <f t="shared" si="46"/>
        <v>113.29094386510606</v>
      </c>
      <c r="Q334" s="307">
        <f t="shared" si="55"/>
        <v>13.290943865106058</v>
      </c>
      <c r="R334" s="389">
        <f t="shared" si="47"/>
        <v>104.02159749369264</v>
      </c>
      <c r="S334" s="390">
        <f t="shared" si="56"/>
        <v>4.0215974936926386</v>
      </c>
      <c r="T334" s="307">
        <f t="shared" si="50"/>
        <v>104.02159749369264</v>
      </c>
      <c r="V334" s="307">
        <f t="shared" si="51"/>
        <v>225.1173</v>
      </c>
      <c r="W334" s="307">
        <f t="shared" si="52"/>
        <v>4.0215974936926386</v>
      </c>
    </row>
    <row r="335" spans="1:23" ht="11.25" customHeight="1">
      <c r="D335" s="388">
        <v>40634</v>
      </c>
      <c r="E335" s="389">
        <f t="shared" si="44"/>
        <v>111.27894095845974</v>
      </c>
      <c r="F335" s="307">
        <f t="shared" si="53"/>
        <v>11.278940958459742</v>
      </c>
      <c r="G335" s="307">
        <f t="shared" si="45"/>
        <v>109.16108457464395</v>
      </c>
      <c r="H335" s="390">
        <f t="shared" si="54"/>
        <v>9.1610845746439509</v>
      </c>
      <c r="I335" s="307">
        <f t="shared" si="48"/>
        <v>104.26871618277625</v>
      </c>
      <c r="J335" s="295" t="s">
        <v>534</v>
      </c>
      <c r="K335" s="307">
        <f t="shared" si="49"/>
        <v>434.46469999999999</v>
      </c>
      <c r="P335" s="389">
        <f t="shared" si="46"/>
        <v>112.44927121901796</v>
      </c>
      <c r="Q335" s="307">
        <f t="shared" si="55"/>
        <v>12.449271219017959</v>
      </c>
      <c r="R335" s="389">
        <f t="shared" si="47"/>
        <v>106.31369156249826</v>
      </c>
      <c r="S335" s="390">
        <f t="shared" si="56"/>
        <v>6.3136915624982635</v>
      </c>
      <c r="T335" s="307">
        <f t="shared" si="50"/>
        <v>106.31369156249826</v>
      </c>
      <c r="V335" s="307">
        <f t="shared" si="51"/>
        <v>229.05539999999999</v>
      </c>
      <c r="W335" s="307">
        <f t="shared" si="52"/>
        <v>6.3136915624982635</v>
      </c>
    </row>
    <row r="336" spans="1:23" ht="12.75" customHeight="1">
      <c r="D336" s="388">
        <v>40664</v>
      </c>
      <c r="E336" s="389">
        <f t="shared" si="44"/>
        <v>109.79760362488851</v>
      </c>
      <c r="F336" s="307">
        <f t="shared" si="53"/>
        <v>9.7976036248885094</v>
      </c>
      <c r="G336" s="307">
        <f t="shared" si="45"/>
        <v>108.15002931465423</v>
      </c>
      <c r="H336" s="390">
        <f t="shared" si="54"/>
        <v>8.1500293146542333</v>
      </c>
      <c r="I336" s="307">
        <f t="shared" si="48"/>
        <v>100.4122224747455</v>
      </c>
      <c r="J336" s="295" t="s">
        <v>535</v>
      </c>
      <c r="K336" s="307">
        <f t="shared" si="49"/>
        <v>432.66129999999998</v>
      </c>
      <c r="P336" s="389">
        <f t="shared" si="46"/>
        <v>112.20566062968447</v>
      </c>
      <c r="Q336" s="307">
        <f t="shared" si="55"/>
        <v>12.205660629684473</v>
      </c>
      <c r="R336" s="389">
        <f t="shared" si="47"/>
        <v>105.93163135369043</v>
      </c>
      <c r="S336" s="390">
        <f t="shared" si="56"/>
        <v>5.9316313536904346</v>
      </c>
      <c r="T336" s="307">
        <f t="shared" si="50"/>
        <v>105.93163135369043</v>
      </c>
      <c r="V336" s="307">
        <f t="shared" si="51"/>
        <v>232.26400000000001</v>
      </c>
      <c r="W336" s="307">
        <f t="shared" si="52"/>
        <v>5.9316313536904346</v>
      </c>
    </row>
    <row r="337" spans="4:23" ht="12" customHeight="1">
      <c r="D337" s="388">
        <v>40695</v>
      </c>
      <c r="E337" s="389">
        <f t="shared" si="44"/>
        <v>109.24554500112784</v>
      </c>
      <c r="F337" s="307">
        <f t="shared" si="53"/>
        <v>9.2455450011278373</v>
      </c>
      <c r="G337" s="307">
        <f t="shared" si="45"/>
        <v>105.52053361936846</v>
      </c>
      <c r="H337" s="390">
        <f t="shared" si="54"/>
        <v>5.5205336193684644</v>
      </c>
      <c r="I337" s="307">
        <f t="shared" si="48"/>
        <v>98.742496641556272</v>
      </c>
      <c r="J337" s="295" t="s">
        <v>536</v>
      </c>
      <c r="K337" s="307">
        <f t="shared" si="49"/>
        <v>435.87880000000001</v>
      </c>
      <c r="P337" s="389">
        <f t="shared" si="46"/>
        <v>109.37737261047049</v>
      </c>
      <c r="Q337" s="307">
        <f t="shared" si="55"/>
        <v>9.3773726104704878</v>
      </c>
      <c r="R337" s="389">
        <f t="shared" si="47"/>
        <v>106.89421104934573</v>
      </c>
      <c r="S337" s="390">
        <f t="shared" si="56"/>
        <v>6.8942110493457278</v>
      </c>
      <c r="T337" s="307">
        <f t="shared" si="50"/>
        <v>106.89421104934573</v>
      </c>
      <c r="V337" s="307">
        <f t="shared" si="51"/>
        <v>236.21439999999998</v>
      </c>
      <c r="W337" s="307">
        <f t="shared" si="52"/>
        <v>6.8942110493457278</v>
      </c>
    </row>
    <row r="338" spans="4:23" ht="12" customHeight="1">
      <c r="D338" s="388">
        <v>40725</v>
      </c>
      <c r="E338" s="389">
        <f t="shared" si="44"/>
        <v>109.84377386594045</v>
      </c>
      <c r="F338" s="307">
        <f t="shared" si="53"/>
        <v>9.8437738659404488</v>
      </c>
      <c r="G338" s="307">
        <f t="shared" si="45"/>
        <v>106.06106651393783</v>
      </c>
      <c r="H338" s="390">
        <f t="shared" si="54"/>
        <v>6.0610665139378312</v>
      </c>
      <c r="I338" s="307">
        <f t="shared" si="48"/>
        <v>98.230055082665942</v>
      </c>
      <c r="J338" s="295" t="s">
        <v>537</v>
      </c>
      <c r="K338" s="307">
        <f t="shared" si="49"/>
        <v>440.11720000000003</v>
      </c>
      <c r="P338" s="389">
        <f t="shared" si="46"/>
        <v>113.67349977161317</v>
      </c>
      <c r="Q338" s="307">
        <f t="shared" si="55"/>
        <v>13.673499771613166</v>
      </c>
      <c r="R338" s="389">
        <f t="shared" si="47"/>
        <v>109.21031759055653</v>
      </c>
      <c r="S338" s="390">
        <f t="shared" si="56"/>
        <v>9.210317590556528</v>
      </c>
      <c r="T338" s="307">
        <f t="shared" si="50"/>
        <v>109.21031759055653</v>
      </c>
      <c r="V338" s="307">
        <f t="shared" si="51"/>
        <v>239.5821</v>
      </c>
      <c r="W338" s="307">
        <f t="shared" si="52"/>
        <v>9.210317590556528</v>
      </c>
    </row>
    <row r="339" spans="4:23" ht="12" customHeight="1">
      <c r="D339" s="388">
        <v>40756</v>
      </c>
      <c r="E339" s="389">
        <f t="shared" si="44"/>
        <v>110.62694171941668</v>
      </c>
      <c r="F339" s="307">
        <f t="shared" si="53"/>
        <v>10.626941719416678</v>
      </c>
      <c r="G339" s="307">
        <f t="shared" si="45"/>
        <v>107.18428282719934</v>
      </c>
      <c r="H339" s="390">
        <f t="shared" si="54"/>
        <v>7.1842828271993397</v>
      </c>
      <c r="I339" s="307">
        <f t="shared" si="48"/>
        <v>98.624281975459709</v>
      </c>
      <c r="J339" s="295" t="s">
        <v>538</v>
      </c>
      <c r="K339" s="307">
        <f t="shared" si="49"/>
        <v>445.35629999999998</v>
      </c>
      <c r="P339" s="389">
        <f t="shared" si="46"/>
        <v>112.10508471225937</v>
      </c>
      <c r="Q339" s="307">
        <f t="shared" si="55"/>
        <v>12.105084712259369</v>
      </c>
      <c r="R339" s="389">
        <f t="shared" si="47"/>
        <v>110.09845566590872</v>
      </c>
      <c r="S339" s="390">
        <f t="shared" si="56"/>
        <v>10.098455665908716</v>
      </c>
      <c r="T339" s="307">
        <f t="shared" si="50"/>
        <v>110.09845566590872</v>
      </c>
      <c r="V339" s="307">
        <f t="shared" si="51"/>
        <v>242.6276</v>
      </c>
      <c r="W339" s="307">
        <f t="shared" si="52"/>
        <v>10.098455665908716</v>
      </c>
    </row>
    <row r="340" spans="4:23" ht="11.25" customHeight="1">
      <c r="D340" s="388">
        <v>40787</v>
      </c>
      <c r="E340" s="389">
        <f t="shared" si="44"/>
        <v>112.28866512632376</v>
      </c>
      <c r="F340" s="307">
        <f t="shared" si="53"/>
        <v>12.288665126323764</v>
      </c>
      <c r="G340" s="307">
        <f t="shared" si="45"/>
        <v>109.06239890296135</v>
      </c>
      <c r="H340" s="390">
        <f t="shared" si="54"/>
        <v>9.0623989029613483</v>
      </c>
      <c r="I340" s="307">
        <f t="shared" si="48"/>
        <v>98.792412117505151</v>
      </c>
      <c r="J340" s="295" t="s">
        <v>539</v>
      </c>
      <c r="K340" s="307">
        <f t="shared" si="49"/>
        <v>452.40800000000002</v>
      </c>
      <c r="P340" s="389">
        <f t="shared" si="46"/>
        <v>114.5194052546041</v>
      </c>
      <c r="Q340" s="307">
        <f t="shared" si="55"/>
        <v>14.519405254604095</v>
      </c>
      <c r="R340" s="389">
        <f t="shared" si="47"/>
        <v>113.04556367949846</v>
      </c>
      <c r="S340" s="390">
        <f t="shared" si="56"/>
        <v>13.045563679498457</v>
      </c>
      <c r="T340" s="307">
        <f t="shared" si="50"/>
        <v>113.04556367949846</v>
      </c>
      <c r="V340" s="307">
        <f t="shared" si="51"/>
        <v>249.5907</v>
      </c>
      <c r="W340" s="307">
        <f t="shared" si="52"/>
        <v>13.045563679498457</v>
      </c>
    </row>
    <row r="341" spans="4:23" ht="11.25" customHeight="1">
      <c r="D341" s="388">
        <v>40817</v>
      </c>
      <c r="E341" s="389">
        <f t="shared" si="44"/>
        <v>112.89146822845044</v>
      </c>
      <c r="F341" s="307">
        <f t="shared" si="53"/>
        <v>12.891468228450435</v>
      </c>
      <c r="G341" s="307">
        <f t="shared" si="45"/>
        <v>108.62422432065526</v>
      </c>
      <c r="H341" s="390">
        <f t="shared" si="54"/>
        <v>8.6242243206552587</v>
      </c>
      <c r="I341" s="307">
        <f t="shared" si="48"/>
        <v>100.56648946962625</v>
      </c>
      <c r="J341" s="295" t="s">
        <v>540</v>
      </c>
      <c r="K341" s="307">
        <f t="shared" si="49"/>
        <v>456.44729999999998</v>
      </c>
      <c r="P341" s="389">
        <f t="shared" si="46"/>
        <v>114.45156450778103</v>
      </c>
      <c r="Q341" s="307">
        <f t="shared" si="55"/>
        <v>14.451564507781029</v>
      </c>
      <c r="R341" s="389">
        <f t="shared" si="47"/>
        <v>113.32867397734651</v>
      </c>
      <c r="S341" s="390">
        <f t="shared" si="56"/>
        <v>13.328673977346511</v>
      </c>
      <c r="T341" s="307">
        <f t="shared" si="50"/>
        <v>113.32867397734651</v>
      </c>
      <c r="V341" s="307">
        <f t="shared" si="51"/>
        <v>251.33579999999998</v>
      </c>
      <c r="W341" s="307">
        <f t="shared" si="52"/>
        <v>13.328673977346511</v>
      </c>
    </row>
    <row r="342" spans="4:23" ht="11.25" customHeight="1">
      <c r="D342" s="388">
        <v>40848</v>
      </c>
      <c r="E342" s="389">
        <f t="shared" si="44"/>
        <v>113.69159358980008</v>
      </c>
      <c r="F342" s="307">
        <f t="shared" si="53"/>
        <v>13.691593589800078</v>
      </c>
      <c r="G342" s="307">
        <f t="shared" si="45"/>
        <v>113.5397859782701</v>
      </c>
      <c r="H342" s="390">
        <f t="shared" si="54"/>
        <v>13.539785978270103</v>
      </c>
      <c r="I342" s="307">
        <f t="shared" si="48"/>
        <v>101.48532547733799</v>
      </c>
      <c r="J342" s="295" t="s">
        <v>541</v>
      </c>
      <c r="K342" s="307">
        <f t="shared" si="49"/>
        <v>464.4006</v>
      </c>
      <c r="P342" s="389">
        <f t="shared" si="46"/>
        <v>113.26522432291632</v>
      </c>
      <c r="Q342" s="307">
        <f t="shared" si="55"/>
        <v>13.265224322916325</v>
      </c>
      <c r="R342" s="389">
        <f t="shared" si="47"/>
        <v>116.79628665609995</v>
      </c>
      <c r="S342" s="390">
        <f t="shared" si="56"/>
        <v>16.796286656099952</v>
      </c>
      <c r="T342" s="307">
        <f t="shared" si="50"/>
        <v>116.79628665609995</v>
      </c>
      <c r="V342" s="307">
        <f t="shared" si="51"/>
        <v>260.70870000000002</v>
      </c>
      <c r="W342" s="307">
        <f t="shared" si="52"/>
        <v>16.796286656099952</v>
      </c>
    </row>
    <row r="343" spans="4:23" ht="11.25" customHeight="1">
      <c r="D343" s="388">
        <v>40878</v>
      </c>
      <c r="E343" s="389">
        <f t="shared" si="44"/>
        <v>113.48932939279344</v>
      </c>
      <c r="F343" s="307">
        <f t="shared" si="53"/>
        <v>13.489329392793437</v>
      </c>
      <c r="G343" s="307">
        <f t="shared" si="45"/>
        <v>112.15569466826364</v>
      </c>
      <c r="H343" s="390">
        <f t="shared" si="54"/>
        <v>12.155694668263635</v>
      </c>
      <c r="I343" s="307">
        <f t="shared" si="48"/>
        <v>107.86054308364821</v>
      </c>
      <c r="J343" s="295" t="s">
        <v>542</v>
      </c>
      <c r="K343" s="307">
        <f t="shared" si="49"/>
        <v>478.01069999999999</v>
      </c>
      <c r="P343" s="389">
        <f t="shared" si="46"/>
        <v>111.93353993880213</v>
      </c>
      <c r="Q343" s="307">
        <f t="shared" si="55"/>
        <v>11.933539938802127</v>
      </c>
      <c r="R343" s="389">
        <f t="shared" si="47"/>
        <v>119.14831172181086</v>
      </c>
      <c r="S343" s="390">
        <f t="shared" si="56"/>
        <v>19.148311721810856</v>
      </c>
      <c r="T343" s="307">
        <f t="shared" si="50"/>
        <v>119.14831172181086</v>
      </c>
      <c r="V343" s="307">
        <f t="shared" si="51"/>
        <v>261.44439999999997</v>
      </c>
      <c r="W343" s="307">
        <f t="shared" si="52"/>
        <v>19.148311721810856</v>
      </c>
    </row>
    <row r="344" spans="4:23" ht="11.25" customHeight="1">
      <c r="D344" s="388">
        <v>40909</v>
      </c>
      <c r="E344" s="389">
        <f t="shared" si="44"/>
        <v>114.70674270961507</v>
      </c>
      <c r="F344" s="307">
        <f t="shared" si="53"/>
        <v>14.706742709615071</v>
      </c>
      <c r="G344" s="307">
        <f t="shared" si="45"/>
        <v>112.45123430677302</v>
      </c>
      <c r="H344" s="390">
        <f t="shared" si="54"/>
        <v>12.451234306773017</v>
      </c>
      <c r="I344" s="307">
        <f t="shared" si="48"/>
        <v>102.62055029743971</v>
      </c>
      <c r="J344" s="295" t="s">
        <v>543</v>
      </c>
      <c r="K344" s="307">
        <f t="shared" si="49"/>
        <v>486.24279999999999</v>
      </c>
      <c r="P344" s="389">
        <f t="shared" si="46"/>
        <v>111.06515431661586</v>
      </c>
      <c r="Q344" s="307">
        <f t="shared" si="55"/>
        <v>11.06515431661586</v>
      </c>
      <c r="R344" s="389">
        <f t="shared" si="47"/>
        <v>119.52412254131637</v>
      </c>
      <c r="S344" s="390">
        <f t="shared" si="56"/>
        <v>19.524122541316373</v>
      </c>
      <c r="T344" s="307">
        <f t="shared" si="50"/>
        <v>119.52412254131637</v>
      </c>
      <c r="V344" s="307">
        <f t="shared" si="51"/>
        <v>264.38209999999998</v>
      </c>
      <c r="W344" s="307">
        <f t="shared" si="52"/>
        <v>19.524122541316373</v>
      </c>
    </row>
    <row r="345" spans="4:23" ht="11.25" customHeight="1">
      <c r="D345" s="388">
        <v>40940</v>
      </c>
      <c r="E345" s="389">
        <f t="shared" si="44"/>
        <v>113.38853151012083</v>
      </c>
      <c r="F345" s="307">
        <f t="shared" si="53"/>
        <v>13.388531510120828</v>
      </c>
      <c r="G345" s="307">
        <f t="shared" si="45"/>
        <v>112.52016993902801</v>
      </c>
      <c r="H345" s="390">
        <f t="shared" si="54"/>
        <v>12.520169939028008</v>
      </c>
      <c r="I345" s="307">
        <f t="shared" si="48"/>
        <v>101.04767152126182</v>
      </c>
      <c r="J345" s="295" t="s">
        <v>544</v>
      </c>
      <c r="K345" s="307">
        <f t="shared" si="49"/>
        <v>488.07979999999998</v>
      </c>
      <c r="P345" s="389">
        <f t="shared" si="46"/>
        <v>109.54687677257044</v>
      </c>
      <c r="Q345" s="307">
        <f t="shared" si="55"/>
        <v>9.5468767725704424</v>
      </c>
      <c r="R345" s="389">
        <f t="shared" si="47"/>
        <v>118.22802754424713</v>
      </c>
      <c r="S345" s="390">
        <f t="shared" si="56"/>
        <v>18.228027544247126</v>
      </c>
      <c r="T345" s="307">
        <f t="shared" si="50"/>
        <v>118.22802754424713</v>
      </c>
      <c r="V345" s="307">
        <f t="shared" si="51"/>
        <v>262.87729999999999</v>
      </c>
      <c r="W345" s="307">
        <f t="shared" si="52"/>
        <v>18.228027544247126</v>
      </c>
    </row>
    <row r="346" spans="4:23" ht="11.25" customHeight="1">
      <c r="D346" s="388">
        <v>40969</v>
      </c>
      <c r="E346" s="389">
        <f t="shared" si="44"/>
        <v>112.35370728107361</v>
      </c>
      <c r="F346" s="307">
        <f t="shared" si="53"/>
        <v>12.353707281073611</v>
      </c>
      <c r="G346" s="307">
        <f t="shared" si="45"/>
        <v>107.91148840149415</v>
      </c>
      <c r="H346" s="390">
        <f t="shared" si="54"/>
        <v>7.9114884014941538</v>
      </c>
      <c r="I346" s="307">
        <f t="shared" si="48"/>
        <v>102.52129593895096</v>
      </c>
      <c r="J346" s="295" t="s">
        <v>545</v>
      </c>
      <c r="K346" s="307">
        <f t="shared" si="49"/>
        <v>487.32870000000003</v>
      </c>
      <c r="P346" s="389">
        <f t="shared" si="46"/>
        <v>109.73647850244484</v>
      </c>
      <c r="Q346" s="307">
        <f t="shared" si="55"/>
        <v>9.7364785024448395</v>
      </c>
      <c r="R346" s="389">
        <f t="shared" si="47"/>
        <v>118.1707936262562</v>
      </c>
      <c r="S346" s="390">
        <f t="shared" si="56"/>
        <v>18.170793626256199</v>
      </c>
      <c r="T346" s="307">
        <f t="shared" si="50"/>
        <v>118.1707936262562</v>
      </c>
      <c r="V346" s="307">
        <f t="shared" si="51"/>
        <v>266.02290000000005</v>
      </c>
      <c r="W346" s="307">
        <f t="shared" si="52"/>
        <v>18.170793626256199</v>
      </c>
    </row>
    <row r="347" spans="4:23" ht="11.25" customHeight="1">
      <c r="D347" s="388">
        <v>41000</v>
      </c>
      <c r="E347" s="389">
        <f t="shared" si="44"/>
        <v>111.91659529531397</v>
      </c>
      <c r="F347" s="307">
        <f t="shared" si="53"/>
        <v>11.916595295313968</v>
      </c>
      <c r="G347" s="307">
        <f t="shared" si="45"/>
        <v>104.20281904591306</v>
      </c>
      <c r="H347" s="390">
        <f t="shared" si="54"/>
        <v>4.2028190459130599</v>
      </c>
      <c r="I347" s="307">
        <f t="shared" si="48"/>
        <v>102.79405371124521</v>
      </c>
      <c r="J347" s="295" t="s">
        <v>546</v>
      </c>
      <c r="K347" s="307">
        <f t="shared" si="49"/>
        <v>486.23809999999997</v>
      </c>
      <c r="P347" s="389">
        <f t="shared" si="46"/>
        <v>109.99071040842112</v>
      </c>
      <c r="Q347" s="307">
        <f t="shared" si="55"/>
        <v>9.9907104084211227</v>
      </c>
      <c r="R347" s="389">
        <f t="shared" si="47"/>
        <v>116.32443504933742</v>
      </c>
      <c r="S347" s="390">
        <f t="shared" si="56"/>
        <v>16.324435049337424</v>
      </c>
      <c r="T347" s="307">
        <f t="shared" si="50"/>
        <v>116.32443504933742</v>
      </c>
      <c r="V347" s="307">
        <f t="shared" si="51"/>
        <v>266.44740000000002</v>
      </c>
      <c r="W347" s="307">
        <f t="shared" si="52"/>
        <v>16.324435049337424</v>
      </c>
    </row>
    <row r="348" spans="4:23" ht="11.25" customHeight="1">
      <c r="D348" s="388">
        <v>41030</v>
      </c>
      <c r="E348" s="389">
        <f t="shared" si="44"/>
        <v>113.00532310146527</v>
      </c>
      <c r="F348" s="307">
        <f t="shared" si="53"/>
        <v>13.005323101465265</v>
      </c>
      <c r="G348" s="307">
        <f t="shared" si="45"/>
        <v>104.69194120778882</v>
      </c>
      <c r="H348" s="390">
        <f t="shared" si="54"/>
        <v>4.6919412077888154</v>
      </c>
      <c r="I348" s="307">
        <f t="shared" si="48"/>
        <v>105.98702849516495</v>
      </c>
      <c r="J348" s="295" t="s">
        <v>547</v>
      </c>
      <c r="K348" s="307">
        <f t="shared" si="49"/>
        <v>488.93029999999999</v>
      </c>
      <c r="P348" s="389">
        <f t="shared" si="46"/>
        <v>109.7424284499384</v>
      </c>
      <c r="Q348" s="307">
        <f t="shared" si="55"/>
        <v>9.7424284499384015</v>
      </c>
      <c r="R348" s="389">
        <f t="shared" si="47"/>
        <v>117.39697068852686</v>
      </c>
      <c r="S348" s="390">
        <f t="shared" si="56"/>
        <v>17.396970688526864</v>
      </c>
      <c r="T348" s="307">
        <f t="shared" si="50"/>
        <v>117.39697068852686</v>
      </c>
      <c r="V348" s="307">
        <f t="shared" si="51"/>
        <v>272.67090000000002</v>
      </c>
      <c r="W348" s="307">
        <f t="shared" si="52"/>
        <v>17.396970688526864</v>
      </c>
    </row>
    <row r="349" spans="4:23" ht="11.25" customHeight="1">
      <c r="D349" s="388">
        <v>41061</v>
      </c>
      <c r="E349" s="389">
        <f t="shared" si="44"/>
        <v>113.11669665971367</v>
      </c>
      <c r="F349" s="307">
        <f t="shared" si="53"/>
        <v>13.116696659713668</v>
      </c>
      <c r="G349" s="307">
        <f t="shared" si="45"/>
        <v>102.35121317466358</v>
      </c>
      <c r="H349" s="390">
        <f t="shared" si="54"/>
        <v>2.3512131746635845</v>
      </c>
      <c r="I349" s="307">
        <f t="shared" si="48"/>
        <v>109.3925173289706</v>
      </c>
      <c r="J349" s="295" t="s">
        <v>548</v>
      </c>
      <c r="K349" s="307">
        <f t="shared" si="49"/>
        <v>493.05170000000004</v>
      </c>
      <c r="P349" s="389">
        <f t="shared" si="46"/>
        <v>107.48783111057702</v>
      </c>
      <c r="Q349" s="307">
        <f t="shared" si="55"/>
        <v>7.4878311105770194</v>
      </c>
      <c r="R349" s="389">
        <f t="shared" si="47"/>
        <v>114.61151394665188</v>
      </c>
      <c r="S349" s="390">
        <f t="shared" si="56"/>
        <v>14.611513946651883</v>
      </c>
      <c r="T349" s="307">
        <f t="shared" si="50"/>
        <v>114.61151394665188</v>
      </c>
      <c r="V349" s="307">
        <f t="shared" si="51"/>
        <v>270.72890000000001</v>
      </c>
      <c r="W349" s="307">
        <f t="shared" si="52"/>
        <v>14.611513946651883</v>
      </c>
    </row>
    <row r="350" spans="4:23" ht="11.25" customHeight="1">
      <c r="D350" s="388">
        <v>41091</v>
      </c>
      <c r="E350" s="389">
        <f t="shared" si="44"/>
        <v>112.41110322432297</v>
      </c>
      <c r="F350" s="307">
        <f t="shared" si="53"/>
        <v>12.411103224322972</v>
      </c>
      <c r="G350" s="307">
        <f t="shared" si="45"/>
        <v>104.09920977411514</v>
      </c>
      <c r="H350" s="390">
        <f t="shared" si="54"/>
        <v>4.0992097741151383</v>
      </c>
      <c r="I350" s="307">
        <f t="shared" si="48"/>
        <v>110.36899423446509</v>
      </c>
      <c r="J350" s="295" t="s">
        <v>549</v>
      </c>
      <c r="K350" s="307">
        <f t="shared" si="49"/>
        <v>494.74059999999997</v>
      </c>
      <c r="P350" s="389">
        <f t="shared" si="46"/>
        <v>103.62801282521987</v>
      </c>
      <c r="Q350" s="307">
        <f t="shared" si="55"/>
        <v>3.6280128252198693</v>
      </c>
      <c r="R350" s="389">
        <f t="shared" si="47"/>
        <v>113.43685525755053</v>
      </c>
      <c r="S350" s="390">
        <f t="shared" si="56"/>
        <v>13.436855257550533</v>
      </c>
      <c r="T350" s="307">
        <f t="shared" si="50"/>
        <v>113.43685525755053</v>
      </c>
      <c r="V350" s="307">
        <f t="shared" si="51"/>
        <v>271.77440000000001</v>
      </c>
      <c r="W350" s="307">
        <f>T350-100</f>
        <v>13.436855257550533</v>
      </c>
    </row>
    <row r="351" spans="4:23" ht="11.25" customHeight="1">
      <c r="D351" s="388">
        <v>41122</v>
      </c>
      <c r="E351" s="389">
        <f t="shared" si="44"/>
        <v>111.88102649496594</v>
      </c>
      <c r="F351" s="307">
        <f t="shared" si="53"/>
        <v>11.881026494965937</v>
      </c>
      <c r="G351" s="307">
        <f t="shared" si="45"/>
        <v>102.04164022644204</v>
      </c>
      <c r="H351" s="390">
        <f t="shared" si="54"/>
        <v>2.0416402264420412</v>
      </c>
      <c r="I351" s="307">
        <f t="shared" si="48"/>
        <v>107.68750269245682</v>
      </c>
      <c r="J351" s="295" t="s">
        <v>550</v>
      </c>
      <c r="K351" s="307">
        <f t="shared" si="49"/>
        <v>498.26920000000001</v>
      </c>
      <c r="P351" s="389">
        <f t="shared" si="46"/>
        <v>103.51077425280167</v>
      </c>
      <c r="Q351" s="307">
        <f t="shared" si="55"/>
        <v>3.5107742528016672</v>
      </c>
      <c r="R351" s="389">
        <f t="shared" si="47"/>
        <v>113.04204468081949</v>
      </c>
      <c r="S351" s="390">
        <f>R351-100</f>
        <v>13.042044680819487</v>
      </c>
      <c r="T351" s="307">
        <f t="shared" si="50"/>
        <v>113.04204468081949</v>
      </c>
      <c r="V351" s="307">
        <f t="shared" si="51"/>
        <v>274.27120000000002</v>
      </c>
      <c r="W351" s="307">
        <f>T351-100</f>
        <v>13.042044680819487</v>
      </c>
    </row>
    <row r="352" spans="4:23" ht="11.25" customHeight="1">
      <c r="D352" s="388">
        <v>41153</v>
      </c>
      <c r="E352" s="389">
        <f t="shared" si="44"/>
        <v>110.33228855369488</v>
      </c>
      <c r="F352" s="307">
        <f t="shared" si="53"/>
        <v>10.33228855369488</v>
      </c>
      <c r="G352" s="307">
        <f t="shared" si="45"/>
        <v>97.317888711059169</v>
      </c>
      <c r="H352" s="390">
        <f t="shared" si="54"/>
        <v>-2.6821112889408312</v>
      </c>
      <c r="I352" s="307">
        <f t="shared" si="48"/>
        <v>114.99666788485929</v>
      </c>
      <c r="J352" s="295" t="s">
        <v>551</v>
      </c>
      <c r="K352" s="307">
        <f t="shared" si="49"/>
        <v>499.15209999999996</v>
      </c>
      <c r="P352" s="389">
        <f t="shared" si="46"/>
        <v>101.24145588900768</v>
      </c>
      <c r="Q352" s="307">
        <f t="shared" si="55"/>
        <v>1.2414558890076819</v>
      </c>
      <c r="R352" s="389">
        <f t="shared" si="47"/>
        <v>110.25378750089646</v>
      </c>
      <c r="S352" s="390">
        <f t="shared" ref="S352:S391" si="58">R352-100</f>
        <v>10.253787500896465</v>
      </c>
      <c r="T352" s="307">
        <f t="shared" si="50"/>
        <v>110.25378750089646</v>
      </c>
      <c r="V352" s="307">
        <f t="shared" si="51"/>
        <v>275.1832</v>
      </c>
      <c r="W352" s="307">
        <f t="shared" ref="W352:W364" si="59">T352-100</f>
        <v>10.253787500896465</v>
      </c>
    </row>
    <row r="353" spans="4:23" ht="11.25" customHeight="1">
      <c r="D353" s="388">
        <v>41183</v>
      </c>
      <c r="E353" s="389">
        <f t="shared" si="44"/>
        <v>109.86569533876091</v>
      </c>
      <c r="F353" s="307">
        <f t="shared" si="53"/>
        <v>9.865695338760915</v>
      </c>
      <c r="G353" s="307">
        <f t="shared" si="45"/>
        <v>98.795126234325494</v>
      </c>
      <c r="H353" s="390">
        <f t="shared" si="54"/>
        <v>-1.2048737656745061</v>
      </c>
      <c r="I353" s="307">
        <f t="shared" si="48"/>
        <v>105.61644056717215</v>
      </c>
      <c r="J353" s="295" t="s">
        <v>552</v>
      </c>
      <c r="K353" s="307">
        <f t="shared" si="49"/>
        <v>501.47899999999998</v>
      </c>
      <c r="P353" s="389">
        <f t="shared" si="46"/>
        <v>101.84764328979894</v>
      </c>
      <c r="Q353" s="307">
        <f t="shared" si="55"/>
        <v>1.8476432897989383</v>
      </c>
      <c r="R353" s="389">
        <f t="shared" si="47"/>
        <v>108.94122524526948</v>
      </c>
      <c r="S353" s="390">
        <f t="shared" si="58"/>
        <v>8.9412252452694787</v>
      </c>
      <c r="T353" s="307">
        <f t="shared" si="50"/>
        <v>108.94122524526948</v>
      </c>
      <c r="V353" s="307">
        <f t="shared" si="51"/>
        <v>273.80829999999997</v>
      </c>
      <c r="W353" s="307">
        <f t="shared" si="59"/>
        <v>8.9412252452694787</v>
      </c>
    </row>
    <row r="354" spans="4:23" ht="11.25" customHeight="1">
      <c r="D354" s="388">
        <v>41214</v>
      </c>
      <c r="E354" s="389">
        <f t="shared" si="44"/>
        <v>108.80873108260411</v>
      </c>
      <c r="F354" s="307">
        <f t="shared" si="53"/>
        <v>8.8087310826041119</v>
      </c>
      <c r="G354" s="307">
        <f t="shared" si="45"/>
        <v>92.736925662092929</v>
      </c>
      <c r="H354" s="390">
        <f t="shared" si="54"/>
        <v>-7.2630743379070708</v>
      </c>
      <c r="I354" s="307">
        <f t="shared" si="48"/>
        <v>107.50376524316184</v>
      </c>
      <c r="J354" s="295" t="s">
        <v>553</v>
      </c>
      <c r="K354" s="307">
        <f t="shared" si="49"/>
        <v>505.30840000000001</v>
      </c>
      <c r="P354" s="389">
        <f t="shared" si="46"/>
        <v>99.79029882602083</v>
      </c>
      <c r="Q354" s="307">
        <f t="shared" si="55"/>
        <v>-0.20970117397916965</v>
      </c>
      <c r="R354" s="389">
        <f t="shared" si="47"/>
        <v>105.23289019507212</v>
      </c>
      <c r="S354" s="390">
        <f t="shared" si="58"/>
        <v>5.2328901950721161</v>
      </c>
      <c r="T354" s="307">
        <f t="shared" si="50"/>
        <v>105.23289019507212</v>
      </c>
      <c r="V354" s="307">
        <f t="shared" si="51"/>
        <v>274.35129999999998</v>
      </c>
      <c r="W354" s="307">
        <f t="shared" si="59"/>
        <v>5.2328901950721161</v>
      </c>
    </row>
    <row r="355" spans="4:23" ht="11.25" customHeight="1">
      <c r="D355" s="388">
        <v>41244</v>
      </c>
      <c r="E355" s="389">
        <f t="shared" si="44"/>
        <v>107.71842554988831</v>
      </c>
      <c r="F355" s="307">
        <f t="shared" si="53"/>
        <v>7.718425549888309</v>
      </c>
      <c r="G355" s="307">
        <f t="shared" si="45"/>
        <v>92.368513866418624</v>
      </c>
      <c r="H355" s="390">
        <f t="shared" si="54"/>
        <v>-7.631486133581376</v>
      </c>
      <c r="I355" s="307">
        <f t="shared" si="48"/>
        <v>105.11104337410433</v>
      </c>
      <c r="J355" s="396" t="s">
        <v>554</v>
      </c>
      <c r="K355" s="307">
        <f t="shared" si="49"/>
        <v>514.90559999999994</v>
      </c>
      <c r="P355" s="389">
        <f t="shared" si="46"/>
        <v>100.21407131042184</v>
      </c>
      <c r="Q355" s="307">
        <f t="shared" si="55"/>
        <v>0.21407131042184346</v>
      </c>
      <c r="R355" s="389">
        <f t="shared" si="47"/>
        <v>103.4332347527811</v>
      </c>
      <c r="S355" s="390">
        <f t="shared" si="58"/>
        <v>3.4332347527811038</v>
      </c>
      <c r="T355" s="307">
        <f t="shared" si="50"/>
        <v>103.4332347527811</v>
      </c>
      <c r="V355" s="307">
        <f t="shared" si="51"/>
        <v>270.42040000000003</v>
      </c>
      <c r="W355" s="307">
        <f t="shared" si="59"/>
        <v>3.4332347527811038</v>
      </c>
    </row>
    <row r="356" spans="4:23" ht="11.25" customHeight="1">
      <c r="D356" s="388">
        <v>41275</v>
      </c>
      <c r="E356" s="389">
        <f t="shared" si="44"/>
        <v>107.13411077757861</v>
      </c>
      <c r="F356" s="307">
        <f t="shared" si="53"/>
        <v>7.1341107775786128</v>
      </c>
      <c r="G356" s="307">
        <f t="shared" si="45"/>
        <v>93.348038691776893</v>
      </c>
      <c r="H356" s="390">
        <f t="shared" si="54"/>
        <v>-6.6519613082231075</v>
      </c>
      <c r="I356" s="307">
        <f t="shared" si="48"/>
        <v>110.77566986459222</v>
      </c>
      <c r="J356" s="396" t="s">
        <v>555</v>
      </c>
      <c r="K356" s="307">
        <f t="shared" si="49"/>
        <v>520.93190000000004</v>
      </c>
      <c r="P356" s="389">
        <f t="shared" si="46"/>
        <v>101.95541936754697</v>
      </c>
      <c r="Q356" s="307">
        <f t="shared" si="55"/>
        <v>1.9554193675469662</v>
      </c>
      <c r="R356" s="389">
        <f t="shared" si="47"/>
        <v>102.24406266536199</v>
      </c>
      <c r="S356" s="390">
        <f t="shared" si="58"/>
        <v>2.2440626653619944</v>
      </c>
      <c r="T356" s="307">
        <f t="shared" si="50"/>
        <v>102.24406266536199</v>
      </c>
      <c r="V356" s="307">
        <f t="shared" si="51"/>
        <v>270.315</v>
      </c>
      <c r="W356" s="307">
        <f t="shared" si="59"/>
        <v>2.2440626653619944</v>
      </c>
    </row>
    <row r="357" spans="4:23" ht="11.25" customHeight="1">
      <c r="D357" s="388">
        <v>41306</v>
      </c>
      <c r="E357" s="389">
        <f t="shared" si="44"/>
        <v>108.12719559383528</v>
      </c>
      <c r="F357" s="307">
        <f t="shared" si="53"/>
        <v>8.1271955938352818</v>
      </c>
      <c r="G357" s="307">
        <f t="shared" si="45"/>
        <v>94.336593842253478</v>
      </c>
      <c r="H357" s="390">
        <f t="shared" si="54"/>
        <v>-5.6634061577465218</v>
      </c>
      <c r="I357" s="307">
        <f t="shared" si="48"/>
        <v>114.00791034937376</v>
      </c>
      <c r="J357" s="396" t="s">
        <v>556</v>
      </c>
      <c r="K357" s="307">
        <f t="shared" si="49"/>
        <v>527.74699999999996</v>
      </c>
      <c r="P357" s="389">
        <f t="shared" si="46"/>
        <v>102.72814303638407</v>
      </c>
      <c r="Q357" s="307">
        <f t="shared" si="55"/>
        <v>2.7281430363840684</v>
      </c>
      <c r="R357" s="389">
        <f t="shared" si="47"/>
        <v>102.8068228028818</v>
      </c>
      <c r="S357" s="390">
        <f t="shared" si="58"/>
        <v>2.806822802881797</v>
      </c>
      <c r="T357" s="307">
        <f t="shared" si="50"/>
        <v>102.8068228028818</v>
      </c>
      <c r="V357" s="307">
        <f t="shared" si="51"/>
        <v>270.25579999999997</v>
      </c>
      <c r="W357" s="307">
        <f t="shared" si="59"/>
        <v>2.806822802881797</v>
      </c>
    </row>
    <row r="358" spans="4:23" ht="11.25" customHeight="1">
      <c r="D358" s="388">
        <v>41334</v>
      </c>
      <c r="E358" s="389">
        <f t="shared" si="44"/>
        <v>109.16412269583138</v>
      </c>
      <c r="F358" s="307">
        <f t="shared" si="53"/>
        <v>9.1641226958313808</v>
      </c>
      <c r="G358" s="307">
        <f t="shared" si="45"/>
        <v>99.156783106729279</v>
      </c>
      <c r="H358" s="390">
        <f t="shared" si="54"/>
        <v>-0.84321689327072136</v>
      </c>
      <c r="I358" s="307">
        <f t="shared" si="48"/>
        <v>109.41725267390056</v>
      </c>
      <c r="J358" s="396" t="s">
        <v>557</v>
      </c>
      <c r="K358" s="307">
        <f t="shared" si="49"/>
        <v>531.98810000000003</v>
      </c>
      <c r="P358" s="389">
        <f t="shared" si="46"/>
        <v>102.58323280525441</v>
      </c>
      <c r="Q358" s="307">
        <f t="shared" si="55"/>
        <v>2.5832328052544113</v>
      </c>
      <c r="R358" s="389">
        <f t="shared" si="47"/>
        <v>101.63756578850918</v>
      </c>
      <c r="S358" s="390">
        <f t="shared" si="58"/>
        <v>1.6375657885091783</v>
      </c>
      <c r="T358" s="307">
        <f t="shared" si="50"/>
        <v>101.63756578850918</v>
      </c>
      <c r="V358" s="307">
        <f t="shared" si="51"/>
        <v>270.37920000000003</v>
      </c>
      <c r="W358" s="307">
        <f t="shared" si="59"/>
        <v>1.6375657885091783</v>
      </c>
    </row>
    <row r="359" spans="4:23" ht="11.25" customHeight="1">
      <c r="D359" s="388">
        <v>41365</v>
      </c>
      <c r="E359" s="389">
        <f t="shared" si="44"/>
        <v>108.90345696892119</v>
      </c>
      <c r="F359" s="307">
        <f t="shared" si="53"/>
        <v>8.9034569689211907</v>
      </c>
      <c r="G359" s="307">
        <f t="shared" si="45"/>
        <v>102.76132716965662</v>
      </c>
      <c r="H359" s="390">
        <f t="shared" si="54"/>
        <v>2.7613271696566244</v>
      </c>
      <c r="I359" s="307">
        <f t="shared" si="48"/>
        <v>106.40860482081051</v>
      </c>
      <c r="J359" s="396" t="s">
        <v>558</v>
      </c>
      <c r="K359" s="307">
        <f t="shared" si="49"/>
        <v>529.53009999999995</v>
      </c>
      <c r="P359" s="389">
        <f t="shared" si="46"/>
        <v>102.04404463115002</v>
      </c>
      <c r="Q359" s="307">
        <f t="shared" si="55"/>
        <v>2.0440446311500153</v>
      </c>
      <c r="R359" s="389">
        <f t="shared" si="47"/>
        <v>101.35422601233863</v>
      </c>
      <c r="S359" s="390">
        <f t="shared" si="58"/>
        <v>1.3542260123386285</v>
      </c>
      <c r="T359" s="307">
        <f t="shared" si="50"/>
        <v>101.35422601233863</v>
      </c>
      <c r="V359" s="307">
        <f t="shared" si="51"/>
        <v>270.0557</v>
      </c>
      <c r="W359" s="307">
        <f t="shared" si="59"/>
        <v>1.3542260123386285</v>
      </c>
    </row>
    <row r="360" spans="4:23" ht="11.25" customHeight="1">
      <c r="D360" s="388">
        <v>41395</v>
      </c>
      <c r="E360" s="389">
        <f t="shared" si="44"/>
        <v>107.73846497138754</v>
      </c>
      <c r="F360" s="307">
        <f t="shared" si="53"/>
        <v>7.7384649713875433</v>
      </c>
      <c r="G360" s="307">
        <f t="shared" si="45"/>
        <v>102.09115620525327</v>
      </c>
      <c r="H360" s="390">
        <f t="shared" si="54"/>
        <v>2.0911562052532702</v>
      </c>
      <c r="I360" s="307">
        <f t="shared" si="48"/>
        <v>108.61905182697831</v>
      </c>
      <c r="J360" s="295" t="s">
        <v>559</v>
      </c>
      <c r="K360" s="307">
        <f t="shared" si="49"/>
        <v>526.76599999999996</v>
      </c>
      <c r="P360" s="389">
        <f t="shared" si="46"/>
        <v>100.90797913540761</v>
      </c>
      <c r="Q360" s="307">
        <f t="shared" si="55"/>
        <v>0.90797913540761499</v>
      </c>
      <c r="R360" s="389">
        <f t="shared" si="47"/>
        <v>99.818095733721492</v>
      </c>
      <c r="S360" s="390">
        <f t="shared" si="58"/>
        <v>-0.18190426627850798</v>
      </c>
      <c r="T360" s="307">
        <f t="shared" si="50"/>
        <v>99.818095733721492</v>
      </c>
      <c r="V360" s="307">
        <f t="shared" si="51"/>
        <v>272.17490000000004</v>
      </c>
      <c r="W360" s="307">
        <f t="shared" si="59"/>
        <v>-0.18190426627850798</v>
      </c>
    </row>
    <row r="361" spans="4:23" ht="11.25" customHeight="1">
      <c r="D361" s="388">
        <v>41426</v>
      </c>
      <c r="E361" s="389">
        <f t="shared" si="44"/>
        <v>107.5933821950112</v>
      </c>
      <c r="F361" s="307">
        <f t="shared" si="53"/>
        <v>7.5933821950112019</v>
      </c>
      <c r="G361" s="307">
        <f t="shared" si="45"/>
        <v>104.49779244875515</v>
      </c>
      <c r="H361" s="390">
        <f t="shared" si="54"/>
        <v>4.4977924487551491</v>
      </c>
      <c r="I361" s="307">
        <f t="shared" si="48"/>
        <v>109.24253992742617</v>
      </c>
      <c r="J361" s="295" t="s">
        <v>560</v>
      </c>
      <c r="K361" s="307">
        <f t="shared" si="49"/>
        <v>530.49099999999999</v>
      </c>
      <c r="P361" s="389">
        <f t="shared" si="46"/>
        <v>102.36636974138516</v>
      </c>
      <c r="Q361" s="307">
        <f t="shared" si="55"/>
        <v>2.3663697413851565</v>
      </c>
      <c r="R361" s="389">
        <f t="shared" si="47"/>
        <v>102.25306570521285</v>
      </c>
      <c r="S361" s="390">
        <f t="shared" si="58"/>
        <v>2.2530657052128475</v>
      </c>
      <c r="T361" s="307">
        <f t="shared" si="50"/>
        <v>102.25306570521285</v>
      </c>
      <c r="V361" s="307">
        <f t="shared" si="51"/>
        <v>276.82859999999999</v>
      </c>
      <c r="W361" s="307">
        <f t="shared" si="59"/>
        <v>2.2530657052128475</v>
      </c>
    </row>
    <row r="362" spans="4:23" ht="11.25" customHeight="1">
      <c r="D362" s="388">
        <v>41456</v>
      </c>
      <c r="E362" s="389">
        <f t="shared" si="44"/>
        <v>107.00858187098451</v>
      </c>
      <c r="F362" s="307">
        <f t="shared" si="53"/>
        <v>7.0085818709845142</v>
      </c>
      <c r="G362" s="307">
        <f t="shared" si="45"/>
        <v>104.79195559015054</v>
      </c>
      <c r="H362" s="390">
        <f t="shared" si="54"/>
        <v>4.7919555901505362</v>
      </c>
      <c r="I362" s="307">
        <f t="shared" si="48"/>
        <v>104.62448099864952</v>
      </c>
      <c r="J362" s="295" t="s">
        <v>561</v>
      </c>
      <c r="K362" s="307">
        <f t="shared" si="49"/>
        <v>529.41489999999999</v>
      </c>
      <c r="P362" s="389">
        <f t="shared" si="46"/>
        <v>103.29769255750377</v>
      </c>
      <c r="Q362" s="307">
        <f t="shared" si="55"/>
        <v>3.2976925575037654</v>
      </c>
      <c r="R362" s="389">
        <f t="shared" si="47"/>
        <v>100.83061539276692</v>
      </c>
      <c r="S362" s="390">
        <f t="shared" si="58"/>
        <v>0.83061539276691576</v>
      </c>
      <c r="T362" s="307">
        <f t="shared" si="50"/>
        <v>100.83061539276692</v>
      </c>
      <c r="V362" s="307">
        <f t="shared" si="51"/>
        <v>274.03179999999998</v>
      </c>
      <c r="W362" s="307">
        <f t="shared" si="59"/>
        <v>0.83061539276691576</v>
      </c>
    </row>
    <row r="363" spans="4:23" ht="11.25" customHeight="1">
      <c r="D363" s="388">
        <v>41487</v>
      </c>
      <c r="E363" s="389">
        <f t="shared" si="44"/>
        <v>106.74081400174845</v>
      </c>
      <c r="F363" s="307">
        <f t="shared" si="53"/>
        <v>6.740814001748447</v>
      </c>
      <c r="G363" s="307">
        <f t="shared" si="45"/>
        <v>104.73768381635918</v>
      </c>
      <c r="H363" s="390">
        <f t="shared" si="54"/>
        <v>4.7376838163591799</v>
      </c>
      <c r="I363" s="307">
        <f t="shared" si="48"/>
        <v>109.05570557055707</v>
      </c>
      <c r="J363" s="295" t="s">
        <v>562</v>
      </c>
      <c r="K363" s="307">
        <f t="shared" si="49"/>
        <v>531.85659999999996</v>
      </c>
      <c r="P363" s="389">
        <f t="shared" si="46"/>
        <v>102.95269055360841</v>
      </c>
      <c r="Q363" s="307">
        <f t="shared" si="55"/>
        <v>2.9526905536084058</v>
      </c>
      <c r="R363" s="389">
        <f t="shared" si="47"/>
        <v>100.89637555820663</v>
      </c>
      <c r="S363" s="390">
        <f t="shared" si="58"/>
        <v>0.8963755582066284</v>
      </c>
      <c r="T363" s="307">
        <f t="shared" si="50"/>
        <v>100.89637555820663</v>
      </c>
      <c r="V363" s="307">
        <f t="shared" si="51"/>
        <v>276.72970000000004</v>
      </c>
      <c r="W363" s="307">
        <f t="shared" si="59"/>
        <v>0.8963755582066284</v>
      </c>
    </row>
    <row r="364" spans="4:23" ht="11.25" customHeight="1">
      <c r="D364" s="388">
        <v>41518</v>
      </c>
      <c r="E364" s="389">
        <f t="shared" si="44"/>
        <v>106.34880630573326</v>
      </c>
      <c r="F364" s="307">
        <f t="shared" si="53"/>
        <v>6.3488063057332624</v>
      </c>
      <c r="G364" s="307">
        <f t="shared" si="45"/>
        <v>107.37369825653238</v>
      </c>
      <c r="H364" s="390">
        <f t="shared" si="54"/>
        <v>7.3736982565323785</v>
      </c>
      <c r="I364" s="307">
        <f t="shared" si="48"/>
        <v>104.85259753612624</v>
      </c>
      <c r="J364" s="295" t="s">
        <v>563</v>
      </c>
      <c r="K364" s="307">
        <f t="shared" si="49"/>
        <v>530.84230000000002</v>
      </c>
      <c r="P364" s="389">
        <f t="shared" si="46"/>
        <v>104.31975502513147</v>
      </c>
      <c r="Q364" s="307">
        <f t="shared" si="55"/>
        <v>4.3197550251314709</v>
      </c>
      <c r="R364" s="389">
        <f t="shared" si="47"/>
        <v>100.42644318403158</v>
      </c>
      <c r="S364" s="390">
        <f t="shared" si="58"/>
        <v>0.42644318403158366</v>
      </c>
      <c r="T364" s="307">
        <f t="shared" si="50"/>
        <v>100.42644318403158</v>
      </c>
      <c r="V364" s="307">
        <f t="shared" si="51"/>
        <v>276.35669999999999</v>
      </c>
      <c r="W364" s="307">
        <f t="shared" si="59"/>
        <v>0.42644318403158366</v>
      </c>
    </row>
    <row r="365" spans="4:23" ht="11.25" customHeight="1">
      <c r="D365" s="388">
        <v>41548</v>
      </c>
      <c r="E365" s="389">
        <f t="shared" si="44"/>
        <v>106.00721067083568</v>
      </c>
      <c r="F365" s="307">
        <f>E365-100</f>
        <v>6.0072106708356756</v>
      </c>
      <c r="G365" s="307">
        <f t="shared" si="45"/>
        <v>107.45591166142836</v>
      </c>
      <c r="H365" s="390">
        <f>G365-100</f>
        <v>7.4559116614283596</v>
      </c>
      <c r="I365" s="307">
        <f t="shared" si="48"/>
        <v>104.36799174769335</v>
      </c>
      <c r="J365" s="295" t="s">
        <v>564</v>
      </c>
      <c r="K365" s="307">
        <f t="shared" si="49"/>
        <v>531.60390000000007</v>
      </c>
      <c r="P365" s="389">
        <f t="shared" si="46"/>
        <v>103.72757490345317</v>
      </c>
      <c r="Q365" s="307">
        <f>P365-100</f>
        <v>3.7275749034531742</v>
      </c>
      <c r="R365" s="389">
        <f t="shared" si="47"/>
        <v>100.18158689857101</v>
      </c>
      <c r="S365" s="390">
        <f t="shared" si="58"/>
        <v>0.18158689857101251</v>
      </c>
      <c r="T365" s="307">
        <f t="shared" si="50"/>
        <v>100.18158689857101</v>
      </c>
      <c r="V365" s="307"/>
      <c r="W365" s="307"/>
    </row>
    <row r="366" spans="4:23" ht="11.25" customHeight="1">
      <c r="D366" s="388">
        <v>41579</v>
      </c>
      <c r="E366" s="389">
        <f t="shared" si="44"/>
        <v>105.59466258625424</v>
      </c>
      <c r="F366" s="307">
        <f>E366-100</f>
        <v>5.5946625862542447</v>
      </c>
      <c r="G366" s="307">
        <f t="shared" si="45"/>
        <v>107.46223776534723</v>
      </c>
      <c r="H366" s="390">
        <f>G366-100</f>
        <v>7.4622377653472256</v>
      </c>
      <c r="I366" s="307">
        <f t="shared" si="48"/>
        <v>104.05415583926487</v>
      </c>
      <c r="J366" s="295" t="s">
        <v>565</v>
      </c>
      <c r="K366" s="307">
        <f t="shared" si="49"/>
        <v>533.57869999999991</v>
      </c>
      <c r="P366" s="389">
        <f t="shared" si="46"/>
        <v>104.28520477719003</v>
      </c>
      <c r="Q366" s="307">
        <f>P366-100</f>
        <v>4.2852047771900317</v>
      </c>
      <c r="R366" s="389">
        <f t="shared" si="47"/>
        <v>100.83622712923177</v>
      </c>
      <c r="S366" s="390">
        <f t="shared" si="58"/>
        <v>0.83622712923177289</v>
      </c>
      <c r="T366" s="307">
        <f t="shared" si="50"/>
        <v>100.83622712923177</v>
      </c>
      <c r="V366" s="307"/>
      <c r="W366" s="307"/>
    </row>
    <row r="367" spans="4:23" ht="11.25" customHeight="1">
      <c r="D367" s="388">
        <v>41609</v>
      </c>
      <c r="E367" s="389">
        <f t="shared" si="44"/>
        <v>105.57436159171702</v>
      </c>
      <c r="F367" s="307">
        <f>E367-100</f>
        <v>5.5743615917170217</v>
      </c>
      <c r="G367" s="307">
        <f t="shared" si="45"/>
        <v>109.9833847235314</v>
      </c>
      <c r="H367" s="390">
        <f>G367-100</f>
        <v>9.9833847235314011</v>
      </c>
      <c r="I367" s="307">
        <f t="shared" si="48"/>
        <v>99.265618873349894</v>
      </c>
      <c r="J367" s="396" t="s">
        <v>566</v>
      </c>
      <c r="K367" s="307">
        <f t="shared" si="49"/>
        <v>543.6083000000001</v>
      </c>
      <c r="P367" s="389">
        <f t="shared" si="46"/>
        <v>104.50825010996616</v>
      </c>
      <c r="Q367" s="307">
        <f>P367-100</f>
        <v>4.5082501099661556</v>
      </c>
      <c r="R367" s="389">
        <f t="shared" si="47"/>
        <v>101.54208040517652</v>
      </c>
      <c r="S367" s="390">
        <f t="shared" si="58"/>
        <v>1.5420804051765202</v>
      </c>
      <c r="T367" s="307">
        <f t="shared" si="50"/>
        <v>101.54208040517652</v>
      </c>
      <c r="V367" s="307"/>
      <c r="W367" s="307"/>
    </row>
    <row r="368" spans="4:23" ht="11.25" customHeight="1">
      <c r="D368" s="388">
        <v>41640</v>
      </c>
      <c r="E368" s="389">
        <f t="shared" si="44"/>
        <v>105.52922560511269</v>
      </c>
      <c r="F368" s="307">
        <f t="shared" ref="F368:F391" si="60">E368-100</f>
        <v>5.5292256051126856</v>
      </c>
      <c r="G368" s="307">
        <f t="shared" si="45"/>
        <v>108.78211134104293</v>
      </c>
      <c r="H368" s="390">
        <f t="shared" ref="H368:H391" si="61">G368-100</f>
        <v>8.7821113410429348</v>
      </c>
      <c r="I368" s="307">
        <f t="shared" si="48"/>
        <v>99.843767436670021</v>
      </c>
      <c r="J368" s="396" t="s">
        <v>567</v>
      </c>
      <c r="K368" s="307">
        <f t="shared" si="49"/>
        <v>549.73540000000003</v>
      </c>
      <c r="P368" s="389">
        <f t="shared" si="46"/>
        <v>105.4126690362927</v>
      </c>
      <c r="Q368" s="307">
        <f t="shared" ref="Q368:Q391" si="62">P368-100</f>
        <v>5.4126690362926979</v>
      </c>
      <c r="R368" s="389">
        <f t="shared" si="47"/>
        <v>103.2370752640438</v>
      </c>
      <c r="S368" s="390">
        <f t="shared" si="58"/>
        <v>3.2370752640437956</v>
      </c>
      <c r="T368" s="307">
        <f t="shared" si="50"/>
        <v>103.2370752640438</v>
      </c>
      <c r="V368" s="307"/>
      <c r="W368" s="307"/>
    </row>
    <row r="369" spans="4:23" ht="11.25" customHeight="1">
      <c r="D369" s="388">
        <v>41671</v>
      </c>
      <c r="E369" s="389">
        <f t="shared" si="44"/>
        <v>105.20499405965357</v>
      </c>
      <c r="F369" s="307">
        <f t="shared" si="60"/>
        <v>5.204994059653572</v>
      </c>
      <c r="G369" s="307">
        <f t="shared" si="45"/>
        <v>107.68468985901632</v>
      </c>
      <c r="H369" s="390">
        <f t="shared" si="61"/>
        <v>7.6846898590163164</v>
      </c>
      <c r="I369" s="307">
        <f t="shared" si="48"/>
        <v>103.18046677302723</v>
      </c>
      <c r="J369" s="396" t="s">
        <v>568</v>
      </c>
      <c r="K369" s="307">
        <f t="shared" si="49"/>
        <v>555.21619999999996</v>
      </c>
      <c r="P369" s="389">
        <f t="shared" si="46"/>
        <v>105.1175513197758</v>
      </c>
      <c r="Q369" s="307">
        <f t="shared" si="62"/>
        <v>5.1175513197757994</v>
      </c>
      <c r="R369" s="389">
        <f t="shared" si="47"/>
        <v>103.620347833423</v>
      </c>
      <c r="S369" s="390">
        <f t="shared" si="58"/>
        <v>3.620347833422997</v>
      </c>
      <c r="T369" s="307">
        <f t="shared" si="50"/>
        <v>103.620347833423</v>
      </c>
      <c r="V369" s="307"/>
      <c r="W369" s="307"/>
    </row>
    <row r="370" spans="4:23" ht="11.25" customHeight="1">
      <c r="D370" s="388">
        <v>41699</v>
      </c>
      <c r="E370" s="389">
        <f t="shared" si="44"/>
        <v>104.85431910976956</v>
      </c>
      <c r="F370" s="307">
        <f t="shared" si="60"/>
        <v>4.8543191097695626</v>
      </c>
      <c r="G370" s="307">
        <f t="shared" si="45"/>
        <v>107.40060391439094</v>
      </c>
      <c r="H370" s="390">
        <f t="shared" si="61"/>
        <v>7.4006039143909419</v>
      </c>
      <c r="I370" s="307">
        <f t="shared" si="48"/>
        <v>111.62934220513438</v>
      </c>
      <c r="J370" s="396" t="s">
        <v>569</v>
      </c>
      <c r="K370" s="307">
        <f t="shared" si="49"/>
        <v>557.8125</v>
      </c>
      <c r="P370" s="389">
        <f t="shared" si="46"/>
        <v>104.95585959132146</v>
      </c>
      <c r="Q370" s="307">
        <f t="shared" si="62"/>
        <v>4.955859591321456</v>
      </c>
      <c r="R370" s="389">
        <f t="shared" si="47"/>
        <v>104.81619887920372</v>
      </c>
      <c r="S370" s="390">
        <f t="shared" si="58"/>
        <v>4.8161988792037249</v>
      </c>
      <c r="T370" s="307">
        <f t="shared" si="50"/>
        <v>104.81619887920372</v>
      </c>
      <c r="V370" s="307"/>
      <c r="W370" s="307"/>
    </row>
    <row r="371" spans="4:23" ht="11.25" customHeight="1">
      <c r="D371" s="388">
        <v>41730</v>
      </c>
      <c r="E371" s="389">
        <f t="shared" ref="E371:E391" si="63">E237/E225*100</f>
        <v>105.66328524100896</v>
      </c>
      <c r="F371" s="307">
        <f t="shared" si="60"/>
        <v>5.663285241008964</v>
      </c>
      <c r="G371" s="307">
        <f t="shared" ref="G371:G391" si="64">G237/G225*100</f>
        <v>105.79395209373246</v>
      </c>
      <c r="H371" s="390">
        <f t="shared" si="61"/>
        <v>5.7939520937324573</v>
      </c>
      <c r="I371" s="307">
        <f t="shared" si="48"/>
        <v>109.63199043145949</v>
      </c>
      <c r="J371" s="396" t="s">
        <v>570</v>
      </c>
      <c r="K371" s="307">
        <f t="shared" si="49"/>
        <v>559.51890000000003</v>
      </c>
      <c r="P371" s="389">
        <f>P237/P225*100</f>
        <v>105.75552414035316</v>
      </c>
      <c r="Q371" s="307">
        <f t="shared" si="62"/>
        <v>5.7555241403531596</v>
      </c>
      <c r="R371" s="389">
        <f>R237/R225*100</f>
        <v>106.39042242026369</v>
      </c>
      <c r="S371" s="390">
        <f t="shared" si="58"/>
        <v>6.3904224202636897</v>
      </c>
      <c r="T371" s="307">
        <f t="shared" si="50"/>
        <v>106.39042242026369</v>
      </c>
      <c r="V371" s="307"/>
      <c r="W371" s="307"/>
    </row>
    <row r="372" spans="4:23" ht="11.25" customHeight="1">
      <c r="D372" s="388">
        <v>41760</v>
      </c>
      <c r="E372" s="389">
        <f t="shared" si="63"/>
        <v>106.07780304727336</v>
      </c>
      <c r="F372" s="307">
        <f t="shared" si="60"/>
        <v>6.0778030472733633</v>
      </c>
      <c r="G372" s="307">
        <f t="shared" si="64"/>
        <v>104.48276451204379</v>
      </c>
      <c r="H372" s="390">
        <f t="shared" si="61"/>
        <v>4.4827645120437865</v>
      </c>
      <c r="I372" s="307">
        <f t="shared" ref="I372:I391" si="65">I238/I226*100</f>
        <v>105.14160776935984</v>
      </c>
      <c r="J372" s="396" t="s">
        <v>571</v>
      </c>
      <c r="K372" s="307">
        <f t="shared" ref="K372:K391" si="66">E238/1000</f>
        <v>558.78180000000009</v>
      </c>
      <c r="P372" s="389">
        <f t="shared" ref="P372:P391" si="67">P238/P226*100</f>
        <v>104.67720419983739</v>
      </c>
      <c r="Q372" s="307">
        <f t="shared" si="62"/>
        <v>4.6772041998373908</v>
      </c>
      <c r="R372" s="389">
        <f t="shared" ref="R372:R391" si="68">R238/R226*100</f>
        <v>106.47513786172051</v>
      </c>
      <c r="S372" s="390">
        <f t="shared" si="58"/>
        <v>6.475137861720512</v>
      </c>
      <c r="T372" s="307">
        <f t="shared" ref="T372:T391" si="69">R238/R226*100</f>
        <v>106.47513786172051</v>
      </c>
      <c r="V372" s="307"/>
      <c r="W372" s="307"/>
    </row>
    <row r="373" spans="4:23" ht="11.25" customHeight="1">
      <c r="D373" s="388">
        <v>41791</v>
      </c>
      <c r="E373" s="389">
        <f t="shared" si="63"/>
        <v>105.75745865622604</v>
      </c>
      <c r="F373" s="307">
        <f t="shared" si="60"/>
        <v>5.757458656226035</v>
      </c>
      <c r="G373" s="307">
        <f t="shared" si="64"/>
        <v>105.41858458910119</v>
      </c>
      <c r="H373" s="390">
        <f t="shared" si="61"/>
        <v>5.4185845891011866</v>
      </c>
      <c r="I373" s="307">
        <f t="shared" si="65"/>
        <v>102.94988651511329</v>
      </c>
      <c r="J373" s="396" t="s">
        <v>572</v>
      </c>
      <c r="K373" s="307">
        <f t="shared" si="66"/>
        <v>561.03380000000004</v>
      </c>
      <c r="P373" s="389">
        <f t="shared" si="67"/>
        <v>104.62579336536628</v>
      </c>
      <c r="Q373" s="307">
        <f t="shared" si="62"/>
        <v>4.6257933653662775</v>
      </c>
      <c r="R373" s="389">
        <f t="shared" si="68"/>
        <v>105.95989720715274</v>
      </c>
      <c r="S373" s="390">
        <f t="shared" si="58"/>
        <v>5.9598972071527356</v>
      </c>
      <c r="T373" s="307">
        <f t="shared" si="69"/>
        <v>105.95989720715274</v>
      </c>
      <c r="V373" s="307"/>
      <c r="W373" s="307"/>
    </row>
    <row r="374" spans="4:23" ht="11.25" customHeight="1">
      <c r="D374" s="388">
        <v>41821</v>
      </c>
      <c r="E374" s="389">
        <f t="shared" si="63"/>
        <v>106.51490919503776</v>
      </c>
      <c r="F374" s="307">
        <f t="shared" si="60"/>
        <v>6.5149091950377596</v>
      </c>
      <c r="G374" s="307">
        <f t="shared" si="64"/>
        <v>106.31155821644671</v>
      </c>
      <c r="H374" s="390">
        <f t="shared" si="61"/>
        <v>6.3115582164467128</v>
      </c>
      <c r="I374" s="307">
        <f t="shared" si="65"/>
        <v>102.46467934018789</v>
      </c>
      <c r="J374" s="396" t="s">
        <v>573</v>
      </c>
      <c r="K374" s="307">
        <f t="shared" si="66"/>
        <v>563.9058</v>
      </c>
      <c r="P374" s="389">
        <f t="shared" si="67"/>
        <v>105.23861314081316</v>
      </c>
      <c r="Q374" s="307">
        <f t="shared" si="62"/>
        <v>5.2386131408131575</v>
      </c>
      <c r="R374" s="389">
        <f t="shared" si="68"/>
        <v>106.45541867768632</v>
      </c>
      <c r="S374" s="390">
        <f t="shared" si="58"/>
        <v>6.4554186776863247</v>
      </c>
      <c r="T374" s="307">
        <f t="shared" si="69"/>
        <v>106.45541867768632</v>
      </c>
      <c r="V374" s="307"/>
      <c r="W374" s="307"/>
    </row>
    <row r="375" spans="4:23" ht="11.25" customHeight="1">
      <c r="D375" s="388">
        <v>41852</v>
      </c>
      <c r="E375" s="389">
        <f t="shared" si="63"/>
        <v>106.42746559880992</v>
      </c>
      <c r="F375" s="307">
        <f t="shared" si="60"/>
        <v>6.427465598809917</v>
      </c>
      <c r="G375" s="307">
        <f t="shared" si="64"/>
        <v>109.30346262952139</v>
      </c>
      <c r="H375" s="390">
        <f t="shared" si="61"/>
        <v>9.3034626295213911</v>
      </c>
      <c r="I375" s="307">
        <f t="shared" si="65"/>
        <v>102.93273957125879</v>
      </c>
      <c r="J375" s="396" t="s">
        <v>574</v>
      </c>
      <c r="K375" s="307">
        <f t="shared" si="66"/>
        <v>566.04150000000004</v>
      </c>
      <c r="P375" s="389">
        <f t="shared" si="67"/>
        <v>105.59481622481779</v>
      </c>
      <c r="Q375" s="307">
        <f t="shared" si="62"/>
        <v>5.5948162248177908</v>
      </c>
      <c r="R375" s="389">
        <f t="shared" si="68"/>
        <v>107.36780331131786</v>
      </c>
      <c r="S375" s="390">
        <f t="shared" si="58"/>
        <v>7.3678033113178572</v>
      </c>
      <c r="T375" s="307">
        <f t="shared" si="69"/>
        <v>107.36780331131786</v>
      </c>
      <c r="V375" s="307"/>
      <c r="W375" s="307"/>
    </row>
    <row r="376" spans="4:23" ht="11.25" customHeight="1">
      <c r="D376" s="388">
        <v>41883</v>
      </c>
      <c r="E376" s="389">
        <f t="shared" si="63"/>
        <v>106.86484479477238</v>
      </c>
      <c r="F376" s="307">
        <f t="shared" si="60"/>
        <v>6.864844794772381</v>
      </c>
      <c r="G376" s="307">
        <f t="shared" si="64"/>
        <v>110.62200835304374</v>
      </c>
      <c r="H376" s="390">
        <f t="shared" si="61"/>
        <v>10.622008353043739</v>
      </c>
      <c r="I376" s="307">
        <f t="shared" si="65"/>
        <v>101.34322716834731</v>
      </c>
      <c r="J376" s="396" t="s">
        <v>575</v>
      </c>
      <c r="K376" s="307">
        <f t="shared" si="66"/>
        <v>567.28380000000004</v>
      </c>
      <c r="P376" s="389">
        <f t="shared" si="67"/>
        <v>105.28003524744565</v>
      </c>
      <c r="Q376" s="307">
        <f t="shared" si="62"/>
        <v>5.2800352474456531</v>
      </c>
      <c r="R376" s="389">
        <f t="shared" si="68"/>
        <v>108.93023400554426</v>
      </c>
      <c r="S376" s="390">
        <f t="shared" si="58"/>
        <v>8.9302340055442642</v>
      </c>
      <c r="T376" s="307">
        <f t="shared" si="69"/>
        <v>108.93023400554426</v>
      </c>
      <c r="V376" s="307"/>
      <c r="W376" s="307"/>
    </row>
    <row r="377" spans="4:23" ht="11.25" customHeight="1">
      <c r="D377" s="388">
        <v>41913</v>
      </c>
      <c r="E377" s="389">
        <f t="shared" si="63"/>
        <v>107.55844718219711</v>
      </c>
      <c r="F377" s="307">
        <f t="shared" si="60"/>
        <v>7.5584471821971135</v>
      </c>
      <c r="G377" s="307">
        <f t="shared" si="64"/>
        <v>108.8818487910987</v>
      </c>
      <c r="H377" s="390">
        <f t="shared" si="61"/>
        <v>8.8818487910987045</v>
      </c>
      <c r="I377" s="307">
        <f t="shared" si="65"/>
        <v>99.075328174303934</v>
      </c>
      <c r="J377" s="396" t="s">
        <v>576</v>
      </c>
      <c r="K377" s="307">
        <f t="shared" si="66"/>
        <v>571.78489999999999</v>
      </c>
      <c r="P377" s="389">
        <f t="shared" si="67"/>
        <v>105.73314813114972</v>
      </c>
      <c r="Q377" s="307">
        <f t="shared" si="62"/>
        <v>5.7331481311497186</v>
      </c>
      <c r="R377" s="389">
        <f t="shared" si="68"/>
        <v>109.2558114948479</v>
      </c>
      <c r="S377" s="390">
        <f t="shared" si="58"/>
        <v>9.2558114948479044</v>
      </c>
      <c r="T377" s="307">
        <f t="shared" si="69"/>
        <v>109.2558114948479</v>
      </c>
      <c r="V377" s="307"/>
      <c r="W377" s="307"/>
    </row>
    <row r="378" spans="4:23" ht="11.25" customHeight="1">
      <c r="D378" s="388">
        <v>41944</v>
      </c>
      <c r="E378" s="389">
        <f t="shared" si="63"/>
        <v>108.02605126479001</v>
      </c>
      <c r="F378" s="307">
        <f t="shared" si="60"/>
        <v>8.0260512647900129</v>
      </c>
      <c r="G378" s="307">
        <f t="shared" si="64"/>
        <v>110.417816406151</v>
      </c>
      <c r="H378" s="390">
        <f t="shared" si="61"/>
        <v>10.417816406151005</v>
      </c>
      <c r="I378" s="307">
        <f t="shared" si="65"/>
        <v>97.939883095966266</v>
      </c>
      <c r="J378" s="396" t="s">
        <v>577</v>
      </c>
      <c r="K378" s="307">
        <f t="shared" si="66"/>
        <v>576.404</v>
      </c>
      <c r="P378" s="389">
        <f t="shared" si="67"/>
        <v>105.38024032374631</v>
      </c>
      <c r="Q378" s="307">
        <f t="shared" si="62"/>
        <v>5.3802403237463068</v>
      </c>
      <c r="R378" s="389">
        <f t="shared" si="68"/>
        <v>109.52305387219383</v>
      </c>
      <c r="S378" s="390">
        <f t="shared" si="58"/>
        <v>9.5230538721938274</v>
      </c>
      <c r="T378" s="307">
        <f t="shared" si="69"/>
        <v>109.52305387219383</v>
      </c>
      <c r="V378" s="307"/>
      <c r="W378" s="307"/>
    </row>
    <row r="379" spans="4:23" ht="11.25" customHeight="1">
      <c r="D379" s="388">
        <v>41974</v>
      </c>
      <c r="E379" s="389">
        <f t="shared" si="63"/>
        <v>108.8584740152054</v>
      </c>
      <c r="F379" s="307">
        <f t="shared" si="60"/>
        <v>8.8584740152054025</v>
      </c>
      <c r="G379" s="307">
        <f t="shared" si="64"/>
        <v>109.3548163739428</v>
      </c>
      <c r="H379" s="390">
        <f t="shared" si="61"/>
        <v>9.3548163739427963</v>
      </c>
      <c r="I379" s="307">
        <f t="shared" si="65"/>
        <v>98.660269756494969</v>
      </c>
      <c r="J379" s="396" t="s">
        <v>578</v>
      </c>
      <c r="K379" s="307">
        <f t="shared" si="66"/>
        <v>591.76369999999997</v>
      </c>
      <c r="P379" s="389">
        <f t="shared" si="67"/>
        <v>105.45752079688482</v>
      </c>
      <c r="Q379" s="307">
        <f t="shared" si="62"/>
        <v>5.4575207968848218</v>
      </c>
      <c r="R379" s="389">
        <f t="shared" si="68"/>
        <v>108.82641606319228</v>
      </c>
      <c r="S379" s="390">
        <f t="shared" si="58"/>
        <v>8.8264160631922834</v>
      </c>
      <c r="T379" s="307">
        <f t="shared" si="69"/>
        <v>108.82641606319228</v>
      </c>
      <c r="V379" s="307"/>
      <c r="W379" s="307"/>
    </row>
    <row r="380" spans="4:23" ht="11.25" customHeight="1">
      <c r="D380" s="388">
        <v>42005</v>
      </c>
      <c r="E380" s="389">
        <f t="shared" si="63"/>
        <v>108.53337805788021</v>
      </c>
      <c r="F380" s="307">
        <f t="shared" si="60"/>
        <v>8.5333780578802134</v>
      </c>
      <c r="G380" s="307">
        <f t="shared" si="64"/>
        <v>110.12414855309387</v>
      </c>
      <c r="H380" s="390">
        <f t="shared" si="61"/>
        <v>10.124148553093875</v>
      </c>
      <c r="I380" s="307">
        <f t="shared" si="65"/>
        <v>95.397100384805768</v>
      </c>
      <c r="J380" s="396" t="s">
        <v>632</v>
      </c>
      <c r="K380" s="307">
        <f t="shared" si="66"/>
        <v>596.64639999999997</v>
      </c>
      <c r="P380" s="389">
        <f t="shared" si="67"/>
        <v>107.73634877198062</v>
      </c>
      <c r="Q380" s="307">
        <f t="shared" si="62"/>
        <v>7.7363487719806159</v>
      </c>
      <c r="R380" s="389">
        <f t="shared" si="68"/>
        <v>107.86894680205673</v>
      </c>
      <c r="S380" s="390">
        <f t="shared" si="58"/>
        <v>7.8689468020567261</v>
      </c>
      <c r="T380" s="307">
        <f t="shared" si="69"/>
        <v>107.86894680205673</v>
      </c>
      <c r="V380" s="307"/>
      <c r="W380" s="307"/>
    </row>
    <row r="381" spans="4:23" ht="11.25" customHeight="1">
      <c r="D381" s="388">
        <v>42036</v>
      </c>
      <c r="E381" s="389">
        <f t="shared" si="63"/>
        <v>108.65619555049008</v>
      </c>
      <c r="F381" s="307">
        <f t="shared" si="60"/>
        <v>8.6561955504900823</v>
      </c>
      <c r="G381" s="307">
        <f t="shared" si="64"/>
        <v>109.69125111161009</v>
      </c>
      <c r="H381" s="390">
        <f t="shared" si="61"/>
        <v>9.6912511116100859</v>
      </c>
      <c r="I381" s="307">
        <f t="shared" si="65"/>
        <v>94.181396796845277</v>
      </c>
      <c r="J381" s="396" t="s">
        <v>633</v>
      </c>
      <c r="K381" s="307">
        <f t="shared" si="66"/>
        <v>603.27680000000009</v>
      </c>
      <c r="P381" s="389">
        <f t="shared" si="67"/>
        <v>107.05219659579524</v>
      </c>
      <c r="Q381" s="307">
        <f t="shared" si="62"/>
        <v>7.0521965957952375</v>
      </c>
      <c r="R381" s="389">
        <f t="shared" si="68"/>
        <v>107.86887587487502</v>
      </c>
      <c r="S381" s="390">
        <f t="shared" si="58"/>
        <v>7.8688758748750161</v>
      </c>
      <c r="T381" s="307">
        <f t="shared" si="69"/>
        <v>107.86887587487502</v>
      </c>
      <c r="V381" s="307"/>
      <c r="W381" s="307"/>
    </row>
    <row r="382" spans="4:23" ht="11.25" customHeight="1">
      <c r="D382" s="388">
        <v>42064</v>
      </c>
      <c r="E382" s="389">
        <f t="shared" si="63"/>
        <v>108.40601456582635</v>
      </c>
      <c r="F382" s="307">
        <f t="shared" si="60"/>
        <v>8.4060145658263536</v>
      </c>
      <c r="G382" s="307">
        <f t="shared" si="64"/>
        <v>111.25182922687766</v>
      </c>
      <c r="H382" s="390">
        <f t="shared" si="61"/>
        <v>11.251829226877661</v>
      </c>
      <c r="I382" s="307">
        <f t="shared" si="65"/>
        <v>94.146093476948494</v>
      </c>
      <c r="J382" s="396" t="s">
        <v>634</v>
      </c>
      <c r="K382" s="307">
        <f t="shared" si="66"/>
        <v>604.70230000000004</v>
      </c>
      <c r="P382" s="389">
        <f t="shared" si="67"/>
        <v>107.22995767510066</v>
      </c>
      <c r="Q382" s="307">
        <f t="shared" si="62"/>
        <v>7.229957675100664</v>
      </c>
      <c r="R382" s="389">
        <f t="shared" si="68"/>
        <v>107.79926125930305</v>
      </c>
      <c r="S382" s="390">
        <f t="shared" si="58"/>
        <v>7.7992612593030515</v>
      </c>
      <c r="T382" s="307">
        <f t="shared" si="69"/>
        <v>107.79926125930305</v>
      </c>
      <c r="V382" s="307"/>
      <c r="W382" s="307"/>
    </row>
    <row r="383" spans="4:23" ht="11.25" customHeight="1">
      <c r="D383" s="388">
        <v>42095</v>
      </c>
      <c r="E383" s="389">
        <f t="shared" si="63"/>
        <v>107.82279204509446</v>
      </c>
      <c r="F383" s="307">
        <f t="shared" si="60"/>
        <v>7.8227920450944595</v>
      </c>
      <c r="G383" s="307">
        <f t="shared" si="64"/>
        <v>109.16065554670158</v>
      </c>
      <c r="H383" s="390">
        <f t="shared" si="61"/>
        <v>9.1606555467015767</v>
      </c>
      <c r="I383" s="307">
        <f t="shared" si="65"/>
        <v>94.134962713623338</v>
      </c>
      <c r="J383" s="396" t="s">
        <v>635</v>
      </c>
      <c r="K383" s="307">
        <f t="shared" si="66"/>
        <v>603.28890000000001</v>
      </c>
      <c r="P383" s="389">
        <f t="shared" si="67"/>
        <v>106.31827632157282</v>
      </c>
      <c r="Q383" s="307">
        <f t="shared" si="62"/>
        <v>6.3182763215728244</v>
      </c>
      <c r="R383" s="389">
        <f t="shared" si="68"/>
        <v>105.56865777927517</v>
      </c>
      <c r="S383" s="390">
        <f t="shared" si="58"/>
        <v>5.5686577792751706</v>
      </c>
      <c r="T383" s="307">
        <f t="shared" si="69"/>
        <v>105.56865777927517</v>
      </c>
      <c r="V383" s="307"/>
      <c r="W383" s="307"/>
    </row>
    <row r="384" spans="4:23" ht="11.25" customHeight="1">
      <c r="D384" s="388">
        <v>42125</v>
      </c>
      <c r="E384" s="389">
        <f t="shared" si="63"/>
        <v>108.30925416683219</v>
      </c>
      <c r="F384" s="307">
        <f t="shared" si="60"/>
        <v>8.30925416683219</v>
      </c>
      <c r="G384" s="307">
        <f t="shared" si="64"/>
        <v>109.34670033797353</v>
      </c>
      <c r="H384" s="390">
        <f t="shared" si="61"/>
        <v>9.3467003379735303</v>
      </c>
      <c r="I384" s="307">
        <f t="shared" si="65"/>
        <v>97.906974494878668</v>
      </c>
      <c r="J384" s="396" t="s">
        <v>636</v>
      </c>
      <c r="K384" s="307">
        <f t="shared" si="66"/>
        <v>605.2124</v>
      </c>
      <c r="P384" s="389">
        <f t="shared" si="67"/>
        <v>107.7480020000007</v>
      </c>
      <c r="Q384" s="307">
        <f t="shared" si="62"/>
        <v>7.7480020000006959</v>
      </c>
      <c r="R384" s="389">
        <f t="shared" si="68"/>
        <v>105.96459058118295</v>
      </c>
      <c r="S384" s="390">
        <f t="shared" si="58"/>
        <v>5.9645905811829465</v>
      </c>
      <c r="T384" s="307">
        <f t="shared" si="69"/>
        <v>105.96459058118295</v>
      </c>
      <c r="V384" s="307"/>
      <c r="W384" s="307"/>
    </row>
    <row r="385" spans="4:23" ht="11.25" customHeight="1">
      <c r="D385" s="388">
        <v>42156</v>
      </c>
      <c r="E385" s="389">
        <f t="shared" si="63"/>
        <v>108.52850576917112</v>
      </c>
      <c r="F385" s="307">
        <f t="shared" si="60"/>
        <v>8.5285057691711188</v>
      </c>
      <c r="G385" s="307">
        <f t="shared" si="64"/>
        <v>112.41891317962627</v>
      </c>
      <c r="H385" s="390">
        <f t="shared" si="61"/>
        <v>12.418913179626273</v>
      </c>
      <c r="I385" s="307">
        <f t="shared" si="65"/>
        <v>96.315413741697526</v>
      </c>
      <c r="J385" s="396" t="s">
        <v>637</v>
      </c>
      <c r="K385" s="307">
        <f t="shared" si="66"/>
        <v>608.88159999999993</v>
      </c>
      <c r="P385" s="389">
        <f t="shared" si="67"/>
        <v>107.93690569554121</v>
      </c>
      <c r="Q385" s="307">
        <f t="shared" si="62"/>
        <v>7.9369056955412134</v>
      </c>
      <c r="R385" s="389">
        <f t="shared" si="68"/>
        <v>106.82115166232396</v>
      </c>
      <c r="S385" s="390">
        <f t="shared" si="58"/>
        <v>6.8211516623239561</v>
      </c>
      <c r="T385" s="307">
        <f t="shared" si="69"/>
        <v>106.82115166232396</v>
      </c>
      <c r="V385" s="307"/>
      <c r="W385" s="307"/>
    </row>
    <row r="386" spans="4:23" ht="11.25" customHeight="1">
      <c r="D386" s="388">
        <v>42186</v>
      </c>
      <c r="E386" s="389">
        <f t="shared" si="63"/>
        <v>108.75848412979614</v>
      </c>
      <c r="F386" s="307">
        <f t="shared" si="60"/>
        <v>8.7584841297961447</v>
      </c>
      <c r="G386" s="307">
        <f t="shared" si="64"/>
        <v>111.10208638001365</v>
      </c>
      <c r="H386" s="390">
        <f t="shared" si="61"/>
        <v>11.102086380013645</v>
      </c>
      <c r="I386" s="307">
        <f t="shared" si="65"/>
        <v>97.082773855416477</v>
      </c>
      <c r="J386" s="396" t="s">
        <v>638</v>
      </c>
      <c r="K386" s="307">
        <f t="shared" si="66"/>
        <v>613.29539999999997</v>
      </c>
      <c r="P386" s="389">
        <f t="shared" si="67"/>
        <v>107.13776639161705</v>
      </c>
      <c r="Q386" s="307">
        <f t="shared" si="62"/>
        <v>7.1377663916170491</v>
      </c>
      <c r="R386" s="389">
        <f t="shared" si="68"/>
        <v>107.60197133089515</v>
      </c>
      <c r="S386" s="390">
        <f t="shared" si="58"/>
        <v>7.6019713308951538</v>
      </c>
      <c r="T386" s="307">
        <f t="shared" si="69"/>
        <v>107.60197133089515</v>
      </c>
      <c r="V386" s="307"/>
      <c r="W386" s="307"/>
    </row>
    <row r="387" spans="4:23" ht="11.25" customHeight="1">
      <c r="D387" s="388">
        <v>42217</v>
      </c>
      <c r="E387" s="389">
        <f t="shared" si="63"/>
        <v>109.12964862117001</v>
      </c>
      <c r="F387" s="307">
        <f t="shared" si="60"/>
        <v>9.1296486211700056</v>
      </c>
      <c r="G387" s="307">
        <f t="shared" si="64"/>
        <v>109.28312308558708</v>
      </c>
      <c r="H387" s="390">
        <f t="shared" si="61"/>
        <v>9.2831230855870785</v>
      </c>
      <c r="I387" s="307">
        <f t="shared" si="65"/>
        <v>98.762325957656088</v>
      </c>
      <c r="J387" s="396" t="s">
        <v>639</v>
      </c>
      <c r="K387" s="307">
        <f t="shared" si="66"/>
        <v>617.71910000000003</v>
      </c>
      <c r="P387" s="389">
        <f t="shared" si="67"/>
        <v>106.56873476821976</v>
      </c>
      <c r="Q387" s="307">
        <f t="shared" si="62"/>
        <v>6.5687347682197554</v>
      </c>
      <c r="R387" s="389">
        <f t="shared" si="68"/>
        <v>107.75111352840246</v>
      </c>
      <c r="S387" s="390">
        <f t="shared" si="58"/>
        <v>7.7511135284024562</v>
      </c>
      <c r="T387" s="307">
        <f t="shared" si="69"/>
        <v>107.75111352840246</v>
      </c>
      <c r="V387" s="307"/>
      <c r="W387" s="307"/>
    </row>
    <row r="388" spans="4:23" ht="11.25" customHeight="1">
      <c r="D388" s="388">
        <v>42248</v>
      </c>
      <c r="E388" s="389">
        <f t="shared" si="63"/>
        <v>109.2104692571866</v>
      </c>
      <c r="F388" s="307">
        <f t="shared" si="60"/>
        <v>9.2104692571866025</v>
      </c>
      <c r="G388" s="307">
        <f t="shared" si="64"/>
        <v>111.56172919890307</v>
      </c>
      <c r="H388" s="390">
        <f t="shared" si="61"/>
        <v>11.561729198903066</v>
      </c>
      <c r="I388" s="307">
        <f t="shared" si="65"/>
        <v>100.03835178793221</v>
      </c>
      <c r="J388" s="396" t="s">
        <v>640</v>
      </c>
      <c r="K388" s="307">
        <f t="shared" si="66"/>
        <v>619.53330000000005</v>
      </c>
      <c r="P388" s="389">
        <f t="shared" si="67"/>
        <v>106.0985587630672</v>
      </c>
      <c r="Q388" s="307">
        <f t="shared" si="62"/>
        <v>6.0985587630672029</v>
      </c>
      <c r="R388" s="389">
        <f t="shared" si="68"/>
        <v>108.29751258985635</v>
      </c>
      <c r="S388" s="390">
        <f t="shared" si="58"/>
        <v>8.2975125898563533</v>
      </c>
      <c r="T388" s="307">
        <f t="shared" si="69"/>
        <v>108.29751258985635</v>
      </c>
      <c r="V388" s="307"/>
      <c r="W388" s="307"/>
    </row>
    <row r="389" spans="4:23" ht="11.25" customHeight="1">
      <c r="D389" s="388">
        <v>42278</v>
      </c>
      <c r="E389" s="389">
        <f t="shared" si="63"/>
        <v>109.43442193034478</v>
      </c>
      <c r="F389" s="307">
        <f t="shared" si="60"/>
        <v>9.4344219303447829</v>
      </c>
      <c r="G389" s="307">
        <f t="shared" si="64"/>
        <v>110.87708851331396</v>
      </c>
      <c r="H389" s="390">
        <f t="shared" si="61"/>
        <v>10.877088513313964</v>
      </c>
      <c r="I389" s="307">
        <f t="shared" si="65"/>
        <v>103.64674933124456</v>
      </c>
      <c r="J389" s="396" t="s">
        <v>641</v>
      </c>
      <c r="K389" s="307">
        <f t="shared" si="66"/>
        <v>625.72950000000003</v>
      </c>
      <c r="P389" s="389">
        <f t="shared" si="67"/>
        <v>106.38389293665831</v>
      </c>
      <c r="Q389" s="307">
        <f t="shared" si="62"/>
        <v>6.383892936658313</v>
      </c>
      <c r="R389" s="389">
        <f t="shared" si="68"/>
        <v>109.17270141914422</v>
      </c>
      <c r="S389" s="390">
        <f t="shared" si="58"/>
        <v>9.172701419144218</v>
      </c>
      <c r="T389" s="307">
        <f t="shared" si="69"/>
        <v>109.17270141914422</v>
      </c>
      <c r="V389" s="307"/>
      <c r="W389" s="307"/>
    </row>
    <row r="390" spans="4:23" ht="11.25" customHeight="1">
      <c r="D390" s="388">
        <v>42309</v>
      </c>
      <c r="E390" s="389">
        <f t="shared" si="63"/>
        <v>109.48949001047876</v>
      </c>
      <c r="F390" s="307">
        <f t="shared" si="60"/>
        <v>9.489490010478761</v>
      </c>
      <c r="G390" s="307">
        <f t="shared" si="64"/>
        <v>111.39913847860343</v>
      </c>
      <c r="H390" s="390">
        <f t="shared" si="61"/>
        <v>11.399138478603433</v>
      </c>
      <c r="I390" s="307">
        <f t="shared" si="65"/>
        <v>103.2793428010776</v>
      </c>
      <c r="J390" s="396" t="s">
        <v>642</v>
      </c>
      <c r="K390" s="307">
        <f t="shared" si="66"/>
        <v>631.10180000000003</v>
      </c>
      <c r="P390" s="389">
        <f t="shared" si="67"/>
        <v>106.38586301735495</v>
      </c>
      <c r="Q390" s="307">
        <f t="shared" si="62"/>
        <v>6.38586301735495</v>
      </c>
      <c r="R390" s="389">
        <f t="shared" si="68"/>
        <v>108.54815297900333</v>
      </c>
      <c r="S390" s="390">
        <f t="shared" si="58"/>
        <v>8.5481529790033335</v>
      </c>
      <c r="T390" s="307">
        <f t="shared" si="69"/>
        <v>108.54815297900333</v>
      </c>
      <c r="V390" s="307"/>
      <c r="W390" s="307"/>
    </row>
    <row r="391" spans="4:23" ht="11.25" customHeight="1">
      <c r="D391" s="388">
        <v>42339</v>
      </c>
      <c r="E391" s="389">
        <f t="shared" si="63"/>
        <v>109.14277100808991</v>
      </c>
      <c r="F391" s="307">
        <f t="shared" si="60"/>
        <v>9.1427710080899089</v>
      </c>
      <c r="G391" s="307">
        <f t="shared" si="64"/>
        <v>110.40922611799732</v>
      </c>
      <c r="H391" s="390">
        <f t="shared" si="61"/>
        <v>10.409226117997321</v>
      </c>
      <c r="I391" s="307">
        <f t="shared" si="65"/>
        <v>102.13572554613017</v>
      </c>
      <c r="J391" s="396" t="s">
        <v>643</v>
      </c>
      <c r="K391" s="307">
        <f t="shared" si="66"/>
        <v>645.8673</v>
      </c>
      <c r="P391" s="389">
        <f t="shared" si="67"/>
        <v>106.65666338263537</v>
      </c>
      <c r="Q391" s="307">
        <f t="shared" si="62"/>
        <v>6.6566633826353723</v>
      </c>
      <c r="R391" s="389">
        <f t="shared" si="68"/>
        <v>108.59306555297883</v>
      </c>
      <c r="S391" s="390">
        <f t="shared" si="58"/>
        <v>8.5930655529788282</v>
      </c>
      <c r="T391" s="307">
        <f t="shared" si="69"/>
        <v>108.59306555297883</v>
      </c>
      <c r="V391" s="307"/>
      <c r="W391" s="307"/>
    </row>
    <row r="392" spans="4:23" ht="11.25" customHeight="1">
      <c r="D392" s="388">
        <v>42370</v>
      </c>
      <c r="E392" s="389">
        <v>109.40154838778882</v>
      </c>
      <c r="F392" s="307">
        <v>9.4015483877888215</v>
      </c>
      <c r="G392" s="307">
        <v>111.99779138213206</v>
      </c>
      <c r="H392" s="390">
        <v>11.997791382132064</v>
      </c>
      <c r="I392" s="307">
        <v>104.31324141682532</v>
      </c>
      <c r="J392" s="396" t="s">
        <v>761</v>
      </c>
      <c r="K392" s="307">
        <v>652.74040000000002</v>
      </c>
      <c r="P392" s="389">
        <v>104.11583186106661</v>
      </c>
      <c r="Q392" s="307">
        <v>4.11583186106661</v>
      </c>
      <c r="R392" s="389">
        <v>111.6388749365501</v>
      </c>
      <c r="S392" s="390">
        <v>11.638874936550096</v>
      </c>
      <c r="T392" s="307">
        <v>111.6388749365501</v>
      </c>
      <c r="V392" s="307"/>
      <c r="W392" s="307"/>
    </row>
    <row r="393" spans="4:23" ht="11.25" customHeight="1">
      <c r="D393" s="388">
        <v>42401</v>
      </c>
      <c r="E393" s="389">
        <v>109.13661854724066</v>
      </c>
      <c r="F393" s="307">
        <v>9.1366185472406585</v>
      </c>
      <c r="G393" s="307">
        <v>112.18937141820993</v>
      </c>
      <c r="H393" s="390">
        <v>12.18937141820993</v>
      </c>
      <c r="I393" s="307">
        <v>110.04557992279693</v>
      </c>
      <c r="J393" s="396" t="s">
        <v>762</v>
      </c>
      <c r="K393" s="307">
        <v>658.39589999999998</v>
      </c>
      <c r="P393" s="389">
        <v>105.09271625036598</v>
      </c>
      <c r="Q393" s="307">
        <v>5.0927162503659815</v>
      </c>
      <c r="R393" s="389">
        <v>110.07259762443888</v>
      </c>
      <c r="S393" s="390">
        <v>10.072597624438885</v>
      </c>
      <c r="T393" s="307">
        <v>110.07259762443888</v>
      </c>
      <c r="V393" s="307"/>
      <c r="W393" s="307"/>
    </row>
    <row r="394" spans="4:23" ht="11.25" customHeight="1">
      <c r="D394" s="388">
        <v>42430</v>
      </c>
      <c r="E394" s="389">
        <v>109.47815148048883</v>
      </c>
      <c r="F394" s="307">
        <v>9.4781514804888332</v>
      </c>
      <c r="G394" s="307">
        <v>106.62373960336096</v>
      </c>
      <c r="H394" s="390">
        <v>6.6237396033609599</v>
      </c>
      <c r="I394" s="307">
        <v>108.39267513988918</v>
      </c>
      <c r="J394" s="396" t="s">
        <v>763</v>
      </c>
      <c r="K394" s="307">
        <v>662.01690000000008</v>
      </c>
      <c r="P394" s="389">
        <v>104.22655985742753</v>
      </c>
      <c r="Q394" s="307">
        <v>4.2265598574275316</v>
      </c>
      <c r="R394" s="389">
        <v>108.20731223511018</v>
      </c>
      <c r="S394" s="390">
        <v>8.2073122351101802</v>
      </c>
      <c r="T394" s="307">
        <v>108.20731223511018</v>
      </c>
      <c r="V394" s="307"/>
      <c r="W394" s="307"/>
    </row>
    <row r="395" spans="4:23" ht="11.25" customHeight="1">
      <c r="D395" s="388">
        <v>42461</v>
      </c>
      <c r="E395" s="389">
        <v>110.33223054493459</v>
      </c>
      <c r="F395" s="307">
        <v>10.332230544934589</v>
      </c>
      <c r="G395" s="307">
        <v>113.05133832634635</v>
      </c>
      <c r="H395" s="390">
        <v>13.051338326346354</v>
      </c>
      <c r="I395" s="307">
        <v>115.70175221632928</v>
      </c>
      <c r="J395" s="396" t="s">
        <v>764</v>
      </c>
      <c r="K395" s="307">
        <v>665.62209999999993</v>
      </c>
      <c r="P395" s="389">
        <v>105.87940383560709</v>
      </c>
      <c r="Q395" s="307">
        <v>5.8794038356070928</v>
      </c>
      <c r="R395" s="389">
        <v>110.84533496597078</v>
      </c>
      <c r="S395" s="390">
        <v>10.845334965970778</v>
      </c>
      <c r="T395" s="307">
        <v>110.84533496597078</v>
      </c>
      <c r="V395" s="307"/>
      <c r="W395" s="307"/>
    </row>
    <row r="396" spans="4:23" ht="11.25" customHeight="1">
      <c r="D396" s="388">
        <v>42491</v>
      </c>
      <c r="E396" s="389">
        <v>110.39996867215542</v>
      </c>
      <c r="F396" s="307">
        <v>10.399968672155424</v>
      </c>
      <c r="G396" s="307">
        <v>113.24440888671224</v>
      </c>
      <c r="H396" s="390">
        <v>13.244408886712236</v>
      </c>
      <c r="I396" s="307">
        <v>117.84734639309011</v>
      </c>
      <c r="J396" s="396" t="s">
        <v>765</v>
      </c>
      <c r="K396" s="307">
        <v>668.15430000000003</v>
      </c>
      <c r="P396" s="389">
        <v>104.36027140710371</v>
      </c>
      <c r="Q396" s="307">
        <v>4.3602714071037099</v>
      </c>
      <c r="R396" s="389">
        <v>109.13219481711675</v>
      </c>
      <c r="S396" s="390">
        <v>9.1321948171167548</v>
      </c>
      <c r="T396" s="307">
        <v>109.13219481711675</v>
      </c>
      <c r="V396" s="307"/>
      <c r="W396" s="307"/>
    </row>
    <row r="397" spans="4:23" ht="11.25" customHeight="1">
      <c r="D397" s="388">
        <v>42522</v>
      </c>
      <c r="E397" s="389">
        <v>111.17450420574377</v>
      </c>
      <c r="F397" s="307">
        <v>11.174504205743773</v>
      </c>
      <c r="G397" s="307">
        <v>108.4776213935419</v>
      </c>
      <c r="H397" s="390">
        <v>8.4776213935418951</v>
      </c>
      <c r="I397" s="307">
        <v>123.73877752707745</v>
      </c>
      <c r="J397" s="396" t="s">
        <v>766</v>
      </c>
      <c r="K397" s="307">
        <v>676.92110000000002</v>
      </c>
      <c r="P397" s="389">
        <v>104.52990771491054</v>
      </c>
      <c r="Q397" s="307">
        <v>4.5299077149105358</v>
      </c>
      <c r="R397" s="389">
        <v>106.95663052650259</v>
      </c>
      <c r="S397" s="390">
        <v>6.9566305265025932</v>
      </c>
      <c r="T397" s="307">
        <v>106.95663052650259</v>
      </c>
      <c r="V397" s="307"/>
      <c r="W397" s="307"/>
    </row>
    <row r="398" spans="4:23" ht="11.25" customHeight="1">
      <c r="D398" s="388">
        <v>42552</v>
      </c>
      <c r="E398" s="389">
        <v>110.75734466620814</v>
      </c>
      <c r="F398" s="307">
        <v>10.757344666208141</v>
      </c>
      <c r="G398" s="307">
        <v>108.36589502949461</v>
      </c>
      <c r="H398" s="390">
        <v>8.3658950294946095</v>
      </c>
      <c r="I398" s="307">
        <v>126.43384567336651</v>
      </c>
      <c r="J398" s="396" t="s">
        <v>767</v>
      </c>
      <c r="K398" s="307">
        <v>679.26969999999994</v>
      </c>
      <c r="P398" s="389">
        <v>104.82888724901834</v>
      </c>
      <c r="Q398" s="307">
        <v>4.8288872490183365</v>
      </c>
      <c r="R398" s="389">
        <v>107.4446086519105</v>
      </c>
      <c r="S398" s="390">
        <v>7.4446086519104995</v>
      </c>
      <c r="T398" s="307">
        <v>107.4446086519105</v>
      </c>
      <c r="V398" s="307"/>
      <c r="W398" s="307"/>
    </row>
    <row r="399" spans="4:23" ht="11.25" customHeight="1">
      <c r="D399" s="388">
        <v>42583</v>
      </c>
      <c r="E399" s="389">
        <v>109.97692964326342</v>
      </c>
      <c r="F399" s="307">
        <v>9.9769296432634178</v>
      </c>
      <c r="G399" s="307">
        <v>107.74678970836018</v>
      </c>
      <c r="H399" s="390">
        <v>7.7467897083601827</v>
      </c>
      <c r="I399" s="307">
        <v>122.55226713431047</v>
      </c>
      <c r="J399" s="396" t="s">
        <v>768</v>
      </c>
      <c r="K399" s="307">
        <v>679.34849999999994</v>
      </c>
      <c r="P399" s="389">
        <v>104.47263103774583</v>
      </c>
      <c r="Q399" s="307">
        <v>4.4726310377458276</v>
      </c>
      <c r="R399" s="389">
        <v>105.4556540306595</v>
      </c>
      <c r="S399" s="390">
        <v>5.4556540306595025</v>
      </c>
      <c r="T399" s="307">
        <v>105.4556540306595</v>
      </c>
      <c r="V399" s="307"/>
      <c r="W399" s="307"/>
    </row>
    <row r="400" spans="4:23" ht="11.25" customHeight="1">
      <c r="D400" s="388">
        <v>42614</v>
      </c>
      <c r="E400" s="389">
        <v>109.76806250769731</v>
      </c>
      <c r="F400" s="307">
        <v>9.7680625076973087</v>
      </c>
      <c r="G400" s="307">
        <v>105.40478836853013</v>
      </c>
      <c r="H400" s="390">
        <v>5.4047883685301343</v>
      </c>
      <c r="I400" s="307">
        <v>120.91094541361846</v>
      </c>
      <c r="J400" s="396" t="s">
        <v>769</v>
      </c>
      <c r="K400" s="307">
        <v>680.04969999999992</v>
      </c>
      <c r="P400" s="389">
        <v>104.80552217533466</v>
      </c>
      <c r="Q400" s="307">
        <v>4.8055221753346586</v>
      </c>
      <c r="R400" s="389">
        <v>104.77987942254101</v>
      </c>
      <c r="S400" s="390">
        <v>4.7798794225410148</v>
      </c>
      <c r="T400" s="307">
        <v>104.77987942254101</v>
      </c>
      <c r="V400" s="307"/>
      <c r="W400" s="307"/>
    </row>
    <row r="401" spans="4:23" ht="11.25" customHeight="1">
      <c r="D401" s="388">
        <v>42644</v>
      </c>
      <c r="E401" s="389">
        <v>109.24268393930603</v>
      </c>
      <c r="F401" s="307">
        <v>9.2426839393060334</v>
      </c>
      <c r="G401" s="307">
        <v>106.82102202797866</v>
      </c>
      <c r="H401" s="390">
        <v>6.8210220279786569</v>
      </c>
      <c r="I401" s="307">
        <v>123.4708864188905</v>
      </c>
      <c r="J401" s="396" t="s">
        <v>770</v>
      </c>
      <c r="K401" s="307">
        <v>683.56369999999993</v>
      </c>
      <c r="P401" s="389">
        <v>104.5585309364607</v>
      </c>
      <c r="Q401" s="307">
        <v>4.5585309364606985</v>
      </c>
      <c r="R401" s="389">
        <v>104.65449495208823</v>
      </c>
      <c r="S401" s="390">
        <v>4.6544949520882284</v>
      </c>
      <c r="T401" s="307">
        <v>104.65449495208823</v>
      </c>
      <c r="V401" s="307"/>
      <c r="W401" s="307"/>
    </row>
    <row r="402" spans="4:23" ht="11.25" customHeight="1">
      <c r="D402" s="388">
        <v>42675</v>
      </c>
      <c r="E402" s="389">
        <v>110.03411810899604</v>
      </c>
      <c r="F402" s="307">
        <v>10.03411810899604</v>
      </c>
      <c r="G402" s="307">
        <v>107.32232211186705</v>
      </c>
      <c r="H402" s="390">
        <v>7.3223221118670523</v>
      </c>
      <c r="I402" s="307">
        <v>125.8690339455483</v>
      </c>
      <c r="J402" s="396" t="s">
        <v>771</v>
      </c>
      <c r="K402" s="307">
        <v>694.42730000000006</v>
      </c>
      <c r="P402" s="389">
        <v>105.30374821712401</v>
      </c>
      <c r="Q402" s="307">
        <v>5.30374821712401</v>
      </c>
      <c r="R402" s="389">
        <v>105.32839633349316</v>
      </c>
      <c r="S402" s="390">
        <v>5.3283963334931599</v>
      </c>
      <c r="T402" s="307">
        <v>105.32839633349316</v>
      </c>
      <c r="V402" s="307"/>
      <c r="W402" s="307"/>
    </row>
    <row r="403" spans="4:23" ht="11.25" customHeight="1">
      <c r="D403" s="388">
        <v>42705</v>
      </c>
      <c r="E403" s="389">
        <v>109.11585181791021</v>
      </c>
      <c r="F403" s="307">
        <v>9.1158518179102117</v>
      </c>
      <c r="G403" s="307">
        <v>107.81805778198263</v>
      </c>
      <c r="H403" s="390">
        <v>7.8180577819826311</v>
      </c>
      <c r="I403" s="307">
        <v>127.01775007856726</v>
      </c>
      <c r="J403" s="396" t="s">
        <v>772</v>
      </c>
      <c r="K403" s="307">
        <v>704.87639999999999</v>
      </c>
      <c r="P403" s="389">
        <v>105.14314650543308</v>
      </c>
      <c r="Q403" s="307">
        <v>5.1431465054330801</v>
      </c>
      <c r="R403" s="389">
        <v>104.91038571528644</v>
      </c>
      <c r="S403" s="390">
        <v>4.9103857152864379</v>
      </c>
      <c r="T403" s="307">
        <v>104.91038571528644</v>
      </c>
      <c r="V403" s="307"/>
      <c r="W403" s="307"/>
    </row>
  </sheetData>
  <mergeCells count="29">
    <mergeCell ref="P26:P28"/>
    <mergeCell ref="Q26:Q28"/>
    <mergeCell ref="AB26:AB28"/>
    <mergeCell ref="Y27:Y28"/>
    <mergeCell ref="Z27:Z28"/>
    <mergeCell ref="R26:R28"/>
    <mergeCell ref="S26:S28"/>
    <mergeCell ref="T26:T28"/>
    <mergeCell ref="U26:U28"/>
    <mergeCell ref="Y26:Z26"/>
    <mergeCell ref="AA26:AA28"/>
    <mergeCell ref="V25:V28"/>
    <mergeCell ref="W25:W28"/>
    <mergeCell ref="X24:X28"/>
    <mergeCell ref="A24:A28"/>
    <mergeCell ref="B24:B28"/>
    <mergeCell ref="L24:L28"/>
    <mergeCell ref="N24:N28"/>
    <mergeCell ref="C25:C28"/>
    <mergeCell ref="D25:D28"/>
    <mergeCell ref="K25:K28"/>
    <mergeCell ref="M25:M28"/>
    <mergeCell ref="I26:I28"/>
    <mergeCell ref="J26:J28"/>
    <mergeCell ref="O25:O28"/>
    <mergeCell ref="E26:E28"/>
    <mergeCell ref="F26:F28"/>
    <mergeCell ref="G26:G28"/>
    <mergeCell ref="H26:H28"/>
  </mergeCells>
  <pageMargins left="0.59055118110236227" right="0.47244094488188981" top="0.39370078740157483" bottom="0.39370078740157483" header="0.51181102362204722" footer="0.51181102362204722"/>
  <pageSetup paperSize="9" scale="1" fitToWidth="2" orientation="landscape"/>
  <colBreaks count="1" manualBreakCount="1">
    <brk id="11" max="104857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K23"/>
  <sheetViews>
    <sheetView zoomScale="136" zoomScaleNormal="136" workbookViewId="0">
      <selection activeCell="I23" sqref="I23"/>
    </sheetView>
  </sheetViews>
  <sheetFormatPr defaultColWidth="9.140625" defaultRowHeight="12.75"/>
  <cols>
    <col min="1" max="5" width="9.140625" style="766" customWidth="1"/>
    <col min="6" max="6" width="11.7109375" style="766" bestFit="1" customWidth="1"/>
    <col min="7" max="7" width="9.140625" style="766" customWidth="1"/>
    <col min="8" max="8" width="9.140625" style="766" hidden="1" customWidth="1"/>
    <col min="9" max="9" width="9.140625" style="766" customWidth="1"/>
    <col min="10" max="10" width="15.28515625" style="766" bestFit="1" customWidth="1"/>
    <col min="11" max="11" width="13.5703125" style="766" bestFit="1" customWidth="1"/>
    <col min="12" max="12" width="9.140625" style="766" customWidth="1"/>
    <col min="13" max="16384" width="9.140625" style="766"/>
  </cols>
  <sheetData>
    <row r="1" spans="2:11" s="763" customFormat="1" ht="14.25"/>
    <row r="2" spans="2:11" s="764" customFormat="1" ht="27" customHeight="1">
      <c r="B2" s="79" t="s">
        <v>773</v>
      </c>
      <c r="C2" s="78" t="s">
        <v>979</v>
      </c>
      <c r="D2" s="79" t="s">
        <v>152</v>
      </c>
      <c r="E2" s="764" t="s">
        <v>584</v>
      </c>
      <c r="F2" s="765" t="s">
        <v>1139</v>
      </c>
      <c r="G2" s="79" t="s">
        <v>92</v>
      </c>
      <c r="H2" s="79" t="s">
        <v>774</v>
      </c>
      <c r="I2" s="79" t="s">
        <v>775</v>
      </c>
    </row>
    <row r="3" spans="2:11">
      <c r="B3" s="202"/>
      <c r="C3" s="202">
        <v>14.174520689</v>
      </c>
      <c r="D3" s="202">
        <v>16.137603966</v>
      </c>
      <c r="E3" s="202">
        <v>16.137603966</v>
      </c>
      <c r="F3" s="202">
        <v>17.642874749000001</v>
      </c>
      <c r="G3" s="202">
        <v>17.642874749000001</v>
      </c>
      <c r="H3" s="202">
        <v>17.421217375000001</v>
      </c>
      <c r="I3" s="202"/>
    </row>
    <row r="4" spans="2:11">
      <c r="B4" s="767">
        <v>14.174520689</v>
      </c>
      <c r="C4" s="767">
        <v>2.6800870219999999</v>
      </c>
      <c r="D4" s="768">
        <v>0.71700374499999997</v>
      </c>
      <c r="E4" s="767">
        <v>2.3562068379999999</v>
      </c>
      <c r="F4" s="767">
        <v>0.85093605500000002</v>
      </c>
      <c r="G4" s="767">
        <v>0.84657445200000003</v>
      </c>
      <c r="H4" s="767">
        <v>0.22165737399999999</v>
      </c>
      <c r="I4" s="767">
        <v>18.489449200999999</v>
      </c>
      <c r="J4" s="767"/>
    </row>
    <row r="5" spans="2:11">
      <c r="C5" s="769"/>
      <c r="D5" s="769"/>
      <c r="E5" s="769"/>
      <c r="F5" s="769"/>
      <c r="G5" s="769"/>
      <c r="H5" s="769"/>
    </row>
    <row r="6" spans="2:11">
      <c r="I6" s="769"/>
      <c r="J6" s="767"/>
    </row>
    <row r="7" spans="2:11">
      <c r="J7" s="767"/>
    </row>
    <row r="8" spans="2:11">
      <c r="J8" s="767"/>
    </row>
    <row r="9" spans="2:11">
      <c r="J9" s="767"/>
    </row>
    <row r="10" spans="2:11">
      <c r="I10" s="769"/>
      <c r="J10" s="770"/>
    </row>
    <row r="11" spans="2:11">
      <c r="I11" s="770"/>
      <c r="J11" s="771"/>
    </row>
    <row r="12" spans="2:11">
      <c r="J12" s="767"/>
    </row>
    <row r="14" spans="2:11">
      <c r="J14" s="769"/>
      <c r="K14" s="769"/>
    </row>
    <row r="15" spans="2:11">
      <c r="J15" s="769"/>
    </row>
    <row r="16" spans="2:11">
      <c r="J16" s="769"/>
    </row>
    <row r="23" spans="2:2">
      <c r="B23" s="772"/>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I4"/>
  <sheetViews>
    <sheetView workbookViewId="0">
      <selection activeCell="E30" sqref="E30"/>
    </sheetView>
  </sheetViews>
  <sheetFormatPr defaultColWidth="9.140625" defaultRowHeight="12.75"/>
  <cols>
    <col min="1" max="1" width="20.5703125" style="773" bestFit="1" customWidth="1"/>
    <col min="2" max="256" width="9.140625" style="773" customWidth="1"/>
    <col min="257" max="257" width="20.5703125" style="773" bestFit="1" customWidth="1"/>
    <col min="258" max="512" width="9.140625" style="773" customWidth="1"/>
    <col min="513" max="513" width="20.5703125" style="773" bestFit="1" customWidth="1"/>
    <col min="514" max="768" width="9.140625" style="773" customWidth="1"/>
    <col min="769" max="769" width="20.5703125" style="773" bestFit="1" customWidth="1"/>
    <col min="770" max="1024" width="9.140625" style="773" customWidth="1"/>
    <col min="1025" max="1025" width="20.5703125" style="773" bestFit="1" customWidth="1"/>
    <col min="1026" max="1280" width="9.140625" style="773" customWidth="1"/>
    <col min="1281" max="1281" width="20.5703125" style="773" bestFit="1" customWidth="1"/>
    <col min="1282" max="1536" width="9.140625" style="773" customWidth="1"/>
    <col min="1537" max="1537" width="20.5703125" style="773" bestFit="1" customWidth="1"/>
    <col min="1538" max="1792" width="9.140625" style="773" customWidth="1"/>
    <col min="1793" max="1793" width="20.5703125" style="773" bestFit="1" customWidth="1"/>
    <col min="1794" max="2048" width="9.140625" style="773" customWidth="1"/>
    <col min="2049" max="2049" width="20.5703125" style="773" bestFit="1" customWidth="1"/>
    <col min="2050" max="2304" width="9.140625" style="773" customWidth="1"/>
    <col min="2305" max="2305" width="20.5703125" style="773" bestFit="1" customWidth="1"/>
    <col min="2306" max="2560" width="9.140625" style="773" customWidth="1"/>
    <col min="2561" max="2561" width="20.5703125" style="773" bestFit="1" customWidth="1"/>
    <col min="2562" max="2816" width="9.140625" style="773" customWidth="1"/>
    <col min="2817" max="2817" width="20.5703125" style="773" bestFit="1" customWidth="1"/>
    <col min="2818" max="3072" width="9.140625" style="773" customWidth="1"/>
    <col min="3073" max="3073" width="20.5703125" style="773" bestFit="1" customWidth="1"/>
    <col min="3074" max="3328" width="9.140625" style="773" customWidth="1"/>
    <col min="3329" max="3329" width="20.5703125" style="773" bestFit="1" customWidth="1"/>
    <col min="3330" max="3584" width="9.140625" style="773" customWidth="1"/>
    <col min="3585" max="3585" width="20.5703125" style="773" bestFit="1" customWidth="1"/>
    <col min="3586" max="3840" width="9.140625" style="773" customWidth="1"/>
    <col min="3841" max="3841" width="20.5703125" style="773" bestFit="1" customWidth="1"/>
    <col min="3842" max="4096" width="9.140625" style="773" customWidth="1"/>
    <col min="4097" max="4097" width="20.5703125" style="773" bestFit="1" customWidth="1"/>
    <col min="4098" max="4352" width="9.140625" style="773" customWidth="1"/>
    <col min="4353" max="4353" width="20.5703125" style="773" bestFit="1" customWidth="1"/>
    <col min="4354" max="4608" width="9.140625" style="773" customWidth="1"/>
    <col min="4609" max="4609" width="20.5703125" style="773" bestFit="1" customWidth="1"/>
    <col min="4610" max="4864" width="9.140625" style="773" customWidth="1"/>
    <col min="4865" max="4865" width="20.5703125" style="773" bestFit="1" customWidth="1"/>
    <col min="4866" max="5120" width="9.140625" style="773" customWidth="1"/>
    <col min="5121" max="5121" width="20.5703125" style="773" bestFit="1" customWidth="1"/>
    <col min="5122" max="5376" width="9.140625" style="773" customWidth="1"/>
    <col min="5377" max="5377" width="20.5703125" style="773" bestFit="1" customWidth="1"/>
    <col min="5378" max="5632" width="9.140625" style="773" customWidth="1"/>
    <col min="5633" max="5633" width="20.5703125" style="773" bestFit="1" customWidth="1"/>
    <col min="5634" max="5888" width="9.140625" style="773" customWidth="1"/>
    <col min="5889" max="5889" width="20.5703125" style="773" bestFit="1" customWidth="1"/>
    <col min="5890" max="6144" width="9.140625" style="773" customWidth="1"/>
    <col min="6145" max="6145" width="20.5703125" style="773" bestFit="1" customWidth="1"/>
    <col min="6146" max="6400" width="9.140625" style="773" customWidth="1"/>
    <col min="6401" max="6401" width="20.5703125" style="773" bestFit="1" customWidth="1"/>
    <col min="6402" max="6656" width="9.140625" style="773" customWidth="1"/>
    <col min="6657" max="6657" width="20.5703125" style="773" bestFit="1" customWidth="1"/>
    <col min="6658" max="6912" width="9.140625" style="773" customWidth="1"/>
    <col min="6913" max="6913" width="20.5703125" style="773" bestFit="1" customWidth="1"/>
    <col min="6914" max="7168" width="9.140625" style="773" customWidth="1"/>
    <col min="7169" max="7169" width="20.5703125" style="773" bestFit="1" customWidth="1"/>
    <col min="7170" max="7424" width="9.140625" style="773" customWidth="1"/>
    <col min="7425" max="7425" width="20.5703125" style="773" bestFit="1" customWidth="1"/>
    <col min="7426" max="7680" width="9.140625" style="773" customWidth="1"/>
    <col min="7681" max="7681" width="20.5703125" style="773" bestFit="1" customWidth="1"/>
    <col min="7682" max="7936" width="9.140625" style="773" customWidth="1"/>
    <col min="7937" max="7937" width="20.5703125" style="773" bestFit="1" customWidth="1"/>
    <col min="7938" max="8192" width="9.140625" style="773" customWidth="1"/>
    <col min="8193" max="8193" width="20.5703125" style="773" bestFit="1" customWidth="1"/>
    <col min="8194" max="8448" width="9.140625" style="773" customWidth="1"/>
    <col min="8449" max="8449" width="20.5703125" style="773" bestFit="1" customWidth="1"/>
    <col min="8450" max="8704" width="9.140625" style="773" customWidth="1"/>
    <col min="8705" max="8705" width="20.5703125" style="773" bestFit="1" customWidth="1"/>
    <col min="8706" max="8960" width="9.140625" style="773" customWidth="1"/>
    <col min="8961" max="8961" width="20.5703125" style="773" bestFit="1" customWidth="1"/>
    <col min="8962" max="9216" width="9.140625" style="773" customWidth="1"/>
    <col min="9217" max="9217" width="20.5703125" style="773" bestFit="1" customWidth="1"/>
    <col min="9218" max="9472" width="9.140625" style="773" customWidth="1"/>
    <col min="9473" max="9473" width="20.5703125" style="773" bestFit="1" customWidth="1"/>
    <col min="9474" max="9728" width="9.140625" style="773" customWidth="1"/>
    <col min="9729" max="9729" width="20.5703125" style="773" bestFit="1" customWidth="1"/>
    <col min="9730" max="9984" width="9.140625" style="773" customWidth="1"/>
    <col min="9985" max="9985" width="20.5703125" style="773" bestFit="1" customWidth="1"/>
    <col min="9986" max="10240" width="9.140625" style="773" customWidth="1"/>
    <col min="10241" max="10241" width="20.5703125" style="773" bestFit="1" customWidth="1"/>
    <col min="10242" max="10496" width="9.140625" style="773" customWidth="1"/>
    <col min="10497" max="10497" width="20.5703125" style="773" bestFit="1" customWidth="1"/>
    <col min="10498" max="10752" width="9.140625" style="773" customWidth="1"/>
    <col min="10753" max="10753" width="20.5703125" style="773" bestFit="1" customWidth="1"/>
    <col min="10754" max="11008" width="9.140625" style="773" customWidth="1"/>
    <col min="11009" max="11009" width="20.5703125" style="773" bestFit="1" customWidth="1"/>
    <col min="11010" max="11264" width="9.140625" style="773" customWidth="1"/>
    <col min="11265" max="11265" width="20.5703125" style="773" bestFit="1" customWidth="1"/>
    <col min="11266" max="11520" width="9.140625" style="773" customWidth="1"/>
    <col min="11521" max="11521" width="20.5703125" style="773" bestFit="1" customWidth="1"/>
    <col min="11522" max="11776" width="9.140625" style="773" customWidth="1"/>
    <col min="11777" max="11777" width="20.5703125" style="773" bestFit="1" customWidth="1"/>
    <col min="11778" max="12032" width="9.140625" style="773" customWidth="1"/>
    <col min="12033" max="12033" width="20.5703125" style="773" bestFit="1" customWidth="1"/>
    <col min="12034" max="12288" width="9.140625" style="773" customWidth="1"/>
    <col min="12289" max="12289" width="20.5703125" style="773" bestFit="1" customWidth="1"/>
    <col min="12290" max="12544" width="9.140625" style="773" customWidth="1"/>
    <col min="12545" max="12545" width="20.5703125" style="773" bestFit="1" customWidth="1"/>
    <col min="12546" max="12800" width="9.140625" style="773" customWidth="1"/>
    <col min="12801" max="12801" width="20.5703125" style="773" bestFit="1" customWidth="1"/>
    <col min="12802" max="13056" width="9.140625" style="773" customWidth="1"/>
    <col min="13057" max="13057" width="20.5703125" style="773" bestFit="1" customWidth="1"/>
    <col min="13058" max="13312" width="9.140625" style="773" customWidth="1"/>
    <col min="13313" max="13313" width="20.5703125" style="773" bestFit="1" customWidth="1"/>
    <col min="13314" max="13568" width="9.140625" style="773" customWidth="1"/>
    <col min="13569" max="13569" width="20.5703125" style="773" bestFit="1" customWidth="1"/>
    <col min="13570" max="13824" width="9.140625" style="773" customWidth="1"/>
    <col min="13825" max="13825" width="20.5703125" style="773" bestFit="1" customWidth="1"/>
    <col min="13826" max="14080" width="9.140625" style="773" customWidth="1"/>
    <col min="14081" max="14081" width="20.5703125" style="773" bestFit="1" customWidth="1"/>
    <col min="14082" max="14336" width="9.140625" style="773" customWidth="1"/>
    <col min="14337" max="14337" width="20.5703125" style="773" bestFit="1" customWidth="1"/>
    <col min="14338" max="14592" width="9.140625" style="773" customWidth="1"/>
    <col min="14593" max="14593" width="20.5703125" style="773" bestFit="1" customWidth="1"/>
    <col min="14594" max="14848" width="9.140625" style="773" customWidth="1"/>
    <col min="14849" max="14849" width="20.5703125" style="773" bestFit="1" customWidth="1"/>
    <col min="14850" max="15104" width="9.140625" style="773" customWidth="1"/>
    <col min="15105" max="15105" width="20.5703125" style="773" bestFit="1" customWidth="1"/>
    <col min="15106" max="15360" width="9.140625" style="773" customWidth="1"/>
    <col min="15361" max="15361" width="20.5703125" style="773" bestFit="1" customWidth="1"/>
    <col min="15362" max="15616" width="9.140625" style="773" customWidth="1"/>
    <col min="15617" max="15617" width="20.5703125" style="773" bestFit="1" customWidth="1"/>
    <col min="15618" max="15872" width="9.140625" style="773" customWidth="1"/>
    <col min="15873" max="15873" width="20.5703125" style="773" bestFit="1" customWidth="1"/>
    <col min="15874" max="16128" width="9.140625" style="773" customWidth="1"/>
    <col min="16129" max="16129" width="20.5703125" style="773" bestFit="1" customWidth="1"/>
    <col min="16130" max="16384" width="9.140625" style="773" customWidth="1"/>
  </cols>
  <sheetData>
    <row r="1" spans="1:9">
      <c r="B1" s="773">
        <v>2009</v>
      </c>
      <c r="C1" s="773">
        <v>2010</v>
      </c>
      <c r="D1" s="773">
        <v>2011</v>
      </c>
      <c r="E1" s="773">
        <v>2012</v>
      </c>
      <c r="F1" s="773">
        <v>2013</v>
      </c>
      <c r="G1" s="773">
        <v>2014</v>
      </c>
      <c r="H1" s="773">
        <v>2015</v>
      </c>
      <c r="I1" s="773">
        <v>2016</v>
      </c>
    </row>
    <row r="2" spans="1:9">
      <c r="A2" s="774" t="s">
        <v>151</v>
      </c>
      <c r="B2" s="775">
        <v>11.5</v>
      </c>
      <c r="C2" s="775">
        <v>12.3</v>
      </c>
      <c r="D2" s="775">
        <v>10.3</v>
      </c>
      <c r="E2" s="775">
        <v>11.7</v>
      </c>
      <c r="F2" s="775">
        <v>11.6</v>
      </c>
      <c r="G2" s="775">
        <v>11.326548925506669</v>
      </c>
      <c r="H2" s="775">
        <v>9.9766842557369007</v>
      </c>
      <c r="I2" s="775">
        <v>8.9767346098414666</v>
      </c>
    </row>
    <row r="3" spans="1:9">
      <c r="A3" s="774" t="s">
        <v>150</v>
      </c>
      <c r="B3" s="775">
        <v>6</v>
      </c>
      <c r="C3" s="775">
        <v>7.2</v>
      </c>
      <c r="D3" s="775">
        <v>7.3</v>
      </c>
      <c r="E3" s="775">
        <v>7.4</v>
      </c>
      <c r="F3" s="775">
        <v>7.1</v>
      </c>
      <c r="G3" s="775">
        <v>6.5</v>
      </c>
      <c r="H3" s="775">
        <v>6.2293454592032793</v>
      </c>
      <c r="I3" s="775">
        <v>6.0605552575107291</v>
      </c>
    </row>
    <row r="4" spans="1:9">
      <c r="A4" t="s">
        <v>662</v>
      </c>
      <c r="B4" s="775">
        <v>7.8906892336741929</v>
      </c>
      <c r="C4" s="775">
        <v>8.7812265414186506</v>
      </c>
      <c r="D4" s="775">
        <v>8.232446551316297</v>
      </c>
      <c r="E4" s="775">
        <v>8.8416878090174649</v>
      </c>
      <c r="F4" s="775">
        <v>8.5490398814780786</v>
      </c>
      <c r="G4" s="775">
        <v>8.1225776306692818</v>
      </c>
      <c r="H4" s="775">
        <v>7.478968667574792</v>
      </c>
      <c r="I4" s="775">
        <v>7.0334136032732673</v>
      </c>
    </row>
  </sheetData>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M30"/>
  <sheetViews>
    <sheetView tabSelected="1" zoomScale="96" zoomScaleNormal="96" workbookViewId="0">
      <selection activeCell="D27" sqref="D27"/>
    </sheetView>
  </sheetViews>
  <sheetFormatPr defaultColWidth="9.140625" defaultRowHeight="12.75"/>
  <cols>
    <col min="1" max="1" width="46.7109375" style="46" bestFit="1" customWidth="1"/>
    <col min="2" max="2" width="9.85546875" style="46" bestFit="1" customWidth="1"/>
    <col min="3" max="3" width="9.140625" style="46" customWidth="1"/>
    <col min="4" max="4" width="47" style="46" bestFit="1" customWidth="1"/>
    <col min="5" max="11" width="9.7109375" style="46" customWidth="1"/>
    <col min="12" max="13" width="9.140625" style="46" customWidth="1"/>
    <col min="14" max="16384" width="9.140625" style="46"/>
  </cols>
  <sheetData>
    <row r="1" spans="4:13">
      <c r="E1" s="46">
        <v>2009</v>
      </c>
      <c r="F1" s="46">
        <v>2010</v>
      </c>
      <c r="G1" s="46">
        <v>2011</v>
      </c>
      <c r="H1" s="46">
        <v>2012</v>
      </c>
      <c r="I1" s="46">
        <v>2013</v>
      </c>
      <c r="J1" s="46">
        <v>2014</v>
      </c>
      <c r="K1" s="46">
        <v>2015</v>
      </c>
      <c r="L1" s="46">
        <v>2016</v>
      </c>
    </row>
    <row r="2" spans="4:13">
      <c r="D2" s="46" t="s">
        <v>980</v>
      </c>
      <c r="E2" s="47">
        <v>77.126999999999995</v>
      </c>
      <c r="F2" s="47">
        <v>80.647999999999996</v>
      </c>
      <c r="G2" s="47">
        <v>96.891000000000005</v>
      </c>
      <c r="H2" s="47">
        <v>70.379000000000005</v>
      </c>
      <c r="I2" s="47">
        <v>0</v>
      </c>
      <c r="J2" s="47"/>
      <c r="K2" s="47"/>
    </row>
    <row r="3" spans="4:13">
      <c r="D3" s="46" t="s">
        <v>981</v>
      </c>
      <c r="E3" s="47">
        <v>333.98500000000001</v>
      </c>
      <c r="F3" s="47">
        <v>359.79899999999998</v>
      </c>
      <c r="G3" s="47">
        <v>426.96499999999997</v>
      </c>
      <c r="H3" s="47">
        <v>413.43200000000002</v>
      </c>
      <c r="I3" s="47">
        <v>356.61399999999998</v>
      </c>
      <c r="J3" s="47">
        <v>303.36200000000002</v>
      </c>
      <c r="K3" s="47">
        <v>252.84200000000001</v>
      </c>
      <c r="L3" s="47">
        <v>204.54599999999999</v>
      </c>
    </row>
    <row r="4" spans="4:13">
      <c r="D4" s="46" t="s">
        <v>982</v>
      </c>
      <c r="E4" s="47">
        <v>406.70800000000003</v>
      </c>
      <c r="F4" s="47">
        <v>499.62099999999998</v>
      </c>
      <c r="G4" s="47">
        <v>614.73299999999995</v>
      </c>
      <c r="H4" s="47">
        <v>648.471</v>
      </c>
      <c r="I4" s="47">
        <v>680.68299999999999</v>
      </c>
      <c r="J4" s="47">
        <v>598.76</v>
      </c>
      <c r="K4" s="47">
        <v>578.29200000000003</v>
      </c>
      <c r="L4" s="47">
        <v>532.57399999999996</v>
      </c>
    </row>
    <row r="5" spans="4:13">
      <c r="D5" s="46" t="s">
        <v>983</v>
      </c>
      <c r="E5" s="47">
        <v>1019.099</v>
      </c>
      <c r="F5" s="47">
        <v>1615.182</v>
      </c>
      <c r="G5" s="47">
        <v>2619.81</v>
      </c>
      <c r="H5" s="47">
        <v>3564.3690000000001</v>
      </c>
      <c r="I5" s="47">
        <v>4143.2070000000003</v>
      </c>
      <c r="J5" s="47">
        <v>4423.5630000000001</v>
      </c>
      <c r="K5" s="47">
        <v>4711.3549999999996</v>
      </c>
      <c r="L5" s="47">
        <v>4734.0320000000002</v>
      </c>
      <c r="M5" s="43"/>
    </row>
    <row r="6" spans="4:13">
      <c r="E6" s="47">
        <v>1836.9190000000001</v>
      </c>
      <c r="F6" s="47">
        <v>2556.25</v>
      </c>
      <c r="G6" s="47">
        <v>3759.3989999999999</v>
      </c>
      <c r="H6" s="47">
        <v>4695.6509999999998</v>
      </c>
      <c r="I6" s="47">
        <v>5180.5040000000008</v>
      </c>
      <c r="J6" s="47">
        <f>SUM(J2:J5)</f>
        <v>5325.6850000000004</v>
      </c>
      <c r="K6" s="47">
        <f>SUM(K2:K5)</f>
        <v>5542.4889999999996</v>
      </c>
      <c r="L6" s="47">
        <f>SUM(L2:L5)+1</f>
        <v>5472.152</v>
      </c>
    </row>
    <row r="7" spans="4:13">
      <c r="J7" s="47"/>
      <c r="K7" s="47"/>
      <c r="L7" s="47"/>
    </row>
    <row r="8" spans="4:13">
      <c r="H8" s="46">
        <v>2012</v>
      </c>
      <c r="I8" s="46">
        <v>2013</v>
      </c>
      <c r="J8" s="46">
        <v>2014</v>
      </c>
      <c r="K8" s="46">
        <v>2015</v>
      </c>
      <c r="L8" s="46">
        <v>2016</v>
      </c>
    </row>
    <row r="9" spans="4:13">
      <c r="D9" s="1210" t="s">
        <v>1144</v>
      </c>
      <c r="E9" s="47"/>
      <c r="F9" s="47"/>
      <c r="G9" s="47"/>
      <c r="H9" s="47">
        <v>1131.885</v>
      </c>
      <c r="I9" s="47">
        <v>1458.3779999999999</v>
      </c>
      <c r="J9" s="47">
        <v>1680.009</v>
      </c>
      <c r="K9" s="47">
        <v>2031.277</v>
      </c>
      <c r="L9" s="47">
        <v>2161.3470000000002</v>
      </c>
      <c r="M9" s="554"/>
    </row>
    <row r="10" spans="4:13">
      <c r="D10" s="1210" t="s">
        <v>1145</v>
      </c>
      <c r="E10" s="209"/>
      <c r="F10" s="209"/>
      <c r="G10" s="209"/>
      <c r="H10" s="209">
        <f>H9/H5*100</f>
        <v>31.75555056168427</v>
      </c>
      <c r="I10" s="209">
        <f>I9/I5*100</f>
        <v>35.199255069804622</v>
      </c>
      <c r="J10" s="209">
        <f>J9/J5*100</f>
        <v>37.978638486667869</v>
      </c>
      <c r="K10" s="209">
        <f>K9/K5*100</f>
        <v>43.114496784895223</v>
      </c>
      <c r="L10" s="209">
        <f>L9/L5*100</f>
        <v>45.655521551185124</v>
      </c>
    </row>
    <row r="18" spans="2:13">
      <c r="B18" s="47"/>
      <c r="C18" s="47"/>
    </row>
    <row r="19" spans="2:13">
      <c r="B19" s="47"/>
      <c r="C19" s="47"/>
    </row>
    <row r="20" spans="2:13">
      <c r="B20" s="47"/>
      <c r="C20" s="47"/>
    </row>
    <row r="22" spans="2:13">
      <c r="D22" s="49"/>
      <c r="E22" s="49"/>
      <c r="F22" s="49"/>
      <c r="G22" s="49"/>
      <c r="H22" s="49"/>
      <c r="I22" s="49"/>
      <c r="J22" s="49"/>
      <c r="K22" s="49"/>
      <c r="L22" s="49"/>
      <c r="M22" s="49"/>
    </row>
    <row r="23" spans="2:13">
      <c r="D23" s="49"/>
      <c r="E23" s="49"/>
      <c r="F23" s="49"/>
      <c r="G23" s="49"/>
      <c r="H23" s="49"/>
      <c r="I23" s="49"/>
      <c r="J23" s="49"/>
      <c r="K23" s="49"/>
      <c r="L23" s="49"/>
      <c r="M23" s="49"/>
    </row>
    <row r="29" spans="2:13" s="49" customFormat="1">
      <c r="D29" s="46"/>
      <c r="E29" s="46"/>
      <c r="F29" s="46"/>
      <c r="G29" s="46"/>
      <c r="H29" s="46"/>
      <c r="I29" s="46"/>
      <c r="J29" s="46"/>
      <c r="K29" s="46"/>
      <c r="L29" s="46"/>
      <c r="M29" s="46"/>
    </row>
    <row r="30" spans="2:13" s="49" customFormat="1">
      <c r="D30" s="46"/>
      <c r="E30" s="46"/>
      <c r="F30" s="46"/>
      <c r="G30" s="46"/>
      <c r="H30" s="46"/>
      <c r="I30" s="46"/>
      <c r="J30" s="46"/>
      <c r="K30" s="46"/>
      <c r="L30" s="46"/>
      <c r="M30" s="46"/>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Q40"/>
  <sheetViews>
    <sheetView workbookViewId="0">
      <selection sqref="A1:G1"/>
    </sheetView>
  </sheetViews>
  <sheetFormatPr defaultColWidth="9.140625" defaultRowHeight="12.75" outlineLevelRow="1"/>
  <cols>
    <col min="1" max="1" width="38.5703125" style="11" customWidth="1"/>
    <col min="2" max="2" width="9.85546875" style="11" bestFit="1" customWidth="1"/>
    <col min="3" max="3" width="11" style="11" bestFit="1" customWidth="1"/>
    <col min="4" max="4" width="9.85546875" style="11" bestFit="1" customWidth="1"/>
    <col min="5" max="5" width="11" style="11" bestFit="1" customWidth="1"/>
    <col min="6" max="6" width="10.7109375" style="11" customWidth="1"/>
    <col min="7" max="7" width="11" style="11" customWidth="1"/>
    <col min="8" max="8" width="11" style="11" bestFit="1" customWidth="1"/>
    <col min="9" max="9" width="10" style="11" bestFit="1" customWidth="1"/>
    <col min="10" max="11" width="9.140625" style="11" customWidth="1"/>
    <col min="12" max="12" width="21.85546875" style="11" bestFit="1" customWidth="1"/>
    <col min="13" max="13" width="4.42578125" style="11" bestFit="1" customWidth="1"/>
    <col min="14" max="14" width="9.140625" style="11" customWidth="1"/>
    <col min="15" max="16384" width="9.140625" style="11"/>
  </cols>
  <sheetData>
    <row r="1" spans="1:17" ht="16.5" customHeight="1">
      <c r="A1" s="1211" t="s">
        <v>1146</v>
      </c>
      <c r="B1" s="1183"/>
      <c r="C1" s="1183"/>
      <c r="D1" s="1183"/>
      <c r="E1" s="1183"/>
      <c r="F1" s="1183"/>
      <c r="G1" s="1183" t="s">
        <v>2</v>
      </c>
      <c r="L1" s="10"/>
      <c r="M1" s="10"/>
      <c r="N1" s="10"/>
    </row>
    <row r="2" spans="1:17" s="9" customFormat="1" ht="30" customHeight="1">
      <c r="A2" s="165"/>
      <c r="B2" s="166" t="s">
        <v>984</v>
      </c>
      <c r="C2" s="167" t="s">
        <v>985</v>
      </c>
      <c r="D2" s="166" t="s">
        <v>986</v>
      </c>
      <c r="E2" s="167" t="s">
        <v>987</v>
      </c>
      <c r="F2" s="1184" t="s">
        <v>696</v>
      </c>
      <c r="G2" s="1184"/>
      <c r="H2" s="11"/>
      <c r="L2" s="12"/>
      <c r="M2" s="13"/>
      <c r="N2" s="13"/>
    </row>
    <row r="3" spans="1:17" s="14" customFormat="1" ht="13.5" customHeight="1">
      <c r="A3" s="28" t="s">
        <v>39</v>
      </c>
      <c r="B3" s="29">
        <v>5472152</v>
      </c>
      <c r="C3" s="30">
        <v>1</v>
      </c>
      <c r="D3" s="29">
        <v>5542489</v>
      </c>
      <c r="E3" s="30">
        <v>1</v>
      </c>
      <c r="F3" s="652">
        <v>-70337</v>
      </c>
      <c r="G3" s="31">
        <v>-1.2690507820583896E-2</v>
      </c>
      <c r="H3" s="21"/>
      <c r="I3" s="15"/>
      <c r="L3" s="16"/>
      <c r="M3" s="17"/>
      <c r="N3" s="17"/>
    </row>
    <row r="4" spans="1:17" s="9" customFormat="1" ht="12.75" customHeight="1">
      <c r="A4" s="631" t="s">
        <v>672</v>
      </c>
      <c r="B4" s="632">
        <v>4734032</v>
      </c>
      <c r="C4" s="633">
        <v>0.86511339597291892</v>
      </c>
      <c r="D4" s="632">
        <v>4711355</v>
      </c>
      <c r="E4" s="633">
        <v>0.85004318456924322</v>
      </c>
      <c r="F4" s="634">
        <v>22677</v>
      </c>
      <c r="G4" s="635">
        <v>4.8132649736647437E-3</v>
      </c>
      <c r="H4" s="11"/>
      <c r="I4" s="18"/>
      <c r="J4" s="576"/>
    </row>
    <row r="5" spans="1:17" s="9" customFormat="1" ht="12" customHeight="1" outlineLevel="1">
      <c r="A5" s="636" t="s">
        <v>692</v>
      </c>
      <c r="B5" s="637">
        <v>2161347</v>
      </c>
      <c r="C5" s="638">
        <v>0.39497203294060546</v>
      </c>
      <c r="D5" s="637">
        <v>2031277</v>
      </c>
      <c r="E5" s="638">
        <v>0.36749184148132724</v>
      </c>
      <c r="F5" s="639">
        <v>130070</v>
      </c>
      <c r="G5" s="640">
        <v>6.4033610384009565E-2</v>
      </c>
      <c r="H5" s="11"/>
      <c r="I5" s="18"/>
    </row>
    <row r="6" spans="1:17" s="9" customFormat="1" ht="12" customHeight="1" outlineLevel="1">
      <c r="A6" s="636" t="s">
        <v>988</v>
      </c>
      <c r="B6" s="637">
        <v>212847</v>
      </c>
      <c r="C6" s="638">
        <v>3.8896397614686141E-2</v>
      </c>
      <c r="D6" s="637">
        <v>228598</v>
      </c>
      <c r="E6" s="638">
        <v>4.1244646583872335E-2</v>
      </c>
      <c r="F6" s="639">
        <v>-15751</v>
      </c>
      <c r="G6" s="640">
        <v>-6.8902615070998041E-2</v>
      </c>
      <c r="H6" s="11"/>
      <c r="I6" s="18"/>
    </row>
    <row r="7" spans="1:17" s="9" customFormat="1" ht="12.75" customHeight="1" outlineLevel="1">
      <c r="A7" s="636" t="s">
        <v>989</v>
      </c>
      <c r="B7" s="637">
        <v>2314454</v>
      </c>
      <c r="C7" s="638">
        <v>0.42295133614709535</v>
      </c>
      <c r="D7" s="637">
        <v>2402034</v>
      </c>
      <c r="E7" s="638">
        <v>0.43338543387276007</v>
      </c>
      <c r="F7" s="639">
        <v>-87580</v>
      </c>
      <c r="G7" s="640">
        <v>-3.6460766167339842E-2</v>
      </c>
      <c r="H7" s="11"/>
      <c r="I7" s="18"/>
      <c r="L7" s="12"/>
      <c r="M7" s="13"/>
      <c r="N7" s="13"/>
    </row>
    <row r="8" spans="1:17" s="9" customFormat="1" ht="12.75" customHeight="1" outlineLevel="1">
      <c r="A8" s="636" t="s">
        <v>990</v>
      </c>
      <c r="B8" s="637">
        <v>28857</v>
      </c>
      <c r="C8" s="638">
        <v>5.2734280772902507E-3</v>
      </c>
      <c r="D8" s="637">
        <v>32478</v>
      </c>
      <c r="E8" s="638">
        <v>5.8598221845816926E-3</v>
      </c>
      <c r="F8" s="639">
        <v>-3621</v>
      </c>
      <c r="G8" s="640">
        <v>-0.11149085534823577</v>
      </c>
      <c r="H8" s="11"/>
      <c r="I8" s="18"/>
    </row>
    <row r="9" spans="1:17" s="9" customFormat="1" ht="12.75" customHeight="1" outlineLevel="1">
      <c r="A9" s="636" t="s">
        <v>991</v>
      </c>
      <c r="B9" s="637">
        <v>16527</v>
      </c>
      <c r="C9" s="638">
        <v>3.0202011932417084E-3</v>
      </c>
      <c r="D9" s="637">
        <v>16968</v>
      </c>
      <c r="E9" s="638">
        <v>3.0614404467018339E-3</v>
      </c>
      <c r="F9" s="639">
        <v>-441</v>
      </c>
      <c r="G9" s="640">
        <v>-2.5990099009901013E-2</v>
      </c>
      <c r="H9" s="11"/>
      <c r="I9" s="18"/>
    </row>
    <row r="10" spans="1:17" s="9" customFormat="1" ht="12.75" customHeight="1">
      <c r="A10" s="641" t="s">
        <v>992</v>
      </c>
      <c r="B10" s="637">
        <v>532574</v>
      </c>
      <c r="C10" s="638">
        <v>9.7324416427029076E-2</v>
      </c>
      <c r="D10" s="637">
        <v>578292</v>
      </c>
      <c r="E10" s="638">
        <v>0.10433796079703542</v>
      </c>
      <c r="F10" s="639">
        <v>-45718</v>
      </c>
      <c r="G10" s="640">
        <v>-7.9056947009469303E-2</v>
      </c>
      <c r="H10" s="11"/>
      <c r="I10" s="18"/>
    </row>
    <row r="11" spans="1:17" s="9" customFormat="1" ht="12.75" customHeight="1">
      <c r="A11" s="642" t="s">
        <v>993</v>
      </c>
      <c r="B11" s="643">
        <v>205546</v>
      </c>
      <c r="C11" s="558">
        <v>3.7562187600052047E-2</v>
      </c>
      <c r="D11" s="643">
        <v>252842</v>
      </c>
      <c r="E11" s="558">
        <v>4.5618854633721423E-2</v>
      </c>
      <c r="F11" s="644">
        <v>-47296</v>
      </c>
      <c r="G11" s="645">
        <v>-0.18705752999897174</v>
      </c>
      <c r="H11" s="11"/>
      <c r="I11" s="18"/>
    </row>
    <row r="12" spans="1:17" s="14" customFormat="1" ht="12.75" customHeight="1">
      <c r="A12" s="168" t="s">
        <v>12</v>
      </c>
      <c r="B12" s="169">
        <v>317813</v>
      </c>
      <c r="C12" s="170"/>
      <c r="D12" s="169">
        <v>229607</v>
      </c>
      <c r="E12" s="170"/>
      <c r="F12" s="169">
        <v>88206</v>
      </c>
      <c r="G12" s="171">
        <v>0.38416076164925284</v>
      </c>
      <c r="H12" s="21"/>
      <c r="I12" s="15"/>
    </row>
    <row r="13" spans="1:17" s="14" customFormat="1" ht="15" customHeight="1">
      <c r="A13" s="24" t="s">
        <v>40</v>
      </c>
      <c r="B13" s="25">
        <v>5154339</v>
      </c>
      <c r="C13" s="26"/>
      <c r="D13" s="25">
        <v>5312882</v>
      </c>
      <c r="E13" s="26"/>
      <c r="F13" s="653">
        <v>-158543</v>
      </c>
      <c r="G13" s="27">
        <v>-2.9841242474423435E-2</v>
      </c>
      <c r="I13" s="15"/>
    </row>
    <row r="14" spans="1:17" s="19" customFormat="1">
      <c r="B14" s="20"/>
      <c r="F14" s="20"/>
      <c r="I14" s="18"/>
      <c r="L14" s="21"/>
      <c r="M14" s="21"/>
      <c r="N14" s="21"/>
      <c r="O14" s="21"/>
      <c r="P14" s="21"/>
      <c r="Q14" s="21"/>
    </row>
    <row r="15" spans="1:17">
      <c r="A15" s="19"/>
      <c r="B15" s="20"/>
      <c r="C15" s="19"/>
      <c r="D15" s="19"/>
      <c r="E15" s="22"/>
      <c r="F15" s="19"/>
    </row>
    <row r="16" spans="1:17">
      <c r="B16" s="23"/>
      <c r="C16" s="23"/>
      <c r="D16" s="23"/>
    </row>
    <row r="17" spans="2:17">
      <c r="B17" s="23"/>
      <c r="C17" s="23"/>
      <c r="D17" s="23"/>
    </row>
    <row r="18" spans="2:17">
      <c r="B18" s="23"/>
      <c r="C18" s="23"/>
      <c r="D18" s="23"/>
    </row>
    <row r="19" spans="2:17">
      <c r="B19" s="23"/>
      <c r="C19" s="23"/>
      <c r="D19" s="23"/>
      <c r="L19" s="10"/>
      <c r="M19" s="10"/>
      <c r="N19" s="10"/>
      <c r="O19" s="10"/>
      <c r="P19" s="10"/>
      <c r="Q19" s="10"/>
    </row>
    <row r="20" spans="2:17">
      <c r="B20" s="23"/>
      <c r="C20" s="23"/>
      <c r="D20" s="23"/>
      <c r="L20" s="10"/>
      <c r="M20" s="10"/>
      <c r="N20" s="10"/>
      <c r="O20" s="10"/>
      <c r="P20" s="10"/>
      <c r="Q20" s="10"/>
    </row>
    <row r="21" spans="2:17">
      <c r="B21" s="23"/>
      <c r="C21" s="23"/>
      <c r="D21" s="23"/>
      <c r="L21" s="10"/>
      <c r="M21" s="10"/>
      <c r="N21" s="10"/>
      <c r="O21" s="10"/>
      <c r="P21" s="10"/>
      <c r="Q21" s="10"/>
    </row>
    <row r="22" spans="2:17">
      <c r="B22" s="23"/>
      <c r="C22" s="23"/>
      <c r="D22" s="23"/>
      <c r="L22" s="10"/>
      <c r="M22" s="10"/>
      <c r="N22" s="10"/>
      <c r="O22" s="10"/>
      <c r="P22" s="10"/>
      <c r="Q22" s="10"/>
    </row>
    <row r="23" spans="2:17">
      <c r="B23" s="23"/>
      <c r="C23" s="23"/>
      <c r="D23" s="23"/>
      <c r="L23" s="10"/>
      <c r="M23" s="10"/>
      <c r="N23" s="10"/>
      <c r="O23" s="10"/>
      <c r="P23" s="10"/>
      <c r="Q23" s="10"/>
    </row>
    <row r="24" spans="2:17">
      <c r="B24" s="23"/>
      <c r="C24" s="23"/>
      <c r="D24" s="23"/>
      <c r="L24" s="10"/>
      <c r="M24" s="10"/>
      <c r="N24" s="10"/>
      <c r="O24" s="10"/>
      <c r="P24" s="10"/>
      <c r="Q24" s="10"/>
    </row>
    <row r="25" spans="2:17">
      <c r="B25" s="23"/>
      <c r="C25" s="23"/>
      <c r="D25" s="23"/>
      <c r="L25" s="10"/>
      <c r="M25" s="10"/>
      <c r="N25" s="10"/>
      <c r="O25" s="10"/>
      <c r="P25" s="10"/>
      <c r="Q25" s="10"/>
    </row>
    <row r="26" spans="2:17">
      <c r="B26" s="23"/>
      <c r="C26" s="23"/>
      <c r="D26" s="23"/>
      <c r="L26" s="10"/>
      <c r="M26" s="10"/>
      <c r="N26" s="10"/>
      <c r="O26" s="10"/>
      <c r="P26" s="10"/>
      <c r="Q26" s="10"/>
    </row>
    <row r="27" spans="2:17">
      <c r="B27" s="23"/>
      <c r="C27" s="23"/>
      <c r="D27" s="23"/>
      <c r="L27" s="10"/>
      <c r="M27" s="10"/>
      <c r="N27" s="10"/>
      <c r="O27" s="10"/>
      <c r="P27" s="10"/>
      <c r="Q27" s="10"/>
    </row>
    <row r="28" spans="2:17">
      <c r="B28" s="23"/>
      <c r="C28" s="23"/>
      <c r="D28" s="23"/>
      <c r="L28" s="10"/>
      <c r="M28" s="10"/>
      <c r="N28" s="10"/>
      <c r="O28" s="10"/>
      <c r="P28" s="10"/>
      <c r="Q28" s="10"/>
    </row>
    <row r="29" spans="2:17">
      <c r="B29" s="23"/>
      <c r="C29" s="23"/>
      <c r="D29" s="23"/>
      <c r="L29" s="10"/>
      <c r="M29" s="10"/>
      <c r="N29" s="10"/>
      <c r="O29" s="10"/>
      <c r="P29" s="10"/>
      <c r="Q29" s="10"/>
    </row>
    <row r="30" spans="2:17">
      <c r="B30" s="23"/>
      <c r="C30" s="23"/>
      <c r="D30" s="23"/>
      <c r="L30" s="10"/>
      <c r="M30" s="10"/>
      <c r="N30" s="10"/>
      <c r="O30" s="10"/>
      <c r="P30" s="10"/>
      <c r="Q30" s="10"/>
    </row>
    <row r="31" spans="2:17">
      <c r="B31" s="23"/>
      <c r="C31" s="23"/>
      <c r="D31" s="23"/>
      <c r="L31" s="10"/>
      <c r="M31" s="10"/>
      <c r="N31" s="10"/>
      <c r="O31" s="10"/>
      <c r="P31" s="10"/>
      <c r="Q31" s="10"/>
    </row>
    <row r="32" spans="2:17">
      <c r="B32" s="23"/>
      <c r="C32" s="23"/>
      <c r="D32" s="23"/>
      <c r="L32" s="10"/>
      <c r="M32" s="10"/>
      <c r="N32" s="10"/>
      <c r="O32" s="10"/>
      <c r="P32" s="10"/>
      <c r="Q32" s="10"/>
    </row>
    <row r="33" spans="2:17">
      <c r="B33" s="23"/>
      <c r="C33" s="23"/>
      <c r="D33" s="23"/>
      <c r="L33" s="10"/>
      <c r="M33" s="10"/>
      <c r="N33" s="10"/>
      <c r="O33" s="10"/>
      <c r="P33" s="10"/>
      <c r="Q33" s="10"/>
    </row>
    <row r="34" spans="2:17">
      <c r="B34" s="23"/>
      <c r="C34" s="23"/>
      <c r="D34" s="23"/>
      <c r="L34" s="10"/>
      <c r="M34" s="10"/>
      <c r="N34" s="10"/>
      <c r="O34" s="10"/>
      <c r="P34" s="10"/>
      <c r="Q34" s="10"/>
    </row>
    <row r="35" spans="2:17">
      <c r="B35" s="23"/>
      <c r="C35" s="23"/>
      <c r="D35" s="23"/>
      <c r="L35" s="10"/>
      <c r="M35" s="10"/>
      <c r="N35" s="10"/>
      <c r="O35" s="10"/>
      <c r="P35" s="10"/>
      <c r="Q35" s="10"/>
    </row>
    <row r="36" spans="2:17">
      <c r="B36" s="23"/>
      <c r="C36" s="23"/>
      <c r="D36" s="23"/>
      <c r="L36" s="10"/>
      <c r="M36" s="10"/>
      <c r="N36" s="10"/>
      <c r="O36" s="10"/>
      <c r="P36" s="10"/>
      <c r="Q36" s="10"/>
    </row>
    <row r="37" spans="2:17">
      <c r="B37" s="23"/>
      <c r="C37" s="23"/>
      <c r="D37" s="23"/>
      <c r="L37" s="10"/>
      <c r="M37" s="10"/>
      <c r="N37" s="10"/>
      <c r="O37" s="10"/>
      <c r="P37" s="10"/>
      <c r="Q37" s="10"/>
    </row>
    <row r="38" spans="2:17">
      <c r="B38" s="23"/>
      <c r="C38" s="23"/>
      <c r="D38" s="23"/>
      <c r="L38" s="10"/>
      <c r="M38" s="10"/>
      <c r="N38" s="10"/>
      <c r="O38" s="10"/>
      <c r="P38" s="10"/>
      <c r="Q38" s="10"/>
    </row>
    <row r="39" spans="2:17">
      <c r="B39" s="23"/>
      <c r="C39" s="23"/>
      <c r="D39" s="23"/>
      <c r="L39" s="10"/>
      <c r="M39" s="10"/>
      <c r="N39" s="10"/>
      <c r="O39" s="10"/>
      <c r="P39" s="10"/>
      <c r="Q39" s="10"/>
    </row>
    <row r="40" spans="2:17">
      <c r="B40" s="23"/>
      <c r="C40" s="23"/>
      <c r="D40" s="23"/>
      <c r="L40" s="10"/>
      <c r="M40" s="10"/>
      <c r="N40" s="10"/>
      <c r="O40" s="10"/>
      <c r="P40" s="10"/>
      <c r="Q40" s="10"/>
    </row>
  </sheetData>
  <mergeCells count="2">
    <mergeCell ref="A1:G1"/>
    <mergeCell ref="F2:G2"/>
  </mergeCells>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I17"/>
  <sheetViews>
    <sheetView zoomScale="96" zoomScaleNormal="96" workbookViewId="0">
      <selection activeCell="D41" sqref="D41:D55"/>
    </sheetView>
  </sheetViews>
  <sheetFormatPr defaultColWidth="9.140625" defaultRowHeight="12"/>
  <cols>
    <col min="1" max="1" width="35.5703125" style="57" customWidth="1"/>
    <col min="2" max="2" width="12.5703125" style="74" customWidth="1"/>
    <col min="3" max="3" width="12.5703125" style="57" customWidth="1"/>
    <col min="4" max="5" width="12.5703125" style="74" customWidth="1"/>
    <col min="6" max="7" width="12.5703125" style="57" customWidth="1"/>
    <col min="8" max="8" width="9.140625" style="57" customWidth="1"/>
    <col min="9" max="9" width="11" style="57" bestFit="1" customWidth="1"/>
    <col min="10" max="11" width="9.140625" style="57" customWidth="1"/>
    <col min="12" max="12" width="29" style="57" bestFit="1" customWidth="1"/>
    <col min="13" max="13" width="9.140625" style="57" customWidth="1"/>
    <col min="14" max="16384" width="9.140625" style="57"/>
  </cols>
  <sheetData>
    <row r="1" spans="1:9" s="34" customFormat="1">
      <c r="B1" s="36"/>
      <c r="D1" s="36"/>
      <c r="E1" s="36"/>
    </row>
    <row r="2" spans="1:9" s="164" customFormat="1" ht="16.5" customHeight="1">
      <c r="A2" s="156" t="s">
        <v>101</v>
      </c>
      <c r="B2" s="156"/>
      <c r="C2" s="156"/>
      <c r="D2" s="156"/>
      <c r="E2" s="40"/>
      <c r="F2" s="156"/>
      <c r="G2" s="156"/>
    </row>
    <row r="3" spans="1:9" s="52" customFormat="1" ht="29.25" customHeight="1">
      <c r="A3" s="172"/>
      <c r="B3" s="173" t="s">
        <v>984</v>
      </c>
      <c r="C3" s="173" t="s">
        <v>985</v>
      </c>
      <c r="D3" s="173" t="s">
        <v>986</v>
      </c>
      <c r="E3" s="173" t="s">
        <v>987</v>
      </c>
      <c r="F3" s="1185" t="s">
        <v>696</v>
      </c>
      <c r="G3" s="1185"/>
      <c r="I3" s="113"/>
    </row>
    <row r="4" spans="1:9" s="55" customFormat="1" ht="12.75" customHeight="1">
      <c r="A4" s="229" t="s">
        <v>994</v>
      </c>
      <c r="B4" s="230">
        <f>B6+B5+B7</f>
        <v>5763014</v>
      </c>
      <c r="C4" s="231">
        <f>SUM(C5:C7)+0.001</f>
        <v>1.0004602518751471</v>
      </c>
      <c r="D4" s="230">
        <f>D6+D5+D7</f>
        <v>5742377</v>
      </c>
      <c r="E4" s="231">
        <f>SUM(E5:E7)</f>
        <v>1</v>
      </c>
      <c r="F4" s="232">
        <f>B4-D4</f>
        <v>20637</v>
      </c>
      <c r="G4" s="233">
        <f>B4/D4-1</f>
        <v>3.5938079300610326E-3</v>
      </c>
      <c r="I4" s="69"/>
    </row>
    <row r="5" spans="1:9" ht="12.75" customHeight="1">
      <c r="A5" s="422" t="s">
        <v>995</v>
      </c>
      <c r="B5" s="423">
        <v>4705730</v>
      </c>
      <c r="C5" s="424">
        <v>0.81699999999999995</v>
      </c>
      <c r="D5" s="423">
        <v>4444874</v>
      </c>
      <c r="E5" s="424">
        <v>0.77404775060919895</v>
      </c>
      <c r="F5" s="425">
        <v>260856</v>
      </c>
      <c r="G5" s="426">
        <v>5.8686927908417674E-2</v>
      </c>
      <c r="I5" s="69"/>
    </row>
    <row r="6" spans="1:9" ht="12.75" customHeight="1">
      <c r="A6" s="422" t="s">
        <v>996</v>
      </c>
      <c r="B6" s="423">
        <v>1019498</v>
      </c>
      <c r="C6" s="424">
        <v>0.17590361328291065</v>
      </c>
      <c r="D6" s="423">
        <v>1247743</v>
      </c>
      <c r="E6" s="424">
        <v>0.21728684828599726</v>
      </c>
      <c r="F6" s="425">
        <v>-228245</v>
      </c>
      <c r="G6" s="426">
        <v>-0.18292629171231578</v>
      </c>
      <c r="I6" s="69"/>
    </row>
    <row r="7" spans="1:9">
      <c r="A7" s="427" t="s">
        <v>590</v>
      </c>
      <c r="B7" s="428">
        <v>37786</v>
      </c>
      <c r="C7" s="429">
        <v>6.5566385922366313E-3</v>
      </c>
      <c r="D7" s="428">
        <v>49760</v>
      </c>
      <c r="E7" s="429">
        <v>8.6654011048038129E-3</v>
      </c>
      <c r="F7" s="430">
        <v>-11974</v>
      </c>
      <c r="G7" s="431">
        <v>-0.24063504823151127</v>
      </c>
      <c r="I7" s="69"/>
    </row>
    <row r="8" spans="1:9" s="55" customFormat="1" ht="12.75" customHeight="1">
      <c r="A8" s="234"/>
      <c r="B8" s="235"/>
      <c r="C8" s="236"/>
      <c r="D8" s="235"/>
      <c r="E8" s="237"/>
      <c r="F8" s="238"/>
      <c r="G8" s="238"/>
      <c r="I8" s="69"/>
    </row>
    <row r="9" spans="1:9" s="71" customFormat="1" ht="15.75" customHeight="1">
      <c r="B9" s="72"/>
      <c r="C9" s="73"/>
      <c r="D9" s="72"/>
      <c r="E9" s="73"/>
      <c r="F9" s="73"/>
      <c r="G9" s="73"/>
      <c r="I9" s="69"/>
    </row>
    <row r="10" spans="1:9" s="71" customFormat="1">
      <c r="B10" s="72"/>
      <c r="D10" s="72"/>
      <c r="E10" s="72"/>
      <c r="I10" s="69"/>
    </row>
    <row r="11" spans="1:9">
      <c r="B11" s="36"/>
      <c r="D11" s="36"/>
      <c r="E11" s="36"/>
      <c r="I11" s="69"/>
    </row>
    <row r="13" spans="1:9">
      <c r="B13" s="58"/>
    </row>
    <row r="15" spans="1:9">
      <c r="C15" s="58"/>
    </row>
    <row r="16" spans="1:9">
      <c r="C16" s="58"/>
    </row>
    <row r="17" spans="3:3">
      <c r="C17" s="58"/>
    </row>
  </sheetData>
  <mergeCells count="1">
    <mergeCell ref="F3:G3"/>
  </mergeCells>
  <pageMargins left="0.75" right="0.75" top="1" bottom="1" header="0.5" footer="0.5"/>
  <pageSetup paperSize="9" orientation="portrait" r:id="rId1"/>
  <ignoredErrors>
    <ignoredError sqref="C4:D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I7"/>
  <sheetViews>
    <sheetView zoomScale="98" zoomScaleNormal="98" workbookViewId="0">
      <selection activeCell="M6" sqref="M6"/>
    </sheetView>
  </sheetViews>
  <sheetFormatPr defaultColWidth="9.140625" defaultRowHeight="12.75"/>
  <cols>
    <col min="1" max="4" width="9.140625" style="52" customWidth="1"/>
    <col min="5" max="5" width="9.140625" style="52" hidden="1" customWidth="1"/>
    <col min="6" max="9" width="9.140625" style="52" customWidth="1"/>
    <col min="10" max="16384" width="9.140625" style="52"/>
  </cols>
  <sheetData>
    <row r="1" spans="2:9" ht="76.5">
      <c r="B1" s="80" t="s">
        <v>708</v>
      </c>
      <c r="C1" s="80" t="s">
        <v>709</v>
      </c>
      <c r="D1" s="80" t="s">
        <v>997</v>
      </c>
      <c r="E1" s="54" t="s">
        <v>159</v>
      </c>
      <c r="F1" s="80" t="s">
        <v>711</v>
      </c>
      <c r="G1" s="52" t="s">
        <v>998</v>
      </c>
      <c r="H1" s="80" t="s">
        <v>712</v>
      </c>
      <c r="I1" s="80"/>
    </row>
    <row r="2" spans="2:9">
      <c r="B2" s="81"/>
      <c r="C2" s="81">
        <v>327.52800000000002</v>
      </c>
      <c r="D2" s="81">
        <v>328.93900000000002</v>
      </c>
      <c r="E2" s="199">
        <v>293.601</v>
      </c>
      <c r="F2" s="81">
        <v>328.93900000000002</v>
      </c>
      <c r="G2" s="81">
        <v>339.04500000000007</v>
      </c>
      <c r="H2" s="81"/>
      <c r="I2" s="81"/>
    </row>
    <row r="3" spans="2:9">
      <c r="B3" s="81">
        <v>327.52800000000002</v>
      </c>
      <c r="C3" s="81">
        <v>10.874000000000001</v>
      </c>
      <c r="D3" s="664">
        <v>9.4629999999999992</v>
      </c>
      <c r="E3" s="200">
        <v>35.338000000000001</v>
      </c>
      <c r="F3" s="81">
        <v>10.124000000000001</v>
      </c>
      <c r="G3" s="665">
        <v>1.7999999999999999E-2</v>
      </c>
      <c r="H3" s="654">
        <v>339.08100000000002</v>
      </c>
      <c r="I3" s="82"/>
    </row>
    <row r="4" spans="2:9">
      <c r="B4" s="81"/>
      <c r="C4" s="81"/>
      <c r="D4" s="81"/>
      <c r="E4" s="81"/>
      <c r="F4" s="81"/>
      <c r="G4" s="54"/>
      <c r="H4" s="54"/>
      <c r="I4" s="54"/>
    </row>
    <row r="5" spans="2:9">
      <c r="B5" s="81"/>
      <c r="C5" s="81"/>
      <c r="D5" s="81"/>
      <c r="E5" s="81"/>
      <c r="F5" s="81"/>
      <c r="G5" s="655"/>
      <c r="H5" s="54"/>
      <c r="I5" s="54"/>
    </row>
    <row r="6" spans="2:9">
      <c r="B6" s="81"/>
      <c r="C6" s="81"/>
      <c r="D6" s="81"/>
      <c r="E6" s="81"/>
      <c r="F6" s="81"/>
      <c r="G6" s="54"/>
      <c r="H6" s="54"/>
      <c r="I6" s="54"/>
    </row>
    <row r="7" spans="2:9">
      <c r="B7" s="54"/>
      <c r="C7" s="54"/>
      <c r="D7" s="54"/>
      <c r="E7" s="54"/>
      <c r="F7" s="54"/>
      <c r="G7" s="54"/>
      <c r="H7" s="54"/>
      <c r="I7" s="54"/>
    </row>
  </sheetData>
  <pageMargins left="0.74803149606299213" right="0.74803149606299213" top="0.98425196850393704" bottom="0.98425196850393704" header="0.51181102362204722" footer="0.5118110236220472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Y58"/>
  <sheetViews>
    <sheetView topLeftCell="A25" zoomScale="96" zoomScaleNormal="96" workbookViewId="0">
      <selection activeCell="P55" sqref="P55"/>
    </sheetView>
  </sheetViews>
  <sheetFormatPr defaultColWidth="8.85546875" defaultRowHeight="12.75"/>
  <cols>
    <col min="1" max="1" width="25.7109375" style="621" customWidth="1"/>
    <col min="2" max="2" width="13.28515625" style="621" customWidth="1"/>
    <col min="3" max="3" width="11.42578125" style="621" customWidth="1"/>
    <col min="4" max="4" width="12" style="621" customWidth="1"/>
    <col min="5" max="5" width="12.140625" style="621" customWidth="1"/>
    <col min="6" max="6" width="8.85546875" style="621" customWidth="1"/>
    <col min="7" max="7" width="10.42578125" style="621" customWidth="1"/>
    <col min="8" max="9" width="8.85546875" style="621" customWidth="1"/>
    <col min="10" max="10" width="20.28515625" style="621" bestFit="1" customWidth="1"/>
    <col min="11" max="11" width="6.85546875" style="621" bestFit="1" customWidth="1"/>
    <col min="12" max="16" width="8.85546875" style="621" customWidth="1"/>
    <col min="17" max="17" width="19.42578125" style="621" customWidth="1"/>
    <col min="18" max="26" width="8.85546875" style="621" customWidth="1"/>
    <col min="27" max="16384" width="8.85546875" style="621"/>
  </cols>
  <sheetData>
    <row r="1" spans="1:25" ht="15.75" customHeight="1">
      <c r="A1" s="156" t="s">
        <v>108</v>
      </c>
      <c r="B1" s="156"/>
      <c r="C1" s="156"/>
      <c r="D1" s="156"/>
      <c r="E1" s="156"/>
      <c r="F1" s="156"/>
      <c r="G1" s="156"/>
    </row>
    <row r="2" spans="1:25" ht="30" customHeight="1">
      <c r="A2" s="187"/>
      <c r="B2" s="708" t="s">
        <v>984</v>
      </c>
      <c r="C2" s="707" t="s">
        <v>985</v>
      </c>
      <c r="D2" s="708" t="s">
        <v>986</v>
      </c>
      <c r="E2" s="707" t="s">
        <v>987</v>
      </c>
      <c r="F2" s="1186" t="s">
        <v>696</v>
      </c>
      <c r="G2" s="1187"/>
    </row>
    <row r="3" spans="1:25">
      <c r="A3" s="776" t="s">
        <v>111</v>
      </c>
      <c r="B3" s="777">
        <v>4756470.7631800007</v>
      </c>
      <c r="C3" s="778">
        <v>0.99999999999999978</v>
      </c>
      <c r="D3" s="777">
        <v>4741254.8279500008</v>
      </c>
      <c r="E3" s="778">
        <v>1</v>
      </c>
      <c r="F3" s="777">
        <v>15215.935229999945</v>
      </c>
      <c r="G3" s="779">
        <v>3.2092633241944668E-3</v>
      </c>
    </row>
    <row r="4" spans="1:25">
      <c r="A4" s="780" t="s">
        <v>999</v>
      </c>
      <c r="B4" s="781">
        <v>2517278.1123500001</v>
      </c>
      <c r="C4" s="782">
        <v>0.52923233163469308</v>
      </c>
      <c r="D4" s="783">
        <v>2625126.2344100005</v>
      </c>
      <c r="E4" s="784">
        <v>0.5536775241302605</v>
      </c>
      <c r="F4" s="785">
        <v>-107848.12206000043</v>
      </c>
      <c r="G4" s="786">
        <v>-4.1083023226210491E-2</v>
      </c>
    </row>
    <row r="5" spans="1:25">
      <c r="A5" s="788" t="s">
        <v>1000</v>
      </c>
      <c r="B5" s="789">
        <v>2239192.6508300002</v>
      </c>
      <c r="C5" s="790">
        <v>0.47076766836530676</v>
      </c>
      <c r="D5" s="791">
        <v>2116128.5935400003</v>
      </c>
      <c r="E5" s="792">
        <v>0.44632247586973955</v>
      </c>
      <c r="F5" s="793">
        <v>123064.05728999991</v>
      </c>
      <c r="G5" s="794">
        <v>5.815528303227091E-2</v>
      </c>
    </row>
    <row r="6" spans="1:25">
      <c r="A6" s="797"/>
      <c r="B6" s="798"/>
      <c r="C6" s="799"/>
      <c r="D6" s="798"/>
      <c r="E6" s="799"/>
      <c r="F6" s="800"/>
      <c r="G6" s="801"/>
    </row>
    <row r="7" spans="1:25" ht="15.75" customHeight="1">
      <c r="A7" s="802"/>
      <c r="B7" s="803"/>
      <c r="C7" s="804"/>
      <c r="D7" s="803"/>
      <c r="E7" s="804"/>
      <c r="F7" s="805"/>
      <c r="G7" s="806"/>
    </row>
    <row r="8" spans="1:25" ht="30.75" customHeight="1">
      <c r="A8" s="808"/>
    </row>
    <row r="9" spans="1:25">
      <c r="A9" s="809"/>
      <c r="B9" s="810"/>
      <c r="C9" s="811"/>
      <c r="D9" s="810"/>
      <c r="E9" s="811"/>
    </row>
    <row r="10" spans="1:25">
      <c r="Y10" s="621">
        <v>1000</v>
      </c>
    </row>
    <row r="12" spans="1:25">
      <c r="A12" s="787"/>
      <c r="B12" s="787">
        <v>2009</v>
      </c>
      <c r="C12" s="787">
        <v>2010</v>
      </c>
      <c r="D12" s="787">
        <v>2011</v>
      </c>
      <c r="E12" s="787">
        <v>2012</v>
      </c>
      <c r="F12" s="787">
        <v>2013</v>
      </c>
      <c r="G12" s="787">
        <v>2014</v>
      </c>
      <c r="H12" s="787">
        <v>2015</v>
      </c>
      <c r="I12" s="787">
        <v>2016</v>
      </c>
    </row>
    <row r="13" spans="1:25">
      <c r="A13" s="812" t="s">
        <v>1001</v>
      </c>
      <c r="B13" s="812">
        <v>585.39585790000001</v>
      </c>
      <c r="C13" s="812">
        <v>847.94464312999992</v>
      </c>
      <c r="D13" s="812">
        <v>1034.83818023</v>
      </c>
      <c r="E13" s="812">
        <v>1184.8424537800001</v>
      </c>
      <c r="F13" s="812">
        <v>1532.9809912499998</v>
      </c>
      <c r="G13" s="812">
        <v>1766.3793239199997</v>
      </c>
      <c r="H13" s="812">
        <f>D5/1000</f>
        <v>2116.1285935400001</v>
      </c>
      <c r="I13" s="812">
        <f>B5/1000</f>
        <v>2239.1926508300003</v>
      </c>
    </row>
    <row r="14" spans="1:25">
      <c r="A14" s="812" t="s">
        <v>1002</v>
      </c>
      <c r="B14" s="812">
        <v>478.84749312000002</v>
      </c>
      <c r="C14" s="812">
        <v>820.70388770000011</v>
      </c>
      <c r="D14" s="812">
        <v>1633.14791999</v>
      </c>
      <c r="E14" s="812">
        <v>2423.2840147500006</v>
      </c>
      <c r="F14" s="812">
        <v>2632.2114620900002</v>
      </c>
      <c r="G14" s="812">
        <v>2689.2948367040003</v>
      </c>
      <c r="H14" s="812">
        <f>D4/1000</f>
        <v>2625.1262344100005</v>
      </c>
      <c r="I14" s="812">
        <f>B4/1000</f>
        <v>2517.2781123499999</v>
      </c>
    </row>
    <row r="15" spans="1:25">
      <c r="A15" s="813"/>
      <c r="B15" s="807">
        <f>B14+B13</f>
        <v>1064.2433510200001</v>
      </c>
      <c r="C15" s="807">
        <f>C14+C13</f>
        <v>1668.64853083</v>
      </c>
      <c r="D15" s="807">
        <f>D14+D13</f>
        <v>2667.98610022</v>
      </c>
      <c r="E15" s="807">
        <f>E14+E13</f>
        <v>3608.1264685300007</v>
      </c>
      <c r="F15" s="807">
        <f>F14+F13</f>
        <v>4165.1924533399997</v>
      </c>
      <c r="G15" s="807">
        <f>G14+G13-1</f>
        <v>4454.6741606240003</v>
      </c>
      <c r="H15" s="807">
        <f>H14+H13</f>
        <v>4741.2548279500006</v>
      </c>
      <c r="I15" s="807">
        <f>I14+I13</f>
        <v>4756.4707631800002</v>
      </c>
    </row>
    <row r="18" spans="1:7">
      <c r="B18" s="787">
        <v>2011</v>
      </c>
      <c r="C18" s="787">
        <v>2012</v>
      </c>
      <c r="D18" s="787">
        <v>2013</v>
      </c>
      <c r="E18" s="787">
        <v>2014</v>
      </c>
      <c r="F18" s="787">
        <v>2015</v>
      </c>
      <c r="G18" s="787">
        <v>2016</v>
      </c>
    </row>
    <row r="19" spans="1:7">
      <c r="A19" s="621" t="s">
        <v>776</v>
      </c>
      <c r="B19" s="795">
        <f>(574558+9885)/1000</f>
        <v>584.44299999999998</v>
      </c>
      <c r="C19" s="795">
        <v>626.55099810000013</v>
      </c>
      <c r="D19" s="795">
        <v>886.42716849999988</v>
      </c>
      <c r="E19" s="795">
        <v>835.03039979999994</v>
      </c>
      <c r="F19" s="796">
        <v>1058.3003100000001</v>
      </c>
      <c r="G19" s="795">
        <v>844.93372119999992</v>
      </c>
    </row>
    <row r="20" spans="1:7">
      <c r="A20" s="621" t="s">
        <v>113</v>
      </c>
      <c r="B20" s="795">
        <v>937.10199999999998</v>
      </c>
      <c r="C20" s="795">
        <v>852.4424747999999</v>
      </c>
      <c r="D20" s="795">
        <v>325.37863479999999</v>
      </c>
      <c r="E20" s="795">
        <v>204.64337960000003</v>
      </c>
      <c r="F20" s="795">
        <v>106.24013120000001</v>
      </c>
      <c r="G20" s="795">
        <v>69.651448800000011</v>
      </c>
    </row>
    <row r="21" spans="1:7">
      <c r="B21" s="807">
        <f>B20+B19</f>
        <v>1521.5450000000001</v>
      </c>
      <c r="C21" s="807">
        <f>C20+C19</f>
        <v>1478.9934729000001</v>
      </c>
      <c r="D21" s="807">
        <f t="shared" ref="D21:G21" si="0">D20+D19</f>
        <v>1211.8058032999998</v>
      </c>
      <c r="E21" s="807">
        <f t="shared" si="0"/>
        <v>1039.6737794000001</v>
      </c>
      <c r="F21" s="807">
        <f t="shared" si="0"/>
        <v>1164.5404412</v>
      </c>
      <c r="G21" s="807">
        <f t="shared" si="0"/>
        <v>914.58516999999995</v>
      </c>
    </row>
    <row r="22" spans="1:7">
      <c r="B22" s="796"/>
      <c r="D22" s="796"/>
    </row>
    <row r="23" spans="1:7">
      <c r="B23" s="796"/>
      <c r="D23" s="796"/>
    </row>
    <row r="24" spans="1:7">
      <c r="B24" s="796"/>
      <c r="D24" s="796"/>
    </row>
    <row r="25" spans="1:7">
      <c r="B25" s="796"/>
      <c r="D25" s="796"/>
    </row>
    <row r="26" spans="1:7">
      <c r="B26" s="796"/>
      <c r="D26" s="796"/>
    </row>
    <row r="27" spans="1:7">
      <c r="B27" s="796"/>
      <c r="D27" s="796"/>
    </row>
    <row r="28" spans="1:7">
      <c r="B28" s="796"/>
      <c r="D28" s="796"/>
    </row>
    <row r="29" spans="1:7">
      <c r="B29" s="796"/>
      <c r="D29" s="796"/>
    </row>
    <row r="30" spans="1:7">
      <c r="B30" s="796"/>
      <c r="D30" s="796"/>
    </row>
    <row r="31" spans="1:7">
      <c r="B31" s="796"/>
      <c r="D31" s="796"/>
    </row>
    <row r="32" spans="1:7">
      <c r="B32" s="796"/>
      <c r="C32" s="796"/>
      <c r="D32" s="796"/>
      <c r="E32" s="796"/>
    </row>
    <row r="34" spans="1:9">
      <c r="B34" s="796"/>
      <c r="D34" s="796"/>
    </row>
    <row r="35" spans="1:9">
      <c r="A35" s="621" t="s">
        <v>110</v>
      </c>
      <c r="B35" s="787">
        <v>2009</v>
      </c>
      <c r="C35" s="787">
        <v>2010</v>
      </c>
      <c r="D35" s="787">
        <v>2011</v>
      </c>
      <c r="E35" s="787">
        <v>2012</v>
      </c>
      <c r="F35" s="787">
        <v>2013</v>
      </c>
      <c r="G35" s="787">
        <v>2014</v>
      </c>
      <c r="H35" s="787">
        <v>2015</v>
      </c>
      <c r="I35" s="621">
        <v>2016</v>
      </c>
    </row>
    <row r="36" spans="1:9">
      <c r="A36" s="621" t="s">
        <v>1003</v>
      </c>
      <c r="B36" s="812">
        <v>0</v>
      </c>
      <c r="C36" s="812">
        <v>0</v>
      </c>
      <c r="D36" s="812">
        <v>1.1571881100000001</v>
      </c>
      <c r="E36" s="812">
        <v>1.4371280099999999</v>
      </c>
      <c r="F36" s="812">
        <v>11.49919852</v>
      </c>
      <c r="G36" s="812">
        <v>52.537040649999994</v>
      </c>
      <c r="H36" s="812">
        <v>51.315734550000002</v>
      </c>
      <c r="I36" s="812">
        <v>42.680674450000005</v>
      </c>
    </row>
    <row r="37" spans="1:9">
      <c r="A37" s="621" t="s">
        <v>1004</v>
      </c>
      <c r="B37" s="812">
        <v>285.59281755000006</v>
      </c>
      <c r="C37" s="812">
        <v>421.40907467</v>
      </c>
      <c r="D37" s="812">
        <v>520.16008849000002</v>
      </c>
      <c r="E37" s="812">
        <v>675.04895222000005</v>
      </c>
      <c r="F37" s="812">
        <v>1026.5428624400001</v>
      </c>
      <c r="G37" s="812">
        <v>1233.3006771999997</v>
      </c>
      <c r="H37" s="812">
        <v>1540.42624254</v>
      </c>
      <c r="I37" s="812">
        <v>1617.3443209100003</v>
      </c>
    </row>
    <row r="38" spans="1:9">
      <c r="A38" s="621" t="s">
        <v>1005</v>
      </c>
      <c r="B38" s="813">
        <v>298.80304034999995</v>
      </c>
      <c r="C38" s="813">
        <v>426.53556845999998</v>
      </c>
      <c r="D38" s="813">
        <v>513.52090362999991</v>
      </c>
      <c r="E38" s="813">
        <v>509.35637355</v>
      </c>
      <c r="F38" s="813">
        <v>494.93893028999992</v>
      </c>
      <c r="G38" s="813">
        <v>479.54160607</v>
      </c>
      <c r="H38" s="813">
        <v>525.38661645000013</v>
      </c>
      <c r="I38" s="813">
        <v>579.16765547000011</v>
      </c>
    </row>
    <row r="39" spans="1:9">
      <c r="B39" s="814">
        <f>SUM(B36:B38)+1</f>
        <v>585.39585790000001</v>
      </c>
      <c r="C39" s="814">
        <f>SUM(C36:C38)</f>
        <v>847.94464313000003</v>
      </c>
      <c r="D39" s="814">
        <f>SUM(D36:D38)</f>
        <v>1034.83818023</v>
      </c>
      <c r="E39" s="814">
        <f>SUM(E36:E38)-1</f>
        <v>1184.8424537800001</v>
      </c>
      <c r="F39" s="814">
        <f>SUM(F36:F38)</f>
        <v>1532.98099125</v>
      </c>
      <c r="G39" s="814">
        <f>SUM(G36:G38)+1</f>
        <v>1766.3793239199995</v>
      </c>
      <c r="H39" s="814">
        <f>SUM(H36:H38)-1</f>
        <v>2116.1285935400001</v>
      </c>
      <c r="I39" s="814">
        <f>SUM(I36:I38)</f>
        <v>2239.1926508300003</v>
      </c>
    </row>
    <row r="40" spans="1:9">
      <c r="B40" s="815">
        <f t="shared" ref="B40:I40" si="1">B37+B38+B36-B39</f>
        <v>-1</v>
      </c>
      <c r="C40" s="815">
        <f t="shared" si="1"/>
        <v>0</v>
      </c>
      <c r="D40" s="815">
        <f t="shared" si="1"/>
        <v>0</v>
      </c>
      <c r="E40" s="815">
        <f t="shared" si="1"/>
        <v>0.99999999999977263</v>
      </c>
      <c r="F40" s="815">
        <f t="shared" si="1"/>
        <v>0</v>
      </c>
      <c r="G40" s="815">
        <f t="shared" si="1"/>
        <v>-1</v>
      </c>
      <c r="H40" s="815">
        <f t="shared" si="1"/>
        <v>1</v>
      </c>
      <c r="I40" s="815">
        <f t="shared" si="1"/>
        <v>0</v>
      </c>
    </row>
    <row r="42" spans="1:9">
      <c r="C42" s="43">
        <f t="shared" ref="C42:I42" si="2">C38/C39</f>
        <v>0.50302289414263923</v>
      </c>
      <c r="D42" s="43">
        <f t="shared" si="2"/>
        <v>0.49623304729234702</v>
      </c>
      <c r="E42" s="43">
        <f t="shared" si="2"/>
        <v>0.42989375669735796</v>
      </c>
      <c r="F42" s="43">
        <f t="shared" si="2"/>
        <v>0.32286044844328066</v>
      </c>
      <c r="G42" s="43">
        <f t="shared" si="2"/>
        <v>0.27148280076432707</v>
      </c>
      <c r="H42" s="43">
        <f t="shared" si="2"/>
        <v>0.24827726351502041</v>
      </c>
      <c r="I42" s="43">
        <f t="shared" si="2"/>
        <v>0.25865021272525185</v>
      </c>
    </row>
    <row r="54" spans="1:9">
      <c r="A54" s="621" t="s">
        <v>1006</v>
      </c>
      <c r="B54" s="787">
        <v>2009</v>
      </c>
      <c r="C54" s="787">
        <v>2010</v>
      </c>
      <c r="D54" s="787">
        <v>2011</v>
      </c>
      <c r="E54" s="787">
        <v>2012</v>
      </c>
      <c r="F54" s="787">
        <v>2013</v>
      </c>
      <c r="G54" s="787">
        <v>2014</v>
      </c>
      <c r="H54" s="787">
        <v>2015</v>
      </c>
      <c r="I54" s="621">
        <v>2016</v>
      </c>
    </row>
    <row r="55" spans="1:9">
      <c r="A55" s="621" t="s">
        <v>1003</v>
      </c>
      <c r="B55" s="812">
        <v>0</v>
      </c>
      <c r="C55" s="812">
        <v>6.803415929999999</v>
      </c>
      <c r="D55" s="812">
        <v>263.08825263999995</v>
      </c>
      <c r="E55" s="812">
        <v>714.40328382000018</v>
      </c>
      <c r="F55" s="812">
        <v>929.95660534000001</v>
      </c>
      <c r="G55" s="812">
        <v>1082.0523205400002</v>
      </c>
      <c r="H55" s="812">
        <v>1122.4486343100002</v>
      </c>
      <c r="I55" s="812">
        <v>1121.8719148099999</v>
      </c>
    </row>
    <row r="56" spans="1:9">
      <c r="A56" s="621" t="s">
        <v>1004</v>
      </c>
      <c r="B56" s="812">
        <v>478.84749312000002</v>
      </c>
      <c r="C56" s="812">
        <v>813.90047176999997</v>
      </c>
      <c r="D56" s="812">
        <v>1370.0596673500002</v>
      </c>
      <c r="E56" s="812">
        <v>1708.88073093</v>
      </c>
      <c r="F56" s="812">
        <v>1702.25485675</v>
      </c>
      <c r="G56" s="812">
        <v>1607.2425161640003</v>
      </c>
      <c r="H56" s="812">
        <v>1503</v>
      </c>
      <c r="I56" s="812">
        <v>1395.4061975400002</v>
      </c>
    </row>
    <row r="57" spans="1:9">
      <c r="B57" s="807">
        <f t="shared" ref="B57:G57" si="3">B56+B55</f>
        <v>478.84749312000002</v>
      </c>
      <c r="C57" s="807">
        <f t="shared" si="3"/>
        <v>820.7038877</v>
      </c>
      <c r="D57" s="807">
        <f t="shared" si="3"/>
        <v>1633.14791999</v>
      </c>
      <c r="E57" s="807">
        <f t="shared" si="3"/>
        <v>2423.2840147500001</v>
      </c>
      <c r="F57" s="807">
        <f t="shared" si="3"/>
        <v>2632.2114620900002</v>
      </c>
      <c r="G57" s="807">
        <f t="shared" si="3"/>
        <v>2689.2948367040008</v>
      </c>
      <c r="H57" s="807">
        <f>H56+H55</f>
        <v>2625.4486343100002</v>
      </c>
      <c r="I57" s="807">
        <f>I56+I55</f>
        <v>2517.2781123499999</v>
      </c>
    </row>
    <row r="58" spans="1:9">
      <c r="B58" s="815">
        <f t="shared" ref="B58:I58" si="4">B55+B56-B14</f>
        <v>0</v>
      </c>
      <c r="C58" s="815">
        <f t="shared" si="4"/>
        <v>0</v>
      </c>
      <c r="D58" s="815">
        <f t="shared" si="4"/>
        <v>0</v>
      </c>
      <c r="E58" s="815">
        <f t="shared" si="4"/>
        <v>0</v>
      </c>
      <c r="F58" s="815">
        <f t="shared" si="4"/>
        <v>0</v>
      </c>
      <c r="G58" s="815">
        <f t="shared" si="4"/>
        <v>0</v>
      </c>
      <c r="H58" s="815">
        <f t="shared" si="4"/>
        <v>0.32239989999970931</v>
      </c>
      <c r="I58" s="815">
        <f t="shared" si="4"/>
        <v>0</v>
      </c>
    </row>
  </sheetData>
  <mergeCells count="1">
    <mergeCell ref="F2:G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Z50"/>
  <sheetViews>
    <sheetView topLeftCell="A4" workbookViewId="0">
      <selection activeCell="P29" sqref="P29"/>
    </sheetView>
  </sheetViews>
  <sheetFormatPr defaultColWidth="11.42578125" defaultRowHeight="12.75" outlineLevelCol="1"/>
  <cols>
    <col min="1" max="1" width="37.42578125" style="836" customWidth="1"/>
    <col min="2" max="2" width="13.5703125" style="837" bestFit="1" customWidth="1"/>
    <col min="3" max="3" width="11.5703125" style="837" customWidth="1"/>
    <col min="4" max="4" width="13.5703125" style="836" customWidth="1"/>
    <col min="5" max="5" width="12.28515625" style="836" customWidth="1"/>
    <col min="6" max="6" width="10.42578125" style="838" bestFit="1" customWidth="1"/>
    <col min="7" max="7" width="11.42578125" style="836" customWidth="1"/>
    <col min="8" max="8" width="10.140625" style="837" customWidth="1"/>
    <col min="9" max="9" width="11.42578125" style="836" customWidth="1"/>
    <col min="10" max="10" width="11.28515625" style="836" customWidth="1"/>
    <col min="11" max="11" width="11.7109375" style="836" bestFit="1" customWidth="1"/>
    <col min="12" max="12" width="11.42578125" style="837" customWidth="1"/>
    <col min="13" max="13" width="11.42578125" style="836" customWidth="1"/>
    <col min="14" max="14" width="11.42578125" style="837" customWidth="1"/>
    <col min="15" max="17" width="11.42578125" style="836" customWidth="1"/>
    <col min="18" max="19" width="11.42578125" style="836" hidden="1" customWidth="1" outlineLevel="1"/>
    <col min="20" max="20" width="11.42578125" style="836" customWidth="1" collapsed="1"/>
    <col min="21" max="21" width="11.42578125" style="836" customWidth="1"/>
    <col min="22" max="16384" width="11.42578125" style="836"/>
  </cols>
  <sheetData>
    <row r="1" spans="1:26" s="816" customFormat="1" ht="16.5" customHeight="1">
      <c r="A1" s="156" t="s">
        <v>114</v>
      </c>
      <c r="B1" s="156"/>
      <c r="C1" s="156"/>
      <c r="D1" s="156"/>
      <c r="E1" s="156"/>
      <c r="F1" s="156"/>
      <c r="G1" s="156"/>
      <c r="Q1" s="817"/>
      <c r="R1" s="817"/>
    </row>
    <row r="2" spans="1:26" s="818" customFormat="1" ht="27.75" customHeight="1">
      <c r="A2" s="187"/>
      <c r="B2" s="708" t="s">
        <v>984</v>
      </c>
      <c r="C2" s="707" t="s">
        <v>985</v>
      </c>
      <c r="D2" s="708" t="s">
        <v>986</v>
      </c>
      <c r="E2" s="707" t="s">
        <v>987</v>
      </c>
      <c r="F2" s="1186" t="s">
        <v>777</v>
      </c>
      <c r="G2" s="1187"/>
      <c r="Q2" s="819"/>
      <c r="R2" s="819"/>
      <c r="S2" s="819"/>
    </row>
    <row r="3" spans="1:26" s="818" customFormat="1" ht="12">
      <c r="A3" s="776" t="s">
        <v>115</v>
      </c>
      <c r="B3" s="777">
        <v>4800230.9776505996</v>
      </c>
      <c r="C3" s="778">
        <v>0.99999979167669117</v>
      </c>
      <c r="D3" s="777">
        <v>4523509.9211785002</v>
      </c>
      <c r="E3" s="778">
        <v>1</v>
      </c>
      <c r="F3" s="820">
        <v>276721.05647209939</v>
      </c>
      <c r="G3" s="779">
        <v>6.1173969173036635E-2</v>
      </c>
      <c r="Q3" s="819"/>
      <c r="R3" s="819"/>
      <c r="S3" s="819"/>
    </row>
    <row r="4" spans="1:26" s="818" customFormat="1" ht="12">
      <c r="A4" s="780" t="s">
        <v>1007</v>
      </c>
      <c r="B4" s="781">
        <v>1768795.5505287</v>
      </c>
      <c r="C4" s="782">
        <v>0.36848134157794427</v>
      </c>
      <c r="D4" s="783">
        <v>1367746.8851275998</v>
      </c>
      <c r="E4" s="784">
        <v>0.30236407324409353</v>
      </c>
      <c r="F4" s="785">
        <v>401048.66540110018</v>
      </c>
      <c r="G4" s="786">
        <v>0.29321848198812428</v>
      </c>
      <c r="Q4" s="819"/>
      <c r="R4" s="819"/>
      <c r="S4" s="819"/>
    </row>
    <row r="5" spans="1:26" s="818" customFormat="1" ht="12">
      <c r="A5" s="780" t="s">
        <v>1008</v>
      </c>
      <c r="B5" s="781">
        <v>1178655.5969800001</v>
      </c>
      <c r="C5" s="782">
        <v>0.2455414338326018</v>
      </c>
      <c r="D5" s="783">
        <v>1238989.7911700003</v>
      </c>
      <c r="E5" s="784">
        <v>0.27390009367929252</v>
      </c>
      <c r="F5" s="785">
        <v>-60334.194190000184</v>
      </c>
      <c r="G5" s="786">
        <v>-4.869628032449369E-2</v>
      </c>
      <c r="Q5" s="821"/>
      <c r="R5" s="821"/>
    </row>
    <row r="6" spans="1:26" s="818" customFormat="1" ht="12">
      <c r="A6" s="822" t="s">
        <v>1009</v>
      </c>
      <c r="B6" s="823">
        <v>1852778.8301418994</v>
      </c>
      <c r="C6" s="824">
        <v>0.38597701626614517</v>
      </c>
      <c r="D6" s="825">
        <v>1916773.2448809</v>
      </c>
      <c r="E6" s="826">
        <v>0.42373583307661394</v>
      </c>
      <c r="F6" s="827">
        <v>-63994.414739000611</v>
      </c>
      <c r="G6" s="828">
        <v>-3.3386533806181617E-2</v>
      </c>
      <c r="K6" s="829"/>
      <c r="M6" s="830"/>
      <c r="N6" s="830"/>
    </row>
    <row r="7" spans="1:26" s="818" customFormat="1" ht="12">
      <c r="A7" s="797"/>
      <c r="B7" s="798"/>
      <c r="C7" s="831"/>
      <c r="D7" s="798"/>
      <c r="E7" s="831"/>
      <c r="F7" s="832"/>
      <c r="G7" s="801"/>
      <c r="K7" s="829"/>
      <c r="M7" s="830"/>
      <c r="N7" s="830"/>
      <c r="U7" s="833"/>
      <c r="V7" s="833"/>
      <c r="W7" s="833"/>
      <c r="X7" s="833"/>
      <c r="Y7" s="833"/>
      <c r="Z7" s="833"/>
    </row>
    <row r="8" spans="1:26" ht="33.75" customHeight="1">
      <c r="A8" s="834"/>
      <c r="B8" s="834"/>
      <c r="C8" s="834"/>
      <c r="D8" s="834"/>
      <c r="E8" s="834"/>
      <c r="F8" s="834"/>
      <c r="G8" s="834"/>
      <c r="H8" s="835"/>
      <c r="I8" s="835"/>
    </row>
    <row r="9" spans="1:26">
      <c r="A9" s="838"/>
      <c r="B9" s="838"/>
      <c r="C9" s="838"/>
      <c r="D9" s="838"/>
      <c r="E9" s="838"/>
      <c r="R9" s="821"/>
      <c r="S9" s="821">
        <v>481.10199999999998</v>
      </c>
    </row>
    <row r="10" spans="1:26">
      <c r="R10" s="839"/>
      <c r="S10" s="839" t="e">
        <f>#REF!+S9</f>
        <v>#REF!</v>
      </c>
    </row>
    <row r="12" spans="1:26" ht="12" customHeight="1">
      <c r="A12" s="816"/>
      <c r="B12" s="836">
        <v>2009</v>
      </c>
      <c r="C12" s="836">
        <v>2010</v>
      </c>
      <c r="D12" s="836">
        <v>2011</v>
      </c>
      <c r="E12" s="836">
        <v>2012</v>
      </c>
      <c r="F12" s="836">
        <v>2013</v>
      </c>
      <c r="G12" s="836">
        <v>2014</v>
      </c>
      <c r="H12" s="836">
        <v>2015</v>
      </c>
      <c r="I12" s="836">
        <v>2016</v>
      </c>
    </row>
    <row r="13" spans="1:26">
      <c r="A13" s="845" t="s">
        <v>1010</v>
      </c>
      <c r="B13" s="840">
        <v>380.09769724</v>
      </c>
      <c r="C13" s="840">
        <v>394.71932185000003</v>
      </c>
      <c r="D13" s="840">
        <v>485.66700428000001</v>
      </c>
      <c r="E13" s="840">
        <v>588.75456368999994</v>
      </c>
      <c r="F13" s="840">
        <v>802.42387315999997</v>
      </c>
      <c r="G13" s="840">
        <v>1036.8103851989999</v>
      </c>
      <c r="H13" s="840">
        <v>1367.7468851275999</v>
      </c>
      <c r="I13" s="840">
        <v>1768.7965505287</v>
      </c>
    </row>
    <row r="14" spans="1:26">
      <c r="A14" s="847" t="s">
        <v>1011</v>
      </c>
      <c r="B14" s="840">
        <v>488.80268365000001</v>
      </c>
      <c r="C14" s="840">
        <v>843.13467731000003</v>
      </c>
      <c r="D14" s="840">
        <v>822.41015479999999</v>
      </c>
      <c r="E14" s="840">
        <v>1473.6563944099998</v>
      </c>
      <c r="F14" s="840">
        <v>1494.5567400599998</v>
      </c>
      <c r="G14" s="840">
        <v>1331.6175318000003</v>
      </c>
      <c r="H14" s="840">
        <v>1238.9897911700004</v>
      </c>
      <c r="I14" s="840">
        <v>1177.6555969800002</v>
      </c>
    </row>
    <row r="15" spans="1:26" s="843" customFormat="1">
      <c r="A15" s="848" t="s">
        <v>117</v>
      </c>
      <c r="B15" s="841">
        <v>429.1316905600001</v>
      </c>
      <c r="C15" s="841">
        <v>747.3485586999999</v>
      </c>
      <c r="D15" s="841">
        <v>1878.8836758900002</v>
      </c>
      <c r="E15" s="841">
        <v>1957.0946022799999</v>
      </c>
      <c r="F15" s="841">
        <v>1871.1775786600001</v>
      </c>
      <c r="G15" s="841">
        <v>2286.7412749417995</v>
      </c>
      <c r="H15" s="841">
        <v>1916.7732448808999</v>
      </c>
      <c r="I15" s="841">
        <v>1852.7788301418993</v>
      </c>
      <c r="L15" s="844"/>
      <c r="N15" s="844"/>
    </row>
    <row r="16" spans="1:26">
      <c r="A16" s="818"/>
      <c r="B16" s="821">
        <f>SUM(B13:B15)</f>
        <v>1298.0320714500001</v>
      </c>
      <c r="C16" s="821">
        <f>SUM(C13:C15)</f>
        <v>1985.2025578600001</v>
      </c>
      <c r="D16" s="821">
        <f>SUM(D13:D15)</f>
        <v>3186.9608349700002</v>
      </c>
      <c r="E16" s="821">
        <f>SUM(E13:E15)</f>
        <v>4019.5055603799997</v>
      </c>
      <c r="F16" s="821">
        <f>SUM(F13:F15)</f>
        <v>4168.1581918800002</v>
      </c>
      <c r="G16" s="821">
        <f>SUM(G13:G15)+1</f>
        <v>4656.1691919408004</v>
      </c>
      <c r="H16" s="821">
        <f>SUM(H13:H15)</f>
        <v>4523.5099211785</v>
      </c>
      <c r="I16" s="821">
        <f>SUM(I13:I15)+1</f>
        <v>4800.2309776505999</v>
      </c>
    </row>
    <row r="17" spans="1:9">
      <c r="B17" s="836"/>
      <c r="C17" s="836"/>
      <c r="D17" s="837"/>
      <c r="F17" s="837"/>
      <c r="H17" s="836"/>
      <c r="I17" s="843"/>
    </row>
    <row r="18" spans="1:9">
      <c r="B18" s="836"/>
      <c r="C18" s="836"/>
      <c r="D18" s="837"/>
      <c r="F18" s="837"/>
      <c r="H18" s="836"/>
      <c r="I18" s="843"/>
    </row>
    <row r="19" spans="1:9">
      <c r="B19" s="836"/>
      <c r="C19" s="836"/>
      <c r="D19" s="837"/>
      <c r="F19" s="837"/>
      <c r="H19" s="836"/>
      <c r="I19" s="843"/>
    </row>
    <row r="20" spans="1:9">
      <c r="B20" s="842"/>
    </row>
    <row r="21" spans="1:9">
      <c r="A21" s="849"/>
      <c r="B21" s="850" t="s">
        <v>613</v>
      </c>
      <c r="C21" s="850" t="s">
        <v>614</v>
      </c>
      <c r="D21" s="850" t="s">
        <v>615</v>
      </c>
    </row>
    <row r="22" spans="1:9" ht="17.25" customHeight="1">
      <c r="A22" s="851">
        <v>2015</v>
      </c>
      <c r="B22" s="842">
        <v>274.63937917760001</v>
      </c>
      <c r="C22" s="842">
        <v>459.01424011000006</v>
      </c>
      <c r="D22" s="842">
        <v>797.52042912090019</v>
      </c>
      <c r="E22" s="852">
        <f>SUM(B22:D22)+1</f>
        <v>1532.1740484085003</v>
      </c>
      <c r="F22" s="836" t="s">
        <v>1012</v>
      </c>
    </row>
    <row r="23" spans="1:9" ht="17.25" customHeight="1">
      <c r="A23" s="836">
        <v>2016</v>
      </c>
      <c r="B23" s="842">
        <v>360.33832360870008</v>
      </c>
      <c r="C23" s="842">
        <v>420.36396884999999</v>
      </c>
      <c r="D23" s="842">
        <v>822.2004963518998</v>
      </c>
      <c r="E23" s="852">
        <f>SUM(B23:D23)-1</f>
        <v>1601.9027888105998</v>
      </c>
      <c r="F23" s="836" t="s">
        <v>1012</v>
      </c>
    </row>
    <row r="24" spans="1:9">
      <c r="B24" s="92"/>
      <c r="C24" s="92"/>
      <c r="D24" s="92"/>
      <c r="F24" s="836"/>
    </row>
    <row r="25" spans="1:9">
      <c r="A25" s="836">
        <v>2015</v>
      </c>
      <c r="B25" s="842">
        <v>1093.1075059500001</v>
      </c>
      <c r="C25" s="842">
        <v>779.97555106000016</v>
      </c>
      <c r="D25" s="842">
        <v>1118.2528157600002</v>
      </c>
      <c r="E25" s="852">
        <f>SUM(B25:D25)</f>
        <v>2991.3358727700006</v>
      </c>
      <c r="F25" s="836"/>
      <c r="G25" s="852"/>
    </row>
    <row r="26" spans="1:9">
      <c r="A26" s="836">
        <v>2016</v>
      </c>
      <c r="B26" s="842">
        <v>1409.4582269199998</v>
      </c>
      <c r="C26" s="842">
        <v>758.29162812999994</v>
      </c>
      <c r="D26" s="842">
        <v>1030.5783337899998</v>
      </c>
      <c r="E26" s="852">
        <f>SUM(B26:D26)</f>
        <v>3198.3281888399993</v>
      </c>
      <c r="F26" s="836"/>
      <c r="G26" s="852"/>
    </row>
    <row r="28" spans="1:9">
      <c r="A28" s="852"/>
      <c r="B28" s="399">
        <f>B25/$E$25</f>
        <v>0.36542453019084548</v>
      </c>
      <c r="C28" s="399">
        <f>C25/$E$25</f>
        <v>0.26074489266153072</v>
      </c>
      <c r="D28" s="399">
        <f>D25/$E$25</f>
        <v>0.3738305771476238</v>
      </c>
      <c r="E28" s="852">
        <f>E25+E22</f>
        <v>4523.5099211785009</v>
      </c>
      <c r="F28" s="398"/>
    </row>
    <row r="29" spans="1:9">
      <c r="B29" s="399">
        <f>B26/$E$26</f>
        <v>0.44068592830406056</v>
      </c>
      <c r="C29" s="399">
        <f>C26/$E$26</f>
        <v>0.23708999932399824</v>
      </c>
      <c r="D29" s="399">
        <f>D26/$E$26</f>
        <v>0.32222407237194128</v>
      </c>
      <c r="E29" s="852">
        <f>E26+E23</f>
        <v>4800.230977650599</v>
      </c>
      <c r="F29" s="398"/>
    </row>
    <row r="30" spans="1:9">
      <c r="B30" s="853">
        <f>B29-B28</f>
        <v>7.5261398113215083E-2</v>
      </c>
      <c r="C30" s="853">
        <f>C29-C28</f>
        <v>-2.3654893337532484E-2</v>
      </c>
      <c r="D30" s="853">
        <f>D29-D28</f>
        <v>-5.1606504775682516E-2</v>
      </c>
    </row>
    <row r="32" spans="1:9">
      <c r="A32" s="851">
        <v>2015</v>
      </c>
      <c r="B32" s="842">
        <f>B22+B25</f>
        <v>1367.7468851276001</v>
      </c>
      <c r="C32" s="842">
        <f>C22+C25</f>
        <v>1238.9897911700002</v>
      </c>
      <c r="D32" s="842">
        <f>D22+D25</f>
        <v>1915.7732448809004</v>
      </c>
    </row>
    <row r="33" spans="1:9">
      <c r="B33" s="399">
        <f>B25/B32</f>
        <v>0.79920306734825552</v>
      </c>
      <c r="C33" s="399">
        <f>C25/C32</f>
        <v>0.62952540579325944</v>
      </c>
      <c r="D33" s="399">
        <f>D25/D32</f>
        <v>0.58370833748099438</v>
      </c>
      <c r="E33" s="836">
        <v>2015</v>
      </c>
      <c r="F33" s="854"/>
      <c r="G33" s="854"/>
      <c r="H33" s="854"/>
    </row>
    <row r="34" spans="1:9">
      <c r="A34" s="836">
        <v>2016</v>
      </c>
      <c r="B34" s="842">
        <f>B23+B26</f>
        <v>1769.7965505286998</v>
      </c>
      <c r="C34" s="842">
        <f>C23+C26</f>
        <v>1178.6555969799999</v>
      </c>
      <c r="D34" s="842">
        <f>D23+D26</f>
        <v>1852.7788301418996</v>
      </c>
    </row>
    <row r="35" spans="1:9">
      <c r="B35" s="399">
        <f>B26/B34</f>
        <v>0.79639562327033897</v>
      </c>
      <c r="C35" s="399">
        <f>C26/C34</f>
        <v>0.64335301174738924</v>
      </c>
      <c r="D35" s="399">
        <f>D26/D34</f>
        <v>0.55623386721828549</v>
      </c>
      <c r="F35" s="398"/>
      <c r="G35" s="398"/>
      <c r="H35" s="398"/>
    </row>
    <row r="36" spans="1:9">
      <c r="B36" s="399"/>
    </row>
    <row r="38" spans="1:9">
      <c r="B38" s="846"/>
      <c r="C38" s="846"/>
      <c r="D38" s="846"/>
      <c r="E38" s="846"/>
      <c r="F38" s="846"/>
      <c r="G38" s="817"/>
      <c r="H38" s="817"/>
      <c r="I38" s="817"/>
    </row>
    <row r="40" spans="1:9">
      <c r="B40" s="842"/>
      <c r="C40" s="842"/>
      <c r="D40" s="842"/>
      <c r="E40" s="842"/>
      <c r="F40" s="842"/>
      <c r="G40" s="842"/>
      <c r="H40" s="842"/>
      <c r="I40" s="842"/>
    </row>
    <row r="41" spans="1:9">
      <c r="B41" s="842"/>
      <c r="C41" s="842"/>
      <c r="D41" s="842"/>
      <c r="E41" s="842"/>
      <c r="F41" s="842"/>
      <c r="G41" s="842"/>
      <c r="H41" s="842"/>
      <c r="I41" s="842"/>
    </row>
    <row r="42" spans="1:9">
      <c r="B42" s="842"/>
      <c r="C42" s="842"/>
      <c r="D42" s="842"/>
      <c r="E42" s="842"/>
      <c r="F42" s="842"/>
      <c r="G42" s="842"/>
      <c r="H42" s="842"/>
      <c r="I42" s="842"/>
    </row>
    <row r="43" spans="1:9">
      <c r="D43" s="837"/>
      <c r="E43" s="837"/>
      <c r="F43" s="842"/>
      <c r="G43" s="837"/>
      <c r="I43" s="837"/>
    </row>
    <row r="47" spans="1:9">
      <c r="B47" s="846"/>
      <c r="C47" s="846"/>
      <c r="D47" s="846"/>
      <c r="E47" s="846"/>
      <c r="F47" s="846"/>
      <c r="G47" s="817"/>
      <c r="H47" s="817"/>
    </row>
    <row r="48" spans="1:9">
      <c r="B48" s="855"/>
      <c r="C48" s="855"/>
      <c r="D48" s="855"/>
      <c r="E48" s="855"/>
      <c r="F48" s="855"/>
      <c r="G48" s="855"/>
      <c r="H48" s="855"/>
      <c r="I48" s="855"/>
    </row>
    <row r="49" spans="2:9">
      <c r="B49" s="855"/>
      <c r="C49" s="855"/>
      <c r="D49" s="855"/>
      <c r="E49" s="855"/>
      <c r="F49" s="855"/>
      <c r="G49" s="855"/>
      <c r="H49" s="855"/>
      <c r="I49" s="855"/>
    </row>
    <row r="50" spans="2:9">
      <c r="B50" s="842"/>
      <c r="C50" s="842"/>
      <c r="D50" s="842"/>
      <c r="E50" s="842"/>
      <c r="F50" s="842"/>
      <c r="G50" s="842"/>
      <c r="H50" s="842"/>
      <c r="I50" s="842"/>
    </row>
  </sheetData>
  <mergeCells count="1">
    <mergeCell ref="F2:G2"/>
  </mergeCells>
  <pageMargins left="0.74803149606299213" right="0.74803149606299213" top="0.98425196850393704" bottom="0.98425196850393704" header="0.51181102362204722" footer="0.51181102362204722"/>
  <pageSetup paperSize="9" orientation="landscape" r:id="rId1"/>
  <ignoredErrors>
    <ignoredError sqref="B16:I16"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C5:L91"/>
  <sheetViews>
    <sheetView showGridLines="0" workbookViewId="0">
      <selection activeCell="O81" sqref="O81"/>
    </sheetView>
  </sheetViews>
  <sheetFormatPr defaultColWidth="9.140625" defaultRowHeight="12.75"/>
  <cols>
    <col min="1" max="1" width="9.140625" style="710" customWidth="1"/>
    <col min="2" max="16384" width="9.140625" style="710"/>
  </cols>
  <sheetData>
    <row r="5" spans="9:12" ht="15">
      <c r="L5" s="711"/>
    </row>
    <row r="16" spans="9:12">
      <c r="I16" s="712"/>
    </row>
    <row r="21" spans="3:3" ht="17.25">
      <c r="C21" s="713"/>
    </row>
    <row r="23" spans="3:3">
      <c r="C23" s="714"/>
    </row>
    <row r="87" spans="4:4">
      <c r="D87" s="715"/>
    </row>
    <row r="91" spans="4:4">
      <c r="D91" s="716"/>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U15"/>
  <sheetViews>
    <sheetView workbookViewId="0">
      <selection activeCell="K13" sqref="K13"/>
    </sheetView>
  </sheetViews>
  <sheetFormatPr defaultColWidth="11.42578125" defaultRowHeight="12.75"/>
  <cols>
    <col min="1" max="1" width="20.42578125" style="944" customWidth="1"/>
    <col min="2" max="2" width="7.5703125" style="944" bestFit="1" customWidth="1"/>
    <col min="3" max="3" width="9.140625" style="944" bestFit="1" customWidth="1"/>
    <col min="4" max="10" width="7.5703125" style="944" bestFit="1" customWidth="1"/>
    <col min="11" max="12" width="9.140625" style="944" bestFit="1" customWidth="1"/>
    <col min="13" max="13" width="11" style="944" customWidth="1"/>
    <col min="14" max="15" width="11.42578125" style="944" customWidth="1"/>
    <col min="16" max="16" width="11.28515625" style="944" customWidth="1"/>
    <col min="17" max="17" width="11.42578125" style="944" customWidth="1"/>
    <col min="18" max="16384" width="11.42578125" style="944"/>
  </cols>
  <sheetData>
    <row r="1" spans="1:21">
      <c r="B1" s="944">
        <v>2006</v>
      </c>
      <c r="C1" s="945">
        <v>2007</v>
      </c>
      <c r="D1" s="944">
        <v>2008</v>
      </c>
      <c r="E1" s="945">
        <v>2009</v>
      </c>
      <c r="F1" s="944">
        <v>2010</v>
      </c>
      <c r="G1" s="945">
        <v>2011</v>
      </c>
      <c r="H1" s="945">
        <v>2012</v>
      </c>
      <c r="I1" s="945">
        <v>2013</v>
      </c>
      <c r="J1" s="945">
        <v>2014</v>
      </c>
      <c r="K1" s="945">
        <v>2015</v>
      </c>
      <c r="L1" s="945">
        <v>2016</v>
      </c>
      <c r="Q1" s="946"/>
      <c r="R1" s="946"/>
      <c r="S1" s="946"/>
      <c r="T1" s="946"/>
      <c r="U1" s="946"/>
    </row>
    <row r="2" spans="1:21">
      <c r="A2" s="947" t="s">
        <v>788</v>
      </c>
      <c r="B2" s="944">
        <v>115.18543</v>
      </c>
      <c r="C2" s="944">
        <v>1349.0919199999998</v>
      </c>
      <c r="D2" s="944">
        <v>625.35041000000001</v>
      </c>
      <c r="E2" s="944">
        <v>305.23989</v>
      </c>
      <c r="F2" s="944">
        <v>390.40426000000002</v>
      </c>
      <c r="G2" s="944">
        <v>329.99331999999998</v>
      </c>
      <c r="H2" s="944">
        <v>235.98943999999997</v>
      </c>
      <c r="I2" s="944">
        <v>59.668889999999998</v>
      </c>
      <c r="J2" s="944">
        <v>135.40260999999998</v>
      </c>
      <c r="K2" s="944">
        <v>1472.3659299999999</v>
      </c>
      <c r="L2" s="944">
        <v>2361.68262</v>
      </c>
    </row>
    <row r="3" spans="1:21">
      <c r="B3" s="944">
        <v>1000</v>
      </c>
    </row>
    <row r="7" spans="1:21">
      <c r="G7" s="948"/>
      <c r="H7" s="948" t="s">
        <v>53</v>
      </c>
      <c r="I7" s="948"/>
      <c r="J7" s="948"/>
    </row>
    <row r="9" spans="1:21">
      <c r="A9" s="949"/>
      <c r="B9" s="949"/>
      <c r="C9" s="949"/>
      <c r="D9" s="949"/>
      <c r="E9" s="949"/>
      <c r="F9" s="949"/>
      <c r="G9" s="950"/>
    </row>
    <row r="10" spans="1:21">
      <c r="G10" s="950"/>
      <c r="I10" s="950"/>
    </row>
    <row r="11" spans="1:21">
      <c r="A11" s="950"/>
      <c r="B11" s="950"/>
      <c r="C11" s="950"/>
      <c r="D11" s="950"/>
      <c r="E11" s="950"/>
      <c r="F11" s="950"/>
      <c r="G11" s="946"/>
      <c r="H11" s="946"/>
      <c r="I11" s="946"/>
      <c r="J11" s="946"/>
    </row>
    <row r="13" spans="1:21">
      <c r="A13" s="950"/>
      <c r="B13" s="950"/>
      <c r="C13" s="950"/>
      <c r="D13" s="950"/>
      <c r="E13" s="950"/>
      <c r="F13" s="950"/>
    </row>
    <row r="15" spans="1:21">
      <c r="A15" s="950"/>
      <c r="B15" s="950"/>
      <c r="C15" s="950"/>
      <c r="D15" s="950"/>
      <c r="E15" s="950"/>
      <c r="F15" s="950"/>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T13"/>
  <sheetViews>
    <sheetView workbookViewId="0">
      <selection activeCell="B3" sqref="B3:I7"/>
    </sheetView>
  </sheetViews>
  <sheetFormatPr defaultColWidth="8.85546875" defaultRowHeight="12.75"/>
  <cols>
    <col min="1" max="1" width="35.140625" style="621" customWidth="1"/>
    <col min="2" max="9" width="9.42578125" style="621" customWidth="1"/>
    <col min="10" max="12" width="8.85546875" style="621" customWidth="1"/>
    <col min="13" max="13" width="22.28515625" style="621" bestFit="1" customWidth="1"/>
    <col min="14" max="14" width="10.140625" style="621" bestFit="1" customWidth="1"/>
    <col min="15" max="18" width="8.85546875" style="621" customWidth="1"/>
    <col min="19" max="19" width="8.85546875" customWidth="1"/>
    <col min="20" max="20" width="8.85546875" style="621" customWidth="1"/>
    <col min="21" max="16384" width="8.85546875" style="621"/>
  </cols>
  <sheetData>
    <row r="1" spans="1:20" ht="15">
      <c r="A1" s="156" t="s">
        <v>778</v>
      </c>
      <c r="B1" s="156"/>
      <c r="C1" s="156"/>
      <c r="D1" s="156"/>
      <c r="E1" s="156"/>
      <c r="F1" s="156"/>
      <c r="G1" s="156"/>
      <c r="H1" s="156"/>
      <c r="I1" s="156"/>
      <c r="L1" s="796"/>
      <c r="M1" s="796"/>
      <c r="N1" s="796"/>
      <c r="O1" s="796"/>
      <c r="P1" s="796"/>
      <c r="Q1" s="796"/>
      <c r="R1" s="796"/>
      <c r="T1" s="43"/>
    </row>
    <row r="2" spans="1:20" ht="30.75" customHeight="1">
      <c r="A2" s="187"/>
      <c r="B2" s="708">
        <v>2011</v>
      </c>
      <c r="C2" s="707">
        <v>2012</v>
      </c>
      <c r="D2" s="708">
        <v>2013</v>
      </c>
      <c r="E2" s="707">
        <v>2014</v>
      </c>
      <c r="F2" s="707">
        <v>2015</v>
      </c>
      <c r="G2" s="707">
        <v>2016</v>
      </c>
      <c r="H2" s="1186" t="s">
        <v>779</v>
      </c>
      <c r="I2" s="1187"/>
      <c r="L2" s="796"/>
      <c r="M2" s="796"/>
      <c r="N2" s="796"/>
      <c r="O2" s="796"/>
      <c r="P2" s="796"/>
      <c r="Q2" s="796"/>
      <c r="R2" s="796"/>
      <c r="T2" s="43"/>
    </row>
    <row r="3" spans="1:20">
      <c r="A3" s="776" t="s">
        <v>780</v>
      </c>
      <c r="B3" s="777">
        <v>129.976</v>
      </c>
      <c r="C3" s="777">
        <v>149.99299999999999</v>
      </c>
      <c r="D3" s="777">
        <v>203.994</v>
      </c>
      <c r="E3" s="777">
        <v>241.22299999999998</v>
      </c>
      <c r="F3" s="777">
        <v>256.75099999999998</v>
      </c>
      <c r="G3" s="777">
        <v>275.67599999999999</v>
      </c>
      <c r="H3" s="820">
        <v>18.925000000000011</v>
      </c>
      <c r="I3" s="779">
        <v>7.3709547382483365E-2</v>
      </c>
      <c r="L3" s="796"/>
      <c r="M3" s="796"/>
      <c r="N3" s="796"/>
      <c r="O3" s="796"/>
      <c r="P3" s="796"/>
      <c r="Q3" s="796"/>
      <c r="R3" s="796"/>
      <c r="T3" s="43"/>
    </row>
    <row r="4" spans="1:20">
      <c r="A4" s="856" t="s">
        <v>781</v>
      </c>
      <c r="B4" s="857">
        <v>121.48</v>
      </c>
      <c r="C4" s="857">
        <v>132.30000000000001</v>
      </c>
      <c r="D4" s="857">
        <v>182.74799999999999</v>
      </c>
      <c r="E4" s="857">
        <v>221.244</v>
      </c>
      <c r="F4" s="857">
        <v>239.36199999999999</v>
      </c>
      <c r="G4" s="857">
        <v>259.25</v>
      </c>
      <c r="H4" s="858">
        <v>19.888000000000005</v>
      </c>
      <c r="I4" s="859">
        <v>8.3087541046615643E-2</v>
      </c>
      <c r="L4" s="796"/>
      <c r="M4" s="796"/>
      <c r="N4" s="796"/>
      <c r="O4" s="796"/>
      <c r="P4" s="796"/>
      <c r="Q4" s="796"/>
      <c r="R4" s="796"/>
      <c r="T4" s="43"/>
    </row>
    <row r="5" spans="1:20">
      <c r="A5" s="860" t="s">
        <v>119</v>
      </c>
      <c r="B5" s="861">
        <v>3.903</v>
      </c>
      <c r="C5" s="861">
        <v>4.4160000000000004</v>
      </c>
      <c r="D5" s="861">
        <v>5.4370000000000003</v>
      </c>
      <c r="E5" s="861">
        <v>6.29</v>
      </c>
      <c r="F5" s="861">
        <v>7</v>
      </c>
      <c r="G5" s="861">
        <v>7.03</v>
      </c>
      <c r="H5" s="862">
        <v>3.0000000000000249E-2</v>
      </c>
      <c r="I5" s="863">
        <v>4.2857142857142261E-3</v>
      </c>
    </row>
    <row r="6" spans="1:20">
      <c r="A6" s="860" t="s">
        <v>782</v>
      </c>
      <c r="B6" s="861">
        <v>4.593</v>
      </c>
      <c r="C6" s="861">
        <v>13.276999999999999</v>
      </c>
      <c r="D6" s="861">
        <v>15.215999999999999</v>
      </c>
      <c r="E6" s="861">
        <v>12.7</v>
      </c>
      <c r="F6" s="861">
        <v>10.388999999999999</v>
      </c>
      <c r="G6" s="861">
        <v>9.3960000000000008</v>
      </c>
      <c r="H6" s="862">
        <v>-0.99299999999999855</v>
      </c>
      <c r="I6" s="863">
        <v>-9.5581865434594127E-2</v>
      </c>
    </row>
    <row r="7" spans="1:20">
      <c r="A7" s="864" t="s">
        <v>120</v>
      </c>
      <c r="B7" s="825"/>
      <c r="C7" s="825"/>
      <c r="D7" s="825">
        <v>0.59299999999999997</v>
      </c>
      <c r="E7" s="825">
        <v>0.98899999999999999</v>
      </c>
      <c r="F7" s="825">
        <v>0</v>
      </c>
      <c r="G7" s="825">
        <v>0</v>
      </c>
      <c r="H7" s="865">
        <v>0</v>
      </c>
      <c r="I7" s="866" t="s">
        <v>23</v>
      </c>
    </row>
    <row r="8" spans="1:20">
      <c r="A8" s="797"/>
      <c r="B8" s="797"/>
      <c r="C8" s="797"/>
      <c r="D8" s="797"/>
      <c r="E8" s="797"/>
      <c r="F8" s="797"/>
      <c r="G8" s="797"/>
      <c r="H8" s="797"/>
      <c r="I8" s="797"/>
    </row>
    <row r="10" spans="1:20">
      <c r="N10" s="867"/>
    </row>
    <row r="11" spans="1:20">
      <c r="N11" s="867"/>
    </row>
    <row r="12" spans="1:20">
      <c r="N12" s="867"/>
    </row>
    <row r="13" spans="1:20">
      <c r="N13" s="867"/>
    </row>
  </sheetData>
  <mergeCells count="1">
    <mergeCell ref="H2:I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U81"/>
  <sheetViews>
    <sheetView topLeftCell="A43" zoomScale="96" zoomScaleNormal="96" workbookViewId="0">
      <selection activeCell="P69" sqref="P69"/>
    </sheetView>
  </sheetViews>
  <sheetFormatPr defaultColWidth="11.42578125" defaultRowHeight="12.75"/>
  <cols>
    <col min="1" max="1" width="35.42578125" style="868" customWidth="1"/>
    <col min="2" max="2" width="12" style="868" customWidth="1"/>
    <col min="3" max="3" width="13.42578125" style="868" customWidth="1"/>
    <col min="4" max="4" width="12.85546875" style="868" customWidth="1"/>
    <col min="5" max="5" width="12" style="868" customWidth="1"/>
    <col min="6" max="6" width="11.42578125" style="888" customWidth="1"/>
    <col min="7" max="10" width="11.42578125" style="868" customWidth="1"/>
    <col min="11" max="16384" width="11.42578125" style="868"/>
  </cols>
  <sheetData>
    <row r="1" spans="1:21" ht="15">
      <c r="A1" s="156" t="s">
        <v>122</v>
      </c>
      <c r="B1" s="156"/>
      <c r="C1" s="156"/>
      <c r="D1" s="156"/>
      <c r="E1" s="156"/>
      <c r="F1" s="156"/>
      <c r="G1" s="156"/>
    </row>
    <row r="2" spans="1:21" ht="28.5" customHeight="1">
      <c r="A2" s="187"/>
      <c r="B2" s="708" t="s">
        <v>984</v>
      </c>
      <c r="C2" s="707" t="s">
        <v>1013</v>
      </c>
      <c r="D2" s="708" t="s">
        <v>986</v>
      </c>
      <c r="E2" s="707" t="s">
        <v>1014</v>
      </c>
      <c r="F2" s="1188" t="s">
        <v>696</v>
      </c>
      <c r="G2" s="1189"/>
    </row>
    <row r="3" spans="1:21">
      <c r="A3" s="776" t="s">
        <v>126</v>
      </c>
      <c r="B3" s="777">
        <v>699182.3</v>
      </c>
      <c r="C3" s="869">
        <v>1</v>
      </c>
      <c r="D3" s="777">
        <v>785612.44855570013</v>
      </c>
      <c r="E3" s="778">
        <v>0.99999999999999989</v>
      </c>
      <c r="F3" s="870">
        <v>-86430.148555700085</v>
      </c>
      <c r="G3" s="779">
        <v>-0.1100162665632356</v>
      </c>
    </row>
    <row r="4" spans="1:21">
      <c r="A4" s="871" t="s">
        <v>1015</v>
      </c>
      <c r="B4" s="872">
        <v>636910.4</v>
      </c>
      <c r="C4" s="873">
        <v>0.91093610350262011</v>
      </c>
      <c r="D4" s="872">
        <v>692500.11680570012</v>
      </c>
      <c r="E4" s="873">
        <v>0.88247803421243987</v>
      </c>
      <c r="F4" s="872">
        <v>-55589.716805700096</v>
      </c>
      <c r="G4" s="874">
        <v>-8.0273945746203168E-2</v>
      </c>
    </row>
    <row r="5" spans="1:21">
      <c r="A5" s="875" t="s">
        <v>1016</v>
      </c>
      <c r="B5" s="876">
        <v>25048.5</v>
      </c>
      <c r="C5" s="877">
        <v>3.5825420637793606E-2</v>
      </c>
      <c r="D5" s="876">
        <v>35636.98715999999</v>
      </c>
      <c r="E5" s="877">
        <v>4.5362044893148504E-2</v>
      </c>
      <c r="F5" s="876">
        <v>-10588.48715999999</v>
      </c>
      <c r="G5" s="878">
        <v>-0.29712071653141381</v>
      </c>
    </row>
    <row r="6" spans="1:21">
      <c r="A6" s="879" t="s">
        <v>1017</v>
      </c>
      <c r="B6" s="880">
        <v>37223.4</v>
      </c>
      <c r="C6" s="881">
        <v>5.3238475859586264E-2</v>
      </c>
      <c r="D6" s="880">
        <v>57475.344589999993</v>
      </c>
      <c r="E6" s="881">
        <v>7.3159920894411562E-2</v>
      </c>
      <c r="F6" s="880">
        <v>-20251.944589999992</v>
      </c>
      <c r="G6" s="882">
        <v>-0.35235881984644213</v>
      </c>
    </row>
    <row r="7" spans="1:21">
      <c r="A7" s="883"/>
      <c r="B7" s="884"/>
      <c r="C7" s="885"/>
      <c r="D7" s="884"/>
      <c r="E7" s="885"/>
      <c r="F7" s="884"/>
      <c r="G7" s="801"/>
    </row>
    <row r="8" spans="1:21">
      <c r="S8" s="890"/>
      <c r="T8" s="890"/>
      <c r="U8" s="890"/>
    </row>
    <row r="9" spans="1:21" ht="15">
      <c r="A9" s="156" t="s">
        <v>127</v>
      </c>
      <c r="B9" s="156"/>
      <c r="C9" s="156"/>
      <c r="D9" s="156"/>
      <c r="E9" s="156"/>
      <c r="F9" s="156"/>
      <c r="G9" s="156"/>
    </row>
    <row r="10" spans="1:21" ht="25.5" customHeight="1">
      <c r="A10" s="187"/>
      <c r="B10" s="708" t="s">
        <v>984</v>
      </c>
      <c r="C10" s="707" t="s">
        <v>1013</v>
      </c>
      <c r="D10" s="708" t="s">
        <v>986</v>
      </c>
      <c r="E10" s="707" t="s">
        <v>1014</v>
      </c>
      <c r="F10" s="1188" t="s">
        <v>696</v>
      </c>
      <c r="G10" s="1188"/>
    </row>
    <row r="11" spans="1:21">
      <c r="A11" s="776" t="s">
        <v>128</v>
      </c>
      <c r="B11" s="777">
        <v>949652.7</v>
      </c>
      <c r="C11" s="778">
        <v>1</v>
      </c>
      <c r="D11" s="777">
        <v>1056430.7549287002</v>
      </c>
      <c r="E11" s="778">
        <v>1</v>
      </c>
      <c r="F11" s="870">
        <v>-106778.05492870021</v>
      </c>
      <c r="G11" s="779">
        <v>-0.10107435289112421</v>
      </c>
    </row>
    <row r="12" spans="1:21">
      <c r="A12" s="871" t="s">
        <v>1007</v>
      </c>
      <c r="B12" s="872">
        <v>414859.8</v>
      </c>
      <c r="C12" s="873">
        <v>0.4368542310257213</v>
      </c>
      <c r="D12" s="872">
        <v>392983.60863330011</v>
      </c>
      <c r="E12" s="873">
        <v>0.37199182890110299</v>
      </c>
      <c r="F12" s="872">
        <v>21876.191366699873</v>
      </c>
      <c r="G12" s="874">
        <v>5.5666930849304075E-2</v>
      </c>
      <c r="J12" s="889"/>
    </row>
    <row r="13" spans="1:21">
      <c r="A13" s="875" t="s">
        <v>1008</v>
      </c>
      <c r="B13" s="876">
        <v>226062.9</v>
      </c>
      <c r="C13" s="877">
        <v>0.23804797269570235</v>
      </c>
      <c r="D13" s="876">
        <v>228995.75637000005</v>
      </c>
      <c r="E13" s="877">
        <v>0.21676362156406101</v>
      </c>
      <c r="F13" s="876">
        <v>-2932.8563700000523</v>
      </c>
      <c r="G13" s="878">
        <v>-1.280747039373642E-2</v>
      </c>
    </row>
    <row r="14" spans="1:21">
      <c r="A14" s="879" t="s">
        <v>1018</v>
      </c>
      <c r="B14" s="880">
        <v>308730</v>
      </c>
      <c r="C14" s="881">
        <v>0.32509779627857638</v>
      </c>
      <c r="D14" s="880">
        <v>434451.38992539997</v>
      </c>
      <c r="E14" s="881">
        <v>0.41124454953483597</v>
      </c>
      <c r="F14" s="880">
        <v>-125721.38992539997</v>
      </c>
      <c r="G14" s="882">
        <v>-0.28937964716141817</v>
      </c>
    </row>
    <row r="15" spans="1:21">
      <c r="A15" s="628"/>
      <c r="B15" s="628"/>
      <c r="C15" s="628"/>
      <c r="D15" s="628"/>
      <c r="E15" s="628"/>
      <c r="F15" s="628"/>
      <c r="G15" s="628"/>
    </row>
    <row r="17" spans="1:9">
      <c r="B17" s="621">
        <v>2009</v>
      </c>
      <c r="C17" s="621">
        <v>2010</v>
      </c>
      <c r="D17" s="621">
        <v>2011</v>
      </c>
      <c r="E17" s="621">
        <v>2012</v>
      </c>
      <c r="F17" s="621">
        <v>2013</v>
      </c>
      <c r="G17" s="868">
        <v>2014</v>
      </c>
      <c r="H17" s="868">
        <v>2015</v>
      </c>
      <c r="I17" s="868">
        <v>2016</v>
      </c>
    </row>
    <row r="18" spans="1:9">
      <c r="A18" s="891"/>
      <c r="F18" s="868"/>
    </row>
    <row r="19" spans="1:9">
      <c r="A19" s="892" t="s">
        <v>121</v>
      </c>
      <c r="B19" s="893">
        <v>651.18257260999997</v>
      </c>
      <c r="C19" s="893">
        <v>722.38513019000004</v>
      </c>
      <c r="D19" s="893">
        <v>822.58144732999995</v>
      </c>
      <c r="E19" s="893">
        <v>867.22013292000008</v>
      </c>
      <c r="F19" s="893">
        <v>830.60025868000002</v>
      </c>
      <c r="G19" s="893">
        <v>746.95943181330017</v>
      </c>
      <c r="H19" s="893">
        <v>692.50011680570015</v>
      </c>
      <c r="I19" s="893">
        <v>636.91035484780002</v>
      </c>
    </row>
    <row r="20" spans="1:9">
      <c r="A20" s="892" t="s">
        <v>123</v>
      </c>
      <c r="B20" s="893">
        <v>78.469262970000017</v>
      </c>
      <c r="C20" s="893">
        <v>68.034251120000008</v>
      </c>
      <c r="D20" s="893">
        <v>128.82385378000001</v>
      </c>
      <c r="E20" s="893">
        <v>119.84135307000001</v>
      </c>
      <c r="F20" s="893">
        <v>78.726564520000011</v>
      </c>
      <c r="G20" s="893">
        <v>40.955581859999995</v>
      </c>
      <c r="H20" s="893">
        <v>35.63698715999999</v>
      </c>
      <c r="I20" s="893">
        <v>25.048457849999991</v>
      </c>
    </row>
    <row r="21" spans="1:9">
      <c r="A21" s="894" t="s">
        <v>125</v>
      </c>
      <c r="B21" s="893">
        <v>69.197569610000002</v>
      </c>
      <c r="C21" s="893">
        <v>125.52577539000001</v>
      </c>
      <c r="D21" s="893">
        <v>150.60902208000002</v>
      </c>
      <c r="E21" s="893">
        <v>104.11984226</v>
      </c>
      <c r="F21" s="893">
        <v>109.51323549999998</v>
      </c>
      <c r="G21" s="893">
        <v>68.182275709999999</v>
      </c>
      <c r="H21" s="893">
        <v>57.475344589999992</v>
      </c>
      <c r="I21" s="893">
        <v>37.223377079999999</v>
      </c>
    </row>
    <row r="22" spans="1:9">
      <c r="B22" s="893">
        <f>SUM(B19:B21)-1</f>
        <v>797.84940518999997</v>
      </c>
      <c r="C22" s="893">
        <f t="shared" ref="C22:H22" si="0">SUM(C19:C21)</f>
        <v>915.9451567000001</v>
      </c>
      <c r="D22" s="893">
        <f>SUM(D19:D21)+1</f>
        <v>1103.0143231899999</v>
      </c>
      <c r="E22" s="893">
        <f t="shared" si="0"/>
        <v>1091.18132825</v>
      </c>
      <c r="F22" s="893">
        <f>SUM(F19:F21)+1</f>
        <v>1019.8400587</v>
      </c>
      <c r="G22" s="893">
        <f t="shared" si="0"/>
        <v>856.09728938330011</v>
      </c>
      <c r="H22" s="893">
        <f t="shared" si="0"/>
        <v>785.6124485557001</v>
      </c>
      <c r="I22" s="893">
        <f>SUM(I19:I21)</f>
        <v>699.18218977779998</v>
      </c>
    </row>
    <row r="33" spans="1:9">
      <c r="B33" s="621">
        <v>2009</v>
      </c>
      <c r="C33" s="621">
        <v>2010</v>
      </c>
      <c r="D33" s="621">
        <v>2011</v>
      </c>
      <c r="E33" s="621">
        <v>2012</v>
      </c>
      <c r="F33" s="621">
        <v>2013</v>
      </c>
      <c r="G33" s="868">
        <v>2014</v>
      </c>
      <c r="H33" s="868">
        <v>2015</v>
      </c>
      <c r="I33" s="868">
        <v>2016</v>
      </c>
    </row>
    <row r="34" spans="1:9">
      <c r="A34" s="891"/>
      <c r="F34" s="868"/>
    </row>
    <row r="35" spans="1:9">
      <c r="A35" s="892" t="s">
        <v>1019</v>
      </c>
      <c r="B35" s="893">
        <v>338.69890024</v>
      </c>
      <c r="C35" s="893">
        <v>364.13128669999998</v>
      </c>
      <c r="D35" s="893">
        <v>421.09708931999995</v>
      </c>
      <c r="E35" s="893">
        <v>413.07451226000001</v>
      </c>
      <c r="F35" s="893">
        <v>356.66151030999998</v>
      </c>
      <c r="G35" s="893">
        <v>303.35980960000001</v>
      </c>
      <c r="H35" s="893">
        <v>252.88643959000007</v>
      </c>
      <c r="I35" s="893">
        <v>202.91032379000004</v>
      </c>
    </row>
    <row r="36" spans="1:9">
      <c r="A36" s="892" t="s">
        <v>1020</v>
      </c>
      <c r="B36" s="893">
        <v>145.35961925999999</v>
      </c>
      <c r="C36" s="893">
        <v>217.86210260000004</v>
      </c>
      <c r="D36" s="893">
        <v>245.33901247</v>
      </c>
      <c r="E36" s="893">
        <v>279.61725505999999</v>
      </c>
      <c r="F36" s="893">
        <v>307.54096228999998</v>
      </c>
      <c r="G36" s="893">
        <v>305.14207390000007</v>
      </c>
      <c r="H36" s="893">
        <v>309.04598186999999</v>
      </c>
      <c r="I36" s="893">
        <v>333.52008240999999</v>
      </c>
    </row>
    <row r="37" spans="1:9">
      <c r="A37" s="892" t="s">
        <v>1021</v>
      </c>
      <c r="B37" s="893">
        <v>313.80087900999996</v>
      </c>
      <c r="C37" s="893">
        <v>331.17008577999997</v>
      </c>
      <c r="D37" s="893">
        <v>434.61361534000008</v>
      </c>
      <c r="E37" s="893">
        <v>397.33203710999993</v>
      </c>
      <c r="F37" s="893">
        <v>355.2971379</v>
      </c>
      <c r="G37" s="893">
        <v>247.5954058833</v>
      </c>
      <c r="H37" s="893">
        <v>223.68002709570004</v>
      </c>
      <c r="I37" s="893">
        <v>161.75178357779998</v>
      </c>
    </row>
    <row r="38" spans="1:9">
      <c r="A38" s="868" t="s">
        <v>1022</v>
      </c>
      <c r="B38" s="893">
        <v>0</v>
      </c>
      <c r="C38" s="893">
        <v>2.79167494</v>
      </c>
      <c r="D38" s="893">
        <v>1.9745993800000001</v>
      </c>
      <c r="E38" s="893">
        <v>1.15752382</v>
      </c>
      <c r="F38" s="895">
        <v>0.34044819999999998</v>
      </c>
      <c r="G38" s="896">
        <v>0</v>
      </c>
      <c r="H38" s="896">
        <v>0</v>
      </c>
      <c r="I38" s="896">
        <v>0</v>
      </c>
    </row>
    <row r="39" spans="1:9">
      <c r="F39" s="868"/>
    </row>
    <row r="40" spans="1:9">
      <c r="A40" s="868" t="s">
        <v>118</v>
      </c>
      <c r="B40" s="889">
        <f t="shared" ref="B40:G40" si="1">SUM(B35:B38)</f>
        <v>797.85939850999989</v>
      </c>
      <c r="C40" s="889">
        <f t="shared" si="1"/>
        <v>915.95515001999991</v>
      </c>
      <c r="D40" s="889">
        <f t="shared" si="1"/>
        <v>1103.0243165100001</v>
      </c>
      <c r="E40" s="889">
        <f t="shared" si="1"/>
        <v>1091.18132825</v>
      </c>
      <c r="F40" s="889">
        <f>SUM(F35:F38)</f>
        <v>1019.8400587</v>
      </c>
      <c r="G40" s="889">
        <f t="shared" si="1"/>
        <v>856.09728938330011</v>
      </c>
      <c r="H40" s="889">
        <f>SUM(H35:H38)</f>
        <v>785.61244855570021</v>
      </c>
      <c r="I40" s="889">
        <f>SUM(I35:I38)+1</f>
        <v>699.18218977779998</v>
      </c>
    </row>
    <row r="41" spans="1:9">
      <c r="B41" s="889"/>
      <c r="C41" s="889"/>
      <c r="D41" s="889"/>
      <c r="E41" s="889"/>
      <c r="F41" s="889"/>
    </row>
    <row r="49" spans="1:9">
      <c r="B49" s="621">
        <v>2009</v>
      </c>
      <c r="C49" s="621">
        <v>2010</v>
      </c>
      <c r="D49" s="621">
        <v>2011</v>
      </c>
      <c r="E49" s="621">
        <v>2012</v>
      </c>
      <c r="F49" s="621">
        <v>2013</v>
      </c>
      <c r="G49" s="868">
        <v>2014</v>
      </c>
      <c r="H49" s="868">
        <v>2015</v>
      </c>
      <c r="I49" s="868">
        <v>2016</v>
      </c>
    </row>
    <row r="50" spans="1:9">
      <c r="A50" s="892" t="s">
        <v>13</v>
      </c>
      <c r="B50" s="897">
        <v>502.72786514000001</v>
      </c>
      <c r="C50" s="897">
        <v>435.40337362000002</v>
      </c>
      <c r="D50" s="897">
        <v>389.66595860000007</v>
      </c>
      <c r="E50" s="897">
        <v>421.03788579000002</v>
      </c>
      <c r="F50" s="897">
        <v>385.43358856000009</v>
      </c>
      <c r="G50" s="897">
        <v>354.33905803879998</v>
      </c>
      <c r="H50" s="897">
        <v>392.98360863330009</v>
      </c>
      <c r="I50" s="897">
        <v>414.85984047309995</v>
      </c>
    </row>
    <row r="51" spans="1:9">
      <c r="A51" s="892" t="s">
        <v>116</v>
      </c>
      <c r="B51" s="897">
        <v>0</v>
      </c>
      <c r="C51" s="897">
        <v>62.338813160000001</v>
      </c>
      <c r="D51" s="897">
        <v>87.278903360000001</v>
      </c>
      <c r="E51" s="897">
        <v>224.45109923999999</v>
      </c>
      <c r="F51" s="897">
        <v>244.37858831999998</v>
      </c>
      <c r="G51" s="897">
        <v>240.47189994999999</v>
      </c>
      <c r="H51" s="897">
        <v>228.99575637000004</v>
      </c>
      <c r="I51" s="897">
        <v>226.06291702999999</v>
      </c>
    </row>
    <row r="52" spans="1:9">
      <c r="A52" s="894" t="s">
        <v>124</v>
      </c>
      <c r="B52" s="897">
        <v>378.68906298000007</v>
      </c>
      <c r="C52" s="897">
        <v>347.34547641</v>
      </c>
      <c r="D52" s="897">
        <v>546.71751949000009</v>
      </c>
      <c r="E52" s="897">
        <v>589.22513040000013</v>
      </c>
      <c r="F52" s="897">
        <v>519.00903211000002</v>
      </c>
      <c r="G52" s="897">
        <v>566.89512451179985</v>
      </c>
      <c r="H52" s="897">
        <v>434.45138992539995</v>
      </c>
      <c r="I52" s="897">
        <v>308.72969399199997</v>
      </c>
    </row>
    <row r="53" spans="1:9">
      <c r="B53" s="887">
        <f>SUM(B50:B52)+1</f>
        <v>882.41692812000008</v>
      </c>
      <c r="C53" s="887">
        <f>SUM(C50:C52)-1</f>
        <v>844.08766319000006</v>
      </c>
      <c r="D53" s="887">
        <f>SUM(D50:D52)</f>
        <v>1023.6623814500001</v>
      </c>
      <c r="E53" s="887">
        <f>SUM(E50:E52)-1</f>
        <v>1233.7141154300002</v>
      </c>
      <c r="F53" s="887">
        <f>SUM(F50:F52)-1</f>
        <v>1147.8212089900001</v>
      </c>
      <c r="G53" s="887">
        <f>SUM(G50:G52)-1</f>
        <v>1160.7060825005997</v>
      </c>
      <c r="H53" s="887">
        <f>SUM(H50:H52)</f>
        <v>1056.4307549287</v>
      </c>
      <c r="I53" s="887">
        <f>SUM(I50:I52)</f>
        <v>949.65245149509997</v>
      </c>
    </row>
    <row r="68" spans="1:9">
      <c r="B68" s="621">
        <v>2009</v>
      </c>
      <c r="C68" s="621">
        <v>2010</v>
      </c>
      <c r="D68" s="621">
        <v>2011</v>
      </c>
      <c r="E68" s="621">
        <v>2012</v>
      </c>
      <c r="F68" s="621">
        <v>2013</v>
      </c>
      <c r="G68" s="868">
        <v>2014</v>
      </c>
      <c r="H68" s="868">
        <v>2015</v>
      </c>
      <c r="I68" s="868">
        <v>2016</v>
      </c>
    </row>
    <row r="69" spans="1:9">
      <c r="A69" s="891"/>
      <c r="F69" s="868"/>
    </row>
    <row r="70" spans="1:9">
      <c r="A70" s="892" t="s">
        <v>1019</v>
      </c>
      <c r="B70" s="893">
        <v>399.61093562000002</v>
      </c>
      <c r="C70" s="893">
        <v>334.60802561000003</v>
      </c>
      <c r="D70" s="893">
        <v>306.39942856000005</v>
      </c>
      <c r="E70" s="893">
        <v>303.93771814999997</v>
      </c>
      <c r="F70" s="893">
        <v>178.16804344000002</v>
      </c>
      <c r="G70" s="893">
        <v>155.36872391469998</v>
      </c>
      <c r="H70" s="893">
        <v>172.8829360135</v>
      </c>
      <c r="I70" s="893">
        <v>141.27402986360002</v>
      </c>
    </row>
    <row r="71" spans="1:9">
      <c r="A71" s="892" t="s">
        <v>1020</v>
      </c>
      <c r="B71" s="893">
        <v>294.03868162999999</v>
      </c>
      <c r="C71" s="893">
        <v>337.25327517000005</v>
      </c>
      <c r="D71" s="893">
        <v>431.81529988000005</v>
      </c>
      <c r="E71" s="893">
        <v>526.43961299</v>
      </c>
      <c r="F71" s="893">
        <v>550.77561171999992</v>
      </c>
      <c r="G71" s="893">
        <v>628.99327287569986</v>
      </c>
      <c r="H71" s="893">
        <v>632.95314070860013</v>
      </c>
      <c r="I71" s="893">
        <v>601.48759788719985</v>
      </c>
    </row>
    <row r="72" spans="1:9">
      <c r="A72" s="892" t="s">
        <v>1021</v>
      </c>
      <c r="B72" s="893">
        <v>94.861114359999988</v>
      </c>
      <c r="C72" s="893">
        <v>123.47667179</v>
      </c>
      <c r="D72" s="893">
        <v>244.54659564000002</v>
      </c>
      <c r="E72" s="893">
        <v>375.54146659999998</v>
      </c>
      <c r="F72" s="893">
        <v>388.44248280999994</v>
      </c>
      <c r="G72" s="893">
        <v>320.7936253412999</v>
      </c>
      <c r="H72" s="893">
        <v>226.32269549830002</v>
      </c>
      <c r="I72" s="893">
        <v>172.35184677429999</v>
      </c>
    </row>
    <row r="73" spans="1:9">
      <c r="A73" s="868" t="s">
        <v>1022</v>
      </c>
      <c r="B73" s="893">
        <v>92.906196509999987</v>
      </c>
      <c r="C73" s="897">
        <v>48.74969062000001</v>
      </c>
      <c r="D73" s="897">
        <v>40.901057370000004</v>
      </c>
      <c r="E73" s="897">
        <v>27.795317690000005</v>
      </c>
      <c r="F73" s="893">
        <v>31.435071020000002</v>
      </c>
      <c r="G73" s="897">
        <v>55.550460368899998</v>
      </c>
      <c r="H73" s="897">
        <v>24.271982708300001</v>
      </c>
      <c r="I73" s="893">
        <v>35.53897697</v>
      </c>
    </row>
    <row r="74" spans="1:9">
      <c r="B74" s="889">
        <f>SUM(B70:B73)+1</f>
        <v>882.41692811999997</v>
      </c>
      <c r="C74" s="889">
        <f>SUM(C70:C73)</f>
        <v>844.08766319000006</v>
      </c>
      <c r="D74" s="889">
        <f>SUM(D70:D73)</f>
        <v>1023.6623814500001</v>
      </c>
      <c r="E74" s="889">
        <f>SUM(E70:E73)</f>
        <v>1233.71411543</v>
      </c>
      <c r="F74" s="889">
        <f>SUM(F70:F73)-1</f>
        <v>1147.8212089899998</v>
      </c>
      <c r="G74" s="889">
        <f>SUM(G70:G73)</f>
        <v>1160.7060825005999</v>
      </c>
      <c r="H74" s="889">
        <f>SUM(H70:H73)</f>
        <v>1056.4307549287</v>
      </c>
      <c r="I74" s="889">
        <f>SUM(I70:I73)-1</f>
        <v>949.65245149509997</v>
      </c>
    </row>
    <row r="75" spans="1:9">
      <c r="B75" s="886"/>
      <c r="C75" s="886"/>
      <c r="D75" s="886"/>
      <c r="E75" s="886"/>
      <c r="F75" s="886"/>
      <c r="G75" s="886"/>
      <c r="H75" s="886"/>
      <c r="I75" s="886"/>
    </row>
    <row r="77" spans="1:9">
      <c r="H77" s="92"/>
    </row>
    <row r="78" spans="1:9">
      <c r="H78" s="92"/>
    </row>
    <row r="80" spans="1:9">
      <c r="I80" s="92"/>
    </row>
    <row r="81" spans="9:9">
      <c r="I81" s="92"/>
    </row>
  </sheetData>
  <mergeCells count="2">
    <mergeCell ref="F2:G2"/>
    <mergeCell ref="F10:G10"/>
  </mergeCells>
  <pageMargins left="0.74803149606299213" right="0.74803149606299213" top="0.98425196850393704" bottom="0.98425196850393704" header="0.51181102362204722" footer="0.51181102362204722"/>
  <pageSetup paperSize="9" orientation="landscape" r:id="rId1"/>
  <ignoredErrors>
    <ignoredError sqref="B53:C53 E53:I53" formulaRange="1"/>
    <ignoredError sqref="D53" formula="1"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L57"/>
  <sheetViews>
    <sheetView topLeftCell="A28" zoomScaleNormal="100" workbookViewId="0">
      <selection activeCell="G21" sqref="G21"/>
    </sheetView>
  </sheetViews>
  <sheetFormatPr defaultColWidth="9.140625" defaultRowHeight="12"/>
  <cols>
    <col min="1" max="1" width="56.42578125" style="898" customWidth="1"/>
    <col min="2" max="2" width="12.7109375" style="898" bestFit="1" customWidth="1"/>
    <col min="3" max="3" width="11.28515625" style="898" bestFit="1" customWidth="1"/>
    <col min="4" max="4" width="11.85546875" style="913" customWidth="1"/>
    <col min="5" max="5" width="10.85546875" style="898" customWidth="1"/>
    <col min="6" max="6" width="9.7109375" style="898" bestFit="1" customWidth="1"/>
    <col min="7" max="7" width="27.140625" style="898" customWidth="1"/>
    <col min="8" max="11" width="10.140625" style="898" customWidth="1"/>
    <col min="12" max="12" width="9.140625" style="898" customWidth="1"/>
    <col min="13" max="16384" width="9.140625" style="898"/>
  </cols>
  <sheetData>
    <row r="1" spans="1:12" ht="16.5" customHeight="1">
      <c r="A1" s="114" t="s">
        <v>129</v>
      </c>
      <c r="B1" s="75"/>
      <c r="C1" s="75"/>
      <c r="D1" s="75"/>
      <c r="E1" s="75"/>
    </row>
    <row r="2" spans="1:12" ht="29.25" customHeight="1">
      <c r="A2" s="189"/>
      <c r="B2" s="264" t="s">
        <v>1023</v>
      </c>
      <c r="C2" s="264" t="s">
        <v>1024</v>
      </c>
      <c r="D2" s="1190" t="s">
        <v>783</v>
      </c>
      <c r="E2" s="1190"/>
    </row>
    <row r="3" spans="1:12" s="904" customFormat="1">
      <c r="A3" s="899" t="s">
        <v>1025</v>
      </c>
      <c r="B3" s="900">
        <v>1464557</v>
      </c>
      <c r="C3" s="900">
        <v>1248037</v>
      </c>
      <c r="D3" s="900">
        <v>216520</v>
      </c>
      <c r="E3" s="901">
        <v>0.17348844625600046</v>
      </c>
      <c r="F3" s="902"/>
      <c r="G3" s="898"/>
      <c r="H3" s="903"/>
      <c r="I3" s="898"/>
      <c r="J3" s="903"/>
      <c r="K3" s="903"/>
      <c r="L3" s="903"/>
    </row>
    <row r="4" spans="1:12" s="904" customFormat="1">
      <c r="A4" s="899" t="s">
        <v>130</v>
      </c>
      <c r="B4" s="900">
        <v>1175686</v>
      </c>
      <c r="C4" s="900">
        <v>803347</v>
      </c>
      <c r="D4" s="900">
        <v>372339</v>
      </c>
      <c r="E4" s="901">
        <v>0.4634846461118296</v>
      </c>
      <c r="F4" s="905"/>
      <c r="G4" s="58"/>
      <c r="H4" s="903"/>
      <c r="I4" s="898"/>
      <c r="J4" s="903"/>
      <c r="K4" s="903"/>
      <c r="L4" s="903"/>
    </row>
    <row r="5" spans="1:12">
      <c r="A5" s="906" t="s">
        <v>1026</v>
      </c>
      <c r="B5" s="907">
        <v>1069691</v>
      </c>
      <c r="C5" s="907">
        <v>779609</v>
      </c>
      <c r="D5" s="907">
        <v>290082</v>
      </c>
      <c r="E5" s="908">
        <v>0.37208652029414746</v>
      </c>
      <c r="F5" s="909"/>
      <c r="J5" s="910"/>
      <c r="K5" s="910"/>
      <c r="L5" s="910"/>
    </row>
    <row r="6" spans="1:12">
      <c r="A6" s="906" t="s">
        <v>1027</v>
      </c>
      <c r="B6" s="911">
        <v>8988</v>
      </c>
      <c r="C6" s="911">
        <v>8924</v>
      </c>
      <c r="D6" s="911">
        <v>64</v>
      </c>
      <c r="E6" s="912">
        <v>7.1716718960108672E-3</v>
      </c>
      <c r="F6" s="913"/>
    </row>
    <row r="7" spans="1:12">
      <c r="A7" s="914" t="s">
        <v>131</v>
      </c>
      <c r="B7" s="911">
        <v>4019</v>
      </c>
      <c r="C7" s="911">
        <v>14814</v>
      </c>
      <c r="D7" s="911">
        <v>-10795</v>
      </c>
      <c r="E7" s="912">
        <v>-0.7287025786418253</v>
      </c>
      <c r="F7" s="913"/>
      <c r="L7" s="916"/>
    </row>
    <row r="8" spans="1:12">
      <c r="A8" s="917" t="s">
        <v>132</v>
      </c>
      <c r="B8" s="918">
        <v>92988</v>
      </c>
      <c r="C8" s="919">
        <v>0</v>
      </c>
      <c r="D8" s="918">
        <v>92988</v>
      </c>
      <c r="E8" s="920" t="s">
        <v>23</v>
      </c>
      <c r="G8" s="58"/>
      <c r="L8" s="916"/>
    </row>
    <row r="9" spans="1:12">
      <c r="A9" s="921" t="s">
        <v>133</v>
      </c>
      <c r="B9" s="922">
        <v>288871</v>
      </c>
      <c r="C9" s="922">
        <v>444690</v>
      </c>
      <c r="D9" s="922">
        <v>-155819</v>
      </c>
      <c r="E9" s="923">
        <v>-0.35039915446715686</v>
      </c>
      <c r="F9" s="903"/>
      <c r="G9" s="903"/>
      <c r="L9" s="916"/>
    </row>
    <row r="10" spans="1:12">
      <c r="A10" s="924" t="s">
        <v>1026</v>
      </c>
      <c r="B10" s="907">
        <v>288871</v>
      </c>
      <c r="C10" s="907">
        <v>394645</v>
      </c>
      <c r="D10" s="907">
        <v>-105774</v>
      </c>
      <c r="E10" s="908">
        <v>-0.26802316005523952</v>
      </c>
      <c r="F10" s="58"/>
      <c r="G10" s="58"/>
    </row>
    <row r="11" spans="1:12" s="904" customFormat="1">
      <c r="A11" s="925" t="s">
        <v>1027</v>
      </c>
      <c r="B11" s="926">
        <v>0</v>
      </c>
      <c r="C11" s="918">
        <v>50045</v>
      </c>
      <c r="D11" s="918">
        <v>-50045</v>
      </c>
      <c r="E11" s="920">
        <v>-1</v>
      </c>
      <c r="F11" s="927"/>
      <c r="G11" s="898"/>
      <c r="H11" s="898"/>
      <c r="I11" s="898"/>
      <c r="J11" s="898"/>
      <c r="K11" s="898"/>
      <c r="L11" s="898"/>
    </row>
    <row r="12" spans="1:12">
      <c r="A12" s="928"/>
      <c r="B12" s="929"/>
      <c r="C12" s="929"/>
      <c r="D12" s="930"/>
      <c r="E12" s="930"/>
      <c r="F12" s="58"/>
    </row>
    <row r="16" spans="1:12">
      <c r="D16" s="898">
        <v>2016</v>
      </c>
      <c r="E16" s="898">
        <v>2015</v>
      </c>
    </row>
    <row r="17" spans="1:9">
      <c r="B17" s="903" t="s">
        <v>1028</v>
      </c>
      <c r="D17" s="915">
        <v>0.80275878644532106</v>
      </c>
      <c r="E17" s="915">
        <v>0.64368844833927197</v>
      </c>
    </row>
    <row r="18" spans="1:9">
      <c r="B18" s="903" t="s">
        <v>649</v>
      </c>
      <c r="D18" s="915">
        <v>0.197241213554679</v>
      </c>
      <c r="E18" s="915">
        <v>0.35631155166072803</v>
      </c>
    </row>
    <row r="19" spans="1:9">
      <c r="D19" s="58">
        <v>1</v>
      </c>
      <c r="E19" s="58">
        <v>1</v>
      </c>
    </row>
    <row r="30" spans="1:9" s="705" customFormat="1" ht="12.75" customHeight="1">
      <c r="A30" s="898"/>
      <c r="E30" s="898"/>
      <c r="F30" s="903"/>
      <c r="H30" s="898"/>
      <c r="I30" s="898"/>
    </row>
    <row r="31" spans="1:9">
      <c r="D31" s="898"/>
      <c r="F31" s="931"/>
    </row>
    <row r="32" spans="1:9" ht="12.75" customHeight="1">
      <c r="D32" s="898"/>
      <c r="H32" s="913"/>
    </row>
    <row r="33" spans="4:11">
      <c r="D33" s="898"/>
      <c r="E33" s="933"/>
      <c r="H33" s="913"/>
    </row>
    <row r="34" spans="4:11" ht="12.75" customHeight="1">
      <c r="D34" s="898"/>
      <c r="E34" s="934"/>
    </row>
    <row r="35" spans="4:11">
      <c r="D35" s="898"/>
      <c r="H35" s="913"/>
    </row>
    <row r="36" spans="4:11" ht="5.25" customHeight="1">
      <c r="H36" s="913"/>
    </row>
    <row r="37" spans="4:11">
      <c r="D37" s="898"/>
      <c r="F37" s="913"/>
      <c r="G37" s="936"/>
      <c r="H37" s="913"/>
    </row>
    <row r="38" spans="4:11">
      <c r="D38" s="898"/>
    </row>
    <row r="39" spans="4:11">
      <c r="D39" s="898"/>
      <c r="F39" s="932"/>
    </row>
    <row r="40" spans="4:11">
      <c r="D40" s="898"/>
      <c r="F40" s="58"/>
    </row>
    <row r="41" spans="4:11">
      <c r="D41" s="898"/>
    </row>
    <row r="42" spans="4:11">
      <c r="D42" s="898"/>
    </row>
    <row r="43" spans="4:11">
      <c r="D43" s="935"/>
      <c r="E43" s="397"/>
    </row>
    <row r="44" spans="4:11">
      <c r="D44" s="935"/>
    </row>
    <row r="47" spans="4:11">
      <c r="F47" s="933"/>
      <c r="J47" s="903"/>
      <c r="K47" s="903"/>
    </row>
    <row r="48" spans="4:11">
      <c r="F48" s="934"/>
      <c r="J48" s="903"/>
      <c r="K48" s="903"/>
    </row>
    <row r="49" spans="1:11">
      <c r="A49" s="913"/>
      <c r="B49" s="898">
        <v>2016</v>
      </c>
      <c r="C49" s="898">
        <v>2015</v>
      </c>
      <c r="J49" s="903"/>
      <c r="K49" s="903"/>
    </row>
    <row r="50" spans="1:11">
      <c r="A50" s="935" t="str">
        <f>A5</f>
        <v>Treasury bonds</v>
      </c>
      <c r="B50" s="397">
        <f>B5/$B$4</f>
        <v>0.90984412504699386</v>
      </c>
      <c r="C50" s="397">
        <f>C5/$C$4</f>
        <v>0.97045112510534048</v>
      </c>
      <c r="J50" s="903"/>
      <c r="K50" s="903"/>
    </row>
    <row r="51" spans="1:11">
      <c r="A51" s="935" t="str">
        <f>A6</f>
        <v>Bank bonds and certificates of deposit</v>
      </c>
      <c r="B51" s="58">
        <f>B6/$B$4-0.1%</f>
        <v>6.6448983827314435E-3</v>
      </c>
      <c r="C51" s="915">
        <f>C6/$C$4</f>
        <v>1.1108524709745602E-2</v>
      </c>
      <c r="J51" s="910"/>
      <c r="K51" s="910"/>
    </row>
    <row r="52" spans="1:11">
      <c r="A52" s="935" t="str">
        <f>A7</f>
        <v>Shares</v>
      </c>
      <c r="B52" s="58">
        <f>B7/$B$4</f>
        <v>3.4184297508008088E-3</v>
      </c>
      <c r="C52" s="397">
        <f>C7/$C$4</f>
        <v>1.8440350184913867E-2</v>
      </c>
    </row>
    <row r="53" spans="1:11">
      <c r="A53" s="935" t="str">
        <f>A8</f>
        <v>Debt instruments issued by the National Bank of Poland</v>
      </c>
      <c r="B53" s="915">
        <f>B8/$B$4</f>
        <v>7.9092546819473905E-2</v>
      </c>
      <c r="C53" s="915">
        <f>C8/$C$4</f>
        <v>0</v>
      </c>
    </row>
    <row r="54" spans="1:11">
      <c r="J54" s="397"/>
      <c r="K54" s="916"/>
    </row>
    <row r="55" spans="1:11">
      <c r="A55" s="935" t="s">
        <v>1026</v>
      </c>
      <c r="B55" s="397">
        <v>1</v>
      </c>
      <c r="C55" s="397">
        <v>0.88746092783736985</v>
      </c>
    </row>
    <row r="56" spans="1:11">
      <c r="A56" s="935" t="s">
        <v>1027</v>
      </c>
      <c r="C56" s="397">
        <v>0.11253907216263015</v>
      </c>
    </row>
    <row r="57" spans="1:11">
      <c r="A57" s="913"/>
      <c r="C57" s="936">
        <v>1</v>
      </c>
    </row>
  </sheetData>
  <mergeCells count="1">
    <mergeCell ref="D2:E2"/>
  </mergeCells>
  <pageMargins left="0.74803149606299213" right="0.74803149606299213" top="0.98425196850393704" bottom="0.98425196850393704" header="0.51181102362204722" footer="0.51181102362204722"/>
  <pageSetup paperSize="9" orientation="landscape" r:id="rId1"/>
  <ignoredErrors>
    <ignoredError sqref="B51"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F14"/>
  <sheetViews>
    <sheetView zoomScale="106" zoomScaleNormal="106" workbookViewId="0">
      <selection activeCell="G34" sqref="G34"/>
    </sheetView>
  </sheetViews>
  <sheetFormatPr defaultColWidth="11.42578125" defaultRowHeight="12.75"/>
  <cols>
    <col min="1" max="3" width="16.140625" style="937" customWidth="1"/>
    <col min="4" max="4" width="17.140625" style="937" customWidth="1"/>
    <col min="5" max="5" width="11.140625" style="937" bestFit="1" customWidth="1"/>
    <col min="6" max="6" width="10.42578125" style="937" bestFit="1" customWidth="1"/>
    <col min="7" max="8" width="11.42578125" style="937" customWidth="1"/>
    <col min="9" max="9" width="11" style="937" customWidth="1"/>
    <col min="10" max="11" width="11.42578125" style="937" customWidth="1"/>
    <col min="12" max="12" width="11.28515625" style="937" customWidth="1"/>
    <col min="13" max="13" width="11.42578125" style="937" customWidth="1"/>
    <col min="14" max="16384" width="11.42578125" style="937"/>
  </cols>
  <sheetData>
    <row r="1" spans="1:6">
      <c r="B1" s="938">
        <v>2012</v>
      </c>
      <c r="C1" s="938">
        <v>2013</v>
      </c>
      <c r="D1" s="938">
        <v>2014</v>
      </c>
      <c r="E1" s="938">
        <v>2015</v>
      </c>
      <c r="F1" s="938">
        <v>2016</v>
      </c>
    </row>
    <row r="2" spans="1:6">
      <c r="A2" s="937" t="s">
        <v>784</v>
      </c>
      <c r="B2" s="939">
        <v>206.28200000000001</v>
      </c>
      <c r="C2" s="939">
        <v>431.59699999999998</v>
      </c>
      <c r="D2" s="939">
        <v>358.25599999999997</v>
      </c>
      <c r="E2" s="939">
        <v>503.5</v>
      </c>
      <c r="F2" s="939">
        <v>355.64100000000002</v>
      </c>
    </row>
    <row r="3" spans="1:6">
      <c r="A3" s="937" t="s">
        <v>785</v>
      </c>
      <c r="B3" s="939">
        <v>142.89099999999999</v>
      </c>
      <c r="C3" s="939">
        <v>142.02699999999999</v>
      </c>
      <c r="D3" s="939">
        <v>142.09</v>
      </c>
      <c r="E3" s="939">
        <v>141.887</v>
      </c>
      <c r="F3" s="939">
        <v>142.81800000000001</v>
      </c>
    </row>
    <row r="4" spans="1:6">
      <c r="A4" s="937" t="s">
        <v>786</v>
      </c>
      <c r="B4" s="940">
        <v>2.8938022197666324</v>
      </c>
      <c r="C4" s="940">
        <v>5.838124298804745</v>
      </c>
      <c r="D4" s="940">
        <v>4.6326987666042125</v>
      </c>
      <c r="E4" s="940">
        <v>6.9650618112923359</v>
      </c>
      <c r="F4" s="940">
        <v>5.1149942808127413</v>
      </c>
    </row>
    <row r="5" spans="1:6">
      <c r="A5" s="937" t="s">
        <v>787</v>
      </c>
      <c r="B5" s="940">
        <v>4.8983314224342127</v>
      </c>
      <c r="C5" s="940">
        <v>7.7592944639966754</v>
      </c>
      <c r="D5" s="940">
        <v>6.47010042281316</v>
      </c>
      <c r="E5" s="940">
        <v>8.9278259130179283</v>
      </c>
      <c r="F5" s="940">
        <v>7.1690691855540809</v>
      </c>
    </row>
    <row r="6" spans="1:6">
      <c r="B6" s="939">
        <v>7128.4070000000002</v>
      </c>
      <c r="C6" s="939">
        <v>7392.7340000000004</v>
      </c>
      <c r="D6" s="939">
        <v>7733.2030000000004</v>
      </c>
      <c r="E6" s="939">
        <v>7228.9380000000001</v>
      </c>
      <c r="F6" s="939">
        <v>6952.9110000000001</v>
      </c>
    </row>
    <row r="8" spans="1:6">
      <c r="A8" s="941"/>
      <c r="B8" s="941"/>
      <c r="C8" s="941"/>
    </row>
    <row r="9" spans="1:6">
      <c r="E9" s="942"/>
    </row>
    <row r="10" spans="1:6">
      <c r="A10" s="942"/>
      <c r="B10" s="942"/>
      <c r="C10" s="942"/>
      <c r="D10" s="943"/>
      <c r="E10" s="943"/>
      <c r="F10" s="943"/>
    </row>
    <row r="12" spans="1:6">
      <c r="A12" s="942"/>
      <c r="B12" s="942"/>
      <c r="C12" s="942"/>
    </row>
    <row r="14" spans="1:6">
      <c r="A14" s="942"/>
      <c r="B14" s="942"/>
      <c r="C14" s="942"/>
    </row>
  </sheetData>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AD37"/>
  <sheetViews>
    <sheetView zoomScaleNormal="100" workbookViewId="0">
      <selection activeCell="J31" sqref="J31"/>
    </sheetView>
  </sheetViews>
  <sheetFormatPr defaultColWidth="9.140625" defaultRowHeight="12.75"/>
  <cols>
    <col min="1" max="1" width="61" style="52" customWidth="1"/>
    <col min="2" max="2" width="10.42578125" style="52" customWidth="1"/>
    <col min="3" max="3" width="10.5703125" style="52" customWidth="1"/>
    <col min="4" max="4" width="10.28515625" style="52" customWidth="1"/>
    <col min="5" max="5" width="12.5703125" style="52" customWidth="1"/>
    <col min="6" max="6" width="1" style="52" customWidth="1"/>
    <col min="7" max="7" width="1.28515625" style="52" customWidth="1"/>
    <col min="8" max="11" width="9.140625" style="52" customWidth="1"/>
    <col min="12" max="12" width="9.140625" style="52" hidden="1" customWidth="1"/>
    <col min="13" max="19" width="9.140625" style="52" customWidth="1"/>
    <col min="20" max="16384" width="9.140625" style="52"/>
  </cols>
  <sheetData>
    <row r="1" spans="1:30" ht="15">
      <c r="A1" s="156" t="s">
        <v>673</v>
      </c>
      <c r="B1" s="75"/>
      <c r="C1" s="75"/>
      <c r="D1" s="75"/>
      <c r="E1" s="75"/>
    </row>
    <row r="2" spans="1:30" s="54" customFormat="1" ht="30" customHeight="1">
      <c r="A2" s="115"/>
      <c r="B2" s="116">
        <v>2016</v>
      </c>
      <c r="C2" s="116">
        <v>2015</v>
      </c>
      <c r="D2" s="1190" t="s">
        <v>696</v>
      </c>
      <c r="E2" s="1190"/>
      <c r="F2" s="53"/>
      <c r="H2" s="52"/>
      <c r="I2" s="51" t="s">
        <v>651</v>
      </c>
      <c r="J2" s="80" t="s">
        <v>1029</v>
      </c>
      <c r="K2" s="80" t="s">
        <v>1030</v>
      </c>
      <c r="L2" s="54" t="s">
        <v>159</v>
      </c>
      <c r="M2" s="80" t="s">
        <v>597</v>
      </c>
      <c r="N2" s="51" t="s">
        <v>93</v>
      </c>
      <c r="O2" s="80" t="s">
        <v>91</v>
      </c>
      <c r="P2" s="80" t="s">
        <v>94</v>
      </c>
      <c r="Q2" s="80" t="s">
        <v>95</v>
      </c>
      <c r="R2" s="51" t="s">
        <v>697</v>
      </c>
      <c r="U2" s="51"/>
      <c r="V2" s="80"/>
      <c r="W2" s="80"/>
      <c r="Y2" s="80"/>
      <c r="Z2" s="51"/>
      <c r="AA2" s="80"/>
      <c r="AB2" s="80"/>
      <c r="AC2" s="80"/>
      <c r="AD2" s="51"/>
    </row>
    <row r="3" spans="1:30" s="63" customFormat="1" ht="12.75" customHeight="1">
      <c r="A3" s="216" t="s">
        <v>66</v>
      </c>
      <c r="B3" s="217">
        <v>339081</v>
      </c>
      <c r="C3" s="217">
        <v>327528</v>
      </c>
      <c r="D3" s="217">
        <v>11553</v>
      </c>
      <c r="E3" s="218">
        <v>3.5273320143621278E-2</v>
      </c>
      <c r="F3" s="64"/>
      <c r="H3" s="220"/>
      <c r="I3" s="81"/>
      <c r="J3" s="81">
        <f>I4</f>
        <v>33.930999999999997</v>
      </c>
      <c r="K3" s="81">
        <f>J3+J4-K4</f>
        <v>35.341999999999999</v>
      </c>
      <c r="L3" s="199">
        <f>K3-L4</f>
        <v>35.36</v>
      </c>
      <c r="M3" s="81">
        <f>L3</f>
        <v>35.36</v>
      </c>
      <c r="N3" s="81">
        <f>M3+M4-N4</f>
        <v>41.57</v>
      </c>
      <c r="O3" s="81">
        <f>N3-O4</f>
        <v>33.701999999999998</v>
      </c>
      <c r="P3" s="81">
        <f>O3-P4-1.6</f>
        <v>-1.6360000000000015</v>
      </c>
      <c r="Q3" s="81">
        <f>P3</f>
        <v>-1.6360000000000015</v>
      </c>
      <c r="R3" s="81"/>
      <c r="U3" s="81"/>
      <c r="V3" s="81"/>
      <c r="W3" s="81"/>
      <c r="X3" s="199"/>
      <c r="Y3" s="81"/>
      <c r="Z3" s="81"/>
      <c r="AA3" s="81"/>
      <c r="AB3" s="81"/>
      <c r="AC3" s="81"/>
      <c r="AD3" s="81"/>
    </row>
    <row r="4" spans="1:30" s="54" customFormat="1" ht="12.75" customHeight="1">
      <c r="A4" s="432" t="s">
        <v>3</v>
      </c>
      <c r="B4" s="433">
        <v>267696</v>
      </c>
      <c r="C4" s="433">
        <v>256822</v>
      </c>
      <c r="D4" s="425">
        <v>10874</v>
      </c>
      <c r="E4" s="434">
        <v>4.2340609449346145E-2</v>
      </c>
      <c r="F4" s="60"/>
      <c r="H4" s="220"/>
      <c r="I4" s="81">
        <f>C15/1000</f>
        <v>33.930999999999997</v>
      </c>
      <c r="J4" s="81">
        <f>D4/1000</f>
        <v>10.874000000000001</v>
      </c>
      <c r="K4" s="664">
        <f>-D5/1000</f>
        <v>9.4629999999999992</v>
      </c>
      <c r="L4" s="200">
        <f>-D6/1000</f>
        <v>-1.7999999999999999E-2</v>
      </c>
      <c r="M4" s="654">
        <f>(D7+D8)/1000</f>
        <v>10.124000000000001</v>
      </c>
      <c r="N4" s="82">
        <f>-D9/1000</f>
        <v>3.9140000000000001</v>
      </c>
      <c r="O4" s="82">
        <f>-D10/1000</f>
        <v>7.8680000000000003</v>
      </c>
      <c r="P4" s="82">
        <f>-D11/1000-1.6</f>
        <v>33.738</v>
      </c>
      <c r="Q4" s="82">
        <f>D14/1000-1.6</f>
        <v>2.5459999999999998</v>
      </c>
      <c r="R4" s="81">
        <f>B15/1000</f>
        <v>2.5099999999999998</v>
      </c>
      <c r="U4" s="81"/>
      <c r="V4" s="81"/>
      <c r="W4" s="664"/>
      <c r="X4" s="200"/>
      <c r="Y4" s="654"/>
      <c r="Z4" s="82"/>
      <c r="AA4" s="82"/>
      <c r="AB4" s="82"/>
      <c r="AC4" s="82"/>
      <c r="AD4" s="81"/>
    </row>
    <row r="5" spans="1:30" s="54" customFormat="1" ht="12.75" customHeight="1">
      <c r="A5" s="435" t="s">
        <v>38</v>
      </c>
      <c r="B5" s="436">
        <v>47727</v>
      </c>
      <c r="C5" s="436">
        <v>57190</v>
      </c>
      <c r="D5" s="420">
        <v>-9463</v>
      </c>
      <c r="E5" s="437">
        <v>-0.16546599055778988</v>
      </c>
      <c r="F5" s="60"/>
      <c r="G5" s="59"/>
      <c r="H5" s="220"/>
    </row>
    <row r="6" spans="1:30" s="54" customFormat="1" ht="12">
      <c r="A6" s="435" t="s">
        <v>156</v>
      </c>
      <c r="B6" s="436">
        <v>18</v>
      </c>
      <c r="C6" s="436">
        <v>0</v>
      </c>
      <c r="D6" s="420">
        <v>18</v>
      </c>
      <c r="E6" s="437" t="s">
        <v>23</v>
      </c>
      <c r="F6" s="60"/>
      <c r="G6" s="59"/>
      <c r="H6" s="220"/>
    </row>
    <row r="7" spans="1:30" s="54" customFormat="1" ht="24">
      <c r="A7" s="438" t="s">
        <v>70</v>
      </c>
      <c r="B7" s="436">
        <v>3395</v>
      </c>
      <c r="C7" s="436">
        <v>1789</v>
      </c>
      <c r="D7" s="420">
        <v>1606</v>
      </c>
      <c r="E7" s="437">
        <v>0.89770821688093916</v>
      </c>
      <c r="F7" s="60"/>
      <c r="G7" s="59"/>
      <c r="H7" s="220"/>
    </row>
    <row r="8" spans="1:30" s="54" customFormat="1" ht="12.75" customHeight="1">
      <c r="A8" s="611" t="s">
        <v>175</v>
      </c>
      <c r="B8" s="439">
        <v>20245</v>
      </c>
      <c r="C8" s="439">
        <v>11727</v>
      </c>
      <c r="D8" s="430">
        <v>8518</v>
      </c>
      <c r="E8" s="440">
        <v>0.72635797731730189</v>
      </c>
      <c r="F8" s="60"/>
      <c r="H8" s="220"/>
    </row>
    <row r="9" spans="1:30" s="63" customFormat="1" ht="12.75" customHeight="1">
      <c r="A9" s="612" t="s">
        <v>27</v>
      </c>
      <c r="B9" s="613">
        <v>-6375</v>
      </c>
      <c r="C9" s="613">
        <v>-2461</v>
      </c>
      <c r="D9" s="613">
        <v>-3914</v>
      </c>
      <c r="E9" s="614">
        <v>1.5904104022754977</v>
      </c>
      <c r="F9" s="64"/>
      <c r="H9" s="220"/>
    </row>
    <row r="10" spans="1:30" s="63" customFormat="1" ht="12">
      <c r="A10" s="213" t="s">
        <v>22</v>
      </c>
      <c r="B10" s="214">
        <v>-224898</v>
      </c>
      <c r="C10" s="214">
        <v>-217030</v>
      </c>
      <c r="D10" s="214">
        <v>-7868</v>
      </c>
      <c r="E10" s="215">
        <v>3.6253052573376854E-2</v>
      </c>
      <c r="F10" s="64"/>
      <c r="H10" s="220"/>
    </row>
    <row r="11" spans="1:30" s="63" customFormat="1" ht="12.75" customHeight="1">
      <c r="A11" s="213" t="s">
        <v>176</v>
      </c>
      <c r="B11" s="214">
        <v>-100496</v>
      </c>
      <c r="C11" s="214">
        <v>-65158</v>
      </c>
      <c r="D11" s="214">
        <v>-35338</v>
      </c>
      <c r="E11" s="215">
        <v>0.54234322723226613</v>
      </c>
      <c r="F11" s="64"/>
      <c r="H11" s="220"/>
    </row>
    <row r="12" spans="1:30" s="63" customFormat="1" ht="12.75" customHeight="1">
      <c r="A12" s="213" t="s">
        <v>4</v>
      </c>
      <c r="B12" s="214">
        <v>7312</v>
      </c>
      <c r="C12" s="214">
        <v>42879</v>
      </c>
      <c r="D12" s="214">
        <v>-35567</v>
      </c>
      <c r="E12" s="215">
        <v>-0.82947363511275918</v>
      </c>
      <c r="F12" s="64"/>
      <c r="H12" s="220"/>
    </row>
    <row r="13" spans="1:30" s="63" customFormat="1" ht="12.75" customHeight="1">
      <c r="A13" s="608" t="s">
        <v>601</v>
      </c>
      <c r="B13" s="609">
        <v>7312</v>
      </c>
      <c r="C13" s="609">
        <v>42879</v>
      </c>
      <c r="D13" s="609">
        <v>-35567</v>
      </c>
      <c r="E13" s="610">
        <v>-0.82947363511275918</v>
      </c>
      <c r="F13" s="64"/>
      <c r="H13" s="220"/>
    </row>
    <row r="14" spans="1:30" s="54" customFormat="1" ht="12">
      <c r="A14" s="604" t="s">
        <v>1031</v>
      </c>
      <c r="B14" s="605">
        <v>-4802</v>
      </c>
      <c r="C14" s="605">
        <v>-8948</v>
      </c>
      <c r="D14" s="606">
        <v>4146</v>
      </c>
      <c r="E14" s="607">
        <v>-0.4633437639696022</v>
      </c>
      <c r="F14" s="60"/>
      <c r="H14" s="220"/>
    </row>
    <row r="15" spans="1:30" s="63" customFormat="1" ht="12">
      <c r="A15" s="76" t="s">
        <v>174</v>
      </c>
      <c r="B15" s="101">
        <v>2510</v>
      </c>
      <c r="C15" s="101">
        <v>33931</v>
      </c>
      <c r="D15" s="101">
        <v>-31421</v>
      </c>
      <c r="E15" s="102">
        <v>-0.9260263475877516</v>
      </c>
      <c r="F15" s="64"/>
      <c r="H15" s="220"/>
    </row>
    <row r="16" spans="1:30" s="54" customFormat="1" ht="14.25" customHeight="1">
      <c r="A16" s="560"/>
      <c r="F16" s="60"/>
      <c r="G16" s="60"/>
      <c r="H16" s="84"/>
    </row>
    <row r="17" spans="1:16" s="54" customFormat="1" ht="14.25" customHeight="1">
      <c r="D17" s="277"/>
      <c r="E17" s="85"/>
      <c r="F17" s="60"/>
    </row>
    <row r="18" spans="1:16" s="54" customFormat="1" ht="12.75" customHeight="1">
      <c r="D18" s="278"/>
      <c r="E18" s="85"/>
      <c r="F18" s="60"/>
    </row>
    <row r="19" spans="1:16" s="63" customFormat="1" ht="12.75" customHeight="1">
      <c r="D19" s="279"/>
      <c r="E19" s="86"/>
      <c r="F19" s="64"/>
    </row>
    <row r="20" spans="1:16" s="54" customFormat="1" ht="12.75" customHeight="1">
      <c r="A20" s="87"/>
      <c r="B20" s="87"/>
      <c r="C20" s="87"/>
      <c r="D20" s="85"/>
      <c r="E20" s="85"/>
      <c r="F20" s="60"/>
    </row>
    <row r="21" spans="1:16" s="54" customFormat="1" ht="12.75" customHeight="1">
      <c r="A21" s="87"/>
      <c r="B21" s="87"/>
      <c r="C21" s="87"/>
      <c r="D21" s="198"/>
      <c r="E21" s="85"/>
      <c r="F21" s="60"/>
    </row>
    <row r="22" spans="1:16" s="54" customFormat="1" ht="12.75" customHeight="1">
      <c r="A22" s="87"/>
      <c r="B22" s="87"/>
      <c r="C22" s="87"/>
      <c r="D22" s="61"/>
      <c r="E22" s="85"/>
      <c r="F22" s="60"/>
    </row>
    <row r="23" spans="1:16" s="54" customFormat="1" ht="12.75" customHeight="1">
      <c r="D23" s="198"/>
      <c r="E23" s="85"/>
      <c r="F23" s="60"/>
    </row>
    <row r="24" spans="1:16" s="54" customFormat="1" ht="12.75" customHeight="1">
      <c r="A24" s="87"/>
      <c r="B24" s="87"/>
      <c r="C24" s="87"/>
      <c r="D24" s="85"/>
      <c r="E24" s="85"/>
      <c r="F24" s="60"/>
    </row>
    <row r="25" spans="1:16" s="54" customFormat="1" ht="12.75" customHeight="1">
      <c r="A25" s="87"/>
      <c r="B25" s="87"/>
      <c r="C25" s="87"/>
      <c r="D25" s="87"/>
      <c r="E25" s="87"/>
      <c r="F25" s="60"/>
    </row>
    <row r="26" spans="1:16" s="54" customFormat="1" ht="12.75" customHeight="1">
      <c r="D26" s="61"/>
      <c r="E26" s="85"/>
      <c r="F26" s="60"/>
    </row>
    <row r="27" spans="1:16" s="54" customFormat="1" ht="12.75" customHeight="1">
      <c r="D27" s="85"/>
      <c r="E27" s="85"/>
      <c r="F27" s="60"/>
    </row>
    <row r="28" spans="1:16" s="54" customFormat="1" ht="12.75" customHeight="1">
      <c r="D28" s="85"/>
      <c r="E28" s="85"/>
      <c r="F28" s="60"/>
    </row>
    <row r="29" spans="1:16" s="54" customFormat="1" ht="12.75" customHeight="1">
      <c r="D29" s="85"/>
      <c r="E29" s="85"/>
      <c r="F29" s="60"/>
    </row>
    <row r="30" spans="1:16" s="54" customFormat="1" ht="12.75" customHeight="1">
      <c r="D30" s="85"/>
      <c r="E30" s="61"/>
      <c r="F30" s="60"/>
    </row>
    <row r="31" spans="1:16">
      <c r="I31" s="80"/>
      <c r="J31" s="80"/>
      <c r="K31" s="80"/>
      <c r="L31" s="54"/>
      <c r="M31" s="80"/>
      <c r="O31" s="80"/>
      <c r="P31" s="80"/>
    </row>
    <row r="32" spans="1:16">
      <c r="I32" s="81"/>
      <c r="J32" s="81"/>
      <c r="K32" s="81"/>
      <c r="L32" s="199"/>
      <c r="M32" s="81"/>
      <c r="N32" s="81"/>
      <c r="O32" s="81"/>
      <c r="P32" s="81"/>
    </row>
    <row r="33" spans="4:16">
      <c r="I33" s="81"/>
      <c r="J33" s="81"/>
      <c r="K33" s="664"/>
      <c r="L33" s="200"/>
      <c r="M33" s="81"/>
      <c r="N33" s="665"/>
      <c r="O33" s="654"/>
      <c r="P33" s="82"/>
    </row>
    <row r="34" spans="4:16">
      <c r="I34" s="81"/>
      <c r="J34" s="81"/>
      <c r="K34" s="81"/>
      <c r="L34" s="81"/>
      <c r="M34" s="81"/>
      <c r="N34" s="54"/>
      <c r="O34" s="54"/>
      <c r="P34" s="54"/>
    </row>
    <row r="35" spans="4:16">
      <c r="I35" s="81"/>
      <c r="J35" s="81"/>
      <c r="K35" s="81"/>
      <c r="L35" s="81"/>
      <c r="M35" s="81"/>
      <c r="N35" s="655"/>
      <c r="O35" s="54"/>
      <c r="P35" s="54"/>
    </row>
    <row r="36" spans="4:16">
      <c r="I36" s="81"/>
      <c r="J36" s="81"/>
      <c r="K36" s="81"/>
      <c r="L36" s="81"/>
      <c r="M36" s="81"/>
      <c r="N36" s="54"/>
      <c r="O36" s="54"/>
      <c r="P36" s="54"/>
    </row>
    <row r="37" spans="4:16">
      <c r="D37" s="670"/>
      <c r="I37" s="54"/>
      <c r="J37" s="54"/>
      <c r="K37" s="54"/>
      <c r="L37" s="54"/>
      <c r="M37" s="54"/>
      <c r="N37" s="54"/>
      <c r="O37" s="54"/>
      <c r="P37" s="54"/>
    </row>
  </sheetData>
  <mergeCells count="1">
    <mergeCell ref="D2:E2"/>
  </mergeCells>
  <pageMargins left="0.74803149606299213" right="0.74803149606299213" top="0.98425196850393704" bottom="0.98425196850393704" header="0.51181102362204722" footer="0.51181102362204722"/>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Z35"/>
  <sheetViews>
    <sheetView zoomScale="98" zoomScaleNormal="98" workbookViewId="0">
      <selection activeCell="L36" sqref="L36"/>
    </sheetView>
  </sheetViews>
  <sheetFormatPr defaultColWidth="9.140625" defaultRowHeight="12.75"/>
  <cols>
    <col min="1" max="1" width="68.42578125" style="52" customWidth="1"/>
    <col min="2" max="2" width="10.5703125" style="98" customWidth="1"/>
    <col min="3" max="3" width="11.140625" style="52" customWidth="1"/>
    <col min="4" max="4" width="9.42578125" style="52" customWidth="1"/>
    <col min="5" max="5" width="10.7109375" style="52" customWidth="1"/>
    <col min="6" max="6" width="4.5703125" style="52" customWidth="1"/>
    <col min="7" max="7" width="8.5703125" style="52" customWidth="1"/>
    <col min="8" max="17" width="9.140625" style="52" customWidth="1"/>
    <col min="18" max="18" width="21" style="52" bestFit="1" customWidth="1"/>
    <col min="19" max="26" width="9.28515625" style="52" customWidth="1"/>
    <col min="27" max="27" width="9.140625" style="52" customWidth="1"/>
    <col min="28" max="16384" width="9.140625" style="52"/>
  </cols>
  <sheetData>
    <row r="1" spans="1:26" ht="16.5" customHeight="1">
      <c r="A1" s="156" t="s">
        <v>674</v>
      </c>
      <c r="B1" s="75"/>
      <c r="C1" s="75"/>
      <c r="D1" s="75"/>
      <c r="E1" s="75"/>
      <c r="I1" s="88">
        <f>'Podstawowe dane finans_tab'!D4</f>
        <v>221495</v>
      </c>
      <c r="J1" s="88">
        <f>'Podstawowe dane finans_tab'!E4</f>
        <v>221165</v>
      </c>
      <c r="K1" s="88">
        <f>'Podstawowe dane finans_tab'!F4</f>
        <v>258473</v>
      </c>
      <c r="L1" s="88">
        <f>'Podstawowe dane finans_tab'!G4</f>
        <v>290255</v>
      </c>
      <c r="M1" s="88">
        <f>'Podstawowe dane finans_tab'!H4</f>
        <v>294320</v>
      </c>
      <c r="N1" s="88">
        <f>'Podstawowe dane finans_tab'!I4</f>
        <v>332340</v>
      </c>
      <c r="O1" s="88">
        <f>'Podstawowe dane finans_tab'!J4</f>
        <v>327528</v>
      </c>
      <c r="P1" s="88">
        <f>'Podstawowe dane finans_tab'!K4</f>
        <v>339081</v>
      </c>
      <c r="Q1" s="63"/>
      <c r="R1" s="63"/>
      <c r="T1" s="66"/>
      <c r="U1" s="89"/>
      <c r="V1" s="89"/>
      <c r="W1" s="63"/>
      <c r="X1" s="63"/>
      <c r="Y1" s="63"/>
      <c r="Z1" s="63"/>
    </row>
    <row r="2" spans="1:26" s="54" customFormat="1" ht="27" customHeight="1">
      <c r="A2" s="174"/>
      <c r="B2" s="175">
        <v>2016</v>
      </c>
      <c r="C2" s="175">
        <v>2015</v>
      </c>
      <c r="D2" s="1191" t="s">
        <v>698</v>
      </c>
      <c r="E2" s="1191"/>
      <c r="G2" s="52"/>
      <c r="H2" s="52"/>
      <c r="I2" s="52">
        <v>2009</v>
      </c>
      <c r="J2" s="52">
        <v>2010</v>
      </c>
      <c r="K2" s="52">
        <v>2011</v>
      </c>
      <c r="L2" s="52">
        <v>2012</v>
      </c>
      <c r="M2" s="52">
        <v>2013</v>
      </c>
      <c r="N2" s="54">
        <v>2014</v>
      </c>
      <c r="O2" s="54">
        <v>2015</v>
      </c>
      <c r="P2" s="54">
        <v>2016</v>
      </c>
    </row>
    <row r="3" spans="1:26" s="55" customFormat="1" ht="15.75" customHeight="1">
      <c r="A3" s="99" t="s">
        <v>31</v>
      </c>
      <c r="B3" s="100">
        <v>348647</v>
      </c>
      <c r="C3" s="100">
        <v>353887</v>
      </c>
      <c r="D3" s="101">
        <v>-5240</v>
      </c>
      <c r="E3" s="102">
        <v>-1.4806986410916489E-2</v>
      </c>
      <c r="H3" s="57" t="s">
        <v>73</v>
      </c>
      <c r="I3" s="36">
        <v>134.19816860999998</v>
      </c>
      <c r="J3" s="36">
        <v>149.91350568228071</v>
      </c>
      <c r="K3" s="36">
        <v>193.68095650771932</v>
      </c>
      <c r="L3" s="951">
        <v>226.71843111000001</v>
      </c>
      <c r="M3" s="951">
        <v>243.80699999999999</v>
      </c>
      <c r="N3" s="36">
        <v>268.14999999999998</v>
      </c>
      <c r="O3" s="36">
        <v>256.822</v>
      </c>
      <c r="P3" s="36">
        <v>267.69600000000003</v>
      </c>
      <c r="R3" s="54"/>
      <c r="S3" s="52">
        <v>2009</v>
      </c>
      <c r="T3" s="52">
        <v>2010</v>
      </c>
      <c r="U3" s="52">
        <v>2011</v>
      </c>
      <c r="V3" s="52">
        <v>2012</v>
      </c>
      <c r="W3" s="52">
        <v>2013</v>
      </c>
      <c r="X3" s="52">
        <v>2014</v>
      </c>
      <c r="Y3" s="52">
        <v>2015</v>
      </c>
      <c r="Z3" s="52">
        <v>2016</v>
      </c>
    </row>
    <row r="4" spans="1:26" s="55" customFormat="1" ht="12.75" customHeight="1">
      <c r="A4" s="239" t="s">
        <v>24</v>
      </c>
      <c r="B4" s="656">
        <v>4773</v>
      </c>
      <c r="C4" s="656">
        <v>4914</v>
      </c>
      <c r="D4" s="656">
        <v>-141</v>
      </c>
      <c r="E4" s="657">
        <v>-2.8693528693528703E-2</v>
      </c>
      <c r="H4" s="57" t="s">
        <v>74</v>
      </c>
      <c r="I4" s="36">
        <v>81.70602525999999</v>
      </c>
      <c r="J4" s="36">
        <v>57.112952609999994</v>
      </c>
      <c r="K4" s="36">
        <v>54.74320981999999</v>
      </c>
      <c r="L4" s="951">
        <v>43.063516340000078</v>
      </c>
      <c r="M4" s="951">
        <v>41.628</v>
      </c>
      <c r="N4" s="36">
        <v>59.656999999999996</v>
      </c>
      <c r="O4" s="36">
        <v>57.19</v>
      </c>
      <c r="P4" s="36">
        <v>47.726999999999997</v>
      </c>
      <c r="R4" s="57" t="s">
        <v>581</v>
      </c>
      <c r="S4" s="36">
        <v>134.19816860999998</v>
      </c>
      <c r="T4" s="36">
        <v>149.91350568228071</v>
      </c>
      <c r="U4" s="36">
        <v>193.68095650771932</v>
      </c>
      <c r="V4" s="36">
        <v>226.71843111000001</v>
      </c>
      <c r="W4" s="36">
        <v>243.80699999999999</v>
      </c>
      <c r="X4" s="36">
        <v>268.14999999999998</v>
      </c>
      <c r="Y4" s="36">
        <v>256.822</v>
      </c>
      <c r="Z4" s="36">
        <v>267.69600000000003</v>
      </c>
    </row>
    <row r="5" spans="1:26" s="55" customFormat="1" ht="12.75" customHeight="1">
      <c r="A5" s="240" t="s">
        <v>596</v>
      </c>
      <c r="B5" s="176">
        <v>313217</v>
      </c>
      <c r="C5" s="176">
        <v>313812</v>
      </c>
      <c r="D5" s="177">
        <v>-595</v>
      </c>
      <c r="E5" s="178">
        <v>-1.8960396670617552E-3</v>
      </c>
      <c r="H5" s="57" t="s">
        <v>75</v>
      </c>
      <c r="I5" s="36">
        <v>4.5915060300000006</v>
      </c>
      <c r="J5" s="36">
        <v>14.137578809999999</v>
      </c>
      <c r="K5" s="36">
        <v>9.048704579999999</v>
      </c>
      <c r="L5" s="951">
        <v>19.908578679999998</v>
      </c>
      <c r="M5" s="951">
        <v>7.8849999999999998</v>
      </c>
      <c r="N5" s="36">
        <v>3.5330000000000004</v>
      </c>
      <c r="O5" s="36">
        <v>13.516</v>
      </c>
      <c r="P5" s="36">
        <v>22.658000000000001</v>
      </c>
      <c r="R5" s="57" t="s">
        <v>582</v>
      </c>
      <c r="S5" s="953">
        <v>4.1557282297724223</v>
      </c>
      <c r="T5" s="953">
        <v>3.6257907310881783</v>
      </c>
      <c r="U5" s="953">
        <v>4.0999999999999996</v>
      </c>
      <c r="V5" s="953">
        <v>3.7564254256590797</v>
      </c>
      <c r="W5" s="953">
        <v>3.5829059042062497</v>
      </c>
      <c r="X5" s="954">
        <v>3.8139079731171832</v>
      </c>
      <c r="Y5" s="954">
        <v>3.5923592826449373</v>
      </c>
      <c r="Z5" s="954">
        <v>3.6813488364809457</v>
      </c>
    </row>
    <row r="6" spans="1:26" s="57" customFormat="1" ht="12.75" customHeight="1">
      <c r="A6" s="441" t="s">
        <v>29</v>
      </c>
      <c r="B6" s="442">
        <v>2999</v>
      </c>
      <c r="C6" s="442">
        <v>4209</v>
      </c>
      <c r="D6" s="433">
        <v>-1210</v>
      </c>
      <c r="E6" s="443">
        <v>-0.28747921121406506</v>
      </c>
      <c r="I6" s="74">
        <f>SUM(I3:I5)+1</f>
        <v>221.49569989999998</v>
      </c>
      <c r="J6" s="74">
        <f>SUM(J3:J5)</f>
        <v>221.16403710228073</v>
      </c>
      <c r="K6" s="74">
        <f>SUM(K3:K5)+1</f>
        <v>258.47287090771931</v>
      </c>
      <c r="L6" s="74">
        <f>SUM(L3:L5)</f>
        <v>289.69052613000008</v>
      </c>
      <c r="M6" s="74">
        <f>SUM(M3:M5)+1</f>
        <v>294.32</v>
      </c>
      <c r="N6" s="74">
        <f>SUM(N3:N5)+1</f>
        <v>332.34</v>
      </c>
      <c r="O6" s="74">
        <f>SUM(O3:O5)</f>
        <v>327.52800000000002</v>
      </c>
      <c r="P6" s="74">
        <f>SUM(P3:P5)+1</f>
        <v>339.08100000000002</v>
      </c>
      <c r="X6" s="179"/>
      <c r="Y6" s="180"/>
    </row>
    <row r="7" spans="1:26" s="57" customFormat="1" ht="12.75" customHeight="1">
      <c r="A7" s="444" t="s">
        <v>30</v>
      </c>
      <c r="B7" s="445">
        <v>310218</v>
      </c>
      <c r="C7" s="445">
        <v>309603</v>
      </c>
      <c r="D7" s="436">
        <v>615</v>
      </c>
      <c r="E7" s="446">
        <v>1.9864148603210285E-3</v>
      </c>
      <c r="G7" s="58"/>
      <c r="H7" s="74"/>
      <c r="I7" s="74"/>
      <c r="J7" s="74"/>
      <c r="K7" s="74"/>
      <c r="L7" s="74"/>
      <c r="M7" s="74"/>
      <c r="N7" s="74"/>
      <c r="O7" s="74"/>
      <c r="P7" s="74"/>
      <c r="U7" s="55"/>
      <c r="V7" s="55"/>
      <c r="W7" s="55"/>
      <c r="X7" s="71"/>
      <c r="Y7" s="93"/>
      <c r="Z7" s="93"/>
    </row>
    <row r="8" spans="1:26" s="55" customFormat="1" ht="12.75" customHeight="1">
      <c r="A8" s="447" t="s">
        <v>1032</v>
      </c>
      <c r="B8" s="445">
        <v>282625</v>
      </c>
      <c r="C8" s="445">
        <v>275875</v>
      </c>
      <c r="D8" s="420">
        <v>6750</v>
      </c>
      <c r="E8" s="437">
        <v>2.4467603081105516E-2</v>
      </c>
      <c r="G8" s="58"/>
      <c r="H8" s="74"/>
      <c r="I8" s="952"/>
      <c r="J8" s="952"/>
      <c r="K8" s="952"/>
      <c r="L8" s="952"/>
      <c r="M8" s="952"/>
      <c r="N8" s="952"/>
      <c r="O8" s="952"/>
      <c r="P8" s="952"/>
    </row>
    <row r="9" spans="1:26" s="55" customFormat="1" ht="12.75" customHeight="1">
      <c r="A9" s="447" t="s">
        <v>992</v>
      </c>
      <c r="B9" s="445">
        <v>21779</v>
      </c>
      <c r="C9" s="445">
        <v>26540</v>
      </c>
      <c r="D9" s="420">
        <v>-4761</v>
      </c>
      <c r="E9" s="437">
        <v>-0.17938960060286357</v>
      </c>
      <c r="J9" s="181"/>
    </row>
    <row r="10" spans="1:26" s="55" customFormat="1" ht="12.75" customHeight="1">
      <c r="A10" s="448" t="s">
        <v>1033</v>
      </c>
      <c r="B10" s="449">
        <v>5814</v>
      </c>
      <c r="C10" s="449">
        <v>7188</v>
      </c>
      <c r="D10" s="430">
        <v>-1374</v>
      </c>
      <c r="E10" s="440">
        <v>-0.19115191986644409</v>
      </c>
      <c r="U10" s="57"/>
      <c r="V10" s="57"/>
      <c r="W10" s="57"/>
      <c r="X10" s="57"/>
      <c r="Y10" s="57"/>
      <c r="Z10" s="57"/>
    </row>
    <row r="11" spans="1:26" s="55" customFormat="1" ht="14.25" customHeight="1">
      <c r="A11" s="182" t="s">
        <v>96</v>
      </c>
      <c r="B11" s="176">
        <v>30657</v>
      </c>
      <c r="C11" s="176">
        <v>35089</v>
      </c>
      <c r="D11" s="177">
        <v>-4432</v>
      </c>
      <c r="E11" s="178">
        <v>-0.12630738978027301</v>
      </c>
      <c r="Q11" s="57"/>
      <c r="R11" s="57"/>
      <c r="S11" s="57"/>
      <c r="T11" s="57"/>
      <c r="U11" s="57"/>
      <c r="V11" s="57"/>
      <c r="W11" s="57"/>
      <c r="X11" s="57"/>
      <c r="Y11" s="57"/>
      <c r="Z11" s="57"/>
    </row>
    <row r="12" spans="1:26" s="57" customFormat="1" ht="14.25" customHeight="1">
      <c r="A12" s="450" t="s">
        <v>25</v>
      </c>
      <c r="B12" s="442">
        <v>21159</v>
      </c>
      <c r="C12" s="442">
        <v>18729</v>
      </c>
      <c r="D12" s="425">
        <v>2430</v>
      </c>
      <c r="E12" s="434">
        <v>0.12974531475252293</v>
      </c>
    </row>
    <row r="13" spans="1:26" s="57" customFormat="1" ht="12.75" customHeight="1">
      <c r="A13" s="451" t="s">
        <v>26</v>
      </c>
      <c r="B13" s="449">
        <v>9498</v>
      </c>
      <c r="C13" s="449">
        <v>16360</v>
      </c>
      <c r="D13" s="430">
        <v>-6862</v>
      </c>
      <c r="E13" s="440">
        <v>-0.41943765281173595</v>
      </c>
    </row>
    <row r="14" spans="1:26" s="57" customFormat="1" ht="12.75" customHeight="1">
      <c r="A14" s="241" t="s">
        <v>97</v>
      </c>
      <c r="B14" s="176">
        <v>0</v>
      </c>
      <c r="C14" s="176">
        <v>72</v>
      </c>
      <c r="D14" s="177">
        <v>-72</v>
      </c>
      <c r="E14" s="178">
        <v>-1</v>
      </c>
    </row>
    <row r="15" spans="1:26" s="55" customFormat="1" ht="13.5" customHeight="1">
      <c r="A15" s="99" t="s">
        <v>32</v>
      </c>
      <c r="B15" s="101">
        <v>-80951</v>
      </c>
      <c r="C15" s="101">
        <v>-97065</v>
      </c>
      <c r="D15" s="101">
        <v>16114</v>
      </c>
      <c r="E15" s="102">
        <v>-0.16601246587338381</v>
      </c>
      <c r="H15" s="94"/>
      <c r="I15" s="94"/>
      <c r="O15" s="57"/>
      <c r="P15" s="57"/>
      <c r="Q15" s="57"/>
      <c r="R15" s="57"/>
      <c r="S15" s="57"/>
      <c r="T15" s="57"/>
      <c r="U15" s="57"/>
      <c r="V15" s="57"/>
      <c r="W15" s="57"/>
      <c r="X15" s="57"/>
      <c r="Y15" s="57"/>
      <c r="Z15" s="57"/>
    </row>
    <row r="16" spans="1:26" s="55" customFormat="1" ht="12">
      <c r="A16" s="239" t="s">
        <v>583</v>
      </c>
      <c r="B16" s="656">
        <v>-56</v>
      </c>
      <c r="C16" s="656">
        <v>-1125</v>
      </c>
      <c r="D16" s="656">
        <v>1069</v>
      </c>
      <c r="E16" s="657">
        <v>-0.95022222222222219</v>
      </c>
    </row>
    <row r="17" spans="1:26" s="55" customFormat="1" ht="12">
      <c r="A17" s="240" t="s">
        <v>598</v>
      </c>
      <c r="B17" s="177">
        <v>-54923</v>
      </c>
      <c r="C17" s="177">
        <v>-73287</v>
      </c>
      <c r="D17" s="177">
        <v>18364</v>
      </c>
      <c r="E17" s="178">
        <v>-0.25057650060720182</v>
      </c>
      <c r="O17" s="57"/>
      <c r="P17" s="57"/>
      <c r="Q17" s="57"/>
      <c r="R17" s="57"/>
      <c r="S17" s="57"/>
      <c r="T17" s="57"/>
      <c r="U17" s="57"/>
      <c r="V17" s="57"/>
      <c r="W17" s="57"/>
      <c r="X17" s="57"/>
      <c r="Y17" s="57"/>
      <c r="Z17" s="57"/>
    </row>
    <row r="18" spans="1:26" s="57" customFormat="1" ht="12">
      <c r="A18" s="441" t="s">
        <v>1007</v>
      </c>
      <c r="B18" s="433">
        <v>-10490</v>
      </c>
      <c r="C18" s="433">
        <v>-16975</v>
      </c>
      <c r="D18" s="433">
        <v>6485</v>
      </c>
      <c r="E18" s="434">
        <v>-0.3820324005891016</v>
      </c>
    </row>
    <row r="19" spans="1:26" s="57" customFormat="1" ht="12">
      <c r="A19" s="444" t="s">
        <v>1009</v>
      </c>
      <c r="B19" s="436">
        <v>-44433</v>
      </c>
      <c r="C19" s="436">
        <v>-56312</v>
      </c>
      <c r="D19" s="436">
        <v>11879</v>
      </c>
      <c r="E19" s="446">
        <v>-0.21094970876544961</v>
      </c>
    </row>
    <row r="20" spans="1:26" s="57" customFormat="1" ht="12">
      <c r="A20" s="452" t="s">
        <v>1032</v>
      </c>
      <c r="B20" s="436">
        <v>-37457</v>
      </c>
      <c r="C20" s="436">
        <v>-46370</v>
      </c>
      <c r="D20" s="436">
        <v>8913</v>
      </c>
      <c r="E20" s="446">
        <v>-0.19221479404787578</v>
      </c>
    </row>
    <row r="21" spans="1:26" s="57" customFormat="1" ht="12">
      <c r="A21" s="452" t="s">
        <v>992</v>
      </c>
      <c r="B21" s="436">
        <v>-6683</v>
      </c>
      <c r="C21" s="436">
        <v>-9489</v>
      </c>
      <c r="D21" s="436">
        <v>2806</v>
      </c>
      <c r="E21" s="446">
        <v>-0.29571082305827801</v>
      </c>
    </row>
    <row r="22" spans="1:26" s="57" customFormat="1" ht="12.75" customHeight="1">
      <c r="A22" s="452" t="s">
        <v>1033</v>
      </c>
      <c r="B22" s="436">
        <v>-293</v>
      </c>
      <c r="C22" s="436">
        <v>-453</v>
      </c>
      <c r="D22" s="436">
        <v>160</v>
      </c>
      <c r="E22" s="446">
        <v>-0.35320088300220753</v>
      </c>
    </row>
    <row r="23" spans="1:26" s="55" customFormat="1" ht="23.25" customHeight="1">
      <c r="A23" s="453" t="s">
        <v>157</v>
      </c>
      <c r="B23" s="436">
        <v>-24562</v>
      </c>
      <c r="C23" s="436">
        <v>-20384</v>
      </c>
      <c r="D23" s="436">
        <v>-4178</v>
      </c>
      <c r="E23" s="446">
        <v>0.2049646781789638</v>
      </c>
      <c r="O23" s="57"/>
      <c r="P23" s="57"/>
      <c r="Q23" s="57"/>
      <c r="R23" s="57"/>
      <c r="S23" s="57"/>
      <c r="T23" s="57"/>
      <c r="U23" s="57"/>
      <c r="V23" s="57"/>
      <c r="W23" s="57"/>
      <c r="X23" s="57"/>
      <c r="Y23" s="57"/>
      <c r="Z23" s="57"/>
    </row>
    <row r="24" spans="1:26" s="54" customFormat="1">
      <c r="A24" s="454" t="s">
        <v>580</v>
      </c>
      <c r="B24" s="439">
        <v>-1246</v>
      </c>
      <c r="C24" s="439">
        <v>-2141</v>
      </c>
      <c r="D24" s="430">
        <v>895</v>
      </c>
      <c r="E24" s="440">
        <v>-0.41802895843063992</v>
      </c>
      <c r="H24" s="94"/>
      <c r="I24" s="94"/>
      <c r="O24" s="52"/>
      <c r="P24" s="52"/>
      <c r="Q24" s="52"/>
      <c r="R24" s="52"/>
      <c r="S24" s="52"/>
      <c r="T24" s="52"/>
      <c r="U24" s="52"/>
      <c r="V24" s="52"/>
      <c r="W24" s="52"/>
      <c r="X24" s="52"/>
      <c r="Y24" s="52"/>
      <c r="Z24" s="52"/>
    </row>
    <row r="25" spans="1:26">
      <c r="A25" s="454" t="s">
        <v>602</v>
      </c>
      <c r="B25" s="439">
        <v>-164</v>
      </c>
      <c r="C25" s="439">
        <v>-128</v>
      </c>
      <c r="D25" s="430">
        <v>-36</v>
      </c>
      <c r="E25" s="440">
        <v>0.28125</v>
      </c>
    </row>
    <row r="26" spans="1:26">
      <c r="A26" s="228"/>
      <c r="B26" s="242"/>
      <c r="C26" s="242"/>
      <c r="D26" s="228"/>
      <c r="E26" s="228"/>
    </row>
    <row r="27" spans="1:26">
      <c r="B27" s="95"/>
      <c r="C27" s="95"/>
      <c r="D27" s="95"/>
    </row>
    <row r="28" spans="1:26">
      <c r="B28" s="95"/>
      <c r="C28" s="95"/>
      <c r="D28" s="95"/>
    </row>
    <row r="29" spans="1:26">
      <c r="B29" s="96"/>
      <c r="C29" s="96"/>
      <c r="D29" s="95"/>
    </row>
    <row r="30" spans="1:26">
      <c r="B30" s="95"/>
      <c r="C30" s="95"/>
      <c r="D30" s="95"/>
    </row>
    <row r="31" spans="1:26">
      <c r="B31" s="95"/>
      <c r="C31" s="95"/>
      <c r="D31" s="95"/>
    </row>
    <row r="32" spans="1:26">
      <c r="B32" s="97"/>
      <c r="C32" s="97"/>
      <c r="D32" s="97"/>
    </row>
    <row r="33" spans="2:4">
      <c r="B33" s="97"/>
      <c r="C33" s="97"/>
      <c r="D33" s="97"/>
    </row>
    <row r="34" spans="2:4">
      <c r="B34" s="97"/>
      <c r="C34" s="97"/>
      <c r="D34" s="97"/>
    </row>
    <row r="35" spans="2:4">
      <c r="B35" s="97"/>
      <c r="C35" s="97"/>
      <c r="D35" s="97"/>
    </row>
  </sheetData>
  <mergeCells count="1">
    <mergeCell ref="D2:E2"/>
  </mergeCells>
  <dataValidations count="1">
    <dataValidation allowBlank="1" showInputMessage="1" showErrorMessage="1" sqref="A5:A10 A16:A21"/>
  </dataValidations>
  <pageMargins left="0.74803149606299213" right="0.74803149606299213" top="0.98425196850393704" bottom="0.98425196850393704" header="0.51181102362204722" footer="0.51181102362204722"/>
  <pageSetup paperSize="9" scale="7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D32"/>
  <sheetViews>
    <sheetView zoomScale="93" zoomScaleNormal="93" workbookViewId="0">
      <selection activeCell="O25" sqref="O25"/>
    </sheetView>
  </sheetViews>
  <sheetFormatPr defaultColWidth="9.140625" defaultRowHeight="12.75"/>
  <cols>
    <col min="1" max="1" width="24" style="570" bestFit="1" customWidth="1"/>
    <col min="2" max="5" width="9.140625" style="570" customWidth="1"/>
    <col min="6" max="16384" width="9.140625" style="570"/>
  </cols>
  <sheetData>
    <row r="1" spans="1:4">
      <c r="A1" s="955" t="s">
        <v>645</v>
      </c>
      <c r="B1" s="570">
        <v>2015</v>
      </c>
      <c r="C1" s="570">
        <v>2016</v>
      </c>
      <c r="D1" s="956" t="s">
        <v>646</v>
      </c>
    </row>
    <row r="2" spans="1:4">
      <c r="A2" s="570" t="s">
        <v>841</v>
      </c>
      <c r="B2" s="649">
        <v>1.2914778662034074</v>
      </c>
      <c r="C2" s="649">
        <v>0.96866401940907854</v>
      </c>
      <c r="D2" s="649">
        <f>C2-B2</f>
        <v>-0.3228138467943289</v>
      </c>
    </row>
    <row r="3" spans="1:4">
      <c r="A3" s="570" t="s">
        <v>1034</v>
      </c>
      <c r="B3" s="649">
        <v>5.7156039462191082</v>
      </c>
      <c r="C3" s="649">
        <v>5.4108950972445333</v>
      </c>
      <c r="D3" s="649">
        <f>C3-B3</f>
        <v>-0.30470884897457484</v>
      </c>
    </row>
    <row r="4" spans="1:4">
      <c r="A4" s="570" t="s">
        <v>109</v>
      </c>
      <c r="B4" s="649">
        <v>3.4456145976851427</v>
      </c>
      <c r="C4" s="649">
        <v>3.3193973829290466</v>
      </c>
      <c r="D4" s="649">
        <f>C4-B4</f>
        <v>-0.12621721475609604</v>
      </c>
    </row>
    <row r="5" spans="1:4">
      <c r="B5" s="649"/>
      <c r="C5" s="649"/>
    </row>
    <row r="6" spans="1:4">
      <c r="A6" s="570" t="s">
        <v>841</v>
      </c>
      <c r="B6" s="649">
        <v>1.1172651345812352</v>
      </c>
      <c r="C6" s="649">
        <v>0.74875433455118168</v>
      </c>
      <c r="D6" s="649">
        <f>C6-B6</f>
        <v>-0.36851080003005354</v>
      </c>
    </row>
    <row r="7" spans="1:4">
      <c r="A7" s="570" t="s">
        <v>1034</v>
      </c>
      <c r="B7" s="649">
        <v>3.4461750384582595</v>
      </c>
      <c r="C7" s="649">
        <v>3.3268378851726275</v>
      </c>
      <c r="D7" s="649">
        <f>C7-B7</f>
        <v>-0.11933715328563199</v>
      </c>
    </row>
    <row r="8" spans="1:4">
      <c r="B8" s="649"/>
      <c r="C8" s="649"/>
      <c r="D8" s="649"/>
    </row>
    <row r="9" spans="1:4">
      <c r="A9" s="570" t="s">
        <v>841</v>
      </c>
      <c r="B9" s="649">
        <v>1.2597382397880041</v>
      </c>
      <c r="C9" s="649">
        <v>0.93272241061837935</v>
      </c>
      <c r="D9" s="649">
        <f>C9-B9</f>
        <v>-0.32701582916962479</v>
      </c>
    </row>
    <row r="10" spans="1:4">
      <c r="A10" s="570" t="s">
        <v>1034</v>
      </c>
      <c r="B10" s="649">
        <v>5.3739470347416027</v>
      </c>
      <c r="C10" s="649">
        <v>5.1297348954568296</v>
      </c>
      <c r="D10" s="649">
        <f>C10-B10</f>
        <v>-0.24421213928477314</v>
      </c>
    </row>
    <row r="12" spans="1:4">
      <c r="A12" s="570" t="s">
        <v>644</v>
      </c>
    </row>
    <row r="23" spans="1:4">
      <c r="A23" s="955"/>
      <c r="D23" s="956"/>
    </row>
    <row r="24" spans="1:4">
      <c r="B24" s="649"/>
      <c r="C24" s="649"/>
      <c r="D24" s="649"/>
    </row>
    <row r="25" spans="1:4">
      <c r="B25" s="649"/>
      <c r="C25" s="649"/>
      <c r="D25" s="649"/>
    </row>
    <row r="26" spans="1:4">
      <c r="B26" s="649"/>
      <c r="C26" s="649"/>
      <c r="D26" s="649"/>
    </row>
    <row r="27" spans="1:4">
      <c r="B27" s="649"/>
      <c r="C27" s="649"/>
      <c r="D27" s="649"/>
    </row>
    <row r="28" spans="1:4">
      <c r="B28" s="649"/>
      <c r="C28" s="649"/>
      <c r="D28" s="649"/>
    </row>
    <row r="29" spans="1:4">
      <c r="B29" s="649"/>
      <c r="C29" s="649"/>
      <c r="D29" s="649"/>
    </row>
    <row r="30" spans="1:4">
      <c r="B30" s="649"/>
      <c r="C30" s="649"/>
      <c r="D30" s="649"/>
    </row>
    <row r="31" spans="1:4">
      <c r="B31" s="649"/>
      <c r="C31" s="649"/>
      <c r="D31" s="649"/>
    </row>
    <row r="32" spans="1:4">
      <c r="B32" s="649"/>
      <c r="C32" s="649"/>
      <c r="D32" s="649"/>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V23"/>
  <sheetViews>
    <sheetView zoomScaleSheetLayoutView="96" workbookViewId="0">
      <selection activeCell="H33" sqref="H33"/>
    </sheetView>
  </sheetViews>
  <sheetFormatPr defaultColWidth="9.140625" defaultRowHeight="12.75"/>
  <cols>
    <col min="1" max="1" width="61" style="52" customWidth="1"/>
    <col min="2" max="2" width="10.28515625" style="98" customWidth="1"/>
    <col min="3" max="3" width="10.42578125" style="52" customWidth="1"/>
    <col min="4" max="4" width="10" style="52" customWidth="1"/>
    <col min="5" max="5" width="12.85546875" style="52" customWidth="1"/>
    <col min="6" max="6" width="1" style="52" customWidth="1"/>
    <col min="7" max="7" width="11.5703125" style="52" customWidth="1"/>
    <col min="8" max="8" width="9.140625" style="52" customWidth="1"/>
    <col min="9" max="9" width="43.5703125" style="52" bestFit="1" customWidth="1"/>
    <col min="10" max="10" width="7.85546875" style="52" customWidth="1"/>
    <col min="11" max="22" width="9.140625" style="52" customWidth="1"/>
    <col min="23" max="23" width="48.7109375" style="52" customWidth="1"/>
    <col min="24" max="24" width="9.140625" style="52" customWidth="1"/>
    <col min="25" max="16384" width="9.140625" style="52"/>
  </cols>
  <sheetData>
    <row r="1" spans="1:22" s="32" customFormat="1" ht="15">
      <c r="A1" s="156" t="s">
        <v>675</v>
      </c>
      <c r="B1" s="75"/>
      <c r="C1" s="75"/>
      <c r="D1" s="75"/>
      <c r="E1" s="75"/>
      <c r="J1" s="32">
        <v>2012</v>
      </c>
      <c r="K1" s="32">
        <v>2013</v>
      </c>
      <c r="L1" s="32">
        <v>2014</v>
      </c>
      <c r="M1" s="32">
        <v>2015</v>
      </c>
      <c r="N1" s="32">
        <v>2016</v>
      </c>
    </row>
    <row r="2" spans="1:22" ht="30" customHeight="1">
      <c r="A2" s="174"/>
      <c r="B2" s="243">
        <v>2016</v>
      </c>
      <c r="C2" s="243">
        <v>2015</v>
      </c>
      <c r="D2" s="1191" t="s">
        <v>696</v>
      </c>
      <c r="E2" s="1191"/>
      <c r="I2" s="455" t="s">
        <v>716</v>
      </c>
      <c r="J2" s="957">
        <v>41.46</v>
      </c>
      <c r="K2" s="957">
        <v>36.741999999999997</v>
      </c>
      <c r="L2" s="957">
        <v>42.783000000000001</v>
      </c>
      <c r="M2" s="957">
        <v>45.401000000000003</v>
      </c>
      <c r="N2" s="957">
        <v>45.637</v>
      </c>
    </row>
    <row r="3" spans="1:22" s="57" customFormat="1" ht="17.25" customHeight="1">
      <c r="A3" s="99" t="s">
        <v>15</v>
      </c>
      <c r="B3" s="101">
        <v>93109</v>
      </c>
      <c r="C3" s="101">
        <v>101063</v>
      </c>
      <c r="D3" s="101">
        <v>-7954</v>
      </c>
      <c r="E3" s="102">
        <v>-7.8703383038302821E-2</v>
      </c>
      <c r="F3" s="68"/>
      <c r="H3" s="36"/>
      <c r="I3" s="457" t="s">
        <v>714</v>
      </c>
      <c r="J3" s="957">
        <v>5.1210000000000004</v>
      </c>
      <c r="K3" s="957">
        <v>10.568</v>
      </c>
      <c r="L3" s="957">
        <v>27.588999999999999</v>
      </c>
      <c r="M3" s="957">
        <v>25.221</v>
      </c>
      <c r="N3" s="957">
        <v>16.315999999999999</v>
      </c>
      <c r="V3" s="36"/>
    </row>
    <row r="4" spans="1:22" s="57" customFormat="1" ht="12.75" customHeight="1">
      <c r="A4" s="455" t="s">
        <v>33</v>
      </c>
      <c r="B4" s="456">
        <v>45637</v>
      </c>
      <c r="C4" s="456">
        <v>45401</v>
      </c>
      <c r="D4" s="433">
        <v>236</v>
      </c>
      <c r="E4" s="426">
        <v>5.1981233893525491E-3</v>
      </c>
      <c r="F4" s="68"/>
      <c r="H4" s="36"/>
      <c r="I4" s="457" t="s">
        <v>715</v>
      </c>
      <c r="J4" s="957">
        <v>13.377000000000001</v>
      </c>
      <c r="K4" s="957">
        <v>17.126000000000001</v>
      </c>
      <c r="L4" s="957">
        <v>21.027999999999999</v>
      </c>
      <c r="M4" s="957">
        <v>19.52</v>
      </c>
      <c r="N4" s="957">
        <v>19.978000000000002</v>
      </c>
      <c r="V4" s="36"/>
    </row>
    <row r="5" spans="1:22" s="55" customFormat="1" ht="12.75" customHeight="1">
      <c r="A5" s="457" t="s">
        <v>714</v>
      </c>
      <c r="B5" s="671">
        <v>16316</v>
      </c>
      <c r="C5" s="458">
        <v>25221</v>
      </c>
      <c r="D5" s="436">
        <v>-8905</v>
      </c>
      <c r="E5" s="421">
        <v>-0.35307878355338806</v>
      </c>
      <c r="F5" s="70"/>
      <c r="G5" s="74"/>
      <c r="H5" s="36"/>
      <c r="I5" s="457" t="s">
        <v>1035</v>
      </c>
      <c r="J5" s="957">
        <v>3.1480000000000001</v>
      </c>
      <c r="K5" s="957">
        <v>3.589</v>
      </c>
      <c r="L5" s="957">
        <v>4.7169999999999996</v>
      </c>
      <c r="M5" s="957">
        <v>3.4119999999999999</v>
      </c>
      <c r="N5" s="957">
        <v>3.371</v>
      </c>
      <c r="V5" s="36"/>
    </row>
    <row r="6" spans="1:22" s="55" customFormat="1" ht="12.75" customHeight="1">
      <c r="A6" s="457" t="s">
        <v>34</v>
      </c>
      <c r="B6" s="671">
        <v>19978</v>
      </c>
      <c r="C6" s="458">
        <v>19520</v>
      </c>
      <c r="D6" s="436">
        <v>458</v>
      </c>
      <c r="E6" s="421">
        <v>2.3463114754098457E-2</v>
      </c>
      <c r="F6" s="70"/>
      <c r="G6" s="74"/>
      <c r="H6" s="36"/>
      <c r="I6" s="457" t="s">
        <v>1036</v>
      </c>
      <c r="J6" s="957">
        <v>1.671</v>
      </c>
      <c r="K6" s="957">
        <v>0.747</v>
      </c>
      <c r="L6" s="957">
        <v>1.2430000000000001</v>
      </c>
      <c r="M6" s="957">
        <v>1.667</v>
      </c>
      <c r="N6" s="957">
        <v>2.4449999999999998</v>
      </c>
      <c r="V6" s="36"/>
    </row>
    <row r="7" spans="1:22" s="57" customFormat="1" ht="12.75" customHeight="1">
      <c r="A7" s="457" t="s">
        <v>1035</v>
      </c>
      <c r="B7" s="671">
        <v>3371</v>
      </c>
      <c r="C7" s="458">
        <v>3412</v>
      </c>
      <c r="D7" s="436">
        <v>-41</v>
      </c>
      <c r="E7" s="421">
        <v>-1.2016412661195797E-2</v>
      </c>
      <c r="F7" s="56"/>
      <c r="G7" s="74"/>
      <c r="H7" s="36"/>
      <c r="I7" s="459" t="s">
        <v>689</v>
      </c>
      <c r="J7" s="957">
        <v>8.0690000000000008</v>
      </c>
      <c r="K7" s="957">
        <v>8.57</v>
      </c>
      <c r="L7" s="957">
        <v>10.904</v>
      </c>
      <c r="M7" s="957">
        <v>9.9209999999999994</v>
      </c>
      <c r="N7" s="957">
        <v>11.178000000000001</v>
      </c>
      <c r="V7" s="36"/>
    </row>
    <row r="8" spans="1:22" s="57" customFormat="1" ht="12.75" customHeight="1">
      <c r="A8" s="457" t="s">
        <v>699</v>
      </c>
      <c r="B8" s="458">
        <v>2445</v>
      </c>
      <c r="C8" s="458">
        <v>1667</v>
      </c>
      <c r="D8" s="436">
        <v>778</v>
      </c>
      <c r="E8" s="421">
        <v>0.46670665866826644</v>
      </c>
      <c r="F8" s="56"/>
      <c r="G8" s="74"/>
      <c r="H8" s="36"/>
      <c r="I8" s="36"/>
      <c r="J8" s="36"/>
      <c r="K8" s="36"/>
      <c r="L8" s="36"/>
      <c r="M8" s="36"/>
      <c r="N8" s="36"/>
    </row>
    <row r="9" spans="1:22" s="57" customFormat="1" ht="12.75" customHeight="1">
      <c r="A9" s="457" t="s">
        <v>1036</v>
      </c>
      <c r="B9" s="458">
        <v>874</v>
      </c>
      <c r="C9" s="458">
        <v>1097</v>
      </c>
      <c r="D9" s="436">
        <v>-223</v>
      </c>
      <c r="E9" s="421">
        <v>-0.20328167730173197</v>
      </c>
      <c r="F9" s="56"/>
      <c r="G9" s="74"/>
      <c r="I9" s="36"/>
      <c r="J9" s="210"/>
    </row>
    <row r="10" spans="1:22" s="57" customFormat="1" ht="12.75" customHeight="1">
      <c r="A10" s="459" t="s">
        <v>20</v>
      </c>
      <c r="B10" s="460">
        <v>4488</v>
      </c>
      <c r="C10" s="460">
        <v>4745</v>
      </c>
      <c r="D10" s="430">
        <v>-257</v>
      </c>
      <c r="E10" s="431">
        <v>-5.4162276080084282E-2</v>
      </c>
      <c r="F10" s="56"/>
      <c r="G10" s="74"/>
      <c r="H10" s="36"/>
      <c r="I10" s="555"/>
    </row>
    <row r="11" spans="1:22" s="103" customFormat="1" ht="15" customHeight="1">
      <c r="A11" s="99" t="s">
        <v>16</v>
      </c>
      <c r="B11" s="101">
        <v>-45382</v>
      </c>
      <c r="C11" s="101">
        <v>-43873</v>
      </c>
      <c r="D11" s="101">
        <v>-1509</v>
      </c>
      <c r="E11" s="102">
        <v>3.4394730244113658E-2</v>
      </c>
      <c r="F11" s="68"/>
      <c r="H11" s="104"/>
      <c r="I11" s="104"/>
      <c r="J11" s="105"/>
      <c r="K11" s="105"/>
    </row>
    <row r="12" spans="1:22" s="57" customFormat="1" ht="12.75" customHeight="1">
      <c r="A12" s="461" t="s">
        <v>35</v>
      </c>
      <c r="B12" s="433">
        <v>-17718</v>
      </c>
      <c r="C12" s="433">
        <v>-18071</v>
      </c>
      <c r="D12" s="433">
        <v>353</v>
      </c>
      <c r="E12" s="426">
        <v>-1.9534060096286887E-2</v>
      </c>
      <c r="F12" s="56"/>
    </row>
    <row r="13" spans="1:22" s="57" customFormat="1" ht="12.75" customHeight="1">
      <c r="A13" s="461" t="s">
        <v>727</v>
      </c>
      <c r="B13" s="433">
        <v>-14541</v>
      </c>
      <c r="C13" s="433">
        <v>-12853</v>
      </c>
      <c r="D13" s="433">
        <v>-1688</v>
      </c>
      <c r="E13" s="426">
        <v>0.13133120672216614</v>
      </c>
      <c r="F13" s="56"/>
      <c r="I13" s="32"/>
      <c r="J13" s="32">
        <v>2012</v>
      </c>
      <c r="K13" s="32">
        <v>2013</v>
      </c>
      <c r="L13" s="32">
        <v>2014</v>
      </c>
      <c r="M13" s="32">
        <v>2015</v>
      </c>
      <c r="N13" s="32">
        <v>2016</v>
      </c>
    </row>
    <row r="14" spans="1:22" s="57" customFormat="1" ht="12.75" customHeight="1">
      <c r="A14" s="462" t="s">
        <v>685</v>
      </c>
      <c r="B14" s="463">
        <v>-8110</v>
      </c>
      <c r="C14" s="436">
        <v>-7916</v>
      </c>
      <c r="D14" s="436">
        <v>-194</v>
      </c>
      <c r="E14" s="421">
        <v>2.4507326932794449E-2</v>
      </c>
      <c r="F14" s="56"/>
      <c r="I14" s="461" t="s">
        <v>35</v>
      </c>
      <c r="J14" s="556">
        <v>11.15</v>
      </c>
      <c r="K14" s="556">
        <v>14.788</v>
      </c>
      <c r="L14" s="556">
        <v>18.108000000000001</v>
      </c>
      <c r="M14" s="556">
        <v>18.071000000000002</v>
      </c>
      <c r="N14" s="556">
        <v>17.718</v>
      </c>
    </row>
    <row r="15" spans="1:22" s="54" customFormat="1" ht="12.75" customHeight="1">
      <c r="A15" s="663" t="s">
        <v>28</v>
      </c>
      <c r="B15" s="439">
        <v>-5013</v>
      </c>
      <c r="C15" s="439">
        <v>-5033</v>
      </c>
      <c r="D15" s="439">
        <v>20</v>
      </c>
      <c r="E15" s="431">
        <v>-3.9737730975560881E-3</v>
      </c>
      <c r="F15" s="60"/>
      <c r="G15" s="52"/>
      <c r="I15" s="57"/>
      <c r="J15" s="57"/>
      <c r="K15" s="57"/>
      <c r="L15" s="57"/>
      <c r="M15" s="57"/>
      <c r="N15" s="57"/>
    </row>
    <row r="16" spans="1:22" ht="10.5" customHeight="1">
      <c r="A16" s="244"/>
      <c r="B16" s="245"/>
      <c r="C16" s="245"/>
      <c r="D16" s="245"/>
      <c r="E16" s="246"/>
      <c r="F16" s="106"/>
      <c r="H16" s="107"/>
      <c r="I16" s="461" t="s">
        <v>717</v>
      </c>
      <c r="J16" s="556">
        <v>5.5780000000000003</v>
      </c>
      <c r="K16" s="556">
        <v>8.0120000000000005</v>
      </c>
      <c r="L16" s="556">
        <v>10.746</v>
      </c>
      <c r="M16" s="556">
        <v>12.853</v>
      </c>
      <c r="N16" s="556">
        <v>13.541</v>
      </c>
    </row>
    <row r="17" spans="2:14" ht="12" customHeight="1">
      <c r="B17" s="52"/>
      <c r="E17" s="110"/>
      <c r="I17" s="461" t="s">
        <v>718</v>
      </c>
      <c r="J17" s="556">
        <v>5.52</v>
      </c>
      <c r="K17" s="556">
        <v>5.9009999999999998</v>
      </c>
      <c r="L17" s="556">
        <v>8.5129999999999999</v>
      </c>
      <c r="M17" s="556">
        <v>7.9160000000000004</v>
      </c>
      <c r="N17" s="556">
        <v>8.11</v>
      </c>
    </row>
    <row r="18" spans="2:14" ht="14.25" customHeight="1">
      <c r="B18" s="52"/>
      <c r="E18" s="110"/>
      <c r="I18" s="461" t="s">
        <v>28</v>
      </c>
      <c r="J18" s="556">
        <v>2.7149999999999999</v>
      </c>
      <c r="K18" s="556">
        <v>2.677</v>
      </c>
      <c r="L18" s="556">
        <v>5.28</v>
      </c>
      <c r="M18" s="556">
        <v>5.0330000000000004</v>
      </c>
      <c r="N18" s="556">
        <v>5.0129999999999999</v>
      </c>
    </row>
    <row r="19" spans="2:14">
      <c r="B19" s="108"/>
      <c r="C19" s="108"/>
      <c r="D19" s="109"/>
      <c r="E19" s="110"/>
      <c r="I19" s="55"/>
      <c r="J19" s="74">
        <v>24.963000000000001</v>
      </c>
      <c r="K19" s="74">
        <v>31.378</v>
      </c>
      <c r="L19" s="74">
        <v>42.646999999999998</v>
      </c>
      <c r="M19" s="74">
        <v>43.873000000000005</v>
      </c>
      <c r="N19" s="74">
        <v>45.381999999999998</v>
      </c>
    </row>
    <row r="20" spans="2:14">
      <c r="B20" s="197"/>
      <c r="C20" s="197"/>
      <c r="D20" s="108"/>
      <c r="I20" s="57"/>
      <c r="J20" s="561"/>
      <c r="K20" s="57"/>
      <c r="L20" s="57"/>
      <c r="M20" s="74"/>
      <c r="N20" s="74"/>
    </row>
    <row r="21" spans="2:14">
      <c r="B21" s="109"/>
      <c r="C21" s="109"/>
      <c r="D21" s="111"/>
    </row>
    <row r="23" spans="2:14">
      <c r="B23" s="112"/>
      <c r="C23" s="112"/>
      <c r="D23" s="113"/>
    </row>
  </sheetData>
  <mergeCells count="1">
    <mergeCell ref="D2:E2"/>
  </mergeCells>
  <dataValidations count="1">
    <dataValidation allowBlank="1" showInputMessage="1" showErrorMessage="1" sqref="I2:I7 A4:A8 I16:I18 I14 A14 A12 A10"/>
  </dataValidations>
  <pageMargins left="0.74803149606299213" right="0.74803149606299213" top="0.98425196850393704" bottom="0.98425196850393704" header="0.51181102362204722" footer="0.51181102362204722"/>
  <pageSetup paperSize="9" scale="7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Q47"/>
  <sheetViews>
    <sheetView workbookViewId="0">
      <selection activeCell="F31" sqref="F31"/>
    </sheetView>
  </sheetViews>
  <sheetFormatPr defaultColWidth="9.140625" defaultRowHeight="12.75"/>
  <cols>
    <col min="1" max="1" width="38.5703125" style="52" customWidth="1"/>
    <col min="2" max="2" width="12.5703125" style="52" customWidth="1"/>
    <col min="3" max="3" width="11.85546875" style="52" customWidth="1"/>
    <col min="4" max="4" width="12.7109375" style="62" customWidth="1"/>
    <col min="5" max="5" width="12.7109375" style="52" customWidth="1"/>
    <col min="6" max="6" width="11.42578125" style="52" customWidth="1"/>
    <col min="7" max="7" width="11.7109375" style="52" customWidth="1"/>
    <col min="8" max="8" width="9.140625" style="52" customWidth="1"/>
    <col min="9" max="9" width="17.7109375" style="52" bestFit="1" customWidth="1"/>
    <col min="10" max="18" width="9.140625" style="52" customWidth="1"/>
    <col min="19" max="16384" width="9.140625" style="52"/>
  </cols>
  <sheetData>
    <row r="1" spans="1:17" s="54" customFormat="1" ht="37.5" customHeight="1">
      <c r="A1" s="156" t="s">
        <v>676</v>
      </c>
      <c r="B1" s="156"/>
      <c r="C1" s="156"/>
      <c r="D1" s="156"/>
      <c r="E1" s="156"/>
      <c r="F1" s="156"/>
      <c r="G1" s="156"/>
      <c r="I1" s="117"/>
      <c r="J1" s="52"/>
      <c r="K1" s="52"/>
      <c r="L1" s="52"/>
      <c r="M1" s="52"/>
      <c r="N1" s="52"/>
    </row>
    <row r="2" spans="1:17" s="57" customFormat="1" ht="25.5">
      <c r="A2" s="247"/>
      <c r="B2" s="247">
        <v>2016</v>
      </c>
      <c r="C2" s="248" t="s">
        <v>700</v>
      </c>
      <c r="D2" s="247">
        <v>2015</v>
      </c>
      <c r="E2" s="248" t="s">
        <v>608</v>
      </c>
      <c r="F2" s="1188" t="s">
        <v>696</v>
      </c>
      <c r="G2" s="1188"/>
      <c r="I2" s="63"/>
      <c r="J2" s="54">
        <v>2009</v>
      </c>
      <c r="K2" s="54">
        <v>2010</v>
      </c>
      <c r="L2" s="54">
        <v>2011</v>
      </c>
      <c r="M2" s="54">
        <v>2012</v>
      </c>
      <c r="N2" s="54">
        <v>2013</v>
      </c>
      <c r="O2" s="54">
        <v>2014</v>
      </c>
      <c r="P2" s="54">
        <v>2015</v>
      </c>
      <c r="Q2" s="54">
        <v>2016</v>
      </c>
    </row>
    <row r="3" spans="1:17" s="117" customFormat="1" ht="15" customHeight="1">
      <c r="A3" s="249" t="s">
        <v>37</v>
      </c>
      <c r="B3" s="101">
        <v>-224898</v>
      </c>
      <c r="C3" s="250">
        <v>1</v>
      </c>
      <c r="D3" s="101">
        <v>-217030</v>
      </c>
      <c r="E3" s="250">
        <v>1</v>
      </c>
      <c r="F3" s="101">
        <v>-7868</v>
      </c>
      <c r="G3" s="27">
        <v>3.6253052573376854E-2</v>
      </c>
      <c r="I3" s="958" t="s">
        <v>1037</v>
      </c>
      <c r="J3" s="67">
        <v>76.477295999999996</v>
      </c>
      <c r="K3" s="67">
        <v>86.733276779999997</v>
      </c>
      <c r="L3" s="67">
        <v>97.416670670000016</v>
      </c>
      <c r="M3" s="67">
        <v>101.14700000000001</v>
      </c>
      <c r="N3" s="67">
        <v>92.372</v>
      </c>
      <c r="O3" s="67">
        <v>99.397999999999996</v>
      </c>
      <c r="P3" s="67">
        <f>((D4)/1000)/-1</f>
        <v>95.275999999999996</v>
      </c>
      <c r="Q3" s="67">
        <f>((B4)/1000)/-1</f>
        <v>102.105</v>
      </c>
    </row>
    <row r="4" spans="1:17" s="63" customFormat="1" ht="12.75" customHeight="1">
      <c r="A4" s="464" t="s">
        <v>51</v>
      </c>
      <c r="B4" s="433">
        <v>-102105</v>
      </c>
      <c r="C4" s="465">
        <v>0.45400000000000001</v>
      </c>
      <c r="D4" s="425">
        <v>-95276</v>
      </c>
      <c r="E4" s="465">
        <v>0.43899921669815234</v>
      </c>
      <c r="F4" s="425">
        <v>-6829</v>
      </c>
      <c r="G4" s="466">
        <v>7.1675972962760737E-2</v>
      </c>
      <c r="I4" s="958" t="s">
        <v>1038</v>
      </c>
      <c r="J4" s="67">
        <v>87.280773670000002</v>
      </c>
      <c r="K4" s="67">
        <v>92.326517066895931</v>
      </c>
      <c r="L4" s="67">
        <v>94.920302750000005</v>
      </c>
      <c r="M4" s="67">
        <v>96.251999999999995</v>
      </c>
      <c r="N4" s="67">
        <f>98.427+1</f>
        <v>99.427000000000007</v>
      </c>
      <c r="O4" s="67">
        <v>98.42</v>
      </c>
      <c r="P4" s="67">
        <f>((D5)/1000)/-1</f>
        <v>103.57599999999999</v>
      </c>
      <c r="Q4" s="67">
        <f>((B5)/1000)/-1</f>
        <v>98.909000000000006</v>
      </c>
    </row>
    <row r="5" spans="1:17" s="54" customFormat="1" ht="12.75" customHeight="1">
      <c r="A5" s="467" t="s">
        <v>36</v>
      </c>
      <c r="B5" s="436">
        <v>-98909</v>
      </c>
      <c r="C5" s="468">
        <v>0.44</v>
      </c>
      <c r="D5" s="420">
        <v>-103576</v>
      </c>
      <c r="E5" s="468">
        <v>0.47699999999999998</v>
      </c>
      <c r="F5" s="420">
        <v>4667</v>
      </c>
      <c r="G5" s="469">
        <v>-4.5058700857341427E-2</v>
      </c>
      <c r="I5" s="54" t="s">
        <v>1039</v>
      </c>
      <c r="J5" s="67">
        <v>14.594121230000001</v>
      </c>
      <c r="K5" s="67">
        <v>16.142556289999998</v>
      </c>
      <c r="L5" s="67">
        <v>17.501100397070623</v>
      </c>
      <c r="M5" s="67">
        <v>20.957000000000001</v>
      </c>
      <c r="N5" s="67">
        <v>21.939</v>
      </c>
      <c r="O5" s="67">
        <v>20.803999999999998</v>
      </c>
      <c r="P5" s="67">
        <f>((D6)/1000)/-1</f>
        <v>18.178000000000001</v>
      </c>
      <c r="Q5" s="67">
        <f>((B6)/1000)/-1</f>
        <v>23.884</v>
      </c>
    </row>
    <row r="6" spans="1:17" s="54" customFormat="1" ht="12.75" customHeight="1">
      <c r="A6" s="470" t="s">
        <v>41</v>
      </c>
      <c r="B6" s="439">
        <v>-23884</v>
      </c>
      <c r="C6" s="471">
        <v>0.106</v>
      </c>
      <c r="D6" s="430">
        <v>-18178</v>
      </c>
      <c r="E6" s="471">
        <v>8.4000000000000005E-2</v>
      </c>
      <c r="F6" s="430">
        <v>-5706</v>
      </c>
      <c r="G6" s="472">
        <v>0.31389591814281004</v>
      </c>
      <c r="I6" s="54" t="s">
        <v>77</v>
      </c>
      <c r="J6" s="219">
        <f>'Podstawowe dane finans_tab'!D17</f>
        <v>80.976336196720126</v>
      </c>
      <c r="K6" s="219">
        <f>'Podstawowe dane finans_tab'!E17</f>
        <v>87.769214859311347</v>
      </c>
      <c r="L6" s="219">
        <f>'Podstawowe dane finans_tab'!F17</f>
        <v>80.630559664931127</v>
      </c>
      <c r="M6" s="219">
        <f>'Podstawowe dane finans_tab'!G17</f>
        <v>74.74873339723402</v>
      </c>
      <c r="N6" s="219">
        <f>'Podstawowe dane finans_tab'!H17</f>
        <v>71.293851124009706</v>
      </c>
      <c r="O6" s="219">
        <f>'Podstawowe dane finans_tab'!I17</f>
        <v>65.303184180655947</v>
      </c>
      <c r="P6" s="219">
        <f>'Podstawowe dane finans_tab'!J17</f>
        <v>66.8</v>
      </c>
      <c r="Q6" s="219">
        <f>'Podstawowe dane finans_tab'!K17</f>
        <v>67.599999999999994</v>
      </c>
    </row>
    <row r="7" spans="1:17" s="57" customFormat="1" ht="15" customHeight="1">
      <c r="A7" s="228"/>
      <c r="B7" s="228"/>
      <c r="C7" s="228"/>
      <c r="D7" s="228"/>
      <c r="E7" s="228"/>
      <c r="F7" s="228"/>
      <c r="G7" s="228"/>
      <c r="I7" s="54"/>
      <c r="J7" s="59">
        <f t="shared" ref="J7:P7" si="0">SUM(J3:J5)</f>
        <v>178.35219090000001</v>
      </c>
      <c r="K7" s="59">
        <f t="shared" si="0"/>
        <v>195.20235013689592</v>
      </c>
      <c r="L7" s="59">
        <f t="shared" si="0"/>
        <v>209.83807381707064</v>
      </c>
      <c r="M7" s="59">
        <f t="shared" si="0"/>
        <v>218.35599999999999</v>
      </c>
      <c r="N7" s="59">
        <f>SUM(N3:N5)-1</f>
        <v>212.738</v>
      </c>
      <c r="O7" s="59">
        <f>SUM(O3:O5)</f>
        <v>218.62199999999999</v>
      </c>
      <c r="P7" s="59">
        <f t="shared" si="0"/>
        <v>217.02999999999997</v>
      </c>
      <c r="Q7" s="59">
        <f t="shared" ref="Q7" si="1">SUM(Q3:Q5)</f>
        <v>224.89800000000002</v>
      </c>
    </row>
    <row r="8" spans="1:17" s="118" customFormat="1" ht="14.25" customHeight="1">
      <c r="A8" s="91"/>
      <c r="B8" s="90"/>
      <c r="C8" s="86"/>
      <c r="D8" s="83"/>
      <c r="E8" s="86"/>
      <c r="F8" s="86"/>
      <c r="G8" s="119"/>
      <c r="I8" s="959"/>
    </row>
    <row r="9" spans="1:17" s="118" customFormat="1" ht="14.25" hidden="1" customHeight="1">
      <c r="A9" s="91"/>
      <c r="B9" s="90"/>
      <c r="C9" s="86"/>
      <c r="D9" s="83"/>
      <c r="E9" s="269"/>
      <c r="F9" s="63"/>
      <c r="G9" s="91"/>
      <c r="I9" s="959"/>
    </row>
    <row r="10" spans="1:17" s="118" customFormat="1" ht="14.25" customHeight="1">
      <c r="A10" s="91"/>
      <c r="B10" s="90"/>
      <c r="C10" s="86"/>
      <c r="D10" s="83"/>
      <c r="E10" s="86"/>
      <c r="F10" s="86"/>
      <c r="G10" s="119"/>
      <c r="I10" s="959"/>
    </row>
    <row r="11" spans="1:17" s="63" customFormat="1" ht="12.75" customHeight="1">
      <c r="A11" s="91"/>
      <c r="B11" s="90"/>
      <c r="C11" s="86"/>
      <c r="D11" s="83"/>
      <c r="E11" s="269"/>
      <c r="G11" s="91"/>
      <c r="I11" s="54"/>
    </row>
    <row r="12" spans="1:17" s="63" customFormat="1" ht="12.75" customHeight="1">
      <c r="A12" s="91"/>
      <c r="B12" s="90"/>
      <c r="C12" s="86"/>
      <c r="D12" s="83"/>
      <c r="E12" s="86"/>
      <c r="F12" s="86"/>
      <c r="G12" s="119"/>
      <c r="I12" s="54"/>
      <c r="J12" s="54">
        <v>2009</v>
      </c>
      <c r="K12" s="54">
        <v>2010</v>
      </c>
      <c r="L12" s="54">
        <v>2011</v>
      </c>
      <c r="M12" s="54">
        <v>2012</v>
      </c>
      <c r="N12" s="54">
        <v>2013</v>
      </c>
      <c r="O12" s="54">
        <v>2014</v>
      </c>
      <c r="P12" s="54">
        <v>2015</v>
      </c>
      <c r="Q12" s="57">
        <v>2016</v>
      </c>
    </row>
    <row r="13" spans="1:17" s="63" customFormat="1" ht="12.75" hidden="1" customHeight="1">
      <c r="A13" s="91"/>
      <c r="B13" s="90"/>
      <c r="C13" s="86"/>
      <c r="D13" s="83"/>
      <c r="E13" s="269"/>
      <c r="G13" s="91"/>
      <c r="I13" s="958" t="s">
        <v>76</v>
      </c>
      <c r="J13" s="615">
        <f t="shared" ref="J13:Q15" si="2">(J3/J$7)*100</f>
        <v>42.879930778579514</v>
      </c>
      <c r="K13" s="615">
        <f t="shared" si="2"/>
        <v>44.432496186226103</v>
      </c>
      <c r="L13" s="615">
        <f t="shared" si="2"/>
        <v>46.424687807096632</v>
      </c>
      <c r="M13" s="615">
        <f t="shared" si="2"/>
        <v>46.322061221125139</v>
      </c>
      <c r="N13" s="615">
        <f t="shared" si="2"/>
        <v>43.420545459673399</v>
      </c>
      <c r="O13" s="615">
        <f t="shared" si="2"/>
        <v>45.465689637822358</v>
      </c>
      <c r="P13" s="615">
        <f t="shared" si="2"/>
        <v>43.899921669815242</v>
      </c>
      <c r="Q13" s="615">
        <f t="shared" si="2"/>
        <v>45.400581596990634</v>
      </c>
    </row>
    <row r="14" spans="1:17" s="63" customFormat="1" ht="12.75" customHeight="1">
      <c r="A14" s="91"/>
      <c r="B14" s="90"/>
      <c r="C14" s="86"/>
      <c r="D14" s="83"/>
      <c r="E14" s="86"/>
      <c r="F14" s="86"/>
      <c r="G14" s="119"/>
      <c r="I14" s="958" t="s">
        <v>1038</v>
      </c>
      <c r="J14" s="615">
        <f t="shared" si="2"/>
        <v>48.93731511206235</v>
      </c>
      <c r="K14" s="615">
        <f t="shared" si="2"/>
        <v>47.29785117963339</v>
      </c>
      <c r="L14" s="615">
        <f t="shared" si="2"/>
        <v>45.235023855941485</v>
      </c>
      <c r="M14" s="615">
        <f t="shared" si="2"/>
        <v>44.080309219806182</v>
      </c>
      <c r="N14" s="615">
        <f t="shared" si="2"/>
        <v>46.73683121962226</v>
      </c>
      <c r="O14" s="615">
        <f t="shared" si="2"/>
        <v>45.018342161356131</v>
      </c>
      <c r="P14" s="615">
        <f t="shared" si="2"/>
        <v>47.724277749619873</v>
      </c>
      <c r="Q14" s="615">
        <f t="shared" si="2"/>
        <v>43.979492925681861</v>
      </c>
    </row>
    <row r="15" spans="1:17" s="117" customFormat="1">
      <c r="A15" s="91"/>
      <c r="B15" s="90"/>
      <c r="C15" s="86"/>
      <c r="D15" s="83"/>
      <c r="E15" s="269"/>
      <c r="F15" s="63"/>
      <c r="G15" s="91"/>
      <c r="I15" s="54" t="s">
        <v>1039</v>
      </c>
      <c r="J15" s="615">
        <f t="shared" si="2"/>
        <v>8.1827541093581253</v>
      </c>
      <c r="K15" s="615">
        <f t="shared" si="2"/>
        <v>8.2696526341405114</v>
      </c>
      <c r="L15" s="615">
        <f t="shared" si="2"/>
        <v>8.3402883369618905</v>
      </c>
      <c r="M15" s="615">
        <f t="shared" si="2"/>
        <v>9.5976295590686789</v>
      </c>
      <c r="N15" s="615">
        <f t="shared" si="2"/>
        <v>10.312685086820409</v>
      </c>
      <c r="O15" s="615">
        <f t="shared" si="2"/>
        <v>9.5159682008215096</v>
      </c>
      <c r="P15" s="615">
        <f t="shared" si="2"/>
        <v>8.375800580564901</v>
      </c>
      <c r="Q15" s="615">
        <f t="shared" si="2"/>
        <v>10.619925477327499</v>
      </c>
    </row>
    <row r="16" spans="1:17" s="54" customFormat="1">
      <c r="A16" s="91"/>
      <c r="B16" s="90"/>
      <c r="C16" s="86"/>
      <c r="D16" s="83"/>
      <c r="E16" s="86"/>
      <c r="F16" s="86"/>
      <c r="G16" s="119"/>
      <c r="J16" s="615">
        <f>SUM(J13:J15)</f>
        <v>99.999999999999986</v>
      </c>
      <c r="K16" s="615">
        <f t="shared" ref="K16:P16" si="3">SUM(K13:K15)</f>
        <v>100.00000000000001</v>
      </c>
      <c r="L16" s="615">
        <f t="shared" si="3"/>
        <v>100</v>
      </c>
      <c r="M16" s="615">
        <f t="shared" si="3"/>
        <v>100</v>
      </c>
      <c r="N16" s="615">
        <f t="shared" si="3"/>
        <v>100.47006176611606</v>
      </c>
      <c r="O16" s="615">
        <f t="shared" si="3"/>
        <v>100</v>
      </c>
      <c r="P16" s="615">
        <f t="shared" si="3"/>
        <v>100.00000000000001</v>
      </c>
      <c r="Q16" s="615">
        <f t="shared" ref="Q16" si="4">SUM(Q13:Q15)</f>
        <v>99.999999999999986</v>
      </c>
    </row>
    <row r="17" spans="1:7" s="54" customFormat="1" ht="12.75" customHeight="1">
      <c r="A17" s="91"/>
      <c r="B17" s="90"/>
      <c r="C17" s="86"/>
      <c r="D17" s="83"/>
      <c r="E17" s="269"/>
      <c r="F17" s="63"/>
      <c r="G17" s="91"/>
    </row>
    <row r="18" spans="1:7" s="54" customFormat="1" ht="12.75" customHeight="1">
      <c r="A18" s="91"/>
      <c r="B18" s="90"/>
      <c r="C18" s="86"/>
      <c r="D18" s="83"/>
      <c r="E18" s="86"/>
      <c r="F18" s="86"/>
      <c r="G18" s="119"/>
    </row>
    <row r="19" spans="1:7" s="54" customFormat="1" ht="12.75" customHeight="1">
      <c r="A19" s="91"/>
      <c r="B19" s="90"/>
      <c r="C19" s="86"/>
      <c r="D19" s="83"/>
      <c r="E19" s="269"/>
      <c r="F19" s="63"/>
      <c r="G19" s="91"/>
    </row>
    <row r="20" spans="1:7" s="118" customFormat="1" ht="14.25" customHeight="1">
      <c r="A20" s="91"/>
      <c r="B20" s="90"/>
      <c r="C20" s="86"/>
      <c r="D20" s="83"/>
      <c r="E20" s="86"/>
      <c r="F20" s="86"/>
      <c r="G20" s="119"/>
    </row>
    <row r="21" spans="1:7" s="118" customFormat="1" ht="14.25" customHeight="1">
      <c r="A21" s="91"/>
      <c r="B21" s="90"/>
      <c r="C21" s="86"/>
      <c r="D21" s="83"/>
      <c r="E21" s="269"/>
      <c r="F21" s="63"/>
      <c r="G21" s="91"/>
    </row>
    <row r="22" spans="1:7" s="118" customFormat="1" ht="14.25" customHeight="1">
      <c r="A22" s="91"/>
      <c r="B22" s="90"/>
      <c r="C22" s="86"/>
      <c r="D22" s="83"/>
      <c r="E22" s="86"/>
      <c r="F22" s="86"/>
      <c r="G22" s="119"/>
    </row>
    <row r="23" spans="1:7" s="118" customFormat="1" ht="14.25" customHeight="1">
      <c r="A23" s="91"/>
      <c r="B23" s="90"/>
      <c r="C23" s="86"/>
      <c r="D23" s="83"/>
      <c r="E23" s="269"/>
      <c r="F23" s="63"/>
      <c r="G23" s="91"/>
    </row>
    <row r="24" spans="1:7" s="118" customFormat="1" ht="24.75" customHeight="1">
      <c r="A24" s="91"/>
      <c r="B24" s="90"/>
      <c r="C24" s="86"/>
      <c r="D24" s="83"/>
      <c r="E24" s="86"/>
      <c r="F24" s="86"/>
      <c r="G24" s="119"/>
    </row>
    <row r="25" spans="1:7" s="118" customFormat="1">
      <c r="A25" s="91"/>
      <c r="B25" s="90"/>
      <c r="C25" s="86"/>
      <c r="D25" s="83"/>
      <c r="E25" s="269"/>
      <c r="F25" s="63"/>
      <c r="G25" s="91"/>
    </row>
    <row r="26" spans="1:7" s="118" customFormat="1">
      <c r="A26" s="91"/>
      <c r="B26" s="90"/>
      <c r="C26" s="86"/>
      <c r="D26" s="83"/>
      <c r="E26" s="86"/>
      <c r="F26" s="86"/>
      <c r="G26" s="119"/>
    </row>
    <row r="27" spans="1:7" s="55" customFormat="1" ht="12.75" customHeight="1">
      <c r="A27" s="91"/>
      <c r="B27" s="90"/>
      <c r="C27" s="86"/>
      <c r="D27" s="83"/>
      <c r="E27" s="269"/>
      <c r="F27" s="63"/>
      <c r="G27" s="91"/>
    </row>
    <row r="28" spans="1:7" s="54" customFormat="1" ht="12.75" customHeight="1">
      <c r="A28" s="91"/>
      <c r="B28" s="90"/>
      <c r="C28" s="86"/>
      <c r="D28" s="83"/>
      <c r="E28" s="86"/>
      <c r="F28" s="86"/>
      <c r="G28" s="119"/>
    </row>
    <row r="29" spans="1:7" s="54" customFormat="1" hidden="1">
      <c r="A29" s="91"/>
      <c r="B29" s="90"/>
      <c r="C29" s="86"/>
      <c r="D29" s="83"/>
      <c r="E29" s="269"/>
      <c r="F29" s="63"/>
      <c r="G29" s="91"/>
    </row>
    <row r="30" spans="1:7" s="54" customFormat="1" ht="12.75" customHeight="1">
      <c r="A30" s="91"/>
      <c r="B30" s="90"/>
      <c r="C30" s="86"/>
      <c r="D30" s="83"/>
      <c r="E30" s="86"/>
      <c r="F30" s="86"/>
      <c r="G30" s="119"/>
    </row>
    <row r="31" spans="1:7" s="63" customFormat="1" ht="12.75" customHeight="1">
      <c r="A31" s="91"/>
      <c r="B31" s="90"/>
      <c r="C31" s="86"/>
      <c r="D31" s="83"/>
      <c r="E31" s="269"/>
      <c r="G31" s="91"/>
    </row>
    <row r="32" spans="1:7" s="63" customFormat="1" ht="12.75" customHeight="1">
      <c r="A32" s="91"/>
      <c r="B32" s="90"/>
      <c r="C32" s="86"/>
      <c r="D32" s="83"/>
      <c r="E32" s="86"/>
      <c r="F32" s="86"/>
      <c r="G32" s="119"/>
    </row>
    <row r="33" spans="1:7" s="63" customFormat="1" ht="12.75" customHeight="1">
      <c r="A33" s="91"/>
      <c r="B33" s="90"/>
      <c r="C33" s="86"/>
      <c r="D33" s="83"/>
      <c r="E33" s="269"/>
      <c r="G33" s="91"/>
    </row>
    <row r="34" spans="1:7" s="91" customFormat="1">
      <c r="B34" s="90"/>
      <c r="C34" s="86"/>
      <c r="D34" s="83"/>
      <c r="E34" s="86"/>
      <c r="F34" s="86"/>
      <c r="G34" s="119"/>
    </row>
    <row r="35" spans="1:7" s="91" customFormat="1">
      <c r="B35" s="90"/>
      <c r="C35" s="86"/>
      <c r="D35" s="83"/>
      <c r="E35" s="269"/>
      <c r="F35" s="63"/>
    </row>
    <row r="36" spans="1:7">
      <c r="B36" s="92"/>
      <c r="E36" s="63"/>
      <c r="F36" s="63"/>
    </row>
    <row r="37" spans="1:7">
      <c r="B37" s="92"/>
      <c r="E37" s="63"/>
      <c r="F37" s="63"/>
    </row>
    <row r="38" spans="1:7" s="164" customFormat="1" ht="15"/>
    <row r="39" spans="1:7" ht="37.5" customHeight="1"/>
    <row r="40" spans="1:7" s="55" customFormat="1" ht="14.25" customHeight="1"/>
    <row r="41" spans="1:7" s="57" customFormat="1" ht="12"/>
    <row r="42" spans="1:7" s="57" customFormat="1" ht="12"/>
    <row r="43" spans="1:7" s="57" customFormat="1" ht="12"/>
    <row r="46" spans="1:7">
      <c r="B46" s="52" t="e">
        <f>B3=#REF!</f>
        <v>#REF!</v>
      </c>
      <c r="D46" s="52" t="e">
        <f>D3=#REF!</f>
        <v>#REF!</v>
      </c>
    </row>
    <row r="47" spans="1:7">
      <c r="B47" s="52" t="b">
        <f>B6+B5+B4=B3</f>
        <v>1</v>
      </c>
      <c r="D47" s="52" t="b">
        <f>D6+D5+D4=D3</f>
        <v>1</v>
      </c>
    </row>
  </sheetData>
  <mergeCells count="1">
    <mergeCell ref="F2:G2"/>
  </mergeCells>
  <dataValidations disablePrompts="1" count="1">
    <dataValidation allowBlank="1" showInputMessage="1" showErrorMessage="1" sqref="A4"/>
  </dataValidations>
  <pageMargins left="0.74803149606299213" right="0.74803149606299213" top="0.98425196850393704" bottom="0.98425196850393704" header="0.51181102362204722" footer="0.51181102362204722"/>
  <pageSetup paperSize="9"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C1:O35"/>
  <sheetViews>
    <sheetView topLeftCell="A13" workbookViewId="0">
      <selection activeCell="L18" sqref="L18"/>
    </sheetView>
  </sheetViews>
  <sheetFormatPr defaultColWidth="9.140625" defaultRowHeight="12.75"/>
  <cols>
    <col min="1" max="1" width="3.7109375" style="32" customWidth="1"/>
    <col min="2" max="2" width="2.5703125" style="32" customWidth="1"/>
    <col min="3" max="3" width="46.140625" style="32" customWidth="1"/>
    <col min="4" max="4" width="12" style="32" hidden="1" customWidth="1"/>
    <col min="5" max="5" width="11" style="32" hidden="1" customWidth="1"/>
    <col min="6" max="11" width="11" style="32" customWidth="1"/>
    <col min="12" max="12" width="11.140625" style="32" customWidth="1"/>
    <col min="13" max="13" width="9.140625" style="32" customWidth="1"/>
    <col min="14" max="16384" width="9.140625" style="32"/>
  </cols>
  <sheetData>
    <row r="1" spans="3:14" s="33" customFormat="1" ht="22.5" customHeight="1">
      <c r="C1" s="661" t="s">
        <v>713</v>
      </c>
      <c r="D1" s="662"/>
      <c r="E1" s="662"/>
      <c r="F1" s="662"/>
      <c r="G1" s="662"/>
      <c r="H1" s="595"/>
      <c r="I1" s="595"/>
      <c r="J1" s="596"/>
      <c r="K1" s="595"/>
      <c r="L1" s="601"/>
    </row>
    <row r="2" spans="3:14" ht="30" customHeight="1">
      <c r="C2" s="597"/>
      <c r="D2" s="163">
        <v>2009</v>
      </c>
      <c r="E2" s="163">
        <v>2010</v>
      </c>
      <c r="F2" s="163">
        <v>2011</v>
      </c>
      <c r="G2" s="163">
        <v>2012</v>
      </c>
      <c r="H2" s="163">
        <v>2013</v>
      </c>
      <c r="I2" s="163">
        <v>2014</v>
      </c>
      <c r="J2" s="594">
        <v>2015</v>
      </c>
      <c r="K2" s="163">
        <v>2016</v>
      </c>
      <c r="L2" s="602" t="s">
        <v>842</v>
      </c>
    </row>
    <row r="3" spans="3:14" ht="15" customHeight="1">
      <c r="C3" s="598" t="s">
        <v>603</v>
      </c>
      <c r="D3" s="599"/>
      <c r="E3" s="599"/>
      <c r="F3" s="599"/>
      <c r="G3" s="599"/>
      <c r="H3" s="599"/>
      <c r="I3" s="599"/>
      <c r="J3" s="600"/>
      <c r="K3" s="599"/>
      <c r="L3" s="603"/>
    </row>
    <row r="4" spans="3:14" s="34" customFormat="1" ht="15.75" customHeight="1">
      <c r="C4" s="581" t="s">
        <v>687</v>
      </c>
      <c r="D4" s="582">
        <v>221495</v>
      </c>
      <c r="E4" s="582">
        <v>221165</v>
      </c>
      <c r="F4" s="582">
        <v>258473</v>
      </c>
      <c r="G4" s="582">
        <v>290255</v>
      </c>
      <c r="H4" s="582">
        <v>294320</v>
      </c>
      <c r="I4" s="582">
        <v>332340</v>
      </c>
      <c r="J4" s="582">
        <v>327528</v>
      </c>
      <c r="K4" s="582">
        <v>339081</v>
      </c>
      <c r="L4" s="583">
        <v>3.5273320143621278E-2</v>
      </c>
      <c r="M4" s="36"/>
      <c r="N4" s="35"/>
    </row>
    <row r="5" spans="3:14" s="34" customFormat="1" ht="15.75" customHeight="1">
      <c r="C5" s="400" t="s">
        <v>60</v>
      </c>
      <c r="D5" s="402">
        <v>-178352</v>
      </c>
      <c r="E5" s="402">
        <v>-195204</v>
      </c>
      <c r="F5" s="402">
        <v>-209837</v>
      </c>
      <c r="G5" s="402">
        <v>-218356</v>
      </c>
      <c r="H5" s="402">
        <v>-212738</v>
      </c>
      <c r="I5" s="402">
        <v>-218622</v>
      </c>
      <c r="J5" s="402">
        <v>-217030</v>
      </c>
      <c r="K5" s="402">
        <v>-224898</v>
      </c>
      <c r="L5" s="577">
        <v>3.6253052573376854E-2</v>
      </c>
      <c r="M5" s="36"/>
      <c r="N5" s="35"/>
    </row>
    <row r="6" spans="3:14" s="34" customFormat="1" ht="15.75" customHeight="1">
      <c r="C6" s="400" t="s">
        <v>61</v>
      </c>
      <c r="D6" s="402">
        <v>-33804</v>
      </c>
      <c r="E6" s="402">
        <v>-9673</v>
      </c>
      <c r="F6" s="402">
        <v>-12877</v>
      </c>
      <c r="G6" s="402">
        <v>-25099</v>
      </c>
      <c r="H6" s="402">
        <v>-42398</v>
      </c>
      <c r="I6" s="402">
        <v>-61013</v>
      </c>
      <c r="J6" s="402">
        <v>-65158</v>
      </c>
      <c r="K6" s="402">
        <v>-100496</v>
      </c>
      <c r="L6" s="577">
        <v>0.54234322723226613</v>
      </c>
      <c r="M6" s="36"/>
      <c r="N6" s="35"/>
    </row>
    <row r="7" spans="3:14" s="34" customFormat="1" ht="15.75" customHeight="1">
      <c r="C7" s="400" t="s">
        <v>62</v>
      </c>
      <c r="D7" s="402">
        <v>8096</v>
      </c>
      <c r="E7" s="402">
        <v>17529</v>
      </c>
      <c r="F7" s="402">
        <v>37531</v>
      </c>
      <c r="G7" s="402">
        <v>48665</v>
      </c>
      <c r="H7" s="402">
        <v>43260</v>
      </c>
      <c r="I7" s="402">
        <v>55145</v>
      </c>
      <c r="J7" s="402">
        <v>42879</v>
      </c>
      <c r="K7" s="402">
        <v>7312</v>
      </c>
      <c r="L7" s="577">
        <v>-0.82947363511275918</v>
      </c>
      <c r="M7" s="36"/>
      <c r="N7" s="35"/>
    </row>
    <row r="8" spans="3:14" s="34" customFormat="1" ht="15.75" customHeight="1">
      <c r="C8" s="408" t="s">
        <v>63</v>
      </c>
      <c r="D8" s="584">
        <v>5907</v>
      </c>
      <c r="E8" s="584">
        <v>14412</v>
      </c>
      <c r="F8" s="584">
        <v>29555</v>
      </c>
      <c r="G8" s="584">
        <v>38949</v>
      </c>
      <c r="H8" s="584">
        <v>36027</v>
      </c>
      <c r="I8" s="584">
        <v>43639</v>
      </c>
      <c r="J8" s="584">
        <v>33931</v>
      </c>
      <c r="K8" s="584">
        <v>2510</v>
      </c>
      <c r="L8" s="585">
        <v>-0.9260263475877516</v>
      </c>
      <c r="M8" s="36"/>
      <c r="N8" s="35"/>
    </row>
    <row r="9" spans="3:14" s="34" customFormat="1" ht="15.75" customHeight="1">
      <c r="C9" s="586" t="s">
        <v>604</v>
      </c>
      <c r="D9" s="587"/>
      <c r="E9" s="587"/>
      <c r="F9" s="587"/>
      <c r="G9" s="587"/>
      <c r="H9" s="587"/>
      <c r="I9" s="587"/>
      <c r="J9" s="587"/>
      <c r="K9" s="587"/>
      <c r="L9" s="588"/>
      <c r="M9" s="36"/>
      <c r="N9" s="35"/>
    </row>
    <row r="10" spans="3:14" s="34" customFormat="1" ht="15.75" customHeight="1">
      <c r="C10" s="403" t="s">
        <v>58</v>
      </c>
      <c r="D10" s="404">
        <v>3881000</v>
      </c>
      <c r="E10" s="404">
        <v>4156609</v>
      </c>
      <c r="F10" s="404">
        <v>5215801</v>
      </c>
      <c r="G10" s="404">
        <v>7120653</v>
      </c>
      <c r="H10" s="404">
        <v>7382745</v>
      </c>
      <c r="I10" s="404">
        <v>7719027</v>
      </c>
      <c r="J10" s="404">
        <v>7213030</v>
      </c>
      <c r="K10" s="404">
        <v>6936566</v>
      </c>
      <c r="L10" s="583">
        <v>-3.8328413995228128E-2</v>
      </c>
      <c r="M10" s="36"/>
    </row>
    <row r="11" spans="3:14" s="34" customFormat="1" ht="15.75" customHeight="1">
      <c r="C11" s="405" t="s">
        <v>688</v>
      </c>
      <c r="D11" s="406">
        <v>1772350</v>
      </c>
      <c r="E11" s="406">
        <v>2488835</v>
      </c>
      <c r="F11" s="406">
        <v>3679382</v>
      </c>
      <c r="G11" s="406">
        <v>4599545</v>
      </c>
      <c r="H11" s="406">
        <v>5055712</v>
      </c>
      <c r="I11" s="406">
        <v>5151777</v>
      </c>
      <c r="J11" s="406">
        <v>5312882</v>
      </c>
      <c r="K11" s="406">
        <v>5154339</v>
      </c>
      <c r="L11" s="577">
        <v>-2.9841242474423435E-2</v>
      </c>
      <c r="M11" s="36"/>
    </row>
    <row r="12" spans="3:14" s="34" customFormat="1" ht="15.75" customHeight="1">
      <c r="C12" s="400" t="s">
        <v>59</v>
      </c>
      <c r="D12" s="406">
        <v>3233529</v>
      </c>
      <c r="E12" s="406">
        <v>3759124</v>
      </c>
      <c r="F12" s="406">
        <v>4685735</v>
      </c>
      <c r="G12" s="406">
        <v>6317949</v>
      </c>
      <c r="H12" s="406">
        <v>6230578</v>
      </c>
      <c r="I12" s="406">
        <v>6492023</v>
      </c>
      <c r="J12" s="406">
        <v>5742377</v>
      </c>
      <c r="K12" s="406">
        <v>5763014</v>
      </c>
      <c r="L12" s="577">
        <v>3.5938079300610326E-3</v>
      </c>
      <c r="M12" s="36"/>
    </row>
    <row r="13" spans="3:14" s="34" customFormat="1" ht="15.75" customHeight="1">
      <c r="C13" s="408" t="s">
        <v>68</v>
      </c>
      <c r="D13" s="589">
        <v>281812</v>
      </c>
      <c r="E13" s="589">
        <v>294968</v>
      </c>
      <c r="F13" s="589">
        <v>321395</v>
      </c>
      <c r="G13" s="589">
        <v>361470</v>
      </c>
      <c r="H13" s="589">
        <v>391765</v>
      </c>
      <c r="I13" s="589">
        <v>439632</v>
      </c>
      <c r="J13" s="589">
        <v>542485</v>
      </c>
      <c r="K13" s="589">
        <v>523442</v>
      </c>
      <c r="L13" s="585">
        <v>-3.5103274744923807E-2</v>
      </c>
      <c r="M13" s="36"/>
    </row>
    <row r="14" spans="3:14" ht="15.75" customHeight="1">
      <c r="C14" s="586" t="s">
        <v>605</v>
      </c>
      <c r="D14" s="587"/>
      <c r="E14" s="587"/>
      <c r="F14" s="587"/>
      <c r="G14" s="587"/>
      <c r="H14" s="587"/>
      <c r="I14" s="587"/>
      <c r="J14" s="587"/>
      <c r="K14" s="587"/>
      <c r="L14" s="588"/>
      <c r="M14" s="36"/>
    </row>
    <row r="15" spans="3:14" s="34" customFormat="1" ht="15.75" customHeight="1">
      <c r="C15" s="581" t="s">
        <v>64</v>
      </c>
      <c r="D15" s="590">
        <v>0.1807669697402764</v>
      </c>
      <c r="E15" s="590">
        <v>0.35861411024099332</v>
      </c>
      <c r="F15" s="590">
        <v>0.63068090277740729</v>
      </c>
      <c r="G15" s="590">
        <v>0.63144563259426079</v>
      </c>
      <c r="H15" s="590">
        <v>0.49680771361304432</v>
      </c>
      <c r="I15" s="590">
        <v>0.57793217908467953</v>
      </c>
      <c r="J15" s="590">
        <v>0.5</v>
      </c>
      <c r="K15" s="667">
        <v>0.04</v>
      </c>
      <c r="L15" s="630">
        <v>-0.46</v>
      </c>
      <c r="M15" s="36"/>
    </row>
    <row r="16" spans="3:14" s="34" customFormat="1" ht="15.75" customHeight="1">
      <c r="C16" s="400" t="s">
        <v>65</v>
      </c>
      <c r="D16" s="401">
        <v>2.1308831964330159</v>
      </c>
      <c r="E16" s="401">
        <v>4.9973993550400495</v>
      </c>
      <c r="F16" s="401">
        <v>9.5901278954122819</v>
      </c>
      <c r="G16" s="401">
        <v>11.407525645625416</v>
      </c>
      <c r="H16" s="401">
        <v>9.5659389168055124</v>
      </c>
      <c r="I16" s="401">
        <v>10.497752577889985</v>
      </c>
      <c r="J16" s="401">
        <v>6.9</v>
      </c>
      <c r="K16" s="401">
        <v>0.5</v>
      </c>
      <c r="L16" s="578">
        <v>-6.4</v>
      </c>
      <c r="M16" s="36"/>
    </row>
    <row r="17" spans="3:15" s="34" customFormat="1" ht="15.75" customHeight="1">
      <c r="C17" s="400" t="s">
        <v>653</v>
      </c>
      <c r="D17" s="401">
        <v>80.976336196720126</v>
      </c>
      <c r="E17" s="401">
        <v>87.769214859311347</v>
      </c>
      <c r="F17" s="401">
        <v>80.630559664931127</v>
      </c>
      <c r="G17" s="401">
        <v>74.74873339723402</v>
      </c>
      <c r="H17" s="401">
        <v>71.293851124009706</v>
      </c>
      <c r="I17" s="401">
        <v>65.303184180655947</v>
      </c>
      <c r="J17" s="401">
        <v>66.8</v>
      </c>
      <c r="K17" s="401">
        <v>67.599999999999994</v>
      </c>
      <c r="L17" s="578">
        <v>0.79999999999999716</v>
      </c>
      <c r="M17" s="210"/>
    </row>
    <row r="18" spans="3:15" s="34" customFormat="1" ht="15.75" customHeight="1">
      <c r="C18" s="400" t="s">
        <v>654</v>
      </c>
      <c r="D18" s="401">
        <v>16.93</v>
      </c>
      <c r="E18" s="401">
        <v>13.39</v>
      </c>
      <c r="F18" s="401">
        <v>13.9</v>
      </c>
      <c r="G18" s="401">
        <v>13.957223579490099</v>
      </c>
      <c r="H18" s="401">
        <v>12.940718719654262</v>
      </c>
      <c r="I18" s="401">
        <v>13.428133299871666</v>
      </c>
      <c r="J18" s="401">
        <v>14.4459274691757</v>
      </c>
      <c r="K18" s="401">
        <v>14.4</v>
      </c>
      <c r="L18" s="578">
        <v>1E-4</v>
      </c>
      <c r="M18" s="36"/>
    </row>
    <row r="19" spans="3:15" s="34" customFormat="1" ht="15.75" customHeight="1">
      <c r="C19" s="400" t="s">
        <v>655</v>
      </c>
      <c r="D19" s="401">
        <v>16.619999999999997</v>
      </c>
      <c r="E19" s="401">
        <v>13.23</v>
      </c>
      <c r="F19" s="401">
        <v>10.555515751575157</v>
      </c>
      <c r="G19" s="401">
        <v>9.9337219059373343</v>
      </c>
      <c r="H19" s="401">
        <v>9.6758238298351849</v>
      </c>
      <c r="I19" s="401">
        <v>10.114554115402445</v>
      </c>
      <c r="J19" s="401">
        <v>11.4</v>
      </c>
      <c r="K19" s="401">
        <v>11.1</v>
      </c>
      <c r="L19" s="578">
        <v>-0.30000000000000071</v>
      </c>
      <c r="M19" s="36"/>
    </row>
    <row r="20" spans="3:15" s="34" customFormat="1" ht="15.75" customHeight="1">
      <c r="C20" s="400" t="s">
        <v>656</v>
      </c>
      <c r="D20" s="401">
        <v>7.1749177959278825</v>
      </c>
      <c r="E20" s="401">
        <v>7.2432153450400358</v>
      </c>
      <c r="F20" s="401">
        <v>4.9684271342307644</v>
      </c>
      <c r="G20" s="401">
        <v>4.7240359294013547</v>
      </c>
      <c r="H20" s="401">
        <v>5.3516221587706525</v>
      </c>
      <c r="I20" s="401">
        <v>6.109843146937906</v>
      </c>
      <c r="J20" s="401">
        <v>7</v>
      </c>
      <c r="K20" s="401">
        <v>8.9</v>
      </c>
      <c r="L20" s="578">
        <v>1.9000000000000004</v>
      </c>
      <c r="M20" s="36"/>
    </row>
    <row r="21" spans="3:15" s="34" customFormat="1" ht="15.75" customHeight="1">
      <c r="C21" s="408" t="s">
        <v>657</v>
      </c>
      <c r="D21" s="591">
        <v>4.1557282297724223</v>
      </c>
      <c r="E21" s="591">
        <v>3.6257907310881783</v>
      </c>
      <c r="F21" s="591">
        <v>4.1120163979265651</v>
      </c>
      <c r="G21" s="591">
        <v>3.7564254256590797</v>
      </c>
      <c r="H21" s="591">
        <v>3.5829059042062497</v>
      </c>
      <c r="I21" s="591">
        <v>3.8139079731171832</v>
      </c>
      <c r="J21" s="591">
        <v>3.6</v>
      </c>
      <c r="K21" s="591">
        <v>3.7</v>
      </c>
      <c r="L21" s="592">
        <v>0.10000000000000009</v>
      </c>
      <c r="M21" s="36"/>
      <c r="O21" s="646"/>
    </row>
    <row r="22" spans="3:15" s="34" customFormat="1" ht="15.75" customHeight="1">
      <c r="C22" s="586" t="s">
        <v>606</v>
      </c>
      <c r="D22" s="587"/>
      <c r="E22" s="587"/>
      <c r="F22" s="587"/>
      <c r="G22" s="587"/>
      <c r="H22" s="587"/>
      <c r="I22" s="587"/>
      <c r="J22" s="587"/>
      <c r="K22" s="587"/>
      <c r="L22" s="593"/>
      <c r="M22" s="36"/>
    </row>
    <row r="23" spans="3:15" s="34" customFormat="1" ht="15.75" customHeight="1">
      <c r="C23" s="581" t="s">
        <v>48</v>
      </c>
      <c r="D23" s="582">
        <v>1154</v>
      </c>
      <c r="E23" s="582">
        <v>1323</v>
      </c>
      <c r="F23" s="658">
        <f>'11.1 - Zatrudnienie'!C7</f>
        <v>1496</v>
      </c>
      <c r="G23" s="658">
        <f>'11.1 - Zatrudnienie'!D7</f>
        <v>1571.325</v>
      </c>
      <c r="H23" s="658">
        <f>'11.1 - Zatrudnienie'!E7</f>
        <v>1700.175</v>
      </c>
      <c r="I23" s="658">
        <v>1633</v>
      </c>
      <c r="J23" s="658">
        <f>'11.1 - Zatrudnienie'!G7</f>
        <v>1618</v>
      </c>
      <c r="K23" s="658">
        <f>'11.1 - Zatrudnienie'!H7</f>
        <v>1546</v>
      </c>
      <c r="L23" s="659">
        <v>-4.4499381953028383E-2</v>
      </c>
      <c r="M23" s="36"/>
    </row>
    <row r="24" spans="3:15" s="34" customFormat="1" ht="15.75" customHeight="1">
      <c r="C24" s="400" t="s">
        <v>49</v>
      </c>
      <c r="D24" s="407">
        <v>57</v>
      </c>
      <c r="E24" s="407">
        <v>74</v>
      </c>
      <c r="F24" s="407">
        <v>161</v>
      </c>
      <c r="G24" s="407">
        <v>227</v>
      </c>
      <c r="H24" s="407">
        <v>295</v>
      </c>
      <c r="I24" s="407">
        <v>293</v>
      </c>
      <c r="J24" s="407">
        <v>284</v>
      </c>
      <c r="K24" s="407">
        <v>217</v>
      </c>
      <c r="L24" s="660">
        <v>-0.2359154929577465</v>
      </c>
      <c r="M24" s="36"/>
    </row>
    <row r="25" spans="3:15" s="34" customFormat="1" ht="15.75" customHeight="1">
      <c r="C25" s="408" t="s">
        <v>67</v>
      </c>
      <c r="D25" s="409">
        <v>491</v>
      </c>
      <c r="E25" s="409">
        <v>813</v>
      </c>
      <c r="F25" s="409">
        <v>1072</v>
      </c>
      <c r="G25" s="409">
        <v>1296.7139999999999</v>
      </c>
      <c r="H25" s="409">
        <f>1423.707+1</f>
        <v>1424.7070000000001</v>
      </c>
      <c r="I25" s="409">
        <v>1432.279</v>
      </c>
      <c r="J25" s="409">
        <v>1484.175</v>
      </c>
      <c r="K25" s="409">
        <v>1309.9079999999999</v>
      </c>
      <c r="L25" s="579">
        <v>-0.11741674667744706</v>
      </c>
      <c r="M25" s="36"/>
    </row>
    <row r="26" spans="3:15">
      <c r="C26" s="226"/>
      <c r="D26" s="227"/>
      <c r="E26" s="227"/>
      <c r="F26" s="227"/>
      <c r="G26" s="227"/>
      <c r="H26" s="227"/>
      <c r="I26" s="227"/>
      <c r="J26" s="227"/>
      <c r="K26" s="227"/>
      <c r="L26" s="580"/>
      <c r="M26" s="36"/>
    </row>
    <row r="27" spans="3:15" s="38" customFormat="1">
      <c r="I27" s="39"/>
      <c r="K27" s="616"/>
    </row>
    <row r="28" spans="3:15" s="38" customFormat="1" ht="13.5" customHeight="1">
      <c r="C28" s="38" t="s">
        <v>161</v>
      </c>
      <c r="H28" s="203"/>
      <c r="I28" s="203"/>
      <c r="J28" s="204"/>
      <c r="K28" s="203"/>
    </row>
    <row r="29" spans="3:15" s="38" customFormat="1">
      <c r="C29" s="38" t="s">
        <v>160</v>
      </c>
      <c r="H29" s="203"/>
      <c r="I29" s="203"/>
      <c r="J29" s="204"/>
      <c r="K29" s="203"/>
    </row>
    <row r="30" spans="3:15" s="38" customFormat="1" ht="25.5" customHeight="1"/>
    <row r="31" spans="3:15" s="38" customFormat="1" ht="25.5" customHeight="1">
      <c r="C31" s="37" t="s">
        <v>102</v>
      </c>
      <c r="D31" s="37"/>
      <c r="E31" s="37"/>
      <c r="F31" s="37"/>
      <c r="G31" s="37"/>
      <c r="H31" s="37"/>
    </row>
    <row r="32" spans="3:15" ht="25.5" customHeight="1">
      <c r="C32" s="1127" t="s">
        <v>103</v>
      </c>
      <c r="D32" s="1127"/>
      <c r="E32" s="1127"/>
      <c r="F32" s="1127"/>
      <c r="G32" s="1127"/>
      <c r="H32" s="1127"/>
    </row>
    <row r="33" spans="3:8" ht="25.5" customHeight="1">
      <c r="C33" s="1127" t="s">
        <v>104</v>
      </c>
      <c r="D33" s="1127"/>
      <c r="E33" s="1127"/>
      <c r="F33" s="1127"/>
      <c r="G33" s="1127"/>
      <c r="H33" s="1127"/>
    </row>
    <row r="34" spans="3:8" ht="25.5" customHeight="1">
      <c r="C34" s="1127" t="s">
        <v>647</v>
      </c>
      <c r="D34" s="1127"/>
      <c r="E34" s="1127"/>
      <c r="F34" s="1127"/>
      <c r="G34" s="1127"/>
      <c r="H34" s="1127"/>
    </row>
    <row r="35" spans="3:8" ht="25.5" customHeight="1">
      <c r="C35" s="201" t="s">
        <v>648</v>
      </c>
      <c r="D35" s="201"/>
      <c r="E35" s="201"/>
      <c r="F35" s="201"/>
      <c r="G35" s="201"/>
      <c r="H35" s="201"/>
    </row>
  </sheetData>
  <mergeCells count="3">
    <mergeCell ref="C32:H32"/>
    <mergeCell ref="C33:H33"/>
    <mergeCell ref="C34:H34"/>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S18"/>
  <sheetViews>
    <sheetView workbookViewId="0">
      <selection activeCell="F26" sqref="F26"/>
    </sheetView>
  </sheetViews>
  <sheetFormatPr defaultColWidth="9.140625" defaultRowHeight="11.25" customHeight="1"/>
  <cols>
    <col min="1" max="1" width="34.28515625" style="868" customWidth="1"/>
    <col min="2" max="7" width="11.42578125" style="868" customWidth="1"/>
    <col min="8" max="9" width="9.140625" style="868" customWidth="1"/>
    <col min="10" max="10" width="18.42578125" style="868" bestFit="1" customWidth="1"/>
    <col min="11" max="19" width="9.140625" style="868" customWidth="1"/>
    <col min="20" max="16384" width="9.140625" style="868"/>
  </cols>
  <sheetData>
    <row r="1" spans="1:19" s="962" customFormat="1" ht="16.5" customHeight="1">
      <c r="A1" s="960" t="s">
        <v>789</v>
      </c>
      <c r="B1" s="960"/>
      <c r="C1" s="960"/>
      <c r="D1" s="960"/>
      <c r="E1" s="960"/>
      <c r="F1" s="961"/>
      <c r="G1" s="961"/>
      <c r="K1" s="962">
        <v>2009</v>
      </c>
      <c r="L1" s="962">
        <v>2010</v>
      </c>
      <c r="M1" s="962">
        <v>2011</v>
      </c>
      <c r="N1" s="962">
        <v>2012</v>
      </c>
      <c r="O1" s="962">
        <v>2013</v>
      </c>
      <c r="P1" s="962">
        <v>2014</v>
      </c>
      <c r="Q1" s="962">
        <v>2015</v>
      </c>
      <c r="R1" s="962">
        <v>2016</v>
      </c>
    </row>
    <row r="2" spans="1:19" ht="27" customHeight="1">
      <c r="A2" s="174"/>
      <c r="B2" s="1192">
        <v>2016</v>
      </c>
      <c r="C2" s="1192"/>
      <c r="D2" s="1192">
        <v>2015</v>
      </c>
      <c r="E2" s="1192"/>
      <c r="F2" s="1193" t="s">
        <v>790</v>
      </c>
      <c r="G2" s="1193"/>
      <c r="J2" s="868" t="s">
        <v>791</v>
      </c>
      <c r="K2" s="963">
        <v>33.804000000000002</v>
      </c>
      <c r="L2" s="963">
        <v>9.673</v>
      </c>
      <c r="M2" s="963">
        <v>12.877000000000001</v>
      </c>
      <c r="N2" s="963">
        <v>25.099</v>
      </c>
      <c r="O2" s="963">
        <v>42.398000000000003</v>
      </c>
      <c r="P2" s="963">
        <v>61.012999999999998</v>
      </c>
      <c r="Q2" s="963">
        <v>65.158000000000001</v>
      </c>
      <c r="R2" s="963">
        <v>100.496</v>
      </c>
    </row>
    <row r="3" spans="1:19" s="964" customFormat="1" ht="18" customHeight="1">
      <c r="A3" s="174"/>
      <c r="B3" s="709" t="s">
        <v>1040</v>
      </c>
      <c r="C3" s="709" t="s">
        <v>1041</v>
      </c>
      <c r="D3" s="709" t="s">
        <v>1040</v>
      </c>
      <c r="E3" s="709" t="s">
        <v>1041</v>
      </c>
      <c r="F3" s="1194"/>
      <c r="G3" s="1194"/>
      <c r="J3" s="868" t="s">
        <v>792</v>
      </c>
      <c r="K3" s="965"/>
      <c r="L3" s="58">
        <v>4.3507349682112189E-3</v>
      </c>
      <c r="M3" s="58">
        <v>4.0522604676932819E-3</v>
      </c>
      <c r="N3" s="58">
        <v>5.9296372143631208E-3</v>
      </c>
      <c r="O3" s="58">
        <v>8.6071164756450717E-3</v>
      </c>
      <c r="P3" s="58">
        <v>1.1660235393633754E-2</v>
      </c>
      <c r="Q3" s="58">
        <v>1.2027159380517334E-2</v>
      </c>
      <c r="R3" s="58">
        <v>1.8294110842916645E-2</v>
      </c>
      <c r="S3" s="966"/>
    </row>
    <row r="4" spans="1:19" s="964" customFormat="1" ht="12.75" customHeight="1">
      <c r="A4" s="967" t="s">
        <v>793</v>
      </c>
      <c r="B4" s="968">
        <v>-100496</v>
      </c>
      <c r="C4" s="968">
        <v>-11817</v>
      </c>
      <c r="D4" s="968">
        <v>-65158</v>
      </c>
      <c r="E4" s="968">
        <v>-2149</v>
      </c>
      <c r="F4" s="968">
        <v>-35338</v>
      </c>
      <c r="G4" s="969">
        <v>0.54234322723226613</v>
      </c>
    </row>
    <row r="5" spans="1:19" s="973" customFormat="1" ht="12.75" customHeight="1">
      <c r="A5" s="970" t="s">
        <v>794</v>
      </c>
      <c r="B5" s="971">
        <v>-102931</v>
      </c>
      <c r="C5" s="971">
        <v>-13762</v>
      </c>
      <c r="D5" s="971">
        <v>-58639</v>
      </c>
      <c r="E5" s="971">
        <v>-3427</v>
      </c>
      <c r="F5" s="971">
        <v>-44292</v>
      </c>
      <c r="G5" s="972">
        <v>0.75533348113030585</v>
      </c>
      <c r="H5" s="964"/>
    </row>
    <row r="6" spans="1:19" s="973" customFormat="1" ht="12.75" customHeight="1">
      <c r="A6" s="974" t="s">
        <v>990</v>
      </c>
      <c r="B6" s="975">
        <v>-183</v>
      </c>
      <c r="C6" s="975">
        <v>35</v>
      </c>
      <c r="D6" s="975">
        <v>-741</v>
      </c>
      <c r="E6" s="975">
        <v>109</v>
      </c>
      <c r="F6" s="976">
        <v>558</v>
      </c>
      <c r="G6" s="977">
        <v>-0.75303643724696356</v>
      </c>
      <c r="H6" s="964"/>
    </row>
    <row r="7" spans="1:19" s="973" customFormat="1" ht="12.75" customHeight="1">
      <c r="A7" s="974" t="s">
        <v>1042</v>
      </c>
      <c r="B7" s="975">
        <v>-95980</v>
      </c>
      <c r="C7" s="975">
        <v>-13784</v>
      </c>
      <c r="D7" s="975">
        <v>-53032</v>
      </c>
      <c r="E7" s="975">
        <v>-4792</v>
      </c>
      <c r="F7" s="976">
        <v>-42948</v>
      </c>
      <c r="G7" s="977">
        <v>0.80985065620757268</v>
      </c>
      <c r="H7" s="964"/>
    </row>
    <row r="8" spans="1:19" s="973" customFormat="1" ht="12.75" customHeight="1">
      <c r="A8" s="974" t="s">
        <v>988</v>
      </c>
      <c r="B8" s="978">
        <v>-5513</v>
      </c>
      <c r="C8" s="978">
        <v>-100</v>
      </c>
      <c r="D8" s="978">
        <v>-2874</v>
      </c>
      <c r="E8" s="978">
        <v>106</v>
      </c>
      <c r="F8" s="979">
        <v>-2639</v>
      </c>
      <c r="G8" s="980">
        <v>0.91823242867084209</v>
      </c>
      <c r="H8" s="964"/>
    </row>
    <row r="9" spans="1:19" s="973" customFormat="1" ht="12.75" customHeight="1">
      <c r="A9" s="981" t="s">
        <v>989</v>
      </c>
      <c r="B9" s="978">
        <v>-709</v>
      </c>
      <c r="C9" s="978">
        <v>126</v>
      </c>
      <c r="D9" s="978">
        <v>-1722</v>
      </c>
      <c r="E9" s="978">
        <v>1047</v>
      </c>
      <c r="F9" s="979">
        <v>1013</v>
      </c>
      <c r="G9" s="980">
        <v>-0.5882694541231126</v>
      </c>
      <c r="H9" s="964"/>
    </row>
    <row r="10" spans="1:19" s="964" customFormat="1" ht="12.75" customHeight="1">
      <c r="A10" s="982" t="s">
        <v>991</v>
      </c>
      <c r="B10" s="983">
        <v>-546</v>
      </c>
      <c r="C10" s="983">
        <v>-39</v>
      </c>
      <c r="D10" s="983">
        <v>-270</v>
      </c>
      <c r="E10" s="983">
        <v>103</v>
      </c>
      <c r="F10" s="984">
        <v>-276</v>
      </c>
      <c r="G10" s="985">
        <v>1.0222222222222221</v>
      </c>
    </row>
    <row r="11" spans="1:19" s="964" customFormat="1" ht="12.75" customHeight="1">
      <c r="A11" s="986" t="s">
        <v>52</v>
      </c>
      <c r="B11" s="987">
        <v>2456</v>
      </c>
      <c r="C11" s="987">
        <v>1966</v>
      </c>
      <c r="D11" s="987">
        <v>-6567</v>
      </c>
      <c r="E11" s="987">
        <v>1275</v>
      </c>
      <c r="F11" s="987">
        <v>9023</v>
      </c>
      <c r="G11" s="988">
        <v>-1.3739911679610173</v>
      </c>
    </row>
    <row r="12" spans="1:19" s="973" customFormat="1" ht="12.75" customHeight="1">
      <c r="A12" s="970" t="s">
        <v>11</v>
      </c>
      <c r="B12" s="971">
        <v>-21</v>
      </c>
      <c r="C12" s="971">
        <v>-21</v>
      </c>
      <c r="D12" s="971">
        <v>48</v>
      </c>
      <c r="E12" s="971">
        <v>3</v>
      </c>
      <c r="F12" s="971">
        <v>-69</v>
      </c>
      <c r="G12" s="972">
        <v>-1.4375</v>
      </c>
      <c r="H12" s="964"/>
    </row>
    <row r="13" spans="1:19" s="993" customFormat="1" ht="11.25" customHeight="1">
      <c r="A13" s="989"/>
      <c r="B13" s="990"/>
      <c r="C13" s="990"/>
      <c r="D13" s="990"/>
      <c r="E13" s="990"/>
      <c r="F13" s="991"/>
      <c r="G13" s="992"/>
    </row>
    <row r="14" spans="1:19" s="993" customFormat="1" ht="11.25" customHeight="1">
      <c r="B14" s="994"/>
      <c r="C14" s="994"/>
      <c r="D14" s="994"/>
    </row>
    <row r="15" spans="1:19" s="995" customFormat="1" ht="11.25" customHeight="1">
      <c r="B15" s="996"/>
      <c r="C15" s="996"/>
    </row>
    <row r="16" spans="1:19" s="995" customFormat="1" ht="11.25" customHeight="1">
      <c r="B16" s="996"/>
      <c r="C16" s="996"/>
    </row>
    <row r="17" spans="2:2" ht="11.25" customHeight="1">
      <c r="B17" s="997"/>
    </row>
    <row r="18" spans="2:2" ht="11.25" customHeight="1">
      <c r="B18" s="998"/>
    </row>
  </sheetData>
  <mergeCells count="3">
    <mergeCell ref="B2:C2"/>
    <mergeCell ref="D2:E2"/>
    <mergeCell ref="F2:G3"/>
  </mergeCells>
  <dataValidations count="1">
    <dataValidation allowBlank="1" showInputMessage="1" showErrorMessage="1" sqref="A5:A13"/>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AU52"/>
  <sheetViews>
    <sheetView zoomScaleNormal="100" workbookViewId="0">
      <selection activeCell="H15" sqref="H15"/>
    </sheetView>
  </sheetViews>
  <sheetFormatPr defaultColWidth="11.42578125" defaultRowHeight="12.75"/>
  <cols>
    <col min="1" max="1" width="24" style="263" bestFit="1" customWidth="1"/>
    <col min="2" max="3" width="10.42578125" style="263" customWidth="1"/>
    <col min="4" max="19" width="11.42578125" style="263" customWidth="1"/>
    <col min="20" max="16384" width="11.42578125" style="263"/>
  </cols>
  <sheetData>
    <row r="1" spans="1:19" s="672" customFormat="1" ht="17.25" customHeight="1">
      <c r="B1" s="672">
        <v>2009</v>
      </c>
      <c r="C1" s="672">
        <v>2010</v>
      </c>
      <c r="D1" s="672">
        <v>2011</v>
      </c>
      <c r="E1" s="673">
        <v>2012</v>
      </c>
      <c r="F1" s="672">
        <v>2013</v>
      </c>
      <c r="G1" s="672">
        <v>2014</v>
      </c>
      <c r="H1" s="672">
        <v>2015</v>
      </c>
      <c r="I1" s="672">
        <v>2016</v>
      </c>
    </row>
    <row r="2" spans="1:19" ht="18" customHeight="1">
      <c r="A2" s="674" t="s">
        <v>732</v>
      </c>
      <c r="B2" s="675">
        <v>105.80085986999998</v>
      </c>
      <c r="C2" s="675">
        <v>106.705712831429</v>
      </c>
      <c r="D2" s="675">
        <v>151.818899845511</v>
      </c>
      <c r="E2" s="675">
        <v>185.40285738</v>
      </c>
      <c r="F2" s="675">
        <v>211.297</v>
      </c>
      <c r="G2" s="675">
        <v>254.18</v>
      </c>
      <c r="H2" s="675">
        <v>250.178</v>
      </c>
      <c r="I2" s="675">
        <v>251.04</v>
      </c>
      <c r="J2" s="675"/>
      <c r="K2" s="680"/>
      <c r="L2" s="680"/>
      <c r="M2" s="680"/>
      <c r="N2" s="680"/>
      <c r="O2" s="680"/>
      <c r="P2" s="680"/>
      <c r="Q2" s="680"/>
      <c r="R2" s="680"/>
      <c r="S2" s="676"/>
    </row>
    <row r="3" spans="1:19" ht="22.5" customHeight="1">
      <c r="A3" s="674" t="s">
        <v>733</v>
      </c>
      <c r="B3" s="675">
        <v>53.057760820000006</v>
      </c>
      <c r="C3" s="675">
        <v>55.579837220886006</v>
      </c>
      <c r="D3" s="675">
        <v>58.77920135410757</v>
      </c>
      <c r="E3" s="675">
        <v>56.449142620000003</v>
      </c>
      <c r="F3" s="675">
        <v>42.207000000000001</v>
      </c>
      <c r="G3" s="675">
        <v>39.457999999999998</v>
      </c>
      <c r="H3" s="675">
        <v>34.944000000000003</v>
      </c>
      <c r="I3" s="675">
        <v>32.558</v>
      </c>
      <c r="J3" s="675"/>
      <c r="K3" s="999" t="s">
        <v>1043</v>
      </c>
      <c r="L3" s="1000" t="s">
        <v>1044</v>
      </c>
      <c r="M3" s="1000" t="s">
        <v>710</v>
      </c>
      <c r="N3" s="1125" t="s">
        <v>1140</v>
      </c>
      <c r="O3" s="1000" t="s">
        <v>1045</v>
      </c>
      <c r="P3" s="1001" t="s">
        <v>1046</v>
      </c>
      <c r="Q3" s="999" t="s">
        <v>1047</v>
      </c>
      <c r="R3" s="1000"/>
      <c r="S3" s="680"/>
    </row>
    <row r="4" spans="1:19" s="681" customFormat="1">
      <c r="A4" s="674" t="s">
        <v>736</v>
      </c>
      <c r="B4" s="675">
        <v>61.637296300000003</v>
      </c>
      <c r="C4" s="675">
        <v>57.787291160000002</v>
      </c>
      <c r="D4" s="675">
        <v>46.776562499999997</v>
      </c>
      <c r="E4" s="675">
        <v>46.265000000000001</v>
      </c>
      <c r="F4" s="675">
        <v>36.779000000000003</v>
      </c>
      <c r="G4" s="675">
        <v>37.792999999999999</v>
      </c>
      <c r="H4" s="675">
        <v>40.604999999999997</v>
      </c>
      <c r="I4" s="675">
        <v>50.514000000000003</v>
      </c>
      <c r="J4" s="675"/>
      <c r="K4" s="682"/>
      <c r="L4" s="682">
        <v>6.3529999999999998</v>
      </c>
      <c r="M4" s="682">
        <v>7.2149999999999999</v>
      </c>
      <c r="N4" s="682">
        <v>4.5129999999999999</v>
      </c>
      <c r="O4" s="682">
        <v>-1.8109999999999999</v>
      </c>
      <c r="P4" s="682">
        <v>-1.8109999999999999</v>
      </c>
      <c r="Q4" s="682">
        <v>-38.499000000000002</v>
      </c>
      <c r="R4" s="682"/>
      <c r="S4" s="682"/>
    </row>
    <row r="5" spans="1:19">
      <c r="B5" s="675">
        <v>221.49591698999998</v>
      </c>
      <c r="C5" s="675">
        <v>221.07284121231498</v>
      </c>
      <c r="D5" s="675">
        <v>258.37466369961857</v>
      </c>
      <c r="E5" s="675">
        <v>287.11700000000002</v>
      </c>
      <c r="F5" s="675">
        <v>290.28300000000002</v>
      </c>
      <c r="G5" s="675">
        <v>331.43100000000004</v>
      </c>
      <c r="H5" s="675">
        <v>325.72700000000003</v>
      </c>
      <c r="I5" s="675">
        <v>335.11200000000002</v>
      </c>
      <c r="J5" s="675"/>
      <c r="K5" s="682">
        <v>6.3529999999999998</v>
      </c>
      <c r="L5" s="682">
        <v>10.401999999999999</v>
      </c>
      <c r="M5" s="683">
        <v>9.5399999999999991</v>
      </c>
      <c r="N5" s="683">
        <v>2.702</v>
      </c>
      <c r="O5" s="684">
        <v>5.48</v>
      </c>
      <c r="P5" s="683">
        <v>-38.499000000000002</v>
      </c>
      <c r="Q5" s="683">
        <v>-0.96799999999999642</v>
      </c>
      <c r="R5" s="682">
        <v>39.466999999999999</v>
      </c>
      <c r="S5" s="682"/>
    </row>
    <row r="7" spans="1:19" ht="15">
      <c r="A7" s="672"/>
      <c r="B7" s="672"/>
      <c r="C7" s="672"/>
      <c r="D7" s="672"/>
      <c r="E7" s="672"/>
      <c r="F7" s="672"/>
      <c r="G7" s="672"/>
      <c r="H7" s="672"/>
      <c r="I7" s="672"/>
      <c r="J7" s="672"/>
    </row>
    <row r="10" spans="1:19" s="681" customFormat="1">
      <c r="A10" s="685"/>
      <c r="B10" s="685"/>
      <c r="C10" s="685"/>
      <c r="D10" s="685"/>
    </row>
    <row r="14" spans="1:19" s="681" customFormat="1">
      <c r="A14" s="685"/>
      <c r="B14" s="685"/>
      <c r="C14" s="685"/>
      <c r="D14" s="685"/>
      <c r="E14" s="685"/>
      <c r="F14" s="685"/>
      <c r="G14" s="685"/>
      <c r="H14" s="685"/>
      <c r="I14" s="685"/>
      <c r="J14" s="685"/>
      <c r="K14" s="685"/>
      <c r="L14" s="685"/>
      <c r="M14" s="685"/>
    </row>
    <row r="19" spans="1:47" ht="11.25" customHeight="1"/>
    <row r="20" spans="1:47" ht="13.5" customHeight="1"/>
    <row r="22" spans="1:47">
      <c r="F22" s="686"/>
      <c r="G22" s="686"/>
      <c r="H22" s="686"/>
      <c r="I22" s="686"/>
      <c r="J22" s="686"/>
      <c r="K22" s="686"/>
      <c r="L22" s="686"/>
      <c r="M22" s="686"/>
      <c r="N22" s="686"/>
      <c r="O22" s="686"/>
      <c r="P22" s="686"/>
      <c r="Q22" s="686"/>
    </row>
    <row r="23" spans="1:47" s="681" customFormat="1">
      <c r="A23" s="685"/>
      <c r="B23" s="685"/>
      <c r="C23" s="685"/>
      <c r="D23" s="685"/>
      <c r="E23" s="685"/>
      <c r="F23" s="687"/>
      <c r="G23" s="687"/>
      <c r="H23" s="687"/>
      <c r="I23" s="687"/>
      <c r="J23" s="687"/>
      <c r="K23" s="687"/>
      <c r="L23" s="687"/>
      <c r="M23" s="687"/>
      <c r="N23" s="687"/>
      <c r="O23" s="687"/>
      <c r="P23" s="687"/>
      <c r="Q23" s="687"/>
    </row>
    <row r="25" spans="1:47" ht="38.25">
      <c r="A25" s="688"/>
      <c r="H25" s="678" t="s">
        <v>734</v>
      </c>
      <c r="I25" s="678" t="s">
        <v>1029</v>
      </c>
      <c r="J25" s="678" t="s">
        <v>1030</v>
      </c>
      <c r="K25" s="1124" t="s">
        <v>1140</v>
      </c>
      <c r="L25" s="678" t="s">
        <v>1048</v>
      </c>
      <c r="M25" s="679" t="s">
        <v>730</v>
      </c>
      <c r="N25" s="678" t="s">
        <v>735</v>
      </c>
      <c r="O25" s="678"/>
    </row>
    <row r="26" spans="1:47">
      <c r="H26" s="682"/>
      <c r="I26" s="682">
        <v>10.850999999999999</v>
      </c>
      <c r="J26" s="682">
        <v>10.850999999999999</v>
      </c>
      <c r="K26" s="682">
        <v>10.953999999999999</v>
      </c>
      <c r="L26" s="682">
        <v>8.7679999999999989</v>
      </c>
      <c r="M26" s="682">
        <v>8.7679999999999989</v>
      </c>
      <c r="N26" s="682"/>
    </row>
    <row r="27" spans="1:47" s="681" customFormat="1">
      <c r="A27" s="263"/>
      <c r="B27" s="263"/>
      <c r="C27" s="263"/>
      <c r="D27" s="263"/>
      <c r="E27" s="263"/>
      <c r="F27" s="263"/>
      <c r="G27" s="263"/>
      <c r="H27" s="682">
        <v>13.231999999999999</v>
      </c>
      <c r="I27" s="684">
        <v>2.3809999999999998</v>
      </c>
      <c r="J27" s="689">
        <v>0.995</v>
      </c>
      <c r="K27" s="683">
        <v>0.89200000000000002</v>
      </c>
      <c r="L27" s="682">
        <v>2.1859999999999999</v>
      </c>
      <c r="M27" s="682">
        <v>3.161</v>
      </c>
      <c r="N27" s="683">
        <v>11.93</v>
      </c>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row>
    <row r="37" spans="1:47" s="681" customFormat="1">
      <c r="A37" s="263"/>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row>
    <row r="41" spans="1:47" s="681" customFormat="1">
      <c r="A41" s="263"/>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row>
    <row r="45" spans="1:47">
      <c r="F45" s="686"/>
      <c r="G45" s="686"/>
      <c r="H45" s="686"/>
      <c r="I45" s="686"/>
      <c r="J45" s="686"/>
      <c r="K45" s="686"/>
      <c r="L45" s="686"/>
      <c r="M45" s="686"/>
      <c r="N45" s="686"/>
      <c r="O45" s="686"/>
      <c r="P45" s="686"/>
      <c r="Q45" s="686"/>
      <c r="R45" s="686"/>
      <c r="S45" s="686"/>
      <c r="T45" s="686"/>
      <c r="U45" s="686"/>
    </row>
    <row r="46" spans="1:47">
      <c r="F46" s="690"/>
      <c r="G46" s="690"/>
      <c r="H46" s="690"/>
      <c r="I46" s="690"/>
      <c r="J46" s="690"/>
      <c r="K46" s="690"/>
      <c r="L46" s="690"/>
      <c r="M46" s="690"/>
      <c r="N46" s="690"/>
      <c r="O46" s="690"/>
      <c r="P46" s="690"/>
      <c r="Q46" s="690"/>
      <c r="R46" s="686"/>
      <c r="S46" s="686"/>
      <c r="T46" s="686"/>
      <c r="U46" s="686"/>
    </row>
    <row r="50" spans="8:17" ht="38.25">
      <c r="H50" s="677" t="s">
        <v>729</v>
      </c>
      <c r="I50" s="678" t="s">
        <v>1029</v>
      </c>
      <c r="J50" s="678" t="s">
        <v>1030</v>
      </c>
      <c r="K50" s="678" t="s">
        <v>737</v>
      </c>
      <c r="L50" s="1124" t="s">
        <v>1140</v>
      </c>
      <c r="M50" s="678" t="s">
        <v>1048</v>
      </c>
      <c r="N50" s="677" t="s">
        <v>731</v>
      </c>
    </row>
    <row r="51" spans="8:17">
      <c r="H51" s="682"/>
      <c r="I51" s="682">
        <v>25.523</v>
      </c>
      <c r="J51" s="691">
        <v>25.29</v>
      </c>
      <c r="K51" s="682">
        <v>25.29</v>
      </c>
      <c r="L51" s="682">
        <v>35.432000000000002</v>
      </c>
      <c r="M51" s="682">
        <v>34.724000000000004</v>
      </c>
      <c r="N51" s="682"/>
      <c r="Q51" s="682"/>
    </row>
    <row r="52" spans="8:17">
      <c r="H52" s="682">
        <v>25.523</v>
      </c>
      <c r="I52" s="684">
        <v>0.85799999999999998</v>
      </c>
      <c r="J52" s="682">
        <v>1.091</v>
      </c>
      <c r="K52" s="692">
        <v>10.141999999999999</v>
      </c>
      <c r="L52" s="693">
        <v>0.33</v>
      </c>
      <c r="M52" s="682">
        <v>0.378</v>
      </c>
      <c r="N52" s="683">
        <v>34.723999999999997</v>
      </c>
      <c r="Q52" s="683"/>
    </row>
  </sheetData>
  <pageMargins left="0.74803149606299213" right="0.74803149606299213" top="0.98425196850393704" bottom="0.98425196850393704" header="0.51181102362204722" footer="0.51181102362204722"/>
  <pageSetup paperSize="9" scale="1"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G25"/>
  <sheetViews>
    <sheetView zoomScaleSheetLayoutView="96" workbookViewId="0">
      <selection activeCell="E6" sqref="E6"/>
    </sheetView>
  </sheetViews>
  <sheetFormatPr defaultColWidth="9.140625" defaultRowHeight="12.75"/>
  <cols>
    <col min="1" max="1" width="5" style="52" customWidth="1"/>
    <col min="2" max="2" width="63.5703125" style="52" customWidth="1"/>
    <col min="3" max="3" width="11.85546875" style="52" customWidth="1"/>
    <col min="4" max="4" width="11.28515625" style="52" customWidth="1"/>
    <col min="5" max="5" width="12.7109375" style="52" customWidth="1"/>
    <col min="6" max="6" width="12.28515625" style="62" customWidth="1"/>
    <col min="7" max="7" width="9.140625" style="52" customWidth="1"/>
    <col min="8" max="16384" width="9.140625" style="52"/>
  </cols>
  <sheetData>
    <row r="1" spans="2:7" s="120" customFormat="1" ht="16.5" customHeight="1">
      <c r="B1" s="114" t="s">
        <v>682</v>
      </c>
      <c r="C1" s="114"/>
      <c r="D1" s="114"/>
      <c r="E1" s="114"/>
      <c r="F1" s="121"/>
    </row>
    <row r="2" spans="2:7" s="122" customFormat="1" ht="30" customHeight="1">
      <c r="B2" s="251"/>
      <c r="C2" s="222" t="s">
        <v>984</v>
      </c>
      <c r="D2" s="222" t="s">
        <v>986</v>
      </c>
      <c r="E2" s="221" t="s">
        <v>695</v>
      </c>
      <c r="F2" s="123"/>
    </row>
    <row r="3" spans="2:7" ht="15.75" customHeight="1">
      <c r="B3" s="473" t="s">
        <v>719</v>
      </c>
      <c r="C3" s="474">
        <v>0.5</v>
      </c>
      <c r="D3" s="474">
        <v>6.9</v>
      </c>
      <c r="E3" s="475">
        <v>-6.4</v>
      </c>
      <c r="F3" s="123"/>
    </row>
    <row r="4" spans="2:7" ht="15.75" customHeight="1">
      <c r="B4" s="476" t="s">
        <v>720</v>
      </c>
      <c r="C4" s="666">
        <v>0.04</v>
      </c>
      <c r="D4" s="477">
        <v>0.5</v>
      </c>
      <c r="E4" s="668">
        <v>-0.46</v>
      </c>
      <c r="F4" s="123"/>
    </row>
    <row r="5" spans="2:7" ht="15.75" customHeight="1">
      <c r="B5" s="476" t="s">
        <v>721</v>
      </c>
      <c r="C5" s="477">
        <v>67.599999999999994</v>
      </c>
      <c r="D5" s="477">
        <v>66.8</v>
      </c>
      <c r="E5" s="478">
        <v>0.79999999999999716</v>
      </c>
      <c r="F5" s="123"/>
    </row>
    <row r="6" spans="2:7" ht="15.75" customHeight="1">
      <c r="B6" s="476" t="s">
        <v>722</v>
      </c>
      <c r="C6" s="477">
        <v>3.7</v>
      </c>
      <c r="D6" s="477">
        <v>3.6</v>
      </c>
      <c r="E6" s="478">
        <v>0.10000000000000009</v>
      </c>
      <c r="F6" s="123"/>
    </row>
    <row r="7" spans="2:7" ht="15.75" customHeight="1">
      <c r="B7" s="476" t="s">
        <v>723</v>
      </c>
      <c r="C7" s="477">
        <v>14.366231539288259</v>
      </c>
      <c r="D7" s="477">
        <v>14.4</v>
      </c>
      <c r="E7" s="478">
        <v>9.9999997000000003E-5</v>
      </c>
      <c r="F7" s="123"/>
    </row>
    <row r="8" spans="2:7" ht="15.75" customHeight="1">
      <c r="B8" s="479" t="s">
        <v>724</v>
      </c>
      <c r="C8" s="480">
        <v>8.9</v>
      </c>
      <c r="D8" s="480">
        <v>7</v>
      </c>
      <c r="E8" s="481">
        <v>1.9000000000000004</v>
      </c>
      <c r="F8" s="123"/>
    </row>
    <row r="9" spans="2:7" ht="13.5" customHeight="1">
      <c r="B9" s="252"/>
      <c r="C9" s="253"/>
      <c r="D9" s="253"/>
      <c r="E9" s="253"/>
      <c r="G9" s="92"/>
    </row>
    <row r="10" spans="2:7">
      <c r="C10" s="124"/>
      <c r="D10" s="124"/>
      <c r="G10" s="92"/>
    </row>
    <row r="11" spans="2:7" ht="12.75" customHeight="1">
      <c r="C11" s="124"/>
      <c r="D11" s="124"/>
      <c r="G11" s="92"/>
    </row>
    <row r="12" spans="2:7" ht="13.5" customHeight="1">
      <c r="C12" s="124"/>
      <c r="D12" s="124"/>
      <c r="G12" s="92"/>
    </row>
    <row r="13" spans="2:7">
      <c r="C13" s="124"/>
      <c r="D13" s="124"/>
      <c r="G13" s="92"/>
    </row>
    <row r="14" spans="2:7">
      <c r="C14" s="124"/>
      <c r="D14" s="124"/>
      <c r="G14" s="92"/>
    </row>
    <row r="15" spans="2:7">
      <c r="C15" s="124"/>
      <c r="D15" s="124"/>
    </row>
    <row r="16" spans="2:7">
      <c r="C16" s="124"/>
      <c r="D16" s="124"/>
    </row>
    <row r="17" spans="3:4">
      <c r="C17" s="124"/>
      <c r="D17" s="124"/>
    </row>
    <row r="18" spans="3:4">
      <c r="C18" s="124"/>
      <c r="D18" s="124"/>
    </row>
    <row r="19" spans="3:4">
      <c r="C19" s="124"/>
      <c r="D19" s="124"/>
    </row>
    <row r="20" spans="3:4">
      <c r="C20" s="124"/>
      <c r="D20" s="124"/>
    </row>
    <row r="21" spans="3:4">
      <c r="C21" s="124"/>
      <c r="D21" s="124"/>
    </row>
    <row r="22" spans="3:4">
      <c r="C22" s="124"/>
      <c r="D22" s="124"/>
    </row>
    <row r="23" spans="3:4">
      <c r="C23" s="124"/>
      <c r="D23" s="124"/>
    </row>
    <row r="24" spans="3:4">
      <c r="C24" s="124"/>
      <c r="D24" s="124"/>
    </row>
    <row r="25" spans="3:4">
      <c r="C25" s="124"/>
      <c r="D25" s="124"/>
    </row>
  </sheetData>
  <pageMargins left="0.74803149606299213" right="0.74803149606299213" top="0.98425196850393704" bottom="0.98425196850393704" header="0.51181102362204722" footer="0.51181102362204722"/>
  <pageSetup paperSize="9" scale="69" orientation="portrait" r:id="rId1"/>
  <colBreaks count="1" manualBreakCount="1">
    <brk id="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J79"/>
  <sheetViews>
    <sheetView workbookViewId="0">
      <selection activeCell="F9" sqref="F9"/>
    </sheetView>
  </sheetViews>
  <sheetFormatPr defaultColWidth="9.140625" defaultRowHeight="12.75" customHeight="1"/>
  <cols>
    <col min="1" max="1" width="54" style="54" customWidth="1"/>
    <col min="2" max="2" width="13.85546875" style="54" customWidth="1"/>
    <col min="3" max="3" width="11.28515625" style="135" bestFit="1" customWidth="1"/>
    <col min="4" max="4" width="9.85546875" style="135" bestFit="1" customWidth="1"/>
    <col min="5" max="5" width="11" style="135" bestFit="1" customWidth="1"/>
    <col min="6" max="6" width="10.85546875" style="54" customWidth="1"/>
    <col min="7" max="7" width="11" style="54" customWidth="1"/>
    <col min="8" max="8" width="13.140625" style="54" bestFit="1" customWidth="1"/>
    <col min="9" max="9" width="7.140625" style="54" customWidth="1"/>
    <col min="10" max="10" width="10.85546875" style="54" bestFit="1" customWidth="1"/>
    <col min="11" max="11" width="9.140625" style="54" customWidth="1"/>
    <col min="12" max="16384" width="9.140625" style="54"/>
  </cols>
  <sheetData>
    <row r="1" spans="1:10" s="33" customFormat="1" ht="16.5" customHeight="1">
      <c r="A1" s="156" t="s">
        <v>683</v>
      </c>
      <c r="B1" s="156"/>
      <c r="C1" s="156"/>
      <c r="D1" s="156"/>
      <c r="E1" s="156"/>
      <c r="F1" s="156"/>
      <c r="G1" s="156"/>
    </row>
    <row r="2" spans="1:10" s="52" customFormat="1">
      <c r="A2" s="157"/>
      <c r="B2" s="1188" t="s">
        <v>984</v>
      </c>
      <c r="C2" s="186" t="s">
        <v>1049</v>
      </c>
      <c r="D2" s="1188" t="s">
        <v>986</v>
      </c>
      <c r="E2" s="158" t="s">
        <v>1049</v>
      </c>
      <c r="F2" s="1195" t="s">
        <v>842</v>
      </c>
      <c r="G2" s="1195"/>
      <c r="H2" s="159"/>
      <c r="I2" s="159"/>
    </row>
    <row r="3" spans="1:10" s="52" customFormat="1" ht="13.5" customHeight="1">
      <c r="A3" s="160"/>
      <c r="B3" s="1196"/>
      <c r="C3" s="161" t="s">
        <v>701</v>
      </c>
      <c r="D3" s="1196"/>
      <c r="E3" s="161" t="s">
        <v>610</v>
      </c>
      <c r="F3" s="162" t="s">
        <v>5</v>
      </c>
      <c r="G3" s="151" t="s">
        <v>56</v>
      </c>
      <c r="H3" s="159"/>
      <c r="I3" s="159"/>
    </row>
    <row r="4" spans="1:10" s="57" customFormat="1" ht="12.75" customHeight="1">
      <c r="A4" s="482" t="s">
        <v>0</v>
      </c>
      <c r="B4" s="483">
        <v>65365</v>
      </c>
      <c r="C4" s="484">
        <v>9.4000000000000004E-3</v>
      </c>
      <c r="D4" s="483">
        <v>426875</v>
      </c>
      <c r="E4" s="484">
        <v>5.9181093105116711E-2</v>
      </c>
      <c r="F4" s="485">
        <v>-361510</v>
      </c>
      <c r="G4" s="486">
        <v>-0.84687554904831619</v>
      </c>
      <c r="H4" s="125"/>
      <c r="I4" s="125"/>
    </row>
    <row r="5" spans="1:10" s="57" customFormat="1" ht="12">
      <c r="A5" s="487" t="s">
        <v>6</v>
      </c>
      <c r="B5" s="418">
        <v>45898</v>
      </c>
      <c r="C5" s="488">
        <v>6.6E-3</v>
      </c>
      <c r="D5" s="418">
        <v>45346</v>
      </c>
      <c r="E5" s="488">
        <v>6.2866784139259087E-3</v>
      </c>
      <c r="F5" s="436">
        <v>552</v>
      </c>
      <c r="G5" s="421">
        <v>1.2173069289463267E-2</v>
      </c>
      <c r="H5" s="125"/>
      <c r="I5" s="125"/>
    </row>
    <row r="6" spans="1:10" s="57" customFormat="1" ht="24" customHeight="1">
      <c r="A6" s="487" t="s">
        <v>71</v>
      </c>
      <c r="B6" s="496">
        <v>0</v>
      </c>
      <c r="C6" s="497">
        <v>0</v>
      </c>
      <c r="D6" s="496">
        <v>19794</v>
      </c>
      <c r="E6" s="497">
        <v>2.7442004261731892E-3</v>
      </c>
      <c r="F6" s="436">
        <v>-19794</v>
      </c>
      <c r="G6" s="437">
        <v>-1</v>
      </c>
      <c r="H6" s="125"/>
      <c r="I6" s="125"/>
    </row>
    <row r="7" spans="1:10" s="57" customFormat="1" ht="12">
      <c r="A7" s="487" t="s">
        <v>7</v>
      </c>
      <c r="B7" s="418">
        <v>5154339</v>
      </c>
      <c r="C7" s="488">
        <v>0.74309999999999998</v>
      </c>
      <c r="D7" s="418">
        <v>5312882</v>
      </c>
      <c r="E7" s="488">
        <v>0.73556729557481393</v>
      </c>
      <c r="F7" s="436">
        <v>-158543</v>
      </c>
      <c r="G7" s="421">
        <v>-2.9841242474423435E-2</v>
      </c>
      <c r="H7" s="125"/>
      <c r="I7" s="125"/>
    </row>
    <row r="8" spans="1:10" s="57" customFormat="1" ht="12">
      <c r="A8" s="489" t="s">
        <v>50</v>
      </c>
      <c r="B8" s="418">
        <v>1464557</v>
      </c>
      <c r="C8" s="488">
        <v>0.21110000000000001</v>
      </c>
      <c r="D8" s="418">
        <v>1248037</v>
      </c>
      <c r="E8" s="488">
        <v>0.17302534441143319</v>
      </c>
      <c r="F8" s="436">
        <v>216520</v>
      </c>
      <c r="G8" s="421">
        <v>0.17348844625600046</v>
      </c>
      <c r="H8" s="125"/>
      <c r="I8" s="125"/>
    </row>
    <row r="9" spans="1:10" s="57" customFormat="1" ht="12.75" customHeight="1">
      <c r="A9" s="487" t="s">
        <v>17</v>
      </c>
      <c r="B9" s="418">
        <v>118973</v>
      </c>
      <c r="C9" s="488">
        <v>1.72E-2</v>
      </c>
      <c r="D9" s="418">
        <v>100137</v>
      </c>
      <c r="E9" s="488">
        <v>1.3882792668268397E-2</v>
      </c>
      <c r="F9" s="436">
        <v>18836</v>
      </c>
      <c r="G9" s="421">
        <v>0.18810229984920657</v>
      </c>
      <c r="H9" s="125"/>
      <c r="I9" s="125"/>
    </row>
    <row r="10" spans="1:10" s="57" customFormat="1" ht="12.75" customHeight="1">
      <c r="A10" s="490" t="s">
        <v>158</v>
      </c>
      <c r="B10" s="428">
        <v>87434</v>
      </c>
      <c r="C10" s="491">
        <v>1.26E-2</v>
      </c>
      <c r="D10" s="428">
        <v>59959</v>
      </c>
      <c r="E10" s="492">
        <v>9.3125954002686792E-3</v>
      </c>
      <c r="F10" s="439">
        <v>27475</v>
      </c>
      <c r="G10" s="431">
        <v>0.45822979035674383</v>
      </c>
      <c r="H10" s="125"/>
      <c r="I10" s="125"/>
      <c r="J10" s="71"/>
    </row>
    <row r="11" spans="1:10" s="55" customFormat="1" ht="12.75" customHeight="1">
      <c r="A11" s="76" t="s">
        <v>1</v>
      </c>
      <c r="B11" s="152">
        <v>6936566</v>
      </c>
      <c r="C11" s="153">
        <v>1</v>
      </c>
      <c r="D11" s="152">
        <v>7213030</v>
      </c>
      <c r="E11" s="153">
        <v>1</v>
      </c>
      <c r="F11" s="101">
        <v>-276464</v>
      </c>
      <c r="G11" s="154">
        <v>-3.8328413995228128E-2</v>
      </c>
      <c r="H11" s="126"/>
      <c r="I11" s="127"/>
      <c r="J11" s="71"/>
    </row>
    <row r="12" spans="1:10" s="57" customFormat="1" ht="12" customHeight="1">
      <c r="A12" s="493" t="s">
        <v>8</v>
      </c>
      <c r="B12" s="423">
        <v>2</v>
      </c>
      <c r="C12" s="494">
        <v>2.8832710594839004E-7</v>
      </c>
      <c r="D12" s="423">
        <v>10</v>
      </c>
      <c r="E12" s="494">
        <v>1.3863799263277706E-6</v>
      </c>
      <c r="F12" s="433">
        <v>-8</v>
      </c>
      <c r="G12" s="426">
        <v>-0.8</v>
      </c>
      <c r="H12" s="125"/>
      <c r="I12" s="125"/>
      <c r="J12" s="125"/>
    </row>
    <row r="13" spans="1:10" s="57" customFormat="1" ht="12.75" customHeight="1">
      <c r="A13" s="487" t="s">
        <v>9</v>
      </c>
      <c r="B13" s="418">
        <v>21856</v>
      </c>
      <c r="C13" s="495">
        <v>3.1508386138040063E-3</v>
      </c>
      <c r="D13" s="418">
        <v>34440</v>
      </c>
      <c r="E13" s="495">
        <v>4.774692466272842E-3</v>
      </c>
      <c r="F13" s="436">
        <v>-12584</v>
      </c>
      <c r="G13" s="421">
        <v>-0.36538908246225321</v>
      </c>
      <c r="H13" s="125"/>
      <c r="I13" s="125"/>
      <c r="J13" s="125"/>
    </row>
    <row r="14" spans="1:10" s="57" customFormat="1" ht="27" customHeight="1">
      <c r="A14" s="487" t="s">
        <v>72</v>
      </c>
      <c r="B14" s="496">
        <v>1040</v>
      </c>
      <c r="C14" s="497">
        <v>1.4993009509316281E-4</v>
      </c>
      <c r="D14" s="496">
        <v>154017</v>
      </c>
      <c r="E14" s="497">
        <v>2.1352607711322427E-2</v>
      </c>
      <c r="F14" s="436">
        <v>-152977</v>
      </c>
      <c r="G14" s="437">
        <v>-0.99324749865274609</v>
      </c>
      <c r="H14" s="125"/>
      <c r="I14" s="125"/>
      <c r="J14" s="125"/>
    </row>
    <row r="15" spans="1:10" s="57" customFormat="1" ht="12" customHeight="1">
      <c r="A15" s="487" t="s">
        <v>1050</v>
      </c>
      <c r="B15" s="418">
        <v>5763014</v>
      </c>
      <c r="C15" s="495">
        <v>0.83081657408002751</v>
      </c>
      <c r="D15" s="418">
        <v>5742377</v>
      </c>
      <c r="E15" s="495">
        <v>0.79611162022062854</v>
      </c>
      <c r="F15" s="436">
        <v>20637</v>
      </c>
      <c r="G15" s="421">
        <v>3.5938079300610326E-3</v>
      </c>
      <c r="H15" s="125"/>
      <c r="I15" s="125"/>
      <c r="J15" s="125"/>
    </row>
    <row r="16" spans="1:10" s="57" customFormat="1" ht="12">
      <c r="A16" s="489" t="s">
        <v>54</v>
      </c>
      <c r="B16" s="496">
        <v>355641</v>
      </c>
      <c r="C16" s="497">
        <v>5.1270470143295686E-2</v>
      </c>
      <c r="D16" s="496">
        <v>503500</v>
      </c>
      <c r="E16" s="497">
        <v>6.9804229290603259E-2</v>
      </c>
      <c r="F16" s="436">
        <v>-147859</v>
      </c>
      <c r="G16" s="437">
        <v>-0.29366236345580932</v>
      </c>
      <c r="H16" s="125"/>
      <c r="I16" s="125"/>
      <c r="J16" s="125"/>
    </row>
    <row r="17" spans="1:10" s="57" customFormat="1" ht="12">
      <c r="A17" s="498" t="s">
        <v>47</v>
      </c>
      <c r="B17" s="418">
        <v>142818</v>
      </c>
      <c r="C17" s="495">
        <v>2.0589150308668584E-2</v>
      </c>
      <c r="D17" s="418">
        <v>141887</v>
      </c>
      <c r="E17" s="495">
        <v>1.9670928860686842E-2</v>
      </c>
      <c r="F17" s="436">
        <v>931</v>
      </c>
      <c r="G17" s="421">
        <v>6.561559550910312E-3</v>
      </c>
      <c r="H17" s="125"/>
      <c r="I17" s="125"/>
      <c r="J17" s="125"/>
    </row>
    <row r="18" spans="1:10" s="34" customFormat="1" ht="12.75" customHeight="1">
      <c r="A18" s="498" t="s">
        <v>14</v>
      </c>
      <c r="B18" s="418">
        <v>128753</v>
      </c>
      <c r="C18" s="419">
        <v>1.8561489936086532E-2</v>
      </c>
      <c r="D18" s="418">
        <v>94314</v>
      </c>
      <c r="E18" s="419">
        <v>1.3075503637167737E-2</v>
      </c>
      <c r="F18" s="436">
        <v>34439</v>
      </c>
      <c r="G18" s="421">
        <v>0.36515257543948931</v>
      </c>
      <c r="H18" s="125"/>
      <c r="I18" s="128"/>
      <c r="J18" s="128"/>
    </row>
    <row r="19" spans="1:10" s="55" customFormat="1" ht="12">
      <c r="A19" s="499" t="s">
        <v>18</v>
      </c>
      <c r="B19" s="500">
        <v>6413124</v>
      </c>
      <c r="C19" s="501">
        <v>0.92453874150408144</v>
      </c>
      <c r="D19" s="500">
        <v>6670545</v>
      </c>
      <c r="E19" s="501">
        <v>0.92479096856660792</v>
      </c>
      <c r="F19" s="502">
        <v>-257421</v>
      </c>
      <c r="G19" s="503">
        <v>-3.8590699860356237E-2</v>
      </c>
      <c r="H19" s="125"/>
      <c r="I19" s="126"/>
      <c r="J19" s="126"/>
    </row>
    <row r="20" spans="1:10" s="57" customFormat="1" ht="12.75" customHeight="1">
      <c r="A20" s="490" t="s">
        <v>21</v>
      </c>
      <c r="B20" s="428">
        <v>523442</v>
      </c>
      <c r="C20" s="504">
        <v>7.5461258495918587E-2</v>
      </c>
      <c r="D20" s="428">
        <v>542485</v>
      </c>
      <c r="E20" s="504">
        <v>7.5209031433392068E-2</v>
      </c>
      <c r="F20" s="439">
        <v>-19043</v>
      </c>
      <c r="G20" s="431">
        <v>-3.5103274744923807E-2</v>
      </c>
      <c r="H20" s="125"/>
      <c r="I20" s="125"/>
      <c r="J20" s="125"/>
    </row>
    <row r="21" spans="1:10" s="55" customFormat="1" ht="12.75" customHeight="1">
      <c r="A21" s="76" t="s">
        <v>19</v>
      </c>
      <c r="B21" s="152">
        <v>6936566</v>
      </c>
      <c r="C21" s="155">
        <v>1</v>
      </c>
      <c r="D21" s="152">
        <v>7213030</v>
      </c>
      <c r="E21" s="155">
        <v>1</v>
      </c>
      <c r="F21" s="101">
        <v>-276464</v>
      </c>
      <c r="G21" s="154">
        <v>-3.8328413995228128E-2</v>
      </c>
      <c r="H21" s="126"/>
      <c r="I21" s="126"/>
      <c r="J21" s="126"/>
    </row>
    <row r="22" spans="1:10" s="130" customFormat="1" ht="12.75" customHeight="1">
      <c r="A22" s="129" t="s">
        <v>611</v>
      </c>
    </row>
    <row r="23" spans="1:10" s="130" customFormat="1" ht="12.75" customHeight="1">
      <c r="A23" s="131" t="s">
        <v>652</v>
      </c>
    </row>
    <row r="24" spans="1:10" s="130" customFormat="1" ht="12.75" customHeight="1">
      <c r="A24" s="129" t="s">
        <v>107</v>
      </c>
    </row>
    <row r="25" spans="1:10" s="66" customFormat="1" ht="12.75" customHeight="1">
      <c r="A25" s="131" t="s">
        <v>55</v>
      </c>
    </row>
    <row r="26" spans="1:10" ht="12.75" customHeight="1">
      <c r="A26" s="132"/>
      <c r="B26" s="66"/>
      <c r="C26" s="66"/>
      <c r="D26" s="66"/>
      <c r="E26" s="66"/>
    </row>
    <row r="27" spans="1:10" ht="12.75" customHeight="1">
      <c r="A27" s="132"/>
      <c r="B27" s="65"/>
      <c r="C27" s="66"/>
      <c r="D27" s="66"/>
      <c r="E27" s="66"/>
    </row>
    <row r="28" spans="1:10" ht="12.75" customHeight="1">
      <c r="A28" s="132"/>
      <c r="B28" s="66"/>
      <c r="C28" s="66"/>
      <c r="D28" s="66"/>
      <c r="E28" s="66"/>
    </row>
    <row r="29" spans="1:10" ht="12.75" customHeight="1">
      <c r="A29" s="66"/>
      <c r="B29" s="66"/>
      <c r="C29" s="66"/>
      <c r="D29" s="66"/>
      <c r="E29" s="66"/>
    </row>
    <row r="30" spans="1:10" ht="12.75" customHeight="1">
      <c r="B30" s="66"/>
      <c r="C30" s="557"/>
      <c r="D30" s="66"/>
      <c r="E30" s="557"/>
    </row>
    <row r="31" spans="1:10" ht="12.75" customHeight="1">
      <c r="B31" s="66"/>
      <c r="C31" s="557"/>
      <c r="D31" s="66"/>
      <c r="E31" s="557"/>
    </row>
    <row r="32" spans="1:10" ht="12.75" customHeight="1">
      <c r="A32" s="134"/>
      <c r="B32" s="66"/>
      <c r="C32" s="66"/>
      <c r="D32" s="66"/>
      <c r="E32" s="66"/>
    </row>
    <row r="33" spans="1:5" ht="12.75" customHeight="1">
      <c r="A33" s="134"/>
      <c r="B33" s="59"/>
      <c r="D33" s="133"/>
    </row>
    <row r="34" spans="1:5" ht="12.75" customHeight="1">
      <c r="A34" s="134"/>
      <c r="B34" s="59"/>
      <c r="D34" s="133"/>
    </row>
    <row r="35" spans="1:5" s="63" customFormat="1" ht="12.75" customHeight="1">
      <c r="A35" s="136"/>
      <c r="B35" s="137"/>
      <c r="C35" s="138"/>
      <c r="D35" s="139"/>
      <c r="E35" s="138"/>
    </row>
    <row r="36" spans="1:5" ht="12.75" customHeight="1">
      <c r="A36" s="136"/>
      <c r="B36" s="137"/>
      <c r="D36" s="133"/>
    </row>
    <row r="37" spans="1:5" ht="12.75" customHeight="1">
      <c r="A37" s="136"/>
      <c r="B37" s="137"/>
      <c r="D37" s="133"/>
    </row>
    <row r="38" spans="1:5" ht="12.75" customHeight="1">
      <c r="A38" s="136"/>
      <c r="B38" s="137"/>
      <c r="D38" s="133"/>
    </row>
    <row r="39" spans="1:5" ht="12.75" customHeight="1">
      <c r="A39" s="136"/>
      <c r="B39" s="137"/>
      <c r="D39" s="133"/>
    </row>
    <row r="40" spans="1:5" ht="12.75" customHeight="1">
      <c r="A40" s="136"/>
      <c r="B40" s="137"/>
      <c r="D40" s="133"/>
    </row>
    <row r="41" spans="1:5" ht="12.75" customHeight="1">
      <c r="A41" s="136"/>
      <c r="B41" s="137"/>
      <c r="D41" s="133"/>
    </row>
    <row r="42" spans="1:5" ht="12.75" customHeight="1">
      <c r="A42" s="136"/>
      <c r="B42" s="137"/>
      <c r="D42" s="133"/>
    </row>
    <row r="43" spans="1:5" s="66" customFormat="1" ht="12.75" customHeight="1">
      <c r="A43" s="54"/>
      <c r="B43" s="137"/>
      <c r="C43" s="140"/>
      <c r="D43" s="141"/>
      <c r="E43" s="140"/>
    </row>
    <row r="44" spans="1:5" ht="12.75" customHeight="1">
      <c r="A44" s="142"/>
      <c r="B44" s="143"/>
      <c r="D44" s="133"/>
    </row>
    <row r="45" spans="1:5" ht="12.75" customHeight="1">
      <c r="A45" s="142"/>
      <c r="B45" s="143"/>
      <c r="D45" s="133"/>
    </row>
    <row r="46" spans="1:5" ht="12.75" customHeight="1">
      <c r="A46" s="142"/>
      <c r="B46" s="133"/>
      <c r="D46" s="133"/>
    </row>
    <row r="47" spans="1:5" ht="12.75" customHeight="1">
      <c r="B47" s="133"/>
      <c r="D47" s="133"/>
    </row>
    <row r="48" spans="1:5" ht="12.75" customHeight="1">
      <c r="A48" s="144"/>
      <c r="B48" s="59"/>
    </row>
    <row r="49" spans="1:2" ht="12.75" customHeight="1">
      <c r="A49" s="145"/>
      <c r="B49" s="59"/>
    </row>
    <row r="50" spans="1:2" ht="12.75" customHeight="1">
      <c r="A50" s="146"/>
      <c r="B50" s="59"/>
    </row>
    <row r="51" spans="1:2" ht="12.75" customHeight="1">
      <c r="A51" s="146"/>
      <c r="B51" s="59"/>
    </row>
    <row r="52" spans="1:2" ht="12.75" customHeight="1">
      <c r="A52" s="146"/>
      <c r="B52" s="59"/>
    </row>
    <row r="53" spans="1:2" ht="12.75" customHeight="1">
      <c r="A53" s="146"/>
      <c r="B53" s="59"/>
    </row>
    <row r="54" spans="1:2" ht="12.75" customHeight="1">
      <c r="A54" s="146"/>
      <c r="B54" s="59"/>
    </row>
    <row r="55" spans="1:2" ht="12.75" customHeight="1">
      <c r="A55" s="146"/>
      <c r="B55" s="59"/>
    </row>
    <row r="56" spans="1:2" ht="12.75" customHeight="1">
      <c r="A56" s="145"/>
      <c r="B56" s="59"/>
    </row>
    <row r="57" spans="1:2" ht="12.75" customHeight="1">
      <c r="A57" s="146"/>
      <c r="B57" s="59"/>
    </row>
    <row r="58" spans="1:2" ht="12.75" customHeight="1">
      <c r="A58" s="146"/>
      <c r="B58" s="59"/>
    </row>
    <row r="59" spans="1:2" ht="12.75" customHeight="1">
      <c r="A59" s="146"/>
      <c r="B59" s="59"/>
    </row>
    <row r="60" spans="1:2" ht="12.75" customHeight="1">
      <c r="A60" s="146"/>
      <c r="B60" s="59"/>
    </row>
    <row r="61" spans="1:2" ht="12.75" customHeight="1">
      <c r="A61" s="147"/>
      <c r="B61" s="137"/>
    </row>
    <row r="62" spans="1:2" ht="12.75" customHeight="1">
      <c r="A62" s="148"/>
      <c r="B62" s="59"/>
    </row>
    <row r="63" spans="1:2" ht="12.75" customHeight="1">
      <c r="A63" s="148"/>
      <c r="B63" s="59"/>
    </row>
    <row r="64" spans="1:2" ht="12.75" customHeight="1">
      <c r="A64" s="148"/>
      <c r="B64" s="59"/>
    </row>
    <row r="65" spans="1:5" ht="12.75" customHeight="1">
      <c r="A65" s="148"/>
      <c r="B65" s="59"/>
    </row>
    <row r="66" spans="1:5" ht="12.75" customHeight="1">
      <c r="A66" s="148"/>
    </row>
    <row r="67" spans="1:5" s="63" customFormat="1" ht="10.5" customHeight="1">
      <c r="C67" s="138"/>
      <c r="D67" s="138"/>
      <c r="E67" s="138"/>
    </row>
    <row r="68" spans="1:5" ht="12.75" customHeight="1">
      <c r="A68" s="149"/>
    </row>
    <row r="69" spans="1:5" ht="12.75" customHeight="1">
      <c r="A69" s="150"/>
    </row>
    <row r="70" spans="1:5" ht="12.75" customHeight="1">
      <c r="A70" s="150"/>
    </row>
    <row r="71" spans="1:5" ht="12.75" customHeight="1">
      <c r="A71" s="150"/>
    </row>
    <row r="72" spans="1:5" ht="12.75" customHeight="1">
      <c r="A72" s="150"/>
    </row>
    <row r="73" spans="1:5" ht="12.75" customHeight="1">
      <c r="A73" s="150"/>
    </row>
    <row r="74" spans="1:5" ht="12.75" customHeight="1">
      <c r="A74" s="150"/>
    </row>
    <row r="75" spans="1:5" ht="12.75" customHeight="1">
      <c r="A75" s="150"/>
    </row>
    <row r="76" spans="1:5" ht="12.75" customHeight="1">
      <c r="A76" s="150"/>
    </row>
    <row r="77" spans="1:5" ht="12.75" customHeight="1">
      <c r="A77" s="150"/>
    </row>
    <row r="78" spans="1:5" ht="12.75" customHeight="1">
      <c r="A78" s="150"/>
    </row>
    <row r="79" spans="1:5" ht="12.75" customHeight="1">
      <c r="A79" s="150"/>
    </row>
  </sheetData>
  <mergeCells count="3">
    <mergeCell ref="F2:G2"/>
    <mergeCell ref="B2:B3"/>
    <mergeCell ref="D2:D3"/>
  </mergeCells>
  <dataValidations count="1">
    <dataValidation allowBlank="1" showInputMessage="1" showErrorMessage="1" sqref="A68:A79 A48:A61 A33:A42"/>
  </dataValidations>
  <pageMargins left="0.28000000000000003" right="0.24"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Q30"/>
  <sheetViews>
    <sheetView zoomScale="96" zoomScaleNormal="96" workbookViewId="0">
      <selection activeCell="H19" sqref="H19"/>
    </sheetView>
  </sheetViews>
  <sheetFormatPr defaultColWidth="9.140625" defaultRowHeight="12.75"/>
  <cols>
    <col min="1" max="1" width="46.7109375" style="46" bestFit="1" customWidth="1"/>
    <col min="2" max="2" width="9.85546875" style="46" bestFit="1" customWidth="1"/>
    <col min="3" max="7" width="9.140625" style="46" customWidth="1"/>
    <col min="8" max="8" width="47" style="46" bestFit="1" customWidth="1"/>
    <col min="9" max="15" width="9.7109375" style="46" customWidth="1"/>
    <col min="16" max="17" width="9.140625" style="46" customWidth="1"/>
    <col min="18" max="16384" width="9.140625" style="46"/>
  </cols>
  <sheetData>
    <row r="1" spans="8:17">
      <c r="I1" s="46">
        <v>2009</v>
      </c>
      <c r="J1" s="46">
        <v>2010</v>
      </c>
      <c r="K1" s="46">
        <v>2011</v>
      </c>
      <c r="L1" s="46">
        <v>2012</v>
      </c>
      <c r="M1" s="46">
        <v>2013</v>
      </c>
      <c r="N1" s="46">
        <v>2014</v>
      </c>
      <c r="O1" s="46">
        <v>2015</v>
      </c>
      <c r="P1" s="46">
        <v>2016</v>
      </c>
    </row>
    <row r="2" spans="8:17">
      <c r="H2" s="46" t="s">
        <v>980</v>
      </c>
      <c r="I2" s="47">
        <v>77.126999999999995</v>
      </c>
      <c r="J2" s="47">
        <v>80.647999999999996</v>
      </c>
      <c r="K2" s="47">
        <v>96.891000000000005</v>
      </c>
      <c r="L2" s="47">
        <v>70.379000000000005</v>
      </c>
      <c r="M2" s="47">
        <v>0</v>
      </c>
      <c r="N2" s="47"/>
      <c r="O2" s="47"/>
    </row>
    <row r="3" spans="8:17">
      <c r="H3" s="46" t="s">
        <v>981</v>
      </c>
      <c r="I3" s="47">
        <v>333.98500000000001</v>
      </c>
      <c r="J3" s="47">
        <v>359.79899999999998</v>
      </c>
      <c r="K3" s="47">
        <v>426.96499999999997</v>
      </c>
      <c r="L3" s="47">
        <v>413.43200000000002</v>
      </c>
      <c r="M3" s="47">
        <v>356.61399999999998</v>
      </c>
      <c r="N3" s="47">
        <v>303.36200000000002</v>
      </c>
      <c r="O3" s="47">
        <v>252.84200000000001</v>
      </c>
      <c r="P3" s="47">
        <v>204.54599999999999</v>
      </c>
    </row>
    <row r="4" spans="8:17">
      <c r="H4" s="46" t="s">
        <v>982</v>
      </c>
      <c r="I4" s="47">
        <v>406.70800000000003</v>
      </c>
      <c r="J4" s="47">
        <v>499.62099999999998</v>
      </c>
      <c r="K4" s="47">
        <v>614.73299999999995</v>
      </c>
      <c r="L4" s="47">
        <v>648.471</v>
      </c>
      <c r="M4" s="47">
        <v>680.68299999999999</v>
      </c>
      <c r="N4" s="47">
        <v>598.76</v>
      </c>
      <c r="O4" s="47">
        <v>578.29200000000003</v>
      </c>
      <c r="P4" s="47">
        <v>532.57399999999996</v>
      </c>
    </row>
    <row r="5" spans="8:17">
      <c r="H5" s="46" t="s">
        <v>983</v>
      </c>
      <c r="I5" s="47">
        <v>1019.099</v>
      </c>
      <c r="J5" s="47">
        <v>1615.182</v>
      </c>
      <c r="K5" s="47">
        <v>2619.81</v>
      </c>
      <c r="L5" s="47">
        <v>3564.3690000000001</v>
      </c>
      <c r="M5" s="47">
        <v>4143.2070000000003</v>
      </c>
      <c r="N5" s="47">
        <v>4423.5630000000001</v>
      </c>
      <c r="O5" s="47">
        <v>4711.3549999999996</v>
      </c>
      <c r="P5" s="47">
        <v>4734.0320000000002</v>
      </c>
      <c r="Q5" s="43"/>
    </row>
    <row r="6" spans="8:17">
      <c r="I6" s="47">
        <v>1836.9190000000001</v>
      </c>
      <c r="J6" s="47">
        <v>2556.25</v>
      </c>
      <c r="K6" s="47">
        <v>3759.3989999999999</v>
      </c>
      <c r="L6" s="47">
        <v>4695.6509999999998</v>
      </c>
      <c r="M6" s="47">
        <v>5180.5040000000008</v>
      </c>
      <c r="N6" s="47">
        <v>5325.6850000000004</v>
      </c>
      <c r="O6" s="47">
        <v>5542.4889999999996</v>
      </c>
      <c r="P6" s="47">
        <v>5472.152</v>
      </c>
    </row>
    <row r="7" spans="8:17">
      <c r="H7" s="46" t="s">
        <v>1051</v>
      </c>
      <c r="I7" s="47">
        <v>7.5759999999999996</v>
      </c>
      <c r="J7" s="47">
        <v>9.0609999999999999</v>
      </c>
      <c r="P7" s="43"/>
    </row>
    <row r="8" spans="8:17">
      <c r="I8" s="46">
        <v>2009</v>
      </c>
      <c r="J8" s="46">
        <v>2010</v>
      </c>
      <c r="K8" s="46">
        <v>2011</v>
      </c>
      <c r="L8" s="46">
        <v>2012</v>
      </c>
      <c r="M8" s="46">
        <v>2013</v>
      </c>
      <c r="N8" s="46">
        <v>2014</v>
      </c>
      <c r="O8" s="46">
        <v>2015</v>
      </c>
      <c r="P8" s="46">
        <v>2016</v>
      </c>
    </row>
    <row r="9" spans="8:17">
      <c r="H9" s="46" t="s">
        <v>980</v>
      </c>
      <c r="I9" s="47">
        <v>4.1987153489075997</v>
      </c>
      <c r="J9" s="47">
        <v>3.1549339853300733</v>
      </c>
      <c r="K9" s="47">
        <v>2.577300254641766</v>
      </c>
      <c r="L9" s="47">
        <v>1.4988124117401402</v>
      </c>
      <c r="M9" s="47">
        <v>0</v>
      </c>
      <c r="N9" s="47">
        <v>0</v>
      </c>
      <c r="O9" s="47">
        <v>0</v>
      </c>
      <c r="P9" s="47">
        <v>0</v>
      </c>
    </row>
    <row r="10" spans="8:17">
      <c r="H10" s="46" t="s">
        <v>725</v>
      </c>
      <c r="I10" s="47">
        <v>18.181803334823147</v>
      </c>
      <c r="J10" s="47">
        <v>14.07526650366748</v>
      </c>
      <c r="K10" s="47">
        <v>11.357267478126158</v>
      </c>
      <c r="L10" s="47">
        <v>8.8045725715135141</v>
      </c>
      <c r="M10" s="47">
        <v>6.8837703821867509</v>
      </c>
      <c r="N10" s="47">
        <v>5.6962062157262396</v>
      </c>
      <c r="O10" s="47">
        <v>4.5618854633721426</v>
      </c>
      <c r="P10" s="47">
        <v>3.7379444138247617</v>
      </c>
    </row>
    <row r="11" spans="8:17">
      <c r="H11" s="46" t="s">
        <v>1052</v>
      </c>
      <c r="I11" s="47">
        <v>22.140769407905303</v>
      </c>
      <c r="J11" s="47">
        <v>19.545075794621024</v>
      </c>
      <c r="K11" s="47">
        <v>16.351895608845986</v>
      </c>
      <c r="L11" s="47">
        <v>13.81003400806406</v>
      </c>
      <c r="M11" s="47">
        <v>13.139320035270696</v>
      </c>
      <c r="N11" s="47">
        <v>11.242872982536518</v>
      </c>
      <c r="O11" s="47">
        <v>10.433796079703543</v>
      </c>
      <c r="P11" s="47">
        <v>9.7324416427029057</v>
      </c>
    </row>
    <row r="12" spans="8:17">
      <c r="H12" s="46" t="s">
        <v>1053</v>
      </c>
      <c r="I12" s="47">
        <v>56.478711908363955</v>
      </c>
      <c r="J12" s="47">
        <v>63.185603911980436</v>
      </c>
      <c r="K12" s="47">
        <v>69.686936661950483</v>
      </c>
      <c r="L12" s="47">
        <v>75.907877310302666</v>
      </c>
      <c r="M12" s="47">
        <v>79.976909582542547</v>
      </c>
      <c r="N12" s="47">
        <v>83.06092080173724</v>
      </c>
      <c r="O12" s="47">
        <v>85.00431845692431</v>
      </c>
      <c r="P12" s="47">
        <v>85.511339597291894</v>
      </c>
    </row>
    <row r="13" spans="8:17">
      <c r="I13" s="47">
        <v>100</v>
      </c>
      <c r="J13" s="47">
        <v>99.960880195599017</v>
      </c>
      <c r="K13" s="47">
        <v>99.973400003564393</v>
      </c>
      <c r="L13" s="47">
        <v>100.02129630162038</v>
      </c>
      <c r="M13" s="47">
        <v>100</v>
      </c>
      <c r="N13" s="47">
        <v>100</v>
      </c>
      <c r="O13" s="47">
        <v>100</v>
      </c>
      <c r="P13" s="47">
        <v>98.981725653819566</v>
      </c>
    </row>
    <row r="14" spans="8:17">
      <c r="N14" s="47"/>
      <c r="O14" s="47"/>
      <c r="P14" s="47"/>
    </row>
    <row r="16" spans="8:17">
      <c r="I16" s="47"/>
      <c r="J16" s="47"/>
      <c r="K16" s="47"/>
      <c r="L16" s="47"/>
      <c r="M16" s="47"/>
      <c r="N16" s="47"/>
      <c r="O16" s="47"/>
      <c r="P16" s="47"/>
      <c r="Q16" s="554"/>
    </row>
    <row r="17" spans="2:16">
      <c r="I17" s="209"/>
      <c r="J17" s="209"/>
      <c r="K17" s="209"/>
      <c r="L17" s="209"/>
      <c r="M17" s="209"/>
      <c r="N17" s="209"/>
      <c r="O17" s="209"/>
      <c r="P17" s="209"/>
    </row>
    <row r="18" spans="2:16">
      <c r="B18" s="47"/>
      <c r="C18" s="47"/>
      <c r="D18" s="47"/>
      <c r="E18" s="47"/>
      <c r="F18" s="47"/>
      <c r="G18" s="47"/>
    </row>
    <row r="19" spans="2:16">
      <c r="B19" s="47"/>
      <c r="C19" s="47"/>
      <c r="D19" s="47"/>
      <c r="E19" s="47"/>
      <c r="F19" s="47"/>
      <c r="G19" s="47"/>
    </row>
    <row r="20" spans="2:16">
      <c r="B20" s="47"/>
      <c r="C20" s="47"/>
      <c r="D20" s="47"/>
      <c r="E20" s="47"/>
      <c r="F20" s="47"/>
      <c r="G20" s="47"/>
    </row>
    <row r="29" spans="2:16" s="49" customFormat="1" ht="12"/>
    <row r="30" spans="2:16" s="49" customFormat="1" ht="12"/>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S16"/>
  <sheetViews>
    <sheetView zoomScale="98" zoomScaleNormal="98" workbookViewId="0">
      <selection activeCell="H22" sqref="H22"/>
    </sheetView>
  </sheetViews>
  <sheetFormatPr defaultColWidth="9.140625" defaultRowHeight="12.75"/>
  <cols>
    <col min="1" max="1" width="28" style="46" customWidth="1"/>
    <col min="2" max="6" width="9.140625" style="46" customWidth="1"/>
    <col min="7" max="7" width="8.85546875" style="46" customWidth="1"/>
    <col min="8" max="9" width="9.140625" style="46" customWidth="1"/>
    <col min="10" max="10" width="26" style="46" bestFit="1" customWidth="1"/>
    <col min="11" max="17" width="8.42578125" style="46" customWidth="1"/>
    <col min="18" max="19" width="9.140625" style="46" customWidth="1"/>
    <col min="20" max="16384" width="9.140625" style="46"/>
  </cols>
  <sheetData>
    <row r="1" spans="1:19">
      <c r="K1" s="46">
        <v>2009</v>
      </c>
      <c r="L1" s="46">
        <v>2010</v>
      </c>
      <c r="M1" s="46">
        <v>2011</v>
      </c>
      <c r="N1" s="46">
        <v>2012</v>
      </c>
      <c r="O1" s="46">
        <v>2013</v>
      </c>
      <c r="P1" s="46">
        <v>2014</v>
      </c>
      <c r="Q1" s="46">
        <v>2015</v>
      </c>
      <c r="R1" s="46">
        <v>2016</v>
      </c>
    </row>
    <row r="2" spans="1:19">
      <c r="J2" s="46" t="s">
        <v>1054</v>
      </c>
      <c r="K2" s="47">
        <v>345.60399999999998</v>
      </c>
      <c r="L2" s="47">
        <v>280.517</v>
      </c>
      <c r="M2" s="47">
        <v>246.45699999999999</v>
      </c>
      <c r="N2" s="47">
        <v>226.05199999999999</v>
      </c>
      <c r="O2" s="47">
        <v>98.745000000000005</v>
      </c>
      <c r="P2" s="47">
        <v>57.825000000000003</v>
      </c>
      <c r="Q2" s="47">
        <v>48.76</v>
      </c>
      <c r="R2" s="47">
        <v>37.786000000000001</v>
      </c>
    </row>
    <row r="3" spans="1:19">
      <c r="J3" s="46" t="s">
        <v>1053</v>
      </c>
      <c r="K3" s="47">
        <v>1305.3119999999999</v>
      </c>
      <c r="L3" s="47">
        <v>1987.27</v>
      </c>
      <c r="M3" s="47">
        <v>3200.26</v>
      </c>
      <c r="N3" s="47">
        <v>4063.038</v>
      </c>
      <c r="O3" s="47">
        <v>4157.1710000000003</v>
      </c>
      <c r="P3" s="47">
        <v>4650.326</v>
      </c>
      <c r="Q3" s="47">
        <v>4444.8739999999998</v>
      </c>
      <c r="R3" s="47">
        <v>4705.7299999999996</v>
      </c>
      <c r="S3" s="43"/>
    </row>
    <row r="4" spans="1:19">
      <c r="J4" s="46" t="s">
        <v>1052</v>
      </c>
      <c r="K4" s="47">
        <v>1582.6130000000001</v>
      </c>
      <c r="L4" s="47">
        <v>1491.337</v>
      </c>
      <c r="M4" s="47">
        <v>1239.018</v>
      </c>
      <c r="N4" s="47">
        <v>2028.8589999999999</v>
      </c>
      <c r="O4" s="47">
        <v>1974.662</v>
      </c>
      <c r="P4" s="47">
        <v>1783.8720000000001</v>
      </c>
      <c r="Q4" s="47">
        <v>1247.7429999999999</v>
      </c>
      <c r="R4" s="47">
        <v>1019.498</v>
      </c>
    </row>
    <row r="5" spans="1:19" s="48" customFormat="1">
      <c r="J5" s="46" t="s">
        <v>10</v>
      </c>
      <c r="K5" s="47">
        <v>3233.529</v>
      </c>
      <c r="L5" s="47">
        <v>3759.1239999999998</v>
      </c>
      <c r="M5" s="47">
        <v>4685.7350000000006</v>
      </c>
      <c r="N5" s="47">
        <v>6317.9490000000005</v>
      </c>
      <c r="O5" s="47">
        <v>6230.5780000000004</v>
      </c>
      <c r="P5" s="47">
        <v>6492.0230000000001</v>
      </c>
      <c r="Q5" s="47">
        <v>5742.3770000000004</v>
      </c>
      <c r="R5" s="47">
        <v>5763.0139999999992</v>
      </c>
    </row>
    <row r="8" spans="1:19">
      <c r="K8" s="46">
        <v>2009</v>
      </c>
      <c r="L8" s="46">
        <v>2010</v>
      </c>
      <c r="M8" s="46">
        <v>2011</v>
      </c>
      <c r="N8" s="46">
        <v>2012</v>
      </c>
      <c r="O8" s="46">
        <v>2013</v>
      </c>
      <c r="P8" s="46">
        <v>2014</v>
      </c>
      <c r="Q8" s="46">
        <v>2015</v>
      </c>
      <c r="R8" s="46">
        <v>2016</v>
      </c>
    </row>
    <row r="9" spans="1:19">
      <c r="J9" s="46" t="s">
        <v>1054</v>
      </c>
      <c r="K9" s="47">
        <v>10.688136707603364</v>
      </c>
      <c r="L9" s="47">
        <v>7.4622970670826501</v>
      </c>
      <c r="M9" s="47">
        <v>5.2597297969262016</v>
      </c>
      <c r="N9" s="47">
        <v>3.5779332818292771</v>
      </c>
      <c r="O9" s="47">
        <v>0.58484493733968168</v>
      </c>
      <c r="P9" s="47">
        <v>0.89070848948008974</v>
      </c>
      <c r="Q9" s="47">
        <v>0.84912571919259217</v>
      </c>
      <c r="R9" s="47">
        <v>0.65566385922366333</v>
      </c>
    </row>
    <row r="10" spans="1:19">
      <c r="J10" s="46" t="s">
        <v>1053</v>
      </c>
      <c r="K10" s="47">
        <v>40.368031336660344</v>
      </c>
      <c r="L10" s="47">
        <v>52.865242008510492</v>
      </c>
      <c r="M10" s="47">
        <v>68.297929780493348</v>
      </c>
      <c r="N10" s="47">
        <v>64.309445992678945</v>
      </c>
      <c r="O10" s="47">
        <v>66.722076186190108</v>
      </c>
      <c r="P10" s="47">
        <v>71.631385162991563</v>
      </c>
      <c r="Q10" s="47">
        <v>77.404775060919889</v>
      </c>
      <c r="R10" s="47">
        <v>80.653974812485274</v>
      </c>
    </row>
    <row r="11" spans="1:19">
      <c r="J11" s="46" t="s">
        <v>1052</v>
      </c>
      <c r="K11" s="47">
        <v>48.943831955736286</v>
      </c>
      <c r="L11" s="47">
        <v>39.672460924406863</v>
      </c>
      <c r="M11" s="47">
        <v>27.442340422580447</v>
      </c>
      <c r="N11" s="47">
        <v>32.112620725491766</v>
      </c>
      <c r="O11" s="47">
        <v>31.69307887647021</v>
      </c>
      <c r="P11" s="47">
        <v>27.477906347528343</v>
      </c>
      <c r="Q11" s="47">
        <v>21.728684828599722</v>
      </c>
      <c r="R11" s="47">
        <v>17.690361328291068</v>
      </c>
    </row>
    <row r="12" spans="1:19">
      <c r="K12" s="47">
        <v>100</v>
      </c>
      <c r="L12" s="47">
        <v>100</v>
      </c>
      <c r="M12" s="47">
        <v>100.99999999999999</v>
      </c>
      <c r="N12" s="47">
        <v>99.999999999999986</v>
      </c>
      <c r="O12" s="47">
        <v>100</v>
      </c>
      <c r="P12" s="47">
        <v>100</v>
      </c>
      <c r="Q12" s="47">
        <v>99.982585608712199</v>
      </c>
      <c r="R12" s="47">
        <v>99</v>
      </c>
    </row>
    <row r="14" spans="1:19">
      <c r="B14" s="46">
        <v>100</v>
      </c>
    </row>
    <row r="15" spans="1:19" s="50" customFormat="1"/>
    <row r="16" spans="1:19">
      <c r="A16" s="77" t="s">
        <v>78</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C8"/>
  <sheetViews>
    <sheetView workbookViewId="0">
      <selection activeCell="B5" sqref="B5"/>
    </sheetView>
  </sheetViews>
  <sheetFormatPr defaultColWidth="9.140625" defaultRowHeight="12.75"/>
  <cols>
    <col min="1" max="1" width="65" bestFit="1" customWidth="1"/>
    <col min="2" max="3" width="9.85546875" bestFit="1" customWidth="1"/>
  </cols>
  <sheetData>
    <row r="1" spans="1:3" ht="15">
      <c r="A1" s="156" t="s">
        <v>740</v>
      </c>
      <c r="B1" s="114"/>
      <c r="C1" s="114"/>
    </row>
    <row r="2" spans="1:3">
      <c r="A2" s="251"/>
      <c r="B2" s="694" t="s">
        <v>984</v>
      </c>
      <c r="C2" s="694" t="s">
        <v>986</v>
      </c>
    </row>
    <row r="3" spans="1:3">
      <c r="A3" s="473" t="s">
        <v>738</v>
      </c>
      <c r="B3" s="695">
        <v>1546</v>
      </c>
      <c r="C3" s="695">
        <v>1618</v>
      </c>
    </row>
    <row r="4" spans="1:3" ht="14.25">
      <c r="A4" s="476" t="s">
        <v>743</v>
      </c>
      <c r="B4" s="696">
        <v>522686</v>
      </c>
      <c r="C4" s="696">
        <v>537276</v>
      </c>
    </row>
    <row r="5" spans="1:3">
      <c r="A5" s="476" t="s">
        <v>739</v>
      </c>
      <c r="B5" s="696">
        <v>7312</v>
      </c>
      <c r="C5" s="696">
        <v>42879</v>
      </c>
    </row>
    <row r="6" spans="1:3">
      <c r="A6" s="476" t="s">
        <v>1031</v>
      </c>
      <c r="B6" s="605">
        <v>-4802</v>
      </c>
      <c r="C6" s="605">
        <v>-8948</v>
      </c>
    </row>
    <row r="7" spans="1:3">
      <c r="A7" s="697" t="s">
        <v>42</v>
      </c>
      <c r="B7" s="698">
        <v>0.04</v>
      </c>
      <c r="C7" s="699">
        <v>0.5</v>
      </c>
    </row>
    <row r="8" spans="1:3">
      <c r="A8" s="252"/>
      <c r="B8" s="253"/>
      <c r="C8" s="253"/>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H16"/>
  <sheetViews>
    <sheetView workbookViewId="0">
      <selection activeCell="D37" sqref="D37"/>
    </sheetView>
  </sheetViews>
  <sheetFormatPr defaultColWidth="29.7109375" defaultRowHeight="12.75"/>
  <cols>
    <col min="1" max="1" width="35.85546875" style="41" customWidth="1"/>
    <col min="2" max="4" width="9.85546875" style="41" bestFit="1" customWidth="1"/>
    <col min="5" max="7" width="9.7109375" style="41" customWidth="1"/>
    <col min="8" max="8" width="10.140625" style="41" customWidth="1"/>
    <col min="9" max="9" width="29.7109375" style="41" customWidth="1"/>
    <col min="10" max="16384" width="29.7109375" style="41"/>
  </cols>
  <sheetData>
    <row r="1" spans="1:8" ht="30" customHeight="1">
      <c r="A1" s="114" t="s">
        <v>665</v>
      </c>
      <c r="B1" s="114"/>
      <c r="C1" s="114"/>
      <c r="D1" s="114"/>
      <c r="E1" s="114"/>
      <c r="F1" s="114"/>
      <c r="G1" s="114"/>
      <c r="H1" s="550"/>
    </row>
    <row r="2" spans="1:8" ht="27" customHeight="1">
      <c r="A2" s="563"/>
      <c r="B2" s="564" t="s">
        <v>1055</v>
      </c>
      <c r="C2" s="564" t="s">
        <v>1056</v>
      </c>
      <c r="D2" s="564" t="s">
        <v>1057</v>
      </c>
      <c r="E2" s="565" t="s">
        <v>986</v>
      </c>
      <c r="F2" s="565" t="s">
        <v>984</v>
      </c>
      <c r="G2" s="564" t="s">
        <v>842</v>
      </c>
    </row>
    <row r="3" spans="1:8" s="566" customFormat="1" ht="12">
      <c r="A3" s="24" t="s">
        <v>1058</v>
      </c>
      <c r="B3" s="205">
        <v>4.7240359294013545E-2</v>
      </c>
      <c r="C3" s="205">
        <v>5.3516221587706525E-2</v>
      </c>
      <c r="D3" s="205">
        <v>6.1098431469379058E-2</v>
      </c>
      <c r="E3" s="205">
        <v>7.0336269499136586E-2</v>
      </c>
      <c r="F3" s="205">
        <v>8.884457156891841E-2</v>
      </c>
      <c r="G3" s="206">
        <v>1.8508302069781823</v>
      </c>
    </row>
    <row r="4" spans="1:8" s="566" customFormat="1" ht="12">
      <c r="A4" s="505" t="s">
        <v>1059</v>
      </c>
      <c r="B4" s="506">
        <v>4.3713638359805837E-2</v>
      </c>
      <c r="C4" s="506">
        <v>4.6694505005422125E-2</v>
      </c>
      <c r="D4" s="506">
        <v>5.589724843977581E-2</v>
      </c>
      <c r="E4" s="506">
        <v>6.3838534773966296E-2</v>
      </c>
      <c r="F4" s="506">
        <v>8.5044418795648197E-2</v>
      </c>
      <c r="G4" s="507">
        <v>2.12058840216819</v>
      </c>
    </row>
    <row r="5" spans="1:8" s="566" customFormat="1" ht="12.75" customHeight="1">
      <c r="A5" s="508" t="s">
        <v>1060</v>
      </c>
      <c r="B5" s="509">
        <v>9.4724282442017194E-2</v>
      </c>
      <c r="C5" s="509">
        <v>0.12307638063533245</v>
      </c>
      <c r="D5" s="506">
        <v>0.13031264613534638</v>
      </c>
      <c r="E5" s="506">
        <v>0.15402599378860507</v>
      </c>
      <c r="F5" s="506">
        <v>0.15691340546102514</v>
      </c>
      <c r="G5" s="510">
        <v>0.28874116724200705</v>
      </c>
    </row>
    <row r="6" spans="1:8" s="566" customFormat="1" ht="12">
      <c r="A6" s="511" t="s">
        <v>1061</v>
      </c>
      <c r="B6" s="536">
        <v>0</v>
      </c>
      <c r="C6" s="536">
        <v>0</v>
      </c>
      <c r="D6" s="558">
        <v>3.2963917695690297E-4</v>
      </c>
      <c r="E6" s="558">
        <v>0</v>
      </c>
      <c r="F6" s="558">
        <v>0</v>
      </c>
      <c r="G6" s="512">
        <v>0</v>
      </c>
    </row>
    <row r="7" spans="1:8" s="566" customFormat="1" ht="12">
      <c r="A7" s="567"/>
      <c r="B7" s="568"/>
      <c r="C7" s="568"/>
      <c r="D7" s="568"/>
      <c r="E7" s="568"/>
      <c r="F7" s="568"/>
      <c r="G7" s="568"/>
    </row>
    <row r="8" spans="1:8" ht="14.25" customHeight="1"/>
    <row r="9" spans="1:8" ht="4.5" customHeight="1"/>
    <row r="10" spans="1:8" ht="30" customHeight="1">
      <c r="A10" s="114" t="s">
        <v>666</v>
      </c>
      <c r="B10" s="114"/>
      <c r="C10" s="114"/>
      <c r="D10" s="114"/>
      <c r="E10" s="114"/>
      <c r="F10" s="114"/>
      <c r="G10" s="114"/>
    </row>
    <row r="11" spans="1:8" ht="27.75" customHeight="1">
      <c r="A11" s="191"/>
      <c r="B11" s="193" t="s">
        <v>1055</v>
      </c>
      <c r="C11" s="193" t="s">
        <v>1056</v>
      </c>
      <c r="D11" s="193" t="s">
        <v>1057</v>
      </c>
      <c r="E11" s="192" t="s">
        <v>986</v>
      </c>
      <c r="F11" s="192" t="s">
        <v>984</v>
      </c>
      <c r="G11" s="193" t="s">
        <v>842</v>
      </c>
    </row>
    <row r="12" spans="1:8" s="566" customFormat="1" ht="12.75" customHeight="1">
      <c r="A12" s="24" t="s">
        <v>1058</v>
      </c>
      <c r="B12" s="207">
        <v>221777</v>
      </c>
      <c r="C12" s="207">
        <v>277241</v>
      </c>
      <c r="D12" s="207">
        <v>325391</v>
      </c>
      <c r="E12" s="207">
        <v>389838</v>
      </c>
      <c r="F12" s="207">
        <v>486171</v>
      </c>
      <c r="G12" s="208">
        <v>96333</v>
      </c>
    </row>
    <row r="13" spans="1:8" s="566" customFormat="1" ht="12.75" customHeight="1">
      <c r="A13" s="513" t="s">
        <v>1059</v>
      </c>
      <c r="B13" s="514">
        <v>157472</v>
      </c>
      <c r="C13" s="514">
        <v>193465</v>
      </c>
      <c r="D13" s="514">
        <v>247265</v>
      </c>
      <c r="E13" s="514">
        <v>300766</v>
      </c>
      <c r="F13" s="514">
        <v>402603</v>
      </c>
      <c r="G13" s="515">
        <v>101837</v>
      </c>
      <c r="H13" s="569"/>
    </row>
    <row r="14" spans="1:8" s="566" customFormat="1" ht="12">
      <c r="A14" s="508" t="s">
        <v>1060</v>
      </c>
      <c r="B14" s="516">
        <v>64305</v>
      </c>
      <c r="C14" s="516">
        <v>83776</v>
      </c>
      <c r="D14" s="516">
        <v>78026</v>
      </c>
      <c r="E14" s="516">
        <v>89072</v>
      </c>
      <c r="F14" s="516">
        <v>83568</v>
      </c>
      <c r="G14" s="517">
        <v>-5504</v>
      </c>
    </row>
    <row r="15" spans="1:8" s="566" customFormat="1" ht="12">
      <c r="A15" s="511" t="s">
        <v>1061</v>
      </c>
      <c r="B15" s="518">
        <v>0</v>
      </c>
      <c r="C15" s="518">
        <v>0</v>
      </c>
      <c r="D15" s="518">
        <v>100</v>
      </c>
      <c r="E15" s="518">
        <v>0</v>
      </c>
      <c r="F15" s="518">
        <v>0</v>
      </c>
      <c r="G15" s="439">
        <v>0</v>
      </c>
    </row>
    <row r="16" spans="1:8" ht="13.5" customHeight="1">
      <c r="A16" s="254"/>
      <c r="B16" s="254"/>
      <c r="C16" s="254"/>
      <c r="D16" s="254"/>
      <c r="E16" s="254"/>
      <c r="F16" s="254"/>
      <c r="G16" s="254"/>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Q43"/>
  <sheetViews>
    <sheetView zoomScaleNormal="100" workbookViewId="0">
      <selection activeCell="H37" sqref="H37"/>
    </sheetView>
  </sheetViews>
  <sheetFormatPr defaultColWidth="11.42578125" defaultRowHeight="12.75"/>
  <cols>
    <col min="1" max="1" width="28.28515625" style="42" customWidth="1"/>
    <col min="2" max="11" width="11.42578125" style="42" customWidth="1"/>
    <col min="12" max="12" width="29" style="42" bestFit="1" customWidth="1"/>
    <col min="13" max="14" width="6.85546875" style="42" customWidth="1"/>
    <col min="15" max="18" width="11.42578125" style="42" customWidth="1"/>
    <col min="19" max="16384" width="11.42578125" style="42"/>
  </cols>
  <sheetData>
    <row r="1" spans="4:14">
      <c r="M1" s="552" t="s">
        <v>1062</v>
      </c>
      <c r="N1" s="552" t="s">
        <v>1063</v>
      </c>
    </row>
    <row r="2" spans="4:14" ht="38.25">
      <c r="E2" s="209"/>
      <c r="F2" s="43"/>
      <c r="L2" s="669" t="s">
        <v>728</v>
      </c>
      <c r="M2" s="270">
        <v>9.134697040334725</v>
      </c>
      <c r="N2" s="270">
        <v>13.567418836494094</v>
      </c>
    </row>
    <row r="3" spans="4:14">
      <c r="E3" s="43"/>
      <c r="F3" s="43"/>
      <c r="L3" s="42" t="s">
        <v>113</v>
      </c>
      <c r="M3" s="270">
        <v>15.851844723050945</v>
      </c>
      <c r="N3" s="270">
        <v>17.154106001024211</v>
      </c>
    </row>
    <row r="4" spans="4:14">
      <c r="E4" s="43"/>
      <c r="F4" s="43"/>
      <c r="L4" s="42" t="s">
        <v>1064</v>
      </c>
      <c r="M4" s="270">
        <v>21.23528697973547</v>
      </c>
      <c r="N4" s="270">
        <v>21.954873964392739</v>
      </c>
    </row>
    <row r="5" spans="4:14">
      <c r="E5" s="43"/>
      <c r="F5" s="43"/>
      <c r="L5" s="42" t="s">
        <v>1065</v>
      </c>
      <c r="M5" s="270">
        <v>2.8508339182542795</v>
      </c>
      <c r="N5" s="270">
        <v>2.7171851330810637</v>
      </c>
    </row>
    <row r="6" spans="4:14">
      <c r="L6" s="42" t="s">
        <v>1066</v>
      </c>
      <c r="M6" s="270">
        <v>15.402599378860508</v>
      </c>
      <c r="N6" s="270">
        <v>15.691340546102515</v>
      </c>
    </row>
    <row r="7" spans="4:14">
      <c r="L7" s="42" t="s">
        <v>1067</v>
      </c>
      <c r="M7" s="270">
        <v>0</v>
      </c>
      <c r="N7" s="270">
        <v>0</v>
      </c>
    </row>
    <row r="8" spans="4:14">
      <c r="D8" s="272"/>
    </row>
    <row r="9" spans="4:14">
      <c r="M9" s="552" t="s">
        <v>1062</v>
      </c>
      <c r="N9" s="552" t="s">
        <v>1063</v>
      </c>
    </row>
    <row r="10" spans="4:14">
      <c r="L10" s="42" t="s">
        <v>609</v>
      </c>
      <c r="M10" s="271">
        <v>121.24</v>
      </c>
      <c r="N10" s="271">
        <v>210.208</v>
      </c>
    </row>
    <row r="11" spans="4:14">
      <c r="L11" s="42" t="s">
        <v>113</v>
      </c>
      <c r="M11" s="271">
        <v>13.519</v>
      </c>
      <c r="N11" s="271">
        <v>19.032</v>
      </c>
    </row>
    <row r="12" spans="4:14">
      <c r="L12" s="42" t="s">
        <v>1064</v>
      </c>
      <c r="M12" s="271">
        <v>6.5229999999999997</v>
      </c>
      <c r="N12" s="271">
        <v>6.86</v>
      </c>
    </row>
    <row r="13" spans="4:14">
      <c r="L13" s="42" t="s">
        <v>1065</v>
      </c>
      <c r="M13" s="271">
        <v>35.381999999999998</v>
      </c>
      <c r="N13" s="271">
        <v>35.951000000000001</v>
      </c>
    </row>
    <row r="14" spans="4:14">
      <c r="L14" s="42" t="s">
        <v>1066</v>
      </c>
      <c r="M14" s="271">
        <v>52.926000000000002</v>
      </c>
      <c r="N14" s="271">
        <v>45.723999999999997</v>
      </c>
    </row>
    <row r="15" spans="4:14">
      <c r="L15" s="42" t="s">
        <v>83</v>
      </c>
      <c r="M15" s="271">
        <v>1.7000000000000001E-2</v>
      </c>
      <c r="N15" s="271">
        <v>3.7999999999999999E-2</v>
      </c>
    </row>
    <row r="18" spans="2:17">
      <c r="L18" s="42" t="s">
        <v>684</v>
      </c>
      <c r="M18" s="552" t="s">
        <v>1068</v>
      </c>
      <c r="N18" s="552" t="s">
        <v>1069</v>
      </c>
      <c r="O18" s="552" t="s">
        <v>1070</v>
      </c>
      <c r="P18" s="552" t="s">
        <v>1062</v>
      </c>
      <c r="Q18" s="42">
        <v>2016</v>
      </c>
    </row>
    <row r="19" spans="2:17">
      <c r="L19" s="1126" t="s">
        <v>1142</v>
      </c>
      <c r="M19" s="270">
        <v>95.105999999999995</v>
      </c>
      <c r="N19" s="270">
        <v>124.792</v>
      </c>
      <c r="O19" s="270">
        <v>173.90799999999999</v>
      </c>
      <c r="P19" s="270">
        <v>229.607</v>
      </c>
      <c r="Q19" s="270">
        <v>317.81299999999999</v>
      </c>
    </row>
    <row r="20" spans="2:17">
      <c r="L20" s="1126" t="s">
        <v>1143</v>
      </c>
      <c r="M20" s="270">
        <v>42.883617327315278</v>
      </c>
      <c r="N20" s="270">
        <v>45.012101384715827</v>
      </c>
      <c r="O20" s="270">
        <v>53.445854372124614</v>
      </c>
      <c r="P20" s="270">
        <v>58.898055089550013</v>
      </c>
      <c r="Q20" s="270">
        <v>65.370620625253252</v>
      </c>
    </row>
    <row r="22" spans="2:17">
      <c r="L22" s="42" t="s">
        <v>693</v>
      </c>
      <c r="M22" s="552" t="s">
        <v>1068</v>
      </c>
      <c r="N22" s="552" t="s">
        <v>1069</v>
      </c>
      <c r="O22" s="552" t="s">
        <v>1070</v>
      </c>
      <c r="P22" s="552" t="s">
        <v>1062</v>
      </c>
      <c r="Q22" s="552" t="s">
        <v>1063</v>
      </c>
    </row>
    <row r="23" spans="2:17">
      <c r="L23" s="1126" t="s">
        <v>1141</v>
      </c>
      <c r="M23" s="270">
        <v>70.131</v>
      </c>
      <c r="N23" s="270">
        <v>89.997</v>
      </c>
      <c r="O23" s="270">
        <v>126.621</v>
      </c>
      <c r="P23" s="270">
        <v>176.66399999999999</v>
      </c>
      <c r="Q23" s="270">
        <v>272.05099999999999</v>
      </c>
    </row>
    <row r="24" spans="2:17">
      <c r="L24" s="42" t="s">
        <v>1072</v>
      </c>
      <c r="M24" s="270">
        <v>44.535536476325952</v>
      </c>
      <c r="N24" s="270">
        <v>46.518491716848011</v>
      </c>
      <c r="O24" s="270">
        <v>51.208622328271289</v>
      </c>
      <c r="P24" s="270">
        <v>58.738022249855369</v>
      </c>
      <c r="Q24" s="270">
        <v>67.573018581580371</v>
      </c>
    </row>
    <row r="25" spans="2:17">
      <c r="B25" s="270"/>
      <c r="C25" s="270"/>
    </row>
    <row r="26" spans="2:17">
      <c r="B26" s="270"/>
      <c r="C26" s="270"/>
      <c r="L26" s="42" t="s">
        <v>1052</v>
      </c>
      <c r="M26" s="552" t="s">
        <v>1068</v>
      </c>
      <c r="N26" s="552" t="s">
        <v>1069</v>
      </c>
      <c r="O26" s="552" t="s">
        <v>1070</v>
      </c>
      <c r="P26" s="552" t="s">
        <v>1062</v>
      </c>
      <c r="Q26" s="552" t="s">
        <v>1063</v>
      </c>
    </row>
    <row r="27" spans="2:17">
      <c r="L27" s="42" t="s">
        <v>1071</v>
      </c>
      <c r="M27" s="270">
        <v>24.562999999999999</v>
      </c>
      <c r="N27" s="270">
        <v>34.771000000000001</v>
      </c>
      <c r="O27" s="270">
        <v>47.222000000000001</v>
      </c>
      <c r="P27" s="270">
        <v>52.926000000000002</v>
      </c>
      <c r="Q27" s="270">
        <v>45.723999999999997</v>
      </c>
    </row>
    <row r="28" spans="2:17">
      <c r="L28" s="270" t="s">
        <v>1072</v>
      </c>
      <c r="M28" s="270">
        <v>38.197651815566438</v>
      </c>
      <c r="N28" s="270">
        <v>41.504726890756302</v>
      </c>
      <c r="O28" s="270">
        <v>60.520852023684412</v>
      </c>
      <c r="P28" s="270">
        <v>59.419346146937315</v>
      </c>
      <c r="Q28" s="270">
        <v>54.714723339077153</v>
      </c>
    </row>
    <row r="43" spans="1:1">
      <c r="A43" s="551"/>
    </row>
  </sheetData>
  <pageMargins left="0.75" right="0.75" top="1" bottom="1" header="0.5" footer="0.5"/>
  <pageSetup paperSize="9"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G9"/>
  <sheetViews>
    <sheetView workbookViewId="0">
      <selection activeCell="E40" sqref="E40"/>
    </sheetView>
  </sheetViews>
  <sheetFormatPr defaultColWidth="11.42578125" defaultRowHeight="12"/>
  <cols>
    <col min="1" max="1" width="40.42578125" style="1002" customWidth="1"/>
    <col min="2" max="5" width="9.85546875" style="1002" bestFit="1" customWidth="1"/>
    <col min="6" max="6" width="9.85546875" style="1002" customWidth="1"/>
    <col min="7" max="7" width="8.140625" style="1002" customWidth="1"/>
    <col min="8" max="8" width="6.28515625" style="1002" customWidth="1"/>
    <col min="9" max="9" width="11.42578125" style="1002" customWidth="1"/>
    <col min="10" max="16384" width="11.42578125" style="1002"/>
  </cols>
  <sheetData>
    <row r="1" spans="1:7" ht="18.75" customHeight="1">
      <c r="A1" s="190" t="s">
        <v>84</v>
      </c>
      <c r="B1" s="190"/>
      <c r="C1" s="190"/>
      <c r="D1" s="190"/>
      <c r="E1" s="190"/>
      <c r="F1" s="190"/>
      <c r="G1" s="190"/>
    </row>
    <row r="2" spans="1:7" s="1003" customFormat="1" ht="21" customHeight="1">
      <c r="A2" s="563"/>
      <c r="B2" s="564" t="s">
        <v>1055</v>
      </c>
      <c r="C2" s="564" t="s">
        <v>1056</v>
      </c>
      <c r="D2" s="564" t="s">
        <v>1057</v>
      </c>
      <c r="E2" s="565" t="s">
        <v>986</v>
      </c>
      <c r="F2" s="565" t="s">
        <v>984</v>
      </c>
      <c r="G2" s="564" t="s">
        <v>85</v>
      </c>
    </row>
    <row r="3" spans="1:7">
      <c r="A3" s="519" t="s">
        <v>86</v>
      </c>
      <c r="B3" s="520" t="s">
        <v>744</v>
      </c>
      <c r="C3" s="520">
        <v>447457</v>
      </c>
      <c r="D3" s="520">
        <v>694826</v>
      </c>
      <c r="E3" s="520">
        <v>520331</v>
      </c>
      <c r="F3" s="520">
        <v>885293</v>
      </c>
      <c r="G3" s="520">
        <v>0</v>
      </c>
    </row>
    <row r="4" spans="1:7">
      <c r="A4" s="521" t="s">
        <v>87</v>
      </c>
      <c r="B4" s="1004">
        <v>1.48</v>
      </c>
      <c r="C4" s="1004">
        <v>1.31</v>
      </c>
      <c r="D4" s="522">
        <v>1.49</v>
      </c>
      <c r="E4" s="522">
        <v>1.6</v>
      </c>
      <c r="F4" s="522">
        <v>2.4821763948188318</v>
      </c>
      <c r="G4" s="523">
        <v>1</v>
      </c>
    </row>
    <row r="5" spans="1:7">
      <c r="A5" s="521" t="s">
        <v>88</v>
      </c>
      <c r="B5" s="1004">
        <v>4.17</v>
      </c>
      <c r="C5" s="1004">
        <v>2.88</v>
      </c>
      <c r="D5" s="522">
        <v>4.74</v>
      </c>
      <c r="E5" s="522">
        <v>4.8499999999999996</v>
      </c>
      <c r="F5" s="522">
        <v>4.1337731637315347</v>
      </c>
      <c r="G5" s="523">
        <v>1</v>
      </c>
    </row>
    <row r="6" spans="1:7">
      <c r="A6" s="524" t="s">
        <v>89</v>
      </c>
      <c r="B6" s="1005">
        <v>1.19</v>
      </c>
      <c r="C6" s="1005">
        <v>1.1299999999999999</v>
      </c>
      <c r="D6" s="525">
        <v>1.19</v>
      </c>
      <c r="E6" s="525">
        <v>1.1599999999999999</v>
      </c>
      <c r="F6" s="525">
        <v>1.1804258360968176</v>
      </c>
      <c r="G6" s="526">
        <v>1</v>
      </c>
    </row>
    <row r="7" spans="1:7" ht="14.25">
      <c r="A7" s="524" t="s">
        <v>663</v>
      </c>
      <c r="B7" s="553" t="s">
        <v>23</v>
      </c>
      <c r="C7" s="553" t="s">
        <v>23</v>
      </c>
      <c r="D7" s="1006">
        <v>1.38</v>
      </c>
      <c r="E7" s="1006">
        <v>1.31</v>
      </c>
      <c r="F7" s="1006">
        <v>1.48</v>
      </c>
      <c r="G7" s="549" t="s">
        <v>795</v>
      </c>
    </row>
    <row r="8" spans="1:7">
      <c r="A8" s="1007"/>
      <c r="B8" s="1007"/>
      <c r="C8" s="1007"/>
      <c r="D8" s="1007"/>
      <c r="E8" s="1007"/>
      <c r="F8" s="1007"/>
      <c r="G8" s="1007"/>
    </row>
    <row r="9" spans="1:7" ht="12.75">
      <c r="A9" s="1008" t="s">
        <v>796</v>
      </c>
      <c r="B9" s="1009"/>
      <c r="C9" s="1009"/>
      <c r="D9" s="1009"/>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9:I30"/>
  <sheetViews>
    <sheetView topLeftCell="A2" zoomScale="115" zoomScaleNormal="115" workbookViewId="0">
      <selection activeCell="J19" sqref="J19"/>
    </sheetView>
  </sheetViews>
  <sheetFormatPr defaultColWidth="9.140625" defaultRowHeight="12.75"/>
  <cols>
    <col min="1" max="19" width="9.140625" style="570" customWidth="1"/>
    <col min="20" max="20" width="9" style="570" customWidth="1"/>
    <col min="21" max="21" width="9.140625" style="570" customWidth="1"/>
    <col min="22" max="16384" width="9.140625" style="570"/>
  </cols>
  <sheetData>
    <row r="19" spans="1:9" s="719" customFormat="1" ht="38.25">
      <c r="A19" s="717" t="s">
        <v>616</v>
      </c>
      <c r="B19" s="718" t="s">
        <v>843</v>
      </c>
      <c r="C19" s="1123" t="s">
        <v>1137</v>
      </c>
      <c r="D19" s="1123" t="s">
        <v>1138</v>
      </c>
    </row>
    <row r="20" spans="1:9" s="719" customFormat="1">
      <c r="A20" s="720" t="s">
        <v>844</v>
      </c>
      <c r="B20" s="721">
        <f>'2.1-Nal_tab'!G5*100</f>
        <v>6.4033610384009565</v>
      </c>
      <c r="C20" s="722">
        <v>6.9023163864680299</v>
      </c>
      <c r="D20" s="722">
        <v>2.9172450953705464</v>
      </c>
    </row>
    <row r="21" spans="1:9" s="719" customFormat="1"/>
    <row r="22" spans="1:9" s="719" customFormat="1"/>
    <row r="23" spans="1:9" s="719" customFormat="1" ht="38.25">
      <c r="A23" s="717" t="s">
        <v>162</v>
      </c>
      <c r="B23" s="718" t="s">
        <v>843</v>
      </c>
      <c r="C23" s="718" t="s">
        <v>704</v>
      </c>
      <c r="D23" s="1123" t="s">
        <v>1138</v>
      </c>
    </row>
    <row r="24" spans="1:9" s="719" customFormat="1">
      <c r="A24" s="720" t="s">
        <v>845</v>
      </c>
      <c r="B24" s="721">
        <f>'2.2-Zob_tab'!G5*100</f>
        <v>5.8686927908417674</v>
      </c>
      <c r="C24" s="722">
        <v>9.7694804366875871</v>
      </c>
      <c r="D24" s="722">
        <v>4.0495018617895369</v>
      </c>
    </row>
    <row r="25" spans="1:9" s="719" customFormat="1"/>
    <row r="26" spans="1:9" s="719" customFormat="1" ht="51">
      <c r="A26" s="719" t="s">
        <v>163</v>
      </c>
      <c r="B26" s="723" t="s">
        <v>846</v>
      </c>
      <c r="C26" s="723" t="s">
        <v>847</v>
      </c>
      <c r="D26" s="719" t="s">
        <v>53</v>
      </c>
      <c r="E26" s="723" t="s">
        <v>848</v>
      </c>
      <c r="F26" s="723" t="s">
        <v>705</v>
      </c>
      <c r="G26" s="719" t="s">
        <v>164</v>
      </c>
      <c r="H26" s="719" t="s">
        <v>849</v>
      </c>
      <c r="I26" s="719" t="s">
        <v>850</v>
      </c>
    </row>
    <row r="27" spans="1:9" s="719" customFormat="1">
      <c r="A27" s="719" t="s">
        <v>851</v>
      </c>
      <c r="B27" s="724">
        <f>'Podstawowe dane finans_tab'!J21</f>
        <v>3.6</v>
      </c>
      <c r="C27" s="724">
        <f>'Podstawowe dane finans_tab'!K21</f>
        <v>3.7</v>
      </c>
      <c r="D27" s="724"/>
      <c r="E27" s="725">
        <v>2.2590930634927382</v>
      </c>
      <c r="F27" s="725">
        <v>2.2986825334364127</v>
      </c>
      <c r="G27" s="724"/>
      <c r="H27" s="725">
        <v>2.9972020407634559</v>
      </c>
      <c r="I27" s="725">
        <v>2.8258046439871394</v>
      </c>
    </row>
    <row r="28" spans="1:9" s="719" customFormat="1"/>
    <row r="29" spans="1:9" ht="51">
      <c r="A29" s="570" t="s">
        <v>706</v>
      </c>
      <c r="B29" s="648" t="s">
        <v>846</v>
      </c>
      <c r="C29" s="648" t="s">
        <v>847</v>
      </c>
      <c r="D29" s="570" t="s">
        <v>53</v>
      </c>
      <c r="E29" s="648" t="s">
        <v>848</v>
      </c>
      <c r="F29" s="648" t="s">
        <v>707</v>
      </c>
      <c r="G29" s="570" t="s">
        <v>164</v>
      </c>
      <c r="H29" s="570" t="s">
        <v>849</v>
      </c>
      <c r="I29" s="570" t="s">
        <v>850</v>
      </c>
    </row>
    <row r="30" spans="1:9">
      <c r="A30" s="570" t="s">
        <v>851</v>
      </c>
      <c r="B30" s="651">
        <f>'Podstawowe dane finans_tab'!J17</f>
        <v>66.8</v>
      </c>
      <c r="C30" s="651">
        <f>'Podstawowe dane finans_tab'!K17</f>
        <v>67.599999999999994</v>
      </c>
      <c r="E30" s="650">
        <v>61.773202144812188</v>
      </c>
      <c r="F30" s="650">
        <v>59.673096147072471</v>
      </c>
      <c r="G30" s="650"/>
      <c r="H30" s="650">
        <v>84.02397863439036</v>
      </c>
      <c r="I30" s="650">
        <v>73.979495217429886</v>
      </c>
    </row>
  </sheetData>
  <pageMargins left="0.7" right="0.7" top="0.75" bottom="0.75" header="0.3" footer="0.3"/>
  <pageSetup paperSize="9" orientation="portrait"/>
  <drawing r:id="rId1"/>
  <tableParts count="2">
    <tablePart r:id="rId2"/>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J34"/>
  <sheetViews>
    <sheetView workbookViewId="0">
      <selection activeCell="F35" sqref="F35"/>
    </sheetView>
  </sheetViews>
  <sheetFormatPr defaultColWidth="11.42578125" defaultRowHeight="12.75"/>
  <cols>
    <col min="1" max="1" width="26.85546875" style="700" customWidth="1"/>
    <col min="2" max="2" width="10.7109375" style="700" bestFit="1" customWidth="1"/>
    <col min="3" max="4" width="15.7109375" style="700" bestFit="1" customWidth="1"/>
    <col min="5" max="5" width="16.85546875" style="700" bestFit="1" customWidth="1"/>
    <col min="6" max="6" width="15.140625" style="700" bestFit="1" customWidth="1"/>
    <col min="7" max="7" width="9.28515625" style="700" bestFit="1" customWidth="1"/>
    <col min="8" max="11" width="11.42578125" style="700" customWidth="1"/>
    <col min="12" max="16384" width="11.42578125" style="700"/>
  </cols>
  <sheetData>
    <row r="1" spans="1:7" ht="15">
      <c r="A1" s="1183" t="s">
        <v>741</v>
      </c>
      <c r="B1" s="1183"/>
      <c r="C1" s="1183"/>
      <c r="D1" s="1183"/>
      <c r="E1" s="1183"/>
      <c r="F1" s="1183"/>
      <c r="G1" s="1183"/>
    </row>
    <row r="2" spans="1:7" ht="25.5">
      <c r="A2" s="563"/>
      <c r="B2" s="564" t="s">
        <v>1073</v>
      </c>
      <c r="C2" s="564" t="s">
        <v>1074</v>
      </c>
      <c r="D2" s="564" t="s">
        <v>1075</v>
      </c>
      <c r="E2" s="564" t="s">
        <v>1076</v>
      </c>
      <c r="F2" s="564" t="s">
        <v>1077</v>
      </c>
      <c r="G2" s="564" t="s">
        <v>1078</v>
      </c>
    </row>
    <row r="3" spans="1:7">
      <c r="A3" s="527" t="s">
        <v>1079</v>
      </c>
      <c r="B3" s="701">
        <v>857876</v>
      </c>
      <c r="C3" s="701">
        <v>-54102</v>
      </c>
      <c r="D3" s="701">
        <v>42319</v>
      </c>
      <c r="E3" s="701">
        <v>187290</v>
      </c>
      <c r="F3" s="701">
        <v>-1242000</v>
      </c>
      <c r="G3" s="701">
        <v>1395197</v>
      </c>
    </row>
    <row r="4" spans="1:7">
      <c r="A4" s="528" t="s">
        <v>1080</v>
      </c>
      <c r="B4" s="702">
        <v>857876</v>
      </c>
      <c r="C4" s="702">
        <v>803774</v>
      </c>
      <c r="D4" s="702">
        <v>846093</v>
      </c>
      <c r="E4" s="702">
        <v>1033383</v>
      </c>
      <c r="F4" s="702">
        <v>-208617</v>
      </c>
      <c r="G4" s="703">
        <v>1186580</v>
      </c>
    </row>
    <row r="5" spans="1:7">
      <c r="A5" s="255"/>
      <c r="B5" s="256"/>
      <c r="C5" s="256"/>
      <c r="D5" s="256"/>
      <c r="E5" s="256"/>
      <c r="F5" s="256"/>
      <c r="G5" s="256"/>
    </row>
    <row r="7" spans="1:7" s="704" customFormat="1" ht="16.5" customHeight="1">
      <c r="A7" s="1183" t="s">
        <v>612</v>
      </c>
      <c r="B7" s="1183"/>
      <c r="C7" s="1183"/>
      <c r="D7" s="1183"/>
      <c r="E7" s="1183"/>
      <c r="F7" s="1183"/>
      <c r="G7" s="1183"/>
    </row>
    <row r="8" spans="1:7" ht="30" customHeight="1">
      <c r="A8" s="563"/>
      <c r="B8" s="564" t="s">
        <v>1073</v>
      </c>
      <c r="C8" s="564" t="s">
        <v>1074</v>
      </c>
      <c r="D8" s="564" t="s">
        <v>1075</v>
      </c>
      <c r="E8" s="564" t="s">
        <v>1076</v>
      </c>
      <c r="F8" s="564" t="s">
        <v>1077</v>
      </c>
      <c r="G8" s="564" t="s">
        <v>1078</v>
      </c>
    </row>
    <row r="9" spans="1:7" s="705" customFormat="1" ht="15.75" customHeight="1">
      <c r="A9" s="527" t="s">
        <v>1079</v>
      </c>
      <c r="B9" s="530">
        <v>701962</v>
      </c>
      <c r="C9" s="530">
        <v>-754</v>
      </c>
      <c r="D9" s="530">
        <v>99628</v>
      </c>
      <c r="E9" s="530">
        <v>53414</v>
      </c>
      <c r="F9" s="530">
        <v>-1263874</v>
      </c>
      <c r="G9" s="530">
        <v>1520195</v>
      </c>
    </row>
    <row r="10" spans="1:7" s="705" customFormat="1" ht="14.25" customHeight="1">
      <c r="A10" s="528" t="s">
        <v>1080</v>
      </c>
      <c r="B10" s="532">
        <v>701962</v>
      </c>
      <c r="C10" s="532">
        <v>701208</v>
      </c>
      <c r="D10" s="532">
        <v>800836</v>
      </c>
      <c r="E10" s="532">
        <v>854250</v>
      </c>
      <c r="F10" s="532">
        <v>-409624</v>
      </c>
      <c r="G10" s="532">
        <v>1110571</v>
      </c>
    </row>
    <row r="11" spans="1:7" s="705" customFormat="1" ht="14.25" customHeight="1">
      <c r="A11" s="255"/>
      <c r="B11" s="256"/>
      <c r="C11" s="256"/>
      <c r="D11" s="256"/>
      <c r="E11" s="256"/>
      <c r="F11" s="256"/>
      <c r="G11" s="256"/>
    </row>
    <row r="12" spans="1:7">
      <c r="A12" s="257"/>
      <c r="B12" s="257"/>
      <c r="C12" s="257"/>
      <c r="D12" s="257"/>
      <c r="E12" s="257"/>
      <c r="F12" s="257"/>
      <c r="G12" s="257"/>
    </row>
    <row r="13" spans="1:7" s="704" customFormat="1" ht="15">
      <c r="A13" s="1183" t="s">
        <v>106</v>
      </c>
      <c r="B13" s="1183"/>
      <c r="C13" s="1183"/>
      <c r="D13" s="1183"/>
      <c r="E13" s="1183"/>
      <c r="F13" s="1183"/>
      <c r="G13" s="1183"/>
    </row>
    <row r="14" spans="1:7" ht="25.5">
      <c r="A14" s="563"/>
      <c r="B14" s="564" t="s">
        <v>1073</v>
      </c>
      <c r="C14" s="564" t="s">
        <v>1074</v>
      </c>
      <c r="D14" s="564" t="s">
        <v>1075</v>
      </c>
      <c r="E14" s="564" t="s">
        <v>1076</v>
      </c>
      <c r="F14" s="564" t="s">
        <v>1077</v>
      </c>
      <c r="G14" s="564" t="s">
        <v>1078</v>
      </c>
    </row>
    <row r="15" spans="1:7">
      <c r="A15" s="529" t="s">
        <v>1079</v>
      </c>
      <c r="B15" s="530">
        <v>899964</v>
      </c>
      <c r="C15" s="530">
        <v>-125192</v>
      </c>
      <c r="D15" s="530">
        <v>15914</v>
      </c>
      <c r="E15" s="530">
        <v>79692</v>
      </c>
      <c r="F15" s="530">
        <v>-1439935</v>
      </c>
      <c r="G15" s="530">
        <v>1648591</v>
      </c>
    </row>
    <row r="16" spans="1:7">
      <c r="A16" s="531" t="s">
        <v>1080</v>
      </c>
      <c r="B16" s="532">
        <v>899964</v>
      </c>
      <c r="C16" s="532">
        <v>774772</v>
      </c>
      <c r="D16" s="532">
        <v>790686</v>
      </c>
      <c r="E16" s="532">
        <v>870378</v>
      </c>
      <c r="F16" s="532">
        <v>-569557</v>
      </c>
      <c r="G16" s="532">
        <v>1079034</v>
      </c>
    </row>
    <row r="17" spans="1:10">
      <c r="A17" s="255"/>
      <c r="B17" s="256"/>
      <c r="C17" s="256"/>
      <c r="D17" s="256"/>
      <c r="E17" s="256"/>
      <c r="F17" s="256"/>
      <c r="G17" s="256"/>
    </row>
    <row r="20" spans="1:10" ht="15">
      <c r="A20" s="1183" t="s">
        <v>667</v>
      </c>
      <c r="B20" s="1183"/>
      <c r="C20" s="1183"/>
      <c r="D20" s="1183"/>
      <c r="E20" s="1183"/>
      <c r="F20" s="1183"/>
      <c r="G20" s="1183"/>
    </row>
    <row r="21" spans="1:10" ht="25.5">
      <c r="A21" s="563"/>
      <c r="B21" s="564" t="s">
        <v>1073</v>
      </c>
      <c r="C21" s="564" t="s">
        <v>1074</v>
      </c>
      <c r="D21" s="564" t="s">
        <v>1075</v>
      </c>
      <c r="E21" s="564" t="s">
        <v>1076</v>
      </c>
      <c r="F21" s="564" t="s">
        <v>1077</v>
      </c>
      <c r="G21" s="564" t="s">
        <v>1078</v>
      </c>
    </row>
    <row r="22" spans="1:10">
      <c r="A22" s="529" t="s">
        <v>1079</v>
      </c>
      <c r="B22" s="530">
        <v>654032</v>
      </c>
      <c r="C22" s="530">
        <v>-166771</v>
      </c>
      <c r="D22" s="530">
        <v>-94812</v>
      </c>
      <c r="E22" s="530">
        <v>-209737</v>
      </c>
      <c r="F22" s="530">
        <v>-738356</v>
      </c>
      <c r="G22" s="530">
        <v>2120637</v>
      </c>
    </row>
    <row r="23" spans="1:10">
      <c r="A23" s="531" t="s">
        <v>1080</v>
      </c>
      <c r="B23" s="532">
        <v>654032</v>
      </c>
      <c r="C23" s="532">
        <v>487261</v>
      </c>
      <c r="D23" s="532">
        <v>392449</v>
      </c>
      <c r="E23" s="532">
        <v>182712</v>
      </c>
      <c r="F23" s="532">
        <v>-555644</v>
      </c>
      <c r="G23" s="532">
        <v>1564993</v>
      </c>
    </row>
    <row r="24" spans="1:10">
      <c r="A24" s="255"/>
      <c r="B24" s="256"/>
      <c r="C24" s="256"/>
      <c r="D24" s="256"/>
      <c r="E24" s="256"/>
      <c r="F24" s="256"/>
      <c r="G24" s="256"/>
    </row>
    <row r="25" spans="1:10">
      <c r="J25" s="700" t="s">
        <v>742</v>
      </c>
    </row>
    <row r="27" spans="1:10" ht="15">
      <c r="A27" s="1183" t="s">
        <v>668</v>
      </c>
      <c r="B27" s="1183"/>
      <c r="C27" s="1183"/>
      <c r="D27" s="1183"/>
      <c r="E27" s="1183"/>
      <c r="F27" s="1183"/>
      <c r="G27" s="1183"/>
    </row>
    <row r="28" spans="1:10" ht="25.5">
      <c r="A28" s="563"/>
      <c r="B28" s="564" t="s">
        <v>1073</v>
      </c>
      <c r="C28" s="564" t="s">
        <v>1074</v>
      </c>
      <c r="D28" s="564" t="s">
        <v>1075</v>
      </c>
      <c r="E28" s="564" t="s">
        <v>1076</v>
      </c>
      <c r="F28" s="564" t="s">
        <v>1077</v>
      </c>
      <c r="G28" s="564" t="s">
        <v>1078</v>
      </c>
    </row>
    <row r="29" spans="1:10">
      <c r="A29" s="529" t="s">
        <v>1079</v>
      </c>
      <c r="B29" s="530">
        <v>921012</v>
      </c>
      <c r="C29" s="530">
        <v>-171412</v>
      </c>
      <c r="D29" s="530">
        <v>-107579</v>
      </c>
      <c r="E29" s="530">
        <v>-56248</v>
      </c>
      <c r="F29" s="530">
        <v>-1452275</v>
      </c>
      <c r="G29" s="530">
        <v>1709584</v>
      </c>
    </row>
    <row r="30" spans="1:10">
      <c r="A30" s="531" t="s">
        <v>1080</v>
      </c>
      <c r="B30" s="532">
        <v>921012</v>
      </c>
      <c r="C30" s="532">
        <v>749600</v>
      </c>
      <c r="D30" s="532">
        <v>642021</v>
      </c>
      <c r="E30" s="532">
        <v>585773</v>
      </c>
      <c r="F30" s="532">
        <v>-866502</v>
      </c>
      <c r="G30" s="532">
        <v>843082</v>
      </c>
    </row>
    <row r="31" spans="1:10">
      <c r="A31" s="255"/>
      <c r="B31" s="256"/>
      <c r="C31" s="256"/>
      <c r="D31" s="256"/>
      <c r="E31" s="256"/>
      <c r="F31" s="256"/>
      <c r="G31" s="256"/>
    </row>
    <row r="34" spans="2:2">
      <c r="B34" s="1012"/>
    </row>
  </sheetData>
  <mergeCells count="10">
    <mergeCell ref="A20:D20"/>
    <mergeCell ref="E20:G20"/>
    <mergeCell ref="A27:D27"/>
    <mergeCell ref="E27:G27"/>
    <mergeCell ref="A1:D1"/>
    <mergeCell ref="E1:G1"/>
    <mergeCell ref="A7:D7"/>
    <mergeCell ref="E7:G7"/>
    <mergeCell ref="A13:D13"/>
    <mergeCell ref="E13:G13"/>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F18"/>
  <sheetViews>
    <sheetView workbookViewId="0">
      <selection activeCell="H34" sqref="H34"/>
    </sheetView>
  </sheetViews>
  <sheetFormatPr defaultColWidth="11.42578125" defaultRowHeight="15"/>
  <cols>
    <col min="1" max="1" width="48.5703125" style="1013" customWidth="1"/>
    <col min="2" max="6" width="10.140625" style="1013" bestFit="1" customWidth="1"/>
    <col min="7" max="7" width="11.42578125" style="1013" customWidth="1"/>
    <col min="8" max="16384" width="11.42578125" style="1013"/>
  </cols>
  <sheetData>
    <row r="1" spans="1:6" ht="15" customHeight="1">
      <c r="A1" s="190" t="s">
        <v>177</v>
      </c>
      <c r="B1" s="706"/>
      <c r="C1" s="706"/>
      <c r="D1" s="706"/>
      <c r="E1" s="190"/>
      <c r="F1" s="190"/>
    </row>
    <row r="2" spans="1:6" s="185" customFormat="1">
      <c r="A2" s="1014" t="s">
        <v>43</v>
      </c>
      <c r="B2" s="564" t="s">
        <v>1055</v>
      </c>
      <c r="C2" s="564" t="s">
        <v>1056</v>
      </c>
      <c r="D2" s="564" t="s">
        <v>1057</v>
      </c>
      <c r="E2" s="564" t="s">
        <v>986</v>
      </c>
      <c r="F2" s="564" t="s">
        <v>984</v>
      </c>
    </row>
    <row r="3" spans="1:6">
      <c r="A3" s="1015" t="s">
        <v>44</v>
      </c>
      <c r="B3" s="1016">
        <v>-11802</v>
      </c>
      <c r="C3" s="1016">
        <v>-7837</v>
      </c>
      <c r="D3" s="1016">
        <v>-1034</v>
      </c>
      <c r="E3" s="1016">
        <v>68.668645693004137</v>
      </c>
      <c r="F3" s="1016">
        <v>-32658</v>
      </c>
    </row>
    <row r="4" spans="1:6">
      <c r="A4" s="533" t="s">
        <v>45</v>
      </c>
      <c r="B4" s="534" t="s">
        <v>745</v>
      </c>
      <c r="C4" s="534">
        <v>8374</v>
      </c>
      <c r="D4" s="534">
        <v>4767</v>
      </c>
      <c r="E4" s="534">
        <v>1359.2829711450338</v>
      </c>
      <c r="F4" s="534">
        <v>24797</v>
      </c>
    </row>
    <row r="5" spans="1:6">
      <c r="A5" s="258"/>
      <c r="B5" s="259"/>
      <c r="C5" s="259"/>
      <c r="D5" s="259"/>
      <c r="E5" s="259"/>
      <c r="F5" s="259"/>
    </row>
    <row r="7" spans="1:6">
      <c r="A7" s="190" t="s">
        <v>591</v>
      </c>
      <c r="B7" s="706"/>
      <c r="C7" s="706"/>
      <c r="D7" s="706"/>
      <c r="E7" s="190"/>
      <c r="F7" s="190"/>
    </row>
    <row r="8" spans="1:6">
      <c r="A8" s="1014"/>
      <c r="B8" s="564" t="s">
        <v>1055</v>
      </c>
      <c r="C8" s="564" t="s">
        <v>1056</v>
      </c>
      <c r="D8" s="564" t="s">
        <v>1057</v>
      </c>
      <c r="E8" s="564" t="s">
        <v>986</v>
      </c>
      <c r="F8" s="564" t="s">
        <v>984</v>
      </c>
    </row>
    <row r="9" spans="1:6">
      <c r="A9" s="533" t="s">
        <v>1081</v>
      </c>
      <c r="B9" s="534">
        <v>61</v>
      </c>
      <c r="C9" s="534">
        <v>40</v>
      </c>
      <c r="D9" s="534">
        <v>17</v>
      </c>
      <c r="E9" s="534">
        <v>5.1189028628520248</v>
      </c>
      <c r="F9" s="534">
        <v>144</v>
      </c>
    </row>
    <row r="10" spans="1:6">
      <c r="A10" s="258"/>
      <c r="B10" s="259"/>
      <c r="C10" s="259"/>
      <c r="D10" s="259"/>
      <c r="E10" s="259"/>
      <c r="F10" s="259"/>
    </row>
    <row r="12" spans="1:6">
      <c r="A12" s="1017" t="s">
        <v>592</v>
      </c>
      <c r="B12" s="1018"/>
      <c r="C12" s="1018"/>
      <c r="D12" s="1018"/>
      <c r="E12" s="1018"/>
      <c r="F12" s="1018"/>
    </row>
    <row r="13" spans="1:6">
      <c r="A13" s="1018"/>
      <c r="B13" s="1018"/>
      <c r="C13" s="1018"/>
      <c r="D13" s="1018"/>
      <c r="E13" s="1018"/>
      <c r="F13" s="1018"/>
    </row>
    <row r="14" spans="1:6">
      <c r="A14" s="190" t="s">
        <v>593</v>
      </c>
      <c r="B14" s="706"/>
      <c r="C14" s="706"/>
      <c r="D14" s="706"/>
      <c r="E14" s="190"/>
      <c r="F14" s="190"/>
    </row>
    <row r="15" spans="1:6">
      <c r="A15" s="1014"/>
      <c r="B15" s="564" t="s">
        <v>1055</v>
      </c>
      <c r="C15" s="564" t="s">
        <v>1056</v>
      </c>
      <c r="D15" s="564" t="s">
        <v>1057</v>
      </c>
      <c r="E15" s="564" t="s">
        <v>986</v>
      </c>
      <c r="F15" s="564" t="s">
        <v>984</v>
      </c>
    </row>
    <row r="16" spans="1:6">
      <c r="A16" s="1015" t="s">
        <v>594</v>
      </c>
      <c r="B16" s="1016">
        <v>-16482.677423019999</v>
      </c>
      <c r="C16" s="1016">
        <v>-18053</v>
      </c>
      <c r="D16" s="1016">
        <v>-51777</v>
      </c>
      <c r="E16" s="1016">
        <v>-29044.733821488626</v>
      </c>
      <c r="F16" s="1016">
        <v>-31963</v>
      </c>
    </row>
    <row r="17" spans="1:6">
      <c r="A17" s="533" t="s">
        <v>595</v>
      </c>
      <c r="B17" s="534">
        <v>17254.735213259999</v>
      </c>
      <c r="C17" s="534">
        <v>15029</v>
      </c>
      <c r="D17" s="534">
        <v>17494</v>
      </c>
      <c r="E17" s="534">
        <v>14589.385883790472</v>
      </c>
      <c r="F17" s="534">
        <v>19150</v>
      </c>
    </row>
    <row r="18" spans="1:6">
      <c r="A18" s="258"/>
      <c r="B18" s="259"/>
      <c r="C18" s="259"/>
      <c r="D18" s="259"/>
      <c r="E18" s="259"/>
      <c r="F18" s="259"/>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J9"/>
  <sheetViews>
    <sheetView zoomScale="96" zoomScaleNormal="96" workbookViewId="0">
      <selection activeCell="C36" sqref="C36"/>
    </sheetView>
  </sheetViews>
  <sheetFormatPr defaultColWidth="11.42578125" defaultRowHeight="12.75"/>
  <cols>
    <col min="1" max="1" width="48.28515625" style="44" customWidth="1"/>
    <col min="2" max="5" width="10.28515625" style="44" customWidth="1"/>
    <col min="6" max="7" width="11.42578125" style="44" customWidth="1"/>
    <col min="8" max="10" width="11.42578125" style="45" customWidth="1"/>
    <col min="11" max="11" width="11.42578125" style="44" customWidth="1"/>
    <col min="12" max="16384" width="11.42578125" style="44"/>
  </cols>
  <sheetData>
    <row r="1" spans="1:10" s="1019" customFormat="1" ht="16.5" customHeight="1">
      <c r="A1" s="190" t="s">
        <v>57</v>
      </c>
      <c r="B1" s="706"/>
      <c r="C1" s="706"/>
      <c r="D1" s="706"/>
      <c r="E1" s="190"/>
      <c r="F1" s="190"/>
      <c r="H1" s="1020"/>
      <c r="I1" s="1020"/>
      <c r="J1" s="1020"/>
    </row>
    <row r="2" spans="1:10" ht="19.5" customHeight="1">
      <c r="A2" s="1014"/>
      <c r="B2" s="564" t="s">
        <v>1055</v>
      </c>
      <c r="C2" s="564" t="s">
        <v>1056</v>
      </c>
      <c r="D2" s="564" t="s">
        <v>1057</v>
      </c>
      <c r="E2" s="564" t="s">
        <v>986</v>
      </c>
      <c r="F2" s="564" t="s">
        <v>984</v>
      </c>
    </row>
    <row r="3" spans="1:10" ht="17.25" customHeight="1">
      <c r="A3" s="537" t="s">
        <v>46</v>
      </c>
      <c r="B3" s="535">
        <v>0</v>
      </c>
      <c r="C3" s="535">
        <v>0</v>
      </c>
      <c r="D3" s="535">
        <v>0</v>
      </c>
      <c r="E3" s="535">
        <v>0</v>
      </c>
      <c r="F3" s="535">
        <v>0</v>
      </c>
    </row>
    <row r="4" spans="1:10">
      <c r="A4" s="260"/>
      <c r="B4" s="260"/>
      <c r="C4" s="260"/>
      <c r="D4" s="260"/>
      <c r="E4" s="260"/>
      <c r="F4" s="260"/>
    </row>
    <row r="7" spans="1:10">
      <c r="H7" s="44"/>
      <c r="I7" s="44"/>
      <c r="J7" s="44"/>
    </row>
    <row r="8" spans="1:10">
      <c r="H8" s="44"/>
      <c r="I8" s="44"/>
      <c r="J8" s="44"/>
    </row>
    <row r="9" spans="1:10">
      <c r="H9" s="44"/>
      <c r="I9" s="44"/>
      <c r="J9" s="44"/>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Q11"/>
  <sheetViews>
    <sheetView workbookViewId="0">
      <selection activeCell="C4" sqref="C4"/>
    </sheetView>
  </sheetViews>
  <sheetFormatPr defaultColWidth="11.42578125" defaultRowHeight="11.25"/>
  <cols>
    <col min="1" max="1" width="38.85546875" style="1024" customWidth="1"/>
    <col min="2" max="5" width="12.5703125" style="1024" customWidth="1"/>
    <col min="6" max="7" width="11.42578125" style="1024" customWidth="1"/>
    <col min="8" max="16384" width="11.42578125" style="1024"/>
  </cols>
  <sheetData>
    <row r="1" spans="1:17" ht="15.75" customHeight="1">
      <c r="A1" s="190" t="s">
        <v>1082</v>
      </c>
      <c r="B1" s="1021"/>
      <c r="C1" s="1021"/>
      <c r="D1" s="1022"/>
      <c r="E1" s="1022"/>
      <c r="F1" s="1022"/>
      <c r="G1" s="1023"/>
      <c r="P1" s="1023"/>
      <c r="Q1" s="1023"/>
    </row>
    <row r="2" spans="1:17" s="1027" customFormat="1" ht="18" customHeight="1">
      <c r="A2" s="1025" t="s">
        <v>1083</v>
      </c>
      <c r="B2" s="1026">
        <v>2012</v>
      </c>
      <c r="C2" s="1026">
        <v>2013</v>
      </c>
      <c r="D2" s="1026">
        <v>2014</v>
      </c>
      <c r="E2" s="1026">
        <v>2015</v>
      </c>
      <c r="F2" s="1026">
        <v>2016</v>
      </c>
    </row>
    <row r="3" spans="1:17">
      <c r="A3" s="1028" t="s">
        <v>797</v>
      </c>
      <c r="B3" s="1029">
        <v>7</v>
      </c>
      <c r="C3" s="1029">
        <v>7</v>
      </c>
      <c r="D3" s="1029">
        <v>10</v>
      </c>
      <c r="E3" s="1029">
        <v>11</v>
      </c>
      <c r="F3" s="1029">
        <v>4</v>
      </c>
    </row>
    <row r="4" spans="1:17">
      <c r="A4" s="1030" t="s">
        <v>798</v>
      </c>
      <c r="B4" s="1031">
        <v>420</v>
      </c>
      <c r="C4" s="1031">
        <v>322</v>
      </c>
      <c r="D4" s="1031">
        <v>210</v>
      </c>
      <c r="E4" s="1031">
        <v>409</v>
      </c>
      <c r="F4" s="1031">
        <v>461</v>
      </c>
    </row>
    <row r="5" spans="1:17">
      <c r="A5" s="1032" t="s">
        <v>799</v>
      </c>
      <c r="B5" s="1033">
        <v>143</v>
      </c>
      <c r="C5" s="1033">
        <v>34</v>
      </c>
      <c r="D5" s="1033">
        <v>49</v>
      </c>
      <c r="E5" s="1033">
        <v>33</v>
      </c>
      <c r="F5" s="1033">
        <v>157</v>
      </c>
    </row>
    <row r="6" spans="1:17">
      <c r="A6" s="1034"/>
      <c r="B6" s="1035"/>
      <c r="C6" s="1035"/>
      <c r="D6" s="1034"/>
      <c r="E6" s="1035"/>
      <c r="F6" s="1035"/>
    </row>
    <row r="8" spans="1:17" ht="14.25" customHeight="1">
      <c r="A8" s="190" t="s">
        <v>1082</v>
      </c>
      <c r="B8" s="706"/>
      <c r="C8" s="706"/>
      <c r="D8" s="706"/>
      <c r="E8" s="190"/>
      <c r="F8" s="190"/>
    </row>
    <row r="9" spans="1:17" ht="18" customHeight="1">
      <c r="A9" s="1014"/>
      <c r="B9" s="564" t="s">
        <v>1055</v>
      </c>
      <c r="C9" s="564" t="s">
        <v>1056</v>
      </c>
      <c r="D9" s="564" t="s">
        <v>1057</v>
      </c>
      <c r="E9" s="564" t="s">
        <v>986</v>
      </c>
      <c r="F9" s="564" t="s">
        <v>984</v>
      </c>
    </row>
    <row r="10" spans="1:17">
      <c r="A10" s="1036" t="s">
        <v>153</v>
      </c>
      <c r="B10" s="1037">
        <v>13</v>
      </c>
      <c r="C10" s="1037">
        <v>28</v>
      </c>
      <c r="D10" s="1037">
        <v>10</v>
      </c>
      <c r="E10" s="1037">
        <v>409</v>
      </c>
      <c r="F10" s="1037">
        <v>235</v>
      </c>
    </row>
    <row r="11" spans="1:17">
      <c r="A11" s="1034"/>
      <c r="B11" s="1035"/>
      <c r="C11" s="1035"/>
      <c r="D11" s="1035"/>
      <c r="E11" s="1035"/>
      <c r="F11" s="1035"/>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L13"/>
  <sheetViews>
    <sheetView workbookViewId="0">
      <selection activeCell="G36" sqref="G36"/>
    </sheetView>
  </sheetViews>
  <sheetFormatPr defaultColWidth="11.42578125" defaultRowHeight="12.75"/>
  <cols>
    <col min="1" max="1" width="11.42578125" style="1038" customWidth="1"/>
    <col min="2" max="2" width="10.42578125" style="1038" customWidth="1"/>
    <col min="3" max="3" width="15.42578125" style="1038" bestFit="1" customWidth="1"/>
    <col min="4" max="4" width="11.85546875" style="1038" customWidth="1"/>
    <col min="5" max="5" width="13.85546875" style="1038" bestFit="1" customWidth="1"/>
    <col min="6" max="6" width="7.85546875" style="1038" bestFit="1" customWidth="1"/>
    <col min="7" max="7" width="13.28515625" style="1038" customWidth="1"/>
    <col min="8" max="8" width="10.42578125" style="1038" customWidth="1"/>
    <col min="9" max="10" width="11.42578125" style="1038" customWidth="1"/>
    <col min="11" max="11" width="13.7109375" style="1038" bestFit="1" customWidth="1"/>
    <col min="12" max="12" width="15.85546875" style="1038" bestFit="1" customWidth="1"/>
    <col min="13" max="13" width="11.42578125" style="1038" customWidth="1"/>
    <col min="14" max="16384" width="11.42578125" style="1038"/>
  </cols>
  <sheetData>
    <row r="1" spans="1:12">
      <c r="A1" s="1038" t="s">
        <v>742</v>
      </c>
      <c r="B1" s="1038" t="s">
        <v>1084</v>
      </c>
    </row>
    <row r="2" spans="1:12" ht="39" customHeight="1">
      <c r="B2" s="1039" t="s">
        <v>1085</v>
      </c>
      <c r="C2" s="1039" t="s">
        <v>1086</v>
      </c>
      <c r="D2" s="1039" t="s">
        <v>1087</v>
      </c>
      <c r="E2" s="1039" t="s">
        <v>1088</v>
      </c>
      <c r="F2" s="1039" t="s">
        <v>1089</v>
      </c>
      <c r="G2" s="1039" t="s">
        <v>1090</v>
      </c>
      <c r="H2" s="1039" t="s">
        <v>1091</v>
      </c>
      <c r="I2" s="1039" t="s">
        <v>1092</v>
      </c>
      <c r="J2" s="1039" t="s">
        <v>1093</v>
      </c>
      <c r="K2" s="1039" t="s">
        <v>1094</v>
      </c>
      <c r="L2" s="1039" t="s">
        <v>1095</v>
      </c>
    </row>
    <row r="3" spans="1:12">
      <c r="B3" s="1040" t="s">
        <v>1096</v>
      </c>
      <c r="C3" s="1041" t="s">
        <v>1097</v>
      </c>
      <c r="D3" s="1040" t="s">
        <v>1098</v>
      </c>
      <c r="E3" s="1040" t="s">
        <v>1099</v>
      </c>
      <c r="F3" s="1040" t="s">
        <v>1100</v>
      </c>
      <c r="G3" s="1040" t="s">
        <v>1101</v>
      </c>
      <c r="H3" s="1040" t="s">
        <v>1102</v>
      </c>
      <c r="I3" s="1042">
        <v>10000</v>
      </c>
      <c r="J3" s="1042">
        <v>4734</v>
      </c>
      <c r="K3" s="1042">
        <v>47340000</v>
      </c>
      <c r="L3" s="1040" t="s">
        <v>1103</v>
      </c>
    </row>
    <row r="4" spans="1:12">
      <c r="B4" s="1043" t="s">
        <v>1104</v>
      </c>
      <c r="C4" s="1044" t="s">
        <v>1105</v>
      </c>
      <c r="D4" s="1043" t="s">
        <v>1106</v>
      </c>
      <c r="E4" s="1043" t="s">
        <v>1107</v>
      </c>
      <c r="F4" s="1043" t="s">
        <v>1108</v>
      </c>
      <c r="G4" s="1043" t="s">
        <v>1109</v>
      </c>
      <c r="H4" s="1043" t="s">
        <v>1110</v>
      </c>
      <c r="I4" s="1045">
        <v>10000</v>
      </c>
      <c r="J4" s="1045">
        <v>14785</v>
      </c>
      <c r="K4" s="1045">
        <v>147850000</v>
      </c>
      <c r="L4" s="1043" t="s">
        <v>1111</v>
      </c>
    </row>
    <row r="5" spans="1:12">
      <c r="B5" s="1046" t="s">
        <v>1112</v>
      </c>
      <c r="C5" s="1047" t="s">
        <v>1097</v>
      </c>
      <c r="D5" s="1046" t="s">
        <v>1113</v>
      </c>
      <c r="E5" s="1046" t="s">
        <v>1114</v>
      </c>
      <c r="F5" s="1046" t="s">
        <v>1115</v>
      </c>
      <c r="G5" s="1046" t="s">
        <v>1116</v>
      </c>
      <c r="H5" s="1046" t="s">
        <v>1117</v>
      </c>
      <c r="I5" s="1048">
        <v>10000</v>
      </c>
      <c r="J5" s="1048">
        <v>5000</v>
      </c>
      <c r="K5" s="1048">
        <v>50000000</v>
      </c>
      <c r="L5" s="1046" t="s">
        <v>1118</v>
      </c>
    </row>
    <row r="6" spans="1:12">
      <c r="B6" s="1034"/>
      <c r="C6" s="1035"/>
      <c r="D6" s="1035"/>
      <c r="E6" s="1035"/>
      <c r="F6" s="1035"/>
      <c r="G6" s="1035"/>
      <c r="H6" s="1034"/>
      <c r="I6" s="1035"/>
      <c r="J6" s="1035"/>
      <c r="K6" s="1035"/>
      <c r="L6" s="1035"/>
    </row>
    <row r="7" spans="1:12">
      <c r="B7" s="1049" t="s">
        <v>1119</v>
      </c>
    </row>
    <row r="9" spans="1:12">
      <c r="B9" s="1038" t="s">
        <v>1120</v>
      </c>
    </row>
    <row r="10" spans="1:12" ht="48">
      <c r="B10" s="1039" t="s">
        <v>1085</v>
      </c>
      <c r="C10" s="1039" t="s">
        <v>1086</v>
      </c>
      <c r="D10" s="1039" t="s">
        <v>1087</v>
      </c>
      <c r="E10" s="1039" t="s">
        <v>1088</v>
      </c>
      <c r="F10" s="1039" t="s">
        <v>1089</v>
      </c>
      <c r="G10" s="1039" t="s">
        <v>1090</v>
      </c>
      <c r="H10" s="1039" t="s">
        <v>1091</v>
      </c>
      <c r="I10" s="1039" t="s">
        <v>1092</v>
      </c>
      <c r="J10" s="1039" t="s">
        <v>1093</v>
      </c>
      <c r="K10" s="1039" t="s">
        <v>1094</v>
      </c>
      <c r="L10" s="1039" t="s">
        <v>1121</v>
      </c>
    </row>
    <row r="11" spans="1:12">
      <c r="B11" s="1040" t="s">
        <v>1122</v>
      </c>
      <c r="C11" s="1041" t="s">
        <v>1097</v>
      </c>
      <c r="D11" s="1040" t="s">
        <v>1123</v>
      </c>
      <c r="E11" s="1040" t="s">
        <v>1124</v>
      </c>
      <c r="F11" s="1040" t="s">
        <v>1125</v>
      </c>
      <c r="G11" s="1040" t="s">
        <v>1126</v>
      </c>
      <c r="H11" s="1040" t="s">
        <v>1127</v>
      </c>
      <c r="I11" s="1050">
        <v>100</v>
      </c>
      <c r="J11" s="1042">
        <v>500000</v>
      </c>
      <c r="K11" s="1042">
        <v>50000000</v>
      </c>
      <c r="L11" s="1040" t="s">
        <v>1128</v>
      </c>
    </row>
    <row r="12" spans="1:12">
      <c r="B12" s="1046" t="s">
        <v>1112</v>
      </c>
      <c r="C12" s="1047" t="s">
        <v>1097</v>
      </c>
      <c r="D12" s="1046" t="s">
        <v>1113</v>
      </c>
      <c r="E12" s="1046" t="s">
        <v>1114</v>
      </c>
      <c r="F12" s="1046" t="s">
        <v>1115</v>
      </c>
      <c r="G12" s="1046" t="s">
        <v>1116</v>
      </c>
      <c r="H12" s="1046" t="s">
        <v>1117</v>
      </c>
      <c r="I12" s="1048">
        <v>10000</v>
      </c>
      <c r="J12" s="1048">
        <v>5000</v>
      </c>
      <c r="K12" s="1048">
        <v>50000000</v>
      </c>
      <c r="L12" s="1046" t="s">
        <v>1118</v>
      </c>
    </row>
    <row r="13" spans="1:12">
      <c r="B13" s="1034"/>
      <c r="C13" s="1035"/>
      <c r="D13" s="1035"/>
      <c r="E13" s="1035"/>
      <c r="F13" s="1035"/>
      <c r="G13" s="1035"/>
      <c r="H13" s="1034"/>
      <c r="I13" s="1035"/>
      <c r="J13" s="1035"/>
      <c r="K13" s="1035"/>
      <c r="L13" s="1035"/>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O27"/>
  <sheetViews>
    <sheetView zoomScale="130" zoomScaleNormal="130" workbookViewId="0">
      <selection activeCell="H14" sqref="H14"/>
    </sheetView>
  </sheetViews>
  <sheetFormatPr defaultColWidth="9.140625" defaultRowHeight="12.75"/>
  <cols>
    <col min="1" max="2" width="9.140625" style="621" customWidth="1"/>
    <col min="3" max="16384" width="9.140625" style="621"/>
  </cols>
  <sheetData>
    <row r="1" spans="1:15">
      <c r="A1" s="1100"/>
      <c r="B1" s="1100"/>
      <c r="C1" s="1100"/>
      <c r="D1" s="1100"/>
      <c r="E1" s="1100"/>
      <c r="F1" s="1100"/>
      <c r="G1" s="1100"/>
      <c r="H1" s="1100"/>
      <c r="I1" s="1100"/>
      <c r="J1" s="1100"/>
      <c r="K1" s="1100"/>
      <c r="L1" s="1100"/>
      <c r="M1" s="1100"/>
      <c r="N1" s="1100"/>
      <c r="O1" s="1100"/>
    </row>
    <row r="2" spans="1:15">
      <c r="A2" s="1100"/>
      <c r="B2" s="1100"/>
      <c r="C2" s="1100"/>
      <c r="D2" s="1100"/>
      <c r="E2" s="1100"/>
      <c r="F2" s="1100"/>
      <c r="G2" s="1100"/>
      <c r="H2" s="1100"/>
      <c r="I2" s="1100"/>
      <c r="J2" s="1100"/>
      <c r="K2" s="1100"/>
      <c r="L2" s="1100"/>
      <c r="M2" s="1100"/>
      <c r="N2" s="1100"/>
      <c r="O2" s="1100"/>
    </row>
    <row r="3" spans="1:15">
      <c r="A3" s="1100"/>
      <c r="B3" s="1100"/>
      <c r="C3" s="1100"/>
      <c r="D3" s="1100"/>
      <c r="E3" s="1100"/>
      <c r="F3" s="1100"/>
      <c r="G3" s="1100"/>
      <c r="H3" s="1100"/>
      <c r="I3" s="1100"/>
      <c r="J3" s="1100"/>
      <c r="K3" s="1100"/>
      <c r="L3" s="1100"/>
      <c r="M3" s="1100"/>
      <c r="N3" s="1100"/>
      <c r="O3" s="1100"/>
    </row>
    <row r="4" spans="1:15">
      <c r="A4" s="1100"/>
      <c r="B4" s="1100"/>
      <c r="C4" s="1100"/>
      <c r="D4" s="1100"/>
      <c r="E4" s="1100"/>
      <c r="F4" s="1100"/>
      <c r="G4" s="1100"/>
      <c r="H4" s="1100"/>
      <c r="I4" s="1100"/>
      <c r="J4" s="1100"/>
      <c r="K4" s="1100"/>
      <c r="L4" s="1100"/>
      <c r="M4" s="1100"/>
      <c r="N4" s="1100"/>
      <c r="O4" s="1100"/>
    </row>
    <row r="5" spans="1:15">
      <c r="A5" s="1100"/>
      <c r="B5" s="1100"/>
      <c r="C5" s="1100"/>
      <c r="D5" s="1100"/>
      <c r="E5" s="1100"/>
      <c r="F5" s="1100"/>
      <c r="G5" s="1100"/>
      <c r="H5" s="1100"/>
      <c r="I5" s="1100"/>
      <c r="J5" s="1100"/>
      <c r="K5" s="1100"/>
      <c r="L5" s="1100"/>
      <c r="M5" s="1100"/>
      <c r="N5" s="1100"/>
      <c r="O5" s="1100"/>
    </row>
    <row r="6" spans="1:15">
      <c r="A6" s="1100"/>
      <c r="B6" s="1100"/>
      <c r="C6" s="1100"/>
      <c r="D6" s="1100"/>
      <c r="E6" s="1100"/>
      <c r="F6" s="1100"/>
      <c r="G6" s="1100"/>
      <c r="H6" s="1100"/>
      <c r="I6" s="1100"/>
      <c r="J6" s="1100"/>
      <c r="K6" s="1100"/>
      <c r="L6" s="1100"/>
      <c r="M6" s="1100"/>
      <c r="N6" s="1100"/>
      <c r="O6" s="1100"/>
    </row>
    <row r="7" spans="1:15">
      <c r="A7" s="1100"/>
      <c r="B7" s="1100"/>
      <c r="C7" s="1100"/>
      <c r="D7" s="1100"/>
      <c r="E7" s="1100"/>
      <c r="F7" s="1100"/>
      <c r="G7" s="1100"/>
      <c r="H7" s="1100"/>
      <c r="I7" s="1100"/>
      <c r="J7" s="1100"/>
      <c r="K7" s="1100"/>
      <c r="L7" s="1100"/>
      <c r="M7" s="1100"/>
      <c r="N7" s="1100"/>
      <c r="O7" s="1100"/>
    </row>
    <row r="8" spans="1:15">
      <c r="A8" s="1100"/>
      <c r="B8" s="1100"/>
      <c r="C8" s="1100"/>
      <c r="D8" s="1100"/>
      <c r="E8" s="1100"/>
      <c r="F8" s="1100"/>
      <c r="G8" s="1100"/>
      <c r="H8" s="1100"/>
      <c r="I8" s="1100"/>
      <c r="J8" s="1100"/>
      <c r="K8" s="1100"/>
      <c r="L8" s="1100"/>
      <c r="M8" s="1100"/>
      <c r="N8" s="1100"/>
      <c r="O8" s="1100"/>
    </row>
    <row r="9" spans="1:15">
      <c r="A9" s="1100"/>
      <c r="B9" s="1100"/>
      <c r="C9" s="1100"/>
      <c r="D9" s="1100"/>
      <c r="E9" s="1100"/>
      <c r="F9" s="1100"/>
      <c r="G9" s="1100"/>
      <c r="H9" s="1100"/>
      <c r="I9" s="1100"/>
      <c r="J9" s="1100"/>
      <c r="K9" s="1100"/>
      <c r="L9" s="1100"/>
      <c r="M9" s="1100"/>
      <c r="N9" s="1100"/>
      <c r="O9" s="1100"/>
    </row>
    <row r="10" spans="1:15">
      <c r="A10" s="1100"/>
      <c r="B10" s="1100"/>
      <c r="C10" s="1100"/>
      <c r="D10" s="1100"/>
      <c r="E10" s="1100"/>
      <c r="F10" s="1100"/>
      <c r="G10" s="1100"/>
      <c r="H10" s="1100"/>
      <c r="I10" s="1100"/>
      <c r="J10" s="1100"/>
      <c r="K10" s="1100"/>
      <c r="L10" s="1100"/>
      <c r="M10" s="1100"/>
      <c r="N10" s="1100"/>
      <c r="O10" s="1100"/>
    </row>
    <row r="11" spans="1:15">
      <c r="A11" s="1100"/>
      <c r="B11" s="1100"/>
      <c r="C11" s="1100"/>
      <c r="D11" s="1100"/>
      <c r="E11" s="1100"/>
      <c r="F11" s="1100"/>
      <c r="G11" s="1100"/>
      <c r="H11" s="1100"/>
      <c r="I11" s="1100"/>
      <c r="J11" s="1100"/>
      <c r="K11" s="1100"/>
      <c r="L11" s="1100"/>
      <c r="M11" s="1100"/>
      <c r="N11" s="1100"/>
      <c r="O11" s="1100"/>
    </row>
    <row r="12" spans="1:15">
      <c r="A12" s="1100"/>
      <c r="B12" s="1100"/>
      <c r="C12" s="1100"/>
      <c r="D12" s="1100"/>
      <c r="E12" s="1100"/>
      <c r="F12" s="1100"/>
      <c r="G12" s="1100"/>
      <c r="H12" s="1100"/>
      <c r="I12" s="1100"/>
      <c r="J12" s="1100"/>
      <c r="K12" s="1100"/>
      <c r="L12" s="1100"/>
      <c r="M12" s="1100"/>
      <c r="N12" s="1100"/>
      <c r="O12" s="1100"/>
    </row>
    <row r="13" spans="1:15">
      <c r="A13" s="1100"/>
      <c r="B13" s="1100"/>
      <c r="C13" s="1100"/>
      <c r="D13" s="1100"/>
      <c r="E13" s="1100"/>
      <c r="F13" s="1100"/>
      <c r="G13" s="1100"/>
      <c r="H13" s="1100"/>
      <c r="I13" s="1100"/>
      <c r="J13" s="1100"/>
      <c r="K13" s="1100"/>
      <c r="L13" s="1100"/>
      <c r="M13" s="1100"/>
      <c r="N13" s="1100"/>
      <c r="O13" s="1100"/>
    </row>
    <row r="14" spans="1:15">
      <c r="A14" s="1100"/>
      <c r="B14" s="1100"/>
      <c r="C14" s="1100"/>
      <c r="D14" s="1100"/>
      <c r="E14" s="1100"/>
      <c r="F14" s="1100"/>
      <c r="G14" s="1100"/>
      <c r="H14" s="1100"/>
      <c r="I14" s="1100"/>
      <c r="J14" s="1100"/>
      <c r="K14" s="1100"/>
      <c r="L14" s="1100"/>
      <c r="M14" s="1100"/>
      <c r="N14" s="1100"/>
      <c r="O14" s="1100"/>
    </row>
    <row r="15" spans="1:15">
      <c r="A15" s="1100"/>
      <c r="B15" s="1100"/>
      <c r="C15" s="1100"/>
      <c r="D15" s="1100"/>
      <c r="E15" s="1100"/>
      <c r="F15" s="1100"/>
      <c r="G15" s="1100"/>
      <c r="H15" s="1100"/>
      <c r="I15" s="1100"/>
      <c r="J15" s="1100"/>
      <c r="K15" s="1100"/>
      <c r="L15" s="1100"/>
      <c r="M15" s="1100"/>
      <c r="N15" s="1100"/>
      <c r="O15" s="1100"/>
    </row>
    <row r="16" spans="1:15">
      <c r="A16" s="1100"/>
      <c r="B16" s="1100"/>
      <c r="C16" s="1100"/>
      <c r="D16" s="1100"/>
      <c r="E16" s="1100"/>
      <c r="F16" s="1100"/>
      <c r="G16" s="1100"/>
      <c r="H16" s="1100"/>
      <c r="I16" s="1100"/>
      <c r="J16" s="1100"/>
      <c r="K16" s="1100"/>
      <c r="L16" s="1100"/>
      <c r="M16" s="1100"/>
      <c r="N16" s="1100"/>
      <c r="O16" s="1100"/>
    </row>
    <row r="17" spans="1:15">
      <c r="A17" s="1100"/>
      <c r="B17" s="1100"/>
      <c r="C17" s="1100"/>
      <c r="D17" s="1100"/>
      <c r="E17" s="1100"/>
      <c r="F17" s="1100"/>
      <c r="G17" s="1100"/>
      <c r="H17" s="1100"/>
      <c r="I17" s="1100"/>
      <c r="J17" s="1100"/>
      <c r="K17" s="1100"/>
      <c r="L17" s="1100"/>
      <c r="M17" s="1100"/>
      <c r="N17" s="1100"/>
      <c r="O17" s="1100"/>
    </row>
    <row r="18" spans="1:15">
      <c r="A18" s="1100"/>
      <c r="B18" s="1100"/>
      <c r="C18" s="1100"/>
      <c r="D18" s="1100"/>
      <c r="E18" s="1100"/>
      <c r="F18" s="1100"/>
      <c r="G18" s="1100"/>
      <c r="H18" s="1100"/>
      <c r="I18" s="1100"/>
      <c r="J18" s="1100"/>
      <c r="K18" s="1100"/>
      <c r="L18" s="1100"/>
      <c r="M18" s="1100"/>
      <c r="N18" s="1100"/>
      <c r="O18" s="1100"/>
    </row>
    <row r="19" spans="1:15">
      <c r="A19" s="1100"/>
      <c r="B19" s="1100"/>
      <c r="C19" s="1100"/>
      <c r="D19" s="1100"/>
      <c r="E19" s="1100"/>
      <c r="F19" s="1100"/>
      <c r="G19" s="1100"/>
      <c r="H19" s="1100"/>
      <c r="I19" s="1100"/>
      <c r="J19" s="1100"/>
      <c r="K19" s="1100"/>
      <c r="L19" s="1100"/>
      <c r="M19" s="1100"/>
      <c r="N19" s="1100"/>
      <c r="O19" s="1100"/>
    </row>
    <row r="20" spans="1:15">
      <c r="A20" s="1100"/>
      <c r="B20" s="1100"/>
      <c r="C20" s="1100"/>
      <c r="D20" s="1100"/>
      <c r="E20" s="1100"/>
      <c r="F20" s="1100"/>
      <c r="G20" s="1100"/>
      <c r="H20" s="1100"/>
      <c r="I20" s="1100"/>
      <c r="J20" s="1100"/>
      <c r="K20" s="1100"/>
      <c r="L20" s="1100"/>
      <c r="M20" s="1100"/>
      <c r="N20" s="1100"/>
      <c r="O20" s="1100"/>
    </row>
    <row r="21" spans="1:15">
      <c r="A21" s="1100"/>
      <c r="B21" s="1100"/>
      <c r="C21" s="1100"/>
      <c r="D21" s="1100"/>
      <c r="E21" s="1100"/>
      <c r="F21" s="1100"/>
      <c r="G21" s="1100"/>
      <c r="H21" s="1100"/>
      <c r="I21" s="1100"/>
      <c r="J21" s="1100"/>
      <c r="K21" s="1100"/>
      <c r="L21" s="1100"/>
      <c r="M21" s="1100"/>
      <c r="N21" s="1100"/>
      <c r="O21" s="1100"/>
    </row>
    <row r="22" spans="1:15">
      <c r="A22" s="1100"/>
      <c r="B22" s="1100"/>
      <c r="C22" s="1100"/>
      <c r="D22" s="1100"/>
      <c r="E22" s="1100"/>
      <c r="F22" s="1100"/>
      <c r="G22" s="1100"/>
      <c r="H22" s="1100"/>
      <c r="I22" s="1100"/>
      <c r="J22" s="1100"/>
      <c r="K22" s="1100"/>
      <c r="L22" s="1100"/>
      <c r="M22" s="1100"/>
      <c r="N22" s="1100"/>
      <c r="O22" s="1100"/>
    </row>
    <row r="23" spans="1:15">
      <c r="A23" s="1101"/>
      <c r="B23" s="1101"/>
      <c r="C23" s="1101"/>
      <c r="D23" s="1100"/>
      <c r="E23" s="1100"/>
      <c r="F23" s="1100"/>
      <c r="G23" s="1102"/>
      <c r="H23" s="1100"/>
      <c r="I23" s="1100"/>
      <c r="J23" s="1100"/>
      <c r="K23" s="1100"/>
      <c r="L23" s="1100"/>
      <c r="M23" s="1100"/>
      <c r="N23" s="1100"/>
      <c r="O23" s="1100"/>
    </row>
    <row r="24" spans="1:15">
      <c r="A24" s="1101"/>
      <c r="B24" s="1101"/>
      <c r="C24" s="1101"/>
      <c r="D24" s="1100"/>
      <c r="E24" s="1100"/>
      <c r="F24" s="1100"/>
      <c r="G24" s="1100"/>
      <c r="H24" s="1100"/>
      <c r="I24" s="1100"/>
      <c r="J24" s="1100"/>
      <c r="K24" s="1100"/>
      <c r="L24" s="1100"/>
      <c r="M24" s="1100"/>
      <c r="N24" s="1100"/>
      <c r="O24" s="1100"/>
    </row>
    <row r="25" spans="1:15">
      <c r="F25" s="1100"/>
    </row>
    <row r="27" spans="1:15">
      <c r="A27" s="621" t="s">
        <v>808</v>
      </c>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11"/>
  <sheetViews>
    <sheetView zoomScale="130" zoomScaleNormal="130" workbookViewId="0">
      <selection activeCell="L13" sqref="L13"/>
    </sheetView>
  </sheetViews>
  <sheetFormatPr defaultColWidth="9.140625" defaultRowHeight="15"/>
  <cols>
    <col min="1" max="1" width="13.7109375" style="1077" customWidth="1"/>
    <col min="2" max="5" width="9.140625" style="1076" customWidth="1"/>
    <col min="6" max="6" width="9.28515625" style="1076" customWidth="1"/>
    <col min="7" max="10" width="9.140625" style="1076" customWidth="1"/>
    <col min="11" max="11" width="4.7109375" style="1076" customWidth="1"/>
    <col min="12" max="12" width="9.140625" style="1076" customWidth="1"/>
    <col min="13" max="16384" width="9.140625" style="1076"/>
  </cols>
  <sheetData>
    <row r="1" spans="2:11">
      <c r="B1" s="1075"/>
      <c r="C1" s="1075"/>
      <c r="D1" s="1075"/>
      <c r="E1" s="1075"/>
      <c r="F1" s="1075"/>
      <c r="G1" s="1075"/>
      <c r="H1" s="1075"/>
      <c r="I1" s="1075"/>
      <c r="J1" s="1075"/>
      <c r="K1" s="1075"/>
    </row>
    <row r="2" spans="2:11">
      <c r="B2" s="1075"/>
      <c r="C2" s="1075"/>
      <c r="D2" s="1075"/>
      <c r="E2" s="1075"/>
      <c r="F2" s="1075"/>
      <c r="G2" s="1075"/>
      <c r="H2" s="1075"/>
      <c r="I2" s="1075"/>
      <c r="J2" s="1075"/>
      <c r="K2" s="1075"/>
    </row>
    <row r="3" spans="2:11">
      <c r="B3" s="1075"/>
      <c r="C3" s="1075"/>
      <c r="D3" s="1075"/>
      <c r="E3" s="1075"/>
      <c r="F3" s="1075"/>
      <c r="G3" s="1075"/>
      <c r="H3" s="1075"/>
      <c r="I3" s="1075"/>
      <c r="J3" s="1075"/>
      <c r="K3" s="1075"/>
    </row>
    <row r="4" spans="2:11">
      <c r="B4" s="1075"/>
      <c r="C4" s="1075"/>
      <c r="D4" s="1075"/>
      <c r="E4" s="1075"/>
      <c r="F4" s="1075"/>
      <c r="G4" s="1075"/>
      <c r="H4" s="1075"/>
      <c r="I4" s="1075"/>
      <c r="J4" s="1075"/>
      <c r="K4" s="1075"/>
    </row>
    <row r="5" spans="2:11">
      <c r="B5" s="1075"/>
      <c r="C5" s="1075"/>
      <c r="D5" s="1075"/>
      <c r="E5" s="1075"/>
      <c r="F5" s="1075"/>
      <c r="G5" s="1075"/>
      <c r="H5" s="1075"/>
      <c r="I5" s="1075"/>
      <c r="J5" s="1075"/>
      <c r="K5" s="1075"/>
    </row>
    <row r="6" spans="2:11">
      <c r="B6" s="1075"/>
      <c r="C6" s="1075"/>
      <c r="D6" s="1075"/>
      <c r="E6" s="1075"/>
      <c r="F6" s="1075"/>
      <c r="G6" s="1075"/>
      <c r="H6" s="1075"/>
      <c r="I6" s="1075"/>
      <c r="J6" s="1075"/>
      <c r="K6" s="1075"/>
    </row>
    <row r="7" spans="2:11">
      <c r="B7" s="1075"/>
      <c r="C7" s="1075"/>
      <c r="D7" s="1075"/>
      <c r="E7" s="1075"/>
      <c r="F7" s="1075"/>
      <c r="G7" s="1075"/>
      <c r="H7" s="1075"/>
      <c r="I7" s="1075"/>
      <c r="J7" s="1075"/>
      <c r="K7" s="1075"/>
    </row>
    <row r="8" spans="2:11">
      <c r="B8" s="1075"/>
      <c r="C8" s="1075"/>
      <c r="D8" s="1075"/>
      <c r="E8" s="1075"/>
      <c r="F8" s="1075"/>
      <c r="G8" s="1075"/>
      <c r="H8" s="1075"/>
      <c r="I8" s="1075"/>
      <c r="J8" s="1075"/>
      <c r="K8" s="1075"/>
    </row>
    <row r="9" spans="2:11">
      <c r="B9" s="1075"/>
      <c r="C9" s="1075"/>
      <c r="D9" s="1075"/>
      <c r="E9" s="1075"/>
      <c r="F9" s="1075"/>
      <c r="G9" s="1075"/>
      <c r="H9" s="1075"/>
      <c r="I9" s="1075"/>
      <c r="J9" s="1075"/>
      <c r="K9" s="1075"/>
    </row>
    <row r="10" spans="2:11">
      <c r="B10" s="1075"/>
      <c r="C10" s="1075"/>
      <c r="D10" s="1075"/>
      <c r="E10" s="1075"/>
      <c r="F10" s="1075"/>
      <c r="G10" s="1075"/>
      <c r="H10" s="1075"/>
      <c r="I10" s="1075"/>
      <c r="J10" s="1075"/>
      <c r="K10" s="1075"/>
    </row>
    <row r="11" spans="2:11">
      <c r="B11" s="1075"/>
      <c r="C11" s="1075"/>
      <c r="D11" s="1075"/>
      <c r="E11" s="1075"/>
      <c r="F11" s="1075"/>
      <c r="G11" s="1075"/>
      <c r="H11" s="1075"/>
      <c r="I11" s="1075"/>
      <c r="J11" s="1075"/>
      <c r="K11" s="1075"/>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H14"/>
  <sheetViews>
    <sheetView zoomScale="78" zoomScaleNormal="78" workbookViewId="0"/>
  </sheetViews>
  <sheetFormatPr defaultColWidth="23.85546875" defaultRowHeight="12.75"/>
  <cols>
    <col min="1" max="1" width="23.85546875" style="1085" customWidth="1"/>
    <col min="2" max="2" width="28.5703125" style="1085" customWidth="1"/>
    <col min="3" max="3" width="23.85546875" style="1099" customWidth="1"/>
    <col min="4" max="7" width="23.85546875" style="1085" customWidth="1"/>
    <col min="8" max="8" width="23.85546875" style="1078" customWidth="1"/>
    <col min="9" max="9" width="23.85546875" style="1085" customWidth="1"/>
    <col min="10" max="16384" width="23.85546875" style="1085"/>
  </cols>
  <sheetData>
    <row r="1" spans="1:8" s="1078" customFormat="1">
      <c r="C1" s="1079"/>
    </row>
    <row r="2" spans="1:8" s="1078" customFormat="1">
      <c r="C2" s="1079"/>
    </row>
    <row r="3" spans="1:8" s="1078" customFormat="1" ht="21.75" customHeight="1">
      <c r="A3" s="1202"/>
      <c r="B3" s="1202"/>
      <c r="C3" s="1204"/>
      <c r="D3" s="1080" t="s">
        <v>165</v>
      </c>
      <c r="E3" s="1197" t="s">
        <v>166</v>
      </c>
      <c r="F3" s="1197" t="s">
        <v>804</v>
      </c>
      <c r="G3" s="1197" t="s">
        <v>805</v>
      </c>
    </row>
    <row r="4" spans="1:8" s="1078" customFormat="1" ht="12" customHeight="1">
      <c r="A4" s="1203"/>
      <c r="B4" s="1203"/>
      <c r="C4" s="1205"/>
      <c r="D4" s="1081" t="s">
        <v>167</v>
      </c>
      <c r="E4" s="1198"/>
      <c r="F4" s="1198"/>
      <c r="G4" s="1198"/>
    </row>
    <row r="5" spans="1:8" ht="36" customHeight="1">
      <c r="A5" s="1199" t="s">
        <v>168</v>
      </c>
      <c r="B5" s="1082" t="s">
        <v>155</v>
      </c>
      <c r="C5" s="1083">
        <v>217</v>
      </c>
      <c r="D5" s="1084"/>
      <c r="E5" s="1084"/>
      <c r="F5" s="1084"/>
      <c r="G5" s="1084"/>
    </row>
    <row r="6" spans="1:8" ht="36" customHeight="1">
      <c r="A6" s="1200"/>
      <c r="B6" s="1086" t="s">
        <v>169</v>
      </c>
      <c r="C6" s="1083">
        <v>196</v>
      </c>
      <c r="D6" s="1084"/>
      <c r="E6" s="1084"/>
      <c r="F6" s="1084"/>
      <c r="G6" s="1087"/>
    </row>
    <row r="7" spans="1:8" ht="36" customHeight="1">
      <c r="A7" s="1200"/>
      <c r="B7" s="1088" t="s">
        <v>585</v>
      </c>
      <c r="C7" s="1083">
        <v>1</v>
      </c>
      <c r="D7" s="1084"/>
      <c r="E7" s="1087"/>
      <c r="F7" s="1084"/>
      <c r="G7" s="1084"/>
    </row>
    <row r="8" spans="1:8" ht="39" customHeight="1">
      <c r="A8" s="1200"/>
      <c r="B8" s="1088" t="s">
        <v>586</v>
      </c>
      <c r="C8" s="1083">
        <v>1</v>
      </c>
      <c r="D8" s="1084"/>
      <c r="E8" s="1087"/>
      <c r="F8" s="1084"/>
      <c r="G8" s="1084"/>
    </row>
    <row r="9" spans="1:8" ht="42.75" customHeight="1">
      <c r="A9" s="1201"/>
      <c r="B9" s="1088" t="s">
        <v>587</v>
      </c>
      <c r="C9" s="1083">
        <v>1</v>
      </c>
      <c r="D9" s="1084"/>
      <c r="E9" s="1087"/>
      <c r="F9" s="1087"/>
      <c r="G9" s="1087"/>
    </row>
    <row r="10" spans="1:8" ht="36.75" customHeight="1">
      <c r="A10" s="1089"/>
      <c r="B10" s="1090" t="s">
        <v>173</v>
      </c>
      <c r="C10" s="1083" t="s">
        <v>806</v>
      </c>
      <c r="D10" s="1091"/>
      <c r="E10" s="1091"/>
      <c r="F10" s="1087"/>
      <c r="G10" s="1087"/>
    </row>
    <row r="11" spans="1:8" ht="36" customHeight="1">
      <c r="A11" s="1092" t="s">
        <v>112</v>
      </c>
      <c r="B11" s="1093" t="s">
        <v>171</v>
      </c>
      <c r="C11" s="1083">
        <v>570</v>
      </c>
      <c r="D11" s="1091"/>
      <c r="E11" s="1091"/>
      <c r="F11" s="1091"/>
      <c r="G11" s="1087"/>
    </row>
    <row r="12" spans="1:8" ht="36" customHeight="1">
      <c r="A12" s="1094"/>
      <c r="B12" s="1090" t="s">
        <v>172</v>
      </c>
      <c r="C12" s="1083" t="s">
        <v>807</v>
      </c>
      <c r="D12" s="1091"/>
      <c r="E12" s="1091"/>
      <c r="F12" s="1087"/>
      <c r="G12" s="1087"/>
    </row>
    <row r="13" spans="1:8" ht="36" customHeight="1">
      <c r="A13" s="1095" t="s">
        <v>170</v>
      </c>
      <c r="B13" s="1095" t="str">
        <f>A13</f>
        <v>Mobile advisers of Spółka Dystrybucyjna</v>
      </c>
      <c r="C13" s="1083">
        <v>92</v>
      </c>
      <c r="D13" s="1096"/>
      <c r="E13" s="1087"/>
      <c r="F13" s="1087"/>
      <c r="G13" s="1087"/>
    </row>
    <row r="14" spans="1:8" s="1098" customFormat="1" ht="36.75" customHeight="1">
      <c r="A14" s="1095" t="s">
        <v>579</v>
      </c>
      <c r="B14" s="1095" t="str">
        <f>A14</f>
        <v>Local and network agents</v>
      </c>
      <c r="C14" s="1083">
        <v>370</v>
      </c>
      <c r="D14" s="1096"/>
      <c r="E14" s="1087"/>
      <c r="F14" s="1087"/>
      <c r="G14" s="1097"/>
      <c r="H14" s="1097"/>
    </row>
  </sheetData>
  <mergeCells count="7">
    <mergeCell ref="F3:F4"/>
    <mergeCell ref="G3:G4"/>
    <mergeCell ref="A5:A9"/>
    <mergeCell ref="A3:A4"/>
    <mergeCell ref="B3:B4"/>
    <mergeCell ref="C3:C4"/>
    <mergeCell ref="E3:E4"/>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M13"/>
  <sheetViews>
    <sheetView zoomScale="115" zoomScaleNormal="115" workbookViewId="0">
      <selection activeCell="C3" sqref="C3:I7"/>
    </sheetView>
  </sheetViews>
  <sheetFormatPr defaultColWidth="9.140625" defaultRowHeight="12.75" outlineLevelCol="1"/>
  <cols>
    <col min="1" max="1" width="27.7109375" style="8" customWidth="1"/>
    <col min="2" max="2" width="8.7109375" style="8" hidden="1" customWidth="1" outlineLevel="1"/>
    <col min="3" max="3" width="8.7109375" style="8" bestFit="1" customWidth="1" collapsed="1"/>
    <col min="4" max="7" width="8.7109375" style="8" bestFit="1" customWidth="1"/>
    <col min="8" max="8" width="8.7109375" style="8" customWidth="1"/>
    <col min="9" max="9" width="8.5703125" style="8" bestFit="1" customWidth="1"/>
    <col min="10" max="10" width="9.140625" style="8" customWidth="1"/>
    <col min="11" max="16384" width="9.140625" style="8"/>
  </cols>
  <sheetData>
    <row r="1" spans="1:13" s="6" customFormat="1">
      <c r="A1" s="1206" t="s">
        <v>154</v>
      </c>
      <c r="B1" s="562"/>
      <c r="C1" s="195"/>
      <c r="D1" s="195"/>
      <c r="E1" s="195"/>
      <c r="F1" s="195"/>
      <c r="G1" s="195"/>
      <c r="H1" s="195"/>
      <c r="I1" s="195" t="s">
        <v>650</v>
      </c>
    </row>
    <row r="2" spans="1:13" s="6" customFormat="1">
      <c r="A2" s="1207"/>
      <c r="B2" s="571" t="s">
        <v>690</v>
      </c>
      <c r="C2" s="571" t="s">
        <v>691</v>
      </c>
      <c r="D2" s="571" t="s">
        <v>664</v>
      </c>
      <c r="E2" s="571" t="s">
        <v>69</v>
      </c>
      <c r="F2" s="571" t="s">
        <v>105</v>
      </c>
      <c r="G2" s="571" t="s">
        <v>607</v>
      </c>
      <c r="H2" s="571" t="s">
        <v>694</v>
      </c>
      <c r="I2" s="571" t="s">
        <v>703</v>
      </c>
    </row>
    <row r="3" spans="1:13" s="6" customFormat="1">
      <c r="A3" s="572" t="s">
        <v>677</v>
      </c>
      <c r="B3" s="541">
        <v>770</v>
      </c>
      <c r="C3" s="541">
        <v>788</v>
      </c>
      <c r="D3" s="541">
        <v>712</v>
      </c>
      <c r="E3" s="541">
        <v>727.1</v>
      </c>
      <c r="F3" s="541">
        <v>669</v>
      </c>
      <c r="G3" s="541">
        <v>685</v>
      </c>
      <c r="H3" s="541">
        <v>705</v>
      </c>
      <c r="I3" s="538">
        <v>20</v>
      </c>
    </row>
    <row r="4" spans="1:13" s="6" customFormat="1">
      <c r="A4" s="572" t="s">
        <v>678</v>
      </c>
      <c r="B4" s="541">
        <v>315</v>
      </c>
      <c r="C4" s="541">
        <v>325</v>
      </c>
      <c r="D4" s="541">
        <v>270</v>
      </c>
      <c r="E4" s="541">
        <v>244</v>
      </c>
      <c r="F4" s="541">
        <v>178</v>
      </c>
      <c r="G4" s="541">
        <v>155</v>
      </c>
      <c r="H4" s="541">
        <v>158</v>
      </c>
      <c r="I4" s="538">
        <v>3</v>
      </c>
    </row>
    <row r="5" spans="1:13" s="6" customFormat="1">
      <c r="A5" s="573" t="s">
        <v>679</v>
      </c>
      <c r="B5" s="541">
        <v>42</v>
      </c>
      <c r="C5" s="541">
        <v>166</v>
      </c>
      <c r="D5" s="541">
        <v>370</v>
      </c>
      <c r="E5" s="541">
        <v>490</v>
      </c>
      <c r="F5" s="541">
        <v>554</v>
      </c>
      <c r="G5" s="541">
        <v>546</v>
      </c>
      <c r="H5" s="541">
        <v>473</v>
      </c>
      <c r="I5" s="538">
        <v>-73</v>
      </c>
    </row>
    <row r="6" spans="1:13" s="6" customFormat="1">
      <c r="A6" s="574" t="s">
        <v>680</v>
      </c>
      <c r="B6" s="542">
        <v>196</v>
      </c>
      <c r="C6" s="542">
        <v>217</v>
      </c>
      <c r="D6" s="542">
        <v>219.32499999999999</v>
      </c>
      <c r="E6" s="542">
        <v>239.07499999999999</v>
      </c>
      <c r="F6" s="542">
        <v>232</v>
      </c>
      <c r="G6" s="542">
        <v>232</v>
      </c>
      <c r="H6" s="542">
        <v>210</v>
      </c>
      <c r="I6" s="539">
        <v>-22</v>
      </c>
      <c r="M6" s="7"/>
    </row>
    <row r="7" spans="1:13" s="6" customFormat="1">
      <c r="A7" s="575" t="s">
        <v>681</v>
      </c>
      <c r="B7" s="559">
        <f t="shared" ref="B7" si="0">SUM(B3:B6)</f>
        <v>1323</v>
      </c>
      <c r="C7" s="559">
        <v>1496</v>
      </c>
      <c r="D7" s="559">
        <v>1571.325</v>
      </c>
      <c r="E7" s="559">
        <v>1700.175</v>
      </c>
      <c r="F7" s="559">
        <v>1633</v>
      </c>
      <c r="G7" s="559">
        <v>1618</v>
      </c>
      <c r="H7" s="559">
        <v>1546</v>
      </c>
      <c r="I7" s="196">
        <v>-72</v>
      </c>
      <c r="M7" s="7"/>
    </row>
    <row r="8" spans="1:13" s="6" customFormat="1">
      <c r="M8" s="7"/>
    </row>
    <row r="9" spans="1:13" s="6" customFormat="1">
      <c r="I9" s="647"/>
    </row>
    <row r="10" spans="1:13" s="6" customFormat="1"/>
    <row r="11" spans="1:13" s="6" customFormat="1"/>
    <row r="12" spans="1:13" s="6" customFormat="1"/>
    <row r="13" spans="1:13" s="6" customFormat="1"/>
  </sheetData>
  <mergeCells count="1">
    <mergeCell ref="A1:A2"/>
  </mergeCells>
  <pageMargins left="0.7" right="0.7" top="0.75" bottom="0.75" header="0.3" footer="0.3"/>
  <pageSetup paperSize="9" orientation="portrait" r:id="rId1"/>
  <ignoredErrors>
    <ignoredError sqref="B7" unlocked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Q15"/>
  <sheetViews>
    <sheetView workbookViewId="0">
      <selection activeCell="H15" sqref="H15"/>
    </sheetView>
  </sheetViews>
  <sheetFormatPr defaultColWidth="11.42578125" defaultRowHeight="12.75"/>
  <cols>
    <col min="1" max="1" width="20.42578125" style="944" customWidth="1"/>
    <col min="2" max="2" width="16.140625" style="944" customWidth="1"/>
    <col min="3" max="3" width="14.42578125" style="944" bestFit="1" customWidth="1"/>
    <col min="4" max="4" width="17.140625" style="944" customWidth="1"/>
    <col min="5" max="5" width="10.42578125" style="944" bestFit="1" customWidth="1"/>
    <col min="6" max="6" width="12.5703125" style="944" bestFit="1" customWidth="1"/>
    <col min="7" max="8" width="11.42578125" style="944" customWidth="1"/>
    <col min="9" max="9" width="11" style="944" customWidth="1"/>
    <col min="10" max="11" width="11.42578125" style="944" customWidth="1"/>
    <col min="12" max="12" width="11.28515625" style="944" customWidth="1"/>
    <col min="13" max="13" width="11.42578125" style="944" customWidth="1"/>
    <col min="14" max="16384" width="11.42578125" style="944"/>
  </cols>
  <sheetData>
    <row r="1" spans="1:17">
      <c r="B1" s="944">
        <v>2010</v>
      </c>
      <c r="C1" s="945">
        <v>2011</v>
      </c>
      <c r="D1" s="945">
        <v>2012</v>
      </c>
      <c r="E1" s="945">
        <v>2013</v>
      </c>
      <c r="F1" s="945">
        <v>2014</v>
      </c>
      <c r="G1" s="945">
        <v>2015</v>
      </c>
      <c r="H1" s="945">
        <v>2016</v>
      </c>
      <c r="M1" s="946"/>
      <c r="N1" s="946"/>
      <c r="O1" s="946"/>
      <c r="P1" s="946"/>
      <c r="Q1" s="946"/>
    </row>
    <row r="2" spans="1:17">
      <c r="A2" s="947" t="s">
        <v>809</v>
      </c>
      <c r="B2" s="1105">
        <v>222.37440000000001</v>
      </c>
      <c r="C2" s="1105">
        <v>264</v>
      </c>
      <c r="D2" s="1105">
        <v>266</v>
      </c>
      <c r="E2" s="1105">
        <v>372</v>
      </c>
      <c r="F2" s="1105">
        <v>362</v>
      </c>
      <c r="G2" s="1105">
        <v>383</v>
      </c>
      <c r="H2" s="1105">
        <v>363.78</v>
      </c>
    </row>
    <row r="7" spans="1:17">
      <c r="C7" s="948"/>
      <c r="D7" s="948" t="s">
        <v>53</v>
      </c>
      <c r="E7" s="948"/>
      <c r="F7" s="948"/>
    </row>
    <row r="9" spans="1:17">
      <c r="A9" s="949"/>
      <c r="B9" s="949"/>
      <c r="C9" s="950"/>
    </row>
    <row r="10" spans="1:17">
      <c r="C10" s="950"/>
      <c r="E10" s="950"/>
    </row>
    <row r="11" spans="1:17">
      <c r="A11" s="950"/>
      <c r="B11" s="950"/>
      <c r="C11" s="946"/>
      <c r="D11" s="946"/>
      <c r="E11" s="946"/>
      <c r="F11" s="946"/>
    </row>
    <row r="13" spans="1:17">
      <c r="A13" s="950"/>
      <c r="B13" s="950"/>
    </row>
    <row r="15" spans="1:17">
      <c r="A15" s="950"/>
      <c r="B15" s="950"/>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AW36"/>
  <sheetViews>
    <sheetView topLeftCell="AI1" zoomScale="145" zoomScaleNormal="145" workbookViewId="0">
      <selection activeCell="AU20" sqref="AU20"/>
    </sheetView>
  </sheetViews>
  <sheetFormatPr defaultColWidth="11.42578125" defaultRowHeight="15"/>
  <cols>
    <col min="1" max="1" width="25.140625" style="211" customWidth="1"/>
    <col min="2" max="25" width="10.28515625" style="211" customWidth="1"/>
    <col min="26" max="26" width="9.42578125" style="211" customWidth="1"/>
    <col min="27" max="37" width="10.28515625" style="211" customWidth="1"/>
    <col min="38" max="50" width="11.42578125" style="211" customWidth="1"/>
    <col min="51" max="16384" width="11.42578125" style="211"/>
  </cols>
  <sheetData>
    <row r="1" spans="1:49" s="280" customFormat="1" ht="12">
      <c r="B1" s="281" t="s">
        <v>178</v>
      </c>
      <c r="C1" s="281" t="s">
        <v>179</v>
      </c>
      <c r="D1" s="281" t="s">
        <v>180</v>
      </c>
      <c r="E1" s="281" t="s">
        <v>181</v>
      </c>
      <c r="F1" s="281" t="s">
        <v>182</v>
      </c>
      <c r="G1" s="281" t="s">
        <v>183</v>
      </c>
      <c r="H1" s="281" t="s">
        <v>184</v>
      </c>
      <c r="I1" s="281" t="s">
        <v>185</v>
      </c>
      <c r="J1" s="281" t="s">
        <v>186</v>
      </c>
      <c r="K1" s="281" t="s">
        <v>187</v>
      </c>
      <c r="L1" s="281" t="s">
        <v>188</v>
      </c>
      <c r="M1" s="281" t="s">
        <v>189</v>
      </c>
      <c r="N1" s="281" t="s">
        <v>190</v>
      </c>
      <c r="O1" s="281" t="s">
        <v>191</v>
      </c>
      <c r="P1" s="281" t="s">
        <v>192</v>
      </c>
      <c r="Q1" s="281" t="s">
        <v>193</v>
      </c>
      <c r="R1" s="282" t="s">
        <v>194</v>
      </c>
      <c r="S1" s="281" t="s">
        <v>195</v>
      </c>
      <c r="T1" s="281" t="s">
        <v>196</v>
      </c>
      <c r="U1" s="281" t="s">
        <v>197</v>
      </c>
      <c r="V1" s="281" t="s">
        <v>198</v>
      </c>
      <c r="W1" s="281" t="s">
        <v>199</v>
      </c>
      <c r="X1" s="281" t="s">
        <v>200</v>
      </c>
      <c r="Y1" s="281" t="s">
        <v>201</v>
      </c>
      <c r="Z1" s="281" t="s">
        <v>202</v>
      </c>
      <c r="AA1" s="281" t="s">
        <v>203</v>
      </c>
      <c r="AB1" s="281" t="s">
        <v>204</v>
      </c>
      <c r="AC1" s="281" t="s">
        <v>205</v>
      </c>
      <c r="AD1" s="281" t="s">
        <v>206</v>
      </c>
      <c r="AE1" s="281" t="s">
        <v>207</v>
      </c>
      <c r="AF1" s="281" t="s">
        <v>208</v>
      </c>
      <c r="AG1" s="283" t="s">
        <v>209</v>
      </c>
      <c r="AH1" s="283" t="s">
        <v>210</v>
      </c>
      <c r="AI1" s="283" t="s">
        <v>211</v>
      </c>
      <c r="AJ1" s="283" t="s">
        <v>212</v>
      </c>
      <c r="AK1" s="283" t="s">
        <v>213</v>
      </c>
      <c r="AL1" s="283" t="s">
        <v>214</v>
      </c>
      <c r="AM1" s="283" t="s">
        <v>215</v>
      </c>
      <c r="AN1" s="283" t="s">
        <v>216</v>
      </c>
      <c r="AO1" s="283" t="s">
        <v>217</v>
      </c>
      <c r="AP1" s="283" t="s">
        <v>617</v>
      </c>
      <c r="AQ1" s="283" t="s">
        <v>618</v>
      </c>
      <c r="AR1" s="283" t="s">
        <v>619</v>
      </c>
      <c r="AS1" s="283" t="s">
        <v>620</v>
      </c>
      <c r="AT1" s="283" t="s">
        <v>746</v>
      </c>
      <c r="AU1" s="283" t="s">
        <v>747</v>
      </c>
      <c r="AV1" s="283" t="s">
        <v>748</v>
      </c>
      <c r="AW1" s="283" t="s">
        <v>749</v>
      </c>
    </row>
    <row r="2" spans="1:49" s="280" customFormat="1" ht="12">
      <c r="A2" s="280" t="s">
        <v>218</v>
      </c>
      <c r="B2" s="284">
        <v>2.4169922541575541</v>
      </c>
      <c r="C2" s="284">
        <v>3.1540537549877832</v>
      </c>
      <c r="D2" s="284">
        <v>4.3135945915158587</v>
      </c>
      <c r="E2" s="284">
        <v>4.4467968082783509</v>
      </c>
      <c r="F2" s="284">
        <v>5.3809776363475645</v>
      </c>
      <c r="G2" s="284">
        <v>6.3476289516944808</v>
      </c>
      <c r="H2" s="284">
        <v>6.5525656844244455</v>
      </c>
      <c r="I2" s="284">
        <v>6.5501802492556145</v>
      </c>
      <c r="J2" s="284">
        <v>7.4865370607539354</v>
      </c>
      <c r="K2" s="284">
        <v>6.5826960563802679</v>
      </c>
      <c r="L2" s="284">
        <v>6.5659992757354759</v>
      </c>
      <c r="M2" s="284">
        <v>6.57191506497941</v>
      </c>
      <c r="N2" s="284">
        <v>6.3140801907179149</v>
      </c>
      <c r="O2" s="284">
        <v>6.1268877966688295</v>
      </c>
      <c r="P2" s="284">
        <v>5.1612210418294566</v>
      </c>
      <c r="Q2" s="284">
        <v>3.2294270887402368</v>
      </c>
      <c r="R2" s="285">
        <v>1.5493235839029018</v>
      </c>
      <c r="S2" s="284">
        <v>1.8625167381201582</v>
      </c>
      <c r="T2" s="284">
        <v>2.6650272957190557</v>
      </c>
      <c r="U2" s="284">
        <v>4.2293170451367583</v>
      </c>
      <c r="V2" s="284">
        <v>2.1304079231558557</v>
      </c>
      <c r="W2" s="284">
        <v>3.5686403031412199</v>
      </c>
      <c r="X2" s="284">
        <v>4.0277282186741967</v>
      </c>
      <c r="Y2" s="284">
        <v>4.8492431511626464</v>
      </c>
      <c r="Z2" s="284">
        <v>4.6147567039358126</v>
      </c>
      <c r="AA2" s="284">
        <v>4.5079425503854287</v>
      </c>
      <c r="AB2" s="284">
        <v>4.7525731689249593</v>
      </c>
      <c r="AC2" s="284">
        <v>5.1084594865194006</v>
      </c>
      <c r="AD2" s="284">
        <v>3.6545347352255764</v>
      </c>
      <c r="AE2" s="284">
        <v>2.1775568064384796</v>
      </c>
      <c r="AF2" s="284">
        <v>1.3354921574050733</v>
      </c>
      <c r="AG2" s="284">
        <v>0.22308422414330162</v>
      </c>
      <c r="AH2" s="284">
        <v>0.47270583284244516</v>
      </c>
      <c r="AI2" s="284">
        <v>0.65600209888129957</v>
      </c>
      <c r="AJ2" s="284">
        <v>2.3483396408779127</v>
      </c>
      <c r="AK2" s="284">
        <v>2.9728033886542651</v>
      </c>
      <c r="AL2" s="284">
        <v>3.3500514054218993</v>
      </c>
      <c r="AM2" s="284">
        <v>3.5484284354837428</v>
      </c>
      <c r="AN2" s="284">
        <v>3.2503276730278206</v>
      </c>
      <c r="AO2" s="284">
        <v>3.1</v>
      </c>
      <c r="AP2" s="284">
        <v>3.7077597113807252</v>
      </c>
      <c r="AQ2" s="284">
        <v>3.3131971153846211</v>
      </c>
      <c r="AR2" s="284">
        <v>3.5376190890092403</v>
      </c>
      <c r="AS2" s="284">
        <v>4.6311051280448483</v>
      </c>
      <c r="AT2" s="284">
        <v>3.0496263351278654</v>
      </c>
      <c r="AU2" s="284">
        <v>3.1278336429024445</v>
      </c>
      <c r="AV2" s="284">
        <v>2.5250936537296282</v>
      </c>
      <c r="AW2" s="284">
        <v>2.7</v>
      </c>
    </row>
    <row r="3" spans="1:49" s="280" customFormat="1" ht="12">
      <c r="A3" s="280" t="s">
        <v>599</v>
      </c>
      <c r="B3" s="284">
        <v>0.88461506958152791</v>
      </c>
      <c r="C3" s="284">
        <v>1.0567728787106481</v>
      </c>
      <c r="D3" s="284">
        <v>1.7579692752747844</v>
      </c>
      <c r="E3" s="284">
        <v>1.4942292285988281</v>
      </c>
      <c r="F3" s="284">
        <v>3.3923752476328657</v>
      </c>
      <c r="G3" s="284">
        <v>2.9775710336331249</v>
      </c>
      <c r="H3" s="284">
        <v>3.4743711978252572</v>
      </c>
      <c r="I3" s="284">
        <v>2.705351475053178</v>
      </c>
      <c r="J3" s="284">
        <v>4.4057089939063498</v>
      </c>
      <c r="K3" s="284">
        <v>3.0262135525293421</v>
      </c>
      <c r="L3" s="284">
        <v>2.9944074951776503</v>
      </c>
      <c r="M3" s="284">
        <v>1.9139437450104189</v>
      </c>
      <c r="N3" s="284">
        <v>3.9050463683624375</v>
      </c>
      <c r="O3" s="284">
        <v>3.6602817289846565</v>
      </c>
      <c r="P3" s="284">
        <v>3.3780403208848302</v>
      </c>
      <c r="Q3" s="284">
        <v>2.8663577529088937</v>
      </c>
      <c r="R3" s="285">
        <v>2.5981222912916611</v>
      </c>
      <c r="S3" s="284">
        <v>1.6056056828429663</v>
      </c>
      <c r="T3" s="284">
        <v>2.2541778899535267</v>
      </c>
      <c r="U3" s="284">
        <v>1.7385569020834286</v>
      </c>
      <c r="V3" s="284">
        <v>1.1656731089496399</v>
      </c>
      <c r="W3" s="284">
        <v>1.6488350684585009</v>
      </c>
      <c r="X3" s="284">
        <v>1.6584305423508834</v>
      </c>
      <c r="Y3" s="284">
        <v>1.6184750584386245</v>
      </c>
      <c r="Z3" s="284">
        <v>2.3240270617759204</v>
      </c>
      <c r="AA3" s="284">
        <v>2.1662206778014803</v>
      </c>
      <c r="AB3" s="284">
        <v>1.8955102853245995</v>
      </c>
      <c r="AC3" s="284">
        <v>1.1246213303615673</v>
      </c>
      <c r="AD3" s="284">
        <v>1.4391967886277133</v>
      </c>
      <c r="AE3" s="284">
        <v>0.87876199393712007</v>
      </c>
      <c r="AF3" s="284">
        <v>9.6140836941443361E-2</v>
      </c>
      <c r="AG3" s="284">
        <v>2.4278159917032822E-2</v>
      </c>
      <c r="AH3" s="284">
        <v>0.17281832032406291</v>
      </c>
      <c r="AI3" s="284">
        <v>0.23770034198342249</v>
      </c>
      <c r="AJ3" s="284">
        <v>0.76107272190946151</v>
      </c>
      <c r="AK3" s="284">
        <v>1.2916232926831501</v>
      </c>
      <c r="AL3" s="284">
        <v>1.9423675033975085</v>
      </c>
      <c r="AM3" s="284">
        <v>1.8370252380411272</v>
      </c>
      <c r="AN3" s="284">
        <v>1.9796387755773681</v>
      </c>
      <c r="AO3" s="284">
        <v>1.6</v>
      </c>
      <c r="AP3" s="284">
        <v>2.0178100113494866</v>
      </c>
      <c r="AQ3" s="284">
        <v>1.886947115384618</v>
      </c>
      <c r="AR3" s="284">
        <v>1.8509105750662342</v>
      </c>
      <c r="AS3" s="284">
        <v>1.5725209451740207</v>
      </c>
      <c r="AT3" s="284">
        <v>2.0315514615566475</v>
      </c>
      <c r="AU3" s="284">
        <v>1.9273506504184814</v>
      </c>
      <c r="AV3" s="284">
        <v>2.338718072385551</v>
      </c>
      <c r="AW3" s="284">
        <v>2.1</v>
      </c>
    </row>
    <row r="4" spans="1:49" s="280" customFormat="1" ht="12">
      <c r="A4" s="280" t="s">
        <v>588</v>
      </c>
      <c r="B4" s="284">
        <v>0.68348345396679766</v>
      </c>
      <c r="C4" s="284">
        <v>0.93527510535509073</v>
      </c>
      <c r="D4" s="284">
        <v>0.80931225677583818</v>
      </c>
      <c r="E4" s="284">
        <v>1.2373468863183059</v>
      </c>
      <c r="F4" s="284">
        <v>1.7302236018600743</v>
      </c>
      <c r="G4" s="284">
        <v>1.1428034163097172</v>
      </c>
      <c r="H4" s="284">
        <v>0.92864612887475229</v>
      </c>
      <c r="I4" s="284">
        <v>0.80071278721497752</v>
      </c>
      <c r="J4" s="284">
        <v>0.8317109208727711</v>
      </c>
      <c r="K4" s="284">
        <v>0.8629577050629722</v>
      </c>
      <c r="L4" s="284">
        <v>0.79031620712736217</v>
      </c>
      <c r="M4" s="284">
        <v>0.45630536094825169</v>
      </c>
      <c r="N4" s="284">
        <v>1.0371593376301074</v>
      </c>
      <c r="O4" s="284">
        <v>1.0040341474328263</v>
      </c>
      <c r="P4" s="284">
        <v>1.1146649116731062</v>
      </c>
      <c r="Q4" s="284">
        <v>2.1788129455545593</v>
      </c>
      <c r="R4" s="285">
        <v>1.7009618896870888</v>
      </c>
      <c r="S4" s="284">
        <v>0.51044635522911985</v>
      </c>
      <c r="T4" s="284">
        <v>0.15238182135953915</v>
      </c>
      <c r="U4" s="284">
        <v>0.69080354432312308</v>
      </c>
      <c r="V4" s="284">
        <v>-3.6522884084170038E-2</v>
      </c>
      <c r="W4" s="284">
        <v>0.60207485379831449</v>
      </c>
      <c r="X4" s="284">
        <v>1.5668293535710114</v>
      </c>
      <c r="Y4" s="284">
        <v>0.7982208451513817</v>
      </c>
      <c r="Z4" s="284">
        <v>9.5364051284674733E-2</v>
      </c>
      <c r="AA4" s="284">
        <v>-0.41641281193222968</v>
      </c>
      <c r="AB4" s="284">
        <v>-1.296678092920212</v>
      </c>
      <c r="AC4" s="284">
        <v>-0.39413525163783281</v>
      </c>
      <c r="AD4" s="284">
        <v>-0.19715330273633946</v>
      </c>
      <c r="AE4" s="284">
        <v>-0.1642795023717698</v>
      </c>
      <c r="AF4" s="284">
        <v>0.21412712435926595</v>
      </c>
      <c r="AG4" s="284">
        <v>0.12271922720326327</v>
      </c>
      <c r="AH4" s="284">
        <v>0.15251467268145924</v>
      </c>
      <c r="AI4" s="284">
        <v>0.26208051609702226</v>
      </c>
      <c r="AJ4" s="284">
        <v>0.60630252364544845</v>
      </c>
      <c r="AK4" s="284">
        <v>0.40526582633506836</v>
      </c>
      <c r="AL4" s="284">
        <v>2.7841910684099247E-2</v>
      </c>
      <c r="AM4" s="284">
        <v>0.67496504658701872</v>
      </c>
      <c r="AN4" s="284">
        <v>0.62441798106949742</v>
      </c>
      <c r="AO4" s="284">
        <v>0.7</v>
      </c>
      <c r="AP4" s="284">
        <v>0.66796935762273613</v>
      </c>
      <c r="AQ4" s="284">
        <v>0.46891826923075808</v>
      </c>
      <c r="AR4" s="284">
        <v>0.48327652080585071</v>
      </c>
      <c r="AS4" s="284">
        <v>1.3357435435531446</v>
      </c>
      <c r="AT4" s="284">
        <v>0.72082339646226501</v>
      </c>
      <c r="AU4" s="284">
        <v>0.69116058160498905</v>
      </c>
      <c r="AV4" s="284">
        <v>0.85455476919202322</v>
      </c>
      <c r="AW4" s="284">
        <v>0.5</v>
      </c>
    </row>
    <row r="5" spans="1:49" s="280" customFormat="1" ht="12">
      <c r="A5" s="280" t="s">
        <v>219</v>
      </c>
      <c r="B5" s="284">
        <v>0.14861897208092886</v>
      </c>
      <c r="C5" s="284">
        <v>0.62197616528318822</v>
      </c>
      <c r="D5" s="284">
        <v>1.1005851950164398</v>
      </c>
      <c r="E5" s="284">
        <v>2.6029770081222354</v>
      </c>
      <c r="F5" s="284">
        <v>1.0246757591041362</v>
      </c>
      <c r="G5" s="284">
        <v>2.3855309830217486</v>
      </c>
      <c r="H5" s="284">
        <v>2.9724181501471389</v>
      </c>
      <c r="I5" s="284">
        <v>4.2151863846206883</v>
      </c>
      <c r="J5" s="284">
        <v>2.953895559070387</v>
      </c>
      <c r="K5" s="284">
        <v>3.2174063753011102</v>
      </c>
      <c r="L5" s="284">
        <v>3.168638040937457</v>
      </c>
      <c r="M5" s="284">
        <v>4.3048329916318178</v>
      </c>
      <c r="N5" s="284">
        <v>2.4136826438428916</v>
      </c>
      <c r="O5" s="284">
        <v>2.8721666340689151</v>
      </c>
      <c r="P5" s="284">
        <v>1.1809951048248406</v>
      </c>
      <c r="Q5" s="284">
        <v>1.8674056496043516</v>
      </c>
      <c r="R5" s="285">
        <v>-0.11168845699467932</v>
      </c>
      <c r="S5" s="284">
        <v>-0.98044794665663548</v>
      </c>
      <c r="T5" s="284">
        <v>-0.62048284122219122</v>
      </c>
      <c r="U5" s="284">
        <v>-1.0565532215188073E-2</v>
      </c>
      <c r="V5" s="284">
        <v>-1.3697018015771005</v>
      </c>
      <c r="W5" s="284">
        <v>0.13024079345950257</v>
      </c>
      <c r="X5" s="284">
        <v>2.4965814196869735E-2</v>
      </c>
      <c r="Y5" s="284">
        <v>0.73037709290578545</v>
      </c>
      <c r="Z5" s="284">
        <v>0.72197741390443437</v>
      </c>
      <c r="AA5" s="284">
        <v>1.4943765725456191</v>
      </c>
      <c r="AB5" s="284">
        <v>2.1276920588857293</v>
      </c>
      <c r="AC5" s="284">
        <v>2.8270621909194422</v>
      </c>
      <c r="AD5" s="284">
        <v>0.81419905563958583</v>
      </c>
      <c r="AE5" s="284">
        <v>2.0268250292622865E-2</v>
      </c>
      <c r="AF5" s="284">
        <v>-0.44128852704573729</v>
      </c>
      <c r="AG5" s="284">
        <v>-1.4092097596370545</v>
      </c>
      <c r="AH5" s="284">
        <v>-6.3785095646001794E-2</v>
      </c>
      <c r="AI5" s="284">
        <v>-0.32716210705718551</v>
      </c>
      <c r="AJ5" s="284">
        <v>0.23349839644015774</v>
      </c>
      <c r="AK5" s="284">
        <v>0.74317837359697392</v>
      </c>
      <c r="AL5" s="284">
        <v>1.3608412444946301</v>
      </c>
      <c r="AM5" s="284">
        <v>1.4892181298209577</v>
      </c>
      <c r="AN5" s="284">
        <v>1.7916986918247253</v>
      </c>
      <c r="AO5" s="284">
        <v>2.4</v>
      </c>
      <c r="AP5" s="284">
        <v>1.4909390671774241</v>
      </c>
      <c r="AQ5" s="284">
        <v>1.0819471153846174</v>
      </c>
      <c r="AR5" s="284">
        <v>0.87894869110738805</v>
      </c>
      <c r="AS5" s="284">
        <v>1.247125950998438</v>
      </c>
      <c r="AT5" s="284">
        <v>-0.25526503699573611</v>
      </c>
      <c r="AU5" s="284">
        <v>-0.87865737697572677</v>
      </c>
      <c r="AV5" s="284">
        <v>-1.4658666760006001</v>
      </c>
      <c r="AW5" s="284">
        <v>-1.6</v>
      </c>
    </row>
    <row r="6" spans="1:49" s="280" customFormat="1" ht="12">
      <c r="A6" s="280" t="s">
        <v>220</v>
      </c>
      <c r="B6" s="284">
        <v>-0.329773940805417</v>
      </c>
      <c r="C6" s="284">
        <v>-2.6209567216398924</v>
      </c>
      <c r="D6" s="284">
        <v>-0.98110898296868176</v>
      </c>
      <c r="E6" s="284">
        <v>0.26252854193408615</v>
      </c>
      <c r="F6" s="284">
        <v>-0.32528082390031643</v>
      </c>
      <c r="G6" s="284">
        <v>-3.6807503502616967E-2</v>
      </c>
      <c r="H6" s="284">
        <v>0.14256093376792922</v>
      </c>
      <c r="I6" s="284">
        <v>1.5799481316090729</v>
      </c>
      <c r="J6" s="284">
        <v>1.1361699895110875</v>
      </c>
      <c r="K6" s="284">
        <v>2.1550379445116294</v>
      </c>
      <c r="L6" s="284">
        <v>1.9874647708294213</v>
      </c>
      <c r="M6" s="284">
        <v>1.391071405122192</v>
      </c>
      <c r="N6" s="284">
        <v>0.36740217317876933</v>
      </c>
      <c r="O6" s="284">
        <v>-0.64568168930451408</v>
      </c>
      <c r="P6" s="284">
        <v>-0.302404909746396</v>
      </c>
      <c r="Q6" s="284">
        <v>-3.4427925347741679</v>
      </c>
      <c r="R6" s="285">
        <v>-4.8653255715230621</v>
      </c>
      <c r="S6" s="284">
        <v>-3.2041705045789692</v>
      </c>
      <c r="T6" s="284">
        <v>-2.6525938643747162</v>
      </c>
      <c r="U6" s="284">
        <v>-0.34920365504761813</v>
      </c>
      <c r="V6" s="284">
        <v>2.1316565687655662</v>
      </c>
      <c r="W6" s="284">
        <v>2.1644171450877603</v>
      </c>
      <c r="X6" s="284">
        <v>1.2618812130152677</v>
      </c>
      <c r="Y6" s="284">
        <v>2.5606261069521863</v>
      </c>
      <c r="Z6" s="284">
        <v>1.0018508293714046</v>
      </c>
      <c r="AA6" s="284">
        <v>1.4153665326927094</v>
      </c>
      <c r="AB6" s="284">
        <v>0.84450041335820147</v>
      </c>
      <c r="AC6" s="284">
        <v>-0.24685664346639768</v>
      </c>
      <c r="AD6" s="284">
        <v>0.52268225589583583</v>
      </c>
      <c r="AE6" s="284">
        <v>-1.6804512992615148</v>
      </c>
      <c r="AF6" s="284">
        <v>-0.7882349475591871</v>
      </c>
      <c r="AG6" s="284">
        <v>-0.55159521253009647</v>
      </c>
      <c r="AH6" s="284">
        <v>-0.79097210173340338</v>
      </c>
      <c r="AI6" s="284">
        <v>-1.7546607062776276</v>
      </c>
      <c r="AJ6" s="284">
        <v>-0.612930152573541</v>
      </c>
      <c r="AK6" s="284">
        <v>-0.61604540739182512</v>
      </c>
      <c r="AL6" s="284">
        <v>1.1038529119873575E-2</v>
      </c>
      <c r="AM6" s="284">
        <v>1.46038437991669</v>
      </c>
      <c r="AN6" s="284">
        <v>0.40976068736798998</v>
      </c>
      <c r="AO6" s="284">
        <v>-0.1</v>
      </c>
      <c r="AP6" s="284">
        <v>-1.3471103631061105</v>
      </c>
      <c r="AQ6" s="284">
        <v>-0.35305288461538731</v>
      </c>
      <c r="AR6" s="284">
        <v>-9.0509536568494031E-2</v>
      </c>
      <c r="AS6" s="284">
        <v>7.0507786904907555E-2</v>
      </c>
      <c r="AT6" s="284">
        <v>1.2705472345043793</v>
      </c>
      <c r="AU6" s="284">
        <v>0.35302888854911485</v>
      </c>
      <c r="AV6" s="284">
        <v>1.1328680610893702</v>
      </c>
      <c r="AW6" s="284">
        <v>1.4</v>
      </c>
    </row>
    <row r="7" spans="1:49" s="280" customFormat="1" ht="12">
      <c r="A7" s="280" t="s">
        <v>221</v>
      </c>
      <c r="B7" s="284">
        <v>1.0300486993337068</v>
      </c>
      <c r="C7" s="284">
        <v>3.1609863272787386</v>
      </c>
      <c r="D7" s="284">
        <v>1.6268368474174757</v>
      </c>
      <c r="E7" s="284">
        <v>-1.1502848566951049</v>
      </c>
      <c r="F7" s="284">
        <v>-0.44101614834919584</v>
      </c>
      <c r="G7" s="284">
        <v>-0.12146897776749915</v>
      </c>
      <c r="H7" s="284">
        <v>-0.96543072619063564</v>
      </c>
      <c r="I7" s="284">
        <v>-2.7510185292422866</v>
      </c>
      <c r="J7" s="284">
        <v>-1.8409484026066629</v>
      </c>
      <c r="K7" s="284">
        <v>-2.6789195210247798</v>
      </c>
      <c r="L7" s="284">
        <v>-2.3748272383364055</v>
      </c>
      <c r="M7" s="284">
        <v>-1.4942384377332709</v>
      </c>
      <c r="N7" s="284">
        <v>-1.4092103322962777</v>
      </c>
      <c r="O7" s="284">
        <v>-0.7639130245130511</v>
      </c>
      <c r="P7" s="284">
        <v>-0.2100743858069149</v>
      </c>
      <c r="Q7" s="284">
        <v>-0.2403567245533956</v>
      </c>
      <c r="R7" s="285">
        <v>2.2272534314418788</v>
      </c>
      <c r="S7" s="284">
        <v>3.9310831512836861</v>
      </c>
      <c r="T7" s="284">
        <v>3.531544290002901</v>
      </c>
      <c r="U7" s="284">
        <v>2.1597257859930292</v>
      </c>
      <c r="V7" s="284">
        <v>0.23930293110193132</v>
      </c>
      <c r="W7" s="284">
        <v>-0.97692755766287198</v>
      </c>
      <c r="X7" s="284">
        <v>-0.48437870445983344</v>
      </c>
      <c r="Y7" s="284">
        <v>-0.85845595228533178</v>
      </c>
      <c r="Z7" s="284">
        <v>0.47153734759938332</v>
      </c>
      <c r="AA7" s="284">
        <v>-0.15160842072216693</v>
      </c>
      <c r="AB7" s="284">
        <v>1.1815485042766458</v>
      </c>
      <c r="AC7" s="284">
        <v>1.7977678603426288</v>
      </c>
      <c r="AD7" s="284">
        <v>1.0756099377987747</v>
      </c>
      <c r="AE7" s="284">
        <v>3.1232573638420096</v>
      </c>
      <c r="AF7" s="284">
        <v>2.2547476707092886</v>
      </c>
      <c r="AG7" s="284">
        <v>2.0368918091901698</v>
      </c>
      <c r="AH7" s="284">
        <v>1.0021300372163378</v>
      </c>
      <c r="AI7" s="284">
        <v>2.2380440541356572</v>
      </c>
      <c r="AJ7" s="284">
        <v>1.3603961514563896</v>
      </c>
      <c r="AK7" s="284">
        <v>1.148781303430894</v>
      </c>
      <c r="AL7" s="284">
        <v>7.962217725791601E-3</v>
      </c>
      <c r="AM7" s="284">
        <v>-1.9131643588820599</v>
      </c>
      <c r="AN7" s="284">
        <v>-1.5551884628117565</v>
      </c>
      <c r="AO7" s="284">
        <v>-1.5</v>
      </c>
      <c r="AP7" s="284">
        <v>0.8781516383371849</v>
      </c>
      <c r="AQ7" s="284">
        <v>0.22843750000001117</v>
      </c>
      <c r="AR7" s="284">
        <v>0.41499283859826858</v>
      </c>
      <c r="AS7" s="284">
        <v>0.40520690141433741</v>
      </c>
      <c r="AT7" s="284">
        <v>-0.71803072039968008</v>
      </c>
      <c r="AU7" s="284">
        <v>1.0349508993055827</v>
      </c>
      <c r="AV7" s="284">
        <v>-0.33518057293672271</v>
      </c>
      <c r="AW7" s="284">
        <v>0.3</v>
      </c>
    </row>
    <row r="31" spans="18:41">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row>
    <row r="32" spans="18:41">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row>
    <row r="33" spans="18:41">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row>
    <row r="34" spans="18:41">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row>
    <row r="35" spans="18:41">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row>
    <row r="36" spans="18:41">
      <c r="R36" s="212"/>
      <c r="S36" s="212"/>
      <c r="T36" s="212"/>
      <c r="U36" s="212"/>
      <c r="V36" s="212"/>
      <c r="W36" s="212"/>
      <c r="X36" s="212"/>
      <c r="Y36" s="212"/>
      <c r="Z36" s="212"/>
      <c r="AA36" s="212"/>
      <c r="AB36" s="212"/>
      <c r="AC36" s="212"/>
      <c r="AD36" s="212"/>
      <c r="AE36" s="212"/>
      <c r="AF36" s="212"/>
      <c r="AG36" s="212"/>
      <c r="AH36" s="212"/>
      <c r="AI36" s="212"/>
      <c r="AJ36" s="212"/>
      <c r="AK36" s="212"/>
      <c r="AL36" s="212"/>
      <c r="AM36" s="212"/>
      <c r="AN36" s="212"/>
      <c r="AO36" s="212"/>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I10"/>
  <sheetViews>
    <sheetView zoomScale="90" zoomScaleNormal="90" workbookViewId="0">
      <selection activeCell="A16" sqref="A16"/>
    </sheetView>
  </sheetViews>
  <sheetFormatPr defaultColWidth="9.140625" defaultRowHeight="12.75"/>
  <cols>
    <col min="1" max="1" width="83.85546875" style="570" customWidth="1"/>
    <col min="2" max="2" width="6.7109375" style="570" customWidth="1"/>
    <col min="3" max="3" width="9.140625" style="570" customWidth="1"/>
    <col min="4" max="4" width="64.28515625" style="710" bestFit="1" customWidth="1"/>
    <col min="5" max="5" width="9.140625" style="710" customWidth="1"/>
    <col min="6" max="6" width="10.28515625" style="710" bestFit="1" customWidth="1"/>
    <col min="7" max="9" width="9.140625" style="710" customWidth="1"/>
    <col min="10" max="10" width="9.140625" style="570" customWidth="1"/>
    <col min="11" max="16384" width="9.140625" style="570"/>
  </cols>
  <sheetData>
    <row r="1" spans="1:4">
      <c r="A1" s="265" t="s">
        <v>600</v>
      </c>
      <c r="B1" s="266">
        <v>2016</v>
      </c>
      <c r="C1" s="266">
        <v>2015</v>
      </c>
      <c r="D1" s="1103"/>
    </row>
    <row r="2" spans="1:4">
      <c r="A2" s="543" t="s">
        <v>658</v>
      </c>
      <c r="B2" s="546">
        <v>280.44</v>
      </c>
      <c r="C2" s="546">
        <v>280</v>
      </c>
    </row>
    <row r="3" spans="1:4">
      <c r="A3" s="544" t="s">
        <v>659</v>
      </c>
      <c r="B3" s="547">
        <v>95.94</v>
      </c>
      <c r="C3" s="547">
        <v>96</v>
      </c>
    </row>
    <row r="4" spans="1:4">
      <c r="A4" s="545" t="s">
        <v>660</v>
      </c>
      <c r="B4" s="548">
        <v>223.26246</v>
      </c>
      <c r="C4" s="548">
        <v>1641</v>
      </c>
    </row>
    <row r="5" spans="1:4" s="710" customFormat="1">
      <c r="A5" s="267" t="s">
        <v>1040</v>
      </c>
      <c r="B5" s="268">
        <v>598.64246000000003</v>
      </c>
      <c r="C5" s="268">
        <v>2017</v>
      </c>
    </row>
    <row r="6" spans="1:4" s="710" customFormat="1">
      <c r="A6" s="1104" t="s">
        <v>661</v>
      </c>
    </row>
    <row r="7" spans="1:4" s="710" customFormat="1">
      <c r="A7" s="570"/>
      <c r="B7" s="570"/>
      <c r="C7" s="570"/>
    </row>
    <row r="8" spans="1:4" s="710" customFormat="1">
      <c r="A8" s="570"/>
      <c r="B8" s="570"/>
      <c r="C8" s="570"/>
    </row>
    <row r="9" spans="1:4" s="710" customFormat="1">
      <c r="A9" s="570"/>
      <c r="B9" s="570"/>
      <c r="C9" s="570"/>
    </row>
    <row r="10" spans="1:4" s="710" customFormat="1">
      <c r="A10" s="570"/>
      <c r="B10" s="570"/>
      <c r="C10" s="570"/>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E14"/>
  <sheetViews>
    <sheetView workbookViewId="0">
      <selection activeCell="E8" sqref="E8"/>
    </sheetView>
  </sheetViews>
  <sheetFormatPr defaultColWidth="11.42578125" defaultRowHeight="11.25"/>
  <cols>
    <col min="1" max="1" width="47.42578125" style="817" customWidth="1"/>
    <col min="2" max="2" width="10" style="1074" customWidth="1"/>
    <col min="3" max="3" width="11.7109375" style="817" customWidth="1"/>
    <col min="4" max="5" width="11.42578125" style="817" customWidth="1"/>
    <col min="6" max="7" width="4.28515625" style="817" customWidth="1"/>
    <col min="8" max="8" width="34.42578125" style="817" customWidth="1"/>
    <col min="9" max="12" width="16.28515625" style="817" customWidth="1"/>
    <col min="13" max="13" width="11.42578125" style="817" customWidth="1"/>
    <col min="14" max="16384" width="11.42578125" style="817"/>
  </cols>
  <sheetData>
    <row r="1" spans="1:5" ht="44.25" customHeight="1">
      <c r="A1" s="1052"/>
      <c r="B1" s="1053" t="s">
        <v>1129</v>
      </c>
      <c r="C1" s="1053" t="s">
        <v>671</v>
      </c>
      <c r="D1" s="1053" t="s">
        <v>800</v>
      </c>
    </row>
    <row r="2" spans="1:5" s="1057" customFormat="1">
      <c r="A2" s="1058" t="s">
        <v>801</v>
      </c>
      <c r="B2" s="1059">
        <v>291300</v>
      </c>
      <c r="C2" s="1060">
        <v>2011</v>
      </c>
      <c r="D2" s="1059">
        <v>2913</v>
      </c>
    </row>
    <row r="3" spans="1:5" s="1057" customFormat="1">
      <c r="A3" s="1064" t="s">
        <v>802</v>
      </c>
      <c r="B3" s="1065">
        <v>9437740</v>
      </c>
      <c r="C3" s="1066">
        <v>2011</v>
      </c>
      <c r="D3" s="1065">
        <v>94377</v>
      </c>
    </row>
    <row r="4" spans="1:5" ht="12.75" customHeight="1">
      <c r="A4" s="1071" t="s">
        <v>803</v>
      </c>
      <c r="B4" s="1072">
        <v>1284248</v>
      </c>
      <c r="C4" s="1073">
        <v>2015</v>
      </c>
      <c r="D4" s="1072">
        <v>12843</v>
      </c>
    </row>
    <row r="5" spans="1:5" ht="12.75" customHeight="1">
      <c r="A5" s="1067" t="s">
        <v>1130</v>
      </c>
      <c r="B5" s="1068">
        <f>SUM(B2:B4)</f>
        <v>11013288</v>
      </c>
      <c r="C5" s="1068"/>
      <c r="D5" s="1068">
        <f>SUM(D2:D4)</f>
        <v>110133</v>
      </c>
    </row>
    <row r="6" spans="1:5" ht="20.25" customHeight="1">
      <c r="B6" s="817"/>
    </row>
    <row r="7" spans="1:5" ht="22.5" customHeight="1">
      <c r="A7" s="194"/>
      <c r="B7" s="1051" t="s">
        <v>1129</v>
      </c>
      <c r="C7" s="1051" t="s">
        <v>669</v>
      </c>
      <c r="D7" s="1051" t="s">
        <v>670</v>
      </c>
      <c r="E7" s="1051" t="s">
        <v>134</v>
      </c>
    </row>
    <row r="8" spans="1:5" ht="12.75" customHeight="1">
      <c r="A8" s="1054" t="s">
        <v>135</v>
      </c>
      <c r="B8" s="1055">
        <v>8259956</v>
      </c>
      <c r="C8" s="1055">
        <v>8259956</v>
      </c>
      <c r="D8" s="1055">
        <v>10</v>
      </c>
      <c r="E8" s="1056">
        <v>0.74999899999999997</v>
      </c>
    </row>
    <row r="9" spans="1:5" ht="12.75" customHeight="1">
      <c r="A9" s="1061" t="s">
        <v>136</v>
      </c>
      <c r="B9" s="1062">
        <v>2753332</v>
      </c>
      <c r="C9" s="1062">
        <v>2753332</v>
      </c>
      <c r="D9" s="1062">
        <v>10</v>
      </c>
      <c r="E9" s="1063">
        <v>0.25000099999999997</v>
      </c>
    </row>
    <row r="10" spans="1:5" ht="12.75" customHeight="1">
      <c r="A10" s="1067" t="s">
        <v>1130</v>
      </c>
      <c r="B10" s="1068">
        <f>SUM(B8:B9)</f>
        <v>11013288</v>
      </c>
      <c r="C10" s="1068">
        <f>SUM(C8:C9)</f>
        <v>11013288</v>
      </c>
      <c r="D10" s="1069"/>
      <c r="E10" s="1070">
        <v>1</v>
      </c>
    </row>
    <row r="11" spans="1:5" ht="28.5" customHeight="1"/>
    <row r="12" spans="1:5" ht="12.75" customHeight="1"/>
    <row r="13" spans="1:5" ht="12.75" customHeight="1"/>
    <row r="14" spans="1:5" ht="14.25" customHeight="1"/>
  </sheetData>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A3"/>
  <sheetViews>
    <sheetView zoomScale="73" zoomScaleNormal="73" workbookViewId="0"/>
  </sheetViews>
  <sheetFormatPr defaultColWidth="9.140625" defaultRowHeight="15"/>
  <cols>
    <col min="1" max="9" width="9.140625" style="1122" customWidth="1"/>
    <col min="10" max="10" width="11.42578125" style="1122" customWidth="1"/>
    <col min="11" max="11" width="9.140625" style="1122" customWidth="1"/>
    <col min="12" max="16384" width="9.140625" style="1122"/>
  </cols>
  <sheetData>
    <row r="1" ht="14.25" customHeight="1"/>
    <row r="2" ht="14.25" customHeight="1"/>
    <row r="3" ht="14.25" customHeight="1"/>
  </sheetData>
  <pageMargins left="0.7" right="0.7"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L13"/>
  <sheetViews>
    <sheetView workbookViewId="0">
      <selection activeCell="G22" sqref="G22"/>
    </sheetView>
  </sheetViews>
  <sheetFormatPr defaultColWidth="11.42578125" defaultRowHeight="12.75"/>
  <cols>
    <col min="1" max="1" width="11.42578125" style="1038" customWidth="1"/>
    <col min="2" max="2" width="10.42578125" style="1038" customWidth="1"/>
    <col min="3" max="3" width="15.42578125" style="1038" bestFit="1" customWidth="1"/>
    <col min="4" max="4" width="11.85546875" style="1038" customWidth="1"/>
    <col min="5" max="5" width="13.85546875" style="1038" bestFit="1" customWidth="1"/>
    <col min="6" max="6" width="7.85546875" style="1038" bestFit="1" customWidth="1"/>
    <col min="7" max="7" width="13.28515625" style="1038" customWidth="1"/>
    <col min="8" max="8" width="11.140625" style="1038" customWidth="1"/>
    <col min="9" max="10" width="11.42578125" style="1038" customWidth="1"/>
    <col min="11" max="11" width="13.7109375" style="1038" bestFit="1" customWidth="1"/>
    <col min="12" max="12" width="15.85546875" style="1038" bestFit="1" customWidth="1"/>
    <col min="13" max="13" width="11.42578125" style="1038" customWidth="1"/>
    <col min="14" max="16384" width="11.42578125" style="1038"/>
  </cols>
  <sheetData>
    <row r="1" spans="2:12">
      <c r="B1" s="1038" t="s">
        <v>1084</v>
      </c>
    </row>
    <row r="2" spans="2:12" ht="39" customHeight="1">
      <c r="B2" s="1039" t="s">
        <v>1085</v>
      </c>
      <c r="C2" s="1039" t="s">
        <v>1086</v>
      </c>
      <c r="D2" s="1039" t="s">
        <v>1087</v>
      </c>
      <c r="E2" s="1039" t="s">
        <v>1088</v>
      </c>
      <c r="F2" s="1039" t="s">
        <v>1089</v>
      </c>
      <c r="G2" s="1039" t="s">
        <v>1090</v>
      </c>
      <c r="H2" s="1039" t="s">
        <v>1091</v>
      </c>
      <c r="I2" s="1039" t="s">
        <v>1092</v>
      </c>
      <c r="J2" s="1039" t="s">
        <v>1093</v>
      </c>
      <c r="K2" s="1039" t="s">
        <v>1094</v>
      </c>
      <c r="L2" s="1039" t="s">
        <v>1095</v>
      </c>
    </row>
    <row r="3" spans="2:12">
      <c r="B3" s="1040" t="s">
        <v>1096</v>
      </c>
      <c r="C3" s="1041" t="s">
        <v>1097</v>
      </c>
      <c r="D3" s="1040" t="s">
        <v>1098</v>
      </c>
      <c r="E3" s="1040" t="s">
        <v>1099</v>
      </c>
      <c r="F3" s="1040" t="s">
        <v>1100</v>
      </c>
      <c r="G3" s="1040" t="s">
        <v>1101</v>
      </c>
      <c r="H3" s="1040" t="s">
        <v>1102</v>
      </c>
      <c r="I3" s="1042">
        <v>10000</v>
      </c>
      <c r="J3" s="1042">
        <v>4734</v>
      </c>
      <c r="K3" s="1042">
        <v>47340000</v>
      </c>
      <c r="L3" s="1040" t="s">
        <v>1103</v>
      </c>
    </row>
    <row r="4" spans="2:12">
      <c r="B4" s="1043" t="s">
        <v>1104</v>
      </c>
      <c r="C4" s="1044" t="s">
        <v>1105</v>
      </c>
      <c r="D4" s="1043" t="s">
        <v>1106</v>
      </c>
      <c r="E4" s="1043" t="s">
        <v>1107</v>
      </c>
      <c r="F4" s="1043" t="s">
        <v>1108</v>
      </c>
      <c r="G4" s="1043" t="s">
        <v>1109</v>
      </c>
      <c r="H4" s="1043" t="s">
        <v>1110</v>
      </c>
      <c r="I4" s="1045">
        <v>10000</v>
      </c>
      <c r="J4" s="1045">
        <v>14785</v>
      </c>
      <c r="K4" s="1045">
        <v>147850000</v>
      </c>
      <c r="L4" s="1043" t="s">
        <v>1111</v>
      </c>
    </row>
    <row r="5" spans="2:12">
      <c r="B5" s="1046" t="s">
        <v>1112</v>
      </c>
      <c r="C5" s="1047" t="s">
        <v>1097</v>
      </c>
      <c r="D5" s="1046" t="s">
        <v>1113</v>
      </c>
      <c r="E5" s="1046" t="s">
        <v>1114</v>
      </c>
      <c r="F5" s="1046" t="s">
        <v>1115</v>
      </c>
      <c r="G5" s="1046" t="s">
        <v>1116</v>
      </c>
      <c r="H5" s="1046" t="s">
        <v>1117</v>
      </c>
      <c r="I5" s="1048">
        <v>10000</v>
      </c>
      <c r="J5" s="1048">
        <v>5000</v>
      </c>
      <c r="K5" s="1048">
        <v>50000000</v>
      </c>
      <c r="L5" s="1046" t="s">
        <v>1118</v>
      </c>
    </row>
    <row r="6" spans="2:12">
      <c r="B6" s="1034"/>
      <c r="C6" s="1035"/>
      <c r="D6" s="1035"/>
      <c r="E6" s="1035"/>
      <c r="F6" s="1035"/>
      <c r="G6" s="1035"/>
      <c r="H6" s="1034"/>
      <c r="I6" s="1035"/>
      <c r="J6" s="1035"/>
      <c r="K6" s="1035"/>
      <c r="L6" s="1035"/>
    </row>
    <row r="7" spans="2:12">
      <c r="B7" s="1049" t="s">
        <v>1119</v>
      </c>
    </row>
    <row r="9" spans="2:12">
      <c r="B9" s="1038" t="s">
        <v>1120</v>
      </c>
    </row>
    <row r="10" spans="2:12" ht="48">
      <c r="B10" s="1039" t="s">
        <v>1085</v>
      </c>
      <c r="C10" s="1039" t="s">
        <v>1086</v>
      </c>
      <c r="D10" s="1039" t="s">
        <v>1087</v>
      </c>
      <c r="E10" s="1039" t="s">
        <v>1088</v>
      </c>
      <c r="F10" s="1039" t="s">
        <v>1089</v>
      </c>
      <c r="G10" s="1039" t="s">
        <v>1090</v>
      </c>
      <c r="H10" s="1039" t="s">
        <v>1091</v>
      </c>
      <c r="I10" s="1039" t="s">
        <v>1092</v>
      </c>
      <c r="J10" s="1039" t="s">
        <v>1093</v>
      </c>
      <c r="K10" s="1039" t="s">
        <v>1094</v>
      </c>
      <c r="L10" s="1039" t="s">
        <v>1095</v>
      </c>
    </row>
    <row r="11" spans="2:12">
      <c r="B11" s="1040" t="s">
        <v>1122</v>
      </c>
      <c r="C11" s="1041" t="s">
        <v>1097</v>
      </c>
      <c r="D11" s="1040" t="s">
        <v>1123</v>
      </c>
      <c r="E11" s="1040" t="s">
        <v>1124</v>
      </c>
      <c r="F11" s="1040" t="s">
        <v>1125</v>
      </c>
      <c r="G11" s="1040" t="s">
        <v>1126</v>
      </c>
      <c r="H11" s="1040" t="s">
        <v>1127</v>
      </c>
      <c r="I11" s="1050">
        <v>100</v>
      </c>
      <c r="J11" s="1042">
        <v>500000</v>
      </c>
      <c r="K11" s="1042">
        <v>50000000</v>
      </c>
      <c r="L11" s="1040" t="s">
        <v>1128</v>
      </c>
    </row>
    <row r="12" spans="2:12">
      <c r="B12" s="1046" t="s">
        <v>1112</v>
      </c>
      <c r="C12" s="1047" t="s">
        <v>1097</v>
      </c>
      <c r="D12" s="1046" t="s">
        <v>1113</v>
      </c>
      <c r="E12" s="1046" t="s">
        <v>1114</v>
      </c>
      <c r="F12" s="1046" t="s">
        <v>1115</v>
      </c>
      <c r="G12" s="1046" t="s">
        <v>1116</v>
      </c>
      <c r="H12" s="1046" t="s">
        <v>1117</v>
      </c>
      <c r="I12" s="1048">
        <v>10000</v>
      </c>
      <c r="J12" s="1048">
        <v>5000</v>
      </c>
      <c r="K12" s="1048">
        <v>50000000</v>
      </c>
      <c r="L12" s="1046" t="s">
        <v>1118</v>
      </c>
    </row>
    <row r="13" spans="2:12">
      <c r="B13" s="1034"/>
      <c r="C13" s="1035"/>
      <c r="D13" s="1035"/>
      <c r="E13" s="1035"/>
      <c r="F13" s="1035"/>
      <c r="G13" s="1035"/>
      <c r="H13" s="1034"/>
      <c r="I13" s="1035"/>
      <c r="J13" s="1035"/>
      <c r="K13" s="1035"/>
      <c r="L13" s="1035"/>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D24"/>
  <sheetViews>
    <sheetView workbookViewId="0">
      <selection activeCell="H14" sqref="H14"/>
    </sheetView>
  </sheetViews>
  <sheetFormatPr defaultColWidth="9.140625" defaultRowHeight="12"/>
  <cols>
    <col min="1" max="1" width="17.5703125" style="1118" bestFit="1" customWidth="1"/>
    <col min="2" max="2" width="17.5703125" style="1118" customWidth="1"/>
    <col min="3" max="4" width="28.7109375" style="1118" customWidth="1"/>
    <col min="5" max="5" width="9.140625" style="1118" customWidth="1"/>
    <col min="6" max="16384" width="9.140625" style="1118"/>
  </cols>
  <sheetData>
    <row r="1" spans="1:4" s="1109" customFormat="1" ht="24">
      <c r="A1" s="1106" t="s">
        <v>1131</v>
      </c>
      <c r="B1" s="1107" t="s">
        <v>810</v>
      </c>
      <c r="C1" s="1107" t="s">
        <v>811</v>
      </c>
      <c r="D1" s="1108" t="s">
        <v>812</v>
      </c>
    </row>
    <row r="2" spans="1:4" s="1109" customFormat="1" ht="24">
      <c r="A2" s="1110" t="s">
        <v>813</v>
      </c>
      <c r="B2" s="1010"/>
      <c r="C2" s="1010"/>
      <c r="D2" s="1010" t="s">
        <v>814</v>
      </c>
    </row>
    <row r="3" spans="1:4" s="1109" customFormat="1">
      <c r="A3" s="1110" t="s">
        <v>815</v>
      </c>
      <c r="B3" s="1010"/>
      <c r="C3" s="1010"/>
      <c r="D3" s="1010" t="s">
        <v>1132</v>
      </c>
    </row>
    <row r="4" spans="1:4" s="1109" customFormat="1">
      <c r="A4" s="1110" t="s">
        <v>816</v>
      </c>
      <c r="B4" s="1010"/>
      <c r="C4" s="1010"/>
      <c r="D4" s="1010" t="s">
        <v>1132</v>
      </c>
    </row>
    <row r="5" spans="1:4" s="1109" customFormat="1">
      <c r="A5" s="1110" t="s">
        <v>817</v>
      </c>
      <c r="B5" s="1010" t="s">
        <v>818</v>
      </c>
      <c r="C5" s="1010"/>
      <c r="D5" s="1010" t="s">
        <v>1132</v>
      </c>
    </row>
    <row r="6" spans="1:4" s="1109" customFormat="1">
      <c r="A6" s="1111" t="s">
        <v>819</v>
      </c>
      <c r="B6" s="1011"/>
      <c r="C6" s="1011"/>
      <c r="D6" s="1011" t="s">
        <v>1132</v>
      </c>
    </row>
    <row r="7" spans="1:4" s="1109" customFormat="1">
      <c r="A7" s="1112"/>
      <c r="B7" s="1113"/>
      <c r="C7" s="1113"/>
      <c r="D7" s="1113"/>
    </row>
    <row r="8" spans="1:4" s="1109" customFormat="1"/>
    <row r="9" spans="1:4" s="1109" customFormat="1"/>
    <row r="10" spans="1:4" s="1109" customFormat="1">
      <c r="A10" s="1114" t="s">
        <v>1131</v>
      </c>
      <c r="B10" s="1115" t="s">
        <v>812</v>
      </c>
      <c r="C10" s="1116" t="s">
        <v>820</v>
      </c>
      <c r="D10" s="1116" t="s">
        <v>821</v>
      </c>
    </row>
    <row r="11" spans="1:4" s="1109" customFormat="1">
      <c r="A11" s="1209" t="s">
        <v>822</v>
      </c>
      <c r="B11" s="1209" t="s">
        <v>823</v>
      </c>
      <c r="C11" s="1209" t="s">
        <v>824</v>
      </c>
      <c r="D11" s="1209" t="s">
        <v>1133</v>
      </c>
    </row>
    <row r="12" spans="1:4" s="1109" customFormat="1">
      <c r="A12" s="1208"/>
      <c r="B12" s="1208"/>
      <c r="C12" s="1208"/>
      <c r="D12" s="1208"/>
    </row>
    <row r="13" spans="1:4" s="1109" customFormat="1" ht="25.5">
      <c r="A13" s="1208"/>
      <c r="B13" s="1208"/>
      <c r="C13" s="1117" t="s">
        <v>825</v>
      </c>
      <c r="D13" s="1208"/>
    </row>
    <row r="14" spans="1:4" s="1109" customFormat="1">
      <c r="A14" s="1208" t="s">
        <v>826</v>
      </c>
      <c r="B14" s="1208" t="s">
        <v>827</v>
      </c>
      <c r="C14" s="1208" t="s">
        <v>828</v>
      </c>
      <c r="D14" s="1208" t="s">
        <v>1133</v>
      </c>
    </row>
    <row r="15" spans="1:4" s="1109" customFormat="1">
      <c r="A15" s="1208"/>
      <c r="B15" s="1208"/>
      <c r="C15" s="1208"/>
      <c r="D15" s="1208"/>
    </row>
    <row r="16" spans="1:4" s="1109" customFormat="1" ht="25.5">
      <c r="A16" s="1208"/>
      <c r="B16" s="1208"/>
      <c r="C16" s="1117" t="s">
        <v>829</v>
      </c>
      <c r="D16" s="1208"/>
    </row>
    <row r="17" spans="1:4">
      <c r="A17" s="1208" t="s">
        <v>830</v>
      </c>
      <c r="B17" s="1208" t="s">
        <v>831</v>
      </c>
      <c r="C17" s="1208" t="s">
        <v>832</v>
      </c>
      <c r="D17" s="1208" t="s">
        <v>1133</v>
      </c>
    </row>
    <row r="18" spans="1:4">
      <c r="A18" s="1208"/>
      <c r="B18" s="1208"/>
      <c r="C18" s="1208"/>
      <c r="D18" s="1208"/>
    </row>
    <row r="19" spans="1:4" ht="25.5">
      <c r="A19" s="1208"/>
      <c r="B19" s="1208"/>
      <c r="C19" s="1117" t="s">
        <v>833</v>
      </c>
      <c r="D19" s="1208"/>
    </row>
    <row r="20" spans="1:4" ht="63.75">
      <c r="A20" s="1117" t="s">
        <v>834</v>
      </c>
      <c r="B20" s="1117" t="s">
        <v>1134</v>
      </c>
      <c r="C20" s="1119" t="s">
        <v>835</v>
      </c>
      <c r="D20" s="1117" t="s">
        <v>1133</v>
      </c>
    </row>
    <row r="21" spans="1:4" ht="63.75">
      <c r="A21" s="1117" t="s">
        <v>836</v>
      </c>
      <c r="B21" s="1117" t="s">
        <v>1134</v>
      </c>
      <c r="C21" s="1119" t="s">
        <v>1135</v>
      </c>
      <c r="D21" s="1117" t="s">
        <v>1133</v>
      </c>
    </row>
    <row r="22" spans="1:4" ht="63.75">
      <c r="A22" s="1117" t="s">
        <v>838</v>
      </c>
      <c r="B22" s="1117" t="s">
        <v>1134</v>
      </c>
      <c r="C22" s="1119" t="s">
        <v>839</v>
      </c>
      <c r="D22" s="1117" t="s">
        <v>1133</v>
      </c>
    </row>
    <row r="23" spans="1:4" ht="63.75">
      <c r="A23" s="1120" t="s">
        <v>840</v>
      </c>
      <c r="B23" s="1120" t="s">
        <v>1134</v>
      </c>
      <c r="C23" s="1121" t="s">
        <v>837</v>
      </c>
      <c r="D23" s="1120" t="s">
        <v>1133</v>
      </c>
    </row>
    <row r="24" spans="1:4">
      <c r="A24" s="1112"/>
      <c r="B24" s="1113"/>
      <c r="C24" s="1113"/>
      <c r="D24" s="1113"/>
    </row>
  </sheetData>
  <mergeCells count="12">
    <mergeCell ref="A17:A19"/>
    <mergeCell ref="B17:B19"/>
    <mergeCell ref="C17:C18"/>
    <mergeCell ref="D17:D19"/>
    <mergeCell ref="A11:A13"/>
    <mergeCell ref="B11:B13"/>
    <mergeCell ref="C11:C12"/>
    <mergeCell ref="D11:D13"/>
    <mergeCell ref="A14:A16"/>
    <mergeCell ref="B14:B16"/>
    <mergeCell ref="C14:C15"/>
    <mergeCell ref="D14:D16"/>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D9"/>
  <sheetViews>
    <sheetView workbookViewId="0">
      <selection activeCell="D26" sqref="D26"/>
    </sheetView>
  </sheetViews>
  <sheetFormatPr defaultColWidth="8.85546875" defaultRowHeight="12.75"/>
  <cols>
    <col min="1" max="1" width="80" style="621" customWidth="1"/>
    <col min="2" max="2" width="9.42578125" style="621" customWidth="1"/>
    <col min="3" max="4" width="9.85546875" style="621" customWidth="1"/>
    <col min="5" max="5" width="12" style="621" customWidth="1"/>
    <col min="6" max="6" width="8.85546875" style="621" customWidth="1"/>
    <col min="7" max="16384" width="8.85546875" style="621"/>
  </cols>
  <sheetData>
    <row r="1" spans="1:4" s="620" customFormat="1" ht="15.75" customHeight="1">
      <c r="A1" s="183" t="s">
        <v>726</v>
      </c>
      <c r="B1" s="184"/>
      <c r="C1" s="184"/>
      <c r="D1" s="184"/>
    </row>
    <row r="2" spans="1:4" ht="27.75" customHeight="1">
      <c r="A2" s="261"/>
      <c r="B2" s="262">
        <v>2016</v>
      </c>
      <c r="C2" s="262">
        <v>2015</v>
      </c>
      <c r="D2" s="262" t="s">
        <v>702</v>
      </c>
    </row>
    <row r="3" spans="1:4">
      <c r="A3" s="622" t="s">
        <v>98</v>
      </c>
      <c r="B3" s="623">
        <v>3872</v>
      </c>
      <c r="C3" s="623">
        <v>3466</v>
      </c>
      <c r="D3" s="623">
        <v>406</v>
      </c>
    </row>
    <row r="4" spans="1:4">
      <c r="A4" s="274" t="s">
        <v>1136</v>
      </c>
      <c r="B4" s="624">
        <v>2747</v>
      </c>
      <c r="C4" s="624">
        <v>2674</v>
      </c>
      <c r="D4" s="629">
        <v>73</v>
      </c>
    </row>
    <row r="5" spans="1:4">
      <c r="A5" s="273" t="s">
        <v>99</v>
      </c>
      <c r="B5" s="625">
        <v>1125</v>
      </c>
      <c r="C5" s="625">
        <v>792</v>
      </c>
      <c r="D5" s="625">
        <v>333</v>
      </c>
    </row>
    <row r="6" spans="1:4">
      <c r="A6" s="626" t="s">
        <v>100</v>
      </c>
      <c r="B6" s="627">
        <v>3071</v>
      </c>
      <c r="C6" s="627">
        <v>2471</v>
      </c>
      <c r="D6" s="627">
        <v>600</v>
      </c>
    </row>
    <row r="7" spans="1:4">
      <c r="A7" s="273" t="s">
        <v>1136</v>
      </c>
      <c r="B7" s="625">
        <v>3071</v>
      </c>
      <c r="C7" s="625">
        <v>2471</v>
      </c>
      <c r="D7" s="625">
        <v>600</v>
      </c>
    </row>
    <row r="8" spans="1:4">
      <c r="A8" s="626" t="s">
        <v>1040</v>
      </c>
      <c r="B8" s="627">
        <v>6943</v>
      </c>
      <c r="C8" s="627">
        <v>5937</v>
      </c>
      <c r="D8" s="627">
        <v>1006</v>
      </c>
    </row>
    <row r="9" spans="1:4">
      <c r="A9" s="628"/>
      <c r="B9" s="628"/>
      <c r="C9" s="628"/>
      <c r="D9" s="62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G109"/>
  <sheetViews>
    <sheetView zoomScale="145" zoomScaleNormal="145" workbookViewId="0">
      <pane xSplit="2" ySplit="1" topLeftCell="C66" activePane="bottomRight" state="frozen"/>
      <selection activeCell="AV25" sqref="AV25"/>
      <selection pane="topRight" activeCell="AV25" sqref="AV25"/>
      <selection pane="bottomLeft" activeCell="AV25" sqref="AV25"/>
      <selection pane="bottomRight" activeCell="K95" sqref="K95"/>
    </sheetView>
  </sheetViews>
  <sheetFormatPr defaultColWidth="11.42578125" defaultRowHeight="12.75"/>
  <cols>
    <col min="1" max="8" width="11.42578125" style="286" customWidth="1"/>
    <col min="9" max="16384" width="11.42578125" style="286"/>
  </cols>
  <sheetData>
    <row r="1" spans="2:7">
      <c r="C1" s="286" t="s">
        <v>222</v>
      </c>
      <c r="D1" s="286" t="s">
        <v>223</v>
      </c>
      <c r="F1" s="286" t="s">
        <v>224</v>
      </c>
    </row>
    <row r="2" spans="2:7">
      <c r="B2" s="287" t="s">
        <v>225</v>
      </c>
      <c r="C2" s="288">
        <v>5.25</v>
      </c>
      <c r="D2" s="286">
        <v>4</v>
      </c>
      <c r="E2" s="286">
        <v>1.5</v>
      </c>
      <c r="F2" s="286">
        <v>2.5</v>
      </c>
      <c r="G2" s="286">
        <v>3.5</v>
      </c>
    </row>
    <row r="3" spans="2:7">
      <c r="B3" s="287" t="s">
        <v>226</v>
      </c>
      <c r="C3" s="288">
        <v>5.5</v>
      </c>
      <c r="D3" s="286">
        <v>4.2000000000000028</v>
      </c>
      <c r="E3" s="286">
        <v>1.5</v>
      </c>
      <c r="F3" s="286">
        <v>2.5</v>
      </c>
      <c r="G3" s="286">
        <v>3.5</v>
      </c>
    </row>
    <row r="4" spans="2:7">
      <c r="B4" s="287" t="s">
        <v>227</v>
      </c>
      <c r="C4" s="288">
        <v>5.75</v>
      </c>
      <c r="D4" s="286">
        <v>4.0999999999999943</v>
      </c>
      <c r="E4" s="286">
        <v>1.5</v>
      </c>
      <c r="F4" s="286">
        <v>2.5</v>
      </c>
      <c r="G4" s="286">
        <v>3.5</v>
      </c>
    </row>
    <row r="5" spans="2:7">
      <c r="B5" s="287" t="s">
        <v>228</v>
      </c>
      <c r="C5" s="288">
        <v>5.75</v>
      </c>
      <c r="D5" s="286">
        <v>4</v>
      </c>
      <c r="E5" s="286">
        <v>1.5</v>
      </c>
      <c r="F5" s="286">
        <v>2.5</v>
      </c>
      <c r="G5" s="286">
        <v>3.5</v>
      </c>
    </row>
    <row r="6" spans="2:7">
      <c r="B6" s="287" t="s">
        <v>229</v>
      </c>
      <c r="C6" s="288">
        <v>5.75</v>
      </c>
      <c r="D6" s="286">
        <v>4.4000000000000057</v>
      </c>
      <c r="E6" s="286">
        <v>1.5</v>
      </c>
      <c r="F6" s="286">
        <v>2.5</v>
      </c>
      <c r="G6" s="286">
        <v>3.5</v>
      </c>
    </row>
    <row r="7" spans="2:7">
      <c r="B7" s="287" t="s">
        <v>230</v>
      </c>
      <c r="C7" s="288">
        <v>6</v>
      </c>
      <c r="D7" s="286">
        <v>4.5999999999999943</v>
      </c>
      <c r="E7" s="286">
        <v>1.5</v>
      </c>
      <c r="F7" s="286">
        <v>2.5</v>
      </c>
      <c r="G7" s="286">
        <v>3.5</v>
      </c>
    </row>
    <row r="8" spans="2:7">
      <c r="B8" s="287" t="s">
        <v>231</v>
      </c>
      <c r="C8" s="288">
        <v>6</v>
      </c>
      <c r="D8" s="286">
        <v>4.7999999999999972</v>
      </c>
      <c r="E8" s="286">
        <v>1.5</v>
      </c>
      <c r="F8" s="286">
        <v>2.5</v>
      </c>
      <c r="G8" s="286">
        <v>3.5</v>
      </c>
    </row>
    <row r="9" spans="2:7">
      <c r="B9" s="287" t="s">
        <v>232</v>
      </c>
      <c r="C9" s="288">
        <v>6</v>
      </c>
      <c r="D9" s="286">
        <v>4.8299999999999983</v>
      </c>
      <c r="E9" s="286">
        <v>1.5</v>
      </c>
      <c r="F9" s="286">
        <v>2.5</v>
      </c>
      <c r="G9" s="286">
        <v>3.5</v>
      </c>
    </row>
    <row r="10" spans="2:7">
      <c r="B10" s="287" t="s">
        <v>233</v>
      </c>
      <c r="C10" s="288">
        <v>6</v>
      </c>
      <c r="D10" s="286">
        <v>4.5</v>
      </c>
      <c r="E10" s="286">
        <v>1.5</v>
      </c>
      <c r="F10" s="286">
        <v>2.5</v>
      </c>
      <c r="G10" s="286">
        <v>3.5</v>
      </c>
    </row>
    <row r="11" spans="2:7">
      <c r="B11" s="287" t="s">
        <v>234</v>
      </c>
      <c r="C11" s="288">
        <v>6</v>
      </c>
      <c r="D11" s="286">
        <v>4.2000000000000028</v>
      </c>
      <c r="E11" s="286">
        <v>1.5</v>
      </c>
      <c r="F11" s="286">
        <v>2.5</v>
      </c>
      <c r="G11" s="286">
        <v>3.5</v>
      </c>
    </row>
    <row r="12" spans="2:7">
      <c r="B12" s="287" t="s">
        <v>235</v>
      </c>
      <c r="C12" s="288">
        <v>5.75</v>
      </c>
      <c r="D12" s="286">
        <v>3.7000000000000028</v>
      </c>
      <c r="E12" s="286">
        <v>1.5</v>
      </c>
      <c r="F12" s="286">
        <v>2.5</v>
      </c>
      <c r="G12" s="286">
        <v>3.5</v>
      </c>
    </row>
    <row r="13" spans="2:7">
      <c r="B13" s="287" t="s">
        <v>236</v>
      </c>
      <c r="C13" s="288">
        <v>5</v>
      </c>
      <c r="D13" s="286">
        <v>3.2999999999999972</v>
      </c>
      <c r="E13" s="286">
        <v>1.5</v>
      </c>
      <c r="F13" s="286">
        <v>2.5</v>
      </c>
      <c r="G13" s="286">
        <v>3.5</v>
      </c>
    </row>
    <row r="14" spans="2:7">
      <c r="B14" s="287" t="s">
        <v>852</v>
      </c>
      <c r="C14" s="288">
        <v>4.25</v>
      </c>
      <c r="D14" s="286">
        <v>2.7999999999999972</v>
      </c>
      <c r="E14" s="286">
        <v>1.5</v>
      </c>
      <c r="F14" s="286">
        <v>2.5</v>
      </c>
      <c r="G14" s="286">
        <v>3.5</v>
      </c>
    </row>
    <row r="15" spans="2:7">
      <c r="B15" s="287" t="s">
        <v>853</v>
      </c>
      <c r="C15" s="288">
        <v>4</v>
      </c>
      <c r="D15" s="286">
        <v>3.2999999999999972</v>
      </c>
      <c r="E15" s="286">
        <v>1.5</v>
      </c>
      <c r="F15" s="286">
        <v>2.5</v>
      </c>
      <c r="G15" s="286">
        <v>3.5</v>
      </c>
    </row>
    <row r="16" spans="2:7">
      <c r="B16" s="287" t="s">
        <v>854</v>
      </c>
      <c r="C16" s="288">
        <v>3.75</v>
      </c>
      <c r="D16" s="286">
        <v>3.5999999999999943</v>
      </c>
      <c r="E16" s="286">
        <v>1.5</v>
      </c>
      <c r="F16" s="286">
        <v>2.5</v>
      </c>
      <c r="G16" s="286">
        <v>3.5</v>
      </c>
    </row>
    <row r="17" spans="2:7">
      <c r="B17" s="287" t="s">
        <v>855</v>
      </c>
      <c r="C17" s="288">
        <v>3.75</v>
      </c>
      <c r="D17" s="286">
        <v>4</v>
      </c>
      <c r="E17" s="286">
        <v>1.5</v>
      </c>
      <c r="F17" s="286">
        <v>2.5</v>
      </c>
      <c r="G17" s="286">
        <v>3.5</v>
      </c>
    </row>
    <row r="18" spans="2:7">
      <c r="B18" s="287" t="s">
        <v>856</v>
      </c>
      <c r="C18" s="288">
        <v>3.75</v>
      </c>
      <c r="D18" s="286">
        <v>3.5999999999999943</v>
      </c>
      <c r="E18" s="286">
        <v>1.5</v>
      </c>
      <c r="F18" s="286">
        <v>2.5</v>
      </c>
      <c r="G18" s="286">
        <v>3.5</v>
      </c>
    </row>
    <row r="19" spans="2:7">
      <c r="B19" s="287" t="s">
        <v>857</v>
      </c>
      <c r="C19" s="288">
        <v>3.5</v>
      </c>
      <c r="D19" s="286">
        <v>3.5</v>
      </c>
      <c r="E19" s="286">
        <v>1.5</v>
      </c>
      <c r="F19" s="286">
        <v>2.5</v>
      </c>
      <c r="G19" s="286">
        <v>3.5</v>
      </c>
    </row>
    <row r="20" spans="2:7">
      <c r="B20" s="287" t="s">
        <v>858</v>
      </c>
      <c r="C20" s="288">
        <v>3.5</v>
      </c>
      <c r="D20" s="286">
        <v>3.5999999999999943</v>
      </c>
      <c r="E20" s="286">
        <v>1.5</v>
      </c>
      <c r="F20" s="286">
        <v>2.5</v>
      </c>
      <c r="G20" s="286">
        <v>3.5</v>
      </c>
    </row>
    <row r="21" spans="2:7">
      <c r="B21" s="287" t="s">
        <v>859</v>
      </c>
      <c r="C21" s="288">
        <v>3.5</v>
      </c>
      <c r="D21" s="286">
        <v>3.7000000000000028</v>
      </c>
      <c r="E21" s="286">
        <v>1.5</v>
      </c>
      <c r="F21" s="286">
        <v>2.5</v>
      </c>
      <c r="G21" s="286">
        <v>3.5</v>
      </c>
    </row>
    <row r="22" spans="2:7">
      <c r="B22" s="287" t="s">
        <v>860</v>
      </c>
      <c r="C22" s="288">
        <v>3.5</v>
      </c>
      <c r="D22" s="286">
        <v>3.4000000000000057</v>
      </c>
      <c r="E22" s="286">
        <v>1.5</v>
      </c>
      <c r="F22" s="286">
        <v>2.5</v>
      </c>
      <c r="G22" s="286">
        <v>3.5</v>
      </c>
    </row>
    <row r="23" spans="2:7">
      <c r="B23" s="287" t="s">
        <v>861</v>
      </c>
      <c r="C23" s="288">
        <v>3.5</v>
      </c>
      <c r="D23" s="286">
        <v>3.0999999999999943</v>
      </c>
      <c r="E23" s="286">
        <v>1.5</v>
      </c>
      <c r="F23" s="286">
        <v>2.5</v>
      </c>
      <c r="G23" s="286">
        <v>3.5</v>
      </c>
    </row>
    <row r="24" spans="2:7">
      <c r="B24" s="287" t="s">
        <v>862</v>
      </c>
      <c r="C24" s="288">
        <v>3.5</v>
      </c>
      <c r="D24" s="286">
        <v>3.2999999999999972</v>
      </c>
      <c r="E24" s="286">
        <v>1.5</v>
      </c>
      <c r="F24" s="286">
        <v>2.5</v>
      </c>
      <c r="G24" s="286">
        <v>3.5</v>
      </c>
    </row>
    <row r="25" spans="2:7">
      <c r="B25" s="287" t="s">
        <v>863</v>
      </c>
      <c r="C25" s="288">
        <v>3.5</v>
      </c>
      <c r="D25" s="286">
        <v>3.5</v>
      </c>
      <c r="E25" s="286">
        <v>1.5</v>
      </c>
      <c r="F25" s="286">
        <v>2.5</v>
      </c>
      <c r="G25" s="286">
        <v>3.5</v>
      </c>
    </row>
    <row r="26" spans="2:7">
      <c r="B26" s="287" t="s">
        <v>864</v>
      </c>
      <c r="C26" s="288">
        <v>3.5</v>
      </c>
      <c r="D26" s="289">
        <v>3.5</v>
      </c>
      <c r="E26" s="286">
        <v>1.5</v>
      </c>
      <c r="F26" s="286">
        <v>2.5</v>
      </c>
      <c r="G26" s="286">
        <v>3.5</v>
      </c>
    </row>
    <row r="27" spans="2:7">
      <c r="B27" s="287" t="s">
        <v>865</v>
      </c>
      <c r="C27" s="288">
        <v>3.5</v>
      </c>
      <c r="D27" s="289">
        <v>2.9000000000000057</v>
      </c>
      <c r="E27" s="286">
        <v>1.5</v>
      </c>
      <c r="F27" s="286">
        <v>2.5</v>
      </c>
      <c r="G27" s="286">
        <v>3.5</v>
      </c>
    </row>
    <row r="28" spans="2:7">
      <c r="B28" s="287" t="s">
        <v>866</v>
      </c>
      <c r="C28" s="288">
        <v>3.5</v>
      </c>
      <c r="D28" s="289">
        <v>2.5999999999999943</v>
      </c>
      <c r="E28" s="286">
        <v>1.5</v>
      </c>
      <c r="F28" s="286">
        <v>2.5</v>
      </c>
      <c r="G28" s="286">
        <v>3.5</v>
      </c>
    </row>
    <row r="29" spans="2:7">
      <c r="B29" s="287" t="s">
        <v>867</v>
      </c>
      <c r="C29" s="288">
        <v>3.5</v>
      </c>
      <c r="D29" s="289">
        <v>2.4000000000000057</v>
      </c>
      <c r="E29" s="286">
        <v>1.5</v>
      </c>
      <c r="F29" s="286">
        <v>2.5</v>
      </c>
      <c r="G29" s="286">
        <v>3.5</v>
      </c>
    </row>
    <row r="30" spans="2:7">
      <c r="B30" s="287" t="s">
        <v>868</v>
      </c>
      <c r="C30" s="288">
        <v>3.5</v>
      </c>
      <c r="D30" s="289">
        <v>2.2000000000000028</v>
      </c>
      <c r="E30" s="286">
        <v>1.5</v>
      </c>
      <c r="F30" s="286">
        <v>2.5</v>
      </c>
      <c r="G30" s="286">
        <v>3.5</v>
      </c>
    </row>
    <row r="31" spans="2:7">
      <c r="B31" s="287" t="s">
        <v>869</v>
      </c>
      <c r="C31" s="288">
        <v>3.5</v>
      </c>
      <c r="D31" s="289">
        <v>2.2999999999999972</v>
      </c>
      <c r="E31" s="286">
        <v>1.5</v>
      </c>
      <c r="F31" s="286">
        <v>2.5</v>
      </c>
      <c r="G31" s="286">
        <v>3.5</v>
      </c>
    </row>
    <row r="32" spans="2:7">
      <c r="B32" s="287" t="s">
        <v>870</v>
      </c>
      <c r="C32" s="288">
        <v>3.5</v>
      </c>
      <c r="D32" s="289">
        <v>2</v>
      </c>
      <c r="E32" s="286">
        <v>1.5</v>
      </c>
      <c r="F32" s="286">
        <v>2.5</v>
      </c>
      <c r="G32" s="286">
        <v>3.5</v>
      </c>
    </row>
    <row r="33" spans="2:7">
      <c r="B33" s="287" t="s">
        <v>871</v>
      </c>
      <c r="C33" s="288">
        <v>3.5</v>
      </c>
      <c r="D33" s="289">
        <v>2</v>
      </c>
      <c r="E33" s="286">
        <v>1.5</v>
      </c>
      <c r="F33" s="286">
        <v>2.5</v>
      </c>
      <c r="G33" s="286">
        <v>3.5</v>
      </c>
    </row>
    <row r="34" spans="2:7">
      <c r="B34" s="287" t="s">
        <v>872</v>
      </c>
      <c r="C34" s="288">
        <v>3.5</v>
      </c>
      <c r="D34" s="289">
        <v>2.5</v>
      </c>
      <c r="E34" s="286">
        <v>1.5</v>
      </c>
      <c r="F34" s="286">
        <v>2.5</v>
      </c>
      <c r="G34" s="286">
        <v>3.5</v>
      </c>
    </row>
    <row r="35" spans="2:7">
      <c r="B35" s="287" t="s">
        <v>873</v>
      </c>
      <c r="C35" s="288">
        <v>3.5</v>
      </c>
      <c r="D35" s="289">
        <v>2.7890987080244827</v>
      </c>
      <c r="E35" s="286">
        <v>1.5</v>
      </c>
      <c r="F35" s="286">
        <v>2.5</v>
      </c>
      <c r="G35" s="286">
        <v>3.5</v>
      </c>
    </row>
    <row r="36" spans="2:7">
      <c r="B36" s="287" t="s">
        <v>874</v>
      </c>
      <c r="C36" s="288">
        <v>3.5</v>
      </c>
      <c r="D36" s="289">
        <v>2.7000000000000028</v>
      </c>
      <c r="E36" s="286">
        <v>1.5</v>
      </c>
      <c r="F36" s="286">
        <v>2.5</v>
      </c>
      <c r="G36" s="286">
        <v>3.5</v>
      </c>
    </row>
    <row r="37" spans="2:7">
      <c r="B37" s="287" t="s">
        <v>875</v>
      </c>
      <c r="C37" s="288">
        <v>3.5</v>
      </c>
      <c r="D37" s="289">
        <v>3.0999999999999943</v>
      </c>
      <c r="E37" s="286">
        <v>1.5</v>
      </c>
      <c r="F37" s="286">
        <v>2.5</v>
      </c>
      <c r="G37" s="286">
        <v>3.5</v>
      </c>
    </row>
    <row r="38" spans="2:7">
      <c r="B38" s="287" t="s">
        <v>876</v>
      </c>
      <c r="C38" s="288">
        <v>3.75</v>
      </c>
      <c r="D38" s="289">
        <v>3.5826277335984287</v>
      </c>
      <c r="E38" s="286">
        <v>1.5</v>
      </c>
      <c r="F38" s="286">
        <v>2.5</v>
      </c>
      <c r="G38" s="286">
        <v>3.5</v>
      </c>
    </row>
    <row r="39" spans="2:7">
      <c r="B39" s="287" t="s">
        <v>877</v>
      </c>
      <c r="C39" s="288">
        <v>3.75</v>
      </c>
      <c r="D39" s="289">
        <v>3.5635031965418165</v>
      </c>
      <c r="E39" s="286">
        <v>1.5</v>
      </c>
      <c r="F39" s="286">
        <v>2.5</v>
      </c>
      <c r="G39" s="286">
        <v>3.5</v>
      </c>
    </row>
    <row r="40" spans="2:7">
      <c r="B40" s="287" t="s">
        <v>878</v>
      </c>
      <c r="C40" s="288">
        <v>3.75</v>
      </c>
      <c r="D40" s="289">
        <v>4.3353717014038864</v>
      </c>
      <c r="E40" s="286">
        <v>1.5</v>
      </c>
      <c r="F40" s="286">
        <v>2.5</v>
      </c>
      <c r="G40" s="286">
        <v>3.5</v>
      </c>
    </row>
    <row r="41" spans="2:7">
      <c r="B41" s="287" t="s">
        <v>879</v>
      </c>
      <c r="C41" s="288">
        <v>4</v>
      </c>
      <c r="D41" s="289">
        <v>4.5003961737762097</v>
      </c>
      <c r="E41" s="286">
        <v>1.5</v>
      </c>
      <c r="F41" s="286">
        <v>2.5</v>
      </c>
      <c r="G41" s="286">
        <v>3.5</v>
      </c>
    </row>
    <row r="42" spans="2:7">
      <c r="B42" s="287" t="s">
        <v>880</v>
      </c>
      <c r="C42" s="288">
        <v>4.25</v>
      </c>
      <c r="D42" s="289">
        <v>5</v>
      </c>
      <c r="E42" s="286">
        <v>1.5</v>
      </c>
      <c r="F42" s="286">
        <v>2.5</v>
      </c>
      <c r="G42" s="286">
        <v>3.5</v>
      </c>
    </row>
    <row r="43" spans="2:7">
      <c r="B43" s="287" t="s">
        <v>881</v>
      </c>
      <c r="C43" s="288">
        <v>4.5</v>
      </c>
      <c r="D43" s="289">
        <v>4.2</v>
      </c>
      <c r="E43" s="286">
        <v>1.5</v>
      </c>
      <c r="F43" s="286">
        <v>2.5</v>
      </c>
      <c r="G43" s="286">
        <v>3.5</v>
      </c>
    </row>
    <row r="44" spans="2:7">
      <c r="B44" s="287" t="s">
        <v>882</v>
      </c>
      <c r="C44" s="288">
        <v>4.5</v>
      </c>
      <c r="D44" s="289">
        <v>4.0999999999999996</v>
      </c>
      <c r="E44" s="286">
        <v>1.5</v>
      </c>
      <c r="F44" s="286">
        <v>2.5</v>
      </c>
      <c r="G44" s="286">
        <v>3.5</v>
      </c>
    </row>
    <row r="45" spans="2:7">
      <c r="B45" s="287" t="s">
        <v>883</v>
      </c>
      <c r="C45" s="288">
        <v>4.5</v>
      </c>
      <c r="D45" s="289">
        <v>4.3</v>
      </c>
      <c r="E45" s="286">
        <v>1.5</v>
      </c>
      <c r="F45" s="286">
        <v>2.5</v>
      </c>
      <c r="G45" s="286">
        <v>3.5</v>
      </c>
    </row>
    <row r="46" spans="2:7">
      <c r="B46" s="287" t="s">
        <v>884</v>
      </c>
      <c r="C46" s="288">
        <v>4.5</v>
      </c>
      <c r="D46" s="290">
        <v>3.9</v>
      </c>
      <c r="E46" s="286">
        <v>1.5</v>
      </c>
      <c r="F46" s="286">
        <v>2.5</v>
      </c>
      <c r="G46" s="286">
        <v>3.5</v>
      </c>
    </row>
    <row r="47" spans="2:7">
      <c r="B47" s="287" t="s">
        <v>885</v>
      </c>
      <c r="C47" s="288">
        <v>4.5</v>
      </c>
      <c r="D47" s="290">
        <v>4.3</v>
      </c>
      <c r="E47" s="286">
        <v>1.5</v>
      </c>
      <c r="F47" s="286">
        <v>2.5</v>
      </c>
      <c r="G47" s="286">
        <v>3.5</v>
      </c>
    </row>
    <row r="48" spans="2:7">
      <c r="B48" s="287" t="s">
        <v>886</v>
      </c>
      <c r="C48" s="288">
        <v>4.5</v>
      </c>
      <c r="D48" s="290">
        <v>4.8</v>
      </c>
      <c r="E48" s="286">
        <v>1.5</v>
      </c>
      <c r="F48" s="286">
        <v>2.5</v>
      </c>
      <c r="G48" s="286">
        <v>3.5</v>
      </c>
    </row>
    <row r="49" spans="2:7">
      <c r="B49" s="287" t="s">
        <v>887</v>
      </c>
      <c r="C49" s="288">
        <v>4.5</v>
      </c>
      <c r="D49" s="289">
        <v>4.5999999999999996</v>
      </c>
      <c r="E49" s="286">
        <v>1.5</v>
      </c>
      <c r="F49" s="286">
        <v>2.5</v>
      </c>
      <c r="G49" s="286">
        <v>3.5</v>
      </c>
    </row>
    <row r="50" spans="2:7">
      <c r="B50" s="287" t="s">
        <v>888</v>
      </c>
      <c r="C50" s="288">
        <v>4.5</v>
      </c>
      <c r="D50" s="290">
        <v>4.0999999999999996</v>
      </c>
      <c r="E50" s="286">
        <v>1.5</v>
      </c>
      <c r="F50" s="286">
        <v>2.5</v>
      </c>
      <c r="G50" s="286">
        <v>3.5</v>
      </c>
    </row>
    <row r="51" spans="2:7">
      <c r="B51" s="287" t="s">
        <v>889</v>
      </c>
      <c r="C51" s="288">
        <v>4.5</v>
      </c>
      <c r="D51" s="290">
        <v>4.3</v>
      </c>
      <c r="E51" s="286">
        <v>1.5</v>
      </c>
      <c r="F51" s="286">
        <v>2.5</v>
      </c>
      <c r="G51" s="286">
        <v>3.5</v>
      </c>
    </row>
    <row r="52" spans="2:7">
      <c r="B52" s="287" t="s">
        <v>890</v>
      </c>
      <c r="C52" s="288">
        <v>4.5</v>
      </c>
      <c r="D52" s="290">
        <v>3.9</v>
      </c>
      <c r="E52" s="286">
        <v>1.5</v>
      </c>
      <c r="F52" s="286">
        <v>2.5</v>
      </c>
      <c r="G52" s="286">
        <v>3.5</v>
      </c>
    </row>
    <row r="53" spans="2:7">
      <c r="B53" s="287" t="s">
        <v>891</v>
      </c>
      <c r="C53" s="288">
        <v>4.5</v>
      </c>
      <c r="D53" s="290">
        <v>4</v>
      </c>
      <c r="E53" s="286">
        <v>1.5</v>
      </c>
      <c r="F53" s="286">
        <v>2.5</v>
      </c>
      <c r="G53" s="286">
        <v>3.5</v>
      </c>
    </row>
    <row r="54" spans="2:7">
      <c r="B54" s="287" t="s">
        <v>892</v>
      </c>
      <c r="C54" s="288">
        <v>4.75</v>
      </c>
      <c r="D54" s="290">
        <v>3.6</v>
      </c>
      <c r="E54" s="286">
        <v>1.5</v>
      </c>
      <c r="F54" s="286">
        <v>2.5</v>
      </c>
      <c r="G54" s="286">
        <v>3.5</v>
      </c>
    </row>
    <row r="55" spans="2:7">
      <c r="B55" s="287" t="s">
        <v>893</v>
      </c>
      <c r="C55" s="288">
        <v>4.75</v>
      </c>
      <c r="D55" s="290">
        <v>4.3</v>
      </c>
      <c r="E55" s="286">
        <v>1.5</v>
      </c>
      <c r="F55" s="286">
        <v>2.5</v>
      </c>
      <c r="G55" s="286">
        <v>3.5</v>
      </c>
    </row>
    <row r="56" spans="2:7">
      <c r="B56" s="287" t="s">
        <v>894</v>
      </c>
      <c r="C56" s="288">
        <v>4.75</v>
      </c>
      <c r="D56" s="290">
        <v>4</v>
      </c>
      <c r="E56" s="286">
        <v>1.5</v>
      </c>
      <c r="F56" s="286">
        <v>2.5</v>
      </c>
      <c r="G56" s="286">
        <v>3.5</v>
      </c>
    </row>
    <row r="57" spans="2:7">
      <c r="B57" s="287" t="s">
        <v>895</v>
      </c>
      <c r="C57" s="288">
        <v>4.75</v>
      </c>
      <c r="D57" s="290">
        <v>3.8</v>
      </c>
      <c r="E57" s="286">
        <v>1.5</v>
      </c>
      <c r="F57" s="286">
        <v>2.5</v>
      </c>
      <c r="G57" s="286">
        <v>3.5</v>
      </c>
    </row>
    <row r="58" spans="2:7">
      <c r="B58" s="287" t="s">
        <v>896</v>
      </c>
      <c r="C58" s="288">
        <v>4.75</v>
      </c>
      <c r="D58" s="290">
        <v>3.8</v>
      </c>
      <c r="E58" s="286">
        <v>1.5</v>
      </c>
      <c r="F58" s="286">
        <v>2.5</v>
      </c>
      <c r="G58" s="286">
        <v>3.5</v>
      </c>
    </row>
    <row r="59" spans="2:7">
      <c r="B59" s="287" t="s">
        <v>897</v>
      </c>
      <c r="C59" s="288">
        <v>4.75</v>
      </c>
      <c r="D59" s="289">
        <v>3.4</v>
      </c>
      <c r="E59" s="286">
        <v>1.5</v>
      </c>
      <c r="F59" s="286">
        <v>2.5</v>
      </c>
      <c r="G59" s="286">
        <v>3.5</v>
      </c>
    </row>
    <row r="60" spans="2:7">
      <c r="B60" s="287" t="s">
        <v>898</v>
      </c>
      <c r="C60" s="288">
        <v>4.5</v>
      </c>
      <c r="D60" s="289">
        <v>2.8</v>
      </c>
      <c r="E60" s="286">
        <v>1.5</v>
      </c>
      <c r="F60" s="286">
        <v>2.5</v>
      </c>
      <c r="G60" s="286">
        <v>3.5</v>
      </c>
    </row>
    <row r="61" spans="2:7">
      <c r="B61" s="287" t="s">
        <v>899</v>
      </c>
      <c r="C61" s="288">
        <v>4.25</v>
      </c>
      <c r="D61" s="290">
        <v>2.4</v>
      </c>
      <c r="E61" s="286">
        <v>1.5</v>
      </c>
      <c r="F61" s="286">
        <v>2.5</v>
      </c>
      <c r="G61" s="286">
        <v>3.5</v>
      </c>
    </row>
    <row r="62" spans="2:7">
      <c r="B62" s="287" t="s">
        <v>900</v>
      </c>
      <c r="C62" s="288">
        <v>4</v>
      </c>
      <c r="D62" s="726">
        <v>1.7</v>
      </c>
      <c r="E62" s="286">
        <v>1.5</v>
      </c>
      <c r="F62" s="286">
        <v>2.5</v>
      </c>
      <c r="G62" s="286">
        <v>3.5</v>
      </c>
    </row>
    <row r="63" spans="2:7">
      <c r="B63" s="287" t="s">
        <v>901</v>
      </c>
      <c r="C63" s="288">
        <v>3.75</v>
      </c>
      <c r="D63" s="726">
        <v>1.3</v>
      </c>
      <c r="E63" s="286">
        <v>1.5</v>
      </c>
      <c r="F63" s="286">
        <v>2.5</v>
      </c>
      <c r="G63" s="286">
        <v>3.5</v>
      </c>
    </row>
    <row r="64" spans="2:7">
      <c r="B64" s="287" t="s">
        <v>902</v>
      </c>
      <c r="C64" s="288">
        <v>3.25</v>
      </c>
      <c r="D64" s="726">
        <v>1</v>
      </c>
      <c r="E64" s="286">
        <v>1.5</v>
      </c>
      <c r="F64" s="286">
        <v>2.5</v>
      </c>
      <c r="G64" s="286">
        <v>3.5</v>
      </c>
    </row>
    <row r="65" spans="2:7">
      <c r="B65" s="287" t="s">
        <v>903</v>
      </c>
      <c r="C65" s="288">
        <v>3.25</v>
      </c>
      <c r="D65" s="726">
        <v>0.8</v>
      </c>
      <c r="E65" s="286">
        <v>1.5</v>
      </c>
      <c r="F65" s="286">
        <v>2.5</v>
      </c>
      <c r="G65" s="286">
        <v>3.5</v>
      </c>
    </row>
    <row r="66" spans="2:7">
      <c r="B66" s="287" t="s">
        <v>904</v>
      </c>
      <c r="C66" s="288">
        <v>3</v>
      </c>
      <c r="D66" s="289">
        <v>0.5</v>
      </c>
      <c r="E66" s="286">
        <v>1.5</v>
      </c>
      <c r="F66" s="286">
        <v>2.5</v>
      </c>
      <c r="G66" s="286">
        <v>3.5</v>
      </c>
    </row>
    <row r="67" spans="2:7">
      <c r="B67" s="287" t="s">
        <v>905</v>
      </c>
      <c r="C67" s="288">
        <v>2.75</v>
      </c>
      <c r="D67" s="289">
        <v>0.2</v>
      </c>
      <c r="E67" s="286">
        <v>1.5</v>
      </c>
      <c r="F67" s="286">
        <v>2.5</v>
      </c>
      <c r="G67" s="286">
        <v>3.5</v>
      </c>
    </row>
    <row r="68" spans="2:7">
      <c r="B68" s="287" t="s">
        <v>906</v>
      </c>
      <c r="C68" s="288">
        <v>2.5</v>
      </c>
      <c r="D68" s="289">
        <v>1.1000000000000001</v>
      </c>
      <c r="E68" s="286">
        <v>1.5</v>
      </c>
      <c r="F68" s="286">
        <v>2.5</v>
      </c>
      <c r="G68" s="286">
        <v>3.5</v>
      </c>
    </row>
    <row r="69" spans="2:7">
      <c r="B69" s="287" t="s">
        <v>907</v>
      </c>
      <c r="C69" s="288">
        <v>2.5</v>
      </c>
      <c r="D69" s="289">
        <v>1.1000000000000001</v>
      </c>
      <c r="E69" s="286">
        <v>1.5</v>
      </c>
      <c r="F69" s="286">
        <v>2.5</v>
      </c>
      <c r="G69" s="286">
        <v>3.5</v>
      </c>
    </row>
    <row r="70" spans="2:7">
      <c r="B70" s="287" t="s">
        <v>908</v>
      </c>
      <c r="C70" s="288">
        <v>2.5</v>
      </c>
      <c r="D70" s="289">
        <v>1</v>
      </c>
      <c r="E70" s="286">
        <v>1.5</v>
      </c>
      <c r="F70" s="286">
        <v>2.5</v>
      </c>
      <c r="G70" s="286">
        <v>3.5</v>
      </c>
    </row>
    <row r="71" spans="2:7">
      <c r="B71" s="287" t="s">
        <v>909</v>
      </c>
      <c r="C71" s="288">
        <v>2.5</v>
      </c>
      <c r="D71" s="289">
        <v>0.8</v>
      </c>
      <c r="E71" s="286">
        <v>1.5</v>
      </c>
      <c r="F71" s="286">
        <v>2.5</v>
      </c>
      <c r="G71" s="286">
        <v>3.5</v>
      </c>
    </row>
    <row r="72" spans="2:7">
      <c r="B72" s="287" t="s">
        <v>910</v>
      </c>
      <c r="C72" s="288">
        <v>2.5</v>
      </c>
      <c r="D72" s="289">
        <v>0.6</v>
      </c>
      <c r="E72" s="286">
        <v>1.5</v>
      </c>
      <c r="F72" s="286">
        <v>2.5</v>
      </c>
      <c r="G72" s="286">
        <v>3.5</v>
      </c>
    </row>
    <row r="73" spans="2:7">
      <c r="B73" s="287" t="s">
        <v>911</v>
      </c>
      <c r="C73" s="288">
        <v>2.5</v>
      </c>
      <c r="D73" s="289">
        <v>0.7</v>
      </c>
      <c r="E73" s="286">
        <v>1.5</v>
      </c>
      <c r="F73" s="286">
        <v>2.5</v>
      </c>
      <c r="G73" s="286">
        <v>3.5</v>
      </c>
    </row>
    <row r="74" spans="2:7">
      <c r="B74" s="287" t="s">
        <v>912</v>
      </c>
      <c r="C74" s="288">
        <v>2.5</v>
      </c>
      <c r="D74" s="289">
        <v>0.5</v>
      </c>
      <c r="E74" s="286">
        <v>1.5</v>
      </c>
      <c r="F74" s="286">
        <v>2.5</v>
      </c>
      <c r="G74" s="286">
        <v>3.5</v>
      </c>
    </row>
    <row r="75" spans="2:7">
      <c r="B75" s="287" t="s">
        <v>913</v>
      </c>
      <c r="C75" s="288">
        <v>2.5</v>
      </c>
      <c r="D75" s="289">
        <v>0.748097706147135</v>
      </c>
      <c r="E75" s="286">
        <v>1.5</v>
      </c>
      <c r="F75" s="286">
        <v>2.5</v>
      </c>
      <c r="G75" s="286">
        <v>3.5</v>
      </c>
    </row>
    <row r="76" spans="2:7">
      <c r="B76" s="287" t="s">
        <v>914</v>
      </c>
      <c r="C76" s="288">
        <v>2.5</v>
      </c>
      <c r="D76" s="289">
        <v>0.69725419276421974</v>
      </c>
      <c r="E76" s="286">
        <v>1.5</v>
      </c>
      <c r="F76" s="286">
        <v>2.5</v>
      </c>
      <c r="G76" s="286">
        <v>3.5</v>
      </c>
    </row>
    <row r="77" spans="2:7">
      <c r="B77" s="287" t="s">
        <v>915</v>
      </c>
      <c r="C77" s="288">
        <v>2.5</v>
      </c>
      <c r="D77" s="289">
        <v>0.33563831715719061</v>
      </c>
      <c r="E77" s="286">
        <v>1.5</v>
      </c>
      <c r="F77" s="286">
        <v>2.5</v>
      </c>
      <c r="G77" s="286">
        <v>3.5</v>
      </c>
    </row>
    <row r="78" spans="2:7">
      <c r="B78" s="287" t="s">
        <v>916</v>
      </c>
      <c r="C78" s="288">
        <v>2.5</v>
      </c>
      <c r="D78" s="289">
        <v>0.20000000000000284</v>
      </c>
      <c r="E78" s="286">
        <v>1.5</v>
      </c>
      <c r="F78" s="286">
        <v>2.5</v>
      </c>
      <c r="G78" s="286">
        <v>3.5</v>
      </c>
    </row>
    <row r="79" spans="2:7">
      <c r="B79" s="287" t="s">
        <v>917</v>
      </c>
      <c r="C79" s="288">
        <v>2.5</v>
      </c>
      <c r="D79" s="289">
        <v>0.29999999999999716</v>
      </c>
      <c r="E79" s="286">
        <v>1.5</v>
      </c>
      <c r="F79" s="286">
        <v>2.5</v>
      </c>
      <c r="G79" s="286">
        <v>3.5</v>
      </c>
    </row>
    <row r="80" spans="2:7">
      <c r="B80" s="287" t="s">
        <v>918</v>
      </c>
      <c r="C80" s="288">
        <v>2.5</v>
      </c>
      <c r="D80" s="289">
        <v>-0.20000000000000284</v>
      </c>
      <c r="E80" s="286">
        <v>1.5</v>
      </c>
      <c r="F80" s="286">
        <v>2.5</v>
      </c>
      <c r="G80" s="286">
        <v>3.5</v>
      </c>
    </row>
    <row r="81" spans="2:7">
      <c r="B81" s="287" t="s">
        <v>919</v>
      </c>
      <c r="C81" s="288">
        <v>2.5</v>
      </c>
      <c r="D81" s="289">
        <v>-0.29075321740364757</v>
      </c>
      <c r="E81" s="286">
        <v>1.5</v>
      </c>
      <c r="F81" s="286">
        <v>2.5</v>
      </c>
      <c r="G81" s="286">
        <v>3.5</v>
      </c>
    </row>
    <row r="82" spans="2:7">
      <c r="B82" s="287" t="s">
        <v>920</v>
      </c>
      <c r="C82" s="288">
        <v>2.5</v>
      </c>
      <c r="D82" s="289">
        <v>-0.3443813364912387</v>
      </c>
      <c r="E82" s="286">
        <v>1.5</v>
      </c>
      <c r="F82" s="286">
        <v>2.5</v>
      </c>
      <c r="G82" s="286">
        <v>3.5</v>
      </c>
    </row>
    <row r="83" spans="2:7">
      <c r="B83" s="287" t="s">
        <v>921</v>
      </c>
      <c r="C83" s="288">
        <v>2</v>
      </c>
      <c r="D83" s="289">
        <v>-0.61923635449056746</v>
      </c>
      <c r="E83" s="286">
        <v>1.5</v>
      </c>
      <c r="F83" s="286">
        <v>2.5</v>
      </c>
      <c r="G83" s="286">
        <v>3.5</v>
      </c>
    </row>
    <row r="84" spans="2:7">
      <c r="B84" s="287" t="s">
        <v>922</v>
      </c>
      <c r="C84" s="288">
        <v>2</v>
      </c>
      <c r="D84" s="289">
        <v>-0.62951676246531463</v>
      </c>
      <c r="E84" s="286">
        <v>1.5</v>
      </c>
      <c r="F84" s="286">
        <v>2.5</v>
      </c>
      <c r="G84" s="286">
        <v>3.5</v>
      </c>
    </row>
    <row r="85" spans="2:7">
      <c r="B85" s="287" t="s">
        <v>923</v>
      </c>
      <c r="C85" s="288">
        <v>2</v>
      </c>
      <c r="D85" s="289">
        <v>-1</v>
      </c>
      <c r="E85" s="286">
        <v>1.5</v>
      </c>
      <c r="F85" s="286">
        <v>2.5</v>
      </c>
      <c r="G85" s="286">
        <v>3.5</v>
      </c>
    </row>
    <row r="86" spans="2:7">
      <c r="B86" s="286" t="s">
        <v>924</v>
      </c>
      <c r="C86" s="288">
        <v>2</v>
      </c>
      <c r="D86" s="289">
        <v>-1.3630824132539914</v>
      </c>
      <c r="E86" s="286">
        <v>1.5</v>
      </c>
      <c r="F86" s="286">
        <v>2.5</v>
      </c>
      <c r="G86" s="286">
        <v>3.5</v>
      </c>
    </row>
    <row r="87" spans="2:7">
      <c r="B87" s="286" t="s">
        <v>925</v>
      </c>
      <c r="C87" s="288">
        <v>2</v>
      </c>
      <c r="D87" s="289">
        <v>-1.5999999999999943</v>
      </c>
      <c r="E87" s="286">
        <v>1.5</v>
      </c>
      <c r="F87" s="286">
        <v>2.5</v>
      </c>
      <c r="G87" s="286">
        <v>3.5</v>
      </c>
    </row>
    <row r="88" spans="2:7">
      <c r="B88" s="286" t="s">
        <v>926</v>
      </c>
      <c r="C88" s="288">
        <v>1.5</v>
      </c>
      <c r="D88" s="289">
        <v>-1.4614149202586759</v>
      </c>
      <c r="E88" s="286">
        <v>1.5</v>
      </c>
      <c r="F88" s="286">
        <v>2.5</v>
      </c>
      <c r="G88" s="286">
        <v>3.5</v>
      </c>
    </row>
    <row r="89" spans="2:7">
      <c r="B89" s="286" t="s">
        <v>927</v>
      </c>
      <c r="C89" s="288">
        <v>1.5</v>
      </c>
      <c r="D89" s="289">
        <v>-1.0999999999999943</v>
      </c>
      <c r="E89" s="286">
        <v>1.5</v>
      </c>
      <c r="F89" s="286">
        <v>2.5</v>
      </c>
      <c r="G89" s="286">
        <v>3.5</v>
      </c>
    </row>
    <row r="90" spans="2:7">
      <c r="B90" s="286" t="s">
        <v>928</v>
      </c>
      <c r="C90" s="288">
        <v>1.5</v>
      </c>
      <c r="D90" s="289">
        <v>-0.92356834464710857</v>
      </c>
      <c r="E90" s="286">
        <v>1.5</v>
      </c>
      <c r="F90" s="286">
        <v>2.5</v>
      </c>
      <c r="G90" s="286">
        <v>3.5</v>
      </c>
    </row>
    <row r="91" spans="2:7">
      <c r="B91" s="286" t="s">
        <v>929</v>
      </c>
      <c r="C91" s="288">
        <v>1.5</v>
      </c>
      <c r="D91" s="289">
        <v>-0.79999999999999716</v>
      </c>
      <c r="E91" s="286">
        <v>1.5</v>
      </c>
      <c r="F91" s="286">
        <v>2.5</v>
      </c>
      <c r="G91" s="286">
        <v>3.5</v>
      </c>
    </row>
    <row r="92" spans="2:7">
      <c r="B92" s="286" t="s">
        <v>930</v>
      </c>
      <c r="C92" s="286">
        <v>1.5</v>
      </c>
      <c r="D92" s="286">
        <v>-0.7</v>
      </c>
      <c r="E92" s="286">
        <v>1.5</v>
      </c>
      <c r="F92" s="286">
        <v>2.5</v>
      </c>
      <c r="G92" s="286">
        <v>3.5</v>
      </c>
    </row>
    <row r="93" spans="2:7">
      <c r="B93" s="286" t="s">
        <v>931</v>
      </c>
      <c r="C93" s="286">
        <v>1.5</v>
      </c>
      <c r="D93" s="286">
        <v>-0.6</v>
      </c>
      <c r="E93" s="286">
        <v>1.5</v>
      </c>
      <c r="F93" s="286">
        <v>2.5</v>
      </c>
      <c r="G93" s="286">
        <v>3.5</v>
      </c>
    </row>
    <row r="94" spans="2:7">
      <c r="B94" s="286" t="s">
        <v>932</v>
      </c>
      <c r="C94" s="286">
        <v>1.5</v>
      </c>
      <c r="D94" s="286">
        <v>-0.8</v>
      </c>
      <c r="E94" s="286">
        <v>1.5</v>
      </c>
      <c r="F94" s="286">
        <v>2.5</v>
      </c>
      <c r="G94" s="286">
        <v>3.5</v>
      </c>
    </row>
    <row r="95" spans="2:7">
      <c r="B95" s="286" t="s">
        <v>933</v>
      </c>
      <c r="C95" s="286">
        <v>1.5</v>
      </c>
      <c r="D95" s="286">
        <v>-0.7</v>
      </c>
      <c r="E95" s="286">
        <v>1.5</v>
      </c>
      <c r="F95" s="286">
        <v>2.5</v>
      </c>
      <c r="G95" s="286">
        <v>3.5</v>
      </c>
    </row>
    <row r="96" spans="2:7">
      <c r="B96" s="286" t="s">
        <v>934</v>
      </c>
      <c r="C96" s="286">
        <v>1.5</v>
      </c>
      <c r="D96" s="286">
        <v>-0.6</v>
      </c>
      <c r="E96" s="286">
        <v>1.5</v>
      </c>
      <c r="F96" s="286">
        <v>2.5</v>
      </c>
      <c r="G96" s="286">
        <v>3.5</v>
      </c>
    </row>
    <row r="97" spans="2:7">
      <c r="B97" s="286" t="s">
        <v>935</v>
      </c>
      <c r="C97" s="286">
        <v>1.5</v>
      </c>
      <c r="D97" s="286">
        <v>-0.5</v>
      </c>
      <c r="E97" s="286">
        <v>1.5</v>
      </c>
      <c r="F97" s="286">
        <v>2.5</v>
      </c>
      <c r="G97" s="286">
        <v>3.5</v>
      </c>
    </row>
    <row r="98" spans="2:7">
      <c r="B98" s="286" t="s">
        <v>936</v>
      </c>
      <c r="C98" s="286">
        <v>1.5</v>
      </c>
      <c r="D98" s="286">
        <v>-0.85999999999999943</v>
      </c>
      <c r="E98" s="286">
        <v>1.5</v>
      </c>
      <c r="F98" s="286">
        <v>2.5</v>
      </c>
      <c r="G98" s="286">
        <v>3.5</v>
      </c>
    </row>
    <row r="99" spans="2:7">
      <c r="B99" s="286" t="s">
        <v>937</v>
      </c>
      <c r="C99" s="286">
        <v>1.5</v>
      </c>
      <c r="D99" s="286">
        <v>-0.81999999999999318</v>
      </c>
      <c r="E99" s="286">
        <v>1.5</v>
      </c>
      <c r="F99" s="286">
        <v>2.5</v>
      </c>
      <c r="G99" s="286">
        <v>3.5</v>
      </c>
    </row>
    <row r="100" spans="2:7">
      <c r="B100" s="286" t="s">
        <v>938</v>
      </c>
      <c r="C100" s="286">
        <v>1.5</v>
      </c>
      <c r="D100" s="286">
        <v>-0.90018592799999908</v>
      </c>
      <c r="E100" s="286">
        <v>1.5</v>
      </c>
      <c r="F100" s="286">
        <v>2.5</v>
      </c>
      <c r="G100" s="286">
        <v>3.5</v>
      </c>
    </row>
    <row r="101" spans="2:7">
      <c r="B101" s="286" t="s">
        <v>939</v>
      </c>
      <c r="C101" s="286">
        <v>1.5</v>
      </c>
      <c r="D101" s="286">
        <v>-1.0800700190822852</v>
      </c>
      <c r="E101" s="286">
        <v>1.5</v>
      </c>
      <c r="F101" s="286">
        <v>2.5</v>
      </c>
      <c r="G101" s="286">
        <v>3.5</v>
      </c>
    </row>
    <row r="102" spans="2:7">
      <c r="B102" s="286" t="s">
        <v>940</v>
      </c>
      <c r="C102" s="286">
        <v>1.5</v>
      </c>
      <c r="D102" s="286">
        <v>-0.91698546473088527</v>
      </c>
      <c r="E102" s="286">
        <v>1.5</v>
      </c>
      <c r="F102" s="286">
        <v>2.5</v>
      </c>
      <c r="G102" s="286">
        <v>3.5</v>
      </c>
    </row>
    <row r="103" spans="2:7">
      <c r="B103" s="286" t="s">
        <v>941</v>
      </c>
      <c r="C103" s="286">
        <v>1.5</v>
      </c>
      <c r="D103" s="286">
        <v>-0.79999999999999716</v>
      </c>
      <c r="E103" s="286">
        <v>1.5</v>
      </c>
      <c r="F103" s="286">
        <v>2.5</v>
      </c>
      <c r="G103" s="286">
        <v>3.5</v>
      </c>
    </row>
    <row r="104" spans="2:7">
      <c r="B104" s="286" t="s">
        <v>942</v>
      </c>
      <c r="C104" s="286">
        <v>1.5</v>
      </c>
      <c r="D104" s="286">
        <v>-0.90000000000000568</v>
      </c>
      <c r="E104" s="286">
        <v>1.5</v>
      </c>
      <c r="F104" s="286">
        <v>2.5</v>
      </c>
      <c r="G104" s="286">
        <v>3.5</v>
      </c>
    </row>
    <row r="105" spans="2:7">
      <c r="B105" s="286" t="s">
        <v>943</v>
      </c>
      <c r="C105" s="286">
        <v>1.5</v>
      </c>
      <c r="D105" s="286">
        <v>-0.798445554259132</v>
      </c>
      <c r="E105" s="286">
        <v>1.5</v>
      </c>
      <c r="F105" s="286">
        <v>2.5</v>
      </c>
      <c r="G105" s="286">
        <v>3.5</v>
      </c>
    </row>
    <row r="106" spans="2:7">
      <c r="B106" s="286" t="s">
        <v>944</v>
      </c>
      <c r="C106" s="286">
        <v>1.5</v>
      </c>
      <c r="D106" s="286">
        <v>-0.50134775244100638</v>
      </c>
      <c r="E106" s="286">
        <v>1.5</v>
      </c>
      <c r="F106" s="286">
        <v>2.5</v>
      </c>
      <c r="G106" s="286">
        <v>3.5</v>
      </c>
    </row>
    <row r="107" spans="2:7">
      <c r="B107" s="286" t="s">
        <v>945</v>
      </c>
      <c r="C107" s="286">
        <v>1.5</v>
      </c>
      <c r="D107" s="286">
        <v>-0.20000000000000284</v>
      </c>
      <c r="E107" s="286">
        <v>1.5</v>
      </c>
      <c r="F107" s="286">
        <v>2.5</v>
      </c>
      <c r="G107" s="286">
        <v>3.5</v>
      </c>
    </row>
    <row r="108" spans="2:7">
      <c r="B108" s="286" t="s">
        <v>946</v>
      </c>
      <c r="C108" s="286">
        <v>1.5</v>
      </c>
      <c r="D108" s="286">
        <v>1.9052288243699422E-2</v>
      </c>
      <c r="E108" s="286">
        <v>1.5</v>
      </c>
      <c r="F108" s="286">
        <v>2.5</v>
      </c>
      <c r="G108" s="286">
        <v>3.5</v>
      </c>
    </row>
    <row r="109" spans="2:7">
      <c r="B109" s="286" t="s">
        <v>947</v>
      </c>
      <c r="C109" s="286">
        <v>1.5</v>
      </c>
      <c r="D109" s="286">
        <v>0.81112125745093522</v>
      </c>
      <c r="E109" s="286">
        <v>1.5</v>
      </c>
      <c r="F109" s="286">
        <v>2.5</v>
      </c>
      <c r="G109" s="286">
        <v>3.5</v>
      </c>
    </row>
  </sheetData>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EI2525"/>
  <sheetViews>
    <sheetView topLeftCell="AO133" zoomScale="95" zoomScaleNormal="95" workbookViewId="0">
      <selection activeCell="BE153" sqref="BE153"/>
    </sheetView>
  </sheetViews>
  <sheetFormatPr defaultColWidth="9.140625" defaultRowHeight="15"/>
  <cols>
    <col min="1" max="4" width="9.140625" style="727" customWidth="1"/>
    <col min="5" max="5" width="14.7109375" style="727" customWidth="1"/>
    <col min="6" max="7" width="9.140625" style="727" customWidth="1"/>
    <col min="8" max="8" width="14.7109375" style="727" customWidth="1"/>
    <col min="9" max="10" width="9.140625" style="727" customWidth="1"/>
    <col min="11" max="11" width="15.7109375" style="727" customWidth="1"/>
    <col min="12" max="14" width="9.140625" style="727" customWidth="1"/>
    <col min="15" max="15" width="12.140625" style="727" customWidth="1"/>
    <col min="16" max="17" width="9.140625" style="727" customWidth="1"/>
    <col min="18" max="18" width="11" style="727" customWidth="1"/>
    <col min="19" max="20" width="9.140625" style="727" customWidth="1"/>
    <col min="21" max="21" width="10.42578125" style="727" customWidth="1"/>
    <col min="22" max="23" width="9.140625" style="727" customWidth="1"/>
    <col min="24" max="24" width="14" style="727" customWidth="1"/>
    <col min="25" max="26" width="9.140625" style="727" customWidth="1"/>
    <col min="27" max="27" width="10.42578125" style="727" customWidth="1"/>
    <col min="28" max="29" width="9.140625" style="727" customWidth="1"/>
    <col min="30" max="30" width="10.42578125" style="727" customWidth="1"/>
    <col min="31" max="32" width="9.140625" style="727" customWidth="1"/>
    <col min="33" max="33" width="14.28515625" style="727" customWidth="1"/>
    <col min="34" max="35" width="9.140625" style="727" customWidth="1"/>
    <col min="36" max="36" width="14.7109375" style="727" customWidth="1"/>
    <col min="37" max="38" width="9.140625" style="727" customWidth="1"/>
    <col min="39" max="39" width="14.5703125" style="727" customWidth="1"/>
    <col min="40" max="41" width="9.140625" style="727" customWidth="1"/>
    <col min="42" max="42" width="14.28515625" style="727" customWidth="1"/>
    <col min="43" max="44" width="9.140625" style="727" customWidth="1"/>
    <col min="45" max="45" width="11.140625" style="727" customWidth="1"/>
    <col min="46" max="47" width="9.140625" style="727" customWidth="1"/>
    <col min="48" max="48" width="12.140625" style="727" customWidth="1"/>
    <col min="49" max="63" width="9.140625" style="727" customWidth="1"/>
    <col min="64" max="67" width="14.7109375" style="727" customWidth="1"/>
    <col min="68" max="68" width="15" style="727" customWidth="1"/>
    <col min="69" max="70" width="9.140625" style="727" customWidth="1"/>
    <col min="71" max="71" width="14.140625" style="727" customWidth="1"/>
    <col min="72" max="73" width="9.140625" style="727" customWidth="1"/>
    <col min="74" max="74" width="14.140625" style="727" customWidth="1"/>
    <col min="75" max="76" width="9.140625" style="727" customWidth="1"/>
    <col min="77" max="77" width="13.42578125" style="727" customWidth="1"/>
    <col min="78" max="79" width="9.140625" style="727" customWidth="1"/>
    <col min="80" max="80" width="10.42578125" style="727" customWidth="1"/>
    <col min="81" max="82" width="9.140625" style="727" customWidth="1"/>
    <col min="83" max="83" width="16" style="727" customWidth="1"/>
    <col min="84" max="85" width="9.140625" style="727" customWidth="1"/>
    <col min="86" max="86" width="10.42578125" style="727" customWidth="1"/>
    <col min="87" max="88" width="9.140625" style="727" customWidth="1"/>
    <col min="89" max="89" width="15.7109375" style="727" customWidth="1"/>
    <col min="90" max="99" width="9.140625" style="727" customWidth="1"/>
    <col min="100" max="100" width="10.42578125" style="727" customWidth="1"/>
    <col min="101" max="105" width="9.140625" style="727" customWidth="1"/>
    <col min="106" max="106" width="10.42578125" style="727" customWidth="1"/>
    <col min="107" max="108" width="9.140625" style="727" customWidth="1"/>
    <col min="109" max="109" width="10.42578125" style="727" customWidth="1"/>
    <col min="110" max="111" width="9.140625" style="727" customWidth="1"/>
    <col min="112" max="112" width="10.42578125" style="727" customWidth="1"/>
    <col min="113" max="114" width="9.140625" style="727" customWidth="1"/>
    <col min="115" max="115" width="10.42578125" style="727" customWidth="1"/>
    <col min="116" max="117" width="9.140625" style="727" customWidth="1"/>
    <col min="118" max="118" width="10.42578125" style="727" customWidth="1"/>
    <col min="119" max="120" width="9.140625" style="727" customWidth="1"/>
    <col min="121" max="121" width="10.42578125" style="727" customWidth="1"/>
    <col min="122" max="123" width="9.140625" style="727" customWidth="1"/>
    <col min="124" max="124" width="10.42578125" style="727" customWidth="1"/>
    <col min="125" max="126" width="9.140625" style="727" customWidth="1"/>
    <col min="127" max="127" width="10.42578125" style="727" customWidth="1"/>
    <col min="128" max="129" width="9.140625" style="727" customWidth="1"/>
    <col min="130" max="130" width="10.42578125" style="727" customWidth="1"/>
    <col min="131" max="132" width="9.140625" style="727" customWidth="1"/>
    <col min="133" max="133" width="10.42578125" style="727" customWidth="1"/>
    <col min="134" max="135" width="9.140625" style="727" customWidth="1"/>
    <col min="136" max="136" width="10.42578125" style="727" customWidth="1"/>
    <col min="137" max="138" width="9.140625" style="727" customWidth="1"/>
    <col min="139" max="139" width="10.42578125" style="727" customWidth="1"/>
    <col min="140" max="140" width="9.140625" style="727" customWidth="1"/>
    <col min="141" max="16384" width="9.140625" style="727"/>
  </cols>
  <sheetData>
    <row r="1" spans="1:139">
      <c r="E1" s="727" t="s">
        <v>296</v>
      </c>
      <c r="H1" s="727" t="s">
        <v>297</v>
      </c>
      <c r="K1" s="727" t="s">
        <v>298</v>
      </c>
      <c r="O1" s="727" t="s">
        <v>299</v>
      </c>
      <c r="R1" s="727" t="s">
        <v>300</v>
      </c>
      <c r="U1" s="727" t="s">
        <v>301</v>
      </c>
      <c r="X1" s="727" t="s">
        <v>302</v>
      </c>
      <c r="AA1" s="727" t="s">
        <v>303</v>
      </c>
      <c r="AD1" s="727" t="s">
        <v>304</v>
      </c>
      <c r="AG1" s="727" t="s">
        <v>305</v>
      </c>
      <c r="AJ1" s="727" t="s">
        <v>306</v>
      </c>
      <c r="AM1" s="727" t="s">
        <v>307</v>
      </c>
      <c r="AP1" s="727" t="s">
        <v>308</v>
      </c>
      <c r="AS1" s="727" t="s">
        <v>309</v>
      </c>
      <c r="AV1" s="727" t="s">
        <v>310</v>
      </c>
      <c r="CO1" s="1128"/>
      <c r="CP1" s="1128"/>
    </row>
    <row r="2" spans="1:139">
      <c r="A2" s="727" t="s">
        <v>311</v>
      </c>
      <c r="B2" s="727" t="s">
        <v>312</v>
      </c>
      <c r="C2" s="727" t="s">
        <v>313</v>
      </c>
      <c r="E2" s="727" t="s">
        <v>948</v>
      </c>
      <c r="F2" s="727" t="s">
        <v>949</v>
      </c>
      <c r="H2" s="727" t="s">
        <v>948</v>
      </c>
      <c r="I2" s="727" t="s">
        <v>949</v>
      </c>
      <c r="K2" s="727" t="s">
        <v>948</v>
      </c>
      <c r="L2" s="727" t="s">
        <v>949</v>
      </c>
      <c r="O2" s="727" t="s">
        <v>948</v>
      </c>
      <c r="P2" s="727" t="s">
        <v>950</v>
      </c>
      <c r="R2" s="727" t="s">
        <v>948</v>
      </c>
      <c r="S2" s="727" t="s">
        <v>950</v>
      </c>
      <c r="U2" s="727" t="s">
        <v>948</v>
      </c>
      <c r="V2" s="727" t="s">
        <v>950</v>
      </c>
      <c r="X2" s="727" t="s">
        <v>948</v>
      </c>
      <c r="Y2" s="727" t="s">
        <v>950</v>
      </c>
      <c r="AA2" s="727" t="s">
        <v>948</v>
      </c>
      <c r="AB2" s="727" t="s">
        <v>950</v>
      </c>
      <c r="AD2" s="727" t="s">
        <v>948</v>
      </c>
      <c r="AE2" s="727" t="s">
        <v>950</v>
      </c>
      <c r="AG2" s="727" t="s">
        <v>948</v>
      </c>
      <c r="AH2" s="727" t="s">
        <v>951</v>
      </c>
      <c r="AJ2" s="727" t="s">
        <v>948</v>
      </c>
      <c r="AK2" s="727" t="s">
        <v>951</v>
      </c>
      <c r="AM2" s="727" t="s">
        <v>948</v>
      </c>
      <c r="AN2" s="727" t="s">
        <v>951</v>
      </c>
      <c r="AP2" s="727" t="s">
        <v>948</v>
      </c>
      <c r="AQ2" s="727" t="s">
        <v>951</v>
      </c>
      <c r="AS2" s="727" t="s">
        <v>948</v>
      </c>
      <c r="AT2" s="727" t="s">
        <v>950</v>
      </c>
      <c r="AV2" s="727" t="s">
        <v>948</v>
      </c>
      <c r="AW2" s="727" t="s">
        <v>950</v>
      </c>
    </row>
    <row r="3" spans="1:139">
      <c r="A3" s="727">
        <f>(L3-F3)*100</f>
        <v>153.10000000000002</v>
      </c>
      <c r="B3" s="727">
        <f>(L3-I3)*100</f>
        <v>63.899999999999977</v>
      </c>
      <c r="C3" s="727">
        <f>(I3-F3)*100</f>
        <v>89.200000000000031</v>
      </c>
      <c r="E3" s="728" t="e">
        <f ca="1">_xll.BDH($E$1,$F$2:$F$2,"2009-01-01","","Dir=V","Dts=S","Sort=D","Quote=C","QtTyp=Y","Days=T","Per=cd","DtFmt=D","UseDPDF=Y","cols=2;rows=2096")</f>
        <v>#NAME?</v>
      </c>
      <c r="F3" s="727">
        <v>2.2229999999999999</v>
      </c>
      <c r="G3" s="727">
        <f>AVERAGE(F3:F270)</f>
        <v>1.713876865671641</v>
      </c>
      <c r="H3" s="728" t="e">
        <f ca="1">_xll.BDH($H$1,$I$2:$I$2,"2009-01-01","","Dir=V","Dts=S","Sort=D","Quote=C","QtTyp=Y","Days=T","Per=cd","DtFmt=D","UseDPDF=Y","cols=2;rows=2096")</f>
        <v>#NAME?</v>
      </c>
      <c r="I3" s="727">
        <v>3.1150000000000002</v>
      </c>
      <c r="J3" s="727">
        <f>AVERAGE(I3:I270)</f>
        <v>2.4300559701492537</v>
      </c>
      <c r="K3" s="728" t="e">
        <f ca="1">_xll.BDH($K$1,$L$2:$L$2,"2009-01-01","","Dir=V","Dts=S","Sort=D","Quote=C","QtTyp=Y","Days=T","Per=cd","DtFmt=D","UseDPDF=Y","cols=2;rows=2102")</f>
        <v>#NAME?</v>
      </c>
      <c r="L3" s="727">
        <v>3.754</v>
      </c>
      <c r="M3" s="727">
        <f>AVERAGE(L3:L270)</f>
        <v>3.114985074626865</v>
      </c>
      <c r="O3" s="728" t="e">
        <f ca="1">_xll.BDH($O$1,$P$2:$P$2,"2012-01-01","","Dir=V","Dts=S","Sort=D","Quote=C","QtTyp=Y","Days=T","Per=cd","DtFmt=D","UseDPDF=Y","cols=2;rows=1272")</f>
        <v>#NAME?</v>
      </c>
      <c r="P3" s="727">
        <v>2086.73</v>
      </c>
      <c r="R3" s="728" t="e">
        <f ca="1">_xll.BDH($R$1,$S$2:$S$2,"2012-01-01","","Dir=V","Dts=S","Sort=D","Quote=C","QtTyp=Y","Days=T","Per=cd","DtFmt=D","UseDPDF=Y","cols=2;rows=1281")</f>
        <v>#NAME?</v>
      </c>
      <c r="S3" s="727">
        <v>20071.46</v>
      </c>
      <c r="U3" s="728" t="e">
        <f ca="1">_xll.BDH($U$1,$V$2:$V$2,"2012-01-01","","Dir=V","Dts=S","Sort=D","Quote=C","QtTyp=Y","Days=T","Per=cd","DtFmt=D","UseDPDF=Y","cols=2;rows=785")</f>
        <v>#NAME?</v>
      </c>
      <c r="V3" s="727">
        <v>10826.83</v>
      </c>
      <c r="X3" s="728" t="e">
        <f ca="1">_xll.BDH($X$1,$Y$2:$Y$2,"2012-01-01","","Dir=V","Dts=S","Sort=D","Quote=C","QtTyp=Y","Days=T","Per=cd","DtFmt=D","UseDPDF=Y","cols=2;rows=783")</f>
        <v>#NAME?</v>
      </c>
      <c r="Y3" s="727">
        <v>20759.990000000002</v>
      </c>
      <c r="AA3" s="728" t="e">
        <f ca="1">_xll.BDH($AA$1,$AB$2:$AB$2,"2012-01-01","","Dir=V","Dts=S","Sort=D","Quote=C","QtTyp=Y","Days=T","Per=cd","DtFmt=D","UseDPDF=Y","cols=2;rows=792")</f>
        <v>#NAME?</v>
      </c>
      <c r="AB3" s="727">
        <v>4686.09</v>
      </c>
      <c r="AD3" s="728" t="e">
        <f ca="1">_xll.BDH($AD$1,$AE$2:$AE$2,"2012-01-01","","Dir=V","Dts=S","Sort=D","Quote=C","QtTyp=Y","Days=T","Per=cd","DtFmt=D","UseDPDF=Y","cols=2;rows=761")</f>
        <v>#NAME?</v>
      </c>
      <c r="AE3" s="727">
        <v>17648.5</v>
      </c>
      <c r="AG3" s="728" t="e">
        <f ca="1">_xll.BDH($AG$1,$AH$2:$AH$2,"2012-01-01","2012-10-25","Dir=V","Dts=S","Sort=D","Quote=C","QtTyp=Y","Days=T","Per=cd","DtFmt=D","UseDPDF=Y","cols=2;rows=208")</f>
        <v>#NAME?</v>
      </c>
      <c r="AH3" s="727">
        <v>4.75</v>
      </c>
      <c r="AJ3" s="728" t="e">
        <f ca="1">_xll.BDH($AJ$1,$AK$2:$AK$2,"2012-01-01","2012-10-25","Dir=V","Dts=S","Sort=D","Quote=C","QtTyp=Y","Days=T","Per=cd","DtFmt=D","UseDPDF=Y","cols=2;rows=211")</f>
        <v>#NAME?</v>
      </c>
      <c r="AK3" s="727">
        <v>0.20100000000000001</v>
      </c>
      <c r="AM3" s="728" t="e">
        <f ca="1">_xll.BDH($AM$1,$AN$2:$AN$2,"2012-01-01","2012-10-25","Dir=V","Dts=S","Sort=D","Quote=C","QtTyp=Y","Days=T","Per=cd","DtFmt=D","UseDPDF=Y","cols=2;rows=207")</f>
        <v>#NAME?</v>
      </c>
      <c r="AN3" s="727">
        <v>0.31324999999999997</v>
      </c>
      <c r="AP3" s="728" t="e">
        <f ca="1">_xll.BDH($AP$1,$AQ$2:$AQ$2,"2012-01-01","2012-10-25","Dir=V","Dts=S","Sort=D","Quote=C","QtTyp=Y","Days=T","Per=cd","DtFmt=D","UseDPDF=Y","cols=2;rows=207")</f>
        <v>#NAME?</v>
      </c>
      <c r="AQ3" s="727">
        <v>3.4000000000000002E-2</v>
      </c>
      <c r="AS3" s="728" t="e">
        <f ca="1">_xll.BDH($AS$1,$AT$2:$AT$2,"2012-01-01","","Dir=V","Dts=S","Sort=D","Quote=C","QtTyp=Y","Days=T","Per=cd","DtFmt=D","UseDPDF=Y","cols=2;rows=1327")</f>
        <v>#NAME?</v>
      </c>
      <c r="AT3" s="727">
        <v>1223.2</v>
      </c>
      <c r="AV3" s="728" t="e">
        <f ca="1">_xll.BDH($AV$1,$AW$2:$AW$2,"2012-01-01","","Dir=V","Dts=S","Sort=D","Quote=C","QtTyp=Y","Days=T","Per=cd","DtFmt=D","UseDPDF=Y","cols=2;rows=942")</f>
        <v>#NAME?</v>
      </c>
      <c r="AW3" s="727">
        <v>56.9</v>
      </c>
      <c r="BL3" s="728"/>
      <c r="BM3" s="728"/>
      <c r="BN3" s="728"/>
      <c r="BO3" s="728"/>
      <c r="BP3" s="728"/>
      <c r="BS3" s="728"/>
      <c r="BV3" s="728"/>
      <c r="BY3" s="728"/>
      <c r="CB3" s="728"/>
      <c r="CE3" s="728"/>
      <c r="CH3" s="728"/>
      <c r="CK3" s="728"/>
      <c r="CO3" s="728"/>
      <c r="CV3" s="728"/>
      <c r="CY3" s="728"/>
      <c r="DB3" s="728"/>
      <c r="DE3" s="728"/>
      <c r="DH3" s="728"/>
      <c r="DK3" s="728"/>
      <c r="DN3" s="728"/>
      <c r="DQ3" s="728"/>
      <c r="DT3" s="728"/>
      <c r="DW3" s="728"/>
      <c r="DZ3" s="728"/>
      <c r="EC3" s="728"/>
      <c r="EF3" s="728"/>
      <c r="EI3" s="728"/>
    </row>
    <row r="4" spans="1:139">
      <c r="E4" s="729">
        <v>42769</v>
      </c>
      <c r="F4" s="727">
        <v>2.218</v>
      </c>
      <c r="H4" s="728">
        <v>42769</v>
      </c>
      <c r="I4" s="727">
        <v>3.1179999999999999</v>
      </c>
      <c r="K4" s="728">
        <v>42769</v>
      </c>
      <c r="L4" s="727">
        <v>3.7669999999999999</v>
      </c>
      <c r="O4" s="728">
        <v>42769</v>
      </c>
      <c r="P4" s="727">
        <v>2076.12</v>
      </c>
      <c r="R4" s="728">
        <v>42768</v>
      </c>
      <c r="S4" s="727">
        <v>19884.91</v>
      </c>
      <c r="U4" s="728">
        <v>42389</v>
      </c>
      <c r="V4" s="727">
        <v>9391.64</v>
      </c>
      <c r="X4" s="728">
        <v>42389</v>
      </c>
      <c r="Y4" s="727">
        <v>17967.91</v>
      </c>
      <c r="AA4" s="728">
        <v>42389</v>
      </c>
      <c r="AB4" s="727">
        <v>4124.95</v>
      </c>
      <c r="AD4" s="728">
        <v>42389</v>
      </c>
      <c r="AE4" s="727">
        <v>16416.189999999999</v>
      </c>
      <c r="AG4" s="728">
        <v>41206</v>
      </c>
      <c r="AH4" s="727">
        <v>4.75</v>
      </c>
      <c r="AJ4" s="728">
        <v>41206</v>
      </c>
      <c r="AK4" s="727">
        <v>0.20200000000000001</v>
      </c>
      <c r="AM4" s="728">
        <v>41206</v>
      </c>
      <c r="AN4" s="727">
        <v>0.31424999999999997</v>
      </c>
      <c r="AP4" s="728">
        <v>41206</v>
      </c>
      <c r="AQ4" s="727">
        <v>3.4000000000000002E-2</v>
      </c>
      <c r="AS4" s="728">
        <v>42769</v>
      </c>
      <c r="AT4" s="727">
        <v>1220.3</v>
      </c>
      <c r="AV4" s="728">
        <v>42769</v>
      </c>
      <c r="AW4" s="727">
        <v>56.81</v>
      </c>
      <c r="BL4" s="728"/>
      <c r="BM4" s="728"/>
      <c r="BN4" s="728"/>
      <c r="BO4" s="728"/>
      <c r="BP4" s="728"/>
      <c r="BS4" s="728"/>
      <c r="BV4" s="728"/>
      <c r="BY4" s="728"/>
      <c r="CB4" s="728"/>
      <c r="CE4" s="728"/>
      <c r="CH4" s="728"/>
      <c r="CK4" s="728"/>
      <c r="CO4" s="728"/>
      <c r="CV4" s="728"/>
      <c r="CY4" s="728"/>
      <c r="DB4" s="728"/>
      <c r="DE4" s="728"/>
      <c r="DH4" s="728"/>
      <c r="DK4" s="728"/>
      <c r="DN4" s="728"/>
      <c r="DQ4" s="728"/>
      <c r="DT4" s="728"/>
      <c r="DW4" s="728"/>
      <c r="DZ4" s="728"/>
      <c r="EC4" s="728"/>
      <c r="EF4" s="728"/>
      <c r="EI4" s="728"/>
    </row>
    <row r="5" spans="1:139">
      <c r="E5" s="729">
        <v>42768</v>
      </c>
      <c r="F5" s="727">
        <v>2.23</v>
      </c>
      <c r="H5" s="728">
        <v>42768</v>
      </c>
      <c r="I5" s="727">
        <v>3.1310000000000002</v>
      </c>
      <c r="K5" s="728">
        <v>42768</v>
      </c>
      <c r="L5" s="727">
        <v>3.802</v>
      </c>
      <c r="O5" s="728">
        <v>42768</v>
      </c>
      <c r="P5" s="727">
        <v>2065.14</v>
      </c>
      <c r="R5" s="728">
        <v>42767</v>
      </c>
      <c r="S5" s="727">
        <v>19890.939999999999</v>
      </c>
      <c r="U5" s="728">
        <v>42388</v>
      </c>
      <c r="V5" s="727">
        <v>9664.2099999999991</v>
      </c>
      <c r="X5" s="728">
        <v>42388</v>
      </c>
      <c r="Y5" s="727">
        <v>18880.52</v>
      </c>
      <c r="AA5" s="728">
        <v>42388</v>
      </c>
      <c r="AB5" s="727">
        <v>4272.26</v>
      </c>
      <c r="AD5" s="728">
        <v>42388</v>
      </c>
      <c r="AE5" s="727">
        <v>17048.37</v>
      </c>
      <c r="AG5" s="728">
        <v>41205</v>
      </c>
      <c r="AH5" s="727">
        <v>4.76</v>
      </c>
      <c r="AJ5" s="728">
        <v>41205</v>
      </c>
      <c r="AK5" s="727">
        <v>0.20300000000000001</v>
      </c>
      <c r="AM5" s="728">
        <v>41205</v>
      </c>
      <c r="AN5" s="727">
        <v>0.31524999999999997</v>
      </c>
      <c r="AP5" s="728">
        <v>41205</v>
      </c>
      <c r="AQ5" s="727">
        <v>3.5999999999999997E-2</v>
      </c>
      <c r="AS5" s="728">
        <v>42768</v>
      </c>
      <c r="AT5" s="727">
        <v>1215.96</v>
      </c>
      <c r="AV5" s="728">
        <v>42768</v>
      </c>
      <c r="AW5" s="727">
        <v>56.56</v>
      </c>
      <c r="BL5" s="728"/>
      <c r="BM5" s="728"/>
      <c r="BN5" s="728"/>
      <c r="BO5" s="728"/>
      <c r="BP5" s="728"/>
      <c r="BS5" s="728"/>
      <c r="BV5" s="728"/>
      <c r="BY5" s="728"/>
      <c r="CB5" s="728"/>
      <c r="CE5" s="728"/>
      <c r="CH5" s="728"/>
      <c r="CK5" s="728"/>
      <c r="CO5" s="728"/>
      <c r="CV5" s="728"/>
      <c r="CY5" s="728"/>
      <c r="DB5" s="728"/>
      <c r="DE5" s="728"/>
      <c r="DH5" s="728"/>
      <c r="DK5" s="728"/>
      <c r="DN5" s="728"/>
      <c r="DQ5" s="728"/>
      <c r="DT5" s="728"/>
      <c r="DW5" s="728"/>
      <c r="DZ5" s="728"/>
      <c r="EC5" s="728"/>
      <c r="EF5" s="728"/>
      <c r="EI5" s="728"/>
    </row>
    <row r="6" spans="1:139">
      <c r="E6" s="729">
        <v>42767</v>
      </c>
      <c r="F6" s="727">
        <v>2.2410000000000001</v>
      </c>
      <c r="H6" s="728">
        <v>42767</v>
      </c>
      <c r="I6" s="727">
        <v>3.1970000000000001</v>
      </c>
      <c r="K6" s="728">
        <v>42767</v>
      </c>
      <c r="L6" s="727">
        <v>3.8780000000000001</v>
      </c>
      <c r="O6" s="728">
        <v>42767</v>
      </c>
      <c r="P6" s="727">
        <v>2079.1</v>
      </c>
      <c r="R6" s="728">
        <v>42766</v>
      </c>
      <c r="S6" s="727">
        <v>19864.09</v>
      </c>
      <c r="U6" s="728">
        <v>42387</v>
      </c>
      <c r="V6" s="727">
        <v>9521.85</v>
      </c>
      <c r="X6" s="728">
        <v>42387</v>
      </c>
      <c r="Y6" s="727">
        <v>18686.86</v>
      </c>
      <c r="AA6" s="728">
        <v>42387</v>
      </c>
      <c r="AB6" s="727">
        <v>4189.57</v>
      </c>
      <c r="AD6" s="728">
        <v>42387</v>
      </c>
      <c r="AE6" s="727">
        <v>16955.57</v>
      </c>
      <c r="AG6" s="728">
        <v>41204</v>
      </c>
      <c r="AH6" s="727">
        <v>4.7699999999999996</v>
      </c>
      <c r="AJ6" s="728">
        <v>41204</v>
      </c>
      <c r="AK6" s="727">
        <v>0.20399999999999999</v>
      </c>
      <c r="AM6" s="728">
        <v>41204</v>
      </c>
      <c r="AN6" s="727">
        <v>0.31574999999999998</v>
      </c>
      <c r="AP6" s="728">
        <v>41204</v>
      </c>
      <c r="AQ6" s="727">
        <v>3.6999999999999998E-2</v>
      </c>
      <c r="AS6" s="728">
        <v>42767</v>
      </c>
      <c r="AT6" s="727">
        <v>1209.8399999999999</v>
      </c>
      <c r="AV6" s="728">
        <v>42767</v>
      </c>
      <c r="AW6" s="727">
        <v>56.8</v>
      </c>
      <c r="BL6" s="728"/>
      <c r="BM6" s="728"/>
      <c r="BN6" s="728"/>
      <c r="BO6" s="728"/>
      <c r="BP6" s="728"/>
      <c r="BS6" s="728"/>
      <c r="BV6" s="728"/>
      <c r="BY6" s="728"/>
      <c r="CB6" s="728"/>
      <c r="CE6" s="728"/>
      <c r="CH6" s="728"/>
      <c r="CK6" s="728"/>
      <c r="CO6" s="728"/>
      <c r="CV6" s="728"/>
      <c r="CY6" s="728"/>
      <c r="DB6" s="728"/>
      <c r="DE6" s="728"/>
      <c r="DH6" s="728"/>
      <c r="DK6" s="728"/>
      <c r="DN6" s="728"/>
      <c r="DQ6" s="728"/>
      <c r="DT6" s="728"/>
      <c r="DW6" s="728"/>
      <c r="DZ6" s="728"/>
      <c r="EC6" s="728"/>
      <c r="EF6" s="728"/>
      <c r="EI6" s="728"/>
    </row>
    <row r="7" spans="1:139">
      <c r="E7" s="729">
        <v>42766</v>
      </c>
      <c r="F7" s="727">
        <v>2.238</v>
      </c>
      <c r="H7" s="728">
        <v>42766</v>
      </c>
      <c r="I7" s="727">
        <v>3.1779999999999999</v>
      </c>
      <c r="K7" s="728">
        <v>42766</v>
      </c>
      <c r="L7" s="727">
        <v>3.8820000000000001</v>
      </c>
      <c r="O7" s="728">
        <v>42766</v>
      </c>
      <c r="P7" s="727">
        <v>2056.83</v>
      </c>
      <c r="R7" s="728">
        <v>42765</v>
      </c>
      <c r="S7" s="727">
        <v>19971.13</v>
      </c>
      <c r="U7" s="728">
        <v>42384</v>
      </c>
      <c r="V7" s="727">
        <v>9545.27</v>
      </c>
      <c r="X7" s="728">
        <v>42384</v>
      </c>
      <c r="Y7" s="727">
        <v>19195.939999999999</v>
      </c>
      <c r="AA7" s="728">
        <v>42384</v>
      </c>
      <c r="AB7" s="727">
        <v>4210.16</v>
      </c>
      <c r="AD7" s="728">
        <v>42384</v>
      </c>
      <c r="AE7" s="727">
        <v>17147.11</v>
      </c>
      <c r="AG7" s="728">
        <v>41201</v>
      </c>
      <c r="AH7" s="727">
        <v>4.78</v>
      </c>
      <c r="AJ7" s="728">
        <v>41201</v>
      </c>
      <c r="AK7" s="727">
        <v>0.20399999999999999</v>
      </c>
      <c r="AM7" s="728">
        <v>41201</v>
      </c>
      <c r="AN7" s="727">
        <v>0.31724999999999998</v>
      </c>
      <c r="AP7" s="728">
        <v>41201</v>
      </c>
      <c r="AQ7" s="727">
        <v>3.6999999999999998E-2</v>
      </c>
      <c r="AS7" s="728">
        <v>42766</v>
      </c>
      <c r="AT7" s="727">
        <v>1210.72</v>
      </c>
      <c r="AV7" s="728">
        <v>42766</v>
      </c>
      <c r="AW7" s="727">
        <v>55.58</v>
      </c>
      <c r="BL7" s="728"/>
      <c r="BM7" s="728"/>
      <c r="BN7" s="728"/>
      <c r="BO7" s="728"/>
      <c r="BP7" s="728"/>
      <c r="BS7" s="728"/>
      <c r="BV7" s="728"/>
      <c r="BY7" s="728"/>
      <c r="CB7" s="728"/>
      <c r="CE7" s="728"/>
      <c r="CH7" s="728"/>
      <c r="CK7" s="728"/>
      <c r="CO7" s="728"/>
      <c r="CV7" s="728"/>
      <c r="CY7" s="728"/>
      <c r="DB7" s="728"/>
      <c r="DE7" s="728"/>
      <c r="DH7" s="728"/>
      <c r="DK7" s="728"/>
      <c r="DN7" s="728"/>
      <c r="DQ7" s="728"/>
      <c r="DT7" s="728"/>
      <c r="DW7" s="728"/>
      <c r="DZ7" s="728"/>
      <c r="EC7" s="728"/>
      <c r="EF7" s="728"/>
      <c r="EI7" s="728"/>
    </row>
    <row r="8" spans="1:139">
      <c r="E8" s="729">
        <v>42765</v>
      </c>
      <c r="F8" s="727">
        <v>2.2330000000000001</v>
      </c>
      <c r="H8" s="728">
        <v>42765</v>
      </c>
      <c r="I8" s="727">
        <v>3.1659999999999999</v>
      </c>
      <c r="K8" s="728">
        <v>42765</v>
      </c>
      <c r="L8" s="727">
        <v>3.8810000000000002</v>
      </c>
      <c r="O8" s="728">
        <v>42765</v>
      </c>
      <c r="P8" s="727">
        <v>2051.4899999999998</v>
      </c>
      <c r="R8" s="728">
        <v>42762</v>
      </c>
      <c r="S8" s="727">
        <v>20093.78</v>
      </c>
      <c r="U8" s="728">
        <v>42383</v>
      </c>
      <c r="V8" s="727">
        <v>9794.2000000000007</v>
      </c>
      <c r="X8" s="728">
        <v>42383</v>
      </c>
      <c r="Y8" s="727">
        <v>19803.41</v>
      </c>
      <c r="AA8" s="728">
        <v>42383</v>
      </c>
      <c r="AB8" s="727">
        <v>4312.8900000000003</v>
      </c>
      <c r="AD8" s="728">
        <v>42383</v>
      </c>
      <c r="AE8" s="727">
        <v>17240.95</v>
      </c>
      <c r="AG8" s="728">
        <v>41200</v>
      </c>
      <c r="AH8" s="727">
        <v>4.78</v>
      </c>
      <c r="AJ8" s="728">
        <v>41200</v>
      </c>
      <c r="AK8" s="727">
        <v>0.20499999999999999</v>
      </c>
      <c r="AM8" s="728">
        <v>41200</v>
      </c>
      <c r="AN8" s="727">
        <v>0.31874999999999998</v>
      </c>
      <c r="AP8" s="728">
        <v>41200</v>
      </c>
      <c r="AQ8" s="727">
        <v>3.6999999999999998E-2</v>
      </c>
      <c r="AS8" s="728">
        <v>42765</v>
      </c>
      <c r="AT8" s="727">
        <v>1195.7</v>
      </c>
      <c r="AV8" s="728">
        <v>42765</v>
      </c>
      <c r="AW8" s="727">
        <v>55.32</v>
      </c>
      <c r="BL8" s="728"/>
      <c r="BM8" s="728"/>
      <c r="BN8" s="728"/>
      <c r="BO8" s="728"/>
      <c r="BP8" s="728"/>
      <c r="BS8" s="728"/>
      <c r="BV8" s="728"/>
      <c r="BY8" s="728"/>
      <c r="CB8" s="728"/>
      <c r="CE8" s="728"/>
      <c r="CH8" s="728"/>
      <c r="CK8" s="728"/>
      <c r="CO8" s="728"/>
      <c r="CV8" s="728"/>
      <c r="CY8" s="728"/>
      <c r="DB8" s="728"/>
      <c r="DE8" s="728"/>
      <c r="DH8" s="728"/>
      <c r="DK8" s="728"/>
      <c r="DN8" s="728"/>
      <c r="DQ8" s="728"/>
      <c r="DT8" s="728"/>
      <c r="DW8" s="728"/>
      <c r="DZ8" s="728"/>
      <c r="EC8" s="728"/>
      <c r="EF8" s="728"/>
      <c r="EI8" s="728"/>
    </row>
    <row r="9" spans="1:139">
      <c r="E9" s="729">
        <v>42762</v>
      </c>
      <c r="F9" s="727">
        <v>2.2450000000000001</v>
      </c>
      <c r="H9" s="728">
        <v>42762</v>
      </c>
      <c r="I9" s="727">
        <v>3.1949999999999998</v>
      </c>
      <c r="K9" s="728">
        <v>42762</v>
      </c>
      <c r="L9" s="727">
        <v>3.9009999999999998</v>
      </c>
      <c r="O9" s="728">
        <v>42762</v>
      </c>
      <c r="P9" s="727">
        <v>2084.0500000000002</v>
      </c>
      <c r="R9" s="728">
        <v>42761</v>
      </c>
      <c r="S9" s="727">
        <v>20100.91</v>
      </c>
      <c r="U9" s="728">
        <v>42382</v>
      </c>
      <c r="V9" s="727">
        <v>9960.9599999999991</v>
      </c>
      <c r="X9" s="728">
        <v>42382</v>
      </c>
      <c r="Y9" s="727">
        <v>20139.87</v>
      </c>
      <c r="AA9" s="728">
        <v>42382</v>
      </c>
      <c r="AB9" s="727">
        <v>4391.9399999999996</v>
      </c>
      <c r="AD9" s="728">
        <v>42382</v>
      </c>
      <c r="AE9" s="727">
        <v>17715.63</v>
      </c>
      <c r="AG9" s="728">
        <v>41199</v>
      </c>
      <c r="AH9" s="727">
        <v>4.79</v>
      </c>
      <c r="AJ9" s="728">
        <v>41199</v>
      </c>
      <c r="AK9" s="727">
        <v>0.20699999999999999</v>
      </c>
      <c r="AM9" s="728">
        <v>41199</v>
      </c>
      <c r="AN9" s="727">
        <v>0.32074999999999998</v>
      </c>
      <c r="AP9" s="728">
        <v>41199</v>
      </c>
      <c r="AQ9" s="727">
        <v>3.6999999999999998E-2</v>
      </c>
      <c r="AS9" s="728">
        <v>42762</v>
      </c>
      <c r="AT9" s="727">
        <v>1191.2</v>
      </c>
      <c r="AV9" s="728">
        <v>42762</v>
      </c>
      <c r="AW9" s="727">
        <v>55.7</v>
      </c>
      <c r="BL9" s="728"/>
      <c r="BM9" s="728"/>
      <c r="BN9" s="728"/>
      <c r="BO9" s="728"/>
      <c r="BP9" s="728"/>
      <c r="BS9" s="728"/>
      <c r="BV9" s="728"/>
      <c r="BY9" s="728"/>
      <c r="CB9" s="728"/>
      <c r="CE9" s="728"/>
      <c r="CH9" s="728"/>
      <c r="CK9" s="728"/>
      <c r="CO9" s="728"/>
      <c r="CV9" s="728"/>
      <c r="CY9" s="728"/>
      <c r="DB9" s="728"/>
      <c r="DE9" s="728"/>
      <c r="DH9" s="728"/>
      <c r="DK9" s="728"/>
      <c r="DN9" s="728"/>
      <c r="DQ9" s="728"/>
      <c r="DT9" s="728"/>
      <c r="DW9" s="728"/>
      <c r="DZ9" s="728"/>
      <c r="EC9" s="728"/>
      <c r="EF9" s="728"/>
      <c r="EI9" s="728"/>
    </row>
    <row r="10" spans="1:139">
      <c r="E10" s="729">
        <v>42761</v>
      </c>
      <c r="F10" s="727">
        <v>2.0150000000000001</v>
      </c>
      <c r="H10" s="728">
        <v>42761</v>
      </c>
      <c r="I10" s="727">
        <v>3.2410000000000001</v>
      </c>
      <c r="K10" s="728">
        <v>42761</v>
      </c>
      <c r="L10" s="727">
        <v>3.944</v>
      </c>
      <c r="O10" s="728">
        <v>42761</v>
      </c>
      <c r="P10" s="727">
        <v>2080.4</v>
      </c>
      <c r="R10" s="728">
        <v>42760</v>
      </c>
      <c r="S10" s="727">
        <v>20068.509999999998</v>
      </c>
      <c r="U10" s="728">
        <v>42381</v>
      </c>
      <c r="V10" s="727">
        <v>9985.43</v>
      </c>
      <c r="X10" s="728">
        <v>42381</v>
      </c>
      <c r="Y10" s="727">
        <v>19970.099999999999</v>
      </c>
      <c r="AA10" s="728">
        <v>42381</v>
      </c>
      <c r="AB10" s="727">
        <v>4378.75</v>
      </c>
      <c r="AD10" s="728">
        <v>42381</v>
      </c>
      <c r="AE10" s="727">
        <v>17218.96</v>
      </c>
      <c r="AG10" s="728">
        <v>41198</v>
      </c>
      <c r="AH10" s="727">
        <v>4.8</v>
      </c>
      <c r="AJ10" s="728">
        <v>41198</v>
      </c>
      <c r="AK10" s="727">
        <v>0.20799999999999999</v>
      </c>
      <c r="AM10" s="728">
        <v>41198</v>
      </c>
      <c r="AN10" s="727">
        <v>0.32474999999999998</v>
      </c>
      <c r="AP10" s="728">
        <v>41198</v>
      </c>
      <c r="AQ10" s="727">
        <v>3.6999999999999998E-2</v>
      </c>
      <c r="AS10" s="728">
        <v>42761</v>
      </c>
      <c r="AT10" s="727">
        <v>1188.5</v>
      </c>
      <c r="AV10" s="728">
        <v>42761</v>
      </c>
      <c r="AW10" s="727">
        <v>56.49</v>
      </c>
      <c r="BL10" s="728"/>
      <c r="BM10" s="728"/>
      <c r="BN10" s="728"/>
      <c r="BO10" s="728"/>
      <c r="BP10" s="728"/>
      <c r="BS10" s="728"/>
      <c r="BV10" s="728"/>
      <c r="BY10" s="728"/>
      <c r="CB10" s="728"/>
      <c r="CE10" s="728"/>
      <c r="CH10" s="728"/>
      <c r="CK10" s="728"/>
      <c r="CO10" s="728"/>
      <c r="CV10" s="728"/>
      <c r="CY10" s="728"/>
      <c r="DB10" s="728"/>
      <c r="DE10" s="728"/>
      <c r="DH10" s="728"/>
      <c r="DK10" s="728"/>
      <c r="DN10" s="728"/>
      <c r="DQ10" s="728"/>
      <c r="DT10" s="728"/>
      <c r="DW10" s="728"/>
      <c r="DZ10" s="728"/>
      <c r="EC10" s="728"/>
      <c r="EF10" s="728"/>
      <c r="EI10" s="728"/>
    </row>
    <row r="11" spans="1:139">
      <c r="E11" s="729">
        <v>42760</v>
      </c>
      <c r="F11" s="727">
        <v>2.008</v>
      </c>
      <c r="H11" s="728">
        <v>42760</v>
      </c>
      <c r="I11" s="727">
        <v>2.9740000000000002</v>
      </c>
      <c r="K11" s="728">
        <v>42760</v>
      </c>
      <c r="L11" s="727">
        <v>3.766</v>
      </c>
      <c r="O11" s="728">
        <v>42760</v>
      </c>
      <c r="P11" s="727">
        <v>2079.15</v>
      </c>
      <c r="R11" s="728">
        <v>42759</v>
      </c>
      <c r="S11" s="727">
        <v>19912.71</v>
      </c>
      <c r="U11" s="728">
        <v>42380</v>
      </c>
      <c r="V11" s="727">
        <v>9825.07</v>
      </c>
      <c r="X11" s="728">
        <v>42380</v>
      </c>
      <c r="Y11" s="727">
        <v>19756.14</v>
      </c>
      <c r="AA11" s="728">
        <v>42380</v>
      </c>
      <c r="AB11" s="727">
        <v>4312.74</v>
      </c>
      <c r="AD11" s="728">
        <v>42377</v>
      </c>
      <c r="AE11" s="727">
        <v>17697.96</v>
      </c>
      <c r="AG11" s="728">
        <v>41197</v>
      </c>
      <c r="AH11" s="727">
        <v>4.8</v>
      </c>
      <c r="AJ11" s="728">
        <v>41197</v>
      </c>
      <c r="AK11" s="727">
        <v>0.20899999999999999</v>
      </c>
      <c r="AM11" s="728">
        <v>41197</v>
      </c>
      <c r="AN11" s="727">
        <v>0.33024999999999999</v>
      </c>
      <c r="AP11" s="728">
        <v>41197</v>
      </c>
      <c r="AQ11" s="727">
        <v>3.6999999999999998E-2</v>
      </c>
      <c r="AS11" s="728">
        <v>42760</v>
      </c>
      <c r="AT11" s="727">
        <v>1200.69</v>
      </c>
      <c r="AV11" s="728">
        <v>42760</v>
      </c>
      <c r="AW11" s="727">
        <v>55.42</v>
      </c>
      <c r="BL11" s="728"/>
      <c r="BM11" s="728"/>
      <c r="BN11" s="728"/>
      <c r="BO11" s="728"/>
      <c r="BP11" s="728"/>
      <c r="BS11" s="728"/>
      <c r="BV11" s="728"/>
      <c r="BY11" s="728"/>
      <c r="CB11" s="728"/>
      <c r="CE11" s="728"/>
      <c r="CH11" s="728"/>
      <c r="CK11" s="728"/>
      <c r="CO11" s="728"/>
      <c r="CV11" s="728"/>
      <c r="CY11" s="728"/>
      <c r="DB11" s="728"/>
      <c r="DE11" s="728"/>
      <c r="DH11" s="728"/>
      <c r="DK11" s="728"/>
      <c r="DN11" s="728"/>
      <c r="DQ11" s="728"/>
      <c r="DT11" s="728"/>
      <c r="DW11" s="728"/>
      <c r="DZ11" s="728"/>
      <c r="EC11" s="728"/>
      <c r="EF11" s="728"/>
      <c r="EI11" s="728"/>
    </row>
    <row r="12" spans="1:139">
      <c r="E12" s="729">
        <v>42759</v>
      </c>
      <c r="F12" s="727">
        <v>1.9870000000000001</v>
      </c>
      <c r="H12" s="728">
        <v>42759</v>
      </c>
      <c r="I12" s="727">
        <v>2.9350000000000001</v>
      </c>
      <c r="K12" s="728">
        <v>42759</v>
      </c>
      <c r="L12" s="727">
        <v>3.698</v>
      </c>
      <c r="O12" s="728">
        <v>42759</v>
      </c>
      <c r="P12" s="727">
        <v>2013.17</v>
      </c>
      <c r="R12" s="728">
        <v>42758</v>
      </c>
      <c r="S12" s="727">
        <v>19799.849999999999</v>
      </c>
      <c r="U12" s="728">
        <v>42377</v>
      </c>
      <c r="V12" s="727">
        <v>9849.34</v>
      </c>
      <c r="X12" s="728">
        <v>42377</v>
      </c>
      <c r="Y12" s="727">
        <v>19869.490000000002</v>
      </c>
      <c r="AA12" s="728">
        <v>42377</v>
      </c>
      <c r="AB12" s="727">
        <v>4333.76</v>
      </c>
      <c r="AD12" s="728">
        <v>42376</v>
      </c>
      <c r="AE12" s="727">
        <v>17767.34</v>
      </c>
      <c r="AG12" s="728">
        <v>41194</v>
      </c>
      <c r="AH12" s="727">
        <v>4.83</v>
      </c>
      <c r="AJ12" s="728">
        <v>41194</v>
      </c>
      <c r="AK12" s="727">
        <v>0.21</v>
      </c>
      <c r="AM12" s="728">
        <v>41194</v>
      </c>
      <c r="AN12" s="727">
        <v>0.33424999999999999</v>
      </c>
      <c r="AP12" s="728">
        <v>41194</v>
      </c>
      <c r="AQ12" s="727">
        <v>3.6999999999999998E-2</v>
      </c>
      <c r="AS12" s="728">
        <v>42759</v>
      </c>
      <c r="AT12" s="727">
        <v>1208.94</v>
      </c>
      <c r="AV12" s="728">
        <v>42759</v>
      </c>
      <c r="AW12" s="727">
        <v>55.85</v>
      </c>
      <c r="BL12" s="728"/>
      <c r="BM12" s="728"/>
      <c r="BN12" s="728"/>
      <c r="BO12" s="728"/>
      <c r="BP12" s="728"/>
      <c r="BS12" s="728"/>
      <c r="BV12" s="728"/>
      <c r="BY12" s="728"/>
      <c r="CB12" s="728"/>
      <c r="CE12" s="728"/>
      <c r="CH12" s="728"/>
      <c r="CK12" s="728"/>
      <c r="CO12" s="728"/>
      <c r="CV12" s="728"/>
      <c r="CY12" s="728"/>
      <c r="DB12" s="728"/>
      <c r="DE12" s="728"/>
      <c r="DH12" s="728"/>
      <c r="DK12" s="728"/>
      <c r="DN12" s="728"/>
      <c r="DQ12" s="728"/>
      <c r="DT12" s="728"/>
      <c r="DW12" s="728"/>
      <c r="DZ12" s="728"/>
      <c r="EC12" s="728"/>
      <c r="EF12" s="728"/>
      <c r="EI12" s="728"/>
    </row>
    <row r="13" spans="1:139">
      <c r="E13" s="729">
        <v>42758</v>
      </c>
      <c r="F13" s="727">
        <v>1.9990000000000001</v>
      </c>
      <c r="H13" s="728">
        <v>42758</v>
      </c>
      <c r="I13" s="727">
        <v>2.9370000000000003</v>
      </c>
      <c r="K13" s="728">
        <v>42758</v>
      </c>
      <c r="L13" s="727">
        <v>3.6930000000000001</v>
      </c>
      <c r="O13" s="728">
        <v>42758</v>
      </c>
      <c r="P13" s="727">
        <v>1991.36</v>
      </c>
      <c r="R13" s="728">
        <v>42755</v>
      </c>
      <c r="S13" s="727">
        <v>19827.25</v>
      </c>
      <c r="U13" s="728">
        <v>42376</v>
      </c>
      <c r="V13" s="727">
        <v>9979.85</v>
      </c>
      <c r="X13" s="728">
        <v>42376</v>
      </c>
      <c r="Y13" s="727">
        <v>20189.48</v>
      </c>
      <c r="AA13" s="728">
        <v>42376</v>
      </c>
      <c r="AB13" s="727">
        <v>4403.58</v>
      </c>
      <c r="AD13" s="728">
        <v>42375</v>
      </c>
      <c r="AE13" s="727">
        <v>18191.32</v>
      </c>
      <c r="AG13" s="728">
        <v>41193</v>
      </c>
      <c r="AH13" s="727">
        <v>4.88</v>
      </c>
      <c r="AJ13" s="728">
        <v>41193</v>
      </c>
      <c r="AK13" s="727">
        <v>0.21</v>
      </c>
      <c r="AM13" s="728">
        <v>41193</v>
      </c>
      <c r="AN13" s="727">
        <v>0.34025</v>
      </c>
      <c r="AP13" s="728">
        <v>41193</v>
      </c>
      <c r="AQ13" s="727">
        <v>3.6999999999999998E-2</v>
      </c>
      <c r="AS13" s="728">
        <v>42758</v>
      </c>
      <c r="AT13" s="727">
        <v>1218.23</v>
      </c>
      <c r="AV13" s="728">
        <v>42758</v>
      </c>
      <c r="AW13" s="727">
        <v>55.63</v>
      </c>
      <c r="BL13" s="728"/>
      <c r="BM13" s="728"/>
      <c r="BN13" s="728"/>
      <c r="BO13" s="728"/>
      <c r="BP13" s="728"/>
      <c r="BS13" s="728"/>
      <c r="BV13" s="728"/>
      <c r="BY13" s="728"/>
      <c r="CB13" s="728"/>
      <c r="CE13" s="728"/>
      <c r="CH13" s="728"/>
      <c r="CK13" s="728"/>
      <c r="CO13" s="728"/>
      <c r="CV13" s="728"/>
      <c r="CY13" s="728"/>
      <c r="DB13" s="728"/>
      <c r="DE13" s="728"/>
      <c r="DH13" s="728"/>
      <c r="DK13" s="728"/>
      <c r="DN13" s="728"/>
      <c r="DQ13" s="728"/>
      <c r="DT13" s="728"/>
      <c r="DW13" s="728"/>
      <c r="DZ13" s="728"/>
      <c r="EC13" s="728"/>
      <c r="EF13" s="728"/>
      <c r="EI13" s="728"/>
    </row>
    <row r="14" spans="1:139">
      <c r="E14" s="729">
        <v>42755</v>
      </c>
      <c r="F14" s="727">
        <v>2.02</v>
      </c>
      <c r="H14" s="728">
        <v>42755</v>
      </c>
      <c r="I14" s="727">
        <v>2.9689999999999999</v>
      </c>
      <c r="K14" s="728">
        <v>42755</v>
      </c>
      <c r="L14" s="727">
        <v>3.7410000000000001</v>
      </c>
      <c r="O14" s="728">
        <v>42755</v>
      </c>
      <c r="P14" s="727">
        <v>2006.01</v>
      </c>
      <c r="R14" s="728">
        <v>42754</v>
      </c>
      <c r="S14" s="727">
        <v>19732.400000000001</v>
      </c>
      <c r="U14" s="728">
        <v>42375</v>
      </c>
      <c r="V14" s="727">
        <v>10214.02</v>
      </c>
      <c r="X14" s="728">
        <v>42375</v>
      </c>
      <c r="Y14" s="727">
        <v>20422.39</v>
      </c>
      <c r="AA14" s="728">
        <v>42375</v>
      </c>
      <c r="AB14" s="727">
        <v>4480.47</v>
      </c>
      <c r="AD14" s="728">
        <v>42374</v>
      </c>
      <c r="AE14" s="727">
        <v>18374</v>
      </c>
      <c r="AG14" s="728">
        <v>41192</v>
      </c>
      <c r="AH14" s="727">
        <v>4.9000000000000004</v>
      </c>
      <c r="AJ14" s="728">
        <v>41192</v>
      </c>
      <c r="AK14" s="727">
        <v>0.21099999999999999</v>
      </c>
      <c r="AM14" s="728">
        <v>41192</v>
      </c>
      <c r="AN14" s="727">
        <v>0.34275</v>
      </c>
      <c r="AP14" s="728">
        <v>41192</v>
      </c>
      <c r="AQ14" s="727">
        <v>3.6999999999999998E-2</v>
      </c>
      <c r="AS14" s="728">
        <v>42755</v>
      </c>
      <c r="AT14" s="727">
        <v>1210.32</v>
      </c>
      <c r="AV14" s="728">
        <v>42755</v>
      </c>
      <c r="AW14" s="727">
        <v>55.98</v>
      </c>
      <c r="BL14" s="728"/>
      <c r="BM14" s="728"/>
      <c r="BN14" s="728"/>
      <c r="BO14" s="728"/>
      <c r="BP14" s="728"/>
      <c r="BS14" s="728"/>
      <c r="BV14" s="728"/>
      <c r="BY14" s="728"/>
      <c r="CB14" s="728"/>
      <c r="CE14" s="728"/>
      <c r="CH14" s="728"/>
      <c r="CK14" s="728"/>
      <c r="CO14" s="728"/>
      <c r="CV14" s="728"/>
      <c r="CY14" s="728"/>
      <c r="DB14" s="728"/>
      <c r="DE14" s="728"/>
      <c r="DH14" s="728"/>
      <c r="DK14" s="728"/>
      <c r="DN14" s="728"/>
      <c r="DQ14" s="728"/>
      <c r="DT14" s="728"/>
      <c r="DW14" s="728"/>
      <c r="DZ14" s="728"/>
      <c r="EC14" s="728"/>
      <c r="EF14" s="728"/>
      <c r="EI14" s="728"/>
    </row>
    <row r="15" spans="1:139">
      <c r="E15" s="729">
        <v>42754</v>
      </c>
      <c r="F15" s="727">
        <v>2.0129999999999999</v>
      </c>
      <c r="H15" s="728">
        <v>42754</v>
      </c>
      <c r="I15" s="727">
        <v>2.9370000000000003</v>
      </c>
      <c r="K15" s="728">
        <v>42754</v>
      </c>
      <c r="L15" s="727">
        <v>3.7010000000000001</v>
      </c>
      <c r="O15" s="728">
        <v>42754</v>
      </c>
      <c r="P15" s="727">
        <v>2015.47</v>
      </c>
      <c r="R15" s="728">
        <v>42753</v>
      </c>
      <c r="S15" s="727">
        <v>19804.72</v>
      </c>
      <c r="U15" s="728">
        <v>42374</v>
      </c>
      <c r="V15" s="727">
        <v>10310.1</v>
      </c>
      <c r="X15" s="728">
        <v>42374</v>
      </c>
      <c r="Y15" s="727">
        <v>20983.24</v>
      </c>
      <c r="AA15" s="728">
        <v>42374</v>
      </c>
      <c r="AB15" s="727">
        <v>4537.63</v>
      </c>
      <c r="AD15" s="728">
        <v>42373</v>
      </c>
      <c r="AE15" s="727">
        <v>18450.98</v>
      </c>
      <c r="AG15" s="728">
        <v>41191</v>
      </c>
      <c r="AH15" s="727">
        <v>4.91</v>
      </c>
      <c r="AJ15" s="728">
        <v>41191</v>
      </c>
      <c r="AK15" s="727">
        <v>0.21199999999999999</v>
      </c>
      <c r="AM15" s="728">
        <v>41191</v>
      </c>
      <c r="AN15" s="727">
        <v>0.34675</v>
      </c>
      <c r="AP15" s="728">
        <v>41191</v>
      </c>
      <c r="AQ15" s="727">
        <v>3.7999999999999999E-2</v>
      </c>
      <c r="AS15" s="728">
        <v>42754</v>
      </c>
      <c r="AT15" s="727">
        <v>1204.8499999999999</v>
      </c>
      <c r="AV15" s="728">
        <v>42754</v>
      </c>
      <c r="AW15" s="727">
        <v>54.69</v>
      </c>
      <c r="BL15" s="728"/>
      <c r="BM15" s="728"/>
      <c r="BN15" s="728"/>
      <c r="BO15" s="728"/>
      <c r="BP15" s="728"/>
      <c r="BS15" s="728"/>
      <c r="BV15" s="728"/>
      <c r="BY15" s="728"/>
      <c r="CB15" s="728"/>
      <c r="CE15" s="728"/>
      <c r="CH15" s="728"/>
      <c r="CK15" s="728"/>
      <c r="CO15" s="728"/>
      <c r="CV15" s="728"/>
      <c r="CY15" s="728"/>
      <c r="DB15" s="728"/>
      <c r="DE15" s="728"/>
      <c r="DH15" s="728"/>
      <c r="DK15" s="728"/>
      <c r="DN15" s="728"/>
      <c r="DQ15" s="728"/>
      <c r="DT15" s="728"/>
      <c r="DW15" s="728"/>
      <c r="DZ15" s="728"/>
      <c r="EC15" s="728"/>
      <c r="EF15" s="728"/>
      <c r="EI15" s="728"/>
    </row>
    <row r="16" spans="1:139">
      <c r="E16" s="729">
        <v>42753</v>
      </c>
      <c r="F16" s="727">
        <v>1.998</v>
      </c>
      <c r="H16" s="728">
        <v>42753</v>
      </c>
      <c r="I16" s="727">
        <v>2.8780000000000001</v>
      </c>
      <c r="K16" s="728">
        <v>42753</v>
      </c>
      <c r="L16" s="727">
        <v>3.6320000000000001</v>
      </c>
      <c r="O16" s="728">
        <v>42753</v>
      </c>
      <c r="P16" s="727">
        <v>2005.65</v>
      </c>
      <c r="R16" s="728">
        <v>42752</v>
      </c>
      <c r="S16" s="727">
        <v>19826.77</v>
      </c>
      <c r="U16" s="728">
        <v>42373</v>
      </c>
      <c r="V16" s="727">
        <v>10283.44</v>
      </c>
      <c r="X16" s="728">
        <v>42373</v>
      </c>
      <c r="Y16" s="727">
        <v>20733.810000000001</v>
      </c>
      <c r="AA16" s="728">
        <v>42373</v>
      </c>
      <c r="AB16" s="727">
        <v>4522.45</v>
      </c>
      <c r="AD16" s="728">
        <v>42368</v>
      </c>
      <c r="AE16" s="727">
        <v>19033.71</v>
      </c>
      <c r="AG16" s="728">
        <v>41190</v>
      </c>
      <c r="AH16" s="727">
        <v>4.91</v>
      </c>
      <c r="AJ16" s="728">
        <v>41190</v>
      </c>
      <c r="AK16" s="727">
        <v>0.214</v>
      </c>
      <c r="AM16" s="728">
        <v>41190</v>
      </c>
      <c r="AN16" s="727">
        <v>0.35025000000000001</v>
      </c>
      <c r="AP16" s="728">
        <v>41190</v>
      </c>
      <c r="AQ16" s="727">
        <v>0.04</v>
      </c>
      <c r="AS16" s="728">
        <v>42753</v>
      </c>
      <c r="AT16" s="727">
        <v>1204.3</v>
      </c>
      <c r="AV16" s="728">
        <v>42753</v>
      </c>
      <c r="AW16" s="727">
        <v>54.41</v>
      </c>
      <c r="BL16" s="728"/>
      <c r="BM16" s="728"/>
      <c r="BN16" s="728"/>
      <c r="BO16" s="728"/>
      <c r="BP16" s="728"/>
      <c r="BS16" s="728"/>
      <c r="BV16" s="728"/>
      <c r="BY16" s="728"/>
      <c r="CB16" s="728"/>
      <c r="CE16" s="728"/>
      <c r="CH16" s="728"/>
      <c r="CK16" s="728"/>
      <c r="CO16" s="728"/>
      <c r="CV16" s="728"/>
      <c r="CY16" s="728"/>
      <c r="DB16" s="728"/>
      <c r="DE16" s="728"/>
      <c r="DH16" s="728"/>
      <c r="DK16" s="728"/>
      <c r="DN16" s="728"/>
      <c r="DQ16" s="728"/>
      <c r="DT16" s="728"/>
      <c r="DW16" s="728"/>
      <c r="DZ16" s="728"/>
      <c r="EC16" s="728"/>
      <c r="EF16" s="728"/>
      <c r="EI16" s="728"/>
    </row>
    <row r="17" spans="5:139">
      <c r="E17" s="729">
        <v>42752</v>
      </c>
      <c r="F17" s="727">
        <v>2.004</v>
      </c>
      <c r="H17" s="728">
        <v>42752</v>
      </c>
      <c r="I17" s="727">
        <v>2.879</v>
      </c>
      <c r="K17" s="728">
        <v>42752</v>
      </c>
      <c r="L17" s="727">
        <v>3.625</v>
      </c>
      <c r="O17" s="728">
        <v>42752</v>
      </c>
      <c r="P17" s="727">
        <v>2015.28</v>
      </c>
      <c r="R17" s="728">
        <v>42748</v>
      </c>
      <c r="S17" s="727">
        <v>19885.73</v>
      </c>
      <c r="U17" s="728">
        <v>42368</v>
      </c>
      <c r="V17" s="727">
        <v>10743.01</v>
      </c>
      <c r="X17" s="728">
        <v>42368</v>
      </c>
      <c r="Y17" s="727">
        <v>21418.37</v>
      </c>
      <c r="AA17" s="728">
        <v>42369</v>
      </c>
      <c r="AB17" s="727">
        <v>4637.0600000000004</v>
      </c>
      <c r="AD17" s="728">
        <v>42367</v>
      </c>
      <c r="AE17" s="727">
        <v>18982.23</v>
      </c>
      <c r="AG17" s="728">
        <v>41187</v>
      </c>
      <c r="AH17" s="727">
        <v>4.9000000000000004</v>
      </c>
      <c r="AJ17" s="728">
        <v>41187</v>
      </c>
      <c r="AK17" s="727">
        <v>0.215</v>
      </c>
      <c r="AM17" s="728">
        <v>41187</v>
      </c>
      <c r="AN17" s="727">
        <v>0.35125000000000001</v>
      </c>
      <c r="AP17" s="728">
        <v>41187</v>
      </c>
      <c r="AQ17" s="727">
        <v>0.04</v>
      </c>
      <c r="AS17" s="728">
        <v>42752</v>
      </c>
      <c r="AT17" s="727">
        <v>1217.07</v>
      </c>
      <c r="AV17" s="728">
        <v>42752</v>
      </c>
      <c r="AW17" s="727">
        <v>55.94</v>
      </c>
      <c r="BL17" s="728"/>
      <c r="BM17" s="728"/>
      <c r="BN17" s="728"/>
      <c r="BO17" s="728"/>
      <c r="BP17" s="728"/>
      <c r="BS17" s="728"/>
      <c r="BV17" s="728"/>
      <c r="BY17" s="728"/>
      <c r="CB17" s="728"/>
      <c r="CE17" s="728"/>
      <c r="CH17" s="728"/>
      <c r="CK17" s="728"/>
      <c r="CO17" s="728"/>
      <c r="CV17" s="728"/>
      <c r="CY17" s="728"/>
      <c r="DB17" s="728"/>
      <c r="DE17" s="728"/>
      <c r="DH17" s="728"/>
      <c r="DK17" s="728"/>
      <c r="DN17" s="728"/>
      <c r="DQ17" s="728"/>
      <c r="DT17" s="728"/>
      <c r="DW17" s="728"/>
      <c r="DZ17" s="728"/>
      <c r="EC17" s="728"/>
      <c r="EF17" s="728"/>
      <c r="EI17" s="728"/>
    </row>
    <row r="18" spans="5:139">
      <c r="E18" s="729">
        <v>42751</v>
      </c>
      <c r="F18" s="727">
        <v>2.0129999999999999</v>
      </c>
      <c r="H18" s="728">
        <v>42751</v>
      </c>
      <c r="I18" s="727">
        <v>2.8919999999999999</v>
      </c>
      <c r="K18" s="728">
        <v>42751</v>
      </c>
      <c r="L18" s="727">
        <v>3.63</v>
      </c>
      <c r="O18" s="728">
        <v>42751</v>
      </c>
      <c r="P18" s="727">
        <v>2025.25</v>
      </c>
      <c r="R18" s="728">
        <v>42747</v>
      </c>
      <c r="S18" s="727">
        <v>19891</v>
      </c>
      <c r="U18" s="728">
        <v>42367</v>
      </c>
      <c r="V18" s="727">
        <v>10860.14</v>
      </c>
      <c r="X18" s="728">
        <v>42367</v>
      </c>
      <c r="Y18" s="727">
        <v>21661.33</v>
      </c>
      <c r="AA18" s="728">
        <v>42368</v>
      </c>
      <c r="AB18" s="727">
        <v>4677.1400000000003</v>
      </c>
      <c r="AD18" s="728">
        <v>42366</v>
      </c>
      <c r="AE18" s="727">
        <v>18873.349999999999</v>
      </c>
      <c r="AG18" s="728">
        <v>41186</v>
      </c>
      <c r="AH18" s="727">
        <v>4.9000000000000004</v>
      </c>
      <c r="AJ18" s="728">
        <v>41186</v>
      </c>
      <c r="AK18" s="727">
        <v>0.216</v>
      </c>
      <c r="AM18" s="728">
        <v>41186</v>
      </c>
      <c r="AN18" s="727">
        <v>0.35225000000000001</v>
      </c>
      <c r="AP18" s="728">
        <v>41186</v>
      </c>
      <c r="AQ18" s="727">
        <v>0.04</v>
      </c>
      <c r="AS18" s="728">
        <v>42751</v>
      </c>
      <c r="AT18" s="727">
        <v>1202.73</v>
      </c>
      <c r="AV18" s="728">
        <v>42751</v>
      </c>
      <c r="AW18" s="727">
        <v>56.28</v>
      </c>
      <c r="BL18" s="728"/>
      <c r="BM18" s="728"/>
      <c r="BN18" s="728"/>
      <c r="BO18" s="728"/>
      <c r="BP18" s="728"/>
      <c r="BS18" s="728"/>
      <c r="BV18" s="728"/>
      <c r="BY18" s="728"/>
      <c r="CB18" s="728"/>
      <c r="CE18" s="728"/>
      <c r="CH18" s="728"/>
      <c r="CK18" s="728"/>
      <c r="CO18" s="728"/>
      <c r="CV18" s="728"/>
      <c r="CY18" s="728"/>
      <c r="DB18" s="728"/>
      <c r="DE18" s="728"/>
      <c r="DH18" s="728"/>
      <c r="DK18" s="728"/>
      <c r="DN18" s="728"/>
      <c r="DQ18" s="728"/>
      <c r="DT18" s="728"/>
      <c r="DW18" s="728"/>
      <c r="DZ18" s="728"/>
      <c r="EC18" s="728"/>
      <c r="EF18" s="728"/>
      <c r="EI18" s="728"/>
    </row>
    <row r="19" spans="5:139">
      <c r="E19" s="729">
        <v>42748</v>
      </c>
      <c r="F19" s="727">
        <v>2.0329999999999999</v>
      </c>
      <c r="H19" s="728">
        <v>42748</v>
      </c>
      <c r="I19" s="727">
        <v>2.9210000000000003</v>
      </c>
      <c r="K19" s="728">
        <v>42748</v>
      </c>
      <c r="L19" s="727">
        <v>3.657</v>
      </c>
      <c r="O19" s="728">
        <v>42748</v>
      </c>
      <c r="P19" s="727">
        <v>2015.89</v>
      </c>
      <c r="R19" s="728">
        <v>42746</v>
      </c>
      <c r="S19" s="727">
        <v>19954.28</v>
      </c>
      <c r="U19" s="728">
        <v>42366</v>
      </c>
      <c r="V19" s="727">
        <v>10653.91</v>
      </c>
      <c r="X19" s="728">
        <v>42366</v>
      </c>
      <c r="Y19" s="727">
        <v>21369.15</v>
      </c>
      <c r="AA19" s="728">
        <v>42367</v>
      </c>
      <c r="AB19" s="727">
        <v>4701.3599999999997</v>
      </c>
      <c r="AD19" s="728">
        <v>42363</v>
      </c>
      <c r="AE19" s="727">
        <v>18769.060000000001</v>
      </c>
      <c r="AG19" s="728">
        <v>41185</v>
      </c>
      <c r="AH19" s="727">
        <v>4.9000000000000004</v>
      </c>
      <c r="AJ19" s="728">
        <v>41185</v>
      </c>
      <c r="AK19" s="727">
        <v>0.218</v>
      </c>
      <c r="AM19" s="728">
        <v>41185</v>
      </c>
      <c r="AN19" s="727">
        <v>0.35249999999999998</v>
      </c>
      <c r="AP19" s="728">
        <v>41185</v>
      </c>
      <c r="AQ19" s="727">
        <v>0.04</v>
      </c>
      <c r="AS19" s="728">
        <v>42748</v>
      </c>
      <c r="AT19" s="727">
        <v>1197.3399999999999</v>
      </c>
      <c r="AV19" s="728">
        <v>42748</v>
      </c>
      <c r="AW19" s="727">
        <v>55.91</v>
      </c>
      <c r="BL19" s="728"/>
      <c r="BM19" s="728"/>
      <c r="BN19" s="728"/>
      <c r="BO19" s="728"/>
      <c r="BP19" s="728"/>
      <c r="BS19" s="728"/>
      <c r="BV19" s="728"/>
      <c r="BY19" s="728"/>
      <c r="CB19" s="728"/>
      <c r="CE19" s="728"/>
      <c r="CH19" s="728"/>
      <c r="CK19" s="728"/>
      <c r="CO19" s="728"/>
      <c r="CV19" s="728"/>
      <c r="CY19" s="728"/>
      <c r="DB19" s="728"/>
      <c r="DE19" s="728"/>
      <c r="DH19" s="728"/>
      <c r="DK19" s="728"/>
      <c r="DN19" s="728"/>
      <c r="DQ19" s="728"/>
      <c r="DT19" s="728"/>
      <c r="DW19" s="728"/>
      <c r="DZ19" s="728"/>
      <c r="EC19" s="728"/>
      <c r="EF19" s="728"/>
      <c r="EI19" s="728"/>
    </row>
    <row r="20" spans="5:139">
      <c r="E20" s="729">
        <v>42747</v>
      </c>
      <c r="F20" s="727">
        <v>2.0179999999999998</v>
      </c>
      <c r="H20" s="728">
        <v>42747</v>
      </c>
      <c r="I20" s="727">
        <v>2.859</v>
      </c>
      <c r="K20" s="728">
        <v>42747</v>
      </c>
      <c r="L20" s="727">
        <v>3.569</v>
      </c>
      <c r="O20" s="728">
        <v>42747</v>
      </c>
      <c r="P20" s="727">
        <v>2022.95</v>
      </c>
      <c r="R20" s="728">
        <v>42745</v>
      </c>
      <c r="S20" s="727">
        <v>19855.53</v>
      </c>
      <c r="U20" s="728">
        <v>42361</v>
      </c>
      <c r="V20" s="727">
        <v>10727.64</v>
      </c>
      <c r="X20" s="728">
        <v>42361</v>
      </c>
      <c r="Y20" s="727">
        <v>21456.36</v>
      </c>
      <c r="AA20" s="728">
        <v>42366</v>
      </c>
      <c r="AB20" s="727">
        <v>4617.95</v>
      </c>
      <c r="AD20" s="728">
        <v>42362</v>
      </c>
      <c r="AE20" s="727">
        <v>18789.689999999999</v>
      </c>
      <c r="AG20" s="728">
        <v>41184</v>
      </c>
      <c r="AH20" s="727">
        <v>4.92</v>
      </c>
      <c r="AJ20" s="728">
        <v>41184</v>
      </c>
      <c r="AK20" s="727">
        <v>0.22</v>
      </c>
      <c r="AM20" s="728">
        <v>41184</v>
      </c>
      <c r="AN20" s="727">
        <v>0.35399999999999998</v>
      </c>
      <c r="AP20" s="728">
        <v>41184</v>
      </c>
      <c r="AQ20" s="727">
        <v>4.2000000000000003E-2</v>
      </c>
      <c r="AS20" s="728">
        <v>42747</v>
      </c>
      <c r="AT20" s="727">
        <v>1195.43</v>
      </c>
      <c r="AV20" s="728">
        <v>42747</v>
      </c>
      <c r="AW20" s="727">
        <v>56.49</v>
      </c>
      <c r="BL20" s="728"/>
      <c r="BM20" s="728"/>
      <c r="BN20" s="728"/>
      <c r="BO20" s="728"/>
      <c r="BP20" s="728"/>
      <c r="BS20" s="728"/>
      <c r="BV20" s="728"/>
      <c r="BY20" s="728"/>
      <c r="CB20" s="728"/>
      <c r="CE20" s="728"/>
      <c r="CH20" s="728"/>
      <c r="CK20" s="728"/>
      <c r="CO20" s="728"/>
      <c r="CV20" s="728"/>
      <c r="CY20" s="728"/>
      <c r="DB20" s="728"/>
      <c r="DE20" s="728"/>
      <c r="DH20" s="728"/>
      <c r="DK20" s="728"/>
      <c r="DN20" s="728"/>
      <c r="DQ20" s="728"/>
      <c r="DT20" s="728"/>
      <c r="DW20" s="728"/>
      <c r="DZ20" s="728"/>
      <c r="EC20" s="728"/>
      <c r="EF20" s="728"/>
      <c r="EI20" s="728"/>
    </row>
    <row r="21" spans="5:139">
      <c r="E21" s="729">
        <v>42746</v>
      </c>
      <c r="F21" s="727">
        <v>2.0059999999999998</v>
      </c>
      <c r="H21" s="728">
        <v>42746</v>
      </c>
      <c r="I21" s="727">
        <v>2.8380000000000001</v>
      </c>
      <c r="K21" s="728">
        <v>42746</v>
      </c>
      <c r="L21" s="727">
        <v>3.556</v>
      </c>
      <c r="O21" s="728">
        <v>42746</v>
      </c>
      <c r="P21" s="727">
        <v>2030.64</v>
      </c>
      <c r="R21" s="728">
        <v>42744</v>
      </c>
      <c r="S21" s="727">
        <v>19887.38</v>
      </c>
      <c r="U21" s="728">
        <v>42360</v>
      </c>
      <c r="V21" s="727">
        <v>10488.75</v>
      </c>
      <c r="X21" s="728">
        <v>42360</v>
      </c>
      <c r="Y21" s="727">
        <v>21060.13</v>
      </c>
      <c r="AA21" s="728">
        <v>42362</v>
      </c>
      <c r="AB21" s="727">
        <v>4663.18</v>
      </c>
      <c r="AD21" s="728">
        <v>42360</v>
      </c>
      <c r="AE21" s="727">
        <v>18886.7</v>
      </c>
      <c r="AG21" s="728">
        <v>41183</v>
      </c>
      <c r="AH21" s="727">
        <v>4.92</v>
      </c>
      <c r="AJ21" s="728">
        <v>41183</v>
      </c>
      <c r="AK21" s="727">
        <v>0.223</v>
      </c>
      <c r="AM21" s="728">
        <v>41183</v>
      </c>
      <c r="AN21" s="727">
        <v>0.35525000000000001</v>
      </c>
      <c r="AP21" s="728">
        <v>41183</v>
      </c>
      <c r="AQ21" s="727">
        <v>4.2999999999999997E-2</v>
      </c>
      <c r="AS21" s="728">
        <v>42746</v>
      </c>
      <c r="AT21" s="727">
        <v>1191.6199999999999</v>
      </c>
      <c r="AV21" s="728">
        <v>42746</v>
      </c>
      <c r="AW21" s="727">
        <v>55.6</v>
      </c>
      <c r="BL21" s="728"/>
      <c r="BM21" s="728"/>
      <c r="BN21" s="728"/>
      <c r="BO21" s="728"/>
      <c r="BP21" s="728"/>
      <c r="BS21" s="728"/>
      <c r="BV21" s="728"/>
      <c r="BY21" s="728"/>
      <c r="CB21" s="728"/>
      <c r="CE21" s="728"/>
      <c r="CH21" s="728"/>
      <c r="CK21" s="728"/>
      <c r="CO21" s="728"/>
      <c r="CV21" s="728"/>
      <c r="CY21" s="728"/>
      <c r="DB21" s="728"/>
      <c r="DE21" s="728"/>
      <c r="DH21" s="728"/>
      <c r="DK21" s="728"/>
      <c r="DN21" s="728"/>
      <c r="DQ21" s="728"/>
      <c r="DT21" s="728"/>
      <c r="DW21" s="728"/>
      <c r="DZ21" s="728"/>
      <c r="EC21" s="728"/>
      <c r="EF21" s="728"/>
      <c r="EI21" s="728"/>
    </row>
    <row r="22" spans="5:139">
      <c r="E22" s="729">
        <v>42745</v>
      </c>
      <c r="F22" s="727">
        <v>2.0409999999999999</v>
      </c>
      <c r="H22" s="728">
        <v>42745</v>
      </c>
      <c r="I22" s="727">
        <v>2.8679999999999999</v>
      </c>
      <c r="K22" s="728">
        <v>42745</v>
      </c>
      <c r="L22" s="727">
        <v>3.5680000000000001</v>
      </c>
      <c r="O22" s="728">
        <v>42745</v>
      </c>
      <c r="P22" s="727">
        <v>2023.64</v>
      </c>
      <c r="R22" s="728">
        <v>42741</v>
      </c>
      <c r="S22" s="727">
        <v>19963.8</v>
      </c>
      <c r="U22" s="728">
        <v>42359</v>
      </c>
      <c r="V22" s="727">
        <v>10497.77</v>
      </c>
      <c r="X22" s="728">
        <v>42359</v>
      </c>
      <c r="Y22" s="727">
        <v>21099.32</v>
      </c>
      <c r="AA22" s="728">
        <v>42361</v>
      </c>
      <c r="AB22" s="727">
        <v>4674.53</v>
      </c>
      <c r="AD22" s="728">
        <v>42359</v>
      </c>
      <c r="AE22" s="727">
        <v>18916.02</v>
      </c>
      <c r="AG22" s="728">
        <v>41180</v>
      </c>
      <c r="AH22" s="727">
        <v>4.92</v>
      </c>
      <c r="AJ22" s="728">
        <v>41180</v>
      </c>
      <c r="AK22" s="727">
        <v>0.22</v>
      </c>
      <c r="AM22" s="728">
        <v>41180</v>
      </c>
      <c r="AN22" s="727">
        <v>0.35849999999999999</v>
      </c>
      <c r="AP22" s="728">
        <v>41180</v>
      </c>
      <c r="AQ22" s="727">
        <v>4.3999999999999997E-2</v>
      </c>
      <c r="AS22" s="728">
        <v>42745</v>
      </c>
      <c r="AT22" s="727">
        <v>1187.8800000000001</v>
      </c>
      <c r="AV22" s="728">
        <v>42745</v>
      </c>
      <c r="AW22" s="727">
        <v>54.26</v>
      </c>
      <c r="BL22" s="728"/>
      <c r="BM22" s="728"/>
      <c r="BN22" s="728"/>
      <c r="BO22" s="728"/>
      <c r="BP22" s="728"/>
      <c r="BS22" s="728"/>
      <c r="BV22" s="728"/>
      <c r="BY22" s="728"/>
      <c r="CB22" s="728"/>
      <c r="CE22" s="728"/>
      <c r="CH22" s="728"/>
      <c r="CK22" s="728"/>
      <c r="CO22" s="728"/>
      <c r="CV22" s="728"/>
      <c r="CY22" s="728"/>
      <c r="DB22" s="728"/>
      <c r="DE22" s="728"/>
      <c r="DH22" s="728"/>
      <c r="DK22" s="728"/>
      <c r="DN22" s="728"/>
      <c r="DQ22" s="728"/>
      <c r="DT22" s="728"/>
      <c r="DW22" s="728"/>
      <c r="DZ22" s="728"/>
      <c r="EC22" s="728"/>
      <c r="EF22" s="728"/>
      <c r="EI22" s="728"/>
    </row>
    <row r="23" spans="5:139">
      <c r="E23" s="729">
        <v>42744</v>
      </c>
      <c r="F23" s="727">
        <v>2.089</v>
      </c>
      <c r="H23" s="728">
        <v>42744</v>
      </c>
      <c r="I23" s="727">
        <v>2.964</v>
      </c>
      <c r="K23" s="728">
        <v>42744</v>
      </c>
      <c r="L23" s="727">
        <v>3.6819999999999999</v>
      </c>
      <c r="O23" s="728">
        <v>42744</v>
      </c>
      <c r="P23" s="727">
        <v>2009.19</v>
      </c>
      <c r="R23" s="728">
        <v>42740</v>
      </c>
      <c r="S23" s="727">
        <v>19899.29</v>
      </c>
      <c r="U23" s="728">
        <v>42356</v>
      </c>
      <c r="V23" s="727">
        <v>10608.19</v>
      </c>
      <c r="X23" s="728">
        <v>42356</v>
      </c>
      <c r="Y23" s="727">
        <v>21241.93</v>
      </c>
      <c r="AA23" s="728">
        <v>42360</v>
      </c>
      <c r="AB23" s="727">
        <v>4567.6000000000004</v>
      </c>
      <c r="AD23" s="728">
        <v>42356</v>
      </c>
      <c r="AE23" s="727">
        <v>18986.8</v>
      </c>
      <c r="AG23" s="728">
        <v>41179</v>
      </c>
      <c r="AH23" s="727">
        <v>4.93</v>
      </c>
      <c r="AJ23" s="728">
        <v>41179</v>
      </c>
      <c r="AK23" s="727">
        <v>0.221</v>
      </c>
      <c r="AM23" s="728">
        <v>41179</v>
      </c>
      <c r="AN23" s="727">
        <v>0.36025000000000001</v>
      </c>
      <c r="AP23" s="728">
        <v>41179</v>
      </c>
      <c r="AQ23" s="727">
        <v>4.3999999999999997E-2</v>
      </c>
      <c r="AS23" s="728">
        <v>42744</v>
      </c>
      <c r="AT23" s="727">
        <v>1181.0999999999999</v>
      </c>
      <c r="AV23" s="728">
        <v>42744</v>
      </c>
      <c r="AW23" s="727">
        <v>55.56</v>
      </c>
      <c r="BL23" s="728"/>
      <c r="BM23" s="728"/>
      <c r="BN23" s="728"/>
      <c r="BO23" s="728"/>
      <c r="BP23" s="728"/>
      <c r="BS23" s="728"/>
      <c r="BV23" s="728"/>
      <c r="BY23" s="728"/>
      <c r="CB23" s="728"/>
      <c r="CE23" s="728"/>
      <c r="CH23" s="728"/>
      <c r="CK23" s="728"/>
      <c r="CO23" s="728"/>
      <c r="CV23" s="728"/>
      <c r="CY23" s="728"/>
      <c r="DB23" s="728"/>
      <c r="DE23" s="728"/>
      <c r="DH23" s="728"/>
      <c r="DK23" s="728"/>
      <c r="DN23" s="728"/>
      <c r="DQ23" s="728"/>
      <c r="DT23" s="728"/>
      <c r="DW23" s="728"/>
      <c r="DZ23" s="728"/>
      <c r="EC23" s="728"/>
      <c r="EF23" s="728"/>
      <c r="EI23" s="728"/>
    </row>
    <row r="24" spans="5:139">
      <c r="E24" s="729">
        <v>42741</v>
      </c>
      <c r="F24" s="727">
        <v>2.0910000000000002</v>
      </c>
      <c r="H24" s="728">
        <v>42741</v>
      </c>
      <c r="I24" s="727">
        <v>2.964</v>
      </c>
      <c r="K24" s="728">
        <v>42741</v>
      </c>
      <c r="L24" s="727">
        <v>3.669</v>
      </c>
      <c r="O24" s="728">
        <v>42740</v>
      </c>
      <c r="P24" s="727">
        <v>1998.76</v>
      </c>
      <c r="R24" s="728">
        <v>42739</v>
      </c>
      <c r="S24" s="727">
        <v>19942.16</v>
      </c>
      <c r="U24" s="728">
        <v>42355</v>
      </c>
      <c r="V24" s="727">
        <v>10738.12</v>
      </c>
      <c r="X24" s="728">
        <v>42355</v>
      </c>
      <c r="Y24" s="727">
        <v>21523.1</v>
      </c>
      <c r="AA24" s="728">
        <v>42359</v>
      </c>
      <c r="AB24" s="727">
        <v>4565.17</v>
      </c>
      <c r="AD24" s="728">
        <v>42355</v>
      </c>
      <c r="AE24" s="727">
        <v>19353.560000000001</v>
      </c>
      <c r="AG24" s="728">
        <v>41178</v>
      </c>
      <c r="AH24" s="727">
        <v>4.9399999999999995</v>
      </c>
      <c r="AJ24" s="728">
        <v>41178</v>
      </c>
      <c r="AK24" s="727">
        <v>0.222</v>
      </c>
      <c r="AM24" s="728">
        <v>41178</v>
      </c>
      <c r="AN24" s="727">
        <v>0.36225000000000002</v>
      </c>
      <c r="AP24" s="728">
        <v>41178</v>
      </c>
      <c r="AQ24" s="727">
        <v>4.3999999999999997E-2</v>
      </c>
      <c r="AS24" s="728">
        <v>42741</v>
      </c>
      <c r="AT24" s="727">
        <v>1172.6300000000001</v>
      </c>
      <c r="AV24" s="728">
        <v>42741</v>
      </c>
      <c r="AW24" s="727">
        <v>57.68</v>
      </c>
      <c r="BL24" s="728"/>
      <c r="BM24" s="728"/>
      <c r="BN24" s="728"/>
      <c r="BO24" s="728"/>
      <c r="BP24" s="728"/>
      <c r="BS24" s="728"/>
      <c r="BV24" s="728"/>
      <c r="BY24" s="728"/>
      <c r="CB24" s="728"/>
      <c r="CE24" s="728"/>
      <c r="CH24" s="728"/>
      <c r="CK24" s="728"/>
      <c r="CO24" s="728"/>
      <c r="CV24" s="728"/>
      <c r="CY24" s="728"/>
      <c r="DB24" s="728"/>
      <c r="DE24" s="728"/>
      <c r="DH24" s="728"/>
      <c r="DK24" s="728"/>
      <c r="DN24" s="728"/>
      <c r="DQ24" s="728"/>
      <c r="DT24" s="728"/>
      <c r="DW24" s="728"/>
      <c r="DZ24" s="728"/>
      <c r="EC24" s="728"/>
      <c r="EF24" s="728"/>
      <c r="EI24" s="728"/>
    </row>
    <row r="25" spans="5:139">
      <c r="E25" s="729">
        <v>42740</v>
      </c>
      <c r="F25" s="727">
        <v>2.097</v>
      </c>
      <c r="H25" s="728">
        <v>42740</v>
      </c>
      <c r="I25" s="727">
        <v>2.972</v>
      </c>
      <c r="K25" s="728">
        <v>42740</v>
      </c>
      <c r="L25" s="727">
        <v>3.669</v>
      </c>
      <c r="O25" s="728">
        <v>42739</v>
      </c>
      <c r="P25" s="727">
        <v>1999.93</v>
      </c>
      <c r="R25" s="728">
        <v>42738</v>
      </c>
      <c r="S25" s="727">
        <v>19881.759999999998</v>
      </c>
      <c r="U25" s="728">
        <v>42354</v>
      </c>
      <c r="V25" s="727">
        <v>10469.26</v>
      </c>
      <c r="X25" s="728">
        <v>42354</v>
      </c>
      <c r="Y25" s="727">
        <v>21210.23</v>
      </c>
      <c r="AA25" s="728">
        <v>42356</v>
      </c>
      <c r="AB25" s="727">
        <v>4625.26</v>
      </c>
      <c r="AD25" s="728">
        <v>42354</v>
      </c>
      <c r="AE25" s="727">
        <v>19049.91</v>
      </c>
      <c r="AG25" s="728">
        <v>41177</v>
      </c>
      <c r="AH25" s="727">
        <v>4.9399999999999995</v>
      </c>
      <c r="AJ25" s="728">
        <v>41177</v>
      </c>
      <c r="AK25" s="727">
        <v>0.222</v>
      </c>
      <c r="AM25" s="728">
        <v>41177</v>
      </c>
      <c r="AN25" s="727">
        <v>0.36349999999999999</v>
      </c>
      <c r="AP25" s="728">
        <v>41177</v>
      </c>
      <c r="AQ25" s="727">
        <v>4.4999999999999998E-2</v>
      </c>
      <c r="AS25" s="728">
        <v>42740</v>
      </c>
      <c r="AT25" s="727">
        <v>1180.1199999999999</v>
      </c>
      <c r="AV25" s="728">
        <v>42740</v>
      </c>
      <c r="AW25" s="727">
        <v>57.48</v>
      </c>
      <c r="BL25" s="728"/>
      <c r="BM25" s="728"/>
      <c r="BN25" s="728"/>
      <c r="BO25" s="728"/>
      <c r="BP25" s="728"/>
      <c r="BS25" s="728"/>
      <c r="BV25" s="728"/>
      <c r="BY25" s="728"/>
      <c r="CB25" s="728"/>
      <c r="CE25" s="728"/>
      <c r="CH25" s="728"/>
      <c r="CK25" s="728"/>
      <c r="CO25" s="728"/>
      <c r="CV25" s="728"/>
      <c r="CY25" s="728"/>
      <c r="DB25" s="728"/>
      <c r="DE25" s="728"/>
      <c r="DH25" s="728"/>
      <c r="DK25" s="728"/>
      <c r="DN25" s="728"/>
      <c r="DQ25" s="728"/>
      <c r="DT25" s="728"/>
      <c r="DW25" s="728"/>
      <c r="DZ25" s="728"/>
      <c r="EC25" s="728"/>
      <c r="EF25" s="728"/>
      <c r="EI25" s="728"/>
    </row>
    <row r="26" spans="5:139">
      <c r="E26" s="729">
        <v>42739</v>
      </c>
      <c r="F26" s="727">
        <v>2.121</v>
      </c>
      <c r="H26" s="728">
        <v>42739</v>
      </c>
      <c r="I26" s="727">
        <v>2.984</v>
      </c>
      <c r="K26" s="728">
        <v>42739</v>
      </c>
      <c r="L26" s="727">
        <v>3.7149999999999999</v>
      </c>
      <c r="O26" s="728">
        <v>42738</v>
      </c>
      <c r="P26" s="727">
        <v>1989.64</v>
      </c>
      <c r="R26" s="728">
        <v>42734</v>
      </c>
      <c r="S26" s="727">
        <v>19762.599999999999</v>
      </c>
      <c r="U26" s="728">
        <v>42353</v>
      </c>
      <c r="V26" s="727">
        <v>10450.379999999999</v>
      </c>
      <c r="X26" s="728">
        <v>42353</v>
      </c>
      <c r="Y26" s="727">
        <v>21272.68</v>
      </c>
      <c r="AA26" s="728">
        <v>42355</v>
      </c>
      <c r="AB26" s="727">
        <v>4677.54</v>
      </c>
      <c r="AD26" s="728">
        <v>42353</v>
      </c>
      <c r="AE26" s="727">
        <v>18565.900000000001</v>
      </c>
      <c r="AG26" s="728">
        <v>41176</v>
      </c>
      <c r="AH26" s="727">
        <v>4.9399999999999995</v>
      </c>
      <c r="AJ26" s="728">
        <v>41176</v>
      </c>
      <c r="AK26" s="727">
        <v>0.22500000000000001</v>
      </c>
      <c r="AM26" s="728">
        <v>41176</v>
      </c>
      <c r="AN26" s="727">
        <v>0.36725000000000002</v>
      </c>
      <c r="AP26" s="728">
        <v>41176</v>
      </c>
      <c r="AQ26" s="727">
        <v>4.4999999999999998E-2</v>
      </c>
      <c r="AS26" s="728">
        <v>42739</v>
      </c>
      <c r="AT26" s="727">
        <v>1163.6500000000001</v>
      </c>
      <c r="AV26" s="728">
        <v>42739</v>
      </c>
      <c r="AW26" s="727">
        <v>57.09</v>
      </c>
      <c r="BL26" s="728"/>
      <c r="BM26" s="728"/>
      <c r="BN26" s="728"/>
      <c r="BO26" s="728"/>
      <c r="BP26" s="728"/>
      <c r="BS26" s="728"/>
      <c r="BV26" s="728"/>
      <c r="BY26" s="728"/>
      <c r="CB26" s="728"/>
      <c r="CE26" s="728"/>
      <c r="CH26" s="728"/>
      <c r="CK26" s="728"/>
      <c r="CO26" s="728"/>
      <c r="CV26" s="728"/>
      <c r="CY26" s="728"/>
      <c r="DB26" s="728"/>
      <c r="DE26" s="728"/>
      <c r="DH26" s="728"/>
      <c r="DK26" s="728"/>
      <c r="DN26" s="728"/>
      <c r="DQ26" s="728"/>
      <c r="DT26" s="728"/>
      <c r="DW26" s="728"/>
      <c r="DZ26" s="728"/>
      <c r="EC26" s="728"/>
      <c r="EF26" s="728"/>
      <c r="EI26" s="728"/>
    </row>
    <row r="27" spans="5:139">
      <c r="E27" s="729">
        <v>42738</v>
      </c>
      <c r="F27" s="727">
        <v>2.113</v>
      </c>
      <c r="H27" s="728">
        <v>42738</v>
      </c>
      <c r="I27" s="727">
        <v>2.9870000000000001</v>
      </c>
      <c r="K27" s="728">
        <v>42738</v>
      </c>
      <c r="L27" s="727">
        <v>3.7429999999999999</v>
      </c>
      <c r="O27" s="728">
        <v>42737</v>
      </c>
      <c r="P27" s="727">
        <v>1956.72</v>
      </c>
      <c r="R27" s="728">
        <v>42733</v>
      </c>
      <c r="S27" s="727">
        <v>19819.78</v>
      </c>
      <c r="U27" s="728">
        <v>42352</v>
      </c>
      <c r="V27" s="727">
        <v>10139.34</v>
      </c>
      <c r="X27" s="728">
        <v>42352</v>
      </c>
      <c r="Y27" s="727">
        <v>20506.560000000001</v>
      </c>
      <c r="AA27" s="728">
        <v>42354</v>
      </c>
      <c r="AB27" s="727">
        <v>4624.67</v>
      </c>
      <c r="AD27" s="728">
        <v>42352</v>
      </c>
      <c r="AE27" s="727">
        <v>18883.419999999998</v>
      </c>
      <c r="AG27" s="728">
        <v>41173</v>
      </c>
      <c r="AH27" s="727">
        <v>4.95</v>
      </c>
      <c r="AJ27" s="728">
        <v>41173</v>
      </c>
      <c r="AK27" s="727">
        <v>0.22800000000000001</v>
      </c>
      <c r="AM27" s="728">
        <v>41173</v>
      </c>
      <c r="AN27" s="727">
        <v>0.36925000000000002</v>
      </c>
      <c r="AP27" s="728">
        <v>41173</v>
      </c>
      <c r="AQ27" s="727">
        <v>4.4999999999999998E-2</v>
      </c>
      <c r="AS27" s="728">
        <v>42738</v>
      </c>
      <c r="AT27" s="727">
        <v>1158.8399999999999</v>
      </c>
      <c r="AV27" s="728">
        <v>42738</v>
      </c>
      <c r="AW27" s="727">
        <v>56.14</v>
      </c>
      <c r="BL27" s="728"/>
      <c r="BM27" s="728"/>
      <c r="BN27" s="728"/>
      <c r="BO27" s="728"/>
      <c r="BP27" s="728"/>
      <c r="BS27" s="728"/>
      <c r="BV27" s="728"/>
      <c r="BY27" s="728"/>
      <c r="CB27" s="728"/>
      <c r="CE27" s="728"/>
      <c r="CH27" s="728"/>
      <c r="CK27" s="728"/>
      <c r="CO27" s="728"/>
      <c r="CV27" s="728"/>
      <c r="CY27" s="728"/>
      <c r="DB27" s="728"/>
      <c r="DE27" s="728"/>
      <c r="DH27" s="728"/>
      <c r="DK27" s="728"/>
      <c r="DN27" s="728"/>
      <c r="DQ27" s="728"/>
      <c r="DT27" s="728"/>
      <c r="DW27" s="728"/>
      <c r="DZ27" s="728"/>
      <c r="EC27" s="728"/>
      <c r="EF27" s="728"/>
      <c r="EI27" s="728"/>
    </row>
    <row r="28" spans="5:139">
      <c r="E28" s="729">
        <v>42737</v>
      </c>
      <c r="F28" s="727">
        <v>2.0979999999999999</v>
      </c>
      <c r="H28" s="728">
        <v>42737</v>
      </c>
      <c r="I28" s="727">
        <v>3.0070000000000001</v>
      </c>
      <c r="K28" s="728">
        <v>42737</v>
      </c>
      <c r="L28" s="727">
        <v>3.7149999999999999</v>
      </c>
      <c r="O28" s="728">
        <v>42734</v>
      </c>
      <c r="P28" s="727">
        <v>1947.92</v>
      </c>
      <c r="R28" s="728">
        <v>42732</v>
      </c>
      <c r="S28" s="727">
        <v>19833.68</v>
      </c>
      <c r="U28" s="728">
        <v>42349</v>
      </c>
      <c r="V28" s="727">
        <v>10340.06</v>
      </c>
      <c r="X28" s="728">
        <v>42349</v>
      </c>
      <c r="Y28" s="727">
        <v>21015.29</v>
      </c>
      <c r="AA28" s="728">
        <v>42353</v>
      </c>
      <c r="AB28" s="727">
        <v>4614.3999999999996</v>
      </c>
      <c r="AD28" s="728">
        <v>42349</v>
      </c>
      <c r="AE28" s="727">
        <v>19230.48</v>
      </c>
      <c r="AG28" s="728">
        <v>41172</v>
      </c>
      <c r="AH28" s="727">
        <v>4.95</v>
      </c>
      <c r="AJ28" s="728">
        <v>41172</v>
      </c>
      <c r="AK28" s="727">
        <v>0.23300000000000001</v>
      </c>
      <c r="AM28" s="728">
        <v>41172</v>
      </c>
      <c r="AN28" s="727">
        <v>0.373</v>
      </c>
      <c r="AP28" s="728">
        <v>41172</v>
      </c>
      <c r="AQ28" s="727">
        <v>4.5999999999999999E-2</v>
      </c>
      <c r="AS28" s="728">
        <v>42734</v>
      </c>
      <c r="AT28" s="727">
        <v>1147.5</v>
      </c>
      <c r="AV28" s="728">
        <v>42737</v>
      </c>
      <c r="AW28" s="727">
        <v>57.49</v>
      </c>
      <c r="BL28" s="728"/>
      <c r="BM28" s="728"/>
      <c r="BN28" s="728"/>
      <c r="BO28" s="728"/>
      <c r="BP28" s="728"/>
      <c r="BS28" s="728"/>
      <c r="BV28" s="728"/>
      <c r="BY28" s="728"/>
      <c r="CB28" s="728"/>
      <c r="CE28" s="728"/>
      <c r="CH28" s="728"/>
      <c r="CK28" s="728"/>
      <c r="CO28" s="728"/>
      <c r="CV28" s="728"/>
      <c r="CY28" s="728"/>
      <c r="DB28" s="728"/>
      <c r="DE28" s="728"/>
      <c r="DH28" s="728"/>
      <c r="DK28" s="728"/>
      <c r="DN28" s="728"/>
      <c r="DQ28" s="728"/>
      <c r="DT28" s="728"/>
      <c r="DW28" s="728"/>
      <c r="DZ28" s="728"/>
      <c r="EC28" s="728"/>
      <c r="EF28" s="728"/>
      <c r="EI28" s="728"/>
    </row>
    <row r="29" spans="5:139">
      <c r="E29" s="729">
        <v>42734</v>
      </c>
      <c r="F29" s="727">
        <v>2.0249999999999999</v>
      </c>
      <c r="H29" s="728">
        <v>42734</v>
      </c>
      <c r="I29" s="727">
        <v>2.88</v>
      </c>
      <c r="K29" s="728">
        <v>42734</v>
      </c>
      <c r="L29" s="727">
        <v>3.633</v>
      </c>
      <c r="O29" s="728">
        <v>42733</v>
      </c>
      <c r="P29" s="727">
        <v>1946.32</v>
      </c>
      <c r="R29" s="728">
        <v>42731</v>
      </c>
      <c r="S29" s="727">
        <v>19945.04</v>
      </c>
      <c r="U29" s="728">
        <v>42348</v>
      </c>
      <c r="V29" s="727">
        <v>10598.93</v>
      </c>
      <c r="X29" s="728">
        <v>42348</v>
      </c>
      <c r="Y29" s="727">
        <v>21409.63</v>
      </c>
      <c r="AA29" s="728">
        <v>42352</v>
      </c>
      <c r="AB29" s="727">
        <v>4473.07</v>
      </c>
      <c r="AD29" s="728">
        <v>42348</v>
      </c>
      <c r="AE29" s="727">
        <v>19046.55</v>
      </c>
      <c r="AG29" s="728">
        <v>41171</v>
      </c>
      <c r="AH29" s="727">
        <v>4.95</v>
      </c>
      <c r="AJ29" s="728">
        <v>41171</v>
      </c>
      <c r="AK29" s="727">
        <v>0.23799999999999999</v>
      </c>
      <c r="AM29" s="728">
        <v>41171</v>
      </c>
      <c r="AN29" s="727">
        <v>0.37574999999999997</v>
      </c>
      <c r="AP29" s="728">
        <v>41171</v>
      </c>
      <c r="AQ29" s="727">
        <v>4.5999999999999999E-2</v>
      </c>
      <c r="AS29" s="728">
        <v>42733</v>
      </c>
      <c r="AT29" s="727">
        <v>1158.19</v>
      </c>
      <c r="AV29" s="728">
        <v>42734</v>
      </c>
      <c r="AW29" s="727">
        <v>57.49</v>
      </c>
      <c r="BL29" s="728"/>
      <c r="BM29" s="728"/>
      <c r="BN29" s="728"/>
      <c r="BO29" s="728"/>
      <c r="BP29" s="728"/>
      <c r="BS29" s="728"/>
      <c r="BV29" s="728"/>
      <c r="BY29" s="728"/>
      <c r="CB29" s="728"/>
      <c r="CE29" s="728"/>
      <c r="CH29" s="728"/>
      <c r="CK29" s="728"/>
      <c r="CO29" s="728"/>
      <c r="CV29" s="728"/>
      <c r="CY29" s="728"/>
      <c r="DB29" s="728"/>
      <c r="DE29" s="728"/>
      <c r="DH29" s="728"/>
      <c r="DK29" s="728"/>
      <c r="DN29" s="728"/>
      <c r="DQ29" s="728"/>
      <c r="DT29" s="728"/>
      <c r="DW29" s="728"/>
      <c r="DZ29" s="728"/>
      <c r="EC29" s="728"/>
      <c r="EF29" s="728"/>
      <c r="EI29" s="728"/>
    </row>
    <row r="30" spans="5:139">
      <c r="E30" s="729">
        <v>42733</v>
      </c>
      <c r="F30" s="727">
        <v>1.996</v>
      </c>
      <c r="H30" s="728">
        <v>42733</v>
      </c>
      <c r="I30" s="727">
        <v>2.774</v>
      </c>
      <c r="K30" s="728">
        <v>42733</v>
      </c>
      <c r="L30" s="727">
        <v>3.532</v>
      </c>
      <c r="O30" s="728">
        <v>42732</v>
      </c>
      <c r="P30" s="727">
        <v>1932.75</v>
      </c>
      <c r="R30" s="728">
        <v>42727</v>
      </c>
      <c r="S30" s="727">
        <v>19933.810000000001</v>
      </c>
      <c r="U30" s="728">
        <v>42347</v>
      </c>
      <c r="V30" s="727">
        <v>10592.49</v>
      </c>
      <c r="X30" s="728">
        <v>42347</v>
      </c>
      <c r="Y30" s="727">
        <v>21500.880000000001</v>
      </c>
      <c r="AA30" s="728">
        <v>42349</v>
      </c>
      <c r="AB30" s="727">
        <v>4549.5600000000004</v>
      </c>
      <c r="AD30" s="728">
        <v>42347</v>
      </c>
      <c r="AE30" s="727">
        <v>19301.07</v>
      </c>
      <c r="AG30" s="728">
        <v>41170</v>
      </c>
      <c r="AH30" s="727">
        <v>4.95</v>
      </c>
      <c r="AJ30" s="728">
        <v>41170</v>
      </c>
      <c r="AK30" s="727">
        <v>0.24399999999999999</v>
      </c>
      <c r="AM30" s="728">
        <v>41170</v>
      </c>
      <c r="AN30" s="727">
        <v>0.37874999999999998</v>
      </c>
      <c r="AP30" s="728">
        <v>41170</v>
      </c>
      <c r="AQ30" s="727">
        <v>4.5999999999999999E-2</v>
      </c>
      <c r="AS30" s="728">
        <v>42732</v>
      </c>
      <c r="AT30" s="727">
        <v>1141.67</v>
      </c>
      <c r="AV30" s="728">
        <v>42733</v>
      </c>
      <c r="AW30" s="727">
        <v>57.5</v>
      </c>
      <c r="BL30" s="728"/>
      <c r="BM30" s="728"/>
      <c r="BN30" s="728"/>
      <c r="BO30" s="728"/>
      <c r="BP30" s="728"/>
      <c r="BS30" s="728"/>
      <c r="BV30" s="728"/>
      <c r="BY30" s="728"/>
      <c r="CB30" s="728"/>
      <c r="CE30" s="728"/>
      <c r="CH30" s="728"/>
      <c r="CK30" s="728"/>
      <c r="CO30" s="728"/>
      <c r="CV30" s="728"/>
      <c r="CY30" s="728"/>
      <c r="DB30" s="728"/>
      <c r="DE30" s="728"/>
      <c r="DH30" s="728"/>
      <c r="DK30" s="728"/>
      <c r="DN30" s="728"/>
      <c r="DQ30" s="728"/>
      <c r="DT30" s="728"/>
      <c r="DW30" s="728"/>
      <c r="DZ30" s="728"/>
      <c r="EC30" s="728"/>
      <c r="EF30" s="728"/>
      <c r="EI30" s="728"/>
    </row>
    <row r="31" spans="5:139">
      <c r="E31" s="729">
        <v>42732</v>
      </c>
      <c r="F31" s="727">
        <v>1.984</v>
      </c>
      <c r="H31" s="728">
        <v>42732</v>
      </c>
      <c r="I31" s="727">
        <v>2.7589999999999999</v>
      </c>
      <c r="K31" s="728">
        <v>42732</v>
      </c>
      <c r="L31" s="727">
        <v>3.49</v>
      </c>
      <c r="O31" s="728">
        <v>42731</v>
      </c>
      <c r="P31" s="727">
        <v>1936.72</v>
      </c>
      <c r="R31" s="728">
        <v>42726</v>
      </c>
      <c r="S31" s="727">
        <v>19918.88</v>
      </c>
      <c r="U31" s="728">
        <v>42346</v>
      </c>
      <c r="V31" s="727">
        <v>10673.6</v>
      </c>
      <c r="X31" s="728">
        <v>42346</v>
      </c>
      <c r="Y31" s="727">
        <v>21538.04</v>
      </c>
      <c r="AA31" s="728">
        <v>42348</v>
      </c>
      <c r="AB31" s="727">
        <v>4635.0600000000004</v>
      </c>
      <c r="AD31" s="728">
        <v>42346</v>
      </c>
      <c r="AE31" s="727">
        <v>19492.599999999999</v>
      </c>
      <c r="AG31" s="728">
        <v>41169</v>
      </c>
      <c r="AH31" s="727">
        <v>4.95</v>
      </c>
      <c r="AJ31" s="728">
        <v>41169</v>
      </c>
      <c r="AK31" s="727">
        <v>0.248</v>
      </c>
      <c r="AM31" s="728">
        <v>41169</v>
      </c>
      <c r="AN31" s="727">
        <v>0.38074999999999998</v>
      </c>
      <c r="AP31" s="728">
        <v>41169</v>
      </c>
      <c r="AQ31" s="727">
        <v>4.5999999999999999E-2</v>
      </c>
      <c r="AS31" s="728">
        <v>42731</v>
      </c>
      <c r="AT31" s="727">
        <v>1138.78</v>
      </c>
      <c r="AV31" s="728">
        <v>42732</v>
      </c>
      <c r="AW31" s="727">
        <v>57.57</v>
      </c>
      <c r="BL31" s="728"/>
      <c r="BM31" s="728"/>
      <c r="BN31" s="728"/>
      <c r="BO31" s="728"/>
      <c r="BP31" s="728"/>
      <c r="BS31" s="728"/>
      <c r="BV31" s="728"/>
      <c r="BY31" s="728"/>
      <c r="CB31" s="728"/>
      <c r="CE31" s="728"/>
      <c r="CH31" s="728"/>
      <c r="CK31" s="728"/>
      <c r="CO31" s="728"/>
      <c r="CV31" s="728"/>
      <c r="CY31" s="728"/>
      <c r="DB31" s="728"/>
      <c r="DE31" s="728"/>
      <c r="DH31" s="728"/>
      <c r="DK31" s="728"/>
      <c r="DN31" s="728"/>
      <c r="DQ31" s="728"/>
      <c r="DT31" s="728"/>
      <c r="DW31" s="728"/>
      <c r="DZ31" s="728"/>
      <c r="EC31" s="728"/>
      <c r="EF31" s="728"/>
      <c r="EI31" s="728"/>
    </row>
    <row r="32" spans="5:139">
      <c r="E32" s="729">
        <v>42731</v>
      </c>
      <c r="F32" s="727">
        <v>1.972</v>
      </c>
      <c r="H32" s="728">
        <v>42731</v>
      </c>
      <c r="I32" s="727">
        <v>2.71</v>
      </c>
      <c r="K32" s="728">
        <v>42731</v>
      </c>
      <c r="L32" s="727">
        <v>3.45</v>
      </c>
      <c r="O32" s="728">
        <v>42727</v>
      </c>
      <c r="P32" s="727">
        <v>1933.6</v>
      </c>
      <c r="R32" s="728">
        <v>42725</v>
      </c>
      <c r="S32" s="727">
        <v>19941.96</v>
      </c>
      <c r="U32" s="728">
        <v>42345</v>
      </c>
      <c r="V32" s="727">
        <v>10886.09</v>
      </c>
      <c r="X32" s="728">
        <v>42345</v>
      </c>
      <c r="Y32" s="727">
        <v>22037.17</v>
      </c>
      <c r="AA32" s="728">
        <v>42347</v>
      </c>
      <c r="AB32" s="727">
        <v>4637.45</v>
      </c>
      <c r="AD32" s="728">
        <v>42345</v>
      </c>
      <c r="AE32" s="727">
        <v>19698.150000000001</v>
      </c>
      <c r="AG32" s="728">
        <v>41166</v>
      </c>
      <c r="AH32" s="727">
        <v>4.95</v>
      </c>
      <c r="AJ32" s="728">
        <v>41166</v>
      </c>
      <c r="AK32" s="727">
        <v>0.25</v>
      </c>
      <c r="AM32" s="728">
        <v>41166</v>
      </c>
      <c r="AN32" s="727">
        <v>0.38524999999999998</v>
      </c>
      <c r="AP32" s="728">
        <v>41166</v>
      </c>
      <c r="AQ32" s="727">
        <v>4.5999999999999999E-2</v>
      </c>
      <c r="AS32" s="728">
        <v>42727</v>
      </c>
      <c r="AT32" s="727">
        <v>1133.3</v>
      </c>
      <c r="AV32" s="728">
        <v>42731</v>
      </c>
      <c r="AW32" s="727">
        <v>57.43</v>
      </c>
      <c r="BL32" s="728"/>
      <c r="BM32" s="728"/>
      <c r="BN32" s="728"/>
      <c r="BO32" s="728"/>
      <c r="BP32" s="728"/>
      <c r="BS32" s="728"/>
      <c r="BV32" s="728"/>
      <c r="BY32" s="728"/>
      <c r="CB32" s="728"/>
      <c r="CE32" s="728"/>
      <c r="CH32" s="728"/>
      <c r="CK32" s="728"/>
      <c r="CO32" s="728"/>
      <c r="CV32" s="728"/>
      <c r="CY32" s="728"/>
      <c r="DB32" s="728"/>
      <c r="DE32" s="728"/>
      <c r="DH32" s="728"/>
      <c r="DK32" s="728"/>
      <c r="DN32" s="728"/>
      <c r="DQ32" s="728"/>
      <c r="DT32" s="728"/>
      <c r="DW32" s="728"/>
      <c r="DZ32" s="728"/>
      <c r="EC32" s="728"/>
      <c r="EF32" s="728"/>
      <c r="EI32" s="728"/>
    </row>
    <row r="33" spans="5:139">
      <c r="E33" s="729">
        <v>42730</v>
      </c>
      <c r="F33" s="727">
        <v>1.966</v>
      </c>
      <c r="H33" s="728">
        <v>42730</v>
      </c>
      <c r="I33" s="727">
        <v>2.6970000000000001</v>
      </c>
      <c r="K33" s="728">
        <v>42730</v>
      </c>
      <c r="L33" s="727">
        <v>3.4289999999999998</v>
      </c>
      <c r="O33" s="728">
        <v>42726</v>
      </c>
      <c r="P33" s="727">
        <v>1943.73</v>
      </c>
      <c r="R33" s="728">
        <v>42724</v>
      </c>
      <c r="S33" s="727">
        <v>19974.62</v>
      </c>
      <c r="U33" s="728">
        <v>42342</v>
      </c>
      <c r="V33" s="727">
        <v>10752.1</v>
      </c>
      <c r="X33" s="728">
        <v>42342</v>
      </c>
      <c r="Y33" s="727">
        <v>22021.360000000001</v>
      </c>
      <c r="AA33" s="728">
        <v>42346</v>
      </c>
      <c r="AB33" s="727">
        <v>4681.8599999999997</v>
      </c>
      <c r="AD33" s="728">
        <v>42342</v>
      </c>
      <c r="AE33" s="727">
        <v>19504.48</v>
      </c>
      <c r="AG33" s="728">
        <v>41165</v>
      </c>
      <c r="AH33" s="727">
        <v>4.95</v>
      </c>
      <c r="AJ33" s="728">
        <v>41165</v>
      </c>
      <c r="AK33" s="727">
        <v>0.252</v>
      </c>
      <c r="AM33" s="728">
        <v>41165</v>
      </c>
      <c r="AN33" s="727">
        <v>0.38874999999999998</v>
      </c>
      <c r="AP33" s="728">
        <v>41165</v>
      </c>
      <c r="AQ33" s="727">
        <v>4.5999999999999999E-2</v>
      </c>
      <c r="AS33" s="728">
        <v>42726</v>
      </c>
      <c r="AT33" s="727">
        <v>1128.3800000000001</v>
      </c>
      <c r="AV33" s="728">
        <v>42727</v>
      </c>
      <c r="AW33" s="727">
        <v>56.53</v>
      </c>
      <c r="BL33" s="728"/>
      <c r="BM33" s="728"/>
      <c r="BN33" s="728"/>
      <c r="BO33" s="728"/>
      <c r="BP33" s="728"/>
      <c r="BS33" s="728"/>
      <c r="BV33" s="728"/>
      <c r="BY33" s="728"/>
      <c r="CB33" s="728"/>
      <c r="CE33" s="728"/>
      <c r="CH33" s="728"/>
      <c r="CK33" s="728"/>
      <c r="CO33" s="728"/>
      <c r="CV33" s="728"/>
      <c r="CY33" s="728"/>
      <c r="DB33" s="728"/>
      <c r="DE33" s="728"/>
      <c r="DH33" s="728"/>
      <c r="DK33" s="728"/>
      <c r="DN33" s="728"/>
      <c r="DQ33" s="728"/>
      <c r="DT33" s="728"/>
      <c r="DW33" s="728"/>
      <c r="DZ33" s="728"/>
      <c r="EC33" s="728"/>
      <c r="EF33" s="728"/>
      <c r="EI33" s="728"/>
    </row>
    <row r="34" spans="5:139">
      <c r="E34" s="729">
        <v>42727</v>
      </c>
      <c r="F34" s="727">
        <v>1.966</v>
      </c>
      <c r="H34" s="728">
        <v>42727</v>
      </c>
      <c r="I34" s="727">
        <v>2.6970000000000001</v>
      </c>
      <c r="K34" s="728">
        <v>42727</v>
      </c>
      <c r="L34" s="727">
        <v>3.4289999999999998</v>
      </c>
      <c r="O34" s="728">
        <v>42725</v>
      </c>
      <c r="P34" s="727">
        <v>1927.9</v>
      </c>
      <c r="R34" s="728">
        <v>42723</v>
      </c>
      <c r="S34" s="727">
        <v>19883.060000000001</v>
      </c>
      <c r="U34" s="728">
        <v>42341</v>
      </c>
      <c r="V34" s="727">
        <v>10789.24</v>
      </c>
      <c r="X34" s="728">
        <v>42341</v>
      </c>
      <c r="Y34" s="727">
        <v>21995.71</v>
      </c>
      <c r="AA34" s="728">
        <v>42345</v>
      </c>
      <c r="AB34" s="727">
        <v>4756.41</v>
      </c>
      <c r="AD34" s="728">
        <v>42341</v>
      </c>
      <c r="AE34" s="727">
        <v>19939.900000000001</v>
      </c>
      <c r="AG34" s="728">
        <v>41164</v>
      </c>
      <c r="AH34" s="727">
        <v>4.95</v>
      </c>
      <c r="AJ34" s="728">
        <v>41164</v>
      </c>
      <c r="AK34" s="727">
        <v>0.255</v>
      </c>
      <c r="AM34" s="728">
        <v>41164</v>
      </c>
      <c r="AN34" s="727">
        <v>0.39424999999999999</v>
      </c>
      <c r="AP34" s="728">
        <v>41164</v>
      </c>
      <c r="AQ34" s="727">
        <v>4.5999999999999999E-2</v>
      </c>
      <c r="AS34" s="728">
        <v>42725</v>
      </c>
      <c r="AT34" s="727">
        <v>1131.6099999999999</v>
      </c>
      <c r="AV34" s="728">
        <v>42726</v>
      </c>
      <c r="AW34" s="727">
        <v>56.42</v>
      </c>
      <c r="BL34" s="728"/>
      <c r="BM34" s="728"/>
      <c r="BN34" s="728"/>
      <c r="BO34" s="728"/>
      <c r="BP34" s="728"/>
      <c r="BS34" s="728"/>
      <c r="BV34" s="728"/>
      <c r="BY34" s="728"/>
      <c r="CB34" s="728"/>
      <c r="CE34" s="728"/>
      <c r="CH34" s="728"/>
      <c r="CK34" s="728"/>
      <c r="CO34" s="728"/>
      <c r="CV34" s="728"/>
      <c r="CY34" s="728"/>
      <c r="DB34" s="728"/>
      <c r="DE34" s="728"/>
      <c r="DH34" s="728"/>
      <c r="DK34" s="728"/>
      <c r="DN34" s="728"/>
      <c r="DQ34" s="728"/>
      <c r="DT34" s="728"/>
      <c r="DW34" s="728"/>
      <c r="DZ34" s="728"/>
      <c r="EC34" s="728"/>
      <c r="EF34" s="728"/>
      <c r="EI34" s="728"/>
    </row>
    <row r="35" spans="5:139">
      <c r="E35" s="729">
        <v>42726</v>
      </c>
      <c r="F35" s="727">
        <v>1.9830000000000001</v>
      </c>
      <c r="H35" s="728">
        <v>42726</v>
      </c>
      <c r="I35" s="727">
        <v>2.7029999999999998</v>
      </c>
      <c r="K35" s="728">
        <v>42726</v>
      </c>
      <c r="L35" s="727">
        <v>3.44</v>
      </c>
      <c r="O35" s="728">
        <v>42724</v>
      </c>
      <c r="P35" s="727">
        <v>1940.46</v>
      </c>
      <c r="R35" s="728">
        <v>42720</v>
      </c>
      <c r="S35" s="727">
        <v>19843.41</v>
      </c>
      <c r="U35" s="728">
        <v>42340</v>
      </c>
      <c r="V35" s="727">
        <v>11190.02</v>
      </c>
      <c r="X35" s="728">
        <v>42340</v>
      </c>
      <c r="Y35" s="727">
        <v>22551.91</v>
      </c>
      <c r="AA35" s="728">
        <v>42342</v>
      </c>
      <c r="AB35" s="727">
        <v>4714.79</v>
      </c>
      <c r="AD35" s="728">
        <v>42340</v>
      </c>
      <c r="AE35" s="727">
        <v>19938.13</v>
      </c>
      <c r="AG35" s="728">
        <v>41163</v>
      </c>
      <c r="AH35" s="727">
        <v>4.96</v>
      </c>
      <c r="AJ35" s="728">
        <v>41163</v>
      </c>
      <c r="AK35" s="727">
        <v>0.25800000000000001</v>
      </c>
      <c r="AM35" s="728">
        <v>41163</v>
      </c>
      <c r="AN35" s="727">
        <v>0.39874999999999999</v>
      </c>
      <c r="AP35" s="728">
        <v>41163</v>
      </c>
      <c r="AQ35" s="727">
        <v>4.5999999999999999E-2</v>
      </c>
      <c r="AS35" s="728">
        <v>42724</v>
      </c>
      <c r="AT35" s="727">
        <v>1132.3499999999999</v>
      </c>
      <c r="AV35" s="728">
        <v>42725</v>
      </c>
      <c r="AW35" s="727">
        <v>55.87</v>
      </c>
      <c r="BL35" s="728"/>
      <c r="BM35" s="728"/>
      <c r="BN35" s="728"/>
      <c r="BO35" s="728"/>
      <c r="BP35" s="728"/>
      <c r="BS35" s="728"/>
      <c r="BV35" s="728"/>
      <c r="BY35" s="728"/>
      <c r="CB35" s="728"/>
      <c r="CE35" s="728"/>
      <c r="CH35" s="728"/>
      <c r="CK35" s="728"/>
      <c r="CO35" s="728"/>
      <c r="CV35" s="728"/>
      <c r="CY35" s="728"/>
      <c r="DB35" s="728"/>
      <c r="DE35" s="728"/>
      <c r="DH35" s="728"/>
      <c r="DK35" s="728"/>
      <c r="DN35" s="728"/>
      <c r="DQ35" s="728"/>
      <c r="DT35" s="728"/>
      <c r="DW35" s="728"/>
      <c r="DZ35" s="728"/>
      <c r="EC35" s="728"/>
      <c r="EF35" s="728"/>
      <c r="EI35" s="728"/>
    </row>
    <row r="36" spans="5:139">
      <c r="E36" s="729">
        <v>42725</v>
      </c>
      <c r="F36" s="727">
        <v>1.9769999999999999</v>
      </c>
      <c r="H36" s="728">
        <v>42725</v>
      </c>
      <c r="I36" s="727">
        <v>2.7050000000000001</v>
      </c>
      <c r="K36" s="728">
        <v>42725</v>
      </c>
      <c r="L36" s="727">
        <v>3.4260000000000002</v>
      </c>
      <c r="O36" s="728">
        <v>42723</v>
      </c>
      <c r="P36" s="727">
        <v>1924.67</v>
      </c>
      <c r="R36" s="728">
        <v>42719</v>
      </c>
      <c r="S36" s="727">
        <v>19852.240000000002</v>
      </c>
      <c r="U36" s="728">
        <v>42339</v>
      </c>
      <c r="V36" s="727">
        <v>11261.24</v>
      </c>
      <c r="X36" s="728">
        <v>42339</v>
      </c>
      <c r="Y36" s="727">
        <v>22581.33</v>
      </c>
      <c r="AA36" s="728">
        <v>42341</v>
      </c>
      <c r="AB36" s="727">
        <v>4730.21</v>
      </c>
      <c r="AD36" s="728">
        <v>42339</v>
      </c>
      <c r="AE36" s="727">
        <v>20012.400000000001</v>
      </c>
      <c r="AG36" s="728">
        <v>41162</v>
      </c>
      <c r="AH36" s="727">
        <v>4.96</v>
      </c>
      <c r="AJ36" s="728">
        <v>41162</v>
      </c>
      <c r="AK36" s="727">
        <v>0.26100000000000001</v>
      </c>
      <c r="AM36" s="728">
        <v>41162</v>
      </c>
      <c r="AN36" s="727">
        <v>0.40425</v>
      </c>
      <c r="AP36" s="728">
        <v>41162</v>
      </c>
      <c r="AQ36" s="727">
        <v>4.5999999999999999E-2</v>
      </c>
      <c r="AS36" s="728">
        <v>42723</v>
      </c>
      <c r="AT36" s="727">
        <v>1138.21</v>
      </c>
      <c r="AV36" s="728">
        <v>42724</v>
      </c>
      <c r="AW36" s="727">
        <v>56.62</v>
      </c>
      <c r="BL36" s="728"/>
      <c r="BM36" s="728"/>
      <c r="BN36" s="728"/>
      <c r="BO36" s="728"/>
      <c r="BP36" s="728"/>
      <c r="BS36" s="728"/>
      <c r="BV36" s="728"/>
      <c r="BY36" s="728"/>
      <c r="CB36" s="728"/>
      <c r="CE36" s="728"/>
      <c r="CH36" s="728"/>
      <c r="CK36" s="728"/>
      <c r="CO36" s="728"/>
      <c r="CV36" s="728"/>
      <c r="CY36" s="728"/>
      <c r="DB36" s="728"/>
      <c r="DE36" s="728"/>
      <c r="DH36" s="728"/>
      <c r="DK36" s="728"/>
      <c r="DN36" s="728"/>
      <c r="DQ36" s="728"/>
      <c r="DT36" s="728"/>
      <c r="DW36" s="728"/>
      <c r="DZ36" s="728"/>
      <c r="EC36" s="728"/>
      <c r="EF36" s="728"/>
      <c r="EI36" s="728"/>
    </row>
    <row r="37" spans="5:139">
      <c r="E37" s="729">
        <v>42724</v>
      </c>
      <c r="F37" s="727">
        <v>2</v>
      </c>
      <c r="H37" s="728">
        <v>42724</v>
      </c>
      <c r="I37" s="727">
        <v>2.7389999999999999</v>
      </c>
      <c r="K37" s="728">
        <v>42724</v>
      </c>
      <c r="L37" s="727">
        <v>3.4510000000000001</v>
      </c>
      <c r="O37" s="728">
        <v>42720</v>
      </c>
      <c r="P37" s="727">
        <v>1918.54</v>
      </c>
      <c r="R37" s="728">
        <v>42718</v>
      </c>
      <c r="S37" s="727">
        <v>19792.53</v>
      </c>
      <c r="U37" s="728">
        <v>42338</v>
      </c>
      <c r="V37" s="727">
        <v>11382.23</v>
      </c>
      <c r="X37" s="728">
        <v>42338</v>
      </c>
      <c r="Y37" s="727">
        <v>22717.98</v>
      </c>
      <c r="AA37" s="728">
        <v>42340</v>
      </c>
      <c r="AB37" s="727">
        <v>4905.76</v>
      </c>
      <c r="AD37" s="728">
        <v>42338</v>
      </c>
      <c r="AE37" s="727">
        <v>19747.47</v>
      </c>
      <c r="AG37" s="728">
        <v>41159</v>
      </c>
      <c r="AH37" s="727">
        <v>4.96</v>
      </c>
      <c r="AJ37" s="728">
        <v>41159</v>
      </c>
      <c r="AK37" s="727">
        <v>0.26500000000000001</v>
      </c>
      <c r="AM37" s="728">
        <v>41159</v>
      </c>
      <c r="AN37" s="727">
        <v>0.40775</v>
      </c>
      <c r="AP37" s="728">
        <v>41159</v>
      </c>
      <c r="AQ37" s="727">
        <v>4.5999999999999999E-2</v>
      </c>
      <c r="AS37" s="728">
        <v>42720</v>
      </c>
      <c r="AT37" s="727">
        <v>1134.8800000000001</v>
      </c>
      <c r="AV37" s="728">
        <v>42723</v>
      </c>
      <c r="AW37" s="727">
        <v>56.1</v>
      </c>
      <c r="BL37" s="728"/>
      <c r="BM37" s="728"/>
      <c r="BN37" s="728"/>
      <c r="BO37" s="728"/>
      <c r="BP37" s="728"/>
      <c r="BS37" s="728"/>
      <c r="BV37" s="728"/>
      <c r="BY37" s="728"/>
      <c r="CB37" s="728"/>
      <c r="CE37" s="728"/>
      <c r="CH37" s="728"/>
      <c r="CK37" s="728"/>
      <c r="CO37" s="728"/>
      <c r="CV37" s="728"/>
      <c r="CY37" s="728"/>
      <c r="DB37" s="728"/>
      <c r="DE37" s="728"/>
      <c r="DH37" s="728"/>
      <c r="DK37" s="728"/>
      <c r="DN37" s="728"/>
      <c r="DQ37" s="728"/>
      <c r="DT37" s="728"/>
      <c r="DW37" s="728"/>
      <c r="DZ37" s="728"/>
      <c r="EC37" s="728"/>
      <c r="EF37" s="728"/>
      <c r="EI37" s="728"/>
    </row>
    <row r="38" spans="5:139">
      <c r="E38" s="729">
        <v>42723</v>
      </c>
      <c r="F38" s="727">
        <v>2.0049999999999999</v>
      </c>
      <c r="H38" s="728">
        <v>42723</v>
      </c>
      <c r="I38" s="727">
        <v>2.7290000000000001</v>
      </c>
      <c r="K38" s="728">
        <v>42723</v>
      </c>
      <c r="L38" s="727">
        <v>3.41</v>
      </c>
      <c r="O38" s="728">
        <v>42719</v>
      </c>
      <c r="P38" s="727">
        <v>1911.16</v>
      </c>
      <c r="R38" s="728">
        <v>42717</v>
      </c>
      <c r="S38" s="727">
        <v>19911.21</v>
      </c>
      <c r="U38" s="728">
        <v>42335</v>
      </c>
      <c r="V38" s="727">
        <v>11293.76</v>
      </c>
      <c r="X38" s="728">
        <v>42335</v>
      </c>
      <c r="Y38" s="727">
        <v>22575.18</v>
      </c>
      <c r="AA38" s="728">
        <v>42339</v>
      </c>
      <c r="AB38" s="727">
        <v>4914.53</v>
      </c>
      <c r="AD38" s="728">
        <v>42335</v>
      </c>
      <c r="AE38" s="727">
        <v>19883.939999999999</v>
      </c>
      <c r="AG38" s="728">
        <v>41158</v>
      </c>
      <c r="AH38" s="727">
        <v>4.96</v>
      </c>
      <c r="AJ38" s="728">
        <v>41158</v>
      </c>
      <c r="AK38" s="727">
        <v>0.26600000000000001</v>
      </c>
      <c r="AM38" s="728">
        <v>41158</v>
      </c>
      <c r="AN38" s="727">
        <v>0.40834999999999999</v>
      </c>
      <c r="AP38" s="728">
        <v>41158</v>
      </c>
      <c r="AQ38" s="727">
        <v>4.5999999999999999E-2</v>
      </c>
      <c r="AS38" s="728">
        <v>42719</v>
      </c>
      <c r="AT38" s="727">
        <v>1128.5</v>
      </c>
      <c r="AV38" s="728">
        <v>42720</v>
      </c>
      <c r="AW38" s="727">
        <v>56.34</v>
      </c>
      <c r="BL38" s="728"/>
      <c r="BM38" s="728"/>
      <c r="BN38" s="728"/>
      <c r="BO38" s="728"/>
      <c r="BP38" s="728"/>
      <c r="BS38" s="728"/>
      <c r="BV38" s="728"/>
      <c r="BY38" s="728"/>
      <c r="CB38" s="728"/>
      <c r="CE38" s="728"/>
      <c r="CH38" s="728"/>
      <c r="CK38" s="728"/>
      <c r="CO38" s="728"/>
      <c r="CV38" s="728"/>
      <c r="CY38" s="728"/>
      <c r="DB38" s="728"/>
      <c r="DE38" s="728"/>
      <c r="DH38" s="728"/>
      <c r="DK38" s="728"/>
      <c r="DN38" s="728"/>
      <c r="DQ38" s="728"/>
      <c r="DT38" s="728"/>
      <c r="DW38" s="728"/>
      <c r="DZ38" s="728"/>
      <c r="EC38" s="728"/>
      <c r="EF38" s="728"/>
      <c r="EI38" s="728"/>
    </row>
    <row r="39" spans="5:139">
      <c r="E39" s="729">
        <v>42720</v>
      </c>
      <c r="F39" s="727">
        <v>1.9910000000000001</v>
      </c>
      <c r="H39" s="728">
        <v>42720</v>
      </c>
      <c r="I39" s="727">
        <v>2.7960000000000003</v>
      </c>
      <c r="K39" s="728">
        <v>42720</v>
      </c>
      <c r="L39" s="727">
        <v>3.4790000000000001</v>
      </c>
      <c r="O39" s="728">
        <v>42718</v>
      </c>
      <c r="P39" s="727">
        <v>1934.87</v>
      </c>
      <c r="R39" s="728">
        <v>42716</v>
      </c>
      <c r="S39" s="727">
        <v>19796.43</v>
      </c>
      <c r="U39" s="728">
        <v>42334</v>
      </c>
      <c r="V39" s="727">
        <v>11320.77</v>
      </c>
      <c r="X39" s="728">
        <v>42334</v>
      </c>
      <c r="Y39" s="727">
        <v>22591.53</v>
      </c>
      <c r="AA39" s="728">
        <v>42338</v>
      </c>
      <c r="AB39" s="727">
        <v>4957.6000000000004</v>
      </c>
      <c r="AD39" s="728">
        <v>42334</v>
      </c>
      <c r="AE39" s="727">
        <v>19944.41</v>
      </c>
      <c r="AG39" s="728">
        <v>41157</v>
      </c>
      <c r="AH39" s="727">
        <v>4.96</v>
      </c>
      <c r="AJ39" s="728">
        <v>41157</v>
      </c>
      <c r="AK39" s="727">
        <v>0.26900000000000002</v>
      </c>
      <c r="AM39" s="728">
        <v>41157</v>
      </c>
      <c r="AN39" s="727">
        <v>0.40984999999999999</v>
      </c>
      <c r="AP39" s="728">
        <v>41157</v>
      </c>
      <c r="AQ39" s="727">
        <v>4.5999999999999999E-2</v>
      </c>
      <c r="AS39" s="728">
        <v>42718</v>
      </c>
      <c r="AT39" s="727">
        <v>1142.95</v>
      </c>
      <c r="AV39" s="728">
        <v>42719</v>
      </c>
      <c r="AW39" s="727">
        <v>55.29</v>
      </c>
      <c r="BL39" s="728"/>
      <c r="BM39" s="728"/>
      <c r="BN39" s="728"/>
      <c r="BO39" s="728"/>
      <c r="BP39" s="728"/>
      <c r="BS39" s="728"/>
      <c r="BV39" s="728"/>
      <c r="BY39" s="728"/>
      <c r="CB39" s="728"/>
      <c r="CE39" s="728"/>
      <c r="CH39" s="728"/>
      <c r="CK39" s="728"/>
      <c r="CO39" s="728"/>
      <c r="CV39" s="728"/>
      <c r="CY39" s="728"/>
      <c r="DB39" s="728"/>
      <c r="DE39" s="728"/>
      <c r="DH39" s="728"/>
      <c r="DK39" s="728"/>
      <c r="DN39" s="728"/>
      <c r="DQ39" s="728"/>
      <c r="DT39" s="728"/>
      <c r="DW39" s="728"/>
      <c r="DZ39" s="728"/>
      <c r="EC39" s="728"/>
      <c r="EF39" s="728"/>
      <c r="EI39" s="728"/>
    </row>
    <row r="40" spans="5:139">
      <c r="E40" s="729">
        <v>42719</v>
      </c>
      <c r="F40" s="727">
        <v>1.9969999999999999</v>
      </c>
      <c r="H40" s="728">
        <v>42719</v>
      </c>
      <c r="I40" s="727">
        <v>2.8040000000000003</v>
      </c>
      <c r="K40" s="728">
        <v>42719</v>
      </c>
      <c r="L40" s="727">
        <v>3.5259999999999998</v>
      </c>
      <c r="O40" s="728">
        <v>42717</v>
      </c>
      <c r="P40" s="727">
        <v>1919.49</v>
      </c>
      <c r="R40" s="728">
        <v>42713</v>
      </c>
      <c r="S40" s="727">
        <v>19756.849999999999</v>
      </c>
      <c r="U40" s="728">
        <v>42333</v>
      </c>
      <c r="V40" s="727">
        <v>11169.54</v>
      </c>
      <c r="X40" s="728">
        <v>42333</v>
      </c>
      <c r="Y40" s="727">
        <v>22359.23</v>
      </c>
      <c r="AA40" s="728">
        <v>42335</v>
      </c>
      <c r="AB40" s="727">
        <v>4930.1400000000003</v>
      </c>
      <c r="AD40" s="728">
        <v>42333</v>
      </c>
      <c r="AE40" s="727">
        <v>19847.580000000002</v>
      </c>
      <c r="AG40" s="728">
        <v>41156</v>
      </c>
      <c r="AH40" s="727">
        <v>4.97</v>
      </c>
      <c r="AJ40" s="728">
        <v>41156</v>
      </c>
      <c r="AK40" s="727">
        <v>0.27300000000000002</v>
      </c>
      <c r="AM40" s="728">
        <v>41156</v>
      </c>
      <c r="AN40" s="727">
        <v>0.41184999999999999</v>
      </c>
      <c r="AP40" s="728">
        <v>41156</v>
      </c>
      <c r="AQ40" s="727">
        <v>4.5999999999999999E-2</v>
      </c>
      <c r="AS40" s="728">
        <v>42717</v>
      </c>
      <c r="AT40" s="727">
        <v>1158.54</v>
      </c>
      <c r="AV40" s="728">
        <v>42718</v>
      </c>
      <c r="AW40" s="727">
        <v>55.26</v>
      </c>
      <c r="BL40" s="728"/>
      <c r="BM40" s="728"/>
      <c r="BN40" s="728"/>
      <c r="BO40" s="728"/>
      <c r="BP40" s="728"/>
      <c r="BS40" s="728"/>
      <c r="BV40" s="728"/>
      <c r="BY40" s="728"/>
      <c r="CB40" s="728"/>
      <c r="CE40" s="728"/>
      <c r="CH40" s="728"/>
      <c r="CK40" s="728"/>
      <c r="CO40" s="728"/>
      <c r="CV40" s="728"/>
      <c r="CY40" s="728"/>
      <c r="DB40" s="728"/>
      <c r="DE40" s="728"/>
      <c r="DH40" s="728"/>
      <c r="DK40" s="728"/>
      <c r="DN40" s="728"/>
      <c r="DQ40" s="728"/>
      <c r="DT40" s="728"/>
      <c r="DW40" s="728"/>
      <c r="DZ40" s="728"/>
      <c r="EC40" s="728"/>
      <c r="EF40" s="728"/>
      <c r="EI40" s="728"/>
    </row>
    <row r="41" spans="5:139">
      <c r="E41" s="729">
        <v>42718</v>
      </c>
      <c r="F41" s="727">
        <v>1.9590000000000001</v>
      </c>
      <c r="H41" s="728">
        <v>42718</v>
      </c>
      <c r="I41" s="727">
        <v>2.7320000000000002</v>
      </c>
      <c r="K41" s="728">
        <v>42718</v>
      </c>
      <c r="L41" s="727">
        <v>3.4569999999999999</v>
      </c>
      <c r="O41" s="728">
        <v>42716</v>
      </c>
      <c r="P41" s="727">
        <v>1882.58</v>
      </c>
      <c r="R41" s="728">
        <v>42712</v>
      </c>
      <c r="S41" s="727">
        <v>19614.810000000001</v>
      </c>
      <c r="U41" s="728">
        <v>42332</v>
      </c>
      <c r="V41" s="727">
        <v>10933.99</v>
      </c>
      <c r="X41" s="728">
        <v>42332</v>
      </c>
      <c r="Y41" s="727">
        <v>21948.14</v>
      </c>
      <c r="AA41" s="728">
        <v>42334</v>
      </c>
      <c r="AB41" s="727">
        <v>4946.0200000000004</v>
      </c>
      <c r="AD41" s="728">
        <v>42332</v>
      </c>
      <c r="AE41" s="727">
        <v>19924.89</v>
      </c>
      <c r="AG41" s="728">
        <v>41155</v>
      </c>
      <c r="AH41" s="727">
        <v>4.9800000000000004</v>
      </c>
      <c r="AJ41" s="728">
        <v>41155</v>
      </c>
      <c r="AK41" s="727">
        <v>0.27600000000000002</v>
      </c>
      <c r="AM41" s="728">
        <v>41155</v>
      </c>
      <c r="AN41" s="727">
        <v>0.41435</v>
      </c>
      <c r="AP41" s="728">
        <v>41155</v>
      </c>
      <c r="AQ41" s="727">
        <v>4.5999999999999999E-2</v>
      </c>
      <c r="AS41" s="728">
        <v>42716</v>
      </c>
      <c r="AT41" s="727">
        <v>1162.22</v>
      </c>
      <c r="AV41" s="728">
        <v>42717</v>
      </c>
      <c r="AW41" s="727">
        <v>56.97</v>
      </c>
      <c r="BL41" s="728"/>
      <c r="BM41" s="728"/>
      <c r="BN41" s="728"/>
      <c r="BO41" s="728"/>
      <c r="BP41" s="728"/>
      <c r="BS41" s="728"/>
      <c r="BV41" s="728"/>
      <c r="BY41" s="728"/>
      <c r="CB41" s="728"/>
      <c r="CE41" s="728"/>
      <c r="CH41" s="728"/>
      <c r="CK41" s="728"/>
      <c r="CO41" s="728"/>
      <c r="CV41" s="728"/>
      <c r="CY41" s="728"/>
      <c r="DB41" s="728"/>
      <c r="DE41" s="728"/>
      <c r="DH41" s="728"/>
      <c r="DK41" s="728"/>
      <c r="DN41" s="728"/>
      <c r="DQ41" s="728"/>
      <c r="DT41" s="728"/>
      <c r="DW41" s="728"/>
      <c r="DZ41" s="728"/>
      <c r="EC41" s="728"/>
      <c r="EF41" s="728"/>
      <c r="EI41" s="728"/>
    </row>
    <row r="42" spans="5:139">
      <c r="E42" s="729">
        <v>42717</v>
      </c>
      <c r="F42" s="727">
        <v>1.9649999999999999</v>
      </c>
      <c r="H42" s="728">
        <v>42717</v>
      </c>
      <c r="I42" s="727">
        <v>2.81</v>
      </c>
      <c r="K42" s="728">
        <v>42717</v>
      </c>
      <c r="L42" s="727">
        <v>3.5629999999999997</v>
      </c>
      <c r="O42" s="728">
        <v>42713</v>
      </c>
      <c r="P42" s="727">
        <v>1899.76</v>
      </c>
      <c r="R42" s="728">
        <v>42711</v>
      </c>
      <c r="S42" s="727">
        <v>19549.62</v>
      </c>
      <c r="U42" s="728">
        <v>42331</v>
      </c>
      <c r="V42" s="727">
        <v>11092.31</v>
      </c>
      <c r="X42" s="728">
        <v>42331</v>
      </c>
      <c r="Y42" s="727">
        <v>22294.69</v>
      </c>
      <c r="AA42" s="728">
        <v>42333</v>
      </c>
      <c r="AB42" s="727">
        <v>4892.99</v>
      </c>
      <c r="AD42" s="728">
        <v>42328</v>
      </c>
      <c r="AE42" s="727">
        <v>19879.810000000001</v>
      </c>
      <c r="AG42" s="728">
        <v>41152</v>
      </c>
      <c r="AH42" s="727">
        <v>4.99</v>
      </c>
      <c r="AJ42" s="728">
        <v>41152</v>
      </c>
      <c r="AK42" s="727">
        <v>0.27800000000000002</v>
      </c>
      <c r="AM42" s="728">
        <v>41152</v>
      </c>
      <c r="AN42" s="727">
        <v>0.41825000000000001</v>
      </c>
      <c r="AP42" s="728">
        <v>41152</v>
      </c>
      <c r="AQ42" s="727">
        <v>4.5999999999999999E-2</v>
      </c>
      <c r="AS42" s="728">
        <v>42713</v>
      </c>
      <c r="AT42" s="727">
        <v>1159.8599999999999</v>
      </c>
      <c r="AV42" s="728">
        <v>42716</v>
      </c>
      <c r="AW42" s="727">
        <v>56.9</v>
      </c>
      <c r="BL42" s="728"/>
      <c r="BM42" s="728"/>
      <c r="BN42" s="728"/>
      <c r="BO42" s="728"/>
      <c r="BP42" s="728"/>
      <c r="BS42" s="728"/>
      <c r="BV42" s="728"/>
      <c r="BY42" s="728"/>
      <c r="CB42" s="728"/>
      <c r="CE42" s="728"/>
      <c r="CH42" s="728"/>
      <c r="CK42" s="728"/>
      <c r="CO42" s="728"/>
      <c r="CV42" s="728"/>
      <c r="CY42" s="728"/>
      <c r="DB42" s="728"/>
      <c r="DE42" s="728"/>
      <c r="DH42" s="728"/>
      <c r="DK42" s="728"/>
      <c r="DN42" s="728"/>
      <c r="DQ42" s="728"/>
      <c r="DT42" s="728"/>
      <c r="DW42" s="728"/>
      <c r="DZ42" s="728"/>
      <c r="EC42" s="728"/>
      <c r="EF42" s="728"/>
      <c r="EI42" s="728"/>
    </row>
    <row r="43" spans="5:139">
      <c r="E43" s="729">
        <v>42716</v>
      </c>
      <c r="F43" s="727">
        <v>1.9790000000000001</v>
      </c>
      <c r="H43" s="728">
        <v>42716</v>
      </c>
      <c r="I43" s="727">
        <v>2.8820000000000001</v>
      </c>
      <c r="K43" s="728">
        <v>42716</v>
      </c>
      <c r="L43" s="727">
        <v>3.6379999999999999</v>
      </c>
      <c r="O43" s="728">
        <v>42712</v>
      </c>
      <c r="P43" s="727">
        <v>1921.08</v>
      </c>
      <c r="R43" s="728">
        <v>42710</v>
      </c>
      <c r="S43" s="727">
        <v>19251.78</v>
      </c>
      <c r="U43" s="728">
        <v>42328</v>
      </c>
      <c r="V43" s="727">
        <v>11119.83</v>
      </c>
      <c r="X43" s="728">
        <v>42328</v>
      </c>
      <c r="Y43" s="727">
        <v>22140.14</v>
      </c>
      <c r="AA43" s="728">
        <v>42332</v>
      </c>
      <c r="AB43" s="727">
        <v>4820.28</v>
      </c>
      <c r="AD43" s="728">
        <v>42327</v>
      </c>
      <c r="AE43" s="727">
        <v>19859.810000000001</v>
      </c>
      <c r="AG43" s="728">
        <v>41151</v>
      </c>
      <c r="AH43" s="727">
        <v>5.04</v>
      </c>
      <c r="AJ43" s="728">
        <v>41151</v>
      </c>
      <c r="AK43" s="727">
        <v>0.28299999999999997</v>
      </c>
      <c r="AM43" s="728">
        <v>41151</v>
      </c>
      <c r="AN43" s="727">
        <v>0.42075000000000001</v>
      </c>
      <c r="AP43" s="728">
        <v>41151</v>
      </c>
      <c r="AQ43" s="727">
        <v>4.7E-2</v>
      </c>
      <c r="AS43" s="728">
        <v>42712</v>
      </c>
      <c r="AT43" s="727">
        <v>1170.78</v>
      </c>
      <c r="AV43" s="728">
        <v>42713</v>
      </c>
      <c r="AW43" s="727">
        <v>55.6</v>
      </c>
      <c r="BL43" s="728"/>
      <c r="BM43" s="728"/>
      <c r="BN43" s="728"/>
      <c r="BO43" s="728"/>
      <c r="BP43" s="728"/>
      <c r="BS43" s="728"/>
      <c r="BV43" s="728"/>
      <c r="BY43" s="728"/>
      <c r="CB43" s="728"/>
      <c r="CE43" s="728"/>
      <c r="CH43" s="728"/>
      <c r="CK43" s="728"/>
      <c r="CO43" s="728"/>
      <c r="CV43" s="728"/>
      <c r="CY43" s="728"/>
      <c r="DB43" s="728"/>
      <c r="DE43" s="728"/>
      <c r="DH43" s="728"/>
      <c r="DK43" s="728"/>
      <c r="DN43" s="728"/>
      <c r="DQ43" s="728"/>
      <c r="DT43" s="728"/>
      <c r="DW43" s="728"/>
      <c r="DZ43" s="728"/>
      <c r="EC43" s="728"/>
      <c r="EF43" s="728"/>
      <c r="EI43" s="728"/>
    </row>
    <row r="44" spans="5:139">
      <c r="E44" s="729">
        <v>42713</v>
      </c>
      <c r="F44" s="727">
        <v>1.9849999999999999</v>
      </c>
      <c r="H44" s="728">
        <v>42713</v>
      </c>
      <c r="I44" s="727">
        <v>2.8580000000000001</v>
      </c>
      <c r="K44" s="728">
        <v>42713</v>
      </c>
      <c r="L44" s="727">
        <v>3.61</v>
      </c>
      <c r="O44" s="728">
        <v>42711</v>
      </c>
      <c r="P44" s="727">
        <v>1889.51</v>
      </c>
      <c r="R44" s="728">
        <v>42709</v>
      </c>
      <c r="S44" s="727">
        <v>19216.240000000002</v>
      </c>
      <c r="U44" s="728">
        <v>42327</v>
      </c>
      <c r="V44" s="727">
        <v>11085.44</v>
      </c>
      <c r="X44" s="728">
        <v>42327</v>
      </c>
      <c r="Y44" s="727">
        <v>22191.99</v>
      </c>
      <c r="AA44" s="728">
        <v>42331</v>
      </c>
      <c r="AB44" s="727">
        <v>4889.12</v>
      </c>
      <c r="AD44" s="728">
        <v>42326</v>
      </c>
      <c r="AE44" s="727">
        <v>19649.18</v>
      </c>
      <c r="AG44" s="728">
        <v>41150</v>
      </c>
      <c r="AH44" s="727">
        <v>5.1100000000000003</v>
      </c>
      <c r="AJ44" s="728">
        <v>41150</v>
      </c>
      <c r="AK44" s="727">
        <v>0.28799999999999998</v>
      </c>
      <c r="AM44" s="728">
        <v>41150</v>
      </c>
      <c r="AN44" s="727">
        <v>0.42175000000000001</v>
      </c>
      <c r="AP44" s="728">
        <v>41150</v>
      </c>
      <c r="AQ44" s="727">
        <v>4.8000000000000001E-2</v>
      </c>
      <c r="AS44" s="728">
        <v>42711</v>
      </c>
      <c r="AT44" s="727">
        <v>1173.98</v>
      </c>
      <c r="AV44" s="728">
        <v>42712</v>
      </c>
      <c r="AW44" s="727">
        <v>55.13</v>
      </c>
      <c r="BL44" s="728"/>
      <c r="BM44" s="728"/>
      <c r="BN44" s="728"/>
      <c r="BO44" s="728"/>
      <c r="BP44" s="728"/>
      <c r="BS44" s="728"/>
      <c r="BV44" s="728"/>
      <c r="BY44" s="728"/>
      <c r="CB44" s="728"/>
      <c r="CE44" s="728"/>
      <c r="CH44" s="728"/>
      <c r="CK44" s="728"/>
      <c r="CO44" s="728"/>
      <c r="CV44" s="728"/>
      <c r="CY44" s="728"/>
      <c r="DB44" s="728"/>
      <c r="DE44" s="728"/>
      <c r="DH44" s="728"/>
      <c r="DK44" s="728"/>
      <c r="DN44" s="728"/>
      <c r="DQ44" s="728"/>
      <c r="DT44" s="728"/>
      <c r="DW44" s="728"/>
      <c r="DZ44" s="728"/>
      <c r="EC44" s="728"/>
      <c r="EF44" s="728"/>
      <c r="EI44" s="728"/>
    </row>
    <row r="45" spans="5:139">
      <c r="E45" s="729">
        <v>42712</v>
      </c>
      <c r="F45" s="727">
        <v>1.99</v>
      </c>
      <c r="H45" s="728">
        <v>42712</v>
      </c>
      <c r="I45" s="727">
        <v>2.8570000000000002</v>
      </c>
      <c r="K45" s="728">
        <v>42712</v>
      </c>
      <c r="L45" s="727">
        <v>3.6179999999999999</v>
      </c>
      <c r="O45" s="728">
        <v>42710</v>
      </c>
      <c r="P45" s="727">
        <v>1876.56</v>
      </c>
      <c r="R45" s="728">
        <v>42706</v>
      </c>
      <c r="S45" s="727">
        <v>19170.419999999998</v>
      </c>
      <c r="U45" s="728">
        <v>42326</v>
      </c>
      <c r="V45" s="727">
        <v>10959.95</v>
      </c>
      <c r="X45" s="728">
        <v>42326</v>
      </c>
      <c r="Y45" s="727">
        <v>22091.56</v>
      </c>
      <c r="AA45" s="728">
        <v>42328</v>
      </c>
      <c r="AB45" s="727">
        <v>4910.97</v>
      </c>
      <c r="AD45" s="728">
        <v>42325</v>
      </c>
      <c r="AE45" s="727">
        <v>19630.63</v>
      </c>
      <c r="AG45" s="728">
        <v>41149</v>
      </c>
      <c r="AH45" s="727">
        <v>5.1100000000000003</v>
      </c>
      <c r="AJ45" s="728">
        <v>41149</v>
      </c>
      <c r="AK45" s="727">
        <v>0.28999999999999998</v>
      </c>
      <c r="AM45" s="728">
        <v>41149</v>
      </c>
      <c r="AN45" s="727">
        <v>0.42275000000000001</v>
      </c>
      <c r="AP45" s="728">
        <v>41149</v>
      </c>
      <c r="AQ45" s="727">
        <v>4.8000000000000001E-2</v>
      </c>
      <c r="AS45" s="728">
        <v>42710</v>
      </c>
      <c r="AT45" s="727">
        <v>1169.8499999999999</v>
      </c>
      <c r="AV45" s="728">
        <v>42711</v>
      </c>
      <c r="AW45" s="727">
        <v>54.37</v>
      </c>
      <c r="BL45" s="728"/>
      <c r="BM45" s="728"/>
      <c r="BN45" s="728"/>
      <c r="BO45" s="728"/>
      <c r="BP45" s="728"/>
      <c r="BS45" s="728"/>
      <c r="BV45" s="728"/>
      <c r="BY45" s="728"/>
      <c r="CB45" s="728"/>
      <c r="CE45" s="728"/>
      <c r="CH45" s="728"/>
      <c r="CK45" s="728"/>
      <c r="CO45" s="728"/>
      <c r="CV45" s="728"/>
      <c r="CY45" s="728"/>
      <c r="DB45" s="728"/>
      <c r="DE45" s="728"/>
      <c r="DH45" s="728"/>
      <c r="DK45" s="728"/>
      <c r="DN45" s="728"/>
      <c r="DQ45" s="728"/>
      <c r="DT45" s="728"/>
      <c r="DW45" s="728"/>
      <c r="DZ45" s="728"/>
      <c r="EC45" s="728"/>
      <c r="EF45" s="728"/>
      <c r="EI45" s="728"/>
    </row>
    <row r="46" spans="5:139">
      <c r="E46" s="729">
        <v>42711</v>
      </c>
      <c r="F46" s="727">
        <v>1.956</v>
      </c>
      <c r="H46" s="728">
        <v>42711</v>
      </c>
      <c r="I46" s="727">
        <v>2.8330000000000002</v>
      </c>
      <c r="K46" s="728">
        <v>42711</v>
      </c>
      <c r="L46" s="727">
        <v>3.544</v>
      </c>
      <c r="O46" s="728">
        <v>42709</v>
      </c>
      <c r="P46" s="727">
        <v>1845.66</v>
      </c>
      <c r="R46" s="728">
        <v>42705</v>
      </c>
      <c r="S46" s="727">
        <v>19191.93</v>
      </c>
      <c r="U46" s="728">
        <v>42325</v>
      </c>
      <c r="V46" s="727">
        <v>10971.04</v>
      </c>
      <c r="X46" s="728">
        <v>42325</v>
      </c>
      <c r="Y46" s="727">
        <v>22309.39</v>
      </c>
      <c r="AA46" s="728">
        <v>42327</v>
      </c>
      <c r="AB46" s="727">
        <v>4915.1000000000004</v>
      </c>
      <c r="AD46" s="728">
        <v>42324</v>
      </c>
      <c r="AE46" s="727">
        <v>19393.689999999999</v>
      </c>
      <c r="AG46" s="728">
        <v>41148</v>
      </c>
      <c r="AH46" s="727">
        <v>5.12</v>
      </c>
      <c r="AJ46" s="728">
        <v>41148</v>
      </c>
      <c r="AK46" s="727">
        <v>0.29299999999999998</v>
      </c>
      <c r="AM46" s="728">
        <v>41145</v>
      </c>
      <c r="AN46" s="727">
        <v>0.42485000000000001</v>
      </c>
      <c r="AP46" s="728">
        <v>41145</v>
      </c>
      <c r="AQ46" s="727">
        <v>4.8000000000000001E-2</v>
      </c>
      <c r="AS46" s="728">
        <v>42709</v>
      </c>
      <c r="AT46" s="727">
        <v>1170.3800000000001</v>
      </c>
      <c r="AV46" s="728">
        <v>42710</v>
      </c>
      <c r="AW46" s="727">
        <v>55.2</v>
      </c>
      <c r="BL46" s="728"/>
      <c r="BM46" s="728"/>
      <c r="BN46" s="728"/>
      <c r="BO46" s="728"/>
      <c r="BP46" s="728"/>
      <c r="BS46" s="728"/>
      <c r="BV46" s="728"/>
      <c r="BY46" s="728"/>
      <c r="CB46" s="728"/>
      <c r="CE46" s="728"/>
      <c r="CH46" s="728"/>
      <c r="CK46" s="728"/>
      <c r="CO46" s="728"/>
      <c r="CV46" s="728"/>
      <c r="CY46" s="728"/>
      <c r="DB46" s="728"/>
      <c r="DE46" s="728"/>
      <c r="DH46" s="728"/>
      <c r="DK46" s="728"/>
      <c r="DN46" s="728"/>
      <c r="DQ46" s="728"/>
      <c r="DT46" s="728"/>
      <c r="DW46" s="728"/>
      <c r="DZ46" s="728"/>
      <c r="EC46" s="728"/>
      <c r="EF46" s="728"/>
      <c r="EI46" s="728"/>
    </row>
    <row r="47" spans="5:139">
      <c r="E47" s="729">
        <v>42710</v>
      </c>
      <c r="F47" s="727">
        <v>1.9670000000000001</v>
      </c>
      <c r="H47" s="728">
        <v>42710</v>
      </c>
      <c r="I47" s="727">
        <v>2.8759999999999999</v>
      </c>
      <c r="K47" s="728">
        <v>42710</v>
      </c>
      <c r="L47" s="727">
        <v>3.629</v>
      </c>
      <c r="O47" s="728">
        <v>42706</v>
      </c>
      <c r="P47" s="727">
        <v>1783.57</v>
      </c>
      <c r="R47" s="728">
        <v>42704</v>
      </c>
      <c r="S47" s="727">
        <v>19123.580000000002</v>
      </c>
      <c r="U47" s="728">
        <v>42324</v>
      </c>
      <c r="V47" s="727">
        <v>10713.23</v>
      </c>
      <c r="X47" s="728">
        <v>42324</v>
      </c>
      <c r="Y47" s="727">
        <v>21811.360000000001</v>
      </c>
      <c r="AA47" s="728">
        <v>42326</v>
      </c>
      <c r="AB47" s="727">
        <v>4906.72</v>
      </c>
      <c r="AD47" s="728">
        <v>42321</v>
      </c>
      <c r="AE47" s="727">
        <v>19596.91</v>
      </c>
      <c r="AG47" s="728">
        <v>41145</v>
      </c>
      <c r="AH47" s="727">
        <v>5.1100000000000003</v>
      </c>
      <c r="AJ47" s="728">
        <v>41145</v>
      </c>
      <c r="AK47" s="727">
        <v>0.29499999999999998</v>
      </c>
      <c r="AM47" s="728">
        <v>41144</v>
      </c>
      <c r="AN47" s="727">
        <v>0.42685000000000001</v>
      </c>
      <c r="AP47" s="728">
        <v>41144</v>
      </c>
      <c r="AQ47" s="727">
        <v>4.8000000000000001E-2</v>
      </c>
      <c r="AS47" s="728">
        <v>42706</v>
      </c>
      <c r="AT47" s="727">
        <v>1177.43</v>
      </c>
      <c r="AV47" s="728">
        <v>42709</v>
      </c>
      <c r="AW47" s="727">
        <v>56.08</v>
      </c>
      <c r="BL47" s="728"/>
      <c r="BM47" s="728"/>
      <c r="BN47" s="728"/>
      <c r="BO47" s="728"/>
      <c r="BP47" s="728"/>
      <c r="BS47" s="728"/>
      <c r="BV47" s="728"/>
      <c r="BY47" s="728"/>
      <c r="CB47" s="728"/>
      <c r="CE47" s="728"/>
      <c r="CH47" s="728"/>
      <c r="CK47" s="728"/>
      <c r="CO47" s="728"/>
      <c r="CV47" s="728"/>
      <c r="CY47" s="728"/>
      <c r="DB47" s="728"/>
      <c r="DE47" s="728"/>
      <c r="DH47" s="728"/>
      <c r="DK47" s="728"/>
      <c r="DN47" s="728"/>
      <c r="DQ47" s="728"/>
      <c r="DT47" s="728"/>
      <c r="DW47" s="728"/>
      <c r="DZ47" s="728"/>
      <c r="EC47" s="728"/>
      <c r="EF47" s="728"/>
      <c r="EI47" s="728"/>
    </row>
    <row r="48" spans="5:139">
      <c r="E48" s="729">
        <v>42709</v>
      </c>
      <c r="F48" s="727">
        <v>1.978</v>
      </c>
      <c r="H48" s="728">
        <v>42709</v>
      </c>
      <c r="I48" s="727">
        <v>2.972</v>
      </c>
      <c r="K48" s="728">
        <v>42709</v>
      </c>
      <c r="L48" s="727">
        <v>3.7650000000000001</v>
      </c>
      <c r="O48" s="728">
        <v>42705</v>
      </c>
      <c r="P48" s="727">
        <v>1783.94</v>
      </c>
      <c r="R48" s="728">
        <v>42703</v>
      </c>
      <c r="S48" s="727">
        <v>19121.599999999999</v>
      </c>
      <c r="U48" s="728">
        <v>42321</v>
      </c>
      <c r="V48" s="727">
        <v>10708.4</v>
      </c>
      <c r="X48" s="728">
        <v>42321</v>
      </c>
      <c r="Y48" s="727">
        <v>21842.560000000001</v>
      </c>
      <c r="AA48" s="728">
        <v>42325</v>
      </c>
      <c r="AB48" s="727">
        <v>4937.3100000000004</v>
      </c>
      <c r="AD48" s="728">
        <v>42320</v>
      </c>
      <c r="AE48" s="727">
        <v>19697.77</v>
      </c>
      <c r="AG48" s="728">
        <v>41144</v>
      </c>
      <c r="AH48" s="727">
        <v>5.1100000000000003</v>
      </c>
      <c r="AJ48" s="728">
        <v>41144</v>
      </c>
      <c r="AK48" s="727">
        <v>0.30299999999999999</v>
      </c>
      <c r="AM48" s="728">
        <v>41143</v>
      </c>
      <c r="AN48" s="727">
        <v>0.43075000000000002</v>
      </c>
      <c r="AP48" s="728">
        <v>41143</v>
      </c>
      <c r="AQ48" s="727">
        <v>4.8000000000000001E-2</v>
      </c>
      <c r="AS48" s="728">
        <v>42705</v>
      </c>
      <c r="AT48" s="727">
        <v>1171.69</v>
      </c>
      <c r="AV48" s="728">
        <v>42706</v>
      </c>
      <c r="AW48" s="727">
        <v>55.64</v>
      </c>
      <c r="BL48" s="728"/>
      <c r="BM48" s="728"/>
      <c r="BN48" s="728"/>
      <c r="BO48" s="728"/>
      <c r="BP48" s="728"/>
      <c r="BS48" s="728"/>
      <c r="BV48" s="728"/>
      <c r="BY48" s="728"/>
      <c r="CB48" s="728"/>
      <c r="CE48" s="728"/>
      <c r="CH48" s="728"/>
      <c r="CK48" s="728"/>
      <c r="CO48" s="728"/>
      <c r="CV48" s="728"/>
      <c r="CY48" s="728"/>
      <c r="DB48" s="728"/>
      <c r="DE48" s="728"/>
      <c r="DH48" s="728"/>
      <c r="DK48" s="728"/>
      <c r="DN48" s="728"/>
      <c r="DQ48" s="728"/>
      <c r="DT48" s="728"/>
      <c r="DW48" s="728"/>
      <c r="DZ48" s="728"/>
      <c r="EC48" s="728"/>
      <c r="EF48" s="728"/>
      <c r="EI48" s="728"/>
    </row>
    <row r="49" spans="5:139">
      <c r="E49" s="729">
        <v>42706</v>
      </c>
      <c r="F49" s="727">
        <v>1.984</v>
      </c>
      <c r="H49" s="728">
        <v>42706</v>
      </c>
      <c r="I49" s="727">
        <v>2.9910000000000001</v>
      </c>
      <c r="K49" s="728">
        <v>42706</v>
      </c>
      <c r="L49" s="727">
        <v>3.819</v>
      </c>
      <c r="O49" s="728">
        <v>42704</v>
      </c>
      <c r="P49" s="727">
        <v>1798.22</v>
      </c>
      <c r="R49" s="728">
        <v>42702</v>
      </c>
      <c r="S49" s="727">
        <v>19097.900000000001</v>
      </c>
      <c r="U49" s="728">
        <v>42320</v>
      </c>
      <c r="V49" s="727">
        <v>10782.63</v>
      </c>
      <c r="X49" s="728">
        <v>42320</v>
      </c>
      <c r="Y49" s="727">
        <v>21859.29</v>
      </c>
      <c r="AA49" s="728">
        <v>42324</v>
      </c>
      <c r="AB49" s="727">
        <v>4804.3100000000004</v>
      </c>
      <c r="AD49" s="728">
        <v>42319</v>
      </c>
      <c r="AE49" s="727">
        <v>19691.39</v>
      </c>
      <c r="AG49" s="728">
        <v>41143</v>
      </c>
      <c r="AH49" s="727">
        <v>5.1100000000000003</v>
      </c>
      <c r="AJ49" s="728">
        <v>41143</v>
      </c>
      <c r="AK49" s="727">
        <v>0.31</v>
      </c>
      <c r="AM49" s="728">
        <v>41142</v>
      </c>
      <c r="AN49" s="727">
        <v>0.4335</v>
      </c>
      <c r="AP49" s="728">
        <v>41142</v>
      </c>
      <c r="AQ49" s="727">
        <v>0.05</v>
      </c>
      <c r="AS49" s="728">
        <v>42704</v>
      </c>
      <c r="AT49" s="727">
        <v>1173.2</v>
      </c>
      <c r="AV49" s="728">
        <v>42705</v>
      </c>
      <c r="AW49" s="727">
        <v>55.02</v>
      </c>
      <c r="BL49" s="728"/>
      <c r="BM49" s="728"/>
      <c r="BN49" s="728"/>
      <c r="BO49" s="728"/>
      <c r="BP49" s="728"/>
      <c r="BS49" s="728"/>
      <c r="BV49" s="728"/>
      <c r="BY49" s="728"/>
      <c r="CB49" s="728"/>
      <c r="CE49" s="728"/>
      <c r="CH49" s="728"/>
      <c r="CK49" s="728"/>
      <c r="CO49" s="728"/>
      <c r="CV49" s="728"/>
      <c r="CY49" s="728"/>
      <c r="DB49" s="728"/>
      <c r="DE49" s="728"/>
      <c r="DH49" s="728"/>
      <c r="DK49" s="728"/>
      <c r="DN49" s="728"/>
      <c r="DQ49" s="728"/>
      <c r="DT49" s="728"/>
      <c r="DW49" s="728"/>
      <c r="DZ49" s="728"/>
      <c r="EC49" s="728"/>
      <c r="EF49" s="728"/>
      <c r="EI49" s="728"/>
    </row>
    <row r="50" spans="5:139">
      <c r="E50" s="729">
        <v>42705</v>
      </c>
      <c r="F50" s="727">
        <v>1.9750000000000001</v>
      </c>
      <c r="H50" s="728">
        <v>42705</v>
      </c>
      <c r="I50" s="727">
        <v>2.9660000000000002</v>
      </c>
      <c r="K50" s="728">
        <v>42705</v>
      </c>
      <c r="L50" s="727">
        <v>3.7770000000000001</v>
      </c>
      <c r="O50" s="728">
        <v>42703</v>
      </c>
      <c r="P50" s="727">
        <v>1780.04</v>
      </c>
      <c r="R50" s="728">
        <v>42699</v>
      </c>
      <c r="S50" s="727">
        <v>19152.14</v>
      </c>
      <c r="U50" s="728">
        <v>42319</v>
      </c>
      <c r="V50" s="727">
        <v>10907.87</v>
      </c>
      <c r="X50" s="728">
        <v>42319</v>
      </c>
      <c r="Y50" s="727">
        <v>22385.11</v>
      </c>
      <c r="AA50" s="728">
        <v>42321</v>
      </c>
      <c r="AB50" s="727">
        <v>4807.95</v>
      </c>
      <c r="AD50" s="728">
        <v>42318</v>
      </c>
      <c r="AE50" s="727">
        <v>19671.259999999998</v>
      </c>
      <c r="AG50" s="728">
        <v>41142</v>
      </c>
      <c r="AH50" s="727">
        <v>5.0999999999999996</v>
      </c>
      <c r="AJ50" s="728">
        <v>41142</v>
      </c>
      <c r="AK50" s="727">
        <v>0.318</v>
      </c>
      <c r="AM50" s="728">
        <v>41141</v>
      </c>
      <c r="AN50" s="727">
        <v>0.4335</v>
      </c>
      <c r="AP50" s="728">
        <v>41141</v>
      </c>
      <c r="AQ50" s="727">
        <v>0.05</v>
      </c>
      <c r="AS50" s="728">
        <v>42703</v>
      </c>
      <c r="AT50" s="727">
        <v>1188.31</v>
      </c>
      <c r="AV50" s="728">
        <v>42704</v>
      </c>
      <c r="AW50" s="727">
        <v>53.08</v>
      </c>
      <c r="BL50" s="728"/>
      <c r="BM50" s="728"/>
      <c r="BN50" s="728"/>
      <c r="BO50" s="728"/>
      <c r="BP50" s="728"/>
      <c r="BS50" s="728"/>
      <c r="BV50" s="728"/>
      <c r="BY50" s="728"/>
      <c r="CB50" s="728"/>
      <c r="CE50" s="728"/>
      <c r="CH50" s="728"/>
      <c r="CK50" s="728"/>
      <c r="CO50" s="728"/>
      <c r="CV50" s="728"/>
      <c r="CY50" s="728"/>
      <c r="DB50" s="728"/>
      <c r="DE50" s="728"/>
      <c r="DH50" s="728"/>
      <c r="DK50" s="728"/>
      <c r="DN50" s="728"/>
      <c r="DQ50" s="728"/>
      <c r="DT50" s="728"/>
      <c r="DW50" s="728"/>
      <c r="DZ50" s="728"/>
      <c r="EC50" s="728"/>
      <c r="EF50" s="728"/>
      <c r="EI50" s="728"/>
    </row>
    <row r="51" spans="5:139">
      <c r="E51" s="729">
        <v>42704</v>
      </c>
      <c r="F51" s="727">
        <v>1.944</v>
      </c>
      <c r="H51" s="728">
        <v>42704</v>
      </c>
      <c r="I51" s="727">
        <v>2.8820000000000001</v>
      </c>
      <c r="K51" s="728">
        <v>42704</v>
      </c>
      <c r="L51" s="727">
        <v>3.6509999999999998</v>
      </c>
      <c r="O51" s="728">
        <v>42702</v>
      </c>
      <c r="P51" s="727">
        <v>1776.3</v>
      </c>
      <c r="R51" s="728">
        <v>42697</v>
      </c>
      <c r="S51" s="727">
        <v>19083.18</v>
      </c>
      <c r="U51" s="728">
        <v>42318</v>
      </c>
      <c r="V51" s="727">
        <v>10832.52</v>
      </c>
      <c r="X51" s="728">
        <v>42318</v>
      </c>
      <c r="Y51" s="727">
        <v>22444</v>
      </c>
      <c r="AA51" s="728">
        <v>42320</v>
      </c>
      <c r="AB51" s="727">
        <v>4856.6499999999996</v>
      </c>
      <c r="AD51" s="728">
        <v>42317</v>
      </c>
      <c r="AE51" s="727">
        <v>19642.740000000002</v>
      </c>
      <c r="AG51" s="728">
        <v>41141</v>
      </c>
      <c r="AH51" s="727">
        <v>5.1100000000000003</v>
      </c>
      <c r="AJ51" s="728">
        <v>41141</v>
      </c>
      <c r="AK51" s="727">
        <v>0.32500000000000001</v>
      </c>
      <c r="AM51" s="728">
        <v>41138</v>
      </c>
      <c r="AN51" s="727">
        <v>0.4345</v>
      </c>
      <c r="AP51" s="728">
        <v>41138</v>
      </c>
      <c r="AQ51" s="727">
        <v>0.05</v>
      </c>
      <c r="AS51" s="728">
        <v>42702</v>
      </c>
      <c r="AT51" s="727">
        <v>1194</v>
      </c>
      <c r="AV51" s="728">
        <v>42703</v>
      </c>
      <c r="AW51" s="727">
        <v>48.74</v>
      </c>
      <c r="BL51" s="728"/>
      <c r="BM51" s="728"/>
      <c r="BN51" s="728"/>
      <c r="BO51" s="728"/>
      <c r="BP51" s="728"/>
      <c r="BS51" s="728"/>
      <c r="BV51" s="728"/>
      <c r="BY51" s="728"/>
      <c r="CB51" s="728"/>
      <c r="CE51" s="728"/>
      <c r="CH51" s="728"/>
      <c r="CK51" s="728"/>
      <c r="CO51" s="728"/>
      <c r="CV51" s="728"/>
      <c r="CY51" s="728"/>
      <c r="DB51" s="728"/>
      <c r="DE51" s="728"/>
      <c r="DH51" s="728"/>
      <c r="DK51" s="728"/>
      <c r="DN51" s="728"/>
      <c r="DQ51" s="728"/>
      <c r="DT51" s="728"/>
      <c r="DW51" s="728"/>
      <c r="DZ51" s="728"/>
      <c r="EC51" s="728"/>
      <c r="EF51" s="728"/>
      <c r="EI51" s="728"/>
    </row>
    <row r="52" spans="5:139">
      <c r="E52" s="729">
        <v>42703</v>
      </c>
      <c r="F52" s="727">
        <v>1.925</v>
      </c>
      <c r="H52" s="728">
        <v>42703</v>
      </c>
      <c r="I52" s="727">
        <v>2.8540000000000001</v>
      </c>
      <c r="K52" s="728">
        <v>42703</v>
      </c>
      <c r="L52" s="727">
        <v>3.59</v>
      </c>
      <c r="O52" s="728">
        <v>42699</v>
      </c>
      <c r="P52" s="727">
        <v>1796.3</v>
      </c>
      <c r="R52" s="728">
        <v>42696</v>
      </c>
      <c r="S52" s="727">
        <v>19023.87</v>
      </c>
      <c r="U52" s="728">
        <v>42317</v>
      </c>
      <c r="V52" s="727">
        <v>10815.45</v>
      </c>
      <c r="X52" s="728">
        <v>42317</v>
      </c>
      <c r="Y52" s="727">
        <v>22107.3</v>
      </c>
      <c r="AA52" s="728">
        <v>42319</v>
      </c>
      <c r="AB52" s="727">
        <v>4952.51</v>
      </c>
      <c r="AD52" s="728">
        <v>42314</v>
      </c>
      <c r="AE52" s="727">
        <v>19265.599999999999</v>
      </c>
      <c r="AG52" s="728">
        <v>41138</v>
      </c>
      <c r="AH52" s="727">
        <v>5.1100000000000003</v>
      </c>
      <c r="AJ52" s="728">
        <v>41138</v>
      </c>
      <c r="AK52" s="727">
        <v>0.33400000000000002</v>
      </c>
      <c r="AM52" s="728">
        <v>41137</v>
      </c>
      <c r="AN52" s="727">
        <v>0.4335</v>
      </c>
      <c r="AP52" s="728">
        <v>41137</v>
      </c>
      <c r="AQ52" s="727">
        <v>0.05</v>
      </c>
      <c r="AS52" s="728">
        <v>42699</v>
      </c>
      <c r="AT52" s="727">
        <v>1183.56</v>
      </c>
      <c r="AV52" s="728">
        <v>42702</v>
      </c>
      <c r="AW52" s="727">
        <v>50.6</v>
      </c>
      <c r="BL52" s="728"/>
      <c r="BM52" s="728"/>
      <c r="BN52" s="728"/>
      <c r="BO52" s="728"/>
      <c r="BP52" s="728"/>
      <c r="BS52" s="728"/>
      <c r="BV52" s="728"/>
      <c r="BY52" s="728"/>
      <c r="CB52" s="728"/>
      <c r="CE52" s="728"/>
      <c r="CH52" s="728"/>
      <c r="CK52" s="728"/>
      <c r="CO52" s="728"/>
      <c r="CV52" s="728"/>
      <c r="CY52" s="728"/>
      <c r="DB52" s="728"/>
      <c r="DE52" s="728"/>
      <c r="DH52" s="728"/>
      <c r="DK52" s="728"/>
      <c r="DN52" s="728"/>
      <c r="DQ52" s="728"/>
      <c r="DT52" s="728"/>
      <c r="DW52" s="728"/>
      <c r="DZ52" s="728"/>
      <c r="EC52" s="728"/>
      <c r="EF52" s="728"/>
      <c r="EI52" s="728"/>
    </row>
    <row r="53" spans="5:139">
      <c r="E53" s="729">
        <v>42702</v>
      </c>
      <c r="F53" s="727">
        <v>1.9079999999999999</v>
      </c>
      <c r="H53" s="728">
        <v>42702</v>
      </c>
      <c r="I53" s="727">
        <v>2.8040000000000003</v>
      </c>
      <c r="K53" s="728">
        <v>42702</v>
      </c>
      <c r="L53" s="727">
        <v>3.5019999999999998</v>
      </c>
      <c r="O53" s="728">
        <v>42698</v>
      </c>
      <c r="P53" s="727">
        <v>1807.27</v>
      </c>
      <c r="R53" s="728">
        <v>42695</v>
      </c>
      <c r="S53" s="727">
        <v>18956.689999999999</v>
      </c>
      <c r="U53" s="728">
        <v>42314</v>
      </c>
      <c r="V53" s="727">
        <v>10988.03</v>
      </c>
      <c r="X53" s="728">
        <v>42314</v>
      </c>
      <c r="Y53" s="727">
        <v>22529.94</v>
      </c>
      <c r="AA53" s="728">
        <v>42318</v>
      </c>
      <c r="AB53" s="727">
        <v>4912.16</v>
      </c>
      <c r="AD53" s="728">
        <v>42313</v>
      </c>
      <c r="AE53" s="727">
        <v>19116.41</v>
      </c>
      <c r="AG53" s="728">
        <v>41137</v>
      </c>
      <c r="AH53" s="727">
        <v>5.1100000000000003</v>
      </c>
      <c r="AJ53" s="728">
        <v>41137</v>
      </c>
      <c r="AK53" s="727">
        <v>0.33900000000000002</v>
      </c>
      <c r="AM53" s="728">
        <v>41136</v>
      </c>
      <c r="AN53" s="727">
        <v>0.4345</v>
      </c>
      <c r="AP53" s="728">
        <v>41136</v>
      </c>
      <c r="AQ53" s="727">
        <v>0.05</v>
      </c>
      <c r="AS53" s="728">
        <v>42698</v>
      </c>
      <c r="AT53" s="727">
        <v>1181.67</v>
      </c>
      <c r="AV53" s="728">
        <v>42699</v>
      </c>
      <c r="AW53" s="727">
        <v>49.65</v>
      </c>
      <c r="BL53" s="728"/>
      <c r="BM53" s="728"/>
      <c r="BN53" s="728"/>
      <c r="BO53" s="728"/>
      <c r="BP53" s="728"/>
      <c r="BS53" s="728"/>
      <c r="BV53" s="728"/>
      <c r="BY53" s="728"/>
      <c r="CB53" s="728"/>
      <c r="CE53" s="728"/>
      <c r="CH53" s="728"/>
      <c r="CK53" s="728"/>
      <c r="CO53" s="728"/>
      <c r="CV53" s="728"/>
      <c r="CY53" s="728"/>
      <c r="DB53" s="728"/>
      <c r="DE53" s="728"/>
      <c r="DH53" s="728"/>
      <c r="DK53" s="728"/>
      <c r="DN53" s="728"/>
      <c r="DQ53" s="728"/>
      <c r="DT53" s="728"/>
      <c r="DW53" s="728"/>
      <c r="DZ53" s="728"/>
      <c r="EC53" s="728"/>
      <c r="EF53" s="728"/>
      <c r="EI53" s="728"/>
    </row>
    <row r="54" spans="5:139">
      <c r="E54" s="729">
        <v>42699</v>
      </c>
      <c r="F54" s="727">
        <v>1.9220000000000002</v>
      </c>
      <c r="H54" s="728">
        <v>42699</v>
      </c>
      <c r="I54" s="727">
        <v>2.8490000000000002</v>
      </c>
      <c r="K54" s="728">
        <v>42699</v>
      </c>
      <c r="L54" s="727">
        <v>3.5540000000000003</v>
      </c>
      <c r="O54" s="728">
        <v>42697</v>
      </c>
      <c r="P54" s="727">
        <v>1796.63</v>
      </c>
      <c r="R54" s="728">
        <v>42692</v>
      </c>
      <c r="S54" s="727">
        <v>18867.93</v>
      </c>
      <c r="U54" s="728">
        <v>42313</v>
      </c>
      <c r="V54" s="727">
        <v>10887.74</v>
      </c>
      <c r="X54" s="728">
        <v>42313</v>
      </c>
      <c r="Y54" s="727">
        <v>22223.7</v>
      </c>
      <c r="AA54" s="728">
        <v>42317</v>
      </c>
      <c r="AB54" s="727">
        <v>4911.17</v>
      </c>
      <c r="AD54" s="728">
        <v>42312</v>
      </c>
      <c r="AE54" s="727">
        <v>18926.91</v>
      </c>
      <c r="AG54" s="728">
        <v>41135</v>
      </c>
      <c r="AH54" s="727">
        <v>5.1100000000000003</v>
      </c>
      <c r="AJ54" s="728">
        <v>41136</v>
      </c>
      <c r="AK54" s="727">
        <v>0.34100000000000003</v>
      </c>
      <c r="AM54" s="728">
        <v>41135</v>
      </c>
      <c r="AN54" s="727">
        <v>0.4365</v>
      </c>
      <c r="AP54" s="728">
        <v>41135</v>
      </c>
      <c r="AQ54" s="727">
        <v>5.1999999999999998E-2</v>
      </c>
      <c r="AS54" s="728">
        <v>42697</v>
      </c>
      <c r="AT54" s="727">
        <v>1188.32</v>
      </c>
      <c r="AV54" s="728">
        <v>42698</v>
      </c>
      <c r="AW54" s="727">
        <v>51.41</v>
      </c>
      <c r="BL54" s="728"/>
      <c r="BM54" s="728"/>
      <c r="BN54" s="728"/>
      <c r="BO54" s="728"/>
      <c r="BP54" s="728"/>
      <c r="BS54" s="728"/>
      <c r="BV54" s="728"/>
      <c r="BY54" s="728"/>
      <c r="CB54" s="728"/>
      <c r="CE54" s="728"/>
      <c r="CH54" s="728"/>
      <c r="CK54" s="728"/>
      <c r="CO54" s="728"/>
      <c r="CV54" s="728"/>
      <c r="CY54" s="728"/>
      <c r="DB54" s="728"/>
      <c r="DE54" s="728"/>
      <c r="DH54" s="728"/>
      <c r="DK54" s="728"/>
      <c r="DN54" s="728"/>
      <c r="DQ54" s="728"/>
      <c r="DT54" s="728"/>
      <c r="DW54" s="728"/>
      <c r="DZ54" s="728"/>
      <c r="EC54" s="728"/>
      <c r="EF54" s="728"/>
      <c r="EI54" s="728"/>
    </row>
    <row r="55" spans="5:139">
      <c r="E55" s="729">
        <v>42698</v>
      </c>
      <c r="F55" s="727">
        <v>1.925</v>
      </c>
      <c r="H55" s="728">
        <v>42698</v>
      </c>
      <c r="I55" s="727">
        <v>2.91</v>
      </c>
      <c r="K55" s="728">
        <v>42698</v>
      </c>
      <c r="L55" s="727">
        <v>3.6040000000000001</v>
      </c>
      <c r="O55" s="728">
        <v>42696</v>
      </c>
      <c r="P55" s="727">
        <v>1775.66</v>
      </c>
      <c r="R55" s="728">
        <v>42691</v>
      </c>
      <c r="S55" s="727">
        <v>18903.82</v>
      </c>
      <c r="U55" s="728">
        <v>42312</v>
      </c>
      <c r="V55" s="727">
        <v>10845.24</v>
      </c>
      <c r="X55" s="728">
        <v>42312</v>
      </c>
      <c r="Y55" s="727">
        <v>22312.63</v>
      </c>
      <c r="AA55" s="728">
        <v>42314</v>
      </c>
      <c r="AB55" s="727">
        <v>4984.1499999999996</v>
      </c>
      <c r="AD55" s="728">
        <v>42310</v>
      </c>
      <c r="AE55" s="727">
        <v>18683.240000000002</v>
      </c>
      <c r="AG55" s="728">
        <v>41134</v>
      </c>
      <c r="AH55" s="727">
        <v>5.1100000000000003</v>
      </c>
      <c r="AJ55" s="728">
        <v>41135</v>
      </c>
      <c r="AK55" s="727">
        <v>0.34499999999999997</v>
      </c>
      <c r="AM55" s="728">
        <v>41134</v>
      </c>
      <c r="AN55" s="727">
        <v>0.4345</v>
      </c>
      <c r="AP55" s="728">
        <v>41134</v>
      </c>
      <c r="AQ55" s="727">
        <v>5.1999999999999998E-2</v>
      </c>
      <c r="AS55" s="728">
        <v>42696</v>
      </c>
      <c r="AT55" s="727">
        <v>1212.32</v>
      </c>
      <c r="AV55" s="728">
        <v>42697</v>
      </c>
      <c r="AW55" s="727">
        <v>51.44</v>
      </c>
      <c r="BL55" s="728"/>
      <c r="BM55" s="728"/>
      <c r="BN55" s="728"/>
      <c r="BO55" s="728"/>
      <c r="BP55" s="728"/>
      <c r="BS55" s="728"/>
      <c r="BV55" s="728"/>
      <c r="BY55" s="728"/>
      <c r="CB55" s="728"/>
      <c r="CE55" s="728"/>
      <c r="CH55" s="728"/>
      <c r="CK55" s="728"/>
      <c r="CO55" s="728"/>
      <c r="CV55" s="728"/>
      <c r="CY55" s="728"/>
      <c r="DB55" s="728"/>
      <c r="DE55" s="728"/>
      <c r="DH55" s="728"/>
      <c r="DK55" s="728"/>
      <c r="DN55" s="728"/>
      <c r="DQ55" s="728"/>
      <c r="DT55" s="728"/>
      <c r="DW55" s="728"/>
      <c r="DZ55" s="728"/>
      <c r="EC55" s="728"/>
      <c r="EF55" s="728"/>
      <c r="EI55" s="728"/>
    </row>
    <row r="56" spans="5:139">
      <c r="E56" s="729">
        <v>42697</v>
      </c>
      <c r="F56" s="727">
        <v>1.911</v>
      </c>
      <c r="H56" s="728">
        <v>42697</v>
      </c>
      <c r="I56" s="727">
        <v>2.948</v>
      </c>
      <c r="K56" s="728">
        <v>42697</v>
      </c>
      <c r="L56" s="727">
        <v>3.6589999999999998</v>
      </c>
      <c r="O56" s="728">
        <v>42695</v>
      </c>
      <c r="P56" s="727">
        <v>1756.35</v>
      </c>
      <c r="R56" s="728">
        <v>42690</v>
      </c>
      <c r="S56" s="727">
        <v>18868.14</v>
      </c>
      <c r="U56" s="728">
        <v>42311</v>
      </c>
      <c r="V56" s="727">
        <v>10951.15</v>
      </c>
      <c r="X56" s="728">
        <v>42311</v>
      </c>
      <c r="Y56" s="727">
        <v>22459.45</v>
      </c>
      <c r="AA56" s="728">
        <v>42313</v>
      </c>
      <c r="AB56" s="727">
        <v>4980.04</v>
      </c>
      <c r="AD56" s="728">
        <v>42307</v>
      </c>
      <c r="AE56" s="727">
        <v>19083.099999999999</v>
      </c>
      <c r="AG56" s="728">
        <v>41131</v>
      </c>
      <c r="AH56" s="727">
        <v>5.1100000000000003</v>
      </c>
      <c r="AJ56" s="728">
        <v>41134</v>
      </c>
      <c r="AK56" s="727">
        <v>0.34899999999999998</v>
      </c>
      <c r="AM56" s="728">
        <v>41131</v>
      </c>
      <c r="AN56" s="727">
        <v>0.437</v>
      </c>
      <c r="AP56" s="728">
        <v>41131</v>
      </c>
      <c r="AQ56" s="727">
        <v>5.1999999999999998E-2</v>
      </c>
      <c r="AS56" s="728">
        <v>42695</v>
      </c>
      <c r="AT56" s="727">
        <v>1214.23</v>
      </c>
      <c r="AV56" s="728">
        <v>42696</v>
      </c>
      <c r="AW56" s="727">
        <v>51.57</v>
      </c>
      <c r="BL56" s="728"/>
      <c r="BM56" s="728"/>
      <c r="BN56" s="728"/>
      <c r="BO56" s="728"/>
      <c r="BP56" s="728"/>
      <c r="BS56" s="728"/>
      <c r="BV56" s="728"/>
      <c r="BY56" s="728"/>
      <c r="CB56" s="728"/>
      <c r="CE56" s="728"/>
      <c r="CH56" s="728"/>
      <c r="CK56" s="728"/>
      <c r="CO56" s="728"/>
      <c r="CV56" s="728"/>
      <c r="CY56" s="728"/>
      <c r="DB56" s="728"/>
      <c r="DE56" s="728"/>
      <c r="DH56" s="728"/>
      <c r="DK56" s="728"/>
      <c r="DN56" s="728"/>
      <c r="DQ56" s="728"/>
      <c r="DT56" s="728"/>
      <c r="DW56" s="728"/>
      <c r="DZ56" s="728"/>
      <c r="EC56" s="728"/>
      <c r="EF56" s="728"/>
      <c r="EI56" s="728"/>
    </row>
    <row r="57" spans="5:139">
      <c r="E57" s="729">
        <v>42696</v>
      </c>
      <c r="F57" s="727">
        <v>1.8719999999999999</v>
      </c>
      <c r="H57" s="728">
        <v>42696</v>
      </c>
      <c r="I57" s="727">
        <v>2.8149999999999999</v>
      </c>
      <c r="K57" s="728">
        <v>42696</v>
      </c>
      <c r="L57" s="727">
        <v>3.5150000000000001</v>
      </c>
      <c r="O57" s="728">
        <v>42692</v>
      </c>
      <c r="P57" s="727">
        <v>1725.74</v>
      </c>
      <c r="R57" s="728">
        <v>42689</v>
      </c>
      <c r="S57" s="727">
        <v>18923.060000000001</v>
      </c>
      <c r="U57" s="728">
        <v>42310</v>
      </c>
      <c r="V57" s="727">
        <v>10950.67</v>
      </c>
      <c r="X57" s="728">
        <v>42310</v>
      </c>
      <c r="Y57" s="727">
        <v>22482.39</v>
      </c>
      <c r="AA57" s="728">
        <v>42312</v>
      </c>
      <c r="AB57" s="727">
        <v>4948.29</v>
      </c>
      <c r="AD57" s="728">
        <v>42306</v>
      </c>
      <c r="AE57" s="727">
        <v>18935.71</v>
      </c>
      <c r="AG57" s="728">
        <v>41130</v>
      </c>
      <c r="AH57" s="727">
        <v>5.1100000000000003</v>
      </c>
      <c r="AJ57" s="728">
        <v>41131</v>
      </c>
      <c r="AK57" s="727">
        <v>0.35299999999999998</v>
      </c>
      <c r="AM57" s="728">
        <v>41130</v>
      </c>
      <c r="AN57" s="727">
        <v>0.4375</v>
      </c>
      <c r="AP57" s="728">
        <v>41130</v>
      </c>
      <c r="AQ57" s="727">
        <v>5.1999999999999998E-2</v>
      </c>
      <c r="AS57" s="728">
        <v>42692</v>
      </c>
      <c r="AT57" s="727">
        <v>1207.8900000000001</v>
      </c>
      <c r="AV57" s="728">
        <v>42695</v>
      </c>
      <c r="AW57" s="727">
        <v>51.5</v>
      </c>
      <c r="BL57" s="728"/>
      <c r="BM57" s="728"/>
      <c r="BN57" s="728"/>
      <c r="BO57" s="728"/>
      <c r="BP57" s="728"/>
      <c r="BS57" s="728"/>
      <c r="BV57" s="728"/>
      <c r="BY57" s="728"/>
      <c r="CB57" s="728"/>
      <c r="CE57" s="728"/>
      <c r="CH57" s="728"/>
      <c r="CK57" s="728"/>
      <c r="CO57" s="728"/>
      <c r="CV57" s="728"/>
      <c r="CY57" s="728"/>
      <c r="DB57" s="728"/>
      <c r="DE57" s="728"/>
      <c r="DH57" s="728"/>
      <c r="DK57" s="728"/>
      <c r="DN57" s="728"/>
      <c r="DQ57" s="728"/>
      <c r="DT57" s="728"/>
      <c r="DW57" s="728"/>
      <c r="DZ57" s="728"/>
      <c r="EC57" s="728"/>
      <c r="EF57" s="728"/>
      <c r="EI57" s="728"/>
    </row>
    <row r="58" spans="5:139">
      <c r="E58" s="729">
        <v>42695</v>
      </c>
      <c r="F58" s="727">
        <v>1.881</v>
      </c>
      <c r="H58" s="728">
        <v>42695</v>
      </c>
      <c r="I58" s="727">
        <v>2.847</v>
      </c>
      <c r="K58" s="728">
        <v>42695</v>
      </c>
      <c r="L58" s="727">
        <v>3.5460000000000003</v>
      </c>
      <c r="O58" s="728">
        <v>42691</v>
      </c>
      <c r="P58" s="727">
        <v>1742.39</v>
      </c>
      <c r="R58" s="728">
        <v>42688</v>
      </c>
      <c r="S58" s="727">
        <v>18868.689999999999</v>
      </c>
      <c r="U58" s="728">
        <v>42307</v>
      </c>
      <c r="V58" s="727">
        <v>10850.14</v>
      </c>
      <c r="X58" s="728">
        <v>42307</v>
      </c>
      <c r="Y58" s="727">
        <v>22442.51</v>
      </c>
      <c r="AA58" s="728">
        <v>42311</v>
      </c>
      <c r="AB58" s="727">
        <v>4936.18</v>
      </c>
      <c r="AD58" s="728">
        <v>42305</v>
      </c>
      <c r="AE58" s="727">
        <v>18903.02</v>
      </c>
      <c r="AG58" s="728">
        <v>41129</v>
      </c>
      <c r="AH58" s="727">
        <v>5.1100000000000003</v>
      </c>
      <c r="AJ58" s="728">
        <v>41130</v>
      </c>
      <c r="AK58" s="727">
        <v>0.36</v>
      </c>
      <c r="AM58" s="728">
        <v>41129</v>
      </c>
      <c r="AN58" s="727">
        <v>0.43675000000000003</v>
      </c>
      <c r="AP58" s="728">
        <v>41129</v>
      </c>
      <c r="AQ58" s="727">
        <v>5.1999999999999998E-2</v>
      </c>
      <c r="AS58" s="728">
        <v>42691</v>
      </c>
      <c r="AT58" s="727">
        <v>1216.42</v>
      </c>
      <c r="AV58" s="728">
        <v>42692</v>
      </c>
      <c r="AW58" s="727">
        <v>49.53</v>
      </c>
      <c r="BL58" s="728"/>
      <c r="BM58" s="728"/>
      <c r="BN58" s="728"/>
      <c r="BO58" s="728"/>
      <c r="BP58" s="728"/>
      <c r="BS58" s="728"/>
      <c r="BV58" s="728"/>
      <c r="BY58" s="728"/>
      <c r="CB58" s="728"/>
      <c r="CE58" s="728"/>
      <c r="CH58" s="728"/>
      <c r="CK58" s="728"/>
      <c r="CO58" s="728"/>
      <c r="CV58" s="728"/>
      <c r="CY58" s="728"/>
      <c r="DB58" s="728"/>
      <c r="DE58" s="728"/>
      <c r="DH58" s="728"/>
      <c r="DK58" s="728"/>
      <c r="DN58" s="728"/>
      <c r="DQ58" s="728"/>
      <c r="DT58" s="728"/>
      <c r="DW58" s="728"/>
      <c r="DZ58" s="728"/>
      <c r="EC58" s="728"/>
      <c r="EF58" s="728"/>
      <c r="EI58" s="728"/>
    </row>
    <row r="59" spans="5:139">
      <c r="E59" s="729">
        <v>42692</v>
      </c>
      <c r="F59" s="727">
        <v>1.883</v>
      </c>
      <c r="H59" s="728">
        <v>42692</v>
      </c>
      <c r="I59" s="727">
        <v>2.9470000000000001</v>
      </c>
      <c r="K59" s="728">
        <v>42692</v>
      </c>
      <c r="L59" s="727">
        <v>3.7010000000000001</v>
      </c>
      <c r="O59" s="728">
        <v>42690</v>
      </c>
      <c r="P59" s="727">
        <v>1758.54</v>
      </c>
      <c r="R59" s="728">
        <v>42685</v>
      </c>
      <c r="S59" s="727">
        <v>18847.66</v>
      </c>
      <c r="U59" s="728">
        <v>42306</v>
      </c>
      <c r="V59" s="727">
        <v>10800.84</v>
      </c>
      <c r="X59" s="728">
        <v>42306</v>
      </c>
      <c r="Y59" s="727">
        <v>22442.69</v>
      </c>
      <c r="AA59" s="728">
        <v>42310</v>
      </c>
      <c r="AB59" s="727">
        <v>4916.21</v>
      </c>
      <c r="AD59" s="728">
        <v>42304</v>
      </c>
      <c r="AE59" s="727">
        <v>18777.04</v>
      </c>
      <c r="AG59" s="728">
        <v>41128</v>
      </c>
      <c r="AH59" s="727">
        <v>5.1100000000000003</v>
      </c>
      <c r="AJ59" s="728">
        <v>41129</v>
      </c>
      <c r="AK59" s="727">
        <v>0.36599999999999999</v>
      </c>
      <c r="AM59" s="728">
        <v>41128</v>
      </c>
      <c r="AN59" s="727">
        <v>0.43785000000000002</v>
      </c>
      <c r="AP59" s="728">
        <v>41128</v>
      </c>
      <c r="AQ59" s="727">
        <v>5.1999999999999998E-2</v>
      </c>
      <c r="AS59" s="728">
        <v>42690</v>
      </c>
      <c r="AT59" s="727">
        <v>1224.99</v>
      </c>
      <c r="AV59" s="728">
        <v>42691</v>
      </c>
      <c r="AW59" s="727">
        <v>49.15</v>
      </c>
      <c r="BL59" s="728"/>
      <c r="BM59" s="728"/>
      <c r="BN59" s="728"/>
      <c r="BO59" s="728"/>
      <c r="BP59" s="728"/>
      <c r="BS59" s="728"/>
      <c r="BV59" s="728"/>
      <c r="BY59" s="728"/>
      <c r="CB59" s="728"/>
      <c r="CE59" s="728"/>
      <c r="CH59" s="728"/>
      <c r="CK59" s="728"/>
      <c r="CO59" s="728"/>
      <c r="CV59" s="728"/>
      <c r="CY59" s="728"/>
      <c r="DB59" s="728"/>
      <c r="DE59" s="728"/>
      <c r="DH59" s="728"/>
      <c r="DK59" s="728"/>
      <c r="DN59" s="728"/>
      <c r="DQ59" s="728"/>
      <c r="DT59" s="728"/>
      <c r="DW59" s="728"/>
      <c r="DZ59" s="728"/>
      <c r="EC59" s="728"/>
      <c r="EF59" s="728"/>
      <c r="EI59" s="728"/>
    </row>
    <row r="60" spans="5:139">
      <c r="E60" s="729">
        <v>42691</v>
      </c>
      <c r="F60" s="727">
        <v>1.875</v>
      </c>
      <c r="H60" s="728">
        <v>42691</v>
      </c>
      <c r="I60" s="727">
        <v>2.907</v>
      </c>
      <c r="K60" s="728">
        <v>42691</v>
      </c>
      <c r="L60" s="727">
        <v>3.661</v>
      </c>
      <c r="O60" s="728">
        <v>42689</v>
      </c>
      <c r="P60" s="727">
        <v>1754.02</v>
      </c>
      <c r="R60" s="728">
        <v>42684</v>
      </c>
      <c r="S60" s="727">
        <v>18807.88</v>
      </c>
      <c r="U60" s="728">
        <v>42305</v>
      </c>
      <c r="V60" s="727">
        <v>10831.96</v>
      </c>
      <c r="X60" s="728">
        <v>42305</v>
      </c>
      <c r="Y60" s="727">
        <v>22686.240000000002</v>
      </c>
      <c r="AA60" s="728">
        <v>42307</v>
      </c>
      <c r="AB60" s="727">
        <v>4897.66</v>
      </c>
      <c r="AD60" s="728">
        <v>42303</v>
      </c>
      <c r="AE60" s="727">
        <v>18947.12</v>
      </c>
      <c r="AG60" s="728">
        <v>41127</v>
      </c>
      <c r="AH60" s="727">
        <v>5.1100000000000003</v>
      </c>
      <c r="AJ60" s="728">
        <v>41128</v>
      </c>
      <c r="AK60" s="727">
        <v>0.37</v>
      </c>
      <c r="AM60" s="728">
        <v>41127</v>
      </c>
      <c r="AN60" s="727">
        <v>0.43885000000000002</v>
      </c>
      <c r="AP60" s="728">
        <v>41127</v>
      </c>
      <c r="AQ60" s="727">
        <v>5.3999999999999999E-2</v>
      </c>
      <c r="AS60" s="728">
        <v>42689</v>
      </c>
      <c r="AT60" s="727">
        <v>1228.73</v>
      </c>
      <c r="AV60" s="728">
        <v>42690</v>
      </c>
      <c r="AW60" s="727">
        <v>49.07</v>
      </c>
      <c r="BL60" s="728"/>
      <c r="BM60" s="728"/>
      <c r="BN60" s="728"/>
      <c r="BO60" s="728"/>
      <c r="BP60" s="728"/>
      <c r="BS60" s="728"/>
      <c r="BV60" s="728"/>
      <c r="BY60" s="728"/>
      <c r="CB60" s="728"/>
      <c r="CE60" s="728"/>
      <c r="CH60" s="728"/>
      <c r="CK60" s="728"/>
      <c r="CO60" s="728"/>
      <c r="CV60" s="728"/>
      <c r="CY60" s="728"/>
      <c r="DB60" s="728"/>
      <c r="DE60" s="728"/>
      <c r="DH60" s="728"/>
      <c r="DK60" s="728"/>
      <c r="DN60" s="728"/>
      <c r="DQ60" s="728"/>
      <c r="DT60" s="728"/>
      <c r="DW60" s="728"/>
      <c r="DZ60" s="728"/>
      <c r="EC60" s="728"/>
      <c r="EF60" s="728"/>
      <c r="EI60" s="728"/>
    </row>
    <row r="61" spans="5:139">
      <c r="E61" s="729">
        <v>42690</v>
      </c>
      <c r="F61" s="727">
        <v>1.821</v>
      </c>
      <c r="H61" s="728">
        <v>42690</v>
      </c>
      <c r="I61" s="727">
        <v>2.8650000000000002</v>
      </c>
      <c r="K61" s="728">
        <v>42690</v>
      </c>
      <c r="L61" s="727">
        <v>3.5979999999999999</v>
      </c>
      <c r="O61" s="728">
        <v>42688</v>
      </c>
      <c r="P61" s="727">
        <v>1753.86</v>
      </c>
      <c r="R61" s="728">
        <v>42683</v>
      </c>
      <c r="S61" s="727">
        <v>18589.689999999999</v>
      </c>
      <c r="U61" s="728">
        <v>42304</v>
      </c>
      <c r="V61" s="727">
        <v>10692.19</v>
      </c>
      <c r="X61" s="728">
        <v>42304</v>
      </c>
      <c r="Y61" s="727">
        <v>22369.919999999998</v>
      </c>
      <c r="AA61" s="728">
        <v>42306</v>
      </c>
      <c r="AB61" s="727">
        <v>4885.82</v>
      </c>
      <c r="AD61" s="728">
        <v>42300</v>
      </c>
      <c r="AE61" s="727">
        <v>18825.3</v>
      </c>
      <c r="AG61" s="728">
        <v>41124</v>
      </c>
      <c r="AH61" s="727">
        <v>5.12</v>
      </c>
      <c r="AJ61" s="728">
        <v>41127</v>
      </c>
      <c r="AK61" s="727">
        <v>0.374</v>
      </c>
      <c r="AM61" s="728">
        <v>41124</v>
      </c>
      <c r="AN61" s="727">
        <v>0.43935000000000002</v>
      </c>
      <c r="AP61" s="728">
        <v>41124</v>
      </c>
      <c r="AQ61" s="727">
        <v>5.3999999999999999E-2</v>
      </c>
      <c r="AS61" s="728">
        <v>42688</v>
      </c>
      <c r="AT61" s="727">
        <v>1221.3499999999999</v>
      </c>
      <c r="AV61" s="728">
        <v>42689</v>
      </c>
      <c r="AW61" s="727">
        <v>49.34</v>
      </c>
      <c r="BL61" s="728"/>
      <c r="BM61" s="728"/>
      <c r="BN61" s="728"/>
      <c r="BO61" s="728"/>
      <c r="BP61" s="728"/>
      <c r="BS61" s="728"/>
      <c r="BV61" s="728"/>
      <c r="BY61" s="728"/>
      <c r="CB61" s="728"/>
      <c r="CE61" s="728"/>
      <c r="CH61" s="728"/>
      <c r="CK61" s="728"/>
      <c r="CO61" s="728"/>
      <c r="CV61" s="728"/>
      <c r="CY61" s="728"/>
      <c r="DB61" s="728"/>
      <c r="DE61" s="728"/>
      <c r="DH61" s="728"/>
      <c r="DK61" s="728"/>
      <c r="DN61" s="728"/>
      <c r="DQ61" s="728"/>
      <c r="DT61" s="728"/>
      <c r="DW61" s="728"/>
      <c r="DZ61" s="728"/>
      <c r="EC61" s="728"/>
      <c r="EF61" s="728"/>
      <c r="EI61" s="728"/>
    </row>
    <row r="62" spans="5:139">
      <c r="E62" s="729">
        <v>42689</v>
      </c>
      <c r="F62" s="727">
        <v>1.829</v>
      </c>
      <c r="H62" s="728">
        <v>42689</v>
      </c>
      <c r="I62" s="727">
        <v>2.8040000000000003</v>
      </c>
      <c r="K62" s="728">
        <v>42689</v>
      </c>
      <c r="L62" s="727">
        <v>3.5009999999999999</v>
      </c>
      <c r="O62" s="728">
        <v>42684</v>
      </c>
      <c r="P62" s="727">
        <v>1796.75</v>
      </c>
      <c r="R62" s="728">
        <v>42682</v>
      </c>
      <c r="S62" s="727">
        <v>18332.740000000002</v>
      </c>
      <c r="U62" s="728">
        <v>42303</v>
      </c>
      <c r="V62" s="727">
        <v>10801.34</v>
      </c>
      <c r="X62" s="728">
        <v>42303</v>
      </c>
      <c r="Y62" s="727">
        <v>22629.64</v>
      </c>
      <c r="AA62" s="728">
        <v>42305</v>
      </c>
      <c r="AB62" s="727">
        <v>4890.58</v>
      </c>
      <c r="AD62" s="728">
        <v>42299</v>
      </c>
      <c r="AE62" s="727">
        <v>18435.87</v>
      </c>
      <c r="AG62" s="728">
        <v>41123</v>
      </c>
      <c r="AH62" s="727">
        <v>5.1100000000000003</v>
      </c>
      <c r="AJ62" s="728">
        <v>41124</v>
      </c>
      <c r="AK62" s="727">
        <v>0.375</v>
      </c>
      <c r="AM62" s="728">
        <v>41123</v>
      </c>
      <c r="AN62" s="727">
        <v>0.44185000000000002</v>
      </c>
      <c r="AP62" s="728">
        <v>41123</v>
      </c>
      <c r="AQ62" s="727">
        <v>5.6000000000000001E-2</v>
      </c>
      <c r="AS62" s="728">
        <v>42685</v>
      </c>
      <c r="AT62" s="727">
        <v>1227.6400000000001</v>
      </c>
      <c r="AV62" s="728">
        <v>42688</v>
      </c>
      <c r="AW62" s="727">
        <v>46.97</v>
      </c>
      <c r="BL62" s="728"/>
      <c r="BM62" s="728"/>
      <c r="BN62" s="728"/>
      <c r="BO62" s="728"/>
      <c r="BP62" s="728"/>
      <c r="BS62" s="728"/>
      <c r="BV62" s="728"/>
      <c r="BY62" s="728"/>
      <c r="CB62" s="728"/>
      <c r="CE62" s="728"/>
      <c r="CH62" s="728"/>
      <c r="CK62" s="728"/>
      <c r="CO62" s="728"/>
      <c r="CV62" s="728"/>
      <c r="CY62" s="728"/>
      <c r="DB62" s="728"/>
      <c r="DE62" s="728"/>
      <c r="DH62" s="728"/>
      <c r="DK62" s="728"/>
      <c r="DN62" s="728"/>
      <c r="DQ62" s="728"/>
      <c r="DT62" s="728"/>
      <c r="DW62" s="728"/>
      <c r="DZ62" s="728"/>
      <c r="EC62" s="728"/>
      <c r="EF62" s="728"/>
      <c r="EI62" s="728"/>
    </row>
    <row r="63" spans="5:139">
      <c r="E63" s="729">
        <v>42688</v>
      </c>
      <c r="F63" s="727">
        <v>1.903</v>
      </c>
      <c r="H63" s="728">
        <v>42688</v>
      </c>
      <c r="I63" s="727">
        <v>2.8220000000000001</v>
      </c>
      <c r="K63" s="728">
        <v>42688</v>
      </c>
      <c r="L63" s="727">
        <v>3.4990000000000001</v>
      </c>
      <c r="O63" s="728">
        <v>42683</v>
      </c>
      <c r="P63" s="727">
        <v>1790.66</v>
      </c>
      <c r="R63" s="728">
        <v>42681</v>
      </c>
      <c r="S63" s="727">
        <v>18259.599999999999</v>
      </c>
      <c r="U63" s="728">
        <v>42300</v>
      </c>
      <c r="V63" s="727">
        <v>10794.54</v>
      </c>
      <c r="X63" s="728">
        <v>42300</v>
      </c>
      <c r="Y63" s="727">
        <v>22736.86</v>
      </c>
      <c r="AA63" s="728">
        <v>42304</v>
      </c>
      <c r="AB63" s="727">
        <v>4847.07</v>
      </c>
      <c r="AD63" s="728">
        <v>42298</v>
      </c>
      <c r="AE63" s="727">
        <v>18554.28</v>
      </c>
      <c r="AG63" s="728">
        <v>41122</v>
      </c>
      <c r="AH63" s="727">
        <v>5.1100000000000003</v>
      </c>
      <c r="AJ63" s="728">
        <v>41123</v>
      </c>
      <c r="AK63" s="727">
        <v>0.375</v>
      </c>
      <c r="AM63" s="728">
        <v>41122</v>
      </c>
      <c r="AN63" s="727">
        <v>0.44159999999999999</v>
      </c>
      <c r="AP63" s="728">
        <v>41122</v>
      </c>
      <c r="AQ63" s="727">
        <v>5.6000000000000001E-2</v>
      </c>
      <c r="AS63" s="728">
        <v>42684</v>
      </c>
      <c r="AT63" s="727">
        <v>1259.2</v>
      </c>
      <c r="AV63" s="728">
        <v>42685</v>
      </c>
      <c r="AW63" s="727">
        <v>47.36</v>
      </c>
      <c r="BL63" s="728"/>
      <c r="BM63" s="728"/>
      <c r="BN63" s="728"/>
      <c r="BO63" s="728"/>
      <c r="BP63" s="728"/>
      <c r="BS63" s="728"/>
      <c r="BV63" s="728"/>
      <c r="BY63" s="728"/>
      <c r="CB63" s="728"/>
      <c r="CE63" s="728"/>
      <c r="CH63" s="728"/>
      <c r="CK63" s="728"/>
      <c r="CO63" s="728"/>
      <c r="CV63" s="728"/>
      <c r="CY63" s="728"/>
      <c r="DB63" s="728"/>
      <c r="DE63" s="728"/>
      <c r="DH63" s="728"/>
      <c r="DK63" s="728"/>
      <c r="DN63" s="728"/>
      <c r="DQ63" s="728"/>
      <c r="DT63" s="728"/>
      <c r="DW63" s="728"/>
      <c r="DZ63" s="728"/>
      <c r="EC63" s="728"/>
      <c r="EF63" s="728"/>
      <c r="EI63" s="728"/>
    </row>
    <row r="64" spans="5:139">
      <c r="E64" s="729">
        <v>42685</v>
      </c>
      <c r="F64" s="727">
        <v>1.8759999999999999</v>
      </c>
      <c r="H64" s="728">
        <v>42685</v>
      </c>
      <c r="I64" s="727">
        <v>2.6989999999999998</v>
      </c>
      <c r="K64" s="728">
        <v>42685</v>
      </c>
      <c r="L64" s="727">
        <v>3.34</v>
      </c>
      <c r="O64" s="728">
        <v>42682</v>
      </c>
      <c r="P64" s="727">
        <v>1783.22</v>
      </c>
      <c r="R64" s="728">
        <v>42678</v>
      </c>
      <c r="S64" s="727">
        <v>17888.28</v>
      </c>
      <c r="U64" s="728">
        <v>42299</v>
      </c>
      <c r="V64" s="727">
        <v>10491.97</v>
      </c>
      <c r="X64" s="728">
        <v>42299</v>
      </c>
      <c r="Y64" s="727">
        <v>22616.9</v>
      </c>
      <c r="AA64" s="728">
        <v>42303</v>
      </c>
      <c r="AB64" s="727">
        <v>4897.13</v>
      </c>
      <c r="AD64" s="728">
        <v>42297</v>
      </c>
      <c r="AE64" s="727">
        <v>18207.150000000001</v>
      </c>
      <c r="AG64" s="728">
        <v>41121</v>
      </c>
      <c r="AH64" s="727">
        <v>5.1100000000000003</v>
      </c>
      <c r="AJ64" s="728">
        <v>41122</v>
      </c>
      <c r="AK64" s="727">
        <v>0.38100000000000001</v>
      </c>
      <c r="AM64" s="728">
        <v>41121</v>
      </c>
      <c r="AN64" s="727">
        <v>0.44259999999999999</v>
      </c>
      <c r="AP64" s="728">
        <v>41121</v>
      </c>
      <c r="AQ64" s="727">
        <v>0.06</v>
      </c>
      <c r="AS64" s="728">
        <v>42683</v>
      </c>
      <c r="AT64" s="727">
        <v>1277.98</v>
      </c>
      <c r="AV64" s="728">
        <v>42684</v>
      </c>
      <c r="AW64" s="727">
        <v>48.52</v>
      </c>
      <c r="BL64" s="728"/>
      <c r="BM64" s="728"/>
      <c r="BN64" s="728"/>
      <c r="BO64" s="728"/>
      <c r="BP64" s="728"/>
      <c r="BS64" s="728"/>
      <c r="BV64" s="728"/>
      <c r="BY64" s="728"/>
      <c r="CB64" s="728"/>
      <c r="CE64" s="728"/>
      <c r="CH64" s="728"/>
      <c r="CK64" s="728"/>
      <c r="CO64" s="728"/>
      <c r="CV64" s="728"/>
      <c r="CY64" s="728"/>
      <c r="DB64" s="728"/>
      <c r="DE64" s="728"/>
      <c r="DH64" s="728"/>
      <c r="DK64" s="728"/>
      <c r="DN64" s="728"/>
      <c r="DQ64" s="728"/>
      <c r="DT64" s="728"/>
      <c r="DW64" s="728"/>
      <c r="DZ64" s="728"/>
      <c r="EC64" s="728"/>
      <c r="EF64" s="728"/>
      <c r="EI64" s="728"/>
    </row>
    <row r="65" spans="5:139">
      <c r="E65" s="729">
        <v>42684</v>
      </c>
      <c r="F65" s="727">
        <v>1.8759999999999999</v>
      </c>
      <c r="H65" s="728">
        <v>42684</v>
      </c>
      <c r="I65" s="727">
        <v>2.6859999999999999</v>
      </c>
      <c r="K65" s="728">
        <v>42684</v>
      </c>
      <c r="L65" s="727">
        <v>3.3239999999999998</v>
      </c>
      <c r="O65" s="728">
        <v>42681</v>
      </c>
      <c r="P65" s="727">
        <v>1761.79</v>
      </c>
      <c r="R65" s="728">
        <v>42677</v>
      </c>
      <c r="S65" s="727">
        <v>17930.669999999998</v>
      </c>
      <c r="U65" s="728">
        <v>42298</v>
      </c>
      <c r="V65" s="727">
        <v>10238.1</v>
      </c>
      <c r="X65" s="728">
        <v>42298</v>
      </c>
      <c r="Y65" s="727">
        <v>22172.639999999999</v>
      </c>
      <c r="AA65" s="728">
        <v>42300</v>
      </c>
      <c r="AB65" s="727">
        <v>4923.6400000000003</v>
      </c>
      <c r="AD65" s="728">
        <v>42296</v>
      </c>
      <c r="AE65" s="727">
        <v>18131.23</v>
      </c>
      <c r="AG65" s="728">
        <v>41120</v>
      </c>
      <c r="AH65" s="727">
        <v>5.12</v>
      </c>
      <c r="AJ65" s="728">
        <v>41121</v>
      </c>
      <c r="AK65" s="727">
        <v>0.38900000000000001</v>
      </c>
      <c r="AM65" s="728">
        <v>41120</v>
      </c>
      <c r="AN65" s="727">
        <v>0.4446</v>
      </c>
      <c r="AP65" s="728">
        <v>41120</v>
      </c>
      <c r="AQ65" s="727">
        <v>6.4000000000000001E-2</v>
      </c>
      <c r="AS65" s="728">
        <v>42682</v>
      </c>
      <c r="AT65" s="727">
        <v>1275.68</v>
      </c>
      <c r="AV65" s="728">
        <v>42683</v>
      </c>
      <c r="AW65" s="727">
        <v>49.05</v>
      </c>
      <c r="BL65" s="728"/>
      <c r="BM65" s="728"/>
      <c r="BN65" s="728"/>
      <c r="BO65" s="728"/>
      <c r="BP65" s="728"/>
      <c r="BS65" s="728"/>
      <c r="BV65" s="728"/>
      <c r="BY65" s="728"/>
      <c r="CB65" s="728"/>
      <c r="CE65" s="728"/>
      <c r="CH65" s="728"/>
      <c r="CK65" s="728"/>
      <c r="CO65" s="728"/>
      <c r="CV65" s="728"/>
      <c r="CY65" s="728"/>
      <c r="DB65" s="728"/>
      <c r="DE65" s="728"/>
      <c r="DH65" s="728"/>
      <c r="DK65" s="728"/>
      <c r="DN65" s="728"/>
      <c r="DQ65" s="728"/>
      <c r="DT65" s="728"/>
      <c r="DW65" s="728"/>
      <c r="DZ65" s="728"/>
      <c r="EC65" s="728"/>
      <c r="EF65" s="728"/>
      <c r="EI65" s="728"/>
    </row>
    <row r="66" spans="5:139">
      <c r="E66" s="729">
        <v>42683</v>
      </c>
      <c r="F66" s="727">
        <v>1.857</v>
      </c>
      <c r="H66" s="728">
        <v>42683</v>
      </c>
      <c r="I66" s="727">
        <v>2.5629999999999997</v>
      </c>
      <c r="K66" s="728">
        <v>42683</v>
      </c>
      <c r="L66" s="727">
        <v>3.15</v>
      </c>
      <c r="O66" s="728">
        <v>42678</v>
      </c>
      <c r="P66" s="727">
        <v>1758.22</v>
      </c>
      <c r="R66" s="728">
        <v>42676</v>
      </c>
      <c r="S66" s="727">
        <v>17959.64</v>
      </c>
      <c r="U66" s="728">
        <v>42297</v>
      </c>
      <c r="V66" s="727">
        <v>10147.68</v>
      </c>
      <c r="X66" s="728">
        <v>42297</v>
      </c>
      <c r="Y66" s="727">
        <v>22270.11</v>
      </c>
      <c r="AA66" s="728">
        <v>42299</v>
      </c>
      <c r="AB66" s="727">
        <v>4802.18</v>
      </c>
      <c r="AD66" s="728">
        <v>42293</v>
      </c>
      <c r="AE66" s="727">
        <v>18291.8</v>
      </c>
      <c r="AG66" s="728">
        <v>41117</v>
      </c>
      <c r="AH66" s="727">
        <v>5.12</v>
      </c>
      <c r="AJ66" s="728">
        <v>41120</v>
      </c>
      <c r="AK66" s="727">
        <v>0.40100000000000002</v>
      </c>
      <c r="AM66" s="728">
        <v>41117</v>
      </c>
      <c r="AN66" s="727">
        <v>0.4466</v>
      </c>
      <c r="AP66" s="728">
        <v>41117</v>
      </c>
      <c r="AQ66" s="727">
        <v>6.4000000000000001E-2</v>
      </c>
      <c r="AS66" s="728">
        <v>42681</v>
      </c>
      <c r="AT66" s="727">
        <v>1281.6400000000001</v>
      </c>
      <c r="AV66" s="728">
        <v>42682</v>
      </c>
      <c r="AW66" s="727">
        <v>48.8</v>
      </c>
      <c r="BL66" s="728"/>
      <c r="BM66" s="728"/>
      <c r="BN66" s="728"/>
      <c r="BO66" s="728"/>
      <c r="BP66" s="728"/>
      <c r="BS66" s="728"/>
      <c r="BV66" s="728"/>
      <c r="BY66" s="728"/>
      <c r="CB66" s="728"/>
      <c r="CE66" s="728"/>
      <c r="CH66" s="728"/>
      <c r="CK66" s="728"/>
      <c r="CO66" s="728"/>
      <c r="CV66" s="728"/>
      <c r="CY66" s="728"/>
      <c r="DB66" s="728"/>
      <c r="DE66" s="728"/>
      <c r="DH66" s="728"/>
      <c r="DK66" s="728"/>
      <c r="DN66" s="728"/>
      <c r="DQ66" s="728"/>
      <c r="DT66" s="728"/>
      <c r="DW66" s="728"/>
      <c r="DZ66" s="728"/>
      <c r="EC66" s="728"/>
      <c r="EF66" s="728"/>
      <c r="EI66" s="728"/>
    </row>
    <row r="67" spans="5:139">
      <c r="E67" s="729">
        <v>42682</v>
      </c>
      <c r="F67" s="727">
        <v>1.8380000000000001</v>
      </c>
      <c r="H67" s="728">
        <v>42682</v>
      </c>
      <c r="I67" s="727">
        <v>2.536</v>
      </c>
      <c r="K67" s="728">
        <v>42682</v>
      </c>
      <c r="L67" s="727">
        <v>3.109</v>
      </c>
      <c r="O67" s="728">
        <v>42677</v>
      </c>
      <c r="P67" s="727">
        <v>1767.37</v>
      </c>
      <c r="R67" s="728">
        <v>42675</v>
      </c>
      <c r="S67" s="727">
        <v>18037.099999999999</v>
      </c>
      <c r="U67" s="728">
        <v>42296</v>
      </c>
      <c r="V67" s="727">
        <v>10164.31</v>
      </c>
      <c r="X67" s="728">
        <v>42296</v>
      </c>
      <c r="Y67" s="727">
        <v>22419.68</v>
      </c>
      <c r="AA67" s="728">
        <v>42298</v>
      </c>
      <c r="AB67" s="727">
        <v>4695.1000000000004</v>
      </c>
      <c r="AD67" s="728">
        <v>42292</v>
      </c>
      <c r="AE67" s="727">
        <v>18096.900000000001</v>
      </c>
      <c r="AG67" s="728">
        <v>41116</v>
      </c>
      <c r="AH67" s="727">
        <v>5.12</v>
      </c>
      <c r="AJ67" s="728">
        <v>41117</v>
      </c>
      <c r="AK67" s="727">
        <v>0.41499999999999998</v>
      </c>
      <c r="AM67" s="728">
        <v>41116</v>
      </c>
      <c r="AN67" s="727">
        <v>0.4471</v>
      </c>
      <c r="AP67" s="728">
        <v>41116</v>
      </c>
      <c r="AQ67" s="727">
        <v>6.4000000000000001E-2</v>
      </c>
      <c r="AS67" s="728">
        <v>42678</v>
      </c>
      <c r="AT67" s="727">
        <v>1305.06</v>
      </c>
      <c r="AV67" s="728">
        <v>42681</v>
      </c>
      <c r="AW67" s="727">
        <v>48.71</v>
      </c>
      <c r="BL67" s="728"/>
      <c r="BM67" s="728"/>
      <c r="BN67" s="728"/>
      <c r="BO67" s="728"/>
      <c r="BP67" s="728"/>
      <c r="BS67" s="728"/>
      <c r="BV67" s="728"/>
      <c r="BY67" s="728"/>
      <c r="CB67" s="728"/>
      <c r="CE67" s="728"/>
      <c r="CH67" s="728"/>
      <c r="CK67" s="728"/>
      <c r="CO67" s="728"/>
      <c r="CV67" s="728"/>
      <c r="CY67" s="728"/>
      <c r="DB67" s="728"/>
      <c r="DE67" s="728"/>
      <c r="DH67" s="728"/>
      <c r="DK67" s="728"/>
      <c r="DN67" s="728"/>
      <c r="DQ67" s="728"/>
      <c r="DT67" s="728"/>
      <c r="DW67" s="728"/>
      <c r="DZ67" s="728"/>
      <c r="EC67" s="728"/>
      <c r="EF67" s="728"/>
      <c r="EI67" s="728"/>
    </row>
    <row r="68" spans="5:139">
      <c r="E68" s="729">
        <v>42681</v>
      </c>
      <c r="F68" s="727">
        <v>1.827</v>
      </c>
      <c r="H68" s="728">
        <v>42681</v>
      </c>
      <c r="I68" s="727">
        <v>2.4849999999999999</v>
      </c>
      <c r="K68" s="728">
        <v>42681</v>
      </c>
      <c r="L68" s="727">
        <v>3.0659999999999998</v>
      </c>
      <c r="O68" s="728">
        <v>42676</v>
      </c>
      <c r="P68" s="727">
        <v>1765.62</v>
      </c>
      <c r="R68" s="728">
        <v>42674</v>
      </c>
      <c r="S68" s="727">
        <v>18142.419999999998</v>
      </c>
      <c r="U68" s="728">
        <v>42293</v>
      </c>
      <c r="V68" s="727">
        <v>10104.43</v>
      </c>
      <c r="X68" s="728">
        <v>42293</v>
      </c>
      <c r="Y68" s="727">
        <v>22337.66</v>
      </c>
      <c r="AA68" s="728">
        <v>42297</v>
      </c>
      <c r="AB68" s="727">
        <v>4673.8100000000004</v>
      </c>
      <c r="AD68" s="728">
        <v>42291</v>
      </c>
      <c r="AE68" s="727">
        <v>17891</v>
      </c>
      <c r="AG68" s="728">
        <v>41115</v>
      </c>
      <c r="AH68" s="727">
        <v>5.12</v>
      </c>
      <c r="AJ68" s="728">
        <v>41116</v>
      </c>
      <c r="AK68" s="727">
        <v>0.42199999999999999</v>
      </c>
      <c r="AM68" s="728">
        <v>41115</v>
      </c>
      <c r="AN68" s="727">
        <v>0.4481</v>
      </c>
      <c r="AP68" s="728">
        <v>41115</v>
      </c>
      <c r="AQ68" s="727">
        <v>6.8000000000000005E-2</v>
      </c>
      <c r="AS68" s="728">
        <v>42677</v>
      </c>
      <c r="AT68" s="727">
        <v>1302.7</v>
      </c>
      <c r="AV68" s="728">
        <v>42678</v>
      </c>
      <c r="AW68" s="727">
        <v>48</v>
      </c>
      <c r="BL68" s="728"/>
      <c r="BM68" s="728"/>
      <c r="BN68" s="728"/>
      <c r="BO68" s="728"/>
      <c r="BP68" s="728"/>
      <c r="BS68" s="728"/>
      <c r="BV68" s="728"/>
      <c r="BY68" s="728"/>
      <c r="CB68" s="728"/>
      <c r="CE68" s="728"/>
      <c r="CH68" s="728"/>
      <c r="CK68" s="728"/>
      <c r="CO68" s="728"/>
      <c r="CV68" s="728"/>
      <c r="CY68" s="728"/>
      <c r="DB68" s="728"/>
      <c r="DE68" s="728"/>
      <c r="DH68" s="728"/>
      <c r="DK68" s="728"/>
      <c r="DN68" s="728"/>
      <c r="DQ68" s="728"/>
      <c r="DT68" s="728"/>
      <c r="DW68" s="728"/>
      <c r="DZ68" s="728"/>
      <c r="EC68" s="728"/>
      <c r="EF68" s="728"/>
      <c r="EI68" s="728"/>
    </row>
    <row r="69" spans="5:139">
      <c r="E69" s="729">
        <v>42678</v>
      </c>
      <c r="F69" s="727">
        <v>1.8220000000000001</v>
      </c>
      <c r="H69" s="728">
        <v>42678</v>
      </c>
      <c r="I69" s="727">
        <v>2.472</v>
      </c>
      <c r="K69" s="728">
        <v>42678</v>
      </c>
      <c r="L69" s="727">
        <v>3.0470000000000002</v>
      </c>
      <c r="O69" s="728">
        <v>42674</v>
      </c>
      <c r="P69" s="727">
        <v>1814.66</v>
      </c>
      <c r="R69" s="728">
        <v>42671</v>
      </c>
      <c r="S69" s="727">
        <v>18161.189999999999</v>
      </c>
      <c r="U69" s="728">
        <v>42292</v>
      </c>
      <c r="V69" s="727">
        <v>10064.799999999999</v>
      </c>
      <c r="X69" s="728">
        <v>42292</v>
      </c>
      <c r="Y69" s="727">
        <v>22217.69</v>
      </c>
      <c r="AA69" s="728">
        <v>42296</v>
      </c>
      <c r="AB69" s="727">
        <v>4704.07</v>
      </c>
      <c r="AD69" s="728">
        <v>42290</v>
      </c>
      <c r="AE69" s="727">
        <v>18234.740000000002</v>
      </c>
      <c r="AG69" s="728">
        <v>41114</v>
      </c>
      <c r="AH69" s="727">
        <v>5.12</v>
      </c>
      <c r="AJ69" s="728">
        <v>41115</v>
      </c>
      <c r="AK69" s="727">
        <v>0.42699999999999999</v>
      </c>
      <c r="AM69" s="728">
        <v>41114</v>
      </c>
      <c r="AN69" s="727">
        <v>0.4481</v>
      </c>
      <c r="AP69" s="728">
        <v>41114</v>
      </c>
      <c r="AQ69" s="727">
        <v>6.8000000000000005E-2</v>
      </c>
      <c r="AS69" s="728">
        <v>42676</v>
      </c>
      <c r="AT69" s="727">
        <v>1296.81</v>
      </c>
      <c r="AV69" s="728">
        <v>42677</v>
      </c>
      <c r="AW69" s="727">
        <v>48.58</v>
      </c>
      <c r="BL69" s="728"/>
      <c r="BM69" s="728"/>
      <c r="BN69" s="728"/>
      <c r="BO69" s="728"/>
      <c r="BP69" s="728"/>
      <c r="BS69" s="728"/>
      <c r="BV69" s="728"/>
      <c r="BY69" s="728"/>
      <c r="CB69" s="728"/>
      <c r="CE69" s="728"/>
      <c r="CH69" s="728"/>
      <c r="CK69" s="728"/>
      <c r="CO69" s="728"/>
      <c r="CV69" s="728"/>
      <c r="CY69" s="728"/>
      <c r="DB69" s="728"/>
      <c r="DE69" s="728"/>
      <c r="DH69" s="728"/>
      <c r="DK69" s="728"/>
      <c r="DN69" s="728"/>
      <c r="DQ69" s="728"/>
      <c r="DT69" s="728"/>
      <c r="DW69" s="728"/>
      <c r="DZ69" s="728"/>
      <c r="EC69" s="728"/>
      <c r="EF69" s="728"/>
      <c r="EI69" s="728"/>
    </row>
    <row r="70" spans="5:139">
      <c r="E70" s="729">
        <v>42677</v>
      </c>
      <c r="F70" s="727">
        <v>1.8279999999999998</v>
      </c>
      <c r="H70" s="728">
        <v>42677</v>
      </c>
      <c r="I70" s="727">
        <v>2.5030000000000001</v>
      </c>
      <c r="K70" s="728">
        <v>42677</v>
      </c>
      <c r="L70" s="727">
        <v>3.085</v>
      </c>
      <c r="O70" s="728">
        <v>42671</v>
      </c>
      <c r="P70" s="727">
        <v>1817.79</v>
      </c>
      <c r="R70" s="728">
        <v>42670</v>
      </c>
      <c r="S70" s="727">
        <v>18169.68</v>
      </c>
      <c r="U70" s="728">
        <v>42291</v>
      </c>
      <c r="V70" s="727">
        <v>9915.85</v>
      </c>
      <c r="X70" s="728">
        <v>42291</v>
      </c>
      <c r="Y70" s="727">
        <v>21838.2</v>
      </c>
      <c r="AA70" s="728">
        <v>42293</v>
      </c>
      <c r="AB70" s="727">
        <v>4702.79</v>
      </c>
      <c r="AD70" s="728">
        <v>42286</v>
      </c>
      <c r="AE70" s="727">
        <v>18438.669999999998</v>
      </c>
      <c r="AG70" s="728">
        <v>41113</v>
      </c>
      <c r="AH70" s="727">
        <v>5.13</v>
      </c>
      <c r="AJ70" s="728">
        <v>41114</v>
      </c>
      <c r="AK70" s="727">
        <v>0.435</v>
      </c>
      <c r="AM70" s="728">
        <v>41113</v>
      </c>
      <c r="AN70" s="727">
        <v>0.4511</v>
      </c>
      <c r="AP70" s="728">
        <v>41113</v>
      </c>
      <c r="AQ70" s="727">
        <v>7.0000000000000007E-2</v>
      </c>
      <c r="AS70" s="728">
        <v>42675</v>
      </c>
      <c r="AT70" s="727">
        <v>1288.2</v>
      </c>
      <c r="AV70" s="728">
        <v>42676</v>
      </c>
      <c r="AW70" s="727">
        <v>49.02</v>
      </c>
      <c r="BL70" s="728"/>
      <c r="BM70" s="728"/>
      <c r="BN70" s="728"/>
      <c r="BO70" s="728"/>
      <c r="BP70" s="728"/>
      <c r="BS70" s="728"/>
      <c r="BV70" s="728"/>
      <c r="BY70" s="728"/>
      <c r="CB70" s="728"/>
      <c r="CE70" s="728"/>
      <c r="CH70" s="728"/>
      <c r="CK70" s="728"/>
      <c r="CO70" s="728"/>
      <c r="CV70" s="728"/>
      <c r="CY70" s="728"/>
      <c r="DB70" s="728"/>
      <c r="DE70" s="728"/>
      <c r="DH70" s="728"/>
      <c r="DK70" s="728"/>
      <c r="DN70" s="728"/>
      <c r="DQ70" s="728"/>
      <c r="DT70" s="728"/>
      <c r="DW70" s="728"/>
      <c r="DZ70" s="728"/>
      <c r="EC70" s="728"/>
      <c r="EF70" s="728"/>
      <c r="EI70" s="728"/>
    </row>
    <row r="71" spans="5:139">
      <c r="E71" s="729">
        <v>42676</v>
      </c>
      <c r="F71" s="727">
        <v>1.994</v>
      </c>
      <c r="H71" s="728">
        <v>42676</v>
      </c>
      <c r="I71" s="727">
        <v>2.5009999999999999</v>
      </c>
      <c r="K71" s="728">
        <v>42676</v>
      </c>
      <c r="L71" s="727">
        <v>3.097</v>
      </c>
      <c r="O71" s="728">
        <v>42670</v>
      </c>
      <c r="P71" s="727">
        <v>1795.33</v>
      </c>
      <c r="R71" s="728">
        <v>42669</v>
      </c>
      <c r="S71" s="727">
        <v>18199.330000000002</v>
      </c>
      <c r="U71" s="728">
        <v>42290</v>
      </c>
      <c r="V71" s="727">
        <v>10032.82</v>
      </c>
      <c r="X71" s="728">
        <v>42290</v>
      </c>
      <c r="Y71" s="727">
        <v>22048.49</v>
      </c>
      <c r="AA71" s="728">
        <v>42292</v>
      </c>
      <c r="AB71" s="727">
        <v>4675.29</v>
      </c>
      <c r="AD71" s="728">
        <v>42285</v>
      </c>
      <c r="AE71" s="727">
        <v>18141.169999999998</v>
      </c>
      <c r="AG71" s="728">
        <v>41110</v>
      </c>
      <c r="AH71" s="727">
        <v>5.13</v>
      </c>
      <c r="AJ71" s="728">
        <v>41113</v>
      </c>
      <c r="AK71" s="727">
        <v>0.442</v>
      </c>
      <c r="AM71" s="728">
        <v>41110</v>
      </c>
      <c r="AN71" s="727">
        <v>0.4521</v>
      </c>
      <c r="AP71" s="728">
        <v>41110</v>
      </c>
      <c r="AQ71" s="727">
        <v>7.0000000000000007E-2</v>
      </c>
      <c r="AS71" s="728">
        <v>42674</v>
      </c>
      <c r="AT71" s="727">
        <v>1277.21</v>
      </c>
      <c r="AV71" s="728">
        <v>42675</v>
      </c>
      <c r="AW71" s="727">
        <v>50.2</v>
      </c>
      <c r="BL71" s="728"/>
      <c r="BM71" s="728"/>
      <c r="BN71" s="728"/>
      <c r="BO71" s="728"/>
      <c r="BP71" s="728"/>
      <c r="BS71" s="728"/>
      <c r="BV71" s="728"/>
      <c r="BY71" s="728"/>
      <c r="CB71" s="728"/>
      <c r="CE71" s="728"/>
      <c r="CH71" s="728"/>
      <c r="CK71" s="728"/>
      <c r="CO71" s="728"/>
      <c r="CV71" s="728"/>
      <c r="CY71" s="728"/>
      <c r="DB71" s="728"/>
      <c r="DE71" s="728"/>
      <c r="DH71" s="728"/>
      <c r="DK71" s="728"/>
      <c r="DN71" s="728"/>
      <c r="DQ71" s="728"/>
      <c r="DT71" s="728"/>
      <c r="DW71" s="728"/>
      <c r="DZ71" s="728"/>
      <c r="EC71" s="728"/>
      <c r="EF71" s="728"/>
      <c r="EI71" s="728"/>
    </row>
    <row r="72" spans="5:139">
      <c r="E72" s="729">
        <v>42674</v>
      </c>
      <c r="F72" s="727">
        <v>1.8090000000000002</v>
      </c>
      <c r="H72" s="728">
        <v>42675</v>
      </c>
      <c r="I72" s="727">
        <v>2.5230000000000001</v>
      </c>
      <c r="K72" s="728">
        <v>42675</v>
      </c>
      <c r="L72" s="727">
        <v>3.1150000000000002</v>
      </c>
      <c r="O72" s="728">
        <v>42669</v>
      </c>
      <c r="P72" s="727">
        <v>1779.73</v>
      </c>
      <c r="R72" s="728">
        <v>42668</v>
      </c>
      <c r="S72" s="727">
        <v>18169.27</v>
      </c>
      <c r="U72" s="728">
        <v>42289</v>
      </c>
      <c r="V72" s="727">
        <v>10119.83</v>
      </c>
      <c r="X72" s="728">
        <v>42289</v>
      </c>
      <c r="Y72" s="727">
        <v>22091.27</v>
      </c>
      <c r="AA72" s="728">
        <v>42291</v>
      </c>
      <c r="AB72" s="727">
        <v>4609.03</v>
      </c>
      <c r="AD72" s="728">
        <v>42284</v>
      </c>
      <c r="AE72" s="727">
        <v>18322.98</v>
      </c>
      <c r="AG72" s="728">
        <v>41109</v>
      </c>
      <c r="AH72" s="727">
        <v>5.13</v>
      </c>
      <c r="AJ72" s="728">
        <v>41110</v>
      </c>
      <c r="AK72" s="727">
        <v>0.45100000000000001</v>
      </c>
      <c r="AM72" s="728">
        <v>41109</v>
      </c>
      <c r="AN72" s="727">
        <v>0.4531</v>
      </c>
      <c r="AP72" s="728">
        <v>41109</v>
      </c>
      <c r="AQ72" s="727">
        <v>7.0000000000000007E-2</v>
      </c>
      <c r="AS72" s="728">
        <v>42671</v>
      </c>
      <c r="AT72" s="727">
        <v>1275.47</v>
      </c>
      <c r="AV72" s="728">
        <v>42674</v>
      </c>
      <c r="AW72" s="727">
        <v>50.47</v>
      </c>
      <c r="BL72" s="728"/>
      <c r="BM72" s="728"/>
      <c r="BN72" s="728"/>
      <c r="BO72" s="728"/>
      <c r="BP72" s="728"/>
      <c r="BS72" s="728"/>
      <c r="BV72" s="728"/>
      <c r="BY72" s="728"/>
      <c r="CB72" s="728"/>
      <c r="CE72" s="728"/>
      <c r="CH72" s="728"/>
      <c r="CK72" s="728"/>
      <c r="CO72" s="728"/>
      <c r="CV72" s="728"/>
      <c r="CY72" s="728"/>
      <c r="DB72" s="728"/>
      <c r="DE72" s="728"/>
      <c r="DH72" s="728"/>
      <c r="DK72" s="728"/>
      <c r="DN72" s="728"/>
      <c r="DQ72" s="728"/>
      <c r="DT72" s="728"/>
      <c r="DW72" s="728"/>
      <c r="DZ72" s="728"/>
      <c r="EC72" s="728"/>
      <c r="EF72" s="728"/>
      <c r="EI72" s="728"/>
    </row>
    <row r="73" spans="5:139">
      <c r="E73" s="729">
        <v>42671</v>
      </c>
      <c r="F73" s="727">
        <v>1.8069999999999999</v>
      </c>
      <c r="H73" s="728">
        <v>42674</v>
      </c>
      <c r="I73" s="727">
        <v>2.4969999999999999</v>
      </c>
      <c r="K73" s="728">
        <v>42674</v>
      </c>
      <c r="L73" s="727">
        <v>3.09</v>
      </c>
      <c r="O73" s="728">
        <v>42668</v>
      </c>
      <c r="P73" s="727">
        <v>1785.59</v>
      </c>
      <c r="R73" s="728">
        <v>42667</v>
      </c>
      <c r="S73" s="727">
        <v>18223.03</v>
      </c>
      <c r="U73" s="728">
        <v>42286</v>
      </c>
      <c r="V73" s="727">
        <v>10096.6</v>
      </c>
      <c r="X73" s="728">
        <v>42286</v>
      </c>
      <c r="Y73" s="727">
        <v>22257.89</v>
      </c>
      <c r="AA73" s="728">
        <v>42290</v>
      </c>
      <c r="AB73" s="727">
        <v>4643.38</v>
      </c>
      <c r="AD73" s="728">
        <v>42283</v>
      </c>
      <c r="AE73" s="727">
        <v>18186.099999999999</v>
      </c>
      <c r="AG73" s="728">
        <v>41108</v>
      </c>
      <c r="AH73" s="727">
        <v>5.13</v>
      </c>
      <c r="AJ73" s="728">
        <v>41109</v>
      </c>
      <c r="AK73" s="727">
        <v>0.45800000000000002</v>
      </c>
      <c r="AM73" s="728">
        <v>41108</v>
      </c>
      <c r="AN73" s="727">
        <v>0.4551</v>
      </c>
      <c r="AP73" s="728">
        <v>41108</v>
      </c>
      <c r="AQ73" s="727">
        <v>7.0000000000000007E-2</v>
      </c>
      <c r="AS73" s="728">
        <v>42670</v>
      </c>
      <c r="AT73" s="727">
        <v>1268.4000000000001</v>
      </c>
      <c r="AV73" s="728">
        <v>42671</v>
      </c>
      <c r="AW73" s="727">
        <v>52.42</v>
      </c>
      <c r="BL73" s="728"/>
      <c r="BM73" s="728"/>
      <c r="BN73" s="728"/>
      <c r="BO73" s="728"/>
      <c r="BP73" s="728"/>
      <c r="BS73" s="728"/>
      <c r="BV73" s="728"/>
      <c r="BY73" s="728"/>
      <c r="CB73" s="728"/>
      <c r="CE73" s="728"/>
      <c r="CH73" s="728"/>
      <c r="CK73" s="728"/>
      <c r="CO73" s="728"/>
      <c r="CV73" s="728"/>
      <c r="CY73" s="728"/>
      <c r="DB73" s="728"/>
      <c r="DE73" s="728"/>
      <c r="DH73" s="728"/>
      <c r="DK73" s="728"/>
      <c r="DN73" s="728"/>
      <c r="DQ73" s="728"/>
      <c r="DT73" s="728"/>
      <c r="DW73" s="728"/>
      <c r="DZ73" s="728"/>
      <c r="EC73" s="728"/>
      <c r="EF73" s="728"/>
      <c r="EI73" s="728"/>
    </row>
    <row r="74" spans="5:139">
      <c r="E74" s="729">
        <v>42670</v>
      </c>
      <c r="F74" s="727">
        <v>1.8359999999999999</v>
      </c>
      <c r="H74" s="728">
        <v>42671</v>
      </c>
      <c r="I74" s="727">
        <v>2.5230000000000001</v>
      </c>
      <c r="K74" s="728">
        <v>42671</v>
      </c>
      <c r="L74" s="727">
        <v>3.121</v>
      </c>
      <c r="O74" s="728">
        <v>42667</v>
      </c>
      <c r="P74" s="727">
        <v>1782.79</v>
      </c>
      <c r="R74" s="728">
        <v>42664</v>
      </c>
      <c r="S74" s="727">
        <v>18145.71</v>
      </c>
      <c r="U74" s="728">
        <v>42285</v>
      </c>
      <c r="V74" s="727">
        <v>9993.07</v>
      </c>
      <c r="X74" s="728">
        <v>42285</v>
      </c>
      <c r="Y74" s="727">
        <v>22156.74</v>
      </c>
      <c r="AA74" s="728">
        <v>42289</v>
      </c>
      <c r="AB74" s="727">
        <v>4688.7</v>
      </c>
      <c r="AD74" s="728">
        <v>42282</v>
      </c>
      <c r="AE74" s="727">
        <v>18005.490000000002</v>
      </c>
      <c r="AG74" s="728">
        <v>41107</v>
      </c>
      <c r="AH74" s="727">
        <v>5.13</v>
      </c>
      <c r="AJ74" s="728">
        <v>41108</v>
      </c>
      <c r="AK74" s="727">
        <v>0.46400000000000002</v>
      </c>
      <c r="AM74" s="728">
        <v>41107</v>
      </c>
      <c r="AN74" s="727">
        <v>0.4551</v>
      </c>
      <c r="AP74" s="728">
        <v>41107</v>
      </c>
      <c r="AQ74" s="727">
        <v>7.1999999999999995E-2</v>
      </c>
      <c r="AS74" s="728">
        <v>42669</v>
      </c>
      <c r="AT74" s="727">
        <v>1267.0999999999999</v>
      </c>
      <c r="AV74" s="728">
        <v>42670</v>
      </c>
      <c r="AW74" s="727">
        <v>53.39</v>
      </c>
      <c r="BL74" s="728"/>
      <c r="BM74" s="728"/>
      <c r="BN74" s="728"/>
      <c r="BO74" s="728"/>
      <c r="BP74" s="728"/>
      <c r="BS74" s="728"/>
      <c r="BV74" s="728"/>
      <c r="BY74" s="728"/>
      <c r="CB74" s="728"/>
      <c r="CE74" s="728"/>
      <c r="CH74" s="728"/>
      <c r="CK74" s="728"/>
      <c r="CO74" s="728"/>
      <c r="CV74" s="728"/>
      <c r="CY74" s="728"/>
      <c r="DB74" s="728"/>
      <c r="DE74" s="728"/>
      <c r="DH74" s="728"/>
      <c r="DK74" s="728"/>
      <c r="DN74" s="728"/>
      <c r="DQ74" s="728"/>
      <c r="DT74" s="728"/>
      <c r="DW74" s="728"/>
      <c r="DZ74" s="728"/>
      <c r="EC74" s="728"/>
      <c r="EF74" s="728"/>
      <c r="EI74" s="728"/>
    </row>
    <row r="75" spans="5:139">
      <c r="E75" s="729">
        <v>42669</v>
      </c>
      <c r="F75" s="727">
        <v>1.7890000000000001</v>
      </c>
      <c r="H75" s="728">
        <v>42670</v>
      </c>
      <c r="I75" s="727">
        <v>2.5779999999999998</v>
      </c>
      <c r="K75" s="728">
        <v>42670</v>
      </c>
      <c r="L75" s="727">
        <v>3.141</v>
      </c>
      <c r="O75" s="728">
        <v>42664</v>
      </c>
      <c r="P75" s="727">
        <v>1752.25</v>
      </c>
      <c r="R75" s="728">
        <v>42663</v>
      </c>
      <c r="S75" s="727">
        <v>18162.349999999999</v>
      </c>
      <c r="U75" s="728">
        <v>42284</v>
      </c>
      <c r="V75" s="727">
        <v>9970.4</v>
      </c>
      <c r="X75" s="728">
        <v>42284</v>
      </c>
      <c r="Y75" s="727">
        <v>22007.34</v>
      </c>
      <c r="AA75" s="728">
        <v>42286</v>
      </c>
      <c r="AB75" s="727">
        <v>4701.3900000000003</v>
      </c>
      <c r="AD75" s="728">
        <v>42279</v>
      </c>
      <c r="AE75" s="727">
        <v>17725.13</v>
      </c>
      <c r="AG75" s="728">
        <v>41106</v>
      </c>
      <c r="AH75" s="727">
        <v>5.12</v>
      </c>
      <c r="AJ75" s="728">
        <v>41107</v>
      </c>
      <c r="AK75" s="727">
        <v>0.47</v>
      </c>
      <c r="AM75" s="728">
        <v>41106</v>
      </c>
      <c r="AN75" s="727">
        <v>0.4551</v>
      </c>
      <c r="AP75" s="728">
        <v>41106</v>
      </c>
      <c r="AQ75" s="727">
        <v>7.3999999999999996E-2</v>
      </c>
      <c r="AS75" s="728">
        <v>42668</v>
      </c>
      <c r="AT75" s="727">
        <v>1273.8699999999999</v>
      </c>
      <c r="AV75" s="728">
        <v>42669</v>
      </c>
      <c r="AW75" s="727">
        <v>52.89</v>
      </c>
      <c r="BL75" s="728"/>
      <c r="BM75" s="728"/>
      <c r="BN75" s="728"/>
      <c r="BO75" s="728"/>
      <c r="BP75" s="728"/>
      <c r="BS75" s="728"/>
      <c r="BV75" s="728"/>
      <c r="BY75" s="728"/>
      <c r="CB75" s="728"/>
      <c r="CE75" s="728"/>
      <c r="CH75" s="728"/>
      <c r="CK75" s="728"/>
      <c r="CO75" s="728"/>
      <c r="CV75" s="728"/>
      <c r="CY75" s="728"/>
      <c r="DB75" s="728"/>
      <c r="DE75" s="728"/>
      <c r="DH75" s="728"/>
      <c r="DK75" s="728"/>
      <c r="DN75" s="728"/>
      <c r="DQ75" s="728"/>
      <c r="DT75" s="728"/>
      <c r="DW75" s="728"/>
      <c r="DZ75" s="728"/>
      <c r="EC75" s="728"/>
      <c r="EF75" s="728"/>
      <c r="EI75" s="728"/>
    </row>
    <row r="76" spans="5:139">
      <c r="E76" s="729">
        <v>42668</v>
      </c>
      <c r="F76" s="727">
        <v>1.776</v>
      </c>
      <c r="H76" s="728">
        <v>42669</v>
      </c>
      <c r="I76" s="727">
        <v>2.5019999999999998</v>
      </c>
      <c r="K76" s="728">
        <v>42669</v>
      </c>
      <c r="L76" s="727">
        <v>3.0590000000000002</v>
      </c>
      <c r="O76" s="728">
        <v>42663</v>
      </c>
      <c r="P76" s="727">
        <v>1748.99</v>
      </c>
      <c r="R76" s="728">
        <v>42662</v>
      </c>
      <c r="S76" s="727">
        <v>18202.62</v>
      </c>
      <c r="U76" s="728">
        <v>42283</v>
      </c>
      <c r="V76" s="727">
        <v>9902.83</v>
      </c>
      <c r="X76" s="728">
        <v>42283</v>
      </c>
      <c r="Y76" s="727">
        <v>22182.65</v>
      </c>
      <c r="AA76" s="728">
        <v>42285</v>
      </c>
      <c r="AB76" s="727">
        <v>4675.91</v>
      </c>
      <c r="AD76" s="728">
        <v>42278</v>
      </c>
      <c r="AE76" s="727">
        <v>17722.419999999998</v>
      </c>
      <c r="AG76" s="728">
        <v>41103</v>
      </c>
      <c r="AH76" s="727">
        <v>5.13</v>
      </c>
      <c r="AJ76" s="728">
        <v>41106</v>
      </c>
      <c r="AK76" s="727">
        <v>0.47699999999999998</v>
      </c>
      <c r="AM76" s="728">
        <v>41103</v>
      </c>
      <c r="AN76" s="727">
        <v>0.4551</v>
      </c>
      <c r="AP76" s="728">
        <v>41103</v>
      </c>
      <c r="AQ76" s="727">
        <v>7.3999999999999996E-2</v>
      </c>
      <c r="AS76" s="728">
        <v>42667</v>
      </c>
      <c r="AT76" s="727">
        <v>1264.44</v>
      </c>
      <c r="AV76" s="728">
        <v>42668</v>
      </c>
      <c r="AW76" s="727">
        <v>53.7</v>
      </c>
      <c r="BL76" s="728"/>
      <c r="BM76" s="728"/>
      <c r="BN76" s="728"/>
      <c r="BO76" s="728"/>
      <c r="BP76" s="728"/>
      <c r="BS76" s="728"/>
      <c r="BV76" s="728"/>
      <c r="BY76" s="728"/>
      <c r="CB76" s="728"/>
      <c r="CE76" s="728"/>
      <c r="CH76" s="728"/>
      <c r="CK76" s="728"/>
      <c r="CO76" s="728"/>
      <c r="CV76" s="728"/>
      <c r="CY76" s="728"/>
      <c r="DB76" s="728"/>
      <c r="DE76" s="728"/>
      <c r="DH76" s="728"/>
      <c r="DK76" s="728"/>
      <c r="DN76" s="728"/>
      <c r="DQ76" s="728"/>
      <c r="DT76" s="728"/>
      <c r="DW76" s="728"/>
      <c r="DZ76" s="728"/>
      <c r="EC76" s="728"/>
      <c r="EF76" s="728"/>
      <c r="EI76" s="728"/>
    </row>
    <row r="77" spans="5:139">
      <c r="E77" s="729">
        <v>42667</v>
      </c>
      <c r="F77" s="727">
        <v>1.7709999999999999</v>
      </c>
      <c r="H77" s="728">
        <v>42668</v>
      </c>
      <c r="I77" s="727">
        <v>2.4420000000000002</v>
      </c>
      <c r="K77" s="728">
        <v>42668</v>
      </c>
      <c r="L77" s="727">
        <v>2.9910000000000001</v>
      </c>
      <c r="O77" s="728">
        <v>42662</v>
      </c>
      <c r="P77" s="727">
        <v>1744.53</v>
      </c>
      <c r="R77" s="728">
        <v>42661</v>
      </c>
      <c r="S77" s="727">
        <v>18161.939999999999</v>
      </c>
      <c r="U77" s="728">
        <v>42282</v>
      </c>
      <c r="V77" s="727">
        <v>9814.7900000000009</v>
      </c>
      <c r="X77" s="728">
        <v>42282</v>
      </c>
      <c r="Y77" s="727">
        <v>21980.080000000002</v>
      </c>
      <c r="AA77" s="728">
        <v>42284</v>
      </c>
      <c r="AB77" s="727">
        <v>4667.34</v>
      </c>
      <c r="AD77" s="728">
        <v>42277</v>
      </c>
      <c r="AE77" s="727">
        <v>17388.150000000001</v>
      </c>
      <c r="AG77" s="728">
        <v>41102</v>
      </c>
      <c r="AH77" s="727">
        <v>5.13</v>
      </c>
      <c r="AJ77" s="728">
        <v>41103</v>
      </c>
      <c r="AK77" s="727">
        <v>0.48599999999999999</v>
      </c>
      <c r="AM77" s="728">
        <v>41102</v>
      </c>
      <c r="AN77" s="727">
        <v>0.4551</v>
      </c>
      <c r="AP77" s="728">
        <v>41102</v>
      </c>
      <c r="AQ77" s="727">
        <v>7.4999999999999997E-2</v>
      </c>
      <c r="AS77" s="728">
        <v>42664</v>
      </c>
      <c r="AT77" s="727">
        <v>1266.46</v>
      </c>
      <c r="AV77" s="728">
        <v>42667</v>
      </c>
      <c r="AW77" s="727">
        <v>54.3</v>
      </c>
      <c r="BL77" s="728"/>
      <c r="BM77" s="728"/>
      <c r="BN77" s="728"/>
      <c r="BO77" s="728"/>
      <c r="BP77" s="728"/>
      <c r="BS77" s="728"/>
      <c r="BV77" s="728"/>
      <c r="BY77" s="728"/>
      <c r="CB77" s="728"/>
      <c r="CE77" s="728"/>
      <c r="CH77" s="728"/>
      <c r="CK77" s="728"/>
      <c r="CO77" s="728"/>
      <c r="CV77" s="728"/>
      <c r="CY77" s="728"/>
      <c r="DB77" s="728"/>
      <c r="DE77" s="728"/>
      <c r="DH77" s="728"/>
      <c r="DK77" s="728"/>
      <c r="DN77" s="728"/>
      <c r="DQ77" s="728"/>
      <c r="DT77" s="728"/>
      <c r="DW77" s="728"/>
      <c r="DZ77" s="728"/>
      <c r="EC77" s="728"/>
      <c r="EF77" s="728"/>
      <c r="EI77" s="728"/>
    </row>
    <row r="78" spans="5:139">
      <c r="E78" s="729">
        <v>42664</v>
      </c>
      <c r="F78" s="727">
        <v>1.7709999999999999</v>
      </c>
      <c r="H78" s="728">
        <v>42667</v>
      </c>
      <c r="I78" s="727">
        <v>2.4449999999999998</v>
      </c>
      <c r="K78" s="728">
        <v>42667</v>
      </c>
      <c r="L78" s="727">
        <v>2.9649999999999999</v>
      </c>
      <c r="O78" s="728">
        <v>42661</v>
      </c>
      <c r="P78" s="727">
        <v>1721.21</v>
      </c>
      <c r="R78" s="728">
        <v>42660</v>
      </c>
      <c r="S78" s="727">
        <v>18086.400000000001</v>
      </c>
      <c r="U78" s="728">
        <v>42279</v>
      </c>
      <c r="V78" s="727">
        <v>9553.07</v>
      </c>
      <c r="X78" s="728">
        <v>42279</v>
      </c>
      <c r="Y78" s="727">
        <v>21395.29</v>
      </c>
      <c r="AA78" s="728">
        <v>42283</v>
      </c>
      <c r="AB78" s="727">
        <v>4660.6400000000003</v>
      </c>
      <c r="AD78" s="728">
        <v>42276</v>
      </c>
      <c r="AE78" s="727">
        <v>16930.84</v>
      </c>
      <c r="AG78" s="728">
        <v>41101</v>
      </c>
      <c r="AH78" s="727">
        <v>5.14</v>
      </c>
      <c r="AJ78" s="728">
        <v>41102</v>
      </c>
      <c r="AK78" s="727">
        <v>0.497</v>
      </c>
      <c r="AM78" s="728">
        <v>41101</v>
      </c>
      <c r="AN78" s="727">
        <v>0.45610000000000001</v>
      </c>
      <c r="AP78" s="728">
        <v>41101</v>
      </c>
      <c r="AQ78" s="727">
        <v>7.4999999999999997E-2</v>
      </c>
      <c r="AS78" s="728">
        <v>42663</v>
      </c>
      <c r="AT78" s="727">
        <v>1265.76</v>
      </c>
      <c r="AV78" s="728">
        <v>42664</v>
      </c>
      <c r="AW78" s="727">
        <v>54.46</v>
      </c>
      <c r="BL78" s="728"/>
      <c r="BM78" s="728"/>
      <c r="BN78" s="728"/>
      <c r="BO78" s="728"/>
      <c r="BP78" s="728"/>
      <c r="BS78" s="728"/>
      <c r="BV78" s="728"/>
      <c r="BY78" s="728"/>
      <c r="CB78" s="728"/>
      <c r="CE78" s="728"/>
      <c r="CH78" s="728"/>
      <c r="CK78" s="728"/>
      <c r="CO78" s="728"/>
      <c r="CV78" s="728"/>
      <c r="CY78" s="728"/>
      <c r="DB78" s="728"/>
      <c r="DE78" s="728"/>
      <c r="DH78" s="728"/>
      <c r="DK78" s="728"/>
      <c r="DN78" s="728"/>
      <c r="DQ78" s="728"/>
      <c r="DT78" s="728"/>
      <c r="DW78" s="728"/>
      <c r="DZ78" s="728"/>
      <c r="EC78" s="728"/>
      <c r="EF78" s="728"/>
      <c r="EI78" s="728"/>
    </row>
    <row r="79" spans="5:139">
      <c r="E79" s="729">
        <v>42663</v>
      </c>
      <c r="F79" s="727">
        <v>1.7709999999999999</v>
      </c>
      <c r="H79" s="728">
        <v>42664</v>
      </c>
      <c r="I79" s="727">
        <v>2.4289999999999998</v>
      </c>
      <c r="K79" s="728">
        <v>42664</v>
      </c>
      <c r="L79" s="727">
        <v>2.9550000000000001</v>
      </c>
      <c r="O79" s="728">
        <v>42660</v>
      </c>
      <c r="P79" s="727">
        <v>1714.2</v>
      </c>
      <c r="R79" s="728">
        <v>42657</v>
      </c>
      <c r="S79" s="727">
        <v>18138.38</v>
      </c>
      <c r="U79" s="728">
        <v>42278</v>
      </c>
      <c r="V79" s="727">
        <v>9509.25</v>
      </c>
      <c r="X79" s="728">
        <v>42278</v>
      </c>
      <c r="Y79" s="727">
        <v>21142.86</v>
      </c>
      <c r="AA79" s="728">
        <v>42282</v>
      </c>
      <c r="AB79" s="727">
        <v>4616.8999999999996</v>
      </c>
      <c r="AD79" s="728">
        <v>42275</v>
      </c>
      <c r="AE79" s="727">
        <v>17645.11</v>
      </c>
      <c r="AG79" s="728">
        <v>41100</v>
      </c>
      <c r="AH79" s="727">
        <v>5.13</v>
      </c>
      <c r="AJ79" s="728">
        <v>41101</v>
      </c>
      <c r="AK79" s="727">
        <v>0.51200000000000001</v>
      </c>
      <c r="AM79" s="728">
        <v>41100</v>
      </c>
      <c r="AN79" s="727">
        <v>0.45760000000000001</v>
      </c>
      <c r="AP79" s="728">
        <v>41100</v>
      </c>
      <c r="AQ79" s="727">
        <v>7.4999999999999997E-2</v>
      </c>
      <c r="AS79" s="728">
        <v>42662</v>
      </c>
      <c r="AT79" s="727">
        <v>1269.23</v>
      </c>
      <c r="AV79" s="728">
        <v>42663</v>
      </c>
      <c r="AW79" s="727">
        <v>54.01</v>
      </c>
      <c r="BL79" s="728"/>
      <c r="BM79" s="728"/>
      <c r="BN79" s="728"/>
      <c r="BO79" s="728"/>
      <c r="BP79" s="728"/>
      <c r="BS79" s="728"/>
      <c r="BV79" s="728"/>
      <c r="BY79" s="728"/>
      <c r="CB79" s="728"/>
      <c r="CE79" s="728"/>
      <c r="CH79" s="728"/>
      <c r="CK79" s="728"/>
      <c r="CO79" s="728"/>
      <c r="CV79" s="728"/>
      <c r="CY79" s="728"/>
      <c r="DB79" s="728"/>
      <c r="DE79" s="728"/>
      <c r="DH79" s="728"/>
      <c r="DK79" s="728"/>
      <c r="DN79" s="728"/>
      <c r="DQ79" s="728"/>
      <c r="DT79" s="728"/>
      <c r="DW79" s="728"/>
      <c r="DZ79" s="728"/>
      <c r="EC79" s="728"/>
      <c r="EF79" s="728"/>
      <c r="EI79" s="728"/>
    </row>
    <row r="80" spans="5:139">
      <c r="E80" s="729">
        <v>42662</v>
      </c>
      <c r="F80" s="727">
        <v>1.78</v>
      </c>
      <c r="H80" s="728">
        <v>42663</v>
      </c>
      <c r="I80" s="727">
        <v>2.4079999999999999</v>
      </c>
      <c r="K80" s="728">
        <v>42663</v>
      </c>
      <c r="L80" s="727">
        <v>2.9539999999999997</v>
      </c>
      <c r="O80" s="728">
        <v>42657</v>
      </c>
      <c r="P80" s="727">
        <v>1719.64</v>
      </c>
      <c r="R80" s="728">
        <v>42656</v>
      </c>
      <c r="S80" s="727">
        <v>18098.939999999999</v>
      </c>
      <c r="U80" s="728">
        <v>42277</v>
      </c>
      <c r="V80" s="727">
        <v>9660.44</v>
      </c>
      <c r="X80" s="728">
        <v>42277</v>
      </c>
      <c r="Y80" s="727">
        <v>21294.98</v>
      </c>
      <c r="AA80" s="728">
        <v>42279</v>
      </c>
      <c r="AB80" s="727">
        <v>4458.88</v>
      </c>
      <c r="AD80" s="728">
        <v>42272</v>
      </c>
      <c r="AE80" s="727">
        <v>17880.509999999998</v>
      </c>
      <c r="AG80" s="728">
        <v>41099</v>
      </c>
      <c r="AH80" s="727">
        <v>5.13</v>
      </c>
      <c r="AJ80" s="728">
        <v>41100</v>
      </c>
      <c r="AK80" s="727">
        <v>0.52100000000000002</v>
      </c>
      <c r="AM80" s="728">
        <v>41099</v>
      </c>
      <c r="AN80" s="727">
        <v>0.45760000000000001</v>
      </c>
      <c r="AP80" s="728">
        <v>41099</v>
      </c>
      <c r="AQ80" s="727">
        <v>7.6999999999999999E-2</v>
      </c>
      <c r="AS80" s="728">
        <v>42661</v>
      </c>
      <c r="AT80" s="727">
        <v>1262.5</v>
      </c>
      <c r="AV80" s="728">
        <v>42662</v>
      </c>
      <c r="AW80" s="727">
        <v>54.98</v>
      </c>
      <c r="BL80" s="728"/>
      <c r="BM80" s="728"/>
      <c r="BN80" s="728"/>
      <c r="BO80" s="728"/>
      <c r="BP80" s="728"/>
      <c r="BS80" s="728"/>
      <c r="BV80" s="728"/>
      <c r="BY80" s="728"/>
      <c r="CB80" s="728"/>
      <c r="CE80" s="728"/>
      <c r="CH80" s="728"/>
      <c r="CK80" s="728"/>
      <c r="CO80" s="728"/>
      <c r="CV80" s="728"/>
      <c r="CY80" s="728"/>
      <c r="DB80" s="728"/>
      <c r="DE80" s="728"/>
      <c r="DH80" s="728"/>
      <c r="DK80" s="728"/>
      <c r="DN80" s="728"/>
      <c r="DQ80" s="728"/>
      <c r="DT80" s="728"/>
      <c r="DW80" s="728"/>
      <c r="DZ80" s="728"/>
      <c r="EC80" s="728"/>
      <c r="EF80" s="728"/>
      <c r="EI80" s="728"/>
    </row>
    <row r="81" spans="5:139">
      <c r="E81" s="729">
        <v>42661</v>
      </c>
      <c r="F81" s="727">
        <v>1.7770000000000001</v>
      </c>
      <c r="H81" s="728">
        <v>42662</v>
      </c>
      <c r="I81" s="727">
        <v>2.4220000000000002</v>
      </c>
      <c r="K81" s="728">
        <v>42662</v>
      </c>
      <c r="L81" s="727">
        <v>2.9670000000000001</v>
      </c>
      <c r="O81" s="728">
        <v>42656</v>
      </c>
      <c r="P81" s="727">
        <v>1727.55</v>
      </c>
      <c r="R81" s="728">
        <v>42655</v>
      </c>
      <c r="S81" s="727">
        <v>18144.2</v>
      </c>
      <c r="U81" s="728">
        <v>42276</v>
      </c>
      <c r="V81" s="727">
        <v>9450.4</v>
      </c>
      <c r="X81" s="728">
        <v>42276</v>
      </c>
      <c r="Y81" s="727">
        <v>20726.75</v>
      </c>
      <c r="AA81" s="728">
        <v>42278</v>
      </c>
      <c r="AB81" s="727">
        <v>4426.54</v>
      </c>
      <c r="AD81" s="728">
        <v>42271</v>
      </c>
      <c r="AE81" s="727">
        <v>17571.830000000002</v>
      </c>
      <c r="AG81" s="728">
        <v>41096</v>
      </c>
      <c r="AH81" s="727">
        <v>5.13</v>
      </c>
      <c r="AJ81" s="728">
        <v>41099</v>
      </c>
      <c r="AK81" s="727">
        <v>0.53100000000000003</v>
      </c>
      <c r="AM81" s="728">
        <v>41096</v>
      </c>
      <c r="AN81" s="727">
        <v>0.45760000000000001</v>
      </c>
      <c r="AP81" s="728">
        <v>41096</v>
      </c>
      <c r="AQ81" s="727">
        <v>0.08</v>
      </c>
      <c r="AS81" s="728">
        <v>42660</v>
      </c>
      <c r="AT81" s="727">
        <v>1255.8499999999999</v>
      </c>
      <c r="AV81" s="728">
        <v>42661</v>
      </c>
      <c r="AW81" s="727">
        <v>54.04</v>
      </c>
      <c r="BL81" s="728"/>
      <c r="BM81" s="728"/>
      <c r="BN81" s="728"/>
      <c r="BO81" s="728"/>
      <c r="BP81" s="728"/>
      <c r="BS81" s="728"/>
      <c r="BV81" s="728"/>
      <c r="BY81" s="728"/>
      <c r="CB81" s="728"/>
      <c r="CE81" s="728"/>
      <c r="CH81" s="728"/>
      <c r="CK81" s="728"/>
      <c r="CO81" s="728"/>
      <c r="CV81" s="728"/>
      <c r="CY81" s="728"/>
      <c r="DB81" s="728"/>
      <c r="DE81" s="728"/>
      <c r="DH81" s="728"/>
      <c r="DK81" s="728"/>
      <c r="DN81" s="728"/>
      <c r="DQ81" s="728"/>
      <c r="DT81" s="728"/>
      <c r="DW81" s="728"/>
      <c r="DZ81" s="728"/>
      <c r="EC81" s="728"/>
      <c r="EF81" s="728"/>
      <c r="EI81" s="728"/>
    </row>
    <row r="82" spans="5:139">
      <c r="E82" s="729">
        <v>42660</v>
      </c>
      <c r="F82" s="727">
        <v>1.7749999999999999</v>
      </c>
      <c r="H82" s="728">
        <v>42661</v>
      </c>
      <c r="I82" s="727">
        <v>2.4449999999999998</v>
      </c>
      <c r="K82" s="728">
        <v>42661</v>
      </c>
      <c r="L82" s="727">
        <v>3.0150000000000001</v>
      </c>
      <c r="O82" s="728">
        <v>42655</v>
      </c>
      <c r="P82" s="727">
        <v>1760.43</v>
      </c>
      <c r="R82" s="728">
        <v>42654</v>
      </c>
      <c r="S82" s="727">
        <v>18128.66</v>
      </c>
      <c r="U82" s="728">
        <v>42275</v>
      </c>
      <c r="V82" s="727">
        <v>9483.5499999999993</v>
      </c>
      <c r="X82" s="728">
        <v>42275</v>
      </c>
      <c r="Y82" s="727">
        <v>20759.490000000002</v>
      </c>
      <c r="AA82" s="728">
        <v>42277</v>
      </c>
      <c r="AB82" s="727">
        <v>4455.29</v>
      </c>
      <c r="AD82" s="728">
        <v>42265</v>
      </c>
      <c r="AE82" s="727">
        <v>18070.21</v>
      </c>
      <c r="AG82" s="728">
        <v>41095</v>
      </c>
      <c r="AH82" s="727">
        <v>5.13</v>
      </c>
      <c r="AJ82" s="728">
        <v>41096</v>
      </c>
      <c r="AK82" s="727">
        <v>0.54900000000000004</v>
      </c>
      <c r="AM82" s="728">
        <v>41095</v>
      </c>
      <c r="AN82" s="727">
        <v>0.45960000000000001</v>
      </c>
      <c r="AP82" s="728">
        <v>41095</v>
      </c>
      <c r="AQ82" s="727">
        <v>8.2000000000000003E-2</v>
      </c>
      <c r="AS82" s="728">
        <v>42657</v>
      </c>
      <c r="AT82" s="727">
        <v>1251.03</v>
      </c>
      <c r="AV82" s="728">
        <v>42660</v>
      </c>
      <c r="AW82" s="727">
        <v>53.71</v>
      </c>
      <c r="BL82" s="728"/>
      <c r="BM82" s="728"/>
      <c r="BN82" s="728"/>
      <c r="BO82" s="728"/>
      <c r="BP82" s="728"/>
      <c r="BS82" s="728"/>
      <c r="BV82" s="728"/>
      <c r="BY82" s="728"/>
      <c r="CB82" s="728"/>
      <c r="CE82" s="728"/>
      <c r="CH82" s="728"/>
      <c r="CK82" s="728"/>
      <c r="CO82" s="728"/>
      <c r="CV82" s="728"/>
      <c r="CY82" s="728"/>
      <c r="DB82" s="728"/>
      <c r="DE82" s="728"/>
      <c r="DH82" s="728"/>
      <c r="DK82" s="728"/>
      <c r="DN82" s="728"/>
      <c r="DQ82" s="728"/>
      <c r="DT82" s="728"/>
      <c r="DW82" s="728"/>
      <c r="DZ82" s="728"/>
      <c r="EC82" s="728"/>
      <c r="EF82" s="728"/>
      <c r="EI82" s="728"/>
    </row>
    <row r="83" spans="5:139">
      <c r="E83" s="729">
        <v>42657</v>
      </c>
      <c r="F83" s="727">
        <v>1.772</v>
      </c>
      <c r="H83" s="728">
        <v>42660</v>
      </c>
      <c r="I83" s="727">
        <v>2.4809999999999999</v>
      </c>
      <c r="K83" s="728">
        <v>42660</v>
      </c>
      <c r="L83" s="727">
        <v>3.0649999999999999</v>
      </c>
      <c r="O83" s="728">
        <v>42654</v>
      </c>
      <c r="P83" s="727">
        <v>1757.04</v>
      </c>
      <c r="R83" s="728">
        <v>42653</v>
      </c>
      <c r="S83" s="727">
        <v>18329.04</v>
      </c>
      <c r="U83" s="728">
        <v>42272</v>
      </c>
      <c r="V83" s="727">
        <v>9688.5300000000007</v>
      </c>
      <c r="X83" s="728">
        <v>42272</v>
      </c>
      <c r="Y83" s="727">
        <v>21339.11</v>
      </c>
      <c r="AA83" s="728">
        <v>42276</v>
      </c>
      <c r="AB83" s="727">
        <v>4343.7299999999996</v>
      </c>
      <c r="AD83" s="728">
        <v>42264</v>
      </c>
      <c r="AE83" s="727">
        <v>18432.27</v>
      </c>
      <c r="AG83" s="728">
        <v>41094</v>
      </c>
      <c r="AH83" s="727">
        <v>5.13</v>
      </c>
      <c r="AJ83" s="728">
        <v>41095</v>
      </c>
      <c r="AK83" s="727">
        <v>0.64100000000000001</v>
      </c>
      <c r="AM83" s="728">
        <v>41094</v>
      </c>
      <c r="AN83" s="727">
        <v>0.45960000000000001</v>
      </c>
      <c r="AP83" s="728">
        <v>41094</v>
      </c>
      <c r="AQ83" s="727">
        <v>8.3000000000000004E-2</v>
      </c>
      <c r="AS83" s="728">
        <v>42656</v>
      </c>
      <c r="AT83" s="727">
        <v>1258.0899999999999</v>
      </c>
      <c r="AV83" s="728">
        <v>42657</v>
      </c>
      <c r="AW83" s="727">
        <v>54.04</v>
      </c>
      <c r="BL83" s="728"/>
      <c r="BM83" s="728"/>
      <c r="BN83" s="728"/>
      <c r="BO83" s="728"/>
      <c r="BP83" s="728"/>
      <c r="BS83" s="728"/>
      <c r="BV83" s="728"/>
      <c r="BY83" s="728"/>
      <c r="CB83" s="728"/>
      <c r="CE83" s="728"/>
      <c r="CH83" s="728"/>
      <c r="CK83" s="728"/>
      <c r="CO83" s="728"/>
      <c r="CV83" s="728"/>
      <c r="CY83" s="728"/>
      <c r="DB83" s="728"/>
      <c r="DE83" s="728"/>
      <c r="DH83" s="728"/>
      <c r="DK83" s="728"/>
      <c r="DN83" s="728"/>
      <c r="DQ83" s="728"/>
      <c r="DT83" s="728"/>
      <c r="DW83" s="728"/>
      <c r="DZ83" s="728"/>
      <c r="EC83" s="728"/>
      <c r="EF83" s="728"/>
      <c r="EI83" s="728"/>
    </row>
    <row r="84" spans="5:139">
      <c r="E84" s="729">
        <v>42656</v>
      </c>
      <c r="F84" s="727">
        <v>1.7730000000000001</v>
      </c>
      <c r="H84" s="728">
        <v>42657</v>
      </c>
      <c r="I84" s="727">
        <v>2.4430000000000001</v>
      </c>
      <c r="K84" s="728">
        <v>42657</v>
      </c>
      <c r="L84" s="727">
        <v>3.0419999999999998</v>
      </c>
      <c r="O84" s="728">
        <v>42653</v>
      </c>
      <c r="P84" s="727">
        <v>1765.95</v>
      </c>
      <c r="R84" s="728">
        <v>42650</v>
      </c>
      <c r="S84" s="727">
        <v>18240.490000000002</v>
      </c>
      <c r="U84" s="728">
        <v>42271</v>
      </c>
      <c r="V84" s="727">
        <v>9427.64</v>
      </c>
      <c r="X84" s="728">
        <v>42271</v>
      </c>
      <c r="Y84" s="727">
        <v>20581.830000000002</v>
      </c>
      <c r="AA84" s="728">
        <v>42275</v>
      </c>
      <c r="AB84" s="727">
        <v>4357.05</v>
      </c>
      <c r="AD84" s="728">
        <v>42263</v>
      </c>
      <c r="AE84" s="727">
        <v>18171.599999999999</v>
      </c>
      <c r="AG84" s="728">
        <v>41093</v>
      </c>
      <c r="AH84" s="727">
        <v>5.13</v>
      </c>
      <c r="AJ84" s="728">
        <v>41094</v>
      </c>
      <c r="AK84" s="727">
        <v>0.64500000000000002</v>
      </c>
      <c r="AM84" s="728">
        <v>41093</v>
      </c>
      <c r="AN84" s="727">
        <v>0.46060000000000001</v>
      </c>
      <c r="AP84" s="728">
        <v>41093</v>
      </c>
      <c r="AQ84" s="727">
        <v>8.5000000000000006E-2</v>
      </c>
      <c r="AS84" s="728">
        <v>42655</v>
      </c>
      <c r="AT84" s="727">
        <v>1255.25</v>
      </c>
      <c r="AV84" s="728">
        <v>42656</v>
      </c>
      <c r="AW84" s="727">
        <v>54.15</v>
      </c>
      <c r="BL84" s="728"/>
      <c r="BM84" s="728"/>
      <c r="BN84" s="728"/>
      <c r="BO84" s="728"/>
      <c r="BP84" s="728"/>
      <c r="BS84" s="728"/>
      <c r="BV84" s="728"/>
      <c r="BY84" s="728"/>
      <c r="CB84" s="728"/>
      <c r="CE84" s="728"/>
      <c r="CH84" s="728"/>
      <c r="CK84" s="728"/>
      <c r="CO84" s="728"/>
      <c r="CV84" s="728"/>
      <c r="CY84" s="728"/>
      <c r="DB84" s="728"/>
      <c r="DE84" s="728"/>
      <c r="DH84" s="728"/>
      <c r="DK84" s="728"/>
      <c r="DN84" s="728"/>
      <c r="DQ84" s="728"/>
      <c r="DT84" s="728"/>
      <c r="DW84" s="728"/>
      <c r="DZ84" s="728"/>
      <c r="EC84" s="728"/>
      <c r="EF84" s="728"/>
      <c r="EI84" s="728"/>
    </row>
    <row r="85" spans="5:139">
      <c r="E85" s="729">
        <v>42655</v>
      </c>
      <c r="F85" s="727">
        <v>1.7810000000000001</v>
      </c>
      <c r="H85" s="728">
        <v>42656</v>
      </c>
      <c r="I85" s="727">
        <v>2.4260000000000002</v>
      </c>
      <c r="K85" s="728">
        <v>42656</v>
      </c>
      <c r="L85" s="727">
        <v>3.0259999999999998</v>
      </c>
      <c r="O85" s="728">
        <v>42650</v>
      </c>
      <c r="P85" s="727">
        <v>1751.72</v>
      </c>
      <c r="R85" s="728">
        <v>42649</v>
      </c>
      <c r="S85" s="727">
        <v>18268.5</v>
      </c>
      <c r="U85" s="728">
        <v>42270</v>
      </c>
      <c r="V85" s="727">
        <v>9612.6200000000008</v>
      </c>
      <c r="X85" s="728">
        <v>42270</v>
      </c>
      <c r="Y85" s="727">
        <v>21068.880000000001</v>
      </c>
      <c r="AA85" s="728">
        <v>42272</v>
      </c>
      <c r="AB85" s="727">
        <v>4480.66</v>
      </c>
      <c r="AD85" s="728">
        <v>42262</v>
      </c>
      <c r="AE85" s="727">
        <v>18026.48</v>
      </c>
      <c r="AG85" s="728">
        <v>41092</v>
      </c>
      <c r="AH85" s="727">
        <v>5.13</v>
      </c>
      <c r="AJ85" s="728">
        <v>41093</v>
      </c>
      <c r="AK85" s="727">
        <v>0.65</v>
      </c>
      <c r="AM85" s="728">
        <v>41092</v>
      </c>
      <c r="AN85" s="727">
        <v>0.46060000000000001</v>
      </c>
      <c r="AP85" s="728">
        <v>41092</v>
      </c>
      <c r="AQ85" s="727">
        <v>8.5000000000000006E-2</v>
      </c>
      <c r="AS85" s="728">
        <v>42654</v>
      </c>
      <c r="AT85" s="727">
        <v>1252.8</v>
      </c>
      <c r="AV85" s="728">
        <v>42655</v>
      </c>
      <c r="AW85" s="727">
        <v>53.9</v>
      </c>
      <c r="BL85" s="728"/>
      <c r="BM85" s="728"/>
      <c r="BN85" s="728"/>
      <c r="BO85" s="728"/>
      <c r="BP85" s="728"/>
      <c r="BS85" s="728"/>
      <c r="BV85" s="728"/>
      <c r="BY85" s="728"/>
      <c r="CB85" s="728"/>
      <c r="CE85" s="728"/>
      <c r="CH85" s="728"/>
      <c r="CK85" s="728"/>
      <c r="CO85" s="728"/>
      <c r="CV85" s="728"/>
      <c r="CY85" s="728"/>
      <c r="DB85" s="728"/>
      <c r="DE85" s="728"/>
      <c r="DH85" s="728"/>
      <c r="DK85" s="728"/>
      <c r="DN85" s="728"/>
      <c r="DQ85" s="728"/>
      <c r="DT85" s="728"/>
      <c r="DW85" s="728"/>
      <c r="DZ85" s="728"/>
      <c r="EC85" s="728"/>
      <c r="EF85" s="728"/>
      <c r="EI85" s="728"/>
    </row>
    <row r="86" spans="5:139">
      <c r="E86" s="729">
        <v>42654</v>
      </c>
      <c r="F86" s="727">
        <v>1.7890000000000001</v>
      </c>
      <c r="H86" s="728">
        <v>42655</v>
      </c>
      <c r="I86" s="727">
        <v>2.4689999999999999</v>
      </c>
      <c r="K86" s="728">
        <v>42655</v>
      </c>
      <c r="L86" s="727">
        <v>3.0640000000000001</v>
      </c>
      <c r="O86" s="728">
        <v>42649</v>
      </c>
      <c r="P86" s="727">
        <v>1761.9</v>
      </c>
      <c r="R86" s="728">
        <v>42648</v>
      </c>
      <c r="S86" s="727">
        <v>18281.03</v>
      </c>
      <c r="U86" s="728">
        <v>42269</v>
      </c>
      <c r="V86" s="727">
        <v>9570.66</v>
      </c>
      <c r="X86" s="728">
        <v>42269</v>
      </c>
      <c r="Y86" s="727">
        <v>21031.8</v>
      </c>
      <c r="AA86" s="728">
        <v>42271</v>
      </c>
      <c r="AB86" s="727">
        <v>4347.24</v>
      </c>
      <c r="AD86" s="728">
        <v>42261</v>
      </c>
      <c r="AE86" s="727">
        <v>17965.7</v>
      </c>
      <c r="AG86" s="728">
        <v>41089</v>
      </c>
      <c r="AH86" s="727">
        <v>5.13</v>
      </c>
      <c r="AJ86" s="728">
        <v>41092</v>
      </c>
      <c r="AK86" s="727">
        <v>0.65200000000000002</v>
      </c>
      <c r="AM86" s="728">
        <v>41089</v>
      </c>
      <c r="AN86" s="727">
        <v>0.46060000000000001</v>
      </c>
      <c r="AP86" s="728">
        <v>41089</v>
      </c>
      <c r="AQ86" s="727">
        <v>8.6999999999999994E-2</v>
      </c>
      <c r="AS86" s="728">
        <v>42653</v>
      </c>
      <c r="AT86" s="727">
        <v>1259.6500000000001</v>
      </c>
      <c r="AV86" s="728">
        <v>42654</v>
      </c>
      <c r="AW86" s="727">
        <v>54.41</v>
      </c>
      <c r="BL86" s="728"/>
      <c r="BM86" s="728"/>
      <c r="BN86" s="728"/>
      <c r="BO86" s="728"/>
      <c r="BP86" s="728"/>
      <c r="BS86" s="728"/>
      <c r="BV86" s="728"/>
      <c r="BY86" s="728"/>
      <c r="CB86" s="728"/>
      <c r="CE86" s="728"/>
      <c r="CH86" s="728"/>
      <c r="CK86" s="728"/>
      <c r="CO86" s="728"/>
      <c r="CV86" s="728"/>
      <c r="CY86" s="728"/>
      <c r="DB86" s="728"/>
      <c r="DE86" s="728"/>
      <c r="DH86" s="728"/>
      <c r="DK86" s="728"/>
      <c r="DN86" s="728"/>
      <c r="DQ86" s="728"/>
      <c r="DT86" s="728"/>
      <c r="DW86" s="728"/>
      <c r="DZ86" s="728"/>
      <c r="EC86" s="728"/>
      <c r="EF86" s="728"/>
      <c r="EI86" s="728"/>
    </row>
    <row r="87" spans="5:139">
      <c r="E87" s="729">
        <v>42653</v>
      </c>
      <c r="F87" s="727">
        <v>1.784</v>
      </c>
      <c r="H87" s="728">
        <v>42654</v>
      </c>
      <c r="I87" s="727">
        <v>2.4809999999999999</v>
      </c>
      <c r="K87" s="728">
        <v>42654</v>
      </c>
      <c r="L87" s="727">
        <v>3.0739999999999998</v>
      </c>
      <c r="O87" s="728">
        <v>42648</v>
      </c>
      <c r="P87" s="727">
        <v>1762.23</v>
      </c>
      <c r="R87" s="728">
        <v>42647</v>
      </c>
      <c r="S87" s="727">
        <v>18168.45</v>
      </c>
      <c r="U87" s="728">
        <v>42268</v>
      </c>
      <c r="V87" s="727">
        <v>9948.51</v>
      </c>
      <c r="X87" s="728">
        <v>42268</v>
      </c>
      <c r="Y87" s="727">
        <v>21755.42</v>
      </c>
      <c r="AA87" s="728">
        <v>42270</v>
      </c>
      <c r="AB87" s="727">
        <v>4432.83</v>
      </c>
      <c r="AD87" s="728">
        <v>42258</v>
      </c>
      <c r="AE87" s="727">
        <v>18264.22</v>
      </c>
      <c r="AG87" s="728">
        <v>41088</v>
      </c>
      <c r="AH87" s="727">
        <v>5.13</v>
      </c>
      <c r="AJ87" s="728">
        <v>41089</v>
      </c>
      <c r="AK87" s="727">
        <v>0.65300000000000002</v>
      </c>
      <c r="AM87" s="728">
        <v>41088</v>
      </c>
      <c r="AN87" s="727">
        <v>0.46060000000000001</v>
      </c>
      <c r="AP87" s="728">
        <v>41088</v>
      </c>
      <c r="AQ87" s="727">
        <v>8.8999999999999996E-2</v>
      </c>
      <c r="AS87" s="728">
        <v>42650</v>
      </c>
      <c r="AT87" s="727">
        <v>1257.08</v>
      </c>
      <c r="AV87" s="728">
        <v>42653</v>
      </c>
      <c r="AW87" s="727">
        <v>55.15</v>
      </c>
      <c r="BL87" s="728"/>
      <c r="BM87" s="728"/>
      <c r="BN87" s="728"/>
      <c r="BO87" s="728"/>
      <c r="BP87" s="728"/>
      <c r="BS87" s="728"/>
      <c r="BV87" s="728"/>
      <c r="BY87" s="728"/>
      <c r="CB87" s="728"/>
      <c r="CE87" s="728"/>
      <c r="CH87" s="728"/>
      <c r="CK87" s="728"/>
      <c r="CO87" s="728"/>
      <c r="CV87" s="728"/>
      <c r="CY87" s="728"/>
      <c r="DB87" s="728"/>
      <c r="DE87" s="728"/>
      <c r="DH87" s="728"/>
      <c r="DK87" s="728"/>
      <c r="DN87" s="728"/>
      <c r="DQ87" s="728"/>
      <c r="DT87" s="728"/>
      <c r="DW87" s="728"/>
      <c r="DZ87" s="728"/>
      <c r="EC87" s="728"/>
      <c r="EF87" s="728"/>
      <c r="EI87" s="728"/>
    </row>
    <row r="88" spans="5:139">
      <c r="E88" s="729">
        <v>42650</v>
      </c>
      <c r="F88" s="727">
        <v>1.794</v>
      </c>
      <c r="H88" s="728">
        <v>42653</v>
      </c>
      <c r="I88" s="727">
        <v>2.4859999999999998</v>
      </c>
      <c r="K88" s="728">
        <v>42653</v>
      </c>
      <c r="L88" s="727">
        <v>3.0710000000000002</v>
      </c>
      <c r="O88" s="728">
        <v>42647</v>
      </c>
      <c r="P88" s="727">
        <v>1754.04</v>
      </c>
      <c r="R88" s="728">
        <v>42646</v>
      </c>
      <c r="S88" s="727">
        <v>18253.849999999999</v>
      </c>
      <c r="U88" s="728">
        <v>42265</v>
      </c>
      <c r="V88" s="727">
        <v>9916.16</v>
      </c>
      <c r="X88" s="728">
        <v>42265</v>
      </c>
      <c r="Y88" s="727">
        <v>21514.9</v>
      </c>
      <c r="AA88" s="728">
        <v>42269</v>
      </c>
      <c r="AB88" s="727">
        <v>4428.51</v>
      </c>
      <c r="AD88" s="728">
        <v>42257</v>
      </c>
      <c r="AE88" s="727">
        <v>18299.62</v>
      </c>
      <c r="AG88" s="728">
        <v>41087</v>
      </c>
      <c r="AH88" s="727">
        <v>5.13</v>
      </c>
      <c r="AJ88" s="728">
        <v>41088</v>
      </c>
      <c r="AK88" s="727">
        <v>0.65300000000000002</v>
      </c>
      <c r="AM88" s="728">
        <v>41087</v>
      </c>
      <c r="AN88" s="727">
        <v>0.46060000000000001</v>
      </c>
      <c r="AP88" s="728">
        <v>41087</v>
      </c>
      <c r="AQ88" s="727">
        <v>9.0999999999999998E-2</v>
      </c>
      <c r="AS88" s="728">
        <v>42649</v>
      </c>
      <c r="AT88" s="727">
        <v>1254.3800000000001</v>
      </c>
      <c r="AV88" s="728">
        <v>42650</v>
      </c>
      <c r="AW88" s="727">
        <v>53.96</v>
      </c>
      <c r="BL88" s="728"/>
      <c r="BM88" s="728"/>
      <c r="BN88" s="728"/>
      <c r="BO88" s="728"/>
      <c r="BP88" s="728"/>
      <c r="BS88" s="728"/>
      <c r="BV88" s="728"/>
      <c r="BY88" s="728"/>
      <c r="CB88" s="728"/>
      <c r="CE88" s="728"/>
      <c r="CH88" s="728"/>
      <c r="CK88" s="728"/>
      <c r="CO88" s="728"/>
      <c r="CV88" s="728"/>
      <c r="CY88" s="728"/>
      <c r="DB88" s="728"/>
      <c r="DE88" s="728"/>
      <c r="DH88" s="728"/>
      <c r="DK88" s="728"/>
      <c r="DN88" s="728"/>
      <c r="DQ88" s="728"/>
      <c r="DT88" s="728"/>
      <c r="DW88" s="728"/>
      <c r="DZ88" s="728"/>
      <c r="EC88" s="728"/>
      <c r="EF88" s="728"/>
      <c r="EI88" s="728"/>
    </row>
    <row r="89" spans="5:139">
      <c r="E89" s="729">
        <v>42649</v>
      </c>
      <c r="F89" s="727">
        <v>1.774</v>
      </c>
      <c r="H89" s="728">
        <v>42650</v>
      </c>
      <c r="I89" s="727">
        <v>2.4630000000000001</v>
      </c>
      <c r="K89" s="728">
        <v>42650</v>
      </c>
      <c r="L89" s="727">
        <v>3.0390000000000001</v>
      </c>
      <c r="O89" s="728">
        <v>42646</v>
      </c>
      <c r="P89" s="727">
        <v>1725.44</v>
      </c>
      <c r="R89" s="728">
        <v>42643</v>
      </c>
      <c r="S89" s="727">
        <v>18308.150000000001</v>
      </c>
      <c r="U89" s="728">
        <v>42264</v>
      </c>
      <c r="V89" s="727">
        <v>10229.58</v>
      </c>
      <c r="X89" s="728">
        <v>42264</v>
      </c>
      <c r="Y89" s="727">
        <v>22099.53</v>
      </c>
      <c r="AA89" s="728">
        <v>42268</v>
      </c>
      <c r="AB89" s="727">
        <v>4585.5</v>
      </c>
      <c r="AD89" s="728">
        <v>42256</v>
      </c>
      <c r="AE89" s="727">
        <v>18770.509999999998</v>
      </c>
      <c r="AG89" s="728">
        <v>41086</v>
      </c>
      <c r="AH89" s="727">
        <v>5.13</v>
      </c>
      <c r="AJ89" s="728">
        <v>41087</v>
      </c>
      <c r="AK89" s="727">
        <v>0.65200000000000002</v>
      </c>
      <c r="AM89" s="728">
        <v>41086</v>
      </c>
      <c r="AN89" s="727">
        <v>0.46060000000000001</v>
      </c>
      <c r="AP89" s="728">
        <v>41086</v>
      </c>
      <c r="AQ89" s="727">
        <v>9.5000000000000001E-2</v>
      </c>
      <c r="AS89" s="728">
        <v>42648</v>
      </c>
      <c r="AT89" s="727">
        <v>1266.8499999999999</v>
      </c>
      <c r="AV89" s="728">
        <v>42649</v>
      </c>
      <c r="AW89" s="727">
        <v>54.48</v>
      </c>
      <c r="BL89" s="728"/>
      <c r="BM89" s="728"/>
      <c r="BN89" s="728"/>
      <c r="BO89" s="728"/>
      <c r="BP89" s="728"/>
      <c r="BS89" s="728"/>
      <c r="BV89" s="728"/>
      <c r="BY89" s="728"/>
      <c r="CB89" s="728"/>
      <c r="CE89" s="728"/>
      <c r="CH89" s="728"/>
      <c r="CK89" s="728"/>
      <c r="CO89" s="728"/>
      <c r="CV89" s="728"/>
      <c r="CY89" s="728"/>
      <c r="DB89" s="728"/>
      <c r="DE89" s="728"/>
      <c r="DH89" s="728"/>
      <c r="DK89" s="728"/>
      <c r="DN89" s="728"/>
      <c r="DQ89" s="728"/>
      <c r="DT89" s="728"/>
      <c r="DW89" s="728"/>
      <c r="DZ89" s="728"/>
      <c r="EC89" s="728"/>
      <c r="EF89" s="728"/>
      <c r="EI89" s="728"/>
    </row>
    <row r="90" spans="5:139">
      <c r="E90" s="729">
        <v>42648</v>
      </c>
      <c r="F90" s="727">
        <v>1.7669999999999999</v>
      </c>
      <c r="H90" s="728">
        <v>42649</v>
      </c>
      <c r="I90" s="727">
        <v>2.4350000000000001</v>
      </c>
      <c r="K90" s="728">
        <v>42649</v>
      </c>
      <c r="L90" s="727">
        <v>3.016</v>
      </c>
      <c r="O90" s="728">
        <v>42643</v>
      </c>
      <c r="P90" s="727">
        <v>1709.51</v>
      </c>
      <c r="R90" s="728">
        <v>42642</v>
      </c>
      <c r="S90" s="727">
        <v>18143.45</v>
      </c>
      <c r="U90" s="728">
        <v>42263</v>
      </c>
      <c r="V90" s="727">
        <v>10227.209999999999</v>
      </c>
      <c r="X90" s="728">
        <v>42263</v>
      </c>
      <c r="Y90" s="727">
        <v>22059.21</v>
      </c>
      <c r="AA90" s="728">
        <v>42265</v>
      </c>
      <c r="AB90" s="727">
        <v>4535.8500000000004</v>
      </c>
      <c r="AD90" s="728">
        <v>42255</v>
      </c>
      <c r="AE90" s="727">
        <v>17427.080000000002</v>
      </c>
      <c r="AG90" s="728">
        <v>41085</v>
      </c>
      <c r="AH90" s="727">
        <v>5.12</v>
      </c>
      <c r="AJ90" s="728">
        <v>41086</v>
      </c>
      <c r="AK90" s="727">
        <v>0.65300000000000002</v>
      </c>
      <c r="AM90" s="728">
        <v>41085</v>
      </c>
      <c r="AN90" s="727">
        <v>0.46060000000000001</v>
      </c>
      <c r="AP90" s="728">
        <v>41085</v>
      </c>
      <c r="AQ90" s="727">
        <v>9.5000000000000001E-2</v>
      </c>
      <c r="AS90" s="728">
        <v>42647</v>
      </c>
      <c r="AT90" s="727">
        <v>1268.44</v>
      </c>
      <c r="AV90" s="728">
        <v>42648</v>
      </c>
      <c r="AW90" s="727">
        <v>53.86</v>
      </c>
      <c r="BL90" s="728"/>
      <c r="BM90" s="728"/>
      <c r="BN90" s="728"/>
      <c r="BO90" s="728"/>
      <c r="BP90" s="728"/>
      <c r="BS90" s="728"/>
      <c r="BV90" s="728"/>
      <c r="BY90" s="728"/>
      <c r="CB90" s="728"/>
      <c r="CE90" s="728"/>
      <c r="CH90" s="728"/>
      <c r="CK90" s="728"/>
      <c r="CO90" s="728"/>
      <c r="CV90" s="728"/>
      <c r="CY90" s="728"/>
      <c r="DB90" s="728"/>
      <c r="DE90" s="728"/>
      <c r="DH90" s="728"/>
      <c r="DK90" s="728"/>
      <c r="DN90" s="728"/>
      <c r="DQ90" s="728"/>
      <c r="DT90" s="728"/>
      <c r="DW90" s="728"/>
      <c r="DZ90" s="728"/>
      <c r="EC90" s="728"/>
      <c r="EF90" s="728"/>
      <c r="EI90" s="728"/>
    </row>
    <row r="91" spans="5:139">
      <c r="E91" s="729">
        <v>42647</v>
      </c>
      <c r="F91" s="727">
        <v>1.7570000000000001</v>
      </c>
      <c r="H91" s="728">
        <v>42648</v>
      </c>
      <c r="I91" s="727">
        <v>2.4050000000000002</v>
      </c>
      <c r="K91" s="728">
        <v>42648</v>
      </c>
      <c r="L91" s="727">
        <v>2.9969999999999999</v>
      </c>
      <c r="O91" s="728">
        <v>42642</v>
      </c>
      <c r="P91" s="727">
        <v>1730.45</v>
      </c>
      <c r="R91" s="728">
        <v>42641</v>
      </c>
      <c r="S91" s="727">
        <v>18339.240000000002</v>
      </c>
      <c r="U91" s="728">
        <v>42262</v>
      </c>
      <c r="V91" s="727">
        <v>10188.129999999999</v>
      </c>
      <c r="X91" s="728">
        <v>42262</v>
      </c>
      <c r="Y91" s="727">
        <v>21903.63</v>
      </c>
      <c r="AA91" s="728">
        <v>42264</v>
      </c>
      <c r="AB91" s="727">
        <v>4655.1400000000003</v>
      </c>
      <c r="AD91" s="728">
        <v>42254</v>
      </c>
      <c r="AE91" s="727">
        <v>17860.47</v>
      </c>
      <c r="AG91" s="728">
        <v>41082</v>
      </c>
      <c r="AH91" s="727">
        <v>5.13</v>
      </c>
      <c r="AJ91" s="728">
        <v>41085</v>
      </c>
      <c r="AK91" s="727">
        <v>0.65300000000000002</v>
      </c>
      <c r="AM91" s="728">
        <v>41082</v>
      </c>
      <c r="AN91" s="727">
        <v>0.46160000000000001</v>
      </c>
      <c r="AP91" s="728">
        <v>41082</v>
      </c>
      <c r="AQ91" s="727">
        <v>9.5000000000000001E-2</v>
      </c>
      <c r="AS91" s="728">
        <v>42646</v>
      </c>
      <c r="AT91" s="727">
        <v>1311.6</v>
      </c>
      <c r="AV91" s="728">
        <v>42647</v>
      </c>
      <c r="AW91" s="727">
        <v>52.86</v>
      </c>
      <c r="BL91" s="728"/>
      <c r="BM91" s="728"/>
      <c r="BN91" s="728"/>
      <c r="BO91" s="728"/>
      <c r="BP91" s="728"/>
      <c r="BS91" s="728"/>
      <c r="BV91" s="728"/>
      <c r="BY91" s="728"/>
      <c r="CB91" s="728"/>
      <c r="CE91" s="728"/>
      <c r="CH91" s="728"/>
      <c r="CK91" s="728"/>
      <c r="CO91" s="728"/>
      <c r="CV91" s="728"/>
      <c r="CY91" s="728"/>
      <c r="DB91" s="728"/>
      <c r="DE91" s="728"/>
      <c r="DH91" s="728"/>
      <c r="DK91" s="728"/>
      <c r="DN91" s="728"/>
      <c r="DQ91" s="728"/>
      <c r="DT91" s="728"/>
      <c r="DW91" s="728"/>
      <c r="DZ91" s="728"/>
      <c r="EC91" s="728"/>
      <c r="EF91" s="728"/>
      <c r="EI91" s="728"/>
    </row>
    <row r="92" spans="5:139">
      <c r="E92" s="729">
        <v>42646</v>
      </c>
      <c r="F92" s="727">
        <v>1.754</v>
      </c>
      <c r="H92" s="728">
        <v>42647</v>
      </c>
      <c r="I92" s="727">
        <v>2.3149999999999999</v>
      </c>
      <c r="K92" s="728">
        <v>42647</v>
      </c>
      <c r="L92" s="727">
        <v>2.9079999999999999</v>
      </c>
      <c r="O92" s="728">
        <v>42641</v>
      </c>
      <c r="P92" s="727">
        <v>1734.59</v>
      </c>
      <c r="R92" s="728">
        <v>42640</v>
      </c>
      <c r="S92" s="727">
        <v>18228.3</v>
      </c>
      <c r="U92" s="728">
        <v>42261</v>
      </c>
      <c r="V92" s="727">
        <v>10131.74</v>
      </c>
      <c r="X92" s="728">
        <v>42261</v>
      </c>
      <c r="Y92" s="727">
        <v>21553.8</v>
      </c>
      <c r="AA92" s="728">
        <v>42263</v>
      </c>
      <c r="AB92" s="727">
        <v>4645.84</v>
      </c>
      <c r="AD92" s="728">
        <v>42251</v>
      </c>
      <c r="AE92" s="727">
        <v>17792.16</v>
      </c>
      <c r="AG92" s="728">
        <v>41081</v>
      </c>
      <c r="AH92" s="727">
        <v>5.13</v>
      </c>
      <c r="AJ92" s="728">
        <v>41082</v>
      </c>
      <c r="AK92" s="727">
        <v>0.65400000000000003</v>
      </c>
      <c r="AM92" s="728">
        <v>41081</v>
      </c>
      <c r="AN92" s="727">
        <v>0.46760000000000002</v>
      </c>
      <c r="AP92" s="728">
        <v>41081</v>
      </c>
      <c r="AQ92" s="727">
        <v>9.5000000000000001E-2</v>
      </c>
      <c r="AS92" s="728">
        <v>42643</v>
      </c>
      <c r="AT92" s="727">
        <v>1315.87</v>
      </c>
      <c r="AV92" s="728">
        <v>42646</v>
      </c>
      <c r="AW92" s="727">
        <v>52.85</v>
      </c>
      <c r="BL92" s="728"/>
      <c r="BM92" s="728"/>
      <c r="BN92" s="728"/>
      <c r="BO92" s="728"/>
      <c r="BP92" s="728"/>
      <c r="BS92" s="728"/>
      <c r="BV92" s="728"/>
      <c r="BY92" s="728"/>
      <c r="CB92" s="728"/>
      <c r="CE92" s="728"/>
      <c r="CH92" s="728"/>
      <c r="CK92" s="728"/>
      <c r="CO92" s="728"/>
      <c r="CV92" s="728"/>
      <c r="CY92" s="728"/>
      <c r="DB92" s="728"/>
      <c r="DE92" s="728"/>
      <c r="DH92" s="728"/>
      <c r="DK92" s="728"/>
      <c r="DN92" s="728"/>
      <c r="DQ92" s="728"/>
      <c r="DT92" s="728"/>
      <c r="DW92" s="728"/>
      <c r="DZ92" s="728"/>
      <c r="EC92" s="728"/>
      <c r="EF92" s="728"/>
      <c r="EI92" s="728"/>
    </row>
    <row r="93" spans="5:139">
      <c r="E93" s="729">
        <v>42643</v>
      </c>
      <c r="F93" s="727">
        <v>1.7570000000000001</v>
      </c>
      <c r="H93" s="728">
        <v>42646</v>
      </c>
      <c r="I93" s="727">
        <v>2.306</v>
      </c>
      <c r="K93" s="728">
        <v>42646</v>
      </c>
      <c r="L93" s="727">
        <v>2.8940000000000001</v>
      </c>
      <c r="O93" s="728">
        <v>42640</v>
      </c>
      <c r="P93" s="727">
        <v>1732.81</v>
      </c>
      <c r="R93" s="728">
        <v>42639</v>
      </c>
      <c r="S93" s="727">
        <v>18094.830000000002</v>
      </c>
      <c r="U93" s="728">
        <v>42258</v>
      </c>
      <c r="V93" s="727">
        <v>10123.56</v>
      </c>
      <c r="X93" s="728">
        <v>42258</v>
      </c>
      <c r="Y93" s="727">
        <v>21762.63</v>
      </c>
      <c r="AA93" s="728">
        <v>42262</v>
      </c>
      <c r="AB93" s="727">
        <v>4569.37</v>
      </c>
      <c r="AD93" s="728">
        <v>42250</v>
      </c>
      <c r="AE93" s="727">
        <v>18182.39</v>
      </c>
      <c r="AG93" s="728">
        <v>41080</v>
      </c>
      <c r="AH93" s="727">
        <v>5.12</v>
      </c>
      <c r="AJ93" s="728">
        <v>41081</v>
      </c>
      <c r="AK93" s="727">
        <v>0.65500000000000003</v>
      </c>
      <c r="AM93" s="728">
        <v>41080</v>
      </c>
      <c r="AN93" s="727">
        <v>0.46760000000000002</v>
      </c>
      <c r="AP93" s="728">
        <v>41080</v>
      </c>
      <c r="AQ93" s="727">
        <v>9.5000000000000001E-2</v>
      </c>
      <c r="AS93" s="728">
        <v>42642</v>
      </c>
      <c r="AT93" s="727">
        <v>1320.37</v>
      </c>
      <c r="AV93" s="728">
        <v>42643</v>
      </c>
      <c r="AW93" s="727">
        <v>52.14</v>
      </c>
      <c r="BL93" s="728"/>
      <c r="BM93" s="728"/>
      <c r="BN93" s="728"/>
      <c r="BO93" s="728"/>
      <c r="BP93" s="728"/>
      <c r="BS93" s="728"/>
      <c r="BV93" s="728"/>
      <c r="BY93" s="728"/>
      <c r="CB93" s="728"/>
      <c r="CE93" s="728"/>
      <c r="CH93" s="728"/>
      <c r="CK93" s="728"/>
      <c r="CO93" s="728"/>
      <c r="CV93" s="728"/>
      <c r="CY93" s="728"/>
      <c r="DB93" s="728"/>
      <c r="DE93" s="728"/>
      <c r="DH93" s="728"/>
      <c r="DK93" s="728"/>
      <c r="DN93" s="728"/>
      <c r="DQ93" s="728"/>
      <c r="DT93" s="728"/>
      <c r="DW93" s="728"/>
      <c r="DZ93" s="728"/>
      <c r="EC93" s="728"/>
      <c r="EF93" s="728"/>
      <c r="EI93" s="728"/>
    </row>
    <row r="94" spans="5:139">
      <c r="E94" s="729">
        <v>42642</v>
      </c>
      <c r="F94" s="727">
        <v>1.7469999999999999</v>
      </c>
      <c r="H94" s="728">
        <v>42643</v>
      </c>
      <c r="I94" s="727">
        <v>2.3359999999999999</v>
      </c>
      <c r="K94" s="728">
        <v>42643</v>
      </c>
      <c r="L94" s="727">
        <v>2.919</v>
      </c>
      <c r="O94" s="728">
        <v>42639</v>
      </c>
      <c r="P94" s="727">
        <v>1740.05</v>
      </c>
      <c r="R94" s="728">
        <v>42636</v>
      </c>
      <c r="S94" s="727">
        <v>18261.45</v>
      </c>
      <c r="U94" s="728">
        <v>42257</v>
      </c>
      <c r="V94" s="727">
        <v>10210.44</v>
      </c>
      <c r="X94" s="728">
        <v>42257</v>
      </c>
      <c r="Y94" s="727">
        <v>21901.45</v>
      </c>
      <c r="AA94" s="728">
        <v>42261</v>
      </c>
      <c r="AB94" s="727">
        <v>4518.1499999999996</v>
      </c>
      <c r="AD94" s="728">
        <v>42249</v>
      </c>
      <c r="AE94" s="727">
        <v>18095.400000000001</v>
      </c>
      <c r="AG94" s="728">
        <v>41079</v>
      </c>
      <c r="AH94" s="727">
        <v>5.1100000000000003</v>
      </c>
      <c r="AJ94" s="728">
        <v>41080</v>
      </c>
      <c r="AK94" s="727">
        <v>0.65700000000000003</v>
      </c>
      <c r="AM94" s="728">
        <v>41079</v>
      </c>
      <c r="AN94" s="727">
        <v>0.46784999999999999</v>
      </c>
      <c r="AP94" s="728">
        <v>41079</v>
      </c>
      <c r="AQ94" s="727">
        <v>9.5000000000000001E-2</v>
      </c>
      <c r="AS94" s="728">
        <v>42641</v>
      </c>
      <c r="AT94" s="727">
        <v>1321.54</v>
      </c>
      <c r="AV94" s="728">
        <v>42642</v>
      </c>
      <c r="AW94" s="727">
        <v>51.69</v>
      </c>
      <c r="BL94" s="728"/>
      <c r="BM94" s="728"/>
      <c r="BN94" s="728"/>
      <c r="BO94" s="728"/>
      <c r="BP94" s="728"/>
      <c r="BS94" s="728"/>
      <c r="BV94" s="728"/>
      <c r="BY94" s="728"/>
      <c r="CB94" s="728"/>
      <c r="CE94" s="728"/>
      <c r="CH94" s="728"/>
      <c r="CK94" s="728"/>
      <c r="CO94" s="728"/>
      <c r="CV94" s="728"/>
      <c r="CY94" s="728"/>
      <c r="DB94" s="728"/>
      <c r="DE94" s="728"/>
      <c r="DH94" s="728"/>
      <c r="DK94" s="728"/>
      <c r="DN94" s="728"/>
      <c r="DQ94" s="728"/>
      <c r="DT94" s="728"/>
      <c r="DW94" s="728"/>
      <c r="DZ94" s="728"/>
      <c r="EC94" s="728"/>
      <c r="EF94" s="728"/>
      <c r="EI94" s="728"/>
    </row>
    <row r="95" spans="5:139">
      <c r="E95" s="729">
        <v>42641</v>
      </c>
      <c r="F95" s="727">
        <v>1.7370000000000001</v>
      </c>
      <c r="H95" s="728">
        <v>42642</v>
      </c>
      <c r="I95" s="727">
        <v>2.3519999999999999</v>
      </c>
      <c r="K95" s="728">
        <v>42642</v>
      </c>
      <c r="L95" s="727">
        <v>2.9039999999999999</v>
      </c>
      <c r="O95" s="728">
        <v>42636</v>
      </c>
      <c r="P95" s="727">
        <v>1762.48</v>
      </c>
      <c r="R95" s="728">
        <v>42635</v>
      </c>
      <c r="S95" s="727">
        <v>18392.46</v>
      </c>
      <c r="U95" s="728">
        <v>42256</v>
      </c>
      <c r="V95" s="727">
        <v>10303.120000000001</v>
      </c>
      <c r="X95" s="728">
        <v>42256</v>
      </c>
      <c r="Y95" s="727">
        <v>22126.57</v>
      </c>
      <c r="AA95" s="728">
        <v>42258</v>
      </c>
      <c r="AB95" s="727">
        <v>4548.72</v>
      </c>
      <c r="AD95" s="728">
        <v>42248</v>
      </c>
      <c r="AE95" s="727">
        <v>18165.689999999999</v>
      </c>
      <c r="AG95" s="728">
        <v>41078</v>
      </c>
      <c r="AH95" s="727">
        <v>5.1100000000000003</v>
      </c>
      <c r="AJ95" s="728">
        <v>41079</v>
      </c>
      <c r="AK95" s="727">
        <v>0.65700000000000003</v>
      </c>
      <c r="AM95" s="728">
        <v>41078</v>
      </c>
      <c r="AN95" s="727">
        <v>0.46784999999999999</v>
      </c>
      <c r="AP95" s="728">
        <v>41078</v>
      </c>
      <c r="AQ95" s="727">
        <v>9.5000000000000001E-2</v>
      </c>
      <c r="AS95" s="728">
        <v>42640</v>
      </c>
      <c r="AT95" s="727">
        <v>1327.32</v>
      </c>
      <c r="AV95" s="728">
        <v>42641</v>
      </c>
      <c r="AW95" s="727">
        <v>51.01</v>
      </c>
      <c r="BL95" s="728"/>
      <c r="BM95" s="728"/>
      <c r="BN95" s="728"/>
      <c r="BO95" s="728"/>
      <c r="BP95" s="728"/>
      <c r="BS95" s="728"/>
      <c r="BV95" s="728"/>
      <c r="BY95" s="728"/>
      <c r="CB95" s="728"/>
      <c r="CE95" s="728"/>
      <c r="CH95" s="728"/>
      <c r="CK95" s="728"/>
      <c r="CO95" s="728"/>
      <c r="CV95" s="728"/>
      <c r="CY95" s="728"/>
      <c r="DB95" s="728"/>
      <c r="DE95" s="728"/>
      <c r="DH95" s="728"/>
      <c r="DK95" s="728"/>
      <c r="DN95" s="728"/>
      <c r="DQ95" s="728"/>
      <c r="DT95" s="728"/>
      <c r="DW95" s="728"/>
      <c r="DZ95" s="728"/>
      <c r="EC95" s="728"/>
      <c r="EF95" s="728"/>
      <c r="EI95" s="728"/>
    </row>
    <row r="96" spans="5:139">
      <c r="E96" s="729">
        <v>42640</v>
      </c>
      <c r="F96" s="727">
        <v>1.7330000000000001</v>
      </c>
      <c r="H96" s="728">
        <v>42641</v>
      </c>
      <c r="I96" s="727">
        <v>2.3199999999999998</v>
      </c>
      <c r="K96" s="728">
        <v>42641</v>
      </c>
      <c r="L96" s="727">
        <v>2.8639999999999999</v>
      </c>
      <c r="O96" s="728">
        <v>42635</v>
      </c>
      <c r="P96" s="727">
        <v>1776.22</v>
      </c>
      <c r="R96" s="728">
        <v>42634</v>
      </c>
      <c r="S96" s="727">
        <v>18293.7</v>
      </c>
      <c r="U96" s="728">
        <v>42255</v>
      </c>
      <c r="V96" s="727">
        <v>10271.36</v>
      </c>
      <c r="X96" s="728">
        <v>42255</v>
      </c>
      <c r="Y96" s="727">
        <v>21941.31</v>
      </c>
      <c r="AA96" s="728">
        <v>42257</v>
      </c>
      <c r="AB96" s="727">
        <v>4596.53</v>
      </c>
      <c r="AD96" s="728">
        <v>42247</v>
      </c>
      <c r="AE96" s="727">
        <v>18890.48</v>
      </c>
      <c r="AG96" s="728">
        <v>41075</v>
      </c>
      <c r="AH96" s="727">
        <v>5.1100000000000003</v>
      </c>
      <c r="AJ96" s="728">
        <v>41078</v>
      </c>
      <c r="AK96" s="727">
        <v>0.65900000000000003</v>
      </c>
      <c r="AM96" s="728">
        <v>41075</v>
      </c>
      <c r="AN96" s="727">
        <v>0.46784999999999999</v>
      </c>
      <c r="AP96" s="728">
        <v>41075</v>
      </c>
      <c r="AQ96" s="727">
        <v>9.0829999999999994E-2</v>
      </c>
      <c r="AS96" s="728">
        <v>42639</v>
      </c>
      <c r="AT96" s="727">
        <v>1337.95</v>
      </c>
      <c r="AV96" s="728">
        <v>42640</v>
      </c>
      <c r="AW96" s="727">
        <v>48.58</v>
      </c>
      <c r="BL96" s="728"/>
      <c r="BM96" s="728"/>
      <c r="BN96" s="728"/>
      <c r="BO96" s="728"/>
      <c r="BP96" s="728"/>
      <c r="BS96" s="728"/>
      <c r="BV96" s="728"/>
      <c r="BY96" s="728"/>
      <c r="CB96" s="728"/>
      <c r="CE96" s="728"/>
      <c r="CH96" s="728"/>
      <c r="CK96" s="728"/>
      <c r="CO96" s="728"/>
      <c r="CV96" s="728"/>
      <c r="CY96" s="728"/>
      <c r="DB96" s="728"/>
      <c r="DE96" s="728"/>
      <c r="DH96" s="728"/>
      <c r="DK96" s="728"/>
      <c r="DN96" s="728"/>
      <c r="DQ96" s="728"/>
      <c r="DT96" s="728"/>
      <c r="DW96" s="728"/>
      <c r="DZ96" s="728"/>
      <c r="EC96" s="728"/>
      <c r="EF96" s="728"/>
      <c r="EI96" s="728"/>
    </row>
    <row r="97" spans="5:139">
      <c r="E97" s="729">
        <v>42639</v>
      </c>
      <c r="F97" s="727">
        <v>1.748</v>
      </c>
      <c r="H97" s="728">
        <v>42640</v>
      </c>
      <c r="I97" s="727">
        <v>2.2930000000000001</v>
      </c>
      <c r="K97" s="728">
        <v>42640</v>
      </c>
      <c r="L97" s="727">
        <v>2.823</v>
      </c>
      <c r="O97" s="728">
        <v>42634</v>
      </c>
      <c r="P97" s="727">
        <v>1758.47</v>
      </c>
      <c r="R97" s="728">
        <v>42633</v>
      </c>
      <c r="S97" s="727">
        <v>18129.96</v>
      </c>
      <c r="U97" s="728">
        <v>42254</v>
      </c>
      <c r="V97" s="727">
        <v>10108.61</v>
      </c>
      <c r="X97" s="728">
        <v>42254</v>
      </c>
      <c r="Y97" s="727">
        <v>21622.34</v>
      </c>
      <c r="AA97" s="728">
        <v>42256</v>
      </c>
      <c r="AB97" s="727">
        <v>4664.59</v>
      </c>
      <c r="AD97" s="728">
        <v>42244</v>
      </c>
      <c r="AE97" s="727">
        <v>19136.32</v>
      </c>
      <c r="AG97" s="728">
        <v>41074</v>
      </c>
      <c r="AH97" s="727">
        <v>5.12</v>
      </c>
      <c r="AJ97" s="728">
        <v>41075</v>
      </c>
      <c r="AK97" s="727">
        <v>0.66200000000000003</v>
      </c>
      <c r="AM97" s="728">
        <v>41074</v>
      </c>
      <c r="AN97" s="727">
        <v>0.46784999999999999</v>
      </c>
      <c r="AP97" s="728">
        <v>41074</v>
      </c>
      <c r="AQ97" s="727">
        <v>9.0829999999999994E-2</v>
      </c>
      <c r="AS97" s="728">
        <v>42636</v>
      </c>
      <c r="AT97" s="727">
        <v>1337.56</v>
      </c>
      <c r="AV97" s="728">
        <v>42639</v>
      </c>
      <c r="AW97" s="727">
        <v>49.93</v>
      </c>
      <c r="BL97" s="728"/>
      <c r="BM97" s="728"/>
      <c r="BN97" s="728"/>
      <c r="BO97" s="728"/>
      <c r="BP97" s="728"/>
      <c r="BS97" s="728"/>
      <c r="BV97" s="728"/>
      <c r="BY97" s="728"/>
      <c r="CB97" s="728"/>
      <c r="CE97" s="728"/>
      <c r="CH97" s="728"/>
      <c r="CK97" s="728"/>
      <c r="CO97" s="728"/>
      <c r="CV97" s="728"/>
      <c r="CY97" s="728"/>
      <c r="DB97" s="728"/>
      <c r="DE97" s="728"/>
      <c r="DH97" s="728"/>
      <c r="DK97" s="728"/>
      <c r="DN97" s="728"/>
      <c r="DQ97" s="728"/>
      <c r="DT97" s="728"/>
      <c r="DW97" s="728"/>
      <c r="DZ97" s="728"/>
      <c r="EC97" s="728"/>
      <c r="EF97" s="728"/>
      <c r="EI97" s="728"/>
    </row>
    <row r="98" spans="5:139">
      <c r="E98" s="729">
        <v>42636</v>
      </c>
      <c r="F98" s="727">
        <v>1.738</v>
      </c>
      <c r="H98" s="728">
        <v>42639</v>
      </c>
      <c r="I98" s="727">
        <v>2.2749999999999999</v>
      </c>
      <c r="K98" s="728">
        <v>42639</v>
      </c>
      <c r="L98" s="727">
        <v>2.8040000000000003</v>
      </c>
      <c r="O98" s="728">
        <v>42633</v>
      </c>
      <c r="P98" s="727">
        <v>1755.59</v>
      </c>
      <c r="R98" s="728">
        <v>42632</v>
      </c>
      <c r="S98" s="727">
        <v>18120.169999999998</v>
      </c>
      <c r="U98" s="728">
        <v>42251</v>
      </c>
      <c r="V98" s="727">
        <v>10038.040000000001</v>
      </c>
      <c r="X98" s="728">
        <v>42251</v>
      </c>
      <c r="Y98" s="727">
        <v>21472.68</v>
      </c>
      <c r="AA98" s="728">
        <v>42255</v>
      </c>
      <c r="AB98" s="727">
        <v>4598.26</v>
      </c>
      <c r="AD98" s="728">
        <v>42243</v>
      </c>
      <c r="AE98" s="727">
        <v>18574.439999999999</v>
      </c>
      <c r="AG98" s="728">
        <v>41073</v>
      </c>
      <c r="AH98" s="727">
        <v>5.12</v>
      </c>
      <c r="AJ98" s="728">
        <v>41074</v>
      </c>
      <c r="AK98" s="727">
        <v>0.66300000000000003</v>
      </c>
      <c r="AM98" s="728">
        <v>41073</v>
      </c>
      <c r="AN98" s="727">
        <v>0.46784999999999999</v>
      </c>
      <c r="AP98" s="728">
        <v>41073</v>
      </c>
      <c r="AQ98" s="727">
        <v>9.0829999999999994E-2</v>
      </c>
      <c r="AS98" s="728">
        <v>42635</v>
      </c>
      <c r="AT98" s="727">
        <v>1337.07</v>
      </c>
      <c r="AV98" s="728">
        <v>42636</v>
      </c>
      <c r="AW98" s="727">
        <v>48.53</v>
      </c>
      <c r="BL98" s="728"/>
      <c r="BM98" s="728"/>
      <c r="BN98" s="728"/>
      <c r="BO98" s="728"/>
      <c r="BP98" s="728"/>
      <c r="BS98" s="728"/>
      <c r="BV98" s="728"/>
      <c r="BY98" s="728"/>
      <c r="CB98" s="728"/>
      <c r="CE98" s="728"/>
      <c r="CH98" s="728"/>
      <c r="CK98" s="728"/>
      <c r="CO98" s="728"/>
      <c r="CV98" s="728"/>
      <c r="CY98" s="728"/>
      <c r="DB98" s="728"/>
      <c r="DE98" s="728"/>
      <c r="DH98" s="728"/>
      <c r="DK98" s="728"/>
      <c r="DN98" s="728"/>
      <c r="DQ98" s="728"/>
      <c r="DT98" s="728"/>
      <c r="DW98" s="728"/>
      <c r="DZ98" s="728"/>
      <c r="EC98" s="728"/>
      <c r="EF98" s="728"/>
      <c r="EI98" s="728"/>
    </row>
    <row r="99" spans="5:139">
      <c r="E99" s="729">
        <v>42635</v>
      </c>
      <c r="F99" s="727">
        <v>1.7330000000000001</v>
      </c>
      <c r="H99" s="728">
        <v>42636</v>
      </c>
      <c r="I99" s="727">
        <v>2.2610000000000001</v>
      </c>
      <c r="K99" s="728">
        <v>42636</v>
      </c>
      <c r="L99" s="727">
        <v>2.7949999999999999</v>
      </c>
      <c r="O99" s="728">
        <v>42632</v>
      </c>
      <c r="P99" s="727">
        <v>1749.78</v>
      </c>
      <c r="R99" s="728">
        <v>42629</v>
      </c>
      <c r="S99" s="727">
        <v>18123.8</v>
      </c>
      <c r="U99" s="728">
        <v>42250</v>
      </c>
      <c r="V99" s="727">
        <v>10317.84</v>
      </c>
      <c r="X99" s="728">
        <v>42250</v>
      </c>
      <c r="Y99" s="727">
        <v>22177.37</v>
      </c>
      <c r="AA99" s="728">
        <v>42254</v>
      </c>
      <c r="AB99" s="727">
        <v>4549.6400000000003</v>
      </c>
      <c r="AD99" s="728">
        <v>42242</v>
      </c>
      <c r="AE99" s="727">
        <v>18376.830000000002</v>
      </c>
      <c r="AG99" s="728">
        <v>41072</v>
      </c>
      <c r="AH99" s="727">
        <v>5.1100000000000003</v>
      </c>
      <c r="AJ99" s="728">
        <v>41073</v>
      </c>
      <c r="AK99" s="727">
        <v>0.66200000000000003</v>
      </c>
      <c r="AM99" s="728">
        <v>41072</v>
      </c>
      <c r="AN99" s="727">
        <v>0.46784999999999999</v>
      </c>
      <c r="AP99" s="728">
        <v>41072</v>
      </c>
      <c r="AQ99" s="727">
        <v>9.0829999999999994E-2</v>
      </c>
      <c r="AS99" s="728">
        <v>42634</v>
      </c>
      <c r="AT99" s="727">
        <v>1335.17</v>
      </c>
      <c r="AV99" s="728">
        <v>42635</v>
      </c>
      <c r="AW99" s="727">
        <v>50.27</v>
      </c>
      <c r="BL99" s="728"/>
      <c r="BM99" s="728"/>
      <c r="BN99" s="728"/>
      <c r="BO99" s="728"/>
      <c r="BP99" s="728"/>
      <c r="BS99" s="728"/>
      <c r="BV99" s="728"/>
      <c r="BY99" s="728"/>
      <c r="CB99" s="728"/>
      <c r="CE99" s="728"/>
      <c r="CH99" s="728"/>
      <c r="CK99" s="728"/>
      <c r="CO99" s="728"/>
      <c r="CV99" s="728"/>
      <c r="CY99" s="728"/>
      <c r="DB99" s="728"/>
      <c r="DE99" s="728"/>
      <c r="DH99" s="728"/>
      <c r="DK99" s="728"/>
      <c r="DN99" s="728"/>
      <c r="DQ99" s="728"/>
      <c r="DT99" s="728"/>
      <c r="DW99" s="728"/>
      <c r="DZ99" s="728"/>
      <c r="EC99" s="728"/>
      <c r="EF99" s="728"/>
      <c r="EI99" s="728"/>
    </row>
    <row r="100" spans="5:139">
      <c r="E100" s="729">
        <v>42634</v>
      </c>
      <c r="F100" s="727">
        <v>1.7469999999999999</v>
      </c>
      <c r="H100" s="728">
        <v>42635</v>
      </c>
      <c r="I100" s="727">
        <v>2.2269999999999999</v>
      </c>
      <c r="K100" s="728">
        <v>42635</v>
      </c>
      <c r="L100" s="727">
        <v>2.77</v>
      </c>
      <c r="O100" s="728">
        <v>42629</v>
      </c>
      <c r="P100" s="727">
        <v>1734.26</v>
      </c>
      <c r="R100" s="728">
        <v>42628</v>
      </c>
      <c r="S100" s="727">
        <v>18212.48</v>
      </c>
      <c r="U100" s="728">
        <v>42249</v>
      </c>
      <c r="V100" s="727">
        <v>10048.049999999999</v>
      </c>
      <c r="X100" s="728">
        <v>42249</v>
      </c>
      <c r="Y100" s="727">
        <v>21612</v>
      </c>
      <c r="AA100" s="728">
        <v>42251</v>
      </c>
      <c r="AB100" s="727">
        <v>4523.08</v>
      </c>
      <c r="AD100" s="728">
        <v>42241</v>
      </c>
      <c r="AE100" s="727">
        <v>17806.7</v>
      </c>
      <c r="AG100" s="728">
        <v>41071</v>
      </c>
      <c r="AH100" s="727">
        <v>5.12</v>
      </c>
      <c r="AJ100" s="728">
        <v>41072</v>
      </c>
      <c r="AK100" s="727">
        <v>0.66100000000000003</v>
      </c>
      <c r="AM100" s="728">
        <v>41071</v>
      </c>
      <c r="AN100" s="727">
        <v>0.46784999999999999</v>
      </c>
      <c r="AP100" s="728">
        <v>41071</v>
      </c>
      <c r="AQ100" s="727">
        <v>9.1670000000000001E-2</v>
      </c>
      <c r="AS100" s="728">
        <v>42633</v>
      </c>
      <c r="AT100" s="727">
        <v>1314.84</v>
      </c>
      <c r="AV100" s="728">
        <v>42634</v>
      </c>
      <c r="AW100" s="727">
        <v>49.26</v>
      </c>
      <c r="BL100" s="728"/>
      <c r="BM100" s="728"/>
      <c r="BN100" s="728"/>
      <c r="BO100" s="728"/>
      <c r="BP100" s="728"/>
      <c r="BS100" s="728"/>
      <c r="BV100" s="728"/>
      <c r="BY100" s="728"/>
      <c r="CB100" s="728"/>
      <c r="CE100" s="728"/>
      <c r="CH100" s="728"/>
      <c r="CK100" s="728"/>
      <c r="CO100" s="728"/>
      <c r="CV100" s="728"/>
      <c r="CY100" s="728"/>
      <c r="DB100" s="728"/>
      <c r="DE100" s="728"/>
      <c r="DH100" s="728"/>
      <c r="DK100" s="728"/>
      <c r="DN100" s="728"/>
      <c r="DQ100" s="728"/>
      <c r="DT100" s="728"/>
      <c r="DW100" s="728"/>
      <c r="DZ100" s="728"/>
      <c r="EC100" s="728"/>
      <c r="EF100" s="728"/>
      <c r="EI100" s="728"/>
    </row>
    <row r="101" spans="5:139">
      <c r="E101" s="729">
        <v>42633</v>
      </c>
      <c r="F101" s="727">
        <v>1.7650000000000001</v>
      </c>
      <c r="H101" s="728">
        <v>42634</v>
      </c>
      <c r="I101" s="727">
        <v>2.2829999999999999</v>
      </c>
      <c r="K101" s="728">
        <v>42634</v>
      </c>
      <c r="L101" s="727">
        <v>2.8540000000000001</v>
      </c>
      <c r="O101" s="728">
        <v>42628</v>
      </c>
      <c r="P101" s="727">
        <v>1745.97</v>
      </c>
      <c r="R101" s="728">
        <v>42627</v>
      </c>
      <c r="S101" s="727">
        <v>18034.77</v>
      </c>
      <c r="U101" s="728">
        <v>42248</v>
      </c>
      <c r="V101" s="727">
        <v>10015.57</v>
      </c>
      <c r="X101" s="728">
        <v>42248</v>
      </c>
      <c r="Y101" s="727">
        <v>21451.37</v>
      </c>
      <c r="AA101" s="728">
        <v>42250</v>
      </c>
      <c r="AB101" s="727">
        <v>4653.79</v>
      </c>
      <c r="AD101" s="728">
        <v>42240</v>
      </c>
      <c r="AE101" s="727">
        <v>18540.68</v>
      </c>
      <c r="AG101" s="728">
        <v>41068</v>
      </c>
      <c r="AH101" s="727">
        <v>5.12</v>
      </c>
      <c r="AJ101" s="728">
        <v>41071</v>
      </c>
      <c r="AK101" s="727">
        <v>0.66100000000000003</v>
      </c>
      <c r="AM101" s="728">
        <v>41068</v>
      </c>
      <c r="AN101" s="727">
        <v>0.46784999999999999</v>
      </c>
      <c r="AP101" s="728">
        <v>41068</v>
      </c>
      <c r="AQ101" s="727">
        <v>9.1670000000000001E-2</v>
      </c>
      <c r="AS101" s="728">
        <v>42632</v>
      </c>
      <c r="AT101" s="727">
        <v>1313.19</v>
      </c>
      <c r="AV101" s="728">
        <v>42633</v>
      </c>
      <c r="AW101" s="727">
        <v>48.4</v>
      </c>
      <c r="BL101" s="728"/>
      <c r="BM101" s="728"/>
      <c r="BN101" s="728"/>
      <c r="BO101" s="728"/>
      <c r="BP101" s="728"/>
      <c r="BS101" s="728"/>
      <c r="BV101" s="728"/>
      <c r="BY101" s="728"/>
      <c r="CB101" s="728"/>
      <c r="CE101" s="728"/>
      <c r="CH101" s="728"/>
      <c r="CK101" s="728"/>
      <c r="CO101" s="728"/>
      <c r="CV101" s="728"/>
      <c r="CY101" s="728"/>
      <c r="DB101" s="728"/>
      <c r="DE101" s="728"/>
      <c r="DH101" s="728"/>
      <c r="DK101" s="728"/>
      <c r="DN101" s="728"/>
      <c r="DQ101" s="728"/>
      <c r="DT101" s="728"/>
      <c r="DW101" s="728"/>
      <c r="DZ101" s="728"/>
      <c r="EC101" s="728"/>
      <c r="EF101" s="728"/>
      <c r="EI101" s="728"/>
    </row>
    <row r="102" spans="5:139">
      <c r="E102" s="729">
        <v>42632</v>
      </c>
      <c r="F102" s="727">
        <v>1.77</v>
      </c>
      <c r="H102" s="728">
        <v>42633</v>
      </c>
      <c r="I102" s="727">
        <v>2.2850000000000001</v>
      </c>
      <c r="K102" s="728">
        <v>42633</v>
      </c>
      <c r="L102" s="727">
        <v>2.86</v>
      </c>
      <c r="O102" s="728">
        <v>42627</v>
      </c>
      <c r="P102" s="727">
        <v>1736.68</v>
      </c>
      <c r="R102" s="728">
        <v>42626</v>
      </c>
      <c r="S102" s="727">
        <v>18066.75</v>
      </c>
      <c r="U102" s="728">
        <v>42247</v>
      </c>
      <c r="V102" s="727">
        <v>10259.459999999999</v>
      </c>
      <c r="X102" s="728">
        <v>42247</v>
      </c>
      <c r="Y102" s="727">
        <v>21941.919999999998</v>
      </c>
      <c r="AA102" s="728">
        <v>42249</v>
      </c>
      <c r="AB102" s="727">
        <v>4554.92</v>
      </c>
      <c r="AD102" s="728">
        <v>42237</v>
      </c>
      <c r="AE102" s="727">
        <v>19435.830000000002</v>
      </c>
      <c r="AG102" s="728">
        <v>41066</v>
      </c>
      <c r="AH102" s="727">
        <v>5.12</v>
      </c>
      <c r="AJ102" s="728">
        <v>41068</v>
      </c>
      <c r="AK102" s="727">
        <v>0.66300000000000003</v>
      </c>
      <c r="AM102" s="728">
        <v>41067</v>
      </c>
      <c r="AN102" s="727">
        <v>0.46784999999999999</v>
      </c>
      <c r="AP102" s="728">
        <v>41067</v>
      </c>
      <c r="AQ102" s="727">
        <v>9.1670000000000001E-2</v>
      </c>
      <c r="AS102" s="728">
        <v>42629</v>
      </c>
      <c r="AT102" s="727">
        <v>1310.3499999999999</v>
      </c>
      <c r="AV102" s="728">
        <v>42632</v>
      </c>
      <c r="AW102" s="727">
        <v>48.41</v>
      </c>
      <c r="BL102" s="728"/>
      <c r="BM102" s="728"/>
      <c r="BN102" s="728"/>
      <c r="BO102" s="728"/>
      <c r="BP102" s="728"/>
      <c r="BS102" s="728"/>
      <c r="BV102" s="728"/>
      <c r="BY102" s="728"/>
      <c r="CB102" s="728"/>
      <c r="CE102" s="728"/>
      <c r="CH102" s="728"/>
      <c r="CK102" s="728"/>
      <c r="CO102" s="728"/>
      <c r="CV102" s="728"/>
      <c r="CY102" s="728"/>
      <c r="DB102" s="728"/>
      <c r="DE102" s="728"/>
      <c r="DH102" s="728"/>
      <c r="DK102" s="728"/>
      <c r="DN102" s="728"/>
      <c r="DQ102" s="728"/>
      <c r="DT102" s="728"/>
      <c r="DW102" s="728"/>
      <c r="DZ102" s="728"/>
      <c r="EC102" s="728"/>
      <c r="EF102" s="728"/>
      <c r="EI102" s="728"/>
    </row>
    <row r="103" spans="5:139">
      <c r="E103" s="729">
        <v>42629</v>
      </c>
      <c r="F103" s="727">
        <v>1.7730000000000001</v>
      </c>
      <c r="H103" s="728">
        <v>42632</v>
      </c>
      <c r="I103" s="727">
        <v>2.3039999999999998</v>
      </c>
      <c r="K103" s="728">
        <v>42632</v>
      </c>
      <c r="L103" s="727">
        <v>2.9039999999999999</v>
      </c>
      <c r="O103" s="728">
        <v>42626</v>
      </c>
      <c r="P103" s="727">
        <v>1727.69</v>
      </c>
      <c r="R103" s="728">
        <v>42625</v>
      </c>
      <c r="S103" s="727">
        <v>18325.07</v>
      </c>
      <c r="U103" s="728">
        <v>42244</v>
      </c>
      <c r="V103" s="727">
        <v>10298.530000000001</v>
      </c>
      <c r="X103" s="728">
        <v>42244</v>
      </c>
      <c r="Y103" s="727">
        <v>21993.74</v>
      </c>
      <c r="AA103" s="728">
        <v>42248</v>
      </c>
      <c r="AB103" s="727">
        <v>4541.16</v>
      </c>
      <c r="AD103" s="728">
        <v>42236</v>
      </c>
      <c r="AE103" s="727">
        <v>20033.52</v>
      </c>
      <c r="AG103" s="728">
        <v>41065</v>
      </c>
      <c r="AH103" s="727">
        <v>5.12</v>
      </c>
      <c r="AJ103" s="728">
        <v>41067</v>
      </c>
      <c r="AK103" s="727">
        <v>0.66300000000000003</v>
      </c>
      <c r="AM103" s="728">
        <v>41066</v>
      </c>
      <c r="AN103" s="727">
        <v>0.46784999999999999</v>
      </c>
      <c r="AP103" s="728">
        <v>41066</v>
      </c>
      <c r="AQ103" s="727">
        <v>9.1670000000000001E-2</v>
      </c>
      <c r="AS103" s="728">
        <v>42628</v>
      </c>
      <c r="AT103" s="727">
        <v>1314.75</v>
      </c>
      <c r="AV103" s="728">
        <v>42629</v>
      </c>
      <c r="AW103" s="727">
        <v>48.18</v>
      </c>
      <c r="BL103" s="728"/>
      <c r="BM103" s="728"/>
      <c r="BN103" s="728"/>
      <c r="BO103" s="728"/>
      <c r="BP103" s="728"/>
      <c r="BS103" s="728"/>
      <c r="BV103" s="728"/>
      <c r="BY103" s="728"/>
      <c r="CB103" s="728"/>
      <c r="CE103" s="728"/>
      <c r="CH103" s="728"/>
      <c r="CK103" s="728"/>
      <c r="CO103" s="728"/>
      <c r="CV103" s="728"/>
      <c r="CY103" s="728"/>
      <c r="DB103" s="728"/>
      <c r="DE103" s="728"/>
      <c r="DH103" s="728"/>
      <c r="DK103" s="728"/>
      <c r="DN103" s="728"/>
      <c r="DQ103" s="728"/>
      <c r="DT103" s="728"/>
      <c r="DW103" s="728"/>
      <c r="DZ103" s="728"/>
      <c r="EC103" s="728"/>
      <c r="EF103" s="728"/>
      <c r="EI103" s="728"/>
    </row>
    <row r="104" spans="5:139">
      <c r="E104" s="729">
        <v>42628</v>
      </c>
      <c r="F104" s="727">
        <v>1.778</v>
      </c>
      <c r="H104" s="728">
        <v>42629</v>
      </c>
      <c r="I104" s="727">
        <v>2.331</v>
      </c>
      <c r="K104" s="728">
        <v>42629</v>
      </c>
      <c r="L104" s="727">
        <v>2.94</v>
      </c>
      <c r="O104" s="728">
        <v>42625</v>
      </c>
      <c r="P104" s="727">
        <v>1731.37</v>
      </c>
      <c r="R104" s="728">
        <v>42622</v>
      </c>
      <c r="S104" s="727">
        <v>18085.45</v>
      </c>
      <c r="U104" s="728">
        <v>42243</v>
      </c>
      <c r="V104" s="727">
        <v>10315.620000000001</v>
      </c>
      <c r="X104" s="728">
        <v>42243</v>
      </c>
      <c r="Y104" s="727">
        <v>22201.24</v>
      </c>
      <c r="AA104" s="728">
        <v>42247</v>
      </c>
      <c r="AB104" s="727">
        <v>4652.95</v>
      </c>
      <c r="AD104" s="728">
        <v>42235</v>
      </c>
      <c r="AE104" s="727">
        <v>20222.63</v>
      </c>
      <c r="AG104" s="728">
        <v>41064</v>
      </c>
      <c r="AH104" s="727">
        <v>5.1100000000000003</v>
      </c>
      <c r="AJ104" s="728">
        <v>41066</v>
      </c>
      <c r="AK104" s="727">
        <v>0.66300000000000003</v>
      </c>
      <c r="AM104" s="728">
        <v>41061</v>
      </c>
      <c r="AN104" s="727">
        <v>0.46784999999999999</v>
      </c>
      <c r="AP104" s="728">
        <v>41061</v>
      </c>
      <c r="AQ104" s="727">
        <v>9.5829999999999999E-2</v>
      </c>
      <c r="AS104" s="728">
        <v>42627</v>
      </c>
      <c r="AT104" s="727">
        <v>1322.94</v>
      </c>
      <c r="AV104" s="728">
        <v>42628</v>
      </c>
      <c r="AW104" s="727">
        <v>48.88</v>
      </c>
      <c r="BL104" s="728"/>
      <c r="BM104" s="728"/>
      <c r="BN104" s="728"/>
      <c r="BO104" s="728"/>
      <c r="BP104" s="728"/>
      <c r="BS104" s="728"/>
      <c r="BV104" s="728"/>
      <c r="BY104" s="728"/>
      <c r="CB104" s="728"/>
      <c r="CE104" s="728"/>
      <c r="CH104" s="728"/>
      <c r="CK104" s="728"/>
      <c r="CO104" s="728"/>
      <c r="CV104" s="728"/>
      <c r="CY104" s="728"/>
      <c r="DB104" s="728"/>
      <c r="DE104" s="728"/>
      <c r="DH104" s="728"/>
      <c r="DK104" s="728"/>
      <c r="DN104" s="728"/>
      <c r="DQ104" s="728"/>
      <c r="DT104" s="728"/>
      <c r="DW104" s="728"/>
      <c r="DZ104" s="728"/>
      <c r="EC104" s="728"/>
      <c r="EF104" s="728"/>
      <c r="EI104" s="728"/>
    </row>
    <row r="105" spans="5:139">
      <c r="E105" s="729">
        <v>42627</v>
      </c>
      <c r="F105" s="727">
        <v>1.758</v>
      </c>
      <c r="H105" s="728">
        <v>42628</v>
      </c>
      <c r="I105" s="727">
        <v>2.3199999999999998</v>
      </c>
      <c r="K105" s="728">
        <v>42628</v>
      </c>
      <c r="L105" s="727">
        <v>2.9319999999999999</v>
      </c>
      <c r="O105" s="728">
        <v>42622</v>
      </c>
      <c r="P105" s="727">
        <v>1754.12</v>
      </c>
      <c r="R105" s="728">
        <v>42621</v>
      </c>
      <c r="S105" s="727">
        <v>18479.91</v>
      </c>
      <c r="U105" s="728">
        <v>42242</v>
      </c>
      <c r="V105" s="727">
        <v>9997.43</v>
      </c>
      <c r="X105" s="728">
        <v>42242</v>
      </c>
      <c r="Y105" s="727">
        <v>21473.81</v>
      </c>
      <c r="AA105" s="728">
        <v>42244</v>
      </c>
      <c r="AB105" s="727">
        <v>4675.13</v>
      </c>
      <c r="AD105" s="728">
        <v>42234</v>
      </c>
      <c r="AE105" s="727">
        <v>20554.47</v>
      </c>
      <c r="AG105" s="728">
        <v>41061</v>
      </c>
      <c r="AH105" s="727">
        <v>5.1100000000000003</v>
      </c>
      <c r="AJ105" s="728">
        <v>41065</v>
      </c>
      <c r="AK105" s="727">
        <v>0.66300000000000003</v>
      </c>
      <c r="AM105" s="728">
        <v>41060</v>
      </c>
      <c r="AN105" s="727">
        <v>0.46684999999999999</v>
      </c>
      <c r="AP105" s="728">
        <v>41060</v>
      </c>
      <c r="AQ105" s="727">
        <v>9.7500000000000003E-2</v>
      </c>
      <c r="AS105" s="728">
        <v>42626</v>
      </c>
      <c r="AT105" s="727">
        <v>1319.05</v>
      </c>
      <c r="AV105" s="728">
        <v>42627</v>
      </c>
      <c r="AW105" s="727">
        <v>48.22</v>
      </c>
      <c r="BL105" s="728"/>
      <c r="BM105" s="728"/>
      <c r="BN105" s="728"/>
      <c r="BO105" s="728"/>
      <c r="BP105" s="728"/>
      <c r="BS105" s="728"/>
      <c r="BV105" s="728"/>
      <c r="BY105" s="728"/>
      <c r="CB105" s="728"/>
      <c r="CE105" s="728"/>
      <c r="CH105" s="728"/>
      <c r="CK105" s="728"/>
      <c r="CO105" s="728"/>
      <c r="CV105" s="728"/>
      <c r="CY105" s="728"/>
      <c r="DB105" s="728"/>
      <c r="DE105" s="728"/>
      <c r="DH105" s="728"/>
      <c r="DK105" s="728"/>
      <c r="DN105" s="728"/>
      <c r="DQ105" s="728"/>
      <c r="DT105" s="728"/>
      <c r="DW105" s="728"/>
      <c r="DZ105" s="728"/>
      <c r="EC105" s="728"/>
      <c r="EF105" s="728"/>
      <c r="EI105" s="728"/>
    </row>
    <row r="106" spans="5:139">
      <c r="E106" s="729">
        <v>42626</v>
      </c>
      <c r="F106" s="727">
        <v>1.788</v>
      </c>
      <c r="H106" s="728">
        <v>42627</v>
      </c>
      <c r="I106" s="727">
        <v>2.29</v>
      </c>
      <c r="K106" s="728">
        <v>42627</v>
      </c>
      <c r="L106" s="727">
        <v>2.9</v>
      </c>
      <c r="O106" s="728">
        <v>42621</v>
      </c>
      <c r="P106" s="727">
        <v>1793.48</v>
      </c>
      <c r="R106" s="728">
        <v>42620</v>
      </c>
      <c r="S106" s="727">
        <v>18526.14</v>
      </c>
      <c r="U106" s="728">
        <v>42241</v>
      </c>
      <c r="V106" s="727">
        <v>10128.120000000001</v>
      </c>
      <c r="X106" s="728">
        <v>42241</v>
      </c>
      <c r="Y106" s="727">
        <v>21649.69</v>
      </c>
      <c r="AA106" s="728">
        <v>42243</v>
      </c>
      <c r="AB106" s="727">
        <v>4658.18</v>
      </c>
      <c r="AD106" s="728">
        <v>42233</v>
      </c>
      <c r="AE106" s="727">
        <v>20620.259999999998</v>
      </c>
      <c r="AG106" s="728">
        <v>41060</v>
      </c>
      <c r="AH106" s="727">
        <v>5.1100000000000003</v>
      </c>
      <c r="AJ106" s="728">
        <v>41064</v>
      </c>
      <c r="AK106" s="727">
        <v>0.66400000000000003</v>
      </c>
      <c r="AM106" s="728">
        <v>41059</v>
      </c>
      <c r="AN106" s="727">
        <v>0.46684999999999999</v>
      </c>
      <c r="AP106" s="728">
        <v>41059</v>
      </c>
      <c r="AQ106" s="727">
        <v>0.10083</v>
      </c>
      <c r="AS106" s="728">
        <v>42625</v>
      </c>
      <c r="AT106" s="727">
        <v>1327.82</v>
      </c>
      <c r="AV106" s="728">
        <v>42626</v>
      </c>
      <c r="AW106" s="727">
        <v>49.44</v>
      </c>
      <c r="BL106" s="728"/>
      <c r="BM106" s="728"/>
      <c r="BN106" s="728"/>
      <c r="BO106" s="728"/>
      <c r="BP106" s="728"/>
      <c r="BS106" s="728"/>
      <c r="BV106" s="728"/>
      <c r="BY106" s="728"/>
      <c r="CB106" s="728"/>
      <c r="CE106" s="728"/>
      <c r="CH106" s="728"/>
      <c r="CK106" s="728"/>
      <c r="CO106" s="728"/>
      <c r="CV106" s="728"/>
      <c r="CY106" s="728"/>
      <c r="DB106" s="728"/>
      <c r="DE106" s="728"/>
      <c r="DH106" s="728"/>
      <c r="DK106" s="728"/>
      <c r="DN106" s="728"/>
      <c r="DQ106" s="728"/>
      <c r="DT106" s="728"/>
      <c r="DW106" s="728"/>
      <c r="DZ106" s="728"/>
      <c r="EC106" s="728"/>
      <c r="EF106" s="728"/>
      <c r="EI106" s="728"/>
    </row>
    <row r="107" spans="5:139">
      <c r="E107" s="729">
        <v>42625</v>
      </c>
      <c r="F107" s="727">
        <v>1.736</v>
      </c>
      <c r="H107" s="728">
        <v>42626</v>
      </c>
      <c r="I107" s="727">
        <v>2.3199999999999998</v>
      </c>
      <c r="K107" s="728">
        <v>42626</v>
      </c>
      <c r="L107" s="727">
        <v>2.9119999999999999</v>
      </c>
      <c r="O107" s="728">
        <v>42620</v>
      </c>
      <c r="P107" s="727">
        <v>1810.02</v>
      </c>
      <c r="R107" s="728">
        <v>42619</v>
      </c>
      <c r="S107" s="727">
        <v>18538.12</v>
      </c>
      <c r="U107" s="728">
        <v>42240</v>
      </c>
      <c r="V107" s="727">
        <v>9648.43</v>
      </c>
      <c r="X107" s="728">
        <v>42240</v>
      </c>
      <c r="Y107" s="727">
        <v>20450.43</v>
      </c>
      <c r="AA107" s="728">
        <v>42242</v>
      </c>
      <c r="AB107" s="727">
        <v>4501.05</v>
      </c>
      <c r="AD107" s="728">
        <v>42230</v>
      </c>
      <c r="AE107" s="727">
        <v>20519.45</v>
      </c>
      <c r="AG107" s="728">
        <v>41059</v>
      </c>
      <c r="AH107" s="727">
        <v>5.0999999999999996</v>
      </c>
      <c r="AJ107" s="728">
        <v>41061</v>
      </c>
      <c r="AK107" s="727">
        <v>0.66500000000000004</v>
      </c>
      <c r="AM107" s="728">
        <v>41058</v>
      </c>
      <c r="AN107" s="727">
        <v>0.46684999999999999</v>
      </c>
      <c r="AP107" s="728">
        <v>41058</v>
      </c>
      <c r="AQ107" s="727">
        <v>0.10833</v>
      </c>
      <c r="AS107" s="728">
        <v>42622</v>
      </c>
      <c r="AT107" s="727">
        <v>1327.83</v>
      </c>
      <c r="AV107" s="728">
        <v>42625</v>
      </c>
      <c r="AW107" s="727">
        <v>50.6</v>
      </c>
      <c r="BL107" s="728"/>
      <c r="BM107" s="728"/>
      <c r="BN107" s="728"/>
      <c r="BO107" s="728"/>
      <c r="BP107" s="728"/>
      <c r="BS107" s="728"/>
      <c r="BV107" s="728"/>
      <c r="BY107" s="728"/>
      <c r="CB107" s="728"/>
      <c r="CE107" s="728"/>
      <c r="CH107" s="728"/>
      <c r="CK107" s="728"/>
      <c r="CO107" s="728"/>
      <c r="CV107" s="728"/>
      <c r="CY107" s="728"/>
      <c r="DB107" s="728"/>
      <c r="DE107" s="728"/>
      <c r="DH107" s="728"/>
      <c r="DK107" s="728"/>
      <c r="DN107" s="728"/>
      <c r="DQ107" s="728"/>
      <c r="DT107" s="728"/>
      <c r="DW107" s="728"/>
      <c r="DZ107" s="728"/>
      <c r="EC107" s="728"/>
      <c r="EF107" s="728"/>
      <c r="EI107" s="728"/>
    </row>
    <row r="108" spans="5:139">
      <c r="E108" s="729">
        <v>42622</v>
      </c>
      <c r="F108" s="727">
        <v>1.7610000000000001</v>
      </c>
      <c r="H108" s="728">
        <v>42625</v>
      </c>
      <c r="I108" s="727">
        <v>2.2720000000000002</v>
      </c>
      <c r="K108" s="728">
        <v>42625</v>
      </c>
      <c r="L108" s="727">
        <v>2.8879999999999999</v>
      </c>
      <c r="O108" s="728">
        <v>42619</v>
      </c>
      <c r="P108" s="727">
        <v>1790.83</v>
      </c>
      <c r="R108" s="728">
        <v>42615</v>
      </c>
      <c r="S108" s="727">
        <v>18491.96</v>
      </c>
      <c r="U108" s="728">
        <v>42237</v>
      </c>
      <c r="V108" s="727">
        <v>10124.52</v>
      </c>
      <c r="X108" s="728">
        <v>42237</v>
      </c>
      <c r="Y108" s="727">
        <v>21746.17</v>
      </c>
      <c r="AA108" s="728">
        <v>42241</v>
      </c>
      <c r="AB108" s="727">
        <v>4564.8599999999997</v>
      </c>
      <c r="AD108" s="728">
        <v>42229</v>
      </c>
      <c r="AE108" s="727">
        <v>20595.55</v>
      </c>
      <c r="AG108" s="728">
        <v>41058</v>
      </c>
      <c r="AH108" s="727">
        <v>5.09</v>
      </c>
      <c r="AJ108" s="728">
        <v>41060</v>
      </c>
      <c r="AK108" s="727">
        <v>0.66800000000000004</v>
      </c>
      <c r="AM108" s="728">
        <v>41057</v>
      </c>
      <c r="AN108" s="727">
        <v>0.46684999999999999</v>
      </c>
      <c r="AP108" s="728">
        <v>41057</v>
      </c>
      <c r="AQ108" s="727">
        <v>0.11333</v>
      </c>
      <c r="AS108" s="728">
        <v>42621</v>
      </c>
      <c r="AT108" s="727">
        <v>1338.3</v>
      </c>
      <c r="AV108" s="728">
        <v>42622</v>
      </c>
      <c r="AW108" s="727">
        <v>50.23</v>
      </c>
      <c r="BL108" s="728"/>
      <c r="BM108" s="728"/>
      <c r="BN108" s="728"/>
      <c r="BO108" s="728"/>
      <c r="BP108" s="728"/>
      <c r="BS108" s="728"/>
      <c r="BV108" s="728"/>
      <c r="BY108" s="728"/>
      <c r="CB108" s="728"/>
      <c r="CE108" s="728"/>
      <c r="CH108" s="728"/>
      <c r="CK108" s="728"/>
      <c r="CO108" s="728"/>
      <c r="CV108" s="728"/>
      <c r="CY108" s="728"/>
      <c r="DB108" s="728"/>
      <c r="DE108" s="728"/>
      <c r="DH108" s="728"/>
      <c r="DK108" s="728"/>
      <c r="DN108" s="728"/>
      <c r="DQ108" s="728"/>
      <c r="DT108" s="728"/>
      <c r="DW108" s="728"/>
      <c r="DZ108" s="728"/>
      <c r="EC108" s="728"/>
      <c r="EF108" s="728"/>
      <c r="EI108" s="728"/>
    </row>
    <row r="109" spans="5:139">
      <c r="E109" s="729">
        <v>42621</v>
      </c>
      <c r="F109" s="727">
        <v>1.74</v>
      </c>
      <c r="H109" s="728">
        <v>42622</v>
      </c>
      <c r="I109" s="727">
        <v>2.2959999999999998</v>
      </c>
      <c r="K109" s="728">
        <v>42622</v>
      </c>
      <c r="L109" s="727">
        <v>2.8970000000000002</v>
      </c>
      <c r="O109" s="728">
        <v>42618</v>
      </c>
      <c r="P109" s="727">
        <v>1788.02</v>
      </c>
      <c r="R109" s="728">
        <v>42614</v>
      </c>
      <c r="S109" s="727">
        <v>18419.3</v>
      </c>
      <c r="U109" s="728">
        <v>42236</v>
      </c>
      <c r="V109" s="727">
        <v>10432.19</v>
      </c>
      <c r="X109" s="728">
        <v>42236</v>
      </c>
      <c r="Y109" s="727">
        <v>22378.65</v>
      </c>
      <c r="AA109" s="728">
        <v>42240</v>
      </c>
      <c r="AB109" s="727">
        <v>4383.46</v>
      </c>
      <c r="AD109" s="728">
        <v>42228</v>
      </c>
      <c r="AE109" s="727">
        <v>20392.77</v>
      </c>
      <c r="AG109" s="728">
        <v>41057</v>
      </c>
      <c r="AH109" s="727">
        <v>5.0999999999999996</v>
      </c>
      <c r="AJ109" s="728">
        <v>41059</v>
      </c>
      <c r="AK109" s="727">
        <v>0.67100000000000004</v>
      </c>
      <c r="AM109" s="728">
        <v>41054</v>
      </c>
      <c r="AN109" s="727">
        <v>0.46684999999999999</v>
      </c>
      <c r="AP109" s="728">
        <v>41054</v>
      </c>
      <c r="AQ109" s="727">
        <v>0.11333</v>
      </c>
      <c r="AS109" s="728">
        <v>42620</v>
      </c>
      <c r="AT109" s="727">
        <v>1345.18</v>
      </c>
      <c r="AV109" s="728">
        <v>42621</v>
      </c>
      <c r="AW109" s="727">
        <v>52.14</v>
      </c>
      <c r="BL109" s="728"/>
      <c r="BM109" s="728"/>
      <c r="BN109" s="728"/>
      <c r="BO109" s="728"/>
      <c r="BP109" s="728"/>
      <c r="BS109" s="728"/>
      <c r="BV109" s="728"/>
      <c r="BY109" s="728"/>
      <c r="CB109" s="728"/>
      <c r="CE109" s="728"/>
      <c r="CH109" s="728"/>
      <c r="CK109" s="728"/>
      <c r="CO109" s="728"/>
      <c r="CV109" s="728"/>
      <c r="CY109" s="728"/>
      <c r="DB109" s="728"/>
      <c r="DE109" s="728"/>
      <c r="DH109" s="728"/>
      <c r="DK109" s="728"/>
      <c r="DN109" s="728"/>
      <c r="DQ109" s="728"/>
      <c r="DT109" s="728"/>
      <c r="DW109" s="728"/>
      <c r="DZ109" s="728"/>
      <c r="EC109" s="728"/>
      <c r="EF109" s="728"/>
      <c r="EI109" s="728"/>
    </row>
    <row r="110" spans="5:139">
      <c r="E110" s="729">
        <v>42620</v>
      </c>
      <c r="F110" s="727">
        <v>1.6870000000000001</v>
      </c>
      <c r="H110" s="728">
        <v>42621</v>
      </c>
      <c r="I110" s="727">
        <v>2.246</v>
      </c>
      <c r="K110" s="728">
        <v>42621</v>
      </c>
      <c r="L110" s="727">
        <v>2.8410000000000002</v>
      </c>
      <c r="O110" s="728">
        <v>42615</v>
      </c>
      <c r="P110" s="727">
        <v>1767.55</v>
      </c>
      <c r="R110" s="728">
        <v>42613</v>
      </c>
      <c r="S110" s="727">
        <v>18400.88</v>
      </c>
      <c r="U110" s="728">
        <v>42235</v>
      </c>
      <c r="V110" s="727">
        <v>10682.15</v>
      </c>
      <c r="X110" s="728">
        <v>42235</v>
      </c>
      <c r="Y110" s="727">
        <v>22975.32</v>
      </c>
      <c r="AA110" s="728">
        <v>42237</v>
      </c>
      <c r="AB110" s="727">
        <v>4630.99</v>
      </c>
      <c r="AD110" s="728">
        <v>42227</v>
      </c>
      <c r="AE110" s="727">
        <v>20720.75</v>
      </c>
      <c r="AG110" s="728">
        <v>41054</v>
      </c>
      <c r="AH110" s="727">
        <v>5.09</v>
      </c>
      <c r="AJ110" s="728">
        <v>41058</v>
      </c>
      <c r="AK110" s="727">
        <v>0.67300000000000004</v>
      </c>
      <c r="AM110" s="728">
        <v>41053</v>
      </c>
      <c r="AN110" s="727">
        <v>0.46684999999999999</v>
      </c>
      <c r="AP110" s="728">
        <v>41053</v>
      </c>
      <c r="AQ110" s="727">
        <v>0.11333</v>
      </c>
      <c r="AS110" s="728">
        <v>42619</v>
      </c>
      <c r="AT110" s="727">
        <v>1350</v>
      </c>
      <c r="AV110" s="728">
        <v>42620</v>
      </c>
      <c r="AW110" s="727">
        <v>50.08</v>
      </c>
      <c r="BL110" s="728"/>
      <c r="BM110" s="728"/>
      <c r="BN110" s="728"/>
      <c r="BO110" s="728"/>
      <c r="BP110" s="728"/>
      <c r="BS110" s="728"/>
      <c r="BV110" s="728"/>
      <c r="BY110" s="728"/>
      <c r="CB110" s="728"/>
      <c r="CE110" s="728"/>
      <c r="CH110" s="728"/>
      <c r="CK110" s="728"/>
      <c r="CO110" s="728"/>
      <c r="CV110" s="728"/>
      <c r="CY110" s="728"/>
      <c r="DB110" s="728"/>
      <c r="DE110" s="728"/>
      <c r="DH110" s="728"/>
      <c r="DK110" s="728"/>
      <c r="DN110" s="728"/>
      <c r="DQ110" s="728"/>
      <c r="DT110" s="728"/>
      <c r="DW110" s="728"/>
      <c r="DZ110" s="728"/>
      <c r="EC110" s="728"/>
      <c r="EF110" s="728"/>
      <c r="EI110" s="728"/>
    </row>
    <row r="111" spans="5:139">
      <c r="E111" s="729">
        <v>42619</v>
      </c>
      <c r="F111" s="727">
        <v>1.6720000000000002</v>
      </c>
      <c r="H111" s="728">
        <v>42620</v>
      </c>
      <c r="I111" s="727">
        <v>2.1669999999999998</v>
      </c>
      <c r="K111" s="728">
        <v>42620</v>
      </c>
      <c r="L111" s="727">
        <v>2.7570000000000001</v>
      </c>
      <c r="O111" s="728">
        <v>42614</v>
      </c>
      <c r="P111" s="727">
        <v>1761.68</v>
      </c>
      <c r="R111" s="728">
        <v>42612</v>
      </c>
      <c r="S111" s="727">
        <v>18454.3</v>
      </c>
      <c r="U111" s="728">
        <v>42234</v>
      </c>
      <c r="V111" s="727">
        <v>10915.92</v>
      </c>
      <c r="X111" s="728">
        <v>42234</v>
      </c>
      <c r="Y111" s="727">
        <v>23389.72</v>
      </c>
      <c r="AA111" s="728">
        <v>42236</v>
      </c>
      <c r="AB111" s="727">
        <v>4783.55</v>
      </c>
      <c r="AD111" s="728">
        <v>42226</v>
      </c>
      <c r="AE111" s="727">
        <v>20808.689999999999</v>
      </c>
      <c r="AG111" s="728">
        <v>41053</v>
      </c>
      <c r="AH111" s="727">
        <v>5.09</v>
      </c>
      <c r="AJ111" s="728">
        <v>41057</v>
      </c>
      <c r="AK111" s="727">
        <v>0.67300000000000004</v>
      </c>
      <c r="AM111" s="728">
        <v>41052</v>
      </c>
      <c r="AN111" s="727">
        <v>0.46684999999999999</v>
      </c>
      <c r="AP111" s="728">
        <v>41052</v>
      </c>
      <c r="AQ111" s="727">
        <v>0.11333</v>
      </c>
      <c r="AS111" s="728">
        <v>42618</v>
      </c>
      <c r="AT111" s="727">
        <v>1327.08</v>
      </c>
      <c r="AV111" s="728">
        <v>42619</v>
      </c>
      <c r="AW111" s="727">
        <v>49.29</v>
      </c>
      <c r="BL111" s="728"/>
      <c r="BM111" s="728"/>
      <c r="BN111" s="728"/>
      <c r="BO111" s="728"/>
      <c r="BP111" s="728"/>
      <c r="BS111" s="728"/>
      <c r="BV111" s="728"/>
      <c r="BY111" s="728"/>
      <c r="CB111" s="728"/>
      <c r="CE111" s="728"/>
      <c r="CH111" s="728"/>
      <c r="CK111" s="728"/>
      <c r="CO111" s="728"/>
      <c r="CV111" s="728"/>
      <c r="CY111" s="728"/>
      <c r="DB111" s="728"/>
      <c r="DE111" s="728"/>
      <c r="DH111" s="728"/>
      <c r="DK111" s="728"/>
      <c r="DN111" s="728"/>
      <c r="DQ111" s="728"/>
      <c r="DT111" s="728"/>
      <c r="DW111" s="728"/>
      <c r="DZ111" s="728"/>
      <c r="EC111" s="728"/>
      <c r="EF111" s="728"/>
      <c r="EI111" s="728"/>
    </row>
    <row r="112" spans="5:139">
      <c r="E112" s="729">
        <v>42618</v>
      </c>
      <c r="F112" s="727">
        <v>1.6919999999999999</v>
      </c>
      <c r="H112" s="728">
        <v>42619</v>
      </c>
      <c r="I112" s="727">
        <v>2.1930000000000001</v>
      </c>
      <c r="K112" s="728">
        <v>42619</v>
      </c>
      <c r="L112" s="727">
        <v>2.7880000000000003</v>
      </c>
      <c r="O112" s="728">
        <v>42613</v>
      </c>
      <c r="P112" s="727">
        <v>1793.56</v>
      </c>
      <c r="R112" s="728">
        <v>42611</v>
      </c>
      <c r="S112" s="727">
        <v>18502.990000000002</v>
      </c>
      <c r="U112" s="728">
        <v>42233</v>
      </c>
      <c r="V112" s="727">
        <v>10940.33</v>
      </c>
      <c r="X112" s="728">
        <v>42233</v>
      </c>
      <c r="Y112" s="727">
        <v>23407.99</v>
      </c>
      <c r="AA112" s="728">
        <v>42235</v>
      </c>
      <c r="AB112" s="727">
        <v>4884.1000000000004</v>
      </c>
      <c r="AD112" s="728">
        <v>42223</v>
      </c>
      <c r="AE112" s="727">
        <v>20724.560000000001</v>
      </c>
      <c r="AG112" s="728">
        <v>41052</v>
      </c>
      <c r="AH112" s="727">
        <v>5.09</v>
      </c>
      <c r="AJ112" s="728">
        <v>41054</v>
      </c>
      <c r="AK112" s="727">
        <v>0.67500000000000004</v>
      </c>
      <c r="AM112" s="728">
        <v>41051</v>
      </c>
      <c r="AN112" s="727">
        <v>0.46684999999999999</v>
      </c>
      <c r="AP112" s="728">
        <v>41051</v>
      </c>
      <c r="AQ112" s="727">
        <v>0.11333</v>
      </c>
      <c r="AS112" s="728">
        <v>42615</v>
      </c>
      <c r="AT112" s="727">
        <v>1325.21</v>
      </c>
      <c r="AV112" s="728">
        <v>42618</v>
      </c>
      <c r="AW112" s="727">
        <v>49.58</v>
      </c>
      <c r="BL112" s="728"/>
      <c r="BM112" s="728"/>
      <c r="BN112" s="728"/>
      <c r="BO112" s="728"/>
      <c r="BP112" s="728"/>
      <c r="BS112" s="728"/>
      <c r="BV112" s="728"/>
      <c r="BY112" s="728"/>
      <c r="CB112" s="728"/>
      <c r="CE112" s="728"/>
      <c r="CH112" s="728"/>
      <c r="CK112" s="728"/>
      <c r="CO112" s="728"/>
      <c r="CV112" s="728"/>
      <c r="CY112" s="728"/>
      <c r="DB112" s="728"/>
      <c r="DE112" s="728"/>
      <c r="DH112" s="728"/>
      <c r="DK112" s="728"/>
      <c r="DN112" s="728"/>
      <c r="DQ112" s="728"/>
      <c r="DT112" s="728"/>
      <c r="DW112" s="728"/>
      <c r="DZ112" s="728"/>
      <c r="EC112" s="728"/>
      <c r="EF112" s="728"/>
      <c r="EI112" s="728"/>
    </row>
    <row r="113" spans="5:139">
      <c r="E113" s="729">
        <v>42615</v>
      </c>
      <c r="F113" s="727">
        <v>1.7010000000000001</v>
      </c>
      <c r="H113" s="728">
        <v>42618</v>
      </c>
      <c r="I113" s="727">
        <v>2.2749999999999999</v>
      </c>
      <c r="K113" s="728">
        <v>42618</v>
      </c>
      <c r="L113" s="727">
        <v>2.8759999999999999</v>
      </c>
      <c r="O113" s="728">
        <v>42612</v>
      </c>
      <c r="P113" s="727">
        <v>1798.23</v>
      </c>
      <c r="R113" s="728">
        <v>42608</v>
      </c>
      <c r="S113" s="727">
        <v>18395.400000000001</v>
      </c>
      <c r="U113" s="728">
        <v>42230</v>
      </c>
      <c r="V113" s="727">
        <v>10985.14</v>
      </c>
      <c r="X113" s="728">
        <v>42230</v>
      </c>
      <c r="Y113" s="727">
        <v>23248.52</v>
      </c>
      <c r="AA113" s="728">
        <v>42234</v>
      </c>
      <c r="AB113" s="727">
        <v>4971.25</v>
      </c>
      <c r="AD113" s="728">
        <v>42222</v>
      </c>
      <c r="AE113" s="727">
        <v>20664.439999999999</v>
      </c>
      <c r="AG113" s="728">
        <v>41051</v>
      </c>
      <c r="AH113" s="727">
        <v>5.08</v>
      </c>
      <c r="AJ113" s="728">
        <v>41053</v>
      </c>
      <c r="AK113" s="727">
        <v>0.67700000000000005</v>
      </c>
      <c r="AM113" s="728">
        <v>41050</v>
      </c>
      <c r="AN113" s="727">
        <v>0.46684999999999999</v>
      </c>
      <c r="AP113" s="728">
        <v>41050</v>
      </c>
      <c r="AQ113" s="727">
        <v>0.11333</v>
      </c>
      <c r="AS113" s="728">
        <v>42614</v>
      </c>
      <c r="AT113" s="727">
        <v>1313.89</v>
      </c>
      <c r="AV113" s="728">
        <v>42615</v>
      </c>
      <c r="AW113" s="727">
        <v>48.81</v>
      </c>
      <c r="BL113" s="728"/>
      <c r="BM113" s="728"/>
      <c r="BN113" s="728"/>
      <c r="BO113" s="728"/>
      <c r="BP113" s="728"/>
      <c r="BS113" s="728"/>
      <c r="BV113" s="728"/>
      <c r="BY113" s="728"/>
      <c r="CB113" s="728"/>
      <c r="CE113" s="728"/>
      <c r="CH113" s="728"/>
      <c r="CK113" s="728"/>
      <c r="CO113" s="728"/>
      <c r="CV113" s="728"/>
      <c r="CY113" s="728"/>
      <c r="DB113" s="728"/>
      <c r="DE113" s="728"/>
      <c r="DH113" s="728"/>
      <c r="DK113" s="728"/>
      <c r="DN113" s="728"/>
      <c r="DQ113" s="728"/>
      <c r="DT113" s="728"/>
      <c r="DW113" s="728"/>
      <c r="DZ113" s="728"/>
      <c r="EC113" s="728"/>
      <c r="EF113" s="728"/>
      <c r="EI113" s="728"/>
    </row>
    <row r="114" spans="5:139">
      <c r="E114" s="729">
        <v>42614</v>
      </c>
      <c r="F114" s="727">
        <v>1.665</v>
      </c>
      <c r="H114" s="728">
        <v>42615</v>
      </c>
      <c r="I114" s="727">
        <v>2.2730000000000001</v>
      </c>
      <c r="K114" s="728">
        <v>42615</v>
      </c>
      <c r="L114" s="727">
        <v>2.8849999999999998</v>
      </c>
      <c r="O114" s="728">
        <v>42611</v>
      </c>
      <c r="P114" s="727">
        <v>1777.35</v>
      </c>
      <c r="R114" s="728">
        <v>42607</v>
      </c>
      <c r="S114" s="727">
        <v>18448.41</v>
      </c>
      <c r="U114" s="728">
        <v>42229</v>
      </c>
      <c r="V114" s="727">
        <v>11014.63</v>
      </c>
      <c r="X114" s="728">
        <v>42229</v>
      </c>
      <c r="Y114" s="727">
        <v>23356.01</v>
      </c>
      <c r="AA114" s="728">
        <v>42233</v>
      </c>
      <c r="AB114" s="727">
        <v>4984.83</v>
      </c>
      <c r="AD114" s="728">
        <v>42221</v>
      </c>
      <c r="AE114" s="727">
        <v>20614.060000000001</v>
      </c>
      <c r="AG114" s="728">
        <v>41050</v>
      </c>
      <c r="AH114" s="727">
        <v>5.08</v>
      </c>
      <c r="AJ114" s="728">
        <v>41052</v>
      </c>
      <c r="AK114" s="727">
        <v>0.68</v>
      </c>
      <c r="AM114" s="728">
        <v>41047</v>
      </c>
      <c r="AN114" s="727">
        <v>0.46684999999999999</v>
      </c>
      <c r="AP114" s="728">
        <v>41047</v>
      </c>
      <c r="AQ114" s="727">
        <v>0.11167000000000001</v>
      </c>
      <c r="AS114" s="728">
        <v>42613</v>
      </c>
      <c r="AT114" s="727">
        <v>1308.97</v>
      </c>
      <c r="AV114" s="728">
        <v>42614</v>
      </c>
      <c r="AW114" s="727">
        <v>47.48</v>
      </c>
      <c r="BL114" s="728"/>
      <c r="BM114" s="728"/>
      <c r="BN114" s="728"/>
      <c r="BO114" s="728"/>
      <c r="BP114" s="728"/>
      <c r="BS114" s="728"/>
      <c r="BV114" s="728"/>
      <c r="BY114" s="728"/>
      <c r="CB114" s="728"/>
      <c r="CE114" s="728"/>
      <c r="CH114" s="728"/>
      <c r="CK114" s="728"/>
      <c r="CO114" s="728"/>
      <c r="CV114" s="728"/>
      <c r="CY114" s="728"/>
      <c r="DB114" s="728"/>
      <c r="DE114" s="728"/>
      <c r="DH114" s="728"/>
      <c r="DK114" s="728"/>
      <c r="DN114" s="728"/>
      <c r="DQ114" s="728"/>
      <c r="DT114" s="728"/>
      <c r="DW114" s="728"/>
      <c r="DZ114" s="728"/>
      <c r="EC114" s="728"/>
      <c r="EF114" s="728"/>
      <c r="EI114" s="728"/>
    </row>
    <row r="115" spans="5:139">
      <c r="E115" s="729">
        <v>42613</v>
      </c>
      <c r="F115" s="727">
        <v>1.6419999999999999</v>
      </c>
      <c r="H115" s="728">
        <v>42614</v>
      </c>
      <c r="I115" s="727">
        <v>2.2120000000000002</v>
      </c>
      <c r="K115" s="728">
        <v>42614</v>
      </c>
      <c r="L115" s="727">
        <v>2.8159999999999998</v>
      </c>
      <c r="O115" s="728">
        <v>42608</v>
      </c>
      <c r="P115" s="727">
        <v>1775.9</v>
      </c>
      <c r="R115" s="728">
        <v>42606</v>
      </c>
      <c r="S115" s="727">
        <v>18481.48</v>
      </c>
      <c r="U115" s="728">
        <v>42228</v>
      </c>
      <c r="V115" s="727">
        <v>10924.61</v>
      </c>
      <c r="X115" s="728">
        <v>42228</v>
      </c>
      <c r="Y115" s="727">
        <v>22997.55</v>
      </c>
      <c r="AA115" s="728">
        <v>42230</v>
      </c>
      <c r="AB115" s="727">
        <v>4956.47</v>
      </c>
      <c r="AD115" s="728">
        <v>42220</v>
      </c>
      <c r="AE115" s="727">
        <v>20520.36</v>
      </c>
      <c r="AG115" s="728">
        <v>41047</v>
      </c>
      <c r="AH115" s="727">
        <v>5.08</v>
      </c>
      <c r="AJ115" s="728">
        <v>41051</v>
      </c>
      <c r="AK115" s="727">
        <v>0.68100000000000005</v>
      </c>
      <c r="AM115" s="728">
        <v>41046</v>
      </c>
      <c r="AN115" s="727">
        <v>0.46684999999999999</v>
      </c>
      <c r="AP115" s="728">
        <v>41046</v>
      </c>
      <c r="AQ115" s="727">
        <v>0.11167000000000001</v>
      </c>
      <c r="AS115" s="728">
        <v>42612</v>
      </c>
      <c r="AT115" s="727">
        <v>1311.11</v>
      </c>
      <c r="AV115" s="728">
        <v>42613</v>
      </c>
      <c r="AW115" s="727">
        <v>48.88</v>
      </c>
      <c r="BL115" s="728"/>
      <c r="BM115" s="728"/>
      <c r="BN115" s="728"/>
      <c r="BO115" s="728"/>
      <c r="BP115" s="728"/>
      <c r="BS115" s="728"/>
      <c r="BV115" s="728"/>
      <c r="BY115" s="728"/>
      <c r="CB115" s="728"/>
      <c r="CE115" s="728"/>
      <c r="CH115" s="728"/>
      <c r="CK115" s="728"/>
      <c r="CO115" s="728"/>
      <c r="CV115" s="728"/>
      <c r="CY115" s="728"/>
      <c r="DB115" s="728"/>
      <c r="DE115" s="728"/>
      <c r="DH115" s="728"/>
      <c r="DK115" s="728"/>
      <c r="DN115" s="728"/>
      <c r="DQ115" s="728"/>
      <c r="DT115" s="728"/>
      <c r="DW115" s="728"/>
      <c r="DZ115" s="728"/>
      <c r="EC115" s="728"/>
      <c r="EF115" s="728"/>
      <c r="EI115" s="728"/>
    </row>
    <row r="116" spans="5:139">
      <c r="E116" s="729">
        <v>42612</v>
      </c>
      <c r="F116" s="727">
        <v>1.643</v>
      </c>
      <c r="H116" s="728">
        <v>42613</v>
      </c>
      <c r="I116" s="727">
        <v>2.1629999999999998</v>
      </c>
      <c r="K116" s="728">
        <v>42613</v>
      </c>
      <c r="L116" s="727">
        <v>2.7690000000000001</v>
      </c>
      <c r="O116" s="728">
        <v>42607</v>
      </c>
      <c r="P116" s="727">
        <v>1781.68</v>
      </c>
      <c r="R116" s="728">
        <v>42605</v>
      </c>
      <c r="S116" s="727">
        <v>18547.3</v>
      </c>
      <c r="U116" s="728">
        <v>42227</v>
      </c>
      <c r="V116" s="727">
        <v>11293.65</v>
      </c>
      <c r="X116" s="728">
        <v>42227</v>
      </c>
      <c r="Y116" s="727">
        <v>23698.49</v>
      </c>
      <c r="AA116" s="728">
        <v>42229</v>
      </c>
      <c r="AB116" s="727">
        <v>4986.8500000000004</v>
      </c>
      <c r="AD116" s="728">
        <v>42219</v>
      </c>
      <c r="AE116" s="727">
        <v>20548.11</v>
      </c>
      <c r="AG116" s="728">
        <v>41046</v>
      </c>
      <c r="AH116" s="727">
        <v>5.07</v>
      </c>
      <c r="AJ116" s="728">
        <v>41050</v>
      </c>
      <c r="AK116" s="727">
        <v>0.68200000000000005</v>
      </c>
      <c r="AM116" s="728">
        <v>41045</v>
      </c>
      <c r="AN116" s="727">
        <v>0.46684999999999999</v>
      </c>
      <c r="AP116" s="728">
        <v>41045</v>
      </c>
      <c r="AQ116" s="727">
        <v>0.11167000000000001</v>
      </c>
      <c r="AS116" s="728">
        <v>42611</v>
      </c>
      <c r="AT116" s="727">
        <v>1323.38</v>
      </c>
      <c r="AV116" s="728">
        <v>42612</v>
      </c>
      <c r="AW116" s="727">
        <v>50.72</v>
      </c>
      <c r="BL116" s="728"/>
      <c r="BM116" s="728"/>
      <c r="BN116" s="728"/>
      <c r="BO116" s="728"/>
      <c r="BP116" s="728"/>
      <c r="BS116" s="728"/>
      <c r="BV116" s="728"/>
      <c r="BY116" s="728"/>
      <c r="CB116" s="728"/>
      <c r="CE116" s="728"/>
      <c r="CH116" s="728"/>
      <c r="CK116" s="728"/>
      <c r="CO116" s="728"/>
      <c r="CV116" s="728"/>
      <c r="CY116" s="728"/>
      <c r="DB116" s="728"/>
      <c r="DE116" s="728"/>
      <c r="DH116" s="728"/>
      <c r="DK116" s="728"/>
      <c r="DN116" s="728"/>
      <c r="DQ116" s="728"/>
      <c r="DT116" s="728"/>
      <c r="DW116" s="728"/>
      <c r="DZ116" s="728"/>
      <c r="EC116" s="728"/>
      <c r="EF116" s="728"/>
      <c r="EI116" s="728"/>
    </row>
    <row r="117" spans="5:139">
      <c r="E117" s="729">
        <v>42611</v>
      </c>
      <c r="F117" s="727">
        <v>1.613</v>
      </c>
      <c r="H117" s="728">
        <v>42612</v>
      </c>
      <c r="I117" s="727">
        <v>2.1549999999999998</v>
      </c>
      <c r="K117" s="728">
        <v>42612</v>
      </c>
      <c r="L117" s="727">
        <v>2.74</v>
      </c>
      <c r="O117" s="728">
        <v>42606</v>
      </c>
      <c r="P117" s="727">
        <v>1786.32</v>
      </c>
      <c r="R117" s="728">
        <v>42604</v>
      </c>
      <c r="S117" s="727">
        <v>18529.419999999998</v>
      </c>
      <c r="U117" s="728">
        <v>42226</v>
      </c>
      <c r="V117" s="727">
        <v>11604.78</v>
      </c>
      <c r="X117" s="728">
        <v>42226</v>
      </c>
      <c r="Y117" s="727">
        <v>23966.44</v>
      </c>
      <c r="AA117" s="728">
        <v>42228</v>
      </c>
      <c r="AB117" s="727">
        <v>4925.43</v>
      </c>
      <c r="AD117" s="728">
        <v>42216</v>
      </c>
      <c r="AE117" s="727">
        <v>20585.240000000002</v>
      </c>
      <c r="AG117" s="728">
        <v>41045</v>
      </c>
      <c r="AH117" s="727">
        <v>5.07</v>
      </c>
      <c r="AJ117" s="728">
        <v>41047</v>
      </c>
      <c r="AK117" s="727">
        <v>0.68400000000000005</v>
      </c>
      <c r="AM117" s="728">
        <v>41044</v>
      </c>
      <c r="AN117" s="727">
        <v>0.46584999999999999</v>
      </c>
      <c r="AP117" s="728">
        <v>41044</v>
      </c>
      <c r="AQ117" s="727">
        <v>0.11167000000000001</v>
      </c>
      <c r="AS117" s="728">
        <v>42608</v>
      </c>
      <c r="AT117" s="727">
        <v>1321.18</v>
      </c>
      <c r="AV117" s="728">
        <v>42611</v>
      </c>
      <c r="AW117" s="727">
        <v>51.39</v>
      </c>
      <c r="BL117" s="728"/>
      <c r="BM117" s="728"/>
      <c r="BN117" s="728"/>
      <c r="BO117" s="728"/>
      <c r="BP117" s="728"/>
      <c r="BS117" s="728"/>
      <c r="BV117" s="728"/>
      <c r="BY117" s="728"/>
      <c r="CB117" s="728"/>
      <c r="CE117" s="728"/>
      <c r="CH117" s="728"/>
      <c r="CK117" s="728"/>
      <c r="CO117" s="728"/>
      <c r="CV117" s="728"/>
      <c r="CY117" s="728"/>
      <c r="DB117" s="728"/>
      <c r="DE117" s="728"/>
      <c r="DH117" s="728"/>
      <c r="DK117" s="728"/>
      <c r="DN117" s="728"/>
      <c r="DQ117" s="728"/>
      <c r="DT117" s="728"/>
      <c r="DW117" s="728"/>
      <c r="DZ117" s="728"/>
      <c r="EC117" s="728"/>
      <c r="EF117" s="728"/>
      <c r="EI117" s="728"/>
    </row>
    <row r="118" spans="5:139">
      <c r="E118" s="729">
        <v>42608</v>
      </c>
      <c r="F118" s="727">
        <v>1.6240000000000001</v>
      </c>
      <c r="H118" s="728">
        <v>42611</v>
      </c>
      <c r="I118" s="727">
        <v>2.1070000000000002</v>
      </c>
      <c r="K118" s="728">
        <v>42611</v>
      </c>
      <c r="L118" s="727">
        <v>2.6870000000000003</v>
      </c>
      <c r="O118" s="728">
        <v>42605</v>
      </c>
      <c r="P118" s="727">
        <v>1790.6</v>
      </c>
      <c r="R118" s="728">
        <v>42601</v>
      </c>
      <c r="S118" s="727">
        <v>18552.57</v>
      </c>
      <c r="U118" s="728">
        <v>42223</v>
      </c>
      <c r="V118" s="727">
        <v>11490.83</v>
      </c>
      <c r="X118" s="728">
        <v>42223</v>
      </c>
      <c r="Y118" s="727">
        <v>23705</v>
      </c>
      <c r="AA118" s="728">
        <v>42227</v>
      </c>
      <c r="AB118" s="727">
        <v>5099.03</v>
      </c>
      <c r="AD118" s="728">
        <v>42215</v>
      </c>
      <c r="AE118" s="727">
        <v>20522.830000000002</v>
      </c>
      <c r="AG118" s="728">
        <v>41044</v>
      </c>
      <c r="AH118" s="727">
        <v>5.0599999999999996</v>
      </c>
      <c r="AJ118" s="728">
        <v>41046</v>
      </c>
      <c r="AK118" s="727">
        <v>0.68600000000000005</v>
      </c>
      <c r="AM118" s="728">
        <v>41043</v>
      </c>
      <c r="AN118" s="727">
        <v>0.46584999999999999</v>
      </c>
      <c r="AP118" s="728">
        <v>41043</v>
      </c>
      <c r="AQ118" s="727">
        <v>0.11167000000000001</v>
      </c>
      <c r="AS118" s="728">
        <v>42607</v>
      </c>
      <c r="AT118" s="727">
        <v>1321.97</v>
      </c>
      <c r="AV118" s="728">
        <v>42608</v>
      </c>
      <c r="AW118" s="727">
        <v>52.05</v>
      </c>
      <c r="BL118" s="728"/>
      <c r="BM118" s="728"/>
      <c r="BN118" s="728"/>
      <c r="BO118" s="728"/>
      <c r="BP118" s="728"/>
      <c r="BS118" s="728"/>
      <c r="BV118" s="728"/>
      <c r="BY118" s="728"/>
      <c r="CB118" s="728"/>
      <c r="CE118" s="728"/>
      <c r="CH118" s="728"/>
      <c r="CK118" s="728"/>
      <c r="CO118" s="728"/>
      <c r="CV118" s="728"/>
      <c r="CY118" s="728"/>
      <c r="DB118" s="728"/>
      <c r="DE118" s="728"/>
      <c r="DH118" s="728"/>
      <c r="DK118" s="728"/>
      <c r="DN118" s="728"/>
      <c r="DQ118" s="728"/>
      <c r="DT118" s="728"/>
      <c r="DW118" s="728"/>
      <c r="DZ118" s="728"/>
      <c r="EC118" s="728"/>
      <c r="EF118" s="728"/>
      <c r="EI118" s="728"/>
    </row>
    <row r="119" spans="5:139">
      <c r="E119" s="729">
        <v>42607</v>
      </c>
      <c r="F119" s="727">
        <v>1.599</v>
      </c>
      <c r="H119" s="728">
        <v>42608</v>
      </c>
      <c r="I119" s="727">
        <v>2.101</v>
      </c>
      <c r="K119" s="728">
        <v>42608</v>
      </c>
      <c r="L119" s="727">
        <v>2.6739999999999999</v>
      </c>
      <c r="O119" s="728">
        <v>42604</v>
      </c>
      <c r="P119" s="727">
        <v>1800.34</v>
      </c>
      <c r="R119" s="728">
        <v>42600</v>
      </c>
      <c r="S119" s="727">
        <v>18597.7</v>
      </c>
      <c r="U119" s="728">
        <v>42222</v>
      </c>
      <c r="V119" s="727">
        <v>11585.1</v>
      </c>
      <c r="X119" s="728">
        <v>42222</v>
      </c>
      <c r="Y119" s="727">
        <v>23811.09</v>
      </c>
      <c r="AA119" s="728">
        <v>42226</v>
      </c>
      <c r="AB119" s="727">
        <v>5195.41</v>
      </c>
      <c r="AD119" s="728">
        <v>42214</v>
      </c>
      <c r="AE119" s="727">
        <v>20302.91</v>
      </c>
      <c r="AG119" s="728">
        <v>41043</v>
      </c>
      <c r="AH119" s="727">
        <v>5.0599999999999996</v>
      </c>
      <c r="AJ119" s="728">
        <v>41045</v>
      </c>
      <c r="AK119" s="727">
        <v>0.68500000000000005</v>
      </c>
      <c r="AM119" s="728">
        <v>41040</v>
      </c>
      <c r="AN119" s="727">
        <v>0.46684999999999999</v>
      </c>
      <c r="AP119" s="728">
        <v>41040</v>
      </c>
      <c r="AQ119" s="727">
        <v>0.11167000000000001</v>
      </c>
      <c r="AS119" s="728">
        <v>42606</v>
      </c>
      <c r="AT119" s="727">
        <v>1324.13</v>
      </c>
      <c r="AV119" s="728">
        <v>42607</v>
      </c>
      <c r="AW119" s="727">
        <v>51.8</v>
      </c>
      <c r="BL119" s="728"/>
      <c r="BM119" s="728"/>
      <c r="BN119" s="728"/>
      <c r="BO119" s="728"/>
      <c r="BP119" s="728"/>
      <c r="BS119" s="728"/>
      <c r="BV119" s="728"/>
      <c r="BY119" s="728"/>
      <c r="CB119" s="728"/>
      <c r="CE119" s="728"/>
      <c r="CH119" s="728"/>
      <c r="CK119" s="728"/>
      <c r="CO119" s="728"/>
      <c r="CV119" s="728"/>
      <c r="CY119" s="728"/>
      <c r="DB119" s="728"/>
      <c r="DE119" s="728"/>
      <c r="DH119" s="728"/>
      <c r="DK119" s="728"/>
      <c r="DN119" s="728"/>
      <c r="DQ119" s="728"/>
      <c r="DT119" s="728"/>
      <c r="DW119" s="728"/>
      <c r="DZ119" s="728"/>
      <c r="EC119" s="728"/>
      <c r="EF119" s="728"/>
      <c r="EI119" s="728"/>
    </row>
    <row r="120" spans="5:139">
      <c r="E120" s="729">
        <v>42606</v>
      </c>
      <c r="F120" s="727">
        <v>1.587</v>
      </c>
      <c r="H120" s="728">
        <v>42607</v>
      </c>
      <c r="I120" s="727">
        <v>2.1070000000000002</v>
      </c>
      <c r="K120" s="728">
        <v>42607</v>
      </c>
      <c r="L120" s="727">
        <v>2.6819999999999999</v>
      </c>
      <c r="O120" s="728">
        <v>42601</v>
      </c>
      <c r="P120" s="727">
        <v>1800.17</v>
      </c>
      <c r="R120" s="728">
        <v>42599</v>
      </c>
      <c r="S120" s="727">
        <v>18573.939999999999</v>
      </c>
      <c r="U120" s="728">
        <v>42221</v>
      </c>
      <c r="V120" s="727">
        <v>11636.3</v>
      </c>
      <c r="X120" s="728">
        <v>42221</v>
      </c>
      <c r="Y120" s="727">
        <v>23911.81</v>
      </c>
      <c r="AA120" s="728">
        <v>42223</v>
      </c>
      <c r="AB120" s="727">
        <v>5154.75</v>
      </c>
      <c r="AD120" s="728">
        <v>42213</v>
      </c>
      <c r="AE120" s="727">
        <v>20328.89</v>
      </c>
      <c r="AG120" s="728">
        <v>41040</v>
      </c>
      <c r="AH120" s="727">
        <v>5.0599999999999996</v>
      </c>
      <c r="AJ120" s="728">
        <v>41044</v>
      </c>
      <c r="AK120" s="727">
        <v>0.68700000000000006</v>
      </c>
      <c r="AM120" s="728">
        <v>41039</v>
      </c>
      <c r="AN120" s="727">
        <v>0.46684999999999999</v>
      </c>
      <c r="AP120" s="728">
        <v>41039</v>
      </c>
      <c r="AQ120" s="727">
        <v>0.11167000000000001</v>
      </c>
      <c r="AS120" s="728">
        <v>42605</v>
      </c>
      <c r="AT120" s="727">
        <v>1337.56</v>
      </c>
      <c r="AV120" s="728">
        <v>42606</v>
      </c>
      <c r="AW120" s="727">
        <v>51.28</v>
      </c>
      <c r="BL120" s="728"/>
      <c r="BM120" s="728"/>
      <c r="BN120" s="728"/>
      <c r="BO120" s="728"/>
      <c r="BP120" s="728"/>
      <c r="BS120" s="728"/>
      <c r="BV120" s="728"/>
      <c r="BY120" s="728"/>
      <c r="CB120" s="728"/>
      <c r="CE120" s="728"/>
      <c r="CH120" s="728"/>
      <c r="CK120" s="728"/>
      <c r="CO120" s="728"/>
      <c r="CV120" s="728"/>
      <c r="CY120" s="728"/>
      <c r="DB120" s="728"/>
      <c r="DE120" s="728"/>
      <c r="DH120" s="728"/>
      <c r="DK120" s="728"/>
      <c r="DN120" s="728"/>
      <c r="DQ120" s="728"/>
      <c r="DT120" s="728"/>
      <c r="DW120" s="728"/>
      <c r="DZ120" s="728"/>
      <c r="EC120" s="728"/>
      <c r="EF120" s="728"/>
      <c r="EI120" s="728"/>
    </row>
    <row r="121" spans="5:139">
      <c r="E121" s="729">
        <v>42605</v>
      </c>
      <c r="F121" s="727">
        <v>1.5859999999999999</v>
      </c>
      <c r="H121" s="728">
        <v>42606</v>
      </c>
      <c r="I121" s="727">
        <v>2.093</v>
      </c>
      <c r="K121" s="728">
        <v>42606</v>
      </c>
      <c r="L121" s="727">
        <v>2.6749999999999998</v>
      </c>
      <c r="O121" s="728">
        <v>42600</v>
      </c>
      <c r="P121" s="727">
        <v>1821.01</v>
      </c>
      <c r="R121" s="728">
        <v>42598</v>
      </c>
      <c r="S121" s="727">
        <v>18552.02</v>
      </c>
      <c r="U121" s="728">
        <v>42220</v>
      </c>
      <c r="V121" s="727">
        <v>11456.07</v>
      </c>
      <c r="X121" s="728">
        <v>42220</v>
      </c>
      <c r="Y121" s="727">
        <v>23473.25</v>
      </c>
      <c r="AA121" s="728">
        <v>42222</v>
      </c>
      <c r="AB121" s="727">
        <v>5192.1099999999997</v>
      </c>
      <c r="AD121" s="728">
        <v>42212</v>
      </c>
      <c r="AE121" s="727">
        <v>20350.099999999999</v>
      </c>
      <c r="AG121" s="728">
        <v>41039</v>
      </c>
      <c r="AH121" s="727">
        <v>5.05</v>
      </c>
      <c r="AJ121" s="728">
        <v>41043</v>
      </c>
      <c r="AK121" s="727">
        <v>0.68899999999999995</v>
      </c>
      <c r="AM121" s="728">
        <v>41038</v>
      </c>
      <c r="AN121" s="727">
        <v>0.46684999999999999</v>
      </c>
      <c r="AP121" s="728">
        <v>41038</v>
      </c>
      <c r="AQ121" s="727">
        <v>0.11167000000000001</v>
      </c>
      <c r="AS121" s="728">
        <v>42604</v>
      </c>
      <c r="AT121" s="727">
        <v>1339.09</v>
      </c>
      <c r="AV121" s="728">
        <v>42605</v>
      </c>
      <c r="AW121" s="727">
        <v>52.25</v>
      </c>
      <c r="BL121" s="728"/>
      <c r="BM121" s="728"/>
      <c r="BN121" s="728"/>
      <c r="BO121" s="728"/>
      <c r="BP121" s="728"/>
      <c r="BS121" s="728"/>
      <c r="BV121" s="728"/>
      <c r="BY121" s="728"/>
      <c r="CB121" s="728"/>
      <c r="CE121" s="728"/>
      <c r="CH121" s="728"/>
      <c r="CK121" s="728"/>
      <c r="CO121" s="728"/>
      <c r="CV121" s="728"/>
      <c r="CY121" s="728"/>
      <c r="DB121" s="728"/>
      <c r="DE121" s="728"/>
      <c r="DH121" s="728"/>
      <c r="DK121" s="728"/>
      <c r="DN121" s="728"/>
      <c r="DQ121" s="728"/>
      <c r="DT121" s="728"/>
      <c r="DW121" s="728"/>
      <c r="DZ121" s="728"/>
      <c r="EC121" s="728"/>
      <c r="EF121" s="728"/>
      <c r="EI121" s="728"/>
    </row>
    <row r="122" spans="5:139">
      <c r="E122" s="729">
        <v>42604</v>
      </c>
      <c r="F122" s="727">
        <v>1.5659999999999998</v>
      </c>
      <c r="H122" s="728">
        <v>42605</v>
      </c>
      <c r="I122" s="727">
        <v>2.0819999999999999</v>
      </c>
      <c r="K122" s="728">
        <v>42605</v>
      </c>
      <c r="L122" s="727">
        <v>2.6630000000000003</v>
      </c>
      <c r="O122" s="728">
        <v>42599</v>
      </c>
      <c r="P122" s="727">
        <v>1824.4</v>
      </c>
      <c r="R122" s="728">
        <v>42597</v>
      </c>
      <c r="S122" s="727">
        <v>18636.05</v>
      </c>
      <c r="U122" s="728">
        <v>42219</v>
      </c>
      <c r="V122" s="727">
        <v>11443.72</v>
      </c>
      <c r="X122" s="728">
        <v>42219</v>
      </c>
      <c r="Y122" s="727">
        <v>23714.38</v>
      </c>
      <c r="AA122" s="728">
        <v>42221</v>
      </c>
      <c r="AB122" s="727">
        <v>5196.7299999999996</v>
      </c>
      <c r="AD122" s="728">
        <v>42209</v>
      </c>
      <c r="AE122" s="727">
        <v>20544.53</v>
      </c>
      <c r="AG122" s="728">
        <v>41038</v>
      </c>
      <c r="AH122" s="727">
        <v>4.9399999999999995</v>
      </c>
      <c r="AJ122" s="728">
        <v>41040</v>
      </c>
      <c r="AK122" s="727">
        <v>0.69</v>
      </c>
      <c r="AM122" s="728">
        <v>41037</v>
      </c>
      <c r="AN122" s="727">
        <v>0.46584999999999999</v>
      </c>
      <c r="AP122" s="728">
        <v>41037</v>
      </c>
      <c r="AQ122" s="727">
        <v>0.11167000000000001</v>
      </c>
      <c r="AS122" s="728">
        <v>42601</v>
      </c>
      <c r="AT122" s="727">
        <v>1341.47</v>
      </c>
      <c r="AV122" s="728">
        <v>42604</v>
      </c>
      <c r="AW122" s="727">
        <v>51.5</v>
      </c>
      <c r="BL122" s="728"/>
      <c r="BM122" s="728"/>
      <c r="BN122" s="728"/>
      <c r="BO122" s="728"/>
      <c r="BP122" s="728"/>
      <c r="BS122" s="728"/>
      <c r="BV122" s="728"/>
      <c r="BY122" s="728"/>
      <c r="CB122" s="728"/>
      <c r="CE122" s="728"/>
      <c r="CH122" s="728"/>
      <c r="CK122" s="728"/>
      <c r="CO122" s="728"/>
      <c r="CV122" s="728"/>
      <c r="CY122" s="728"/>
      <c r="DB122" s="728"/>
      <c r="DE122" s="728"/>
      <c r="DH122" s="728"/>
      <c r="DK122" s="728"/>
      <c r="DN122" s="728"/>
      <c r="DQ122" s="728"/>
      <c r="DT122" s="728"/>
      <c r="DW122" s="728"/>
      <c r="DZ122" s="728"/>
      <c r="EC122" s="728"/>
      <c r="EF122" s="728"/>
      <c r="EI122" s="728"/>
    </row>
    <row r="123" spans="5:139">
      <c r="E123" s="729">
        <v>42601</v>
      </c>
      <c r="F123" s="727">
        <v>1.5720000000000001</v>
      </c>
      <c r="H123" s="728">
        <v>42604</v>
      </c>
      <c r="I123" s="727">
        <v>2.097</v>
      </c>
      <c r="K123" s="728">
        <v>42604</v>
      </c>
      <c r="L123" s="727">
        <v>2.6790000000000003</v>
      </c>
      <c r="O123" s="728">
        <v>42598</v>
      </c>
      <c r="P123" s="727">
        <v>1846.86</v>
      </c>
      <c r="R123" s="728">
        <v>42594</v>
      </c>
      <c r="S123" s="727">
        <v>18576.47</v>
      </c>
      <c r="U123" s="728">
        <v>42216</v>
      </c>
      <c r="V123" s="727">
        <v>11308.99</v>
      </c>
      <c r="X123" s="728">
        <v>42216</v>
      </c>
      <c r="Y123" s="727">
        <v>23538.03</v>
      </c>
      <c r="AA123" s="728">
        <v>42220</v>
      </c>
      <c r="AB123" s="727">
        <v>5112.1400000000003</v>
      </c>
      <c r="AD123" s="728">
        <v>42208</v>
      </c>
      <c r="AE123" s="727">
        <v>20683.95</v>
      </c>
      <c r="AG123" s="728">
        <v>41037</v>
      </c>
      <c r="AH123" s="727">
        <v>4.95</v>
      </c>
      <c r="AJ123" s="728">
        <v>41039</v>
      </c>
      <c r="AK123" s="727">
        <v>0.69</v>
      </c>
      <c r="AM123" s="728">
        <v>41033</v>
      </c>
      <c r="AN123" s="727">
        <v>0.46584999999999999</v>
      </c>
      <c r="AP123" s="728">
        <v>41033</v>
      </c>
      <c r="AQ123" s="727">
        <v>0.11167000000000001</v>
      </c>
      <c r="AS123" s="728">
        <v>42600</v>
      </c>
      <c r="AT123" s="727">
        <v>1352.36</v>
      </c>
      <c r="AV123" s="728">
        <v>42601</v>
      </c>
      <c r="AW123" s="727">
        <v>53.06</v>
      </c>
      <c r="BL123" s="728"/>
      <c r="BM123" s="728"/>
      <c r="BN123" s="728"/>
      <c r="BO123" s="728"/>
      <c r="BP123" s="728"/>
      <c r="BS123" s="728"/>
      <c r="BV123" s="728"/>
      <c r="BY123" s="728"/>
      <c r="CB123" s="728"/>
      <c r="CE123" s="728"/>
      <c r="CH123" s="728"/>
      <c r="CK123" s="728"/>
      <c r="CO123" s="728"/>
      <c r="CV123" s="728"/>
      <c r="CY123" s="728"/>
      <c r="DB123" s="728"/>
      <c r="DE123" s="728"/>
      <c r="DH123" s="728"/>
      <c r="DK123" s="728"/>
      <c r="DN123" s="728"/>
      <c r="DQ123" s="728"/>
      <c r="DT123" s="728"/>
      <c r="DW123" s="728"/>
      <c r="DZ123" s="728"/>
      <c r="EC123" s="728"/>
      <c r="EF123" s="728"/>
      <c r="EI123" s="728"/>
    </row>
    <row r="124" spans="5:139">
      <c r="E124" s="729">
        <v>42600</v>
      </c>
      <c r="F124" s="727">
        <v>1.597</v>
      </c>
      <c r="H124" s="728">
        <v>42601</v>
      </c>
      <c r="I124" s="727">
        <v>2.0880000000000001</v>
      </c>
      <c r="K124" s="728">
        <v>42601</v>
      </c>
      <c r="L124" s="727">
        <v>2.67</v>
      </c>
      <c r="O124" s="728">
        <v>42594</v>
      </c>
      <c r="P124" s="727">
        <v>1857.7</v>
      </c>
      <c r="R124" s="728">
        <v>42593</v>
      </c>
      <c r="S124" s="727">
        <v>18613.52</v>
      </c>
      <c r="U124" s="728">
        <v>42215</v>
      </c>
      <c r="V124" s="727">
        <v>11257.15</v>
      </c>
      <c r="X124" s="728">
        <v>42215</v>
      </c>
      <c r="Y124" s="727">
        <v>23396.09</v>
      </c>
      <c r="AA124" s="728">
        <v>42219</v>
      </c>
      <c r="AB124" s="727">
        <v>5120.5200000000004</v>
      </c>
      <c r="AD124" s="728">
        <v>42207</v>
      </c>
      <c r="AE124" s="727">
        <v>20593.669999999998</v>
      </c>
      <c r="AG124" s="728">
        <v>41036</v>
      </c>
      <c r="AH124" s="727">
        <v>4.9399999999999995</v>
      </c>
      <c r="AJ124" s="728">
        <v>41038</v>
      </c>
      <c r="AK124" s="727">
        <v>0.69099999999999995</v>
      </c>
      <c r="AM124" s="728">
        <v>41032</v>
      </c>
      <c r="AN124" s="727">
        <v>0.46584999999999999</v>
      </c>
      <c r="AP124" s="728">
        <v>41032</v>
      </c>
      <c r="AQ124" s="727">
        <v>0.11167000000000001</v>
      </c>
      <c r="AS124" s="728">
        <v>42599</v>
      </c>
      <c r="AT124" s="727">
        <v>1348.73</v>
      </c>
      <c r="AV124" s="728">
        <v>42600</v>
      </c>
      <c r="AW124" s="727">
        <v>52.99</v>
      </c>
      <c r="BL124" s="728"/>
      <c r="BM124" s="728"/>
      <c r="BN124" s="728"/>
      <c r="BO124" s="728"/>
      <c r="BP124" s="728"/>
      <c r="BS124" s="728"/>
      <c r="BV124" s="728"/>
      <c r="BY124" s="728"/>
      <c r="CB124" s="728"/>
      <c r="CE124" s="728"/>
      <c r="CH124" s="728"/>
      <c r="CK124" s="728"/>
      <c r="CO124" s="728"/>
      <c r="CV124" s="728"/>
      <c r="CY124" s="728"/>
      <c r="DB124" s="728"/>
      <c r="DE124" s="728"/>
      <c r="DH124" s="728"/>
      <c r="DK124" s="728"/>
      <c r="DN124" s="728"/>
      <c r="DQ124" s="728"/>
      <c r="DT124" s="728"/>
      <c r="DW124" s="728"/>
      <c r="DZ124" s="728"/>
      <c r="EC124" s="728"/>
      <c r="EF124" s="728"/>
      <c r="EI124" s="728"/>
    </row>
    <row r="125" spans="5:139">
      <c r="E125" s="729">
        <v>42599</v>
      </c>
      <c r="F125" s="727">
        <v>1.6139999999999999</v>
      </c>
      <c r="H125" s="728">
        <v>42600</v>
      </c>
      <c r="I125" s="727">
        <v>2.09</v>
      </c>
      <c r="K125" s="728">
        <v>42600</v>
      </c>
      <c r="L125" s="727">
        <v>2.6840000000000002</v>
      </c>
      <c r="O125" s="728">
        <v>42593</v>
      </c>
      <c r="P125" s="727">
        <v>1864.7</v>
      </c>
      <c r="R125" s="728">
        <v>42592</v>
      </c>
      <c r="S125" s="727">
        <v>18495.66</v>
      </c>
      <c r="U125" s="728">
        <v>42214</v>
      </c>
      <c r="V125" s="727">
        <v>11211.85</v>
      </c>
      <c r="X125" s="728">
        <v>42214</v>
      </c>
      <c r="Y125" s="727">
        <v>23248.9</v>
      </c>
      <c r="AA125" s="728">
        <v>42216</v>
      </c>
      <c r="AB125" s="727">
        <v>5082.6099999999997</v>
      </c>
      <c r="AD125" s="728">
        <v>42206</v>
      </c>
      <c r="AE125" s="727">
        <v>20841.97</v>
      </c>
      <c r="AG125" s="728">
        <v>41033</v>
      </c>
      <c r="AH125" s="727">
        <v>4.9399999999999995</v>
      </c>
      <c r="AJ125" s="728">
        <v>41037</v>
      </c>
      <c r="AK125" s="727">
        <v>0.69199999999999995</v>
      </c>
      <c r="AM125" s="728">
        <v>41031</v>
      </c>
      <c r="AN125" s="727">
        <v>0.46584999999999999</v>
      </c>
      <c r="AP125" s="728">
        <v>41031</v>
      </c>
      <c r="AQ125" s="727">
        <v>0.11167000000000001</v>
      </c>
      <c r="AS125" s="728">
        <v>42598</v>
      </c>
      <c r="AT125" s="727">
        <v>1346.24</v>
      </c>
      <c r="AV125" s="728">
        <v>42599</v>
      </c>
      <c r="AW125" s="727">
        <v>51.91</v>
      </c>
      <c r="BL125" s="728"/>
      <c r="BM125" s="728"/>
      <c r="BN125" s="728"/>
      <c r="BO125" s="728"/>
      <c r="BP125" s="728"/>
      <c r="BS125" s="728"/>
      <c r="BV125" s="728"/>
      <c r="BY125" s="728"/>
      <c r="CB125" s="728"/>
      <c r="CE125" s="728"/>
      <c r="CH125" s="728"/>
      <c r="CK125" s="728"/>
      <c r="CO125" s="728"/>
      <c r="CV125" s="728"/>
      <c r="CY125" s="728"/>
      <c r="DB125" s="728"/>
      <c r="DE125" s="728"/>
      <c r="DH125" s="728"/>
      <c r="DK125" s="728"/>
      <c r="DN125" s="728"/>
      <c r="DQ125" s="728"/>
      <c r="DT125" s="728"/>
      <c r="DW125" s="728"/>
      <c r="DZ125" s="728"/>
      <c r="EC125" s="728"/>
      <c r="EF125" s="728"/>
      <c r="EI125" s="728"/>
    </row>
    <row r="126" spans="5:139">
      <c r="E126" s="729">
        <v>42598</v>
      </c>
      <c r="F126" s="727">
        <v>1.621</v>
      </c>
      <c r="H126" s="728">
        <v>42599</v>
      </c>
      <c r="I126" s="727">
        <v>2.1280000000000001</v>
      </c>
      <c r="K126" s="728">
        <v>42599</v>
      </c>
      <c r="L126" s="727">
        <v>2.7290000000000001</v>
      </c>
      <c r="O126" s="728">
        <v>42592</v>
      </c>
      <c r="P126" s="727">
        <v>1852.54</v>
      </c>
      <c r="R126" s="728">
        <v>42591</v>
      </c>
      <c r="S126" s="727">
        <v>18533.05</v>
      </c>
      <c r="U126" s="728">
        <v>42213</v>
      </c>
      <c r="V126" s="727">
        <v>11173.91</v>
      </c>
      <c r="X126" s="728">
        <v>42213</v>
      </c>
      <c r="Y126" s="727">
        <v>23328.02</v>
      </c>
      <c r="AA126" s="728">
        <v>42215</v>
      </c>
      <c r="AB126" s="727">
        <v>5046.42</v>
      </c>
      <c r="AD126" s="728">
        <v>42202</v>
      </c>
      <c r="AE126" s="727">
        <v>20650.919999999998</v>
      </c>
      <c r="AG126" s="728">
        <v>41031</v>
      </c>
      <c r="AH126" s="727">
        <v>4.9399999999999995</v>
      </c>
      <c r="AJ126" s="728">
        <v>41036</v>
      </c>
      <c r="AK126" s="727">
        <v>0.69299999999999995</v>
      </c>
      <c r="AM126" s="728">
        <v>41030</v>
      </c>
      <c r="AN126" s="727">
        <v>0.46584999999999999</v>
      </c>
      <c r="AP126" s="728">
        <v>41030</v>
      </c>
      <c r="AQ126" s="727">
        <v>0.11167000000000001</v>
      </c>
      <c r="AS126" s="728">
        <v>42597</v>
      </c>
      <c r="AT126" s="727">
        <v>1339.4</v>
      </c>
      <c r="AV126" s="728">
        <v>42598</v>
      </c>
      <c r="AW126" s="727">
        <v>51.28</v>
      </c>
      <c r="BL126" s="728"/>
      <c r="BM126" s="728"/>
      <c r="BN126" s="728"/>
      <c r="BO126" s="728"/>
      <c r="BP126" s="728"/>
      <c r="BS126" s="728"/>
      <c r="BV126" s="728"/>
      <c r="BY126" s="728"/>
      <c r="CB126" s="728"/>
      <c r="CE126" s="728"/>
      <c r="CH126" s="728"/>
      <c r="CK126" s="728"/>
      <c r="CO126" s="728"/>
      <c r="CV126" s="728"/>
      <c r="CY126" s="728"/>
      <c r="DB126" s="728"/>
      <c r="DE126" s="728"/>
      <c r="DH126" s="728"/>
      <c r="DK126" s="728"/>
      <c r="DN126" s="728"/>
      <c r="DQ126" s="728"/>
      <c r="DT126" s="728"/>
      <c r="DW126" s="728"/>
      <c r="DZ126" s="728"/>
      <c r="EC126" s="728"/>
      <c r="EF126" s="728"/>
      <c r="EI126" s="728"/>
    </row>
    <row r="127" spans="5:139">
      <c r="E127" s="729">
        <v>42597</v>
      </c>
      <c r="F127" s="727">
        <v>1.5899999999999999</v>
      </c>
      <c r="H127" s="728">
        <v>42598</v>
      </c>
      <c r="I127" s="727">
        <v>2.1120000000000001</v>
      </c>
      <c r="K127" s="728">
        <v>42598</v>
      </c>
      <c r="L127" s="727">
        <v>2.7080000000000002</v>
      </c>
      <c r="O127" s="728">
        <v>42591</v>
      </c>
      <c r="P127" s="727">
        <v>1847.15</v>
      </c>
      <c r="R127" s="728">
        <v>42590</v>
      </c>
      <c r="S127" s="727">
        <v>18529.29</v>
      </c>
      <c r="U127" s="728">
        <v>42212</v>
      </c>
      <c r="V127" s="727">
        <v>11056.4</v>
      </c>
      <c r="X127" s="728">
        <v>42212</v>
      </c>
      <c r="Y127" s="727">
        <v>22809.3</v>
      </c>
      <c r="AA127" s="728">
        <v>42214</v>
      </c>
      <c r="AB127" s="727">
        <v>5017.4399999999996</v>
      </c>
      <c r="AD127" s="728">
        <v>42201</v>
      </c>
      <c r="AE127" s="727">
        <v>20600.12</v>
      </c>
      <c r="AG127" s="728">
        <v>41029</v>
      </c>
      <c r="AH127" s="727">
        <v>4.95</v>
      </c>
      <c r="AJ127" s="728">
        <v>41033</v>
      </c>
      <c r="AK127" s="727">
        <v>0.69699999999999995</v>
      </c>
      <c r="AM127" s="728">
        <v>41029</v>
      </c>
      <c r="AN127" s="727">
        <v>0.46584999999999999</v>
      </c>
      <c r="AP127" s="728">
        <v>41029</v>
      </c>
      <c r="AQ127" s="727">
        <v>0.11167000000000001</v>
      </c>
      <c r="AS127" s="728">
        <v>42594</v>
      </c>
      <c r="AT127" s="727">
        <v>1335.97</v>
      </c>
      <c r="AV127" s="728">
        <v>42597</v>
      </c>
      <c r="AW127" s="727">
        <v>50.47</v>
      </c>
      <c r="BL127" s="728"/>
      <c r="BM127" s="728"/>
      <c r="BN127" s="728"/>
      <c r="BO127" s="728"/>
      <c r="BP127" s="728"/>
      <c r="BS127" s="728"/>
      <c r="BV127" s="728"/>
      <c r="BY127" s="728"/>
      <c r="CB127" s="728"/>
      <c r="CE127" s="728"/>
      <c r="CH127" s="728"/>
      <c r="CK127" s="728"/>
      <c r="CO127" s="728"/>
      <c r="CV127" s="728"/>
      <c r="CY127" s="728"/>
      <c r="DB127" s="728"/>
      <c r="DE127" s="728"/>
      <c r="DH127" s="728"/>
      <c r="DK127" s="728"/>
      <c r="DN127" s="728"/>
      <c r="DQ127" s="728"/>
      <c r="DT127" s="728"/>
      <c r="DW127" s="728"/>
      <c r="DZ127" s="728"/>
      <c r="EC127" s="728"/>
      <c r="EF127" s="728"/>
      <c r="EI127" s="728"/>
    </row>
    <row r="128" spans="5:139">
      <c r="E128" s="729">
        <v>42594</v>
      </c>
      <c r="F128" s="727">
        <v>1.5979999999999999</v>
      </c>
      <c r="H128" s="728">
        <v>42597</v>
      </c>
      <c r="I128" s="727">
        <v>2.0449999999999999</v>
      </c>
      <c r="K128" s="728">
        <v>42597</v>
      </c>
      <c r="L128" s="727">
        <v>2.6240000000000001</v>
      </c>
      <c r="O128" s="728">
        <v>42590</v>
      </c>
      <c r="P128" s="727">
        <v>1837.05</v>
      </c>
      <c r="R128" s="728">
        <v>42587</v>
      </c>
      <c r="S128" s="727">
        <v>18543.53</v>
      </c>
      <c r="U128" s="728">
        <v>42209</v>
      </c>
      <c r="V128" s="727">
        <v>11347.45</v>
      </c>
      <c r="X128" s="728">
        <v>42209</v>
      </c>
      <c r="Y128" s="727">
        <v>23507.7</v>
      </c>
      <c r="AA128" s="728">
        <v>42213</v>
      </c>
      <c r="AB128" s="727">
        <v>4977.32</v>
      </c>
      <c r="AD128" s="728">
        <v>42200</v>
      </c>
      <c r="AE128" s="727">
        <v>20463.330000000002</v>
      </c>
      <c r="AG128" s="728">
        <v>41026</v>
      </c>
      <c r="AH128" s="727">
        <v>4.95</v>
      </c>
      <c r="AJ128" s="728">
        <v>41032</v>
      </c>
      <c r="AK128" s="727">
        <v>0.7</v>
      </c>
      <c r="AM128" s="728">
        <v>41026</v>
      </c>
      <c r="AN128" s="727">
        <v>0.46584999999999999</v>
      </c>
      <c r="AP128" s="728">
        <v>41026</v>
      </c>
      <c r="AQ128" s="727">
        <v>0.11167000000000001</v>
      </c>
      <c r="AS128" s="728">
        <v>42593</v>
      </c>
      <c r="AT128" s="727">
        <v>1338.78</v>
      </c>
      <c r="AV128" s="728">
        <v>42594</v>
      </c>
      <c r="AW128" s="727">
        <v>49.22</v>
      </c>
      <c r="BL128" s="728"/>
      <c r="BM128" s="728"/>
      <c r="BN128" s="728"/>
      <c r="BO128" s="728"/>
      <c r="BP128" s="728"/>
      <c r="BS128" s="728"/>
      <c r="BV128" s="728"/>
      <c r="BY128" s="728"/>
      <c r="CB128" s="728"/>
      <c r="CE128" s="728"/>
      <c r="CH128" s="728"/>
      <c r="CK128" s="728"/>
      <c r="CO128" s="728"/>
      <c r="CV128" s="728"/>
      <c r="CY128" s="728"/>
      <c r="DB128" s="728"/>
      <c r="DE128" s="728"/>
      <c r="DH128" s="728"/>
      <c r="DK128" s="728"/>
      <c r="DN128" s="728"/>
      <c r="DQ128" s="728"/>
      <c r="DT128" s="728"/>
      <c r="DW128" s="728"/>
      <c r="DZ128" s="728"/>
      <c r="EC128" s="728"/>
      <c r="EF128" s="728"/>
      <c r="EI128" s="728"/>
    </row>
    <row r="129" spans="1:139">
      <c r="E129" s="729">
        <v>42593</v>
      </c>
      <c r="F129" s="727">
        <v>1.665</v>
      </c>
      <c r="H129" s="728">
        <v>42594</v>
      </c>
      <c r="I129" s="727">
        <v>2.0419999999999998</v>
      </c>
      <c r="K129" s="728">
        <v>42594</v>
      </c>
      <c r="L129" s="727">
        <v>2.6150000000000002</v>
      </c>
      <c r="O129" s="728">
        <v>42587</v>
      </c>
      <c r="P129" s="727">
        <v>1825.45</v>
      </c>
      <c r="R129" s="728">
        <v>42586</v>
      </c>
      <c r="S129" s="727">
        <v>18352.05</v>
      </c>
      <c r="U129" s="728">
        <v>42208</v>
      </c>
      <c r="V129" s="727">
        <v>11512.11</v>
      </c>
      <c r="X129" s="728">
        <v>42208</v>
      </c>
      <c r="Y129" s="727">
        <v>23633.05</v>
      </c>
      <c r="AA129" s="728">
        <v>42212</v>
      </c>
      <c r="AB129" s="727">
        <v>4927.6000000000004</v>
      </c>
      <c r="AD129" s="728">
        <v>42199</v>
      </c>
      <c r="AE129" s="727">
        <v>20385.330000000002</v>
      </c>
      <c r="AG129" s="728">
        <v>41025</v>
      </c>
      <c r="AH129" s="727">
        <v>4.9399999999999995</v>
      </c>
      <c r="AJ129" s="728">
        <v>41031</v>
      </c>
      <c r="AK129" s="727">
        <v>0.70399999999999996</v>
      </c>
      <c r="AM129" s="728">
        <v>41025</v>
      </c>
      <c r="AN129" s="727">
        <v>0.46584999999999999</v>
      </c>
      <c r="AP129" s="728">
        <v>41025</v>
      </c>
      <c r="AQ129" s="727">
        <v>0.11167000000000001</v>
      </c>
      <c r="AS129" s="728">
        <v>42592</v>
      </c>
      <c r="AT129" s="727">
        <v>1346.61</v>
      </c>
      <c r="AV129" s="728">
        <v>42593</v>
      </c>
      <c r="AW129" s="727">
        <v>48.42</v>
      </c>
      <c r="BL129" s="728"/>
      <c r="BM129" s="728"/>
      <c r="BN129" s="728"/>
      <c r="BO129" s="728"/>
      <c r="BP129" s="728"/>
      <c r="BS129" s="728"/>
      <c r="BV129" s="728"/>
      <c r="BY129" s="728"/>
      <c r="CB129" s="728"/>
      <c r="CE129" s="728"/>
      <c r="CH129" s="728"/>
      <c r="CK129" s="728"/>
      <c r="CO129" s="728"/>
      <c r="CV129" s="728"/>
      <c r="CY129" s="728"/>
      <c r="DB129" s="728"/>
      <c r="DE129" s="728"/>
      <c r="DH129" s="728"/>
      <c r="DK129" s="728"/>
      <c r="DN129" s="728"/>
      <c r="DQ129" s="728"/>
      <c r="DT129" s="728"/>
      <c r="DW129" s="728"/>
      <c r="DZ129" s="728"/>
      <c r="EC129" s="728"/>
      <c r="EF129" s="728"/>
      <c r="EI129" s="728"/>
    </row>
    <row r="130" spans="1:139">
      <c r="E130" s="729">
        <v>42592</v>
      </c>
      <c r="F130" s="727">
        <v>1.6640000000000001</v>
      </c>
      <c r="H130" s="728">
        <v>42593</v>
      </c>
      <c r="I130" s="727">
        <v>2.1509999999999998</v>
      </c>
      <c r="K130" s="728">
        <v>42593</v>
      </c>
      <c r="L130" s="727">
        <v>2.6890000000000001</v>
      </c>
      <c r="O130" s="728">
        <v>42586</v>
      </c>
      <c r="P130" s="727">
        <v>1820.24</v>
      </c>
      <c r="R130" s="728">
        <v>42585</v>
      </c>
      <c r="S130" s="727">
        <v>18355</v>
      </c>
      <c r="U130" s="728">
        <v>42207</v>
      </c>
      <c r="V130" s="727">
        <v>11520.67</v>
      </c>
      <c r="X130" s="728">
        <v>42207</v>
      </c>
      <c r="Y130" s="727">
        <v>23681.11</v>
      </c>
      <c r="AA130" s="728">
        <v>42209</v>
      </c>
      <c r="AB130" s="727">
        <v>5057.3599999999997</v>
      </c>
      <c r="AD130" s="728">
        <v>42198</v>
      </c>
      <c r="AE130" s="727">
        <v>20089.77</v>
      </c>
      <c r="AG130" s="728">
        <v>41024</v>
      </c>
      <c r="AH130" s="727">
        <v>4.9399999999999995</v>
      </c>
      <c r="AJ130" s="728">
        <v>41029</v>
      </c>
      <c r="AK130" s="727">
        <v>0.70799999999999996</v>
      </c>
      <c r="AM130" s="728">
        <v>41024</v>
      </c>
      <c r="AN130" s="727">
        <v>0.46584999999999999</v>
      </c>
      <c r="AP130" s="728">
        <v>41024</v>
      </c>
      <c r="AQ130" s="727">
        <v>0.11167000000000001</v>
      </c>
      <c r="AS130" s="728">
        <v>42591</v>
      </c>
      <c r="AT130" s="727">
        <v>1340.73</v>
      </c>
      <c r="AV130" s="728">
        <v>42592</v>
      </c>
      <c r="AW130" s="727">
        <v>46.72</v>
      </c>
      <c r="BL130" s="728"/>
      <c r="BM130" s="728"/>
      <c r="BN130" s="728"/>
      <c r="BO130" s="728"/>
      <c r="BP130" s="728"/>
      <c r="BS130" s="728"/>
      <c r="BV130" s="728"/>
      <c r="BY130" s="728"/>
      <c r="CB130" s="728"/>
      <c r="CE130" s="728"/>
      <c r="CH130" s="728"/>
      <c r="CK130" s="728"/>
      <c r="CO130" s="728"/>
      <c r="CV130" s="728"/>
      <c r="CY130" s="728"/>
      <c r="DB130" s="728"/>
      <c r="DE130" s="728"/>
      <c r="DH130" s="728"/>
      <c r="DK130" s="728"/>
      <c r="DN130" s="728"/>
      <c r="DQ130" s="728"/>
      <c r="DT130" s="728"/>
      <c r="DW130" s="728"/>
      <c r="DZ130" s="728"/>
      <c r="EC130" s="728"/>
      <c r="EF130" s="728"/>
      <c r="EI130" s="728"/>
    </row>
    <row r="131" spans="1:139">
      <c r="E131" s="729">
        <v>42591</v>
      </c>
      <c r="F131" s="727">
        <v>1.681</v>
      </c>
      <c r="H131" s="728">
        <v>42592</v>
      </c>
      <c r="I131" s="727">
        <v>2.153</v>
      </c>
      <c r="K131" s="728">
        <v>42592</v>
      </c>
      <c r="L131" s="727">
        <v>2.6790000000000003</v>
      </c>
      <c r="O131" s="728">
        <v>42585</v>
      </c>
      <c r="P131" s="727">
        <v>1790.09</v>
      </c>
      <c r="R131" s="728">
        <v>42584</v>
      </c>
      <c r="S131" s="727">
        <v>18313.77</v>
      </c>
      <c r="U131" s="728">
        <v>42206</v>
      </c>
      <c r="V131" s="727">
        <v>11604.8</v>
      </c>
      <c r="X131" s="728">
        <v>42206</v>
      </c>
      <c r="Y131" s="727">
        <v>23712.9</v>
      </c>
      <c r="AA131" s="728">
        <v>42208</v>
      </c>
      <c r="AB131" s="727">
        <v>5086.74</v>
      </c>
      <c r="AD131" s="728">
        <v>42195</v>
      </c>
      <c r="AE131" s="727">
        <v>19779.830000000002</v>
      </c>
      <c r="AG131" s="728">
        <v>41023</v>
      </c>
      <c r="AH131" s="727">
        <v>4.9399999999999995</v>
      </c>
      <c r="AJ131" s="728">
        <v>41026</v>
      </c>
      <c r="AK131" s="727">
        <v>0.71499999999999997</v>
      </c>
      <c r="AM131" s="728">
        <v>41023</v>
      </c>
      <c r="AN131" s="727">
        <v>0.46584999999999999</v>
      </c>
      <c r="AP131" s="728">
        <v>41023</v>
      </c>
      <c r="AQ131" s="727">
        <v>0.11167000000000001</v>
      </c>
      <c r="AS131" s="728">
        <v>42590</v>
      </c>
      <c r="AT131" s="727">
        <v>1335.31</v>
      </c>
      <c r="AV131" s="728">
        <v>42591</v>
      </c>
      <c r="AW131" s="727">
        <v>47.47</v>
      </c>
      <c r="BL131" s="728"/>
      <c r="BM131" s="728"/>
      <c r="BN131" s="728"/>
      <c r="BO131" s="728"/>
      <c r="BP131" s="728"/>
      <c r="BS131" s="728"/>
      <c r="BV131" s="728"/>
      <c r="BY131" s="728"/>
      <c r="CB131" s="728"/>
      <c r="CE131" s="728"/>
      <c r="CH131" s="728"/>
      <c r="CK131" s="728"/>
      <c r="CO131" s="728"/>
      <c r="CV131" s="728"/>
      <c r="CY131" s="728"/>
      <c r="DB131" s="728"/>
      <c r="DE131" s="728"/>
      <c r="DH131" s="728"/>
      <c r="DK131" s="728"/>
      <c r="DN131" s="728"/>
      <c r="DQ131" s="728"/>
      <c r="DT131" s="728"/>
      <c r="DW131" s="728"/>
      <c r="DZ131" s="728"/>
      <c r="EC131" s="728"/>
      <c r="EF131" s="728"/>
      <c r="EI131" s="728"/>
    </row>
    <row r="132" spans="1:139">
      <c r="E132" s="729">
        <v>42590</v>
      </c>
      <c r="F132" s="727">
        <v>1.698</v>
      </c>
      <c r="H132" s="728">
        <v>42591</v>
      </c>
      <c r="I132" s="727">
        <v>2.181</v>
      </c>
      <c r="K132" s="728">
        <v>42591</v>
      </c>
      <c r="L132" s="727">
        <v>2.702</v>
      </c>
      <c r="O132" s="728">
        <v>42584</v>
      </c>
      <c r="P132" s="727">
        <v>1803.63</v>
      </c>
      <c r="R132" s="728">
        <v>42583</v>
      </c>
      <c r="S132" s="727">
        <v>18404.509999999998</v>
      </c>
      <c r="U132" s="728">
        <v>42205</v>
      </c>
      <c r="V132" s="727">
        <v>11735.72</v>
      </c>
      <c r="X132" s="728">
        <v>42205</v>
      </c>
      <c r="Y132" s="727">
        <v>24031.19</v>
      </c>
      <c r="AA132" s="728">
        <v>42207</v>
      </c>
      <c r="AB132" s="727">
        <v>5082.57</v>
      </c>
      <c r="AD132" s="728">
        <v>42194</v>
      </c>
      <c r="AE132" s="727">
        <v>19855.5</v>
      </c>
      <c r="AG132" s="728">
        <v>41022</v>
      </c>
      <c r="AH132" s="727">
        <v>4.9399999999999995</v>
      </c>
      <c r="AJ132" s="728">
        <v>41025</v>
      </c>
      <c r="AK132" s="727">
        <v>0.72</v>
      </c>
      <c r="AM132" s="728">
        <v>41022</v>
      </c>
      <c r="AN132" s="727">
        <v>0.46565000000000001</v>
      </c>
      <c r="AP132" s="728">
        <v>41022</v>
      </c>
      <c r="AQ132" s="727">
        <v>0.11167000000000001</v>
      </c>
      <c r="AS132" s="728">
        <v>42587</v>
      </c>
      <c r="AT132" s="727">
        <v>1336</v>
      </c>
      <c r="AV132" s="728">
        <v>42590</v>
      </c>
      <c r="AW132" s="727">
        <v>47.79</v>
      </c>
      <c r="BL132" s="728"/>
      <c r="BM132" s="728"/>
      <c r="BN132" s="728"/>
      <c r="BO132" s="728"/>
      <c r="BP132" s="728"/>
      <c r="BS132" s="728"/>
      <c r="BV132" s="728"/>
      <c r="BY132" s="728"/>
      <c r="CB132" s="728"/>
      <c r="CE132" s="728"/>
      <c r="CH132" s="728"/>
      <c r="CK132" s="728"/>
      <c r="CO132" s="728"/>
      <c r="CV132" s="728"/>
      <c r="CY132" s="728"/>
      <c r="DB132" s="728"/>
      <c r="DE132" s="728"/>
      <c r="DH132" s="728"/>
      <c r="DK132" s="728"/>
      <c r="DN132" s="728"/>
      <c r="DQ132" s="728"/>
      <c r="DT132" s="728"/>
      <c r="DW132" s="728"/>
      <c r="DZ132" s="728"/>
      <c r="EC132" s="728"/>
      <c r="EF132" s="728"/>
      <c r="EI132" s="728"/>
    </row>
    <row r="133" spans="1:139">
      <c r="E133" s="729">
        <v>42587</v>
      </c>
      <c r="F133" s="727">
        <v>1.696</v>
      </c>
      <c r="H133" s="728">
        <v>42590</v>
      </c>
      <c r="I133" s="727">
        <v>2.258</v>
      </c>
      <c r="K133" s="728">
        <v>42590</v>
      </c>
      <c r="L133" s="727">
        <v>2.7690000000000001</v>
      </c>
      <c r="O133" s="728">
        <v>42583</v>
      </c>
      <c r="P133" s="727">
        <v>1762.12</v>
      </c>
      <c r="R133" s="728">
        <v>42580</v>
      </c>
      <c r="S133" s="727">
        <v>18432.240000000002</v>
      </c>
      <c r="U133" s="728">
        <v>42202</v>
      </c>
      <c r="V133" s="727">
        <v>11673.42</v>
      </c>
      <c r="X133" s="728">
        <v>42202</v>
      </c>
      <c r="Y133" s="727">
        <v>23765.41</v>
      </c>
      <c r="AA133" s="728">
        <v>42206</v>
      </c>
      <c r="AB133" s="727">
        <v>5106.57</v>
      </c>
      <c r="AD133" s="728">
        <v>42193</v>
      </c>
      <c r="AE133" s="727">
        <v>19737.64</v>
      </c>
      <c r="AG133" s="728">
        <v>41019</v>
      </c>
      <c r="AH133" s="727">
        <v>4.9399999999999995</v>
      </c>
      <c r="AJ133" s="728">
        <v>41024</v>
      </c>
      <c r="AK133" s="727">
        <v>0.72399999999999998</v>
      </c>
      <c r="AM133" s="728">
        <v>41019</v>
      </c>
      <c r="AN133" s="727">
        <v>0.46565000000000001</v>
      </c>
      <c r="AP133" s="728">
        <v>41019</v>
      </c>
      <c r="AQ133" s="727">
        <v>0.11167000000000001</v>
      </c>
      <c r="AS133" s="728">
        <v>42586</v>
      </c>
      <c r="AT133" s="727">
        <v>1361.15</v>
      </c>
      <c r="AV133" s="728">
        <v>42587</v>
      </c>
      <c r="AW133" s="727">
        <v>46.75</v>
      </c>
      <c r="BL133" s="728"/>
      <c r="BM133" s="728"/>
      <c r="BN133" s="728"/>
      <c r="BO133" s="728"/>
      <c r="BP133" s="728"/>
      <c r="BS133" s="728"/>
      <c r="BV133" s="728"/>
      <c r="BY133" s="728"/>
      <c r="CB133" s="728"/>
      <c r="CE133" s="728"/>
      <c r="CH133" s="728"/>
      <c r="CK133" s="728"/>
      <c r="CO133" s="728"/>
      <c r="CV133" s="728"/>
      <c r="CY133" s="728"/>
      <c r="DB133" s="728"/>
      <c r="DE133" s="728"/>
      <c r="DH133" s="728"/>
      <c r="DK133" s="728"/>
      <c r="DN133" s="728"/>
      <c r="DQ133" s="728"/>
      <c r="DT133" s="728"/>
      <c r="DW133" s="728"/>
      <c r="DZ133" s="728"/>
      <c r="EC133" s="728"/>
      <c r="EF133" s="728"/>
      <c r="EI133" s="728"/>
    </row>
    <row r="134" spans="1:139">
      <c r="E134" s="729">
        <v>42586</v>
      </c>
      <c r="F134" s="727">
        <v>1.679</v>
      </c>
      <c r="H134" s="728">
        <v>42587</v>
      </c>
      <c r="I134" s="727">
        <v>2.2400000000000002</v>
      </c>
      <c r="K134" s="728">
        <v>42587</v>
      </c>
      <c r="L134" s="727">
        <v>2.7610000000000001</v>
      </c>
      <c r="O134" s="728">
        <v>42580</v>
      </c>
      <c r="P134" s="727">
        <v>1759.74</v>
      </c>
      <c r="R134" s="728">
        <v>42579</v>
      </c>
      <c r="S134" s="727">
        <v>18456.349999999999</v>
      </c>
      <c r="U134" s="728">
        <v>42201</v>
      </c>
      <c r="V134" s="727">
        <v>11716.76</v>
      </c>
      <c r="X134" s="728">
        <v>42201</v>
      </c>
      <c r="Y134" s="727">
        <v>23783.14</v>
      </c>
      <c r="AA134" s="728">
        <v>42205</v>
      </c>
      <c r="AB134" s="727">
        <v>5142.49</v>
      </c>
      <c r="AD134" s="728">
        <v>42192</v>
      </c>
      <c r="AE134" s="727">
        <v>20376.59</v>
      </c>
      <c r="AG134" s="728">
        <v>41018</v>
      </c>
      <c r="AH134" s="727">
        <v>4.95</v>
      </c>
      <c r="AJ134" s="728">
        <v>41023</v>
      </c>
      <c r="AK134" s="727">
        <v>0.72699999999999998</v>
      </c>
      <c r="AM134" s="728">
        <v>41018</v>
      </c>
      <c r="AN134" s="727">
        <v>0.46565000000000001</v>
      </c>
      <c r="AP134" s="728">
        <v>41018</v>
      </c>
      <c r="AQ134" s="727">
        <v>0.11167000000000001</v>
      </c>
      <c r="AS134" s="728">
        <v>42585</v>
      </c>
      <c r="AT134" s="727">
        <v>1358.18</v>
      </c>
      <c r="AV134" s="728">
        <v>42586</v>
      </c>
      <c r="AW134" s="727">
        <v>46.76</v>
      </c>
      <c r="BL134" s="728"/>
      <c r="BM134" s="728"/>
      <c r="BN134" s="728"/>
      <c r="BO134" s="728"/>
      <c r="BP134" s="728"/>
      <c r="BS134" s="728"/>
      <c r="BV134" s="728"/>
      <c r="BY134" s="728"/>
      <c r="CB134" s="728"/>
      <c r="CE134" s="728"/>
      <c r="CH134" s="728"/>
      <c r="CK134" s="728"/>
      <c r="CO134" s="728"/>
      <c r="CV134" s="728"/>
      <c r="CY134" s="728"/>
      <c r="DB134" s="728"/>
      <c r="DE134" s="728"/>
      <c r="DH134" s="728"/>
      <c r="DK134" s="728"/>
      <c r="DN134" s="728"/>
      <c r="DQ134" s="728"/>
      <c r="DT134" s="728"/>
      <c r="DW134" s="728"/>
      <c r="DZ134" s="728"/>
      <c r="EC134" s="728"/>
      <c r="EF134" s="728"/>
      <c r="EI134" s="728"/>
    </row>
    <row r="135" spans="1:139">
      <c r="A135" s="727">
        <v>109.5</v>
      </c>
      <c r="B135" s="727">
        <v>52.300000000000011</v>
      </c>
      <c r="C135" s="727">
        <v>57.199999999999982</v>
      </c>
      <c r="E135" s="728">
        <v>42585</v>
      </c>
      <c r="F135" s="727">
        <v>1.6800000000000002</v>
      </c>
      <c r="H135" s="728">
        <v>42586</v>
      </c>
      <c r="I135" s="727">
        <v>2.1880000000000002</v>
      </c>
      <c r="K135" s="728">
        <v>42586</v>
      </c>
      <c r="L135" s="727">
        <v>2.7170000000000001</v>
      </c>
      <c r="O135" s="728">
        <v>42579</v>
      </c>
      <c r="P135" s="727">
        <v>1788.51</v>
      </c>
      <c r="R135" s="728">
        <v>42578</v>
      </c>
      <c r="S135" s="727">
        <v>18472.169999999998</v>
      </c>
      <c r="U135" s="728">
        <v>42200</v>
      </c>
      <c r="V135" s="727">
        <v>11539.66</v>
      </c>
      <c r="X135" s="728">
        <v>42200</v>
      </c>
      <c r="Y135" s="727">
        <v>23392.75</v>
      </c>
      <c r="AA135" s="728">
        <v>42202</v>
      </c>
      <c r="AB135" s="727">
        <v>5124.3900000000003</v>
      </c>
      <c r="AD135" s="728">
        <v>42191</v>
      </c>
      <c r="AE135" s="727">
        <v>20112.12</v>
      </c>
      <c r="AG135" s="728">
        <v>41017</v>
      </c>
      <c r="AH135" s="727">
        <v>4.95</v>
      </c>
      <c r="AJ135" s="728">
        <v>41022</v>
      </c>
      <c r="AK135" s="727">
        <v>0.73099999999999998</v>
      </c>
      <c r="AM135" s="728">
        <v>41017</v>
      </c>
      <c r="AN135" s="727">
        <v>0.46565000000000001</v>
      </c>
      <c r="AP135" s="728">
        <v>41017</v>
      </c>
      <c r="AQ135" s="727">
        <v>0.11167000000000001</v>
      </c>
      <c r="AS135" s="728">
        <v>42584</v>
      </c>
      <c r="AT135" s="727">
        <v>1363.57</v>
      </c>
      <c r="AV135" s="728">
        <v>42585</v>
      </c>
      <c r="AW135" s="727">
        <v>45.81</v>
      </c>
      <c r="BL135" s="728"/>
      <c r="BM135" s="728"/>
      <c r="BN135" s="728"/>
      <c r="BO135" s="728"/>
      <c r="BP135" s="728"/>
      <c r="BS135" s="728"/>
      <c r="BV135" s="728"/>
      <c r="BY135" s="728"/>
      <c r="CB135" s="728"/>
      <c r="CE135" s="728"/>
      <c r="CH135" s="728"/>
      <c r="CK135" s="728"/>
      <c r="CO135" s="728"/>
      <c r="CV135" s="728"/>
      <c r="CY135" s="728"/>
      <c r="DB135" s="728"/>
      <c r="DE135" s="728"/>
      <c r="DH135" s="728"/>
      <c r="DK135" s="728"/>
      <c r="DN135" s="728"/>
      <c r="DQ135" s="728"/>
      <c r="DT135" s="728"/>
      <c r="DW135" s="728"/>
      <c r="DZ135" s="728"/>
      <c r="EC135" s="728"/>
      <c r="EF135" s="728"/>
      <c r="EI135" s="728"/>
    </row>
    <row r="136" spans="1:139">
      <c r="A136" s="727">
        <v>107.60000000000001</v>
      </c>
      <c r="B136" s="727">
        <v>54.899999999999991</v>
      </c>
      <c r="C136" s="727">
        <v>52.700000000000017</v>
      </c>
      <c r="E136" s="728">
        <v>42584</v>
      </c>
      <c r="F136" s="727">
        <v>1.669</v>
      </c>
      <c r="H136" s="728">
        <v>42585</v>
      </c>
      <c r="I136" s="727">
        <v>2.2359999999999998</v>
      </c>
      <c r="K136" s="728">
        <v>42585</v>
      </c>
      <c r="L136" s="727">
        <v>2.7650000000000001</v>
      </c>
      <c r="O136" s="728">
        <v>42578</v>
      </c>
      <c r="P136" s="727">
        <v>1797.63</v>
      </c>
      <c r="R136" s="728">
        <v>42577</v>
      </c>
      <c r="S136" s="727">
        <v>18473.75</v>
      </c>
      <c r="U136" s="728">
        <v>42199</v>
      </c>
      <c r="V136" s="727">
        <v>11516.9</v>
      </c>
      <c r="X136" s="728">
        <v>42199</v>
      </c>
      <c r="Y136" s="727">
        <v>23097.51</v>
      </c>
      <c r="AA136" s="728">
        <v>42201</v>
      </c>
      <c r="AB136" s="727">
        <v>5121.5</v>
      </c>
      <c r="AD136" s="728">
        <v>42188</v>
      </c>
      <c r="AE136" s="727">
        <v>20539.79</v>
      </c>
      <c r="AG136" s="728">
        <v>41016</v>
      </c>
      <c r="AH136" s="727">
        <v>4.95</v>
      </c>
      <c r="AJ136" s="728">
        <v>41019</v>
      </c>
      <c r="AK136" s="727">
        <v>0.73399999999999999</v>
      </c>
      <c r="AM136" s="728">
        <v>41016</v>
      </c>
      <c r="AN136" s="727">
        <v>0.46565000000000001</v>
      </c>
      <c r="AP136" s="728">
        <v>41016</v>
      </c>
      <c r="AQ136" s="727">
        <v>0.11167000000000001</v>
      </c>
      <c r="AS136" s="728">
        <v>42583</v>
      </c>
      <c r="AT136" s="727">
        <v>1353.15</v>
      </c>
      <c r="AV136" s="728">
        <v>42584</v>
      </c>
      <c r="AW136" s="727">
        <v>44.74</v>
      </c>
      <c r="BL136" s="728"/>
      <c r="BM136" s="728"/>
      <c r="BN136" s="728"/>
      <c r="BO136" s="728"/>
      <c r="BP136" s="728"/>
      <c r="BS136" s="728"/>
      <c r="BV136" s="728"/>
      <c r="BY136" s="728"/>
      <c r="CB136" s="728"/>
      <c r="CE136" s="728"/>
      <c r="CH136" s="728"/>
      <c r="CK136" s="728"/>
      <c r="CO136" s="728"/>
      <c r="CV136" s="728"/>
      <c r="CY136" s="728"/>
      <c r="DB136" s="728"/>
      <c r="DE136" s="728"/>
      <c r="DH136" s="728"/>
      <c r="DK136" s="728"/>
      <c r="DN136" s="728"/>
      <c r="DQ136" s="728"/>
      <c r="DT136" s="728"/>
      <c r="DW136" s="728"/>
      <c r="DZ136" s="728"/>
      <c r="EC136" s="728"/>
      <c r="EF136" s="728"/>
      <c r="EI136" s="728"/>
    </row>
    <row r="137" spans="1:139">
      <c r="A137" s="727">
        <v>109.39999999999999</v>
      </c>
      <c r="B137" s="727">
        <v>56.099999999999994</v>
      </c>
      <c r="C137" s="727">
        <v>53.29999999999999</v>
      </c>
      <c r="E137" s="728">
        <v>42583</v>
      </c>
      <c r="F137" s="727">
        <v>1.659</v>
      </c>
      <c r="H137" s="728">
        <v>42584</v>
      </c>
      <c r="I137" s="727">
        <v>2.2560000000000002</v>
      </c>
      <c r="K137" s="728">
        <v>42584</v>
      </c>
      <c r="L137" s="727">
        <v>2.8120000000000003</v>
      </c>
      <c r="O137" s="728">
        <v>42577</v>
      </c>
      <c r="P137" s="727">
        <v>1803.96</v>
      </c>
      <c r="R137" s="728">
        <v>42576</v>
      </c>
      <c r="S137" s="727">
        <v>18493.060000000001</v>
      </c>
      <c r="U137" s="728">
        <v>42198</v>
      </c>
      <c r="V137" s="727">
        <v>11484.38</v>
      </c>
      <c r="X137" s="728">
        <v>42198</v>
      </c>
      <c r="Y137" s="727">
        <v>23167.040000000001</v>
      </c>
      <c r="AA137" s="728">
        <v>42200</v>
      </c>
      <c r="AB137" s="727">
        <v>5047.24</v>
      </c>
      <c r="AD137" s="728">
        <v>42187</v>
      </c>
      <c r="AE137" s="727">
        <v>20522.5</v>
      </c>
      <c r="AG137" s="728">
        <v>41015</v>
      </c>
      <c r="AH137" s="727">
        <v>4.95</v>
      </c>
      <c r="AJ137" s="728">
        <v>41018</v>
      </c>
      <c r="AK137" s="727">
        <v>0.73699999999999999</v>
      </c>
      <c r="AM137" s="728">
        <v>41015</v>
      </c>
      <c r="AN137" s="727">
        <v>0.46565000000000001</v>
      </c>
      <c r="AP137" s="728">
        <v>41015</v>
      </c>
      <c r="AQ137" s="727">
        <v>0.11167000000000001</v>
      </c>
      <c r="AS137" s="728">
        <v>42580</v>
      </c>
      <c r="AT137" s="727">
        <v>1351.28</v>
      </c>
      <c r="AV137" s="728">
        <v>42583</v>
      </c>
      <c r="AW137" s="727">
        <v>45.14</v>
      </c>
      <c r="BL137" s="728"/>
      <c r="BM137" s="728"/>
      <c r="BN137" s="728"/>
      <c r="BO137" s="728"/>
      <c r="BP137" s="728"/>
      <c r="BS137" s="728"/>
      <c r="BV137" s="728"/>
      <c r="BY137" s="728"/>
      <c r="CB137" s="728"/>
      <c r="CE137" s="728"/>
      <c r="CH137" s="728"/>
      <c r="CK137" s="728"/>
      <c r="CO137" s="728"/>
      <c r="CV137" s="728"/>
      <c r="CY137" s="728"/>
      <c r="DB137" s="728"/>
      <c r="DE137" s="728"/>
      <c r="DH137" s="728"/>
      <c r="DK137" s="728"/>
      <c r="DN137" s="728"/>
      <c r="DQ137" s="728"/>
      <c r="DT137" s="728"/>
      <c r="DW137" s="728"/>
      <c r="DZ137" s="728"/>
      <c r="EC137" s="728"/>
      <c r="EF137" s="728"/>
      <c r="EI137" s="728"/>
    </row>
    <row r="138" spans="1:139">
      <c r="A138" s="727">
        <v>114.00000000000001</v>
      </c>
      <c r="B138" s="727">
        <v>58.199999999999989</v>
      </c>
      <c r="C138" s="727">
        <v>55.800000000000026</v>
      </c>
      <c r="E138" s="728">
        <v>42580</v>
      </c>
      <c r="F138" s="727">
        <v>1.653</v>
      </c>
      <c r="H138" s="728">
        <v>42583</v>
      </c>
      <c r="I138" s="727">
        <v>2.2370000000000001</v>
      </c>
      <c r="K138" s="728">
        <v>42583</v>
      </c>
      <c r="L138" s="727">
        <v>2.8140000000000001</v>
      </c>
      <c r="O138" s="728">
        <v>42576</v>
      </c>
      <c r="P138" s="727">
        <v>1814.75</v>
      </c>
      <c r="R138" s="728">
        <v>42573</v>
      </c>
      <c r="S138" s="727">
        <v>18570.849999999999</v>
      </c>
      <c r="U138" s="728">
        <v>42195</v>
      </c>
      <c r="V138" s="727">
        <v>11315.63</v>
      </c>
      <c r="X138" s="728">
        <v>42195</v>
      </c>
      <c r="Y138" s="727">
        <v>22937.4</v>
      </c>
      <c r="AA138" s="728">
        <v>42199</v>
      </c>
      <c r="AB138" s="727">
        <v>5032.47</v>
      </c>
      <c r="AD138" s="728">
        <v>42186</v>
      </c>
      <c r="AE138" s="727">
        <v>20329.32</v>
      </c>
      <c r="AG138" s="728">
        <v>41012</v>
      </c>
      <c r="AH138" s="727">
        <v>4.9399999999999995</v>
      </c>
      <c r="AJ138" s="728">
        <v>41017</v>
      </c>
      <c r="AK138" s="727">
        <v>0.74099999999999999</v>
      </c>
      <c r="AM138" s="728">
        <v>41012</v>
      </c>
      <c r="AN138" s="727">
        <v>0.46615000000000001</v>
      </c>
      <c r="AP138" s="728">
        <v>41012</v>
      </c>
      <c r="AQ138" s="727">
        <v>0.11167000000000001</v>
      </c>
      <c r="AS138" s="728">
        <v>42579</v>
      </c>
      <c r="AT138" s="727">
        <v>1335.75</v>
      </c>
      <c r="AV138" s="728">
        <v>42580</v>
      </c>
      <c r="AW138" s="727">
        <v>46.41</v>
      </c>
      <c r="BL138" s="728"/>
      <c r="BM138" s="728"/>
      <c r="BN138" s="728"/>
      <c r="BO138" s="728"/>
      <c r="BP138" s="728"/>
      <c r="BS138" s="728"/>
      <c r="BV138" s="728"/>
      <c r="BY138" s="728"/>
      <c r="CB138" s="728"/>
      <c r="CE138" s="728"/>
      <c r="CH138" s="728"/>
      <c r="CK138" s="728"/>
      <c r="CO138" s="728"/>
      <c r="CV138" s="728"/>
      <c r="CY138" s="728"/>
      <c r="DB138" s="728"/>
      <c r="DE138" s="728"/>
      <c r="DH138" s="728"/>
      <c r="DK138" s="728"/>
      <c r="DN138" s="728"/>
      <c r="DQ138" s="728"/>
      <c r="DT138" s="728"/>
      <c r="DW138" s="728"/>
      <c r="DZ138" s="728"/>
      <c r="EC138" s="728"/>
      <c r="EF138" s="728"/>
      <c r="EI138" s="728"/>
    </row>
    <row r="139" spans="1:139">
      <c r="A139" s="727">
        <v>116.30000000000003</v>
      </c>
      <c r="B139" s="727">
        <v>58.800000000000011</v>
      </c>
      <c r="C139" s="727">
        <v>57.500000000000014</v>
      </c>
      <c r="E139" s="728">
        <v>42579</v>
      </c>
      <c r="F139" s="727">
        <v>1.6819999999999999</v>
      </c>
      <c r="H139" s="728">
        <v>42580</v>
      </c>
      <c r="I139" s="727">
        <v>2.282</v>
      </c>
      <c r="K139" s="728">
        <v>42580</v>
      </c>
      <c r="L139" s="727">
        <v>2.8759999999999999</v>
      </c>
      <c r="O139" s="728">
        <v>42573</v>
      </c>
      <c r="P139" s="727">
        <v>1792.97</v>
      </c>
      <c r="R139" s="728">
        <v>42572</v>
      </c>
      <c r="S139" s="727">
        <v>18517.23</v>
      </c>
      <c r="U139" s="728">
        <v>42194</v>
      </c>
      <c r="V139" s="727">
        <v>10996.41</v>
      </c>
      <c r="X139" s="728">
        <v>42194</v>
      </c>
      <c r="Y139" s="727">
        <v>22268.51</v>
      </c>
      <c r="AA139" s="728">
        <v>42198</v>
      </c>
      <c r="AB139" s="727">
        <v>4998.1000000000004</v>
      </c>
      <c r="AD139" s="728">
        <v>42185</v>
      </c>
      <c r="AE139" s="727">
        <v>20235.73</v>
      </c>
      <c r="AG139" s="728">
        <v>41011</v>
      </c>
      <c r="AH139" s="727">
        <v>4.9399999999999995</v>
      </c>
      <c r="AJ139" s="728">
        <v>41016</v>
      </c>
      <c r="AK139" s="727">
        <v>0.746</v>
      </c>
      <c r="AM139" s="728">
        <v>41011</v>
      </c>
      <c r="AN139" s="727">
        <v>0.46665000000000001</v>
      </c>
      <c r="AP139" s="728">
        <v>41011</v>
      </c>
      <c r="AQ139" s="727">
        <v>0.11167000000000001</v>
      </c>
      <c r="AS139" s="728">
        <v>42578</v>
      </c>
      <c r="AT139" s="727">
        <v>1340.08</v>
      </c>
      <c r="AV139" s="728">
        <v>42579</v>
      </c>
      <c r="AW139" s="727">
        <v>45.98</v>
      </c>
      <c r="BL139" s="728"/>
      <c r="BM139" s="728"/>
      <c r="BN139" s="728"/>
      <c r="BO139" s="728"/>
      <c r="BP139" s="728"/>
      <c r="BS139" s="728"/>
      <c r="BV139" s="728"/>
      <c r="BY139" s="728"/>
      <c r="CB139" s="728"/>
      <c r="CE139" s="728"/>
      <c r="CH139" s="728"/>
      <c r="CK139" s="728"/>
      <c r="CO139" s="728"/>
      <c r="CV139" s="728"/>
      <c r="CY139" s="728"/>
      <c r="DB139" s="728"/>
      <c r="DE139" s="728"/>
      <c r="DH139" s="728"/>
      <c r="DK139" s="728"/>
      <c r="DN139" s="728"/>
      <c r="DQ139" s="728"/>
      <c r="DT139" s="728"/>
      <c r="DW139" s="728"/>
      <c r="DZ139" s="728"/>
      <c r="EC139" s="728"/>
      <c r="EF139" s="728"/>
      <c r="EI139" s="728"/>
    </row>
    <row r="140" spans="1:139">
      <c r="A140" s="727">
        <v>121.50000000000001</v>
      </c>
      <c r="B140" s="727">
        <v>60.300000000000018</v>
      </c>
      <c r="C140" s="727">
        <v>61.199999999999989</v>
      </c>
      <c r="E140" s="728">
        <v>42578</v>
      </c>
      <c r="F140" s="727">
        <v>1.6779999999999999</v>
      </c>
      <c r="H140" s="728">
        <v>42579</v>
      </c>
      <c r="I140" s="727">
        <v>2.3260000000000001</v>
      </c>
      <c r="K140" s="728">
        <v>42579</v>
      </c>
      <c r="L140" s="727">
        <v>2.903</v>
      </c>
      <c r="O140" s="728">
        <v>42572</v>
      </c>
      <c r="P140" s="727">
        <v>1803.68</v>
      </c>
      <c r="R140" s="728">
        <v>42571</v>
      </c>
      <c r="S140" s="727">
        <v>18595.03</v>
      </c>
      <c r="U140" s="728">
        <v>42193</v>
      </c>
      <c r="V140" s="727">
        <v>10747.3</v>
      </c>
      <c r="X140" s="728">
        <v>42193</v>
      </c>
      <c r="Y140" s="727">
        <v>21512.39</v>
      </c>
      <c r="AA140" s="728">
        <v>42195</v>
      </c>
      <c r="AB140" s="727">
        <v>4903.07</v>
      </c>
      <c r="AD140" s="728">
        <v>42184</v>
      </c>
      <c r="AE140" s="727">
        <v>20109.95</v>
      </c>
      <c r="AG140" s="728">
        <v>41010</v>
      </c>
      <c r="AH140" s="727">
        <v>4.9399999999999995</v>
      </c>
      <c r="AJ140" s="728">
        <v>41015</v>
      </c>
      <c r="AK140" s="727">
        <v>0.75</v>
      </c>
      <c r="AM140" s="728">
        <v>41010</v>
      </c>
      <c r="AN140" s="727">
        <v>0.46865000000000001</v>
      </c>
      <c r="AP140" s="728">
        <v>41010</v>
      </c>
      <c r="AQ140" s="727">
        <v>0.11167000000000001</v>
      </c>
      <c r="AS140" s="728">
        <v>42577</v>
      </c>
      <c r="AT140" s="727">
        <v>1320.26</v>
      </c>
      <c r="AV140" s="728">
        <v>42578</v>
      </c>
      <c r="AW140" s="727">
        <v>46.74</v>
      </c>
      <c r="BL140" s="728"/>
      <c r="BM140" s="728"/>
      <c r="BN140" s="728"/>
      <c r="BO140" s="728"/>
      <c r="BP140" s="728"/>
      <c r="BS140" s="728"/>
      <c r="BV140" s="728"/>
      <c r="BY140" s="728"/>
      <c r="CB140" s="728"/>
      <c r="CE140" s="728"/>
      <c r="CH140" s="728"/>
      <c r="CK140" s="728"/>
      <c r="CO140" s="728"/>
      <c r="CV140" s="728"/>
      <c r="CY140" s="728"/>
      <c r="DB140" s="728"/>
      <c r="DE140" s="728"/>
      <c r="DH140" s="728"/>
      <c r="DK140" s="728"/>
      <c r="DN140" s="728"/>
      <c r="DQ140" s="728"/>
      <c r="DT140" s="728"/>
      <c r="DW140" s="728"/>
      <c r="DZ140" s="728"/>
      <c r="EC140" s="728"/>
      <c r="EF140" s="728"/>
      <c r="EI140" s="728"/>
    </row>
    <row r="141" spans="1:139">
      <c r="A141" s="727">
        <v>119.09999999999998</v>
      </c>
      <c r="B141" s="727">
        <v>60.000000000000007</v>
      </c>
      <c r="C141" s="727">
        <v>59.099999999999973</v>
      </c>
      <c r="E141" s="728">
        <v>42577</v>
      </c>
      <c r="F141" s="727">
        <v>1.6890000000000001</v>
      </c>
      <c r="H141" s="728">
        <v>42578</v>
      </c>
      <c r="I141" s="727">
        <v>2.3279999999999998</v>
      </c>
      <c r="K141" s="728">
        <v>42578</v>
      </c>
      <c r="L141" s="727">
        <v>2.89</v>
      </c>
      <c r="O141" s="728">
        <v>42571</v>
      </c>
      <c r="P141" s="727">
        <v>1800.41</v>
      </c>
      <c r="R141" s="728">
        <v>42570</v>
      </c>
      <c r="S141" s="727">
        <v>18559.009999999998</v>
      </c>
      <c r="U141" s="728">
        <v>42192</v>
      </c>
      <c r="V141" s="727">
        <v>10676.78</v>
      </c>
      <c r="X141" s="728">
        <v>42192</v>
      </c>
      <c r="Y141" s="727">
        <v>20958.48</v>
      </c>
      <c r="AA141" s="728">
        <v>42194</v>
      </c>
      <c r="AB141" s="727">
        <v>4757.22</v>
      </c>
      <c r="AD141" s="728">
        <v>42181</v>
      </c>
      <c r="AE141" s="727">
        <v>20706.150000000001</v>
      </c>
      <c r="AG141" s="728">
        <v>41009</v>
      </c>
      <c r="AH141" s="727">
        <v>4.9399999999999995</v>
      </c>
      <c r="AJ141" s="728">
        <v>41012</v>
      </c>
      <c r="AK141" s="727">
        <v>0.753</v>
      </c>
      <c r="AM141" s="728">
        <v>41009</v>
      </c>
      <c r="AN141" s="727">
        <v>0.46915000000000001</v>
      </c>
      <c r="AP141" s="728">
        <v>41009</v>
      </c>
      <c r="AQ141" s="727">
        <v>0.11167000000000001</v>
      </c>
      <c r="AS141" s="728">
        <v>42576</v>
      </c>
      <c r="AT141" s="727">
        <v>1315.6</v>
      </c>
      <c r="AV141" s="728">
        <v>42577</v>
      </c>
      <c r="AW141" s="727">
        <v>47.93</v>
      </c>
      <c r="BL141" s="728"/>
      <c r="BM141" s="728"/>
      <c r="BN141" s="728"/>
      <c r="BO141" s="728"/>
      <c r="BP141" s="728"/>
      <c r="BS141" s="728"/>
      <c r="BV141" s="728"/>
      <c r="BY141" s="728"/>
      <c r="CB141" s="728"/>
      <c r="CE141" s="728"/>
      <c r="CH141" s="728"/>
      <c r="CK141" s="728"/>
      <c r="CO141" s="728"/>
      <c r="CV141" s="728"/>
      <c r="CY141" s="728"/>
      <c r="DB141" s="728"/>
      <c r="DE141" s="728"/>
      <c r="DH141" s="728"/>
      <c r="DK141" s="728"/>
      <c r="DN141" s="728"/>
      <c r="DQ141" s="728"/>
      <c r="DT141" s="728"/>
      <c r="DW141" s="728"/>
      <c r="DZ141" s="728"/>
      <c r="EC141" s="728"/>
      <c r="EF141" s="728"/>
      <c r="EI141" s="728"/>
    </row>
    <row r="142" spans="1:139">
      <c r="A142" s="727">
        <v>119.20000000000002</v>
      </c>
      <c r="B142" s="727">
        <v>57.699999999999996</v>
      </c>
      <c r="C142" s="727">
        <v>61.500000000000021</v>
      </c>
      <c r="E142" s="728">
        <v>42576</v>
      </c>
      <c r="F142" s="727">
        <v>1.6419999999999999</v>
      </c>
      <c r="H142" s="728">
        <v>42577</v>
      </c>
      <c r="I142" s="727">
        <v>2.33</v>
      </c>
      <c r="K142" s="728">
        <v>42577</v>
      </c>
      <c r="L142" s="727">
        <v>2.915</v>
      </c>
      <c r="O142" s="728">
        <v>42570</v>
      </c>
      <c r="P142" s="727">
        <v>1792.47</v>
      </c>
      <c r="R142" s="728">
        <v>42569</v>
      </c>
      <c r="S142" s="727">
        <v>18533.05</v>
      </c>
      <c r="U142" s="728">
        <v>42191</v>
      </c>
      <c r="V142" s="727">
        <v>10890.63</v>
      </c>
      <c r="X142" s="728">
        <v>42191</v>
      </c>
      <c r="Y142" s="727">
        <v>21600.720000000001</v>
      </c>
      <c r="AA142" s="728">
        <v>42193</v>
      </c>
      <c r="AB142" s="727">
        <v>4639.0200000000004</v>
      </c>
      <c r="AD142" s="728">
        <v>42180</v>
      </c>
      <c r="AE142" s="727">
        <v>20771.400000000001</v>
      </c>
      <c r="AG142" s="728">
        <v>41005</v>
      </c>
      <c r="AH142" s="727">
        <v>4.95</v>
      </c>
      <c r="AJ142" s="728">
        <v>41011</v>
      </c>
      <c r="AK142" s="727">
        <v>0.75700000000000001</v>
      </c>
      <c r="AM142" s="728">
        <v>41004</v>
      </c>
      <c r="AN142" s="727">
        <v>0.46915000000000001</v>
      </c>
      <c r="AP142" s="728">
        <v>41004</v>
      </c>
      <c r="AQ142" s="727">
        <v>0.11167000000000001</v>
      </c>
      <c r="AS142" s="728">
        <v>42573</v>
      </c>
      <c r="AT142" s="727">
        <v>1322.73</v>
      </c>
      <c r="AV142" s="728">
        <v>42576</v>
      </c>
      <c r="AW142" s="727">
        <v>48</v>
      </c>
      <c r="BL142" s="728"/>
      <c r="BM142" s="728"/>
      <c r="BN142" s="728"/>
      <c r="BO142" s="728"/>
      <c r="BP142" s="728"/>
      <c r="BS142" s="728"/>
      <c r="BV142" s="728"/>
      <c r="BY142" s="728"/>
      <c r="CB142" s="728"/>
      <c r="CE142" s="728"/>
      <c r="CH142" s="728"/>
      <c r="CK142" s="728"/>
      <c r="CO142" s="728"/>
      <c r="CV142" s="728"/>
      <c r="CY142" s="728"/>
      <c r="DB142" s="728"/>
      <c r="DE142" s="728"/>
      <c r="DH142" s="728"/>
      <c r="DK142" s="728"/>
      <c r="DN142" s="728"/>
      <c r="DQ142" s="728"/>
      <c r="DT142" s="728"/>
      <c r="DW142" s="728"/>
      <c r="DZ142" s="728"/>
      <c r="EC142" s="728"/>
      <c r="EF142" s="728"/>
      <c r="EI142" s="728"/>
    </row>
    <row r="143" spans="1:139">
      <c r="A143" s="727">
        <v>114.4</v>
      </c>
      <c r="B143" s="727">
        <v>56.500000000000043</v>
      </c>
      <c r="C143" s="727">
        <v>57.899999999999977</v>
      </c>
      <c r="E143" s="728">
        <v>42573</v>
      </c>
      <c r="F143" s="727">
        <v>1.6360000000000001</v>
      </c>
      <c r="H143" s="728">
        <v>42576</v>
      </c>
      <c r="I143" s="727">
        <v>2.282</v>
      </c>
      <c r="K143" s="728">
        <v>42576</v>
      </c>
      <c r="L143" s="727">
        <v>2.919</v>
      </c>
      <c r="O143" s="728">
        <v>42569</v>
      </c>
      <c r="P143" s="727">
        <v>1788.12</v>
      </c>
      <c r="R143" s="728">
        <v>42566</v>
      </c>
      <c r="S143" s="727">
        <v>18516.55</v>
      </c>
      <c r="U143" s="728">
        <v>42188</v>
      </c>
      <c r="V143" s="727">
        <v>11058.39</v>
      </c>
      <c r="X143" s="728">
        <v>42188</v>
      </c>
      <c r="Y143" s="727">
        <v>22508.13</v>
      </c>
      <c r="AA143" s="728">
        <v>42192</v>
      </c>
      <c r="AB143" s="727">
        <v>4604.6400000000003</v>
      </c>
      <c r="AD143" s="728">
        <v>42179</v>
      </c>
      <c r="AE143" s="727">
        <v>20868.03</v>
      </c>
      <c r="AG143" s="728">
        <v>41004</v>
      </c>
      <c r="AH143" s="727">
        <v>4.9399999999999995</v>
      </c>
      <c r="AJ143" s="728">
        <v>41010</v>
      </c>
      <c r="AK143" s="727">
        <v>0.76</v>
      </c>
      <c r="AM143" s="728">
        <v>41003</v>
      </c>
      <c r="AN143" s="727">
        <v>0.46915000000000001</v>
      </c>
      <c r="AP143" s="728">
        <v>41003</v>
      </c>
      <c r="AQ143" s="727">
        <v>0.11167000000000001</v>
      </c>
      <c r="AS143" s="728">
        <v>42572</v>
      </c>
      <c r="AT143" s="727">
        <v>1331.43</v>
      </c>
      <c r="AV143" s="728">
        <v>42573</v>
      </c>
      <c r="AW143" s="727">
        <v>48.85</v>
      </c>
      <c r="BL143" s="728"/>
      <c r="BM143" s="728"/>
      <c r="BN143" s="728"/>
      <c r="BO143" s="728"/>
      <c r="BP143" s="728"/>
      <c r="BS143" s="728"/>
      <c r="BV143" s="728"/>
      <c r="BY143" s="728"/>
      <c r="CB143" s="728"/>
      <c r="CE143" s="728"/>
      <c r="CH143" s="728"/>
      <c r="CK143" s="728"/>
      <c r="CO143" s="728"/>
      <c r="CV143" s="728"/>
      <c r="CY143" s="728"/>
      <c r="DB143" s="728"/>
      <c r="DE143" s="728"/>
      <c r="DH143" s="728"/>
      <c r="DK143" s="728"/>
      <c r="DN143" s="728"/>
      <c r="DQ143" s="728"/>
      <c r="DT143" s="728"/>
      <c r="DW143" s="728"/>
      <c r="DZ143" s="728"/>
      <c r="EC143" s="728"/>
      <c r="EF143" s="728"/>
      <c r="EI143" s="728"/>
    </row>
    <row r="144" spans="1:139">
      <c r="A144" s="727">
        <v>116.60000000000001</v>
      </c>
      <c r="B144" s="727">
        <v>56.800000000000004</v>
      </c>
      <c r="C144" s="727">
        <v>59.800000000000011</v>
      </c>
      <c r="E144" s="728">
        <v>42572</v>
      </c>
      <c r="F144" s="727">
        <v>1.649</v>
      </c>
      <c r="H144" s="728">
        <v>42573</v>
      </c>
      <c r="I144" s="727">
        <v>2.2800000000000002</v>
      </c>
      <c r="K144" s="728">
        <v>42573</v>
      </c>
      <c r="L144" s="727">
        <v>2.911</v>
      </c>
      <c r="O144" s="728">
        <v>42566</v>
      </c>
      <c r="P144" s="727">
        <v>1759.41</v>
      </c>
      <c r="R144" s="728">
        <v>42565</v>
      </c>
      <c r="S144" s="727">
        <v>18506.41</v>
      </c>
      <c r="U144" s="728">
        <v>42187</v>
      </c>
      <c r="V144" s="727">
        <v>11099.35</v>
      </c>
      <c r="X144" s="728">
        <v>42187</v>
      </c>
      <c r="Y144" s="727">
        <v>22616.5</v>
      </c>
      <c r="AA144" s="728">
        <v>42191</v>
      </c>
      <c r="AB144" s="727">
        <v>4711.54</v>
      </c>
      <c r="AD144" s="728">
        <v>42178</v>
      </c>
      <c r="AE144" s="727">
        <v>20809.419999999998</v>
      </c>
      <c r="AG144" s="728">
        <v>41003</v>
      </c>
      <c r="AH144" s="727">
        <v>4.9399999999999995</v>
      </c>
      <c r="AJ144" s="728">
        <v>41009</v>
      </c>
      <c r="AK144" s="727">
        <v>0.76400000000000001</v>
      </c>
      <c r="AM144" s="728">
        <v>41002</v>
      </c>
      <c r="AN144" s="727">
        <v>0.46915000000000001</v>
      </c>
      <c r="AP144" s="728">
        <v>41002</v>
      </c>
      <c r="AQ144" s="727">
        <v>0.11167000000000001</v>
      </c>
      <c r="AS144" s="728">
        <v>42571</v>
      </c>
      <c r="AT144" s="727">
        <v>1316.06</v>
      </c>
      <c r="AV144" s="728">
        <v>42572</v>
      </c>
      <c r="AW144" s="727">
        <v>49.33</v>
      </c>
      <c r="BL144" s="728"/>
      <c r="BM144" s="728"/>
      <c r="BN144" s="728"/>
      <c r="BO144" s="728"/>
      <c r="BP144" s="728"/>
      <c r="BS144" s="728"/>
      <c r="BV144" s="728"/>
      <c r="BY144" s="728"/>
      <c r="CB144" s="728"/>
      <c r="CE144" s="728"/>
      <c r="CH144" s="728"/>
      <c r="CK144" s="728"/>
      <c r="CO144" s="728"/>
      <c r="CV144" s="728"/>
      <c r="CY144" s="728"/>
      <c r="DB144" s="728"/>
      <c r="DE144" s="728"/>
      <c r="DH144" s="728"/>
      <c r="DK144" s="728"/>
      <c r="DN144" s="728"/>
      <c r="DQ144" s="728"/>
      <c r="DT144" s="728"/>
      <c r="DW144" s="728"/>
      <c r="DZ144" s="728"/>
      <c r="EC144" s="728"/>
      <c r="EF144" s="728"/>
      <c r="EI144" s="728"/>
    </row>
    <row r="145" spans="1:139">
      <c r="A145" s="727">
        <v>122.59999999999998</v>
      </c>
      <c r="B145" s="727">
        <v>54.899999999999991</v>
      </c>
      <c r="C145" s="727">
        <v>67.699999999999989</v>
      </c>
      <c r="E145" s="728">
        <v>42571</v>
      </c>
      <c r="F145" s="727">
        <v>1.67</v>
      </c>
      <c r="H145" s="728">
        <v>42572</v>
      </c>
      <c r="I145" s="727">
        <v>2.2650000000000001</v>
      </c>
      <c r="K145" s="728">
        <v>42572</v>
      </c>
      <c r="L145" s="727">
        <v>2.93</v>
      </c>
      <c r="O145" s="728">
        <v>42565</v>
      </c>
      <c r="P145" s="727">
        <v>1745.34</v>
      </c>
      <c r="R145" s="728">
        <v>42564</v>
      </c>
      <c r="S145" s="727">
        <v>18372.12</v>
      </c>
      <c r="U145" s="728">
        <v>42186</v>
      </c>
      <c r="V145" s="727">
        <v>11180.5</v>
      </c>
      <c r="X145" s="728">
        <v>42186</v>
      </c>
      <c r="Y145" s="727">
        <v>22943.64</v>
      </c>
      <c r="AA145" s="728">
        <v>42188</v>
      </c>
      <c r="AB145" s="727">
        <v>4808.22</v>
      </c>
      <c r="AD145" s="728">
        <v>42177</v>
      </c>
      <c r="AE145" s="727">
        <v>20428.189999999999</v>
      </c>
      <c r="AG145" s="728">
        <v>41002</v>
      </c>
      <c r="AH145" s="727">
        <v>4.9399999999999995</v>
      </c>
      <c r="AJ145" s="728">
        <v>41004</v>
      </c>
      <c r="AK145" s="727">
        <v>0.76600000000000001</v>
      </c>
      <c r="AM145" s="728">
        <v>41001</v>
      </c>
      <c r="AN145" s="727">
        <v>0.46815000000000001</v>
      </c>
      <c r="AP145" s="728">
        <v>41001</v>
      </c>
      <c r="AQ145" s="727">
        <v>0.11</v>
      </c>
      <c r="AS145" s="728">
        <v>42570</v>
      </c>
      <c r="AT145" s="727">
        <v>1332.01</v>
      </c>
      <c r="AV145" s="728">
        <v>42571</v>
      </c>
      <c r="AW145" s="727">
        <v>50.39</v>
      </c>
      <c r="BL145" s="728"/>
      <c r="BM145" s="728"/>
      <c r="BN145" s="728"/>
      <c r="BO145" s="728"/>
      <c r="BP145" s="728"/>
      <c r="BS145" s="728"/>
      <c r="BV145" s="728"/>
      <c r="BY145" s="728"/>
      <c r="CB145" s="728"/>
      <c r="CE145" s="728"/>
      <c r="CH145" s="728"/>
      <c r="CK145" s="728"/>
      <c r="CO145" s="728"/>
      <c r="CV145" s="728"/>
      <c r="CY145" s="728"/>
      <c r="DB145" s="728"/>
      <c r="DE145" s="728"/>
      <c r="DH145" s="728"/>
      <c r="DK145" s="728"/>
      <c r="DN145" s="728"/>
      <c r="DQ145" s="728"/>
      <c r="DT145" s="728"/>
      <c r="DW145" s="728"/>
      <c r="DZ145" s="728"/>
      <c r="EC145" s="728"/>
      <c r="EF145" s="728"/>
      <c r="EI145" s="728"/>
    </row>
    <row r="146" spans="1:139">
      <c r="A146" s="727">
        <v>124.79999999999998</v>
      </c>
      <c r="B146" s="727">
        <v>53.499999999999972</v>
      </c>
      <c r="C146" s="727">
        <v>71.300000000000011</v>
      </c>
      <c r="E146" s="728">
        <v>42570</v>
      </c>
      <c r="F146" s="727">
        <v>1.679</v>
      </c>
      <c r="H146" s="728">
        <v>42571</v>
      </c>
      <c r="I146" s="727">
        <v>2.2770000000000001</v>
      </c>
      <c r="K146" s="728">
        <v>42571</v>
      </c>
      <c r="L146" s="727">
        <v>2.93</v>
      </c>
      <c r="O146" s="728">
        <v>42564</v>
      </c>
      <c r="P146" s="727">
        <v>1744.15</v>
      </c>
      <c r="R146" s="728">
        <v>42563</v>
      </c>
      <c r="S146" s="727">
        <v>18347.669999999998</v>
      </c>
      <c r="U146" s="728">
        <v>42185</v>
      </c>
      <c r="V146" s="727">
        <v>10944.97</v>
      </c>
      <c r="X146" s="728">
        <v>42185</v>
      </c>
      <c r="Y146" s="727">
        <v>22460.71</v>
      </c>
      <c r="AA146" s="728">
        <v>42187</v>
      </c>
      <c r="AB146" s="727">
        <v>4835.5600000000004</v>
      </c>
      <c r="AD146" s="728">
        <v>42174</v>
      </c>
      <c r="AE146" s="727">
        <v>20174.240000000002</v>
      </c>
      <c r="AG146" s="728">
        <v>41001</v>
      </c>
      <c r="AH146" s="727">
        <v>4.9399999999999995</v>
      </c>
      <c r="AJ146" s="728">
        <v>41003</v>
      </c>
      <c r="AK146" s="727">
        <v>0.76800000000000002</v>
      </c>
      <c r="AM146" s="728">
        <v>40998</v>
      </c>
      <c r="AN146" s="727">
        <v>0.46815000000000001</v>
      </c>
      <c r="AP146" s="728">
        <v>40998</v>
      </c>
      <c r="AQ146" s="727">
        <v>0.11</v>
      </c>
      <c r="AS146" s="728">
        <v>42569</v>
      </c>
      <c r="AT146" s="727">
        <v>1328.85</v>
      </c>
      <c r="AV146" s="728">
        <v>42570</v>
      </c>
      <c r="AW146" s="727">
        <v>49.99</v>
      </c>
      <c r="BL146" s="728"/>
      <c r="BM146" s="728"/>
      <c r="BN146" s="728"/>
      <c r="BO146" s="728"/>
      <c r="BP146" s="728"/>
      <c r="BS146" s="728"/>
      <c r="BV146" s="728"/>
      <c r="BY146" s="728"/>
      <c r="CB146" s="728"/>
      <c r="CE146" s="728"/>
      <c r="CH146" s="728"/>
      <c r="CK146" s="728"/>
      <c r="CO146" s="728"/>
      <c r="CV146" s="728"/>
      <c r="CY146" s="728"/>
      <c r="DB146" s="728"/>
      <c r="DE146" s="728"/>
      <c r="DH146" s="728"/>
      <c r="DK146" s="728"/>
      <c r="DN146" s="728"/>
      <c r="DQ146" s="728"/>
      <c r="DT146" s="728"/>
      <c r="DW146" s="728"/>
      <c r="DZ146" s="728"/>
      <c r="EC146" s="728"/>
      <c r="EF146" s="728"/>
      <c r="EI146" s="728"/>
    </row>
    <row r="147" spans="1:139">
      <c r="A147" s="727">
        <v>125.8</v>
      </c>
      <c r="B147" s="727">
        <v>55.000000000000028</v>
      </c>
      <c r="C147" s="727">
        <v>70.799999999999969</v>
      </c>
      <c r="E147" s="728">
        <v>42569</v>
      </c>
      <c r="F147" s="727">
        <v>1.675</v>
      </c>
      <c r="H147" s="728">
        <v>42570</v>
      </c>
      <c r="I147" s="727">
        <v>2.27</v>
      </c>
      <c r="K147" s="728">
        <v>42570</v>
      </c>
      <c r="L147" s="727">
        <v>2.9169999999999998</v>
      </c>
      <c r="O147" s="728">
        <v>42563</v>
      </c>
      <c r="P147" s="727">
        <v>1754.38</v>
      </c>
      <c r="R147" s="728">
        <v>42562</v>
      </c>
      <c r="S147" s="727">
        <v>18226.93</v>
      </c>
      <c r="U147" s="728">
        <v>42184</v>
      </c>
      <c r="V147" s="727">
        <v>11083.2</v>
      </c>
      <c r="X147" s="728">
        <v>42184</v>
      </c>
      <c r="Y147" s="727">
        <v>22569.95</v>
      </c>
      <c r="AA147" s="728">
        <v>42186</v>
      </c>
      <c r="AB147" s="727">
        <v>4883.1899999999996</v>
      </c>
      <c r="AD147" s="728">
        <v>42173</v>
      </c>
      <c r="AE147" s="727">
        <v>19990.82</v>
      </c>
      <c r="AG147" s="728">
        <v>40998</v>
      </c>
      <c r="AH147" s="727">
        <v>4.9399999999999995</v>
      </c>
      <c r="AJ147" s="728">
        <v>41002</v>
      </c>
      <c r="AK147" s="727">
        <v>0.77</v>
      </c>
      <c r="AM147" s="728">
        <v>40997</v>
      </c>
      <c r="AN147" s="727">
        <v>0.46815000000000001</v>
      </c>
      <c r="AP147" s="728">
        <v>40997</v>
      </c>
      <c r="AQ147" s="727">
        <v>0.11</v>
      </c>
      <c r="AS147" s="728">
        <v>42566</v>
      </c>
      <c r="AT147" s="727">
        <v>1337.45</v>
      </c>
      <c r="AV147" s="728">
        <v>42569</v>
      </c>
      <c r="AW147" s="727">
        <v>50.09</v>
      </c>
      <c r="BL147" s="728"/>
      <c r="BM147" s="728"/>
      <c r="BN147" s="728"/>
      <c r="BO147" s="728"/>
      <c r="BP147" s="728"/>
      <c r="BS147" s="728"/>
      <c r="BV147" s="728"/>
      <c r="BY147" s="728"/>
      <c r="CB147" s="728"/>
      <c r="CE147" s="728"/>
      <c r="CH147" s="728"/>
      <c r="CK147" s="728"/>
      <c r="CO147" s="728"/>
      <c r="CV147" s="728"/>
      <c r="CY147" s="728"/>
      <c r="DB147" s="728"/>
      <c r="DE147" s="728"/>
      <c r="DH147" s="728"/>
      <c r="DK147" s="728"/>
      <c r="DN147" s="728"/>
      <c r="DQ147" s="728"/>
      <c r="DT147" s="728"/>
      <c r="DW147" s="728"/>
      <c r="DZ147" s="728"/>
      <c r="EC147" s="728"/>
      <c r="EF147" s="728"/>
      <c r="EI147" s="728"/>
    </row>
    <row r="148" spans="1:139">
      <c r="A148" s="727">
        <v>128.00000000000003</v>
      </c>
      <c r="B148" s="727">
        <v>56.800000000000004</v>
      </c>
      <c r="C148" s="727">
        <v>71.200000000000017</v>
      </c>
      <c r="E148" s="728">
        <v>42566</v>
      </c>
      <c r="F148" s="727">
        <v>1.706</v>
      </c>
      <c r="H148" s="728">
        <v>42569</v>
      </c>
      <c r="I148" s="727">
        <v>2.2519999999999998</v>
      </c>
      <c r="K148" s="728">
        <v>42569</v>
      </c>
      <c r="L148" s="727">
        <v>2.9009999999999998</v>
      </c>
      <c r="O148" s="728">
        <v>42562</v>
      </c>
      <c r="P148" s="727">
        <v>1745.43</v>
      </c>
      <c r="R148" s="728">
        <v>42559</v>
      </c>
      <c r="S148" s="727">
        <v>18146.740000000002</v>
      </c>
      <c r="U148" s="728">
        <v>42181</v>
      </c>
      <c r="V148" s="727">
        <v>11492.43</v>
      </c>
      <c r="X148" s="728">
        <v>42181</v>
      </c>
      <c r="Y148" s="727">
        <v>23800.47</v>
      </c>
      <c r="AA148" s="728">
        <v>42185</v>
      </c>
      <c r="AB148" s="727">
        <v>4790.2</v>
      </c>
      <c r="AD148" s="728">
        <v>42172</v>
      </c>
      <c r="AE148" s="727">
        <v>20219.27</v>
      </c>
      <c r="AG148" s="728">
        <v>40997</v>
      </c>
      <c r="AH148" s="727">
        <v>4.9399999999999995</v>
      </c>
      <c r="AJ148" s="728">
        <v>41001</v>
      </c>
      <c r="AK148" s="727">
        <v>0.77100000000000002</v>
      </c>
      <c r="AM148" s="728">
        <v>40996</v>
      </c>
      <c r="AN148" s="727">
        <v>0.46965000000000001</v>
      </c>
      <c r="AP148" s="728">
        <v>40996</v>
      </c>
      <c r="AQ148" s="727">
        <v>0.1075</v>
      </c>
      <c r="AS148" s="728">
        <v>42565</v>
      </c>
      <c r="AT148" s="727">
        <v>1335.23</v>
      </c>
      <c r="AV148" s="728">
        <v>42566</v>
      </c>
      <c r="AW148" s="727">
        <v>50.73</v>
      </c>
      <c r="BL148" s="728"/>
      <c r="BM148" s="728"/>
      <c r="BN148" s="728"/>
      <c r="BO148" s="728"/>
      <c r="BP148" s="728"/>
      <c r="BS148" s="728"/>
      <c r="BV148" s="728"/>
      <c r="BY148" s="728"/>
      <c r="CB148" s="728"/>
      <c r="CE148" s="728"/>
      <c r="CH148" s="728"/>
      <c r="CK148" s="728"/>
      <c r="CO148" s="728"/>
      <c r="CV148" s="728"/>
      <c r="CY148" s="728"/>
      <c r="DB148" s="728"/>
      <c r="DE148" s="728"/>
      <c r="DH148" s="728"/>
      <c r="DK148" s="728"/>
      <c r="DN148" s="728"/>
      <c r="DQ148" s="728"/>
      <c r="DT148" s="728"/>
      <c r="DW148" s="728"/>
      <c r="DZ148" s="728"/>
      <c r="EC148" s="728"/>
      <c r="EF148" s="728"/>
      <c r="EI148" s="728"/>
    </row>
    <row r="149" spans="1:139">
      <c r="A149" s="727">
        <v>130.80000000000001</v>
      </c>
      <c r="B149" s="727">
        <v>58.800000000000011</v>
      </c>
      <c r="C149" s="727">
        <v>72</v>
      </c>
      <c r="E149" s="728">
        <v>42565</v>
      </c>
      <c r="F149" s="727">
        <v>1.702</v>
      </c>
      <c r="H149" s="728">
        <v>42566</v>
      </c>
      <c r="I149" s="727">
        <v>2.2800000000000002</v>
      </c>
      <c r="K149" s="728">
        <v>42566</v>
      </c>
      <c r="L149" s="727">
        <v>2.944</v>
      </c>
      <c r="O149" s="728">
        <v>42559</v>
      </c>
      <c r="P149" s="727">
        <v>1705.43</v>
      </c>
      <c r="R149" s="728">
        <v>42558</v>
      </c>
      <c r="S149" s="727">
        <v>17895.88</v>
      </c>
      <c r="U149" s="728">
        <v>42180</v>
      </c>
      <c r="V149" s="727">
        <v>11473.13</v>
      </c>
      <c r="X149" s="728">
        <v>42180</v>
      </c>
      <c r="Y149" s="727">
        <v>23642.62</v>
      </c>
      <c r="AA149" s="728">
        <v>42184</v>
      </c>
      <c r="AB149" s="727">
        <v>4869.82</v>
      </c>
      <c r="AD149" s="728">
        <v>42171</v>
      </c>
      <c r="AE149" s="727">
        <v>20257.939999999999</v>
      </c>
      <c r="AG149" s="728">
        <v>40996</v>
      </c>
      <c r="AH149" s="727">
        <v>4.95</v>
      </c>
      <c r="AJ149" s="728">
        <v>40998</v>
      </c>
      <c r="AK149" s="727">
        <v>0.77700000000000002</v>
      </c>
      <c r="AM149" s="728">
        <v>40995</v>
      </c>
      <c r="AN149" s="727">
        <v>0.47065000000000001</v>
      </c>
      <c r="AP149" s="728">
        <v>40995</v>
      </c>
      <c r="AQ149" s="727">
        <v>0.1075</v>
      </c>
      <c r="AS149" s="728">
        <v>42564</v>
      </c>
      <c r="AT149" s="727">
        <v>1342.64</v>
      </c>
      <c r="AV149" s="728">
        <v>42565</v>
      </c>
      <c r="AW149" s="727">
        <v>50.71</v>
      </c>
      <c r="BL149" s="728"/>
      <c r="BM149" s="728"/>
      <c r="BN149" s="728"/>
      <c r="BO149" s="728"/>
      <c r="BP149" s="728"/>
      <c r="BS149" s="728"/>
      <c r="BV149" s="728"/>
      <c r="BY149" s="728"/>
      <c r="CB149" s="728"/>
      <c r="CE149" s="728"/>
      <c r="CH149" s="728"/>
      <c r="CK149" s="728"/>
      <c r="CO149" s="728"/>
      <c r="CV149" s="728"/>
      <c r="CY149" s="728"/>
      <c r="DB149" s="728"/>
      <c r="DE149" s="728"/>
      <c r="DH149" s="728"/>
      <c r="DK149" s="728"/>
      <c r="DN149" s="728"/>
      <c r="DQ149" s="728"/>
      <c r="DT149" s="728"/>
      <c r="DW149" s="728"/>
      <c r="DZ149" s="728"/>
      <c r="EC149" s="728"/>
      <c r="EF149" s="728"/>
      <c r="EI149" s="728"/>
    </row>
    <row r="150" spans="1:139">
      <c r="A150" s="727">
        <v>132.39999999999998</v>
      </c>
      <c r="B150" s="727">
        <v>57.3</v>
      </c>
      <c r="C150" s="727">
        <v>75.099999999999994</v>
      </c>
      <c r="E150" s="728">
        <v>42564</v>
      </c>
      <c r="F150" s="727">
        <v>1.6850000000000001</v>
      </c>
      <c r="H150" s="728">
        <v>42565</v>
      </c>
      <c r="I150" s="727">
        <v>2.2509999999999999</v>
      </c>
      <c r="K150" s="728">
        <v>42565</v>
      </c>
      <c r="L150" s="727">
        <v>2.9239999999999999</v>
      </c>
      <c r="O150" s="728">
        <v>42558</v>
      </c>
      <c r="P150" s="727">
        <v>1713.51</v>
      </c>
      <c r="R150" s="728">
        <v>42557</v>
      </c>
      <c r="S150" s="727">
        <v>17918.62</v>
      </c>
      <c r="U150" s="728">
        <v>42179</v>
      </c>
      <c r="V150" s="727">
        <v>11471.26</v>
      </c>
      <c r="X150" s="728">
        <v>42179</v>
      </c>
      <c r="Y150" s="727">
        <v>23443.07</v>
      </c>
      <c r="AA150" s="728">
        <v>42181</v>
      </c>
      <c r="AB150" s="727">
        <v>5059.17</v>
      </c>
      <c r="AD150" s="728">
        <v>42170</v>
      </c>
      <c r="AE150" s="727">
        <v>20387.79</v>
      </c>
      <c r="AG150" s="728">
        <v>40995</v>
      </c>
      <c r="AH150" s="727">
        <v>4.9399999999999995</v>
      </c>
      <c r="AJ150" s="728">
        <v>40997</v>
      </c>
      <c r="AK150" s="727">
        <v>0.78300000000000003</v>
      </c>
      <c r="AM150" s="728">
        <v>40994</v>
      </c>
      <c r="AN150" s="727">
        <v>0.47265000000000001</v>
      </c>
      <c r="AP150" s="728">
        <v>40994</v>
      </c>
      <c r="AQ150" s="727">
        <v>0.10667</v>
      </c>
      <c r="AS150" s="728">
        <v>42563</v>
      </c>
      <c r="AT150" s="727">
        <v>1333.1</v>
      </c>
      <c r="AV150" s="728">
        <v>42564</v>
      </c>
      <c r="AW150" s="727">
        <v>49.79</v>
      </c>
      <c r="BL150" s="728"/>
      <c r="BM150" s="728"/>
      <c r="BN150" s="728"/>
      <c r="BO150" s="728"/>
      <c r="BP150" s="728"/>
      <c r="BS150" s="728"/>
      <c r="BV150" s="728"/>
      <c r="BY150" s="728"/>
      <c r="CB150" s="728"/>
      <c r="CE150" s="728"/>
      <c r="CH150" s="728"/>
      <c r="CK150" s="728"/>
      <c r="CO150" s="728"/>
      <c r="CV150" s="728"/>
      <c r="CY150" s="728"/>
      <c r="DB150" s="728"/>
      <c r="DE150" s="728"/>
      <c r="DH150" s="728"/>
      <c r="DK150" s="728"/>
      <c r="DN150" s="728"/>
      <c r="DQ150" s="728"/>
      <c r="DT150" s="728"/>
      <c r="DW150" s="728"/>
      <c r="DZ150" s="728"/>
      <c r="EC150" s="728"/>
      <c r="EF150" s="728"/>
      <c r="EI150" s="728"/>
    </row>
    <row r="151" spans="1:139">
      <c r="A151" s="727">
        <v>134.50000000000003</v>
      </c>
      <c r="B151" s="727">
        <v>57.2</v>
      </c>
      <c r="C151" s="727">
        <v>77.300000000000011</v>
      </c>
      <c r="E151" s="728">
        <v>42563</v>
      </c>
      <c r="F151" s="727">
        <v>1.7010000000000001</v>
      </c>
      <c r="H151" s="728">
        <v>42564</v>
      </c>
      <c r="I151" s="727">
        <v>2.2160000000000002</v>
      </c>
      <c r="K151" s="728">
        <v>42564</v>
      </c>
      <c r="L151" s="727">
        <v>2.8650000000000002</v>
      </c>
      <c r="O151" s="728">
        <v>42557</v>
      </c>
      <c r="P151" s="727">
        <v>1689.92</v>
      </c>
      <c r="R151" s="728">
        <v>42556</v>
      </c>
      <c r="S151" s="727">
        <v>17840.62</v>
      </c>
      <c r="U151" s="728">
        <v>42178</v>
      </c>
      <c r="V151" s="727">
        <v>11542.54</v>
      </c>
      <c r="X151" s="728">
        <v>42178</v>
      </c>
      <c r="Y151" s="727">
        <v>23567.25</v>
      </c>
      <c r="AA151" s="728">
        <v>42180</v>
      </c>
      <c r="AB151" s="727">
        <v>5041.71</v>
      </c>
      <c r="AD151" s="728">
        <v>42167</v>
      </c>
      <c r="AE151" s="727">
        <v>20407.080000000002</v>
      </c>
      <c r="AG151" s="728">
        <v>40994</v>
      </c>
      <c r="AH151" s="727">
        <v>4.9399999999999995</v>
      </c>
      <c r="AJ151" s="728">
        <v>40996</v>
      </c>
      <c r="AK151" s="727">
        <v>0.78700000000000003</v>
      </c>
      <c r="AM151" s="728">
        <v>40991</v>
      </c>
      <c r="AN151" s="727">
        <v>0.47315000000000002</v>
      </c>
      <c r="AP151" s="728">
        <v>40991</v>
      </c>
      <c r="AQ151" s="727">
        <v>0.10582999999999999</v>
      </c>
      <c r="AS151" s="728">
        <v>42562</v>
      </c>
      <c r="AT151" s="727">
        <v>1355.4</v>
      </c>
      <c r="AV151" s="728">
        <v>42563</v>
      </c>
      <c r="AW151" s="727">
        <v>51.98</v>
      </c>
      <c r="BL151" s="728"/>
      <c r="BM151" s="728"/>
      <c r="BN151" s="728"/>
      <c r="BO151" s="728"/>
      <c r="BP151" s="728"/>
      <c r="BS151" s="728"/>
      <c r="BV151" s="728"/>
      <c r="BY151" s="728"/>
      <c r="CB151" s="728"/>
      <c r="CE151" s="728"/>
      <c r="CH151" s="728"/>
      <c r="CK151" s="728"/>
      <c r="CO151" s="728"/>
      <c r="CV151" s="728"/>
      <c r="CY151" s="728"/>
      <c r="DB151" s="728"/>
      <c r="DE151" s="728"/>
      <c r="DH151" s="728"/>
      <c r="DK151" s="728"/>
      <c r="DN151" s="728"/>
      <c r="DQ151" s="728"/>
      <c r="DT151" s="728"/>
      <c r="DW151" s="728"/>
      <c r="DZ151" s="728"/>
      <c r="EC151" s="728"/>
      <c r="EF151" s="728"/>
      <c r="EI151" s="728"/>
    </row>
    <row r="152" spans="1:139">
      <c r="A152" s="727">
        <v>124.2</v>
      </c>
      <c r="B152" s="727">
        <v>50.899999999999991</v>
      </c>
      <c r="C152" s="727">
        <v>73.300000000000011</v>
      </c>
      <c r="E152" s="728">
        <v>42562</v>
      </c>
      <c r="F152" s="727">
        <v>1.7</v>
      </c>
      <c r="H152" s="728">
        <v>42563</v>
      </c>
      <c r="I152" s="727">
        <v>2.19</v>
      </c>
      <c r="K152" s="728">
        <v>42563</v>
      </c>
      <c r="L152" s="727">
        <v>2.8490000000000002</v>
      </c>
      <c r="O152" s="728">
        <v>42556</v>
      </c>
      <c r="P152" s="727">
        <v>1715.95</v>
      </c>
      <c r="R152" s="728">
        <v>42552</v>
      </c>
      <c r="S152" s="727">
        <v>17949.37</v>
      </c>
      <c r="U152" s="728">
        <v>42177</v>
      </c>
      <c r="V152" s="727">
        <v>11460.5</v>
      </c>
      <c r="X152" s="728">
        <v>42177</v>
      </c>
      <c r="Y152" s="727">
        <v>23485.95</v>
      </c>
      <c r="AA152" s="728">
        <v>42179</v>
      </c>
      <c r="AB152" s="727">
        <v>5045.3500000000004</v>
      </c>
      <c r="AD152" s="728">
        <v>42166</v>
      </c>
      <c r="AE152" s="727">
        <v>20382.97</v>
      </c>
      <c r="AG152" s="728">
        <v>40991</v>
      </c>
      <c r="AH152" s="727">
        <v>4.9399999999999995</v>
      </c>
      <c r="AJ152" s="728">
        <v>40995</v>
      </c>
      <c r="AK152" s="727">
        <v>0.79400000000000004</v>
      </c>
      <c r="AM152" s="728">
        <v>40990</v>
      </c>
      <c r="AN152" s="727">
        <v>0.47365000000000002</v>
      </c>
      <c r="AP152" s="728">
        <v>40990</v>
      </c>
      <c r="AQ152" s="727">
        <v>0.10582999999999999</v>
      </c>
      <c r="AS152" s="728">
        <v>42559</v>
      </c>
      <c r="AT152" s="727">
        <v>1366.33</v>
      </c>
      <c r="AV152" s="728">
        <v>42562</v>
      </c>
      <c r="AW152" s="727">
        <v>50.08</v>
      </c>
      <c r="BL152" s="728"/>
      <c r="BM152" s="728"/>
      <c r="BN152" s="728"/>
      <c r="BO152" s="728"/>
      <c r="BP152" s="728"/>
      <c r="BS152" s="728"/>
      <c r="BV152" s="728"/>
      <c r="BY152" s="728"/>
      <c r="CB152" s="728"/>
      <c r="CE152" s="728"/>
      <c r="CH152" s="728"/>
      <c r="CK152" s="728"/>
      <c r="CO152" s="728"/>
      <c r="CV152" s="728"/>
      <c r="CY152" s="728"/>
      <c r="DB152" s="728"/>
      <c r="DE152" s="728"/>
      <c r="DH152" s="728"/>
      <c r="DK152" s="728"/>
      <c r="DN152" s="728"/>
      <c r="DQ152" s="728"/>
      <c r="DT152" s="728"/>
      <c r="DW152" s="728"/>
      <c r="DZ152" s="728"/>
      <c r="EC152" s="728"/>
      <c r="EF152" s="728"/>
      <c r="EI152" s="728"/>
    </row>
    <row r="153" spans="1:139">
      <c r="A153" s="727">
        <v>121.50000000000003</v>
      </c>
      <c r="B153" s="727">
        <v>51.200000000000045</v>
      </c>
      <c r="C153" s="727">
        <v>70.299999999999983</v>
      </c>
      <c r="E153" s="728">
        <v>42559</v>
      </c>
      <c r="F153" s="727">
        <v>1.698</v>
      </c>
      <c r="H153" s="728">
        <v>42562</v>
      </c>
      <c r="I153" s="727">
        <v>2.1850000000000001</v>
      </c>
      <c r="K153" s="728">
        <v>42562</v>
      </c>
      <c r="L153" s="727">
        <v>2.843</v>
      </c>
      <c r="O153" s="728">
        <v>42555</v>
      </c>
      <c r="P153" s="727">
        <v>1724.5</v>
      </c>
      <c r="R153" s="728">
        <v>42551</v>
      </c>
      <c r="S153" s="727">
        <v>17929.990000000002</v>
      </c>
      <c r="U153" s="728">
        <v>42174</v>
      </c>
      <c r="V153" s="727">
        <v>11040.1</v>
      </c>
      <c r="X153" s="728">
        <v>42174</v>
      </c>
      <c r="Y153" s="727">
        <v>22699.37</v>
      </c>
      <c r="AA153" s="728">
        <v>42178</v>
      </c>
      <c r="AB153" s="727">
        <v>5057.68</v>
      </c>
      <c r="AD153" s="728">
        <v>42165</v>
      </c>
      <c r="AE153" s="727">
        <v>20046.36</v>
      </c>
      <c r="AG153" s="728">
        <v>40990</v>
      </c>
      <c r="AH153" s="727">
        <v>4.95</v>
      </c>
      <c r="AJ153" s="728">
        <v>40994</v>
      </c>
      <c r="AK153" s="727">
        <v>0.8</v>
      </c>
      <c r="AM153" s="728">
        <v>40989</v>
      </c>
      <c r="AN153" s="727">
        <v>0.47415000000000002</v>
      </c>
      <c r="AP153" s="728">
        <v>40989</v>
      </c>
      <c r="AQ153" s="727">
        <v>0.10417</v>
      </c>
      <c r="AS153" s="728">
        <v>42558</v>
      </c>
      <c r="AT153" s="727">
        <v>1360.45</v>
      </c>
      <c r="AV153" s="728">
        <v>42559</v>
      </c>
      <c r="AW153" s="727">
        <v>50.32</v>
      </c>
      <c r="BL153" s="728"/>
      <c r="BM153" s="728"/>
      <c r="BN153" s="728"/>
      <c r="BO153" s="728"/>
      <c r="BP153" s="728"/>
      <c r="BS153" s="728"/>
      <c r="BV153" s="728"/>
      <c r="BY153" s="728"/>
      <c r="CB153" s="728"/>
      <c r="CE153" s="728"/>
      <c r="CH153" s="728"/>
      <c r="CK153" s="728"/>
      <c r="CO153" s="728"/>
      <c r="CV153" s="728"/>
      <c r="CY153" s="728"/>
      <c r="DB153" s="728"/>
      <c r="DE153" s="728"/>
      <c r="DH153" s="728"/>
      <c r="DK153" s="728"/>
      <c r="DN153" s="728"/>
      <c r="DQ153" s="728"/>
      <c r="DT153" s="728"/>
      <c r="DW153" s="728"/>
      <c r="DZ153" s="728"/>
      <c r="EC153" s="728"/>
      <c r="EF153" s="728"/>
      <c r="EI153" s="728"/>
    </row>
    <row r="154" spans="1:139">
      <c r="A154" s="727">
        <v>121.8</v>
      </c>
      <c r="B154" s="727">
        <v>51.000000000000021</v>
      </c>
      <c r="C154" s="727">
        <v>70.799999999999969</v>
      </c>
      <c r="E154" s="728">
        <v>42558</v>
      </c>
      <c r="F154" s="727">
        <v>1.6970000000000001</v>
      </c>
      <c r="H154" s="728">
        <v>42559</v>
      </c>
      <c r="I154" s="727">
        <v>2.2149999999999999</v>
      </c>
      <c r="K154" s="728">
        <v>42559</v>
      </c>
      <c r="L154" s="727">
        <v>2.8820000000000001</v>
      </c>
      <c r="O154" s="728">
        <v>42552</v>
      </c>
      <c r="P154" s="727">
        <v>1744.56</v>
      </c>
      <c r="R154" s="728">
        <v>42550</v>
      </c>
      <c r="S154" s="727">
        <v>17694.68</v>
      </c>
      <c r="U154" s="728">
        <v>42173</v>
      </c>
      <c r="V154" s="727">
        <v>11100.3</v>
      </c>
      <c r="X154" s="728">
        <v>42173</v>
      </c>
      <c r="Y154" s="727">
        <v>22460.02</v>
      </c>
      <c r="AA154" s="728">
        <v>42177</v>
      </c>
      <c r="AB154" s="727">
        <v>4998.6099999999997</v>
      </c>
      <c r="AD154" s="728">
        <v>42164</v>
      </c>
      <c r="AE154" s="727">
        <v>20096.3</v>
      </c>
      <c r="AG154" s="728">
        <v>40989</v>
      </c>
      <c r="AH154" s="727">
        <v>4.95</v>
      </c>
      <c r="AJ154" s="728">
        <v>40991</v>
      </c>
      <c r="AK154" s="727">
        <v>0.80800000000000005</v>
      </c>
      <c r="AM154" s="728">
        <v>40988</v>
      </c>
      <c r="AN154" s="727">
        <v>0.47415000000000002</v>
      </c>
      <c r="AP154" s="728">
        <v>40988</v>
      </c>
      <c r="AQ154" s="727">
        <v>0.10417</v>
      </c>
      <c r="AS154" s="728">
        <v>42557</v>
      </c>
      <c r="AT154" s="727">
        <v>1363.78</v>
      </c>
      <c r="AV154" s="728">
        <v>42558</v>
      </c>
      <c r="AW154" s="727">
        <v>49.88</v>
      </c>
      <c r="BL154" s="728"/>
      <c r="BM154" s="728"/>
      <c r="BN154" s="728"/>
      <c r="BO154" s="728"/>
      <c r="BP154" s="728"/>
      <c r="BS154" s="728"/>
      <c r="BV154" s="728"/>
      <c r="BY154" s="728"/>
      <c r="CB154" s="728"/>
      <c r="CE154" s="728"/>
      <c r="CH154" s="728"/>
      <c r="CK154" s="728"/>
      <c r="CO154" s="728"/>
      <c r="CV154" s="728"/>
      <c r="CY154" s="728"/>
      <c r="DB154" s="728"/>
      <c r="DE154" s="728"/>
      <c r="DH154" s="728"/>
      <c r="DK154" s="728"/>
      <c r="DN154" s="728"/>
      <c r="DQ154" s="728"/>
      <c r="DT154" s="728"/>
      <c r="DW154" s="728"/>
      <c r="DZ154" s="728"/>
      <c r="EC154" s="728"/>
      <c r="EF154" s="728"/>
      <c r="EI154" s="728"/>
    </row>
    <row r="155" spans="1:139">
      <c r="A155" s="727">
        <v>120.30000000000001</v>
      </c>
      <c r="B155" s="727">
        <v>49.6</v>
      </c>
      <c r="C155" s="727">
        <v>70.7</v>
      </c>
      <c r="E155" s="728">
        <v>42557</v>
      </c>
      <c r="F155" s="727">
        <v>1.6830000000000001</v>
      </c>
      <c r="H155" s="728">
        <v>42558</v>
      </c>
      <c r="I155" s="727">
        <v>2.2560000000000002</v>
      </c>
      <c r="K155" s="728">
        <v>42558</v>
      </c>
      <c r="L155" s="727">
        <v>2.9279999999999999</v>
      </c>
      <c r="O155" s="728">
        <v>42551</v>
      </c>
      <c r="P155" s="727">
        <v>1750.69</v>
      </c>
      <c r="R155" s="728">
        <v>42549</v>
      </c>
      <c r="S155" s="727">
        <v>17409.72</v>
      </c>
      <c r="U155" s="728">
        <v>42172</v>
      </c>
      <c r="V155" s="727">
        <v>10978.01</v>
      </c>
      <c r="X155" s="728">
        <v>42172</v>
      </c>
      <c r="Y155" s="727">
        <v>22225.06</v>
      </c>
      <c r="AA155" s="728">
        <v>42174</v>
      </c>
      <c r="AB155" s="727">
        <v>4815.37</v>
      </c>
      <c r="AD155" s="728">
        <v>42163</v>
      </c>
      <c r="AE155" s="727">
        <v>20457.189999999999</v>
      </c>
      <c r="AG155" s="728">
        <v>40988</v>
      </c>
      <c r="AH155" s="727">
        <v>4.95</v>
      </c>
      <c r="AJ155" s="728">
        <v>40990</v>
      </c>
      <c r="AK155" s="727">
        <v>0.81699999999999995</v>
      </c>
      <c r="AM155" s="728">
        <v>40987</v>
      </c>
      <c r="AN155" s="727">
        <v>0.47365000000000002</v>
      </c>
      <c r="AP155" s="728">
        <v>40987</v>
      </c>
      <c r="AQ155" s="727">
        <v>0.10417</v>
      </c>
      <c r="AS155" s="728">
        <v>42556</v>
      </c>
      <c r="AT155" s="727">
        <v>1356.45</v>
      </c>
      <c r="AV155" s="728">
        <v>42557</v>
      </c>
      <c r="AW155" s="727">
        <v>52.11</v>
      </c>
      <c r="BL155" s="728"/>
      <c r="BM155" s="728"/>
      <c r="BN155" s="728"/>
      <c r="BO155" s="728"/>
      <c r="BP155" s="728"/>
      <c r="BS155" s="728"/>
      <c r="BV155" s="728"/>
      <c r="BY155" s="728"/>
      <c r="CB155" s="728"/>
      <c r="CE155" s="728"/>
      <c r="CH155" s="728"/>
      <c r="CK155" s="728"/>
      <c r="CO155" s="728"/>
      <c r="CV155" s="728"/>
      <c r="CY155" s="728"/>
      <c r="DB155" s="728"/>
      <c r="DE155" s="728"/>
      <c r="DH155" s="728"/>
      <c r="DK155" s="728"/>
      <c r="DN155" s="728"/>
      <c r="DQ155" s="728"/>
      <c r="DT155" s="728"/>
      <c r="DW155" s="728"/>
      <c r="DZ155" s="728"/>
      <c r="EC155" s="728"/>
      <c r="EF155" s="728"/>
      <c r="EI155" s="728"/>
    </row>
    <row r="156" spans="1:139">
      <c r="A156" s="727">
        <v>133.9</v>
      </c>
      <c r="B156" s="727">
        <v>52.099999999999994</v>
      </c>
      <c r="C156" s="727">
        <v>81.800000000000011</v>
      </c>
      <c r="E156" s="728">
        <v>42556</v>
      </c>
      <c r="F156" s="727">
        <v>1.671</v>
      </c>
      <c r="H156" s="728">
        <v>42557</v>
      </c>
      <c r="I156" s="727">
        <v>2.202</v>
      </c>
      <c r="K156" s="728">
        <v>42557</v>
      </c>
      <c r="L156" s="727">
        <v>2.8919999999999999</v>
      </c>
      <c r="O156" s="728">
        <v>42550</v>
      </c>
      <c r="P156" s="727">
        <v>1756.2</v>
      </c>
      <c r="R156" s="728">
        <v>42548</v>
      </c>
      <c r="S156" s="727">
        <v>17140.240000000002</v>
      </c>
      <c r="U156" s="728">
        <v>42171</v>
      </c>
      <c r="V156" s="727">
        <v>11044.01</v>
      </c>
      <c r="X156" s="728">
        <v>42171</v>
      </c>
      <c r="Y156" s="727">
        <v>22383.48</v>
      </c>
      <c r="AA156" s="728">
        <v>42173</v>
      </c>
      <c r="AB156" s="727">
        <v>4803.4799999999996</v>
      </c>
      <c r="AD156" s="728">
        <v>42160</v>
      </c>
      <c r="AE156" s="727">
        <v>20460.900000000001</v>
      </c>
      <c r="AG156" s="728">
        <v>40987</v>
      </c>
      <c r="AH156" s="727">
        <v>4.95</v>
      </c>
      <c r="AJ156" s="728">
        <v>40989</v>
      </c>
      <c r="AK156" s="727">
        <v>0.82399999999999995</v>
      </c>
      <c r="AM156" s="728">
        <v>40984</v>
      </c>
      <c r="AN156" s="727">
        <v>0.47365000000000002</v>
      </c>
      <c r="AP156" s="728">
        <v>40984</v>
      </c>
      <c r="AQ156" s="727">
        <v>0.10249999999999999</v>
      </c>
      <c r="AS156" s="728">
        <v>42555</v>
      </c>
      <c r="AT156" s="727">
        <v>1350.79</v>
      </c>
      <c r="AV156" s="728">
        <v>42556</v>
      </c>
      <c r="AW156" s="727">
        <v>51.21</v>
      </c>
      <c r="BL156" s="728"/>
      <c r="BM156" s="728"/>
      <c r="BN156" s="728"/>
      <c r="BO156" s="728"/>
      <c r="BP156" s="728"/>
      <c r="BS156" s="728"/>
      <c r="BV156" s="728"/>
      <c r="BY156" s="728"/>
      <c r="CB156" s="728"/>
      <c r="CE156" s="728"/>
      <c r="CH156" s="728"/>
      <c r="CK156" s="728"/>
      <c r="CO156" s="728"/>
      <c r="CV156" s="728"/>
      <c r="CY156" s="728"/>
      <c r="DB156" s="728"/>
      <c r="DE156" s="728"/>
      <c r="DH156" s="728"/>
      <c r="DK156" s="728"/>
      <c r="DN156" s="728"/>
      <c r="DQ156" s="728"/>
      <c r="DT156" s="728"/>
      <c r="DW156" s="728"/>
      <c r="DZ156" s="728"/>
      <c r="EC156" s="728"/>
      <c r="EF156" s="728"/>
      <c r="EI156" s="728"/>
    </row>
    <row r="157" spans="1:139">
      <c r="A157" s="727">
        <v>135.6</v>
      </c>
      <c r="B157" s="727">
        <v>52.099999999999994</v>
      </c>
      <c r="C157" s="727">
        <v>83.5</v>
      </c>
      <c r="E157" s="728">
        <v>42555</v>
      </c>
      <c r="F157" s="727">
        <v>1.6850000000000001</v>
      </c>
      <c r="H157" s="728">
        <v>42556</v>
      </c>
      <c r="I157" s="727">
        <v>2.161</v>
      </c>
      <c r="K157" s="728">
        <v>42556</v>
      </c>
      <c r="L157" s="727">
        <v>2.8479999999999999</v>
      </c>
      <c r="O157" s="728">
        <v>42549</v>
      </c>
      <c r="P157" s="727">
        <v>1751.81</v>
      </c>
      <c r="R157" s="728">
        <v>42545</v>
      </c>
      <c r="S157" s="727">
        <v>17400.75</v>
      </c>
      <c r="U157" s="728">
        <v>42170</v>
      </c>
      <c r="V157" s="727">
        <v>10984.97</v>
      </c>
      <c r="X157" s="728">
        <v>42170</v>
      </c>
      <c r="Y157" s="727">
        <v>22328.03</v>
      </c>
      <c r="AA157" s="728">
        <v>42172</v>
      </c>
      <c r="AB157" s="727">
        <v>4790.62</v>
      </c>
      <c r="AD157" s="728">
        <v>42159</v>
      </c>
      <c r="AE157" s="727">
        <v>20488.189999999999</v>
      </c>
      <c r="AG157" s="728">
        <v>40984</v>
      </c>
      <c r="AH157" s="727">
        <v>4.95</v>
      </c>
      <c r="AJ157" s="728">
        <v>40988</v>
      </c>
      <c r="AK157" s="727">
        <v>0.83199999999999996</v>
      </c>
      <c r="AM157" s="728">
        <v>40983</v>
      </c>
      <c r="AN157" s="727">
        <v>0.47365000000000002</v>
      </c>
      <c r="AP157" s="728">
        <v>40983</v>
      </c>
      <c r="AQ157" s="727">
        <v>9.9169999999999994E-2</v>
      </c>
      <c r="AS157" s="728">
        <v>42552</v>
      </c>
      <c r="AT157" s="727">
        <v>1341.35</v>
      </c>
      <c r="AV157" s="728">
        <v>42555</v>
      </c>
      <c r="AW157" s="727">
        <v>53.14</v>
      </c>
      <c r="BL157" s="728"/>
      <c r="BM157" s="728"/>
      <c r="BN157" s="728"/>
      <c r="BO157" s="728"/>
      <c r="BP157" s="728"/>
      <c r="BS157" s="728"/>
      <c r="BV157" s="728"/>
      <c r="BY157" s="728"/>
      <c r="CB157" s="728"/>
      <c r="CE157" s="728"/>
      <c r="CH157" s="728"/>
      <c r="CK157" s="728"/>
      <c r="CO157" s="728"/>
      <c r="CV157" s="728"/>
      <c r="CY157" s="728"/>
      <c r="DB157" s="728"/>
      <c r="DE157" s="728"/>
      <c r="DH157" s="728"/>
      <c r="DK157" s="728"/>
      <c r="DN157" s="728"/>
      <c r="DQ157" s="728"/>
      <c r="DT157" s="728"/>
      <c r="DW157" s="728"/>
      <c r="DZ157" s="728"/>
      <c r="EC157" s="728"/>
      <c r="EF157" s="728"/>
      <c r="EI157" s="728"/>
    </row>
    <row r="158" spans="1:139">
      <c r="A158" s="727">
        <v>137.29999999999998</v>
      </c>
      <c r="B158" s="727">
        <v>50.59999999999998</v>
      </c>
      <c r="C158" s="727">
        <v>86.7</v>
      </c>
      <c r="E158" s="728">
        <v>42552</v>
      </c>
      <c r="F158" s="727">
        <v>1.6539999999999999</v>
      </c>
      <c r="H158" s="728">
        <v>42555</v>
      </c>
      <c r="I158" s="727">
        <v>2.2029999999999998</v>
      </c>
      <c r="K158" s="728">
        <v>42555</v>
      </c>
      <c r="L158" s="727">
        <v>2.899</v>
      </c>
      <c r="O158" s="728">
        <v>42548</v>
      </c>
      <c r="P158" s="727">
        <v>1732.19</v>
      </c>
      <c r="R158" s="728">
        <v>42544</v>
      </c>
      <c r="S158" s="727">
        <v>18011.07</v>
      </c>
      <c r="U158" s="728">
        <v>42167</v>
      </c>
      <c r="V158" s="727">
        <v>11196.49</v>
      </c>
      <c r="X158" s="728">
        <v>42167</v>
      </c>
      <c r="Y158" s="727">
        <v>22877.81</v>
      </c>
      <c r="AA158" s="728">
        <v>42171</v>
      </c>
      <c r="AB158" s="727">
        <v>4839.8599999999997</v>
      </c>
      <c r="AD158" s="728">
        <v>42158</v>
      </c>
      <c r="AE158" s="727">
        <v>20473.509999999998</v>
      </c>
      <c r="AG158" s="728">
        <v>40983</v>
      </c>
      <c r="AH158" s="727">
        <v>4.9399999999999995</v>
      </c>
      <c r="AJ158" s="728">
        <v>40987</v>
      </c>
      <c r="AK158" s="727">
        <v>0.84199999999999997</v>
      </c>
      <c r="AM158" s="728">
        <v>40982</v>
      </c>
      <c r="AN158" s="727">
        <v>0.47365000000000002</v>
      </c>
      <c r="AP158" s="728">
        <v>40982</v>
      </c>
      <c r="AQ158" s="727">
        <v>9.7500000000000003E-2</v>
      </c>
      <c r="AS158" s="728">
        <v>42551</v>
      </c>
      <c r="AT158" s="727">
        <v>1321.9</v>
      </c>
      <c r="AV158" s="728">
        <v>42552</v>
      </c>
      <c r="AW158" s="727">
        <v>53.32</v>
      </c>
      <c r="BL158" s="728"/>
      <c r="BM158" s="728"/>
      <c r="BN158" s="728"/>
      <c r="BO158" s="728"/>
      <c r="BP158" s="728"/>
      <c r="BS158" s="728"/>
      <c r="BV158" s="728"/>
      <c r="BY158" s="728"/>
      <c r="CB158" s="728"/>
      <c r="CE158" s="728"/>
      <c r="CH158" s="728"/>
      <c r="CK158" s="728"/>
      <c r="CO158" s="728"/>
      <c r="CV158" s="728"/>
      <c r="CY158" s="728"/>
      <c r="DB158" s="728"/>
      <c r="DE158" s="728"/>
      <c r="DH158" s="728"/>
      <c r="DK158" s="728"/>
      <c r="DN158" s="728"/>
      <c r="DQ158" s="728"/>
      <c r="DT158" s="728"/>
      <c r="DW158" s="728"/>
      <c r="DZ158" s="728"/>
      <c r="EC158" s="728"/>
      <c r="EF158" s="728"/>
      <c r="EI158" s="728"/>
    </row>
    <row r="159" spans="1:139">
      <c r="A159" s="727">
        <v>138.9</v>
      </c>
      <c r="B159" s="727">
        <v>50.900000000000034</v>
      </c>
      <c r="C159" s="727">
        <v>87.999999999999972</v>
      </c>
      <c r="E159" s="728">
        <v>42551</v>
      </c>
      <c r="F159" s="727">
        <v>1.65</v>
      </c>
      <c r="H159" s="728">
        <v>42552</v>
      </c>
      <c r="I159" s="727">
        <v>2.1970000000000001</v>
      </c>
      <c r="K159" s="728">
        <v>42552</v>
      </c>
      <c r="L159" s="727">
        <v>2.883</v>
      </c>
      <c r="O159" s="728">
        <v>42545</v>
      </c>
      <c r="P159" s="727">
        <v>1769.67</v>
      </c>
      <c r="R159" s="728">
        <v>42543</v>
      </c>
      <c r="S159" s="727">
        <v>17780.830000000002</v>
      </c>
      <c r="U159" s="728">
        <v>42166</v>
      </c>
      <c r="V159" s="727">
        <v>11332.78</v>
      </c>
      <c r="X159" s="728">
        <v>42166</v>
      </c>
      <c r="Y159" s="727">
        <v>23172.34</v>
      </c>
      <c r="AA159" s="728">
        <v>42170</v>
      </c>
      <c r="AB159" s="727">
        <v>4815.3599999999997</v>
      </c>
      <c r="AD159" s="728">
        <v>42157</v>
      </c>
      <c r="AE159" s="727">
        <v>20543.189999999999</v>
      </c>
      <c r="AG159" s="728">
        <v>40982</v>
      </c>
      <c r="AH159" s="727">
        <v>4.95</v>
      </c>
      <c r="AJ159" s="728">
        <v>40984</v>
      </c>
      <c r="AK159" s="727">
        <v>0.85299999999999998</v>
      </c>
      <c r="AM159" s="728">
        <v>40981</v>
      </c>
      <c r="AN159" s="727">
        <v>0.47365000000000002</v>
      </c>
      <c r="AP159" s="728">
        <v>40981</v>
      </c>
      <c r="AQ159" s="727">
        <v>9.5000000000000001E-2</v>
      </c>
      <c r="AS159" s="728">
        <v>42550</v>
      </c>
      <c r="AT159" s="727">
        <v>1319.15</v>
      </c>
      <c r="AV159" s="728">
        <v>42551</v>
      </c>
      <c r="AW159" s="727">
        <v>52.39</v>
      </c>
      <c r="BL159" s="728"/>
      <c r="BM159" s="728"/>
      <c r="BN159" s="728"/>
      <c r="BO159" s="728"/>
      <c r="BP159" s="728"/>
      <c r="BS159" s="728"/>
      <c r="BV159" s="728"/>
      <c r="BY159" s="728"/>
      <c r="CB159" s="728"/>
      <c r="CE159" s="728"/>
      <c r="CH159" s="728"/>
      <c r="CK159" s="728"/>
      <c r="CO159" s="728"/>
      <c r="CV159" s="728"/>
      <c r="CY159" s="728"/>
      <c r="DB159" s="728"/>
      <c r="DE159" s="728"/>
      <c r="DH159" s="728"/>
      <c r="DK159" s="728"/>
      <c r="DN159" s="728"/>
      <c r="DQ159" s="728"/>
      <c r="DT159" s="728"/>
      <c r="DW159" s="728"/>
      <c r="DZ159" s="728"/>
      <c r="EC159" s="728"/>
      <c r="EF159" s="728"/>
      <c r="EI159" s="728"/>
    </row>
    <row r="160" spans="1:139">
      <c r="A160" s="727">
        <v>137.89999999999998</v>
      </c>
      <c r="B160" s="727">
        <v>49.399999999999977</v>
      </c>
      <c r="C160" s="727">
        <v>88.5</v>
      </c>
      <c r="E160" s="728">
        <v>42550</v>
      </c>
      <c r="F160" s="727">
        <v>1.673</v>
      </c>
      <c r="H160" s="728">
        <v>42551</v>
      </c>
      <c r="I160" s="727">
        <v>2.214</v>
      </c>
      <c r="K160" s="728">
        <v>42551</v>
      </c>
      <c r="L160" s="727">
        <v>2.91</v>
      </c>
      <c r="O160" s="728">
        <v>42544</v>
      </c>
      <c r="P160" s="727">
        <v>1853.71</v>
      </c>
      <c r="R160" s="728">
        <v>42542</v>
      </c>
      <c r="S160" s="727">
        <v>17829.73</v>
      </c>
      <c r="U160" s="728">
        <v>42165</v>
      </c>
      <c r="V160" s="727">
        <v>11265.39</v>
      </c>
      <c r="X160" s="728">
        <v>42165</v>
      </c>
      <c r="Y160" s="727">
        <v>23091.49</v>
      </c>
      <c r="AA160" s="728">
        <v>42167</v>
      </c>
      <c r="AB160" s="727">
        <v>4901.1899999999996</v>
      </c>
      <c r="AD160" s="728">
        <v>42156</v>
      </c>
      <c r="AE160" s="727">
        <v>20569.87</v>
      </c>
      <c r="AG160" s="728">
        <v>40981</v>
      </c>
      <c r="AH160" s="727">
        <v>4.95</v>
      </c>
      <c r="AJ160" s="728">
        <v>40983</v>
      </c>
      <c r="AK160" s="727">
        <v>0.86199999999999999</v>
      </c>
      <c r="AM160" s="728">
        <v>40980</v>
      </c>
      <c r="AN160" s="727">
        <v>0.47355000000000003</v>
      </c>
      <c r="AP160" s="728">
        <v>40980</v>
      </c>
      <c r="AQ160" s="727">
        <v>9.3329999999999996E-2</v>
      </c>
      <c r="AS160" s="728">
        <v>42549</v>
      </c>
      <c r="AT160" s="727">
        <v>1311.79</v>
      </c>
      <c r="AV160" s="728">
        <v>42550</v>
      </c>
      <c r="AW160" s="727">
        <v>54.01</v>
      </c>
      <c r="BL160" s="728"/>
      <c r="BM160" s="728"/>
      <c r="BN160" s="728"/>
      <c r="BO160" s="728"/>
      <c r="BP160" s="728"/>
      <c r="BS160" s="728"/>
      <c r="BV160" s="728"/>
      <c r="BY160" s="728"/>
      <c r="CB160" s="728"/>
      <c r="CE160" s="728"/>
      <c r="CH160" s="728"/>
      <c r="CK160" s="728"/>
      <c r="CO160" s="728"/>
      <c r="CV160" s="728"/>
      <c r="CY160" s="728"/>
      <c r="DB160" s="728"/>
      <c r="DE160" s="728"/>
      <c r="DH160" s="728"/>
      <c r="DK160" s="728"/>
      <c r="DN160" s="728"/>
      <c r="DQ160" s="728"/>
      <c r="DT160" s="728"/>
      <c r="DW160" s="728"/>
      <c r="DZ160" s="728"/>
      <c r="EC160" s="728"/>
      <c r="EF160" s="728"/>
      <c r="EI160" s="728"/>
    </row>
    <row r="161" spans="1:139">
      <c r="A161" s="727">
        <v>141.60000000000002</v>
      </c>
      <c r="B161" s="727">
        <v>51.500000000000014</v>
      </c>
      <c r="C161" s="727">
        <v>90.100000000000009</v>
      </c>
      <c r="E161" s="728">
        <v>42549</v>
      </c>
      <c r="F161" s="727">
        <v>1.6840000000000002</v>
      </c>
      <c r="H161" s="728">
        <v>42550</v>
      </c>
      <c r="I161" s="727">
        <v>2.2509999999999999</v>
      </c>
      <c r="K161" s="728">
        <v>42550</v>
      </c>
      <c r="L161" s="727">
        <v>2.9319999999999999</v>
      </c>
      <c r="O161" s="728">
        <v>42543</v>
      </c>
      <c r="P161" s="727">
        <v>1823.03</v>
      </c>
      <c r="R161" s="728">
        <v>42541</v>
      </c>
      <c r="S161" s="727">
        <v>17804.87</v>
      </c>
      <c r="U161" s="728">
        <v>42164</v>
      </c>
      <c r="V161" s="727">
        <v>11001.29</v>
      </c>
      <c r="X161" s="728">
        <v>42164</v>
      </c>
      <c r="Y161" s="727">
        <v>22527.46</v>
      </c>
      <c r="AA161" s="728">
        <v>42166</v>
      </c>
      <c r="AB161" s="727">
        <v>4971.37</v>
      </c>
      <c r="AD161" s="728">
        <v>42153</v>
      </c>
      <c r="AE161" s="727">
        <v>20563.150000000001</v>
      </c>
      <c r="AG161" s="728">
        <v>40980</v>
      </c>
      <c r="AH161" s="727">
        <v>4.9399999999999995</v>
      </c>
      <c r="AJ161" s="728">
        <v>40982</v>
      </c>
      <c r="AK161" s="727">
        <v>0.871</v>
      </c>
      <c r="AM161" s="728">
        <v>40977</v>
      </c>
      <c r="AN161" s="727">
        <v>0.47355000000000003</v>
      </c>
      <c r="AP161" s="728">
        <v>40977</v>
      </c>
      <c r="AQ161" s="727">
        <v>9.3329999999999996E-2</v>
      </c>
      <c r="AS161" s="728">
        <v>42548</v>
      </c>
      <c r="AT161" s="727">
        <v>1324.6</v>
      </c>
      <c r="AV161" s="728">
        <v>42549</v>
      </c>
      <c r="AW161" s="727">
        <v>51.93</v>
      </c>
      <c r="BL161" s="728"/>
      <c r="BM161" s="728"/>
      <c r="BN161" s="728"/>
      <c r="BO161" s="728"/>
      <c r="BP161" s="728"/>
      <c r="BS161" s="728"/>
      <c r="BV161" s="728"/>
      <c r="BY161" s="728"/>
      <c r="CB161" s="728"/>
      <c r="CE161" s="728"/>
      <c r="CH161" s="728"/>
      <c r="CK161" s="728"/>
      <c r="CO161" s="728"/>
      <c r="CV161" s="728"/>
      <c r="CY161" s="728"/>
      <c r="DB161" s="728"/>
      <c r="DE161" s="728"/>
      <c r="DH161" s="728"/>
      <c r="DK161" s="728"/>
      <c r="DN161" s="728"/>
      <c r="DQ161" s="728"/>
      <c r="DT161" s="728"/>
      <c r="DW161" s="728"/>
      <c r="DZ161" s="728"/>
      <c r="EC161" s="728"/>
      <c r="EF161" s="728"/>
      <c r="EI161" s="728"/>
    </row>
    <row r="162" spans="1:139">
      <c r="A162" s="727">
        <v>134.30000000000001</v>
      </c>
      <c r="B162" s="727">
        <v>49.900000000000013</v>
      </c>
      <c r="C162" s="727">
        <v>84.399999999999991</v>
      </c>
      <c r="E162" s="728">
        <v>42548</v>
      </c>
      <c r="F162" s="727">
        <v>1.6919999999999999</v>
      </c>
      <c r="H162" s="728">
        <v>42549</v>
      </c>
      <c r="I162" s="727">
        <v>2.3159999999999998</v>
      </c>
      <c r="K162" s="728">
        <v>42549</v>
      </c>
      <c r="L162" s="727">
        <v>3.0059999999999998</v>
      </c>
      <c r="O162" s="728">
        <v>42542</v>
      </c>
      <c r="P162" s="727">
        <v>1802.61</v>
      </c>
      <c r="R162" s="728">
        <v>42538</v>
      </c>
      <c r="S162" s="727">
        <v>17675.16</v>
      </c>
      <c r="U162" s="728">
        <v>42163</v>
      </c>
      <c r="V162" s="727">
        <v>11064.92</v>
      </c>
      <c r="X162" s="728">
        <v>42163</v>
      </c>
      <c r="Y162" s="727">
        <v>22642.29</v>
      </c>
      <c r="AA162" s="728">
        <v>42165</v>
      </c>
      <c r="AB162" s="727">
        <v>4934.91</v>
      </c>
      <c r="AD162" s="728">
        <v>42152</v>
      </c>
      <c r="AE162" s="727">
        <v>20551.46</v>
      </c>
      <c r="AG162" s="728">
        <v>40977</v>
      </c>
      <c r="AH162" s="727">
        <v>4.9399999999999995</v>
      </c>
      <c r="AJ162" s="728">
        <v>40981</v>
      </c>
      <c r="AK162" s="727">
        <v>0.876</v>
      </c>
      <c r="AM162" s="728">
        <v>40976</v>
      </c>
      <c r="AN162" s="727">
        <v>0.47355000000000003</v>
      </c>
      <c r="AP162" s="728">
        <v>40976</v>
      </c>
      <c r="AQ162" s="727">
        <v>9.3329999999999996E-2</v>
      </c>
      <c r="AS162" s="728">
        <v>42545</v>
      </c>
      <c r="AT162" s="727">
        <v>1315.75</v>
      </c>
      <c r="AV162" s="728">
        <v>42548</v>
      </c>
      <c r="AW162" s="727">
        <v>50.31</v>
      </c>
      <c r="BL162" s="728"/>
      <c r="BM162" s="728"/>
      <c r="BN162" s="728"/>
      <c r="BO162" s="728"/>
      <c r="BP162" s="728"/>
      <c r="BS162" s="728"/>
      <c r="BV162" s="728"/>
      <c r="BY162" s="728"/>
      <c r="CB162" s="728"/>
      <c r="CE162" s="728"/>
      <c r="CH162" s="728"/>
      <c r="CK162" s="728"/>
      <c r="CO162" s="728"/>
      <c r="CV162" s="728"/>
      <c r="CY162" s="728"/>
      <c r="DB162" s="728"/>
      <c r="DE162" s="728"/>
      <c r="DH162" s="728"/>
      <c r="DK162" s="728"/>
      <c r="DN162" s="728"/>
      <c r="DQ162" s="728"/>
      <c r="DT162" s="728"/>
      <c r="DW162" s="728"/>
      <c r="DZ162" s="728"/>
      <c r="EC162" s="728"/>
      <c r="EF162" s="728"/>
      <c r="EI162" s="728"/>
    </row>
    <row r="163" spans="1:139">
      <c r="A163" s="727">
        <v>132.20000000000002</v>
      </c>
      <c r="B163" s="727">
        <v>51.499999999999972</v>
      </c>
      <c r="C163" s="727">
        <v>80.700000000000045</v>
      </c>
      <c r="E163" s="728">
        <v>42545</v>
      </c>
      <c r="F163" s="727">
        <v>1.776</v>
      </c>
      <c r="H163" s="728">
        <v>42548</v>
      </c>
      <c r="I163" s="727">
        <v>2.3660000000000001</v>
      </c>
      <c r="K163" s="728">
        <v>42548</v>
      </c>
      <c r="L163" s="727">
        <v>3.0569999999999999</v>
      </c>
      <c r="O163" s="728">
        <v>42541</v>
      </c>
      <c r="P163" s="727">
        <v>1793.83</v>
      </c>
      <c r="R163" s="728">
        <v>42537</v>
      </c>
      <c r="S163" s="727">
        <v>17733.099999999999</v>
      </c>
      <c r="U163" s="728">
        <v>42160</v>
      </c>
      <c r="V163" s="727">
        <v>11197.15</v>
      </c>
      <c r="X163" s="728">
        <v>42160</v>
      </c>
      <c r="Y163" s="727">
        <v>22847.34</v>
      </c>
      <c r="AA163" s="728">
        <v>42164</v>
      </c>
      <c r="AB163" s="727">
        <v>4850.22</v>
      </c>
      <c r="AD163" s="728">
        <v>42151</v>
      </c>
      <c r="AE163" s="727">
        <v>20472.580000000002</v>
      </c>
      <c r="AG163" s="728">
        <v>40976</v>
      </c>
      <c r="AH163" s="727">
        <v>4.95</v>
      </c>
      <c r="AJ163" s="728">
        <v>40980</v>
      </c>
      <c r="AK163" s="727">
        <v>0.88400000000000001</v>
      </c>
      <c r="AM163" s="728">
        <v>40975</v>
      </c>
      <c r="AN163" s="727">
        <v>0.47455000000000003</v>
      </c>
      <c r="AP163" s="728">
        <v>40975</v>
      </c>
      <c r="AQ163" s="727">
        <v>9.1670000000000001E-2</v>
      </c>
      <c r="AS163" s="728">
        <v>42544</v>
      </c>
      <c r="AT163" s="727">
        <v>1256.8399999999999</v>
      </c>
      <c r="AV163" s="728">
        <v>42545</v>
      </c>
      <c r="AW163" s="727">
        <v>51.36</v>
      </c>
      <c r="BL163" s="728"/>
      <c r="BM163" s="728"/>
      <c r="BN163" s="728"/>
      <c r="BO163" s="728"/>
      <c r="BP163" s="728"/>
      <c r="BS163" s="728"/>
      <c r="BV163" s="728"/>
      <c r="BY163" s="728"/>
      <c r="CB163" s="728"/>
      <c r="CE163" s="728"/>
      <c r="CH163" s="728"/>
      <c r="CK163" s="728"/>
      <c r="CO163" s="728"/>
      <c r="CV163" s="728"/>
      <c r="CY163" s="728"/>
      <c r="DB163" s="728"/>
      <c r="DE163" s="728"/>
      <c r="DH163" s="728"/>
      <c r="DK163" s="728"/>
      <c r="DN163" s="728"/>
      <c r="DQ163" s="728"/>
      <c r="DT163" s="728"/>
      <c r="DW163" s="728"/>
      <c r="DZ163" s="728"/>
      <c r="EC163" s="728"/>
      <c r="EF163" s="728"/>
      <c r="EI163" s="728"/>
    </row>
    <row r="164" spans="1:139">
      <c r="A164" s="727">
        <v>138.10000000000002</v>
      </c>
      <c r="B164" s="727">
        <v>52</v>
      </c>
      <c r="C164" s="727">
        <v>86.100000000000023</v>
      </c>
      <c r="E164" s="728">
        <v>42544</v>
      </c>
      <c r="F164" s="727">
        <v>1.7450000000000001</v>
      </c>
      <c r="H164" s="728">
        <v>42545</v>
      </c>
      <c r="I164" s="727">
        <v>2.496</v>
      </c>
      <c r="K164" s="728">
        <v>42545</v>
      </c>
      <c r="L164" s="727">
        <v>3.1789999999999998</v>
      </c>
      <c r="O164" s="728">
        <v>42538</v>
      </c>
      <c r="P164" s="727">
        <v>1754.45</v>
      </c>
      <c r="R164" s="728">
        <v>42536</v>
      </c>
      <c r="S164" s="727">
        <v>17640.169999999998</v>
      </c>
      <c r="U164" s="728">
        <v>42159</v>
      </c>
      <c r="V164" s="727">
        <v>11340.6</v>
      </c>
      <c r="X164" s="728">
        <v>42159</v>
      </c>
      <c r="Y164" s="727">
        <v>23336.5</v>
      </c>
      <c r="AA164" s="728">
        <v>42163</v>
      </c>
      <c r="AB164" s="727">
        <v>4857.66</v>
      </c>
      <c r="AD164" s="728">
        <v>42150</v>
      </c>
      <c r="AE164" s="727">
        <v>20437.48</v>
      </c>
      <c r="AG164" s="728">
        <v>40975</v>
      </c>
      <c r="AH164" s="727">
        <v>4.96</v>
      </c>
      <c r="AJ164" s="728">
        <v>40977</v>
      </c>
      <c r="AK164" s="727">
        <v>0.89400000000000002</v>
      </c>
      <c r="AM164" s="728">
        <v>40974</v>
      </c>
      <c r="AN164" s="727">
        <v>0.47455000000000003</v>
      </c>
      <c r="AP164" s="728">
        <v>40974</v>
      </c>
      <c r="AQ164" s="727">
        <v>9.1670000000000001E-2</v>
      </c>
      <c r="AS164" s="728">
        <v>42543</v>
      </c>
      <c r="AT164" s="727">
        <v>1266.22</v>
      </c>
      <c r="AV164" s="728">
        <v>42544</v>
      </c>
      <c r="AW164" s="727">
        <v>53.8</v>
      </c>
      <c r="BL164" s="728"/>
      <c r="BM164" s="728"/>
      <c r="BN164" s="728"/>
      <c r="BO164" s="728"/>
      <c r="BP164" s="728"/>
      <c r="BS164" s="728"/>
      <c r="BV164" s="728"/>
      <c r="BY164" s="728"/>
      <c r="CB164" s="728"/>
      <c r="CE164" s="728"/>
      <c r="CH164" s="728"/>
      <c r="CK164" s="728"/>
      <c r="CO164" s="728"/>
      <c r="CV164" s="728"/>
      <c r="CY164" s="728"/>
      <c r="DB164" s="728"/>
      <c r="DE164" s="728"/>
      <c r="DH164" s="728"/>
      <c r="DK164" s="728"/>
      <c r="DN164" s="728"/>
      <c r="DQ164" s="728"/>
      <c r="DT164" s="728"/>
      <c r="DW164" s="728"/>
      <c r="DZ164" s="728"/>
      <c r="EC164" s="728"/>
      <c r="EF164" s="728"/>
      <c r="EI164" s="728"/>
    </row>
    <row r="165" spans="1:139">
      <c r="A165" s="727">
        <v>135.20000000000005</v>
      </c>
      <c r="B165" s="727">
        <v>50.400000000000048</v>
      </c>
      <c r="C165" s="727">
        <v>84.799999999999983</v>
      </c>
      <c r="E165" s="728">
        <v>42543</v>
      </c>
      <c r="F165" s="727">
        <v>1.7749999999999999</v>
      </c>
      <c r="H165" s="728">
        <v>42544</v>
      </c>
      <c r="I165" s="727">
        <v>2.3639999999999999</v>
      </c>
      <c r="K165" s="728">
        <v>42544</v>
      </c>
      <c r="L165" s="727">
        <v>3.0070000000000001</v>
      </c>
      <c r="O165" s="728">
        <v>42537</v>
      </c>
      <c r="P165" s="727">
        <v>1733.48</v>
      </c>
      <c r="R165" s="728">
        <v>42535</v>
      </c>
      <c r="S165" s="727">
        <v>17674.82</v>
      </c>
      <c r="U165" s="728">
        <v>42158</v>
      </c>
      <c r="V165" s="727">
        <v>11419.62</v>
      </c>
      <c r="X165" s="728">
        <v>42158</v>
      </c>
      <c r="Y165" s="727">
        <v>23608.83</v>
      </c>
      <c r="AA165" s="728">
        <v>42160</v>
      </c>
      <c r="AB165" s="727">
        <v>4920.74</v>
      </c>
      <c r="AD165" s="728">
        <v>42149</v>
      </c>
      <c r="AE165" s="727">
        <v>20413.77</v>
      </c>
      <c r="AG165" s="728">
        <v>40974</v>
      </c>
      <c r="AH165" s="727">
        <v>4.95</v>
      </c>
      <c r="AJ165" s="728">
        <v>40976</v>
      </c>
      <c r="AK165" s="727">
        <v>0.90200000000000002</v>
      </c>
      <c r="AM165" s="728">
        <v>40973</v>
      </c>
      <c r="AN165" s="727">
        <v>0.47455000000000003</v>
      </c>
      <c r="AP165" s="728">
        <v>40973</v>
      </c>
      <c r="AQ165" s="727">
        <v>9.1670000000000001E-2</v>
      </c>
      <c r="AS165" s="728">
        <v>42542</v>
      </c>
      <c r="AT165" s="727">
        <v>1268.1199999999999</v>
      </c>
      <c r="AV165" s="728">
        <v>42543</v>
      </c>
      <c r="AW165" s="727">
        <v>52.79</v>
      </c>
      <c r="BL165" s="728"/>
      <c r="BM165" s="728"/>
      <c r="BN165" s="728"/>
      <c r="BO165" s="728"/>
      <c r="BP165" s="728"/>
      <c r="BS165" s="728"/>
      <c r="BV165" s="728"/>
      <c r="BY165" s="728"/>
      <c r="CB165" s="728"/>
      <c r="CE165" s="728"/>
      <c r="CH165" s="728"/>
      <c r="CK165" s="728"/>
      <c r="CO165" s="728"/>
      <c r="CV165" s="728"/>
      <c r="CY165" s="728"/>
      <c r="DB165" s="728"/>
      <c r="DE165" s="728"/>
      <c r="DH165" s="728"/>
      <c r="DK165" s="728"/>
      <c r="DN165" s="728"/>
      <c r="DQ165" s="728"/>
      <c r="DT165" s="728"/>
      <c r="DW165" s="728"/>
      <c r="DZ165" s="728"/>
      <c r="EC165" s="728"/>
      <c r="EF165" s="728"/>
      <c r="EI165" s="728"/>
    </row>
    <row r="166" spans="1:139">
      <c r="A166" s="727">
        <v>135.1</v>
      </c>
      <c r="B166" s="727">
        <v>50.299999999999969</v>
      </c>
      <c r="C166" s="727">
        <v>84.800000000000026</v>
      </c>
      <c r="E166" s="728">
        <v>42542</v>
      </c>
      <c r="F166" s="727">
        <v>1.7610000000000001</v>
      </c>
      <c r="H166" s="728">
        <v>42543</v>
      </c>
      <c r="I166" s="727">
        <v>2.3970000000000002</v>
      </c>
      <c r="K166" s="728">
        <v>42543</v>
      </c>
      <c r="L166" s="727">
        <v>3.0550000000000002</v>
      </c>
      <c r="O166" s="728">
        <v>42536</v>
      </c>
      <c r="P166" s="727">
        <v>1772.91</v>
      </c>
      <c r="R166" s="728">
        <v>42534</v>
      </c>
      <c r="S166" s="727">
        <v>17732.48</v>
      </c>
      <c r="U166" s="728">
        <v>42157</v>
      </c>
      <c r="V166" s="727">
        <v>11328.8</v>
      </c>
      <c r="X166" s="728">
        <v>42157</v>
      </c>
      <c r="Y166" s="727">
        <v>23576.16</v>
      </c>
      <c r="AA166" s="728">
        <v>42159</v>
      </c>
      <c r="AB166" s="727">
        <v>4987.13</v>
      </c>
      <c r="AD166" s="728">
        <v>42146</v>
      </c>
      <c r="AE166" s="727">
        <v>20264.41</v>
      </c>
      <c r="AG166" s="728">
        <v>40973</v>
      </c>
      <c r="AH166" s="727">
        <v>4.95</v>
      </c>
      <c r="AJ166" s="728">
        <v>40975</v>
      </c>
      <c r="AK166" s="727">
        <v>0.91100000000000003</v>
      </c>
      <c r="AM166" s="728">
        <v>40970</v>
      </c>
      <c r="AN166" s="727">
        <v>0.47575000000000001</v>
      </c>
      <c r="AP166" s="728">
        <v>40970</v>
      </c>
      <c r="AQ166" s="727">
        <v>0.09</v>
      </c>
      <c r="AS166" s="728">
        <v>42541</v>
      </c>
      <c r="AT166" s="727">
        <v>1289.9000000000001</v>
      </c>
      <c r="AV166" s="728">
        <v>42542</v>
      </c>
      <c r="AW166" s="727">
        <v>53.31</v>
      </c>
      <c r="BL166" s="728"/>
      <c r="BM166" s="728"/>
      <c r="BN166" s="728"/>
      <c r="BO166" s="728"/>
      <c r="BP166" s="728"/>
      <c r="BS166" s="728"/>
      <c r="BV166" s="728"/>
      <c r="BY166" s="728"/>
      <c r="CB166" s="728"/>
      <c r="CE166" s="728"/>
      <c r="CH166" s="728"/>
      <c r="CK166" s="728"/>
      <c r="CO166" s="728"/>
      <c r="CV166" s="728"/>
      <c r="CY166" s="728"/>
      <c r="DB166" s="728"/>
      <c r="DE166" s="728"/>
      <c r="DH166" s="728"/>
      <c r="DK166" s="728"/>
      <c r="DN166" s="728"/>
      <c r="DQ166" s="728"/>
      <c r="DT166" s="728"/>
      <c r="DW166" s="728"/>
      <c r="DZ166" s="728"/>
      <c r="EC166" s="728"/>
      <c r="EF166" s="728"/>
      <c r="EI166" s="728"/>
    </row>
    <row r="167" spans="1:139">
      <c r="A167" s="727">
        <v>134.69999999999999</v>
      </c>
      <c r="B167" s="727">
        <v>50.499999999999986</v>
      </c>
      <c r="C167" s="727">
        <v>84.199999999999989</v>
      </c>
      <c r="E167" s="728">
        <v>42541</v>
      </c>
      <c r="F167" s="727">
        <v>1.7349999999999999</v>
      </c>
      <c r="H167" s="728">
        <v>42542</v>
      </c>
      <c r="I167" s="727">
        <v>2.4300000000000002</v>
      </c>
      <c r="K167" s="728">
        <v>42542</v>
      </c>
      <c r="L167" s="727">
        <v>3.1059999999999999</v>
      </c>
      <c r="O167" s="728">
        <v>42535</v>
      </c>
      <c r="P167" s="727">
        <v>1762.61</v>
      </c>
      <c r="R167" s="728">
        <v>42531</v>
      </c>
      <c r="S167" s="727">
        <v>17865.34</v>
      </c>
      <c r="U167" s="728">
        <v>42156</v>
      </c>
      <c r="V167" s="727">
        <v>11436.05</v>
      </c>
      <c r="X167" s="728">
        <v>42156</v>
      </c>
      <c r="Y167" s="727">
        <v>23435.67</v>
      </c>
      <c r="AA167" s="728">
        <v>42158</v>
      </c>
      <c r="AB167" s="727">
        <v>5034.17</v>
      </c>
      <c r="AD167" s="728">
        <v>42145</v>
      </c>
      <c r="AE167" s="727">
        <v>20202.87</v>
      </c>
      <c r="AG167" s="728">
        <v>40970</v>
      </c>
      <c r="AH167" s="727">
        <v>4.96</v>
      </c>
      <c r="AJ167" s="728">
        <v>40974</v>
      </c>
      <c r="AK167" s="727">
        <v>0.92</v>
      </c>
      <c r="AM167" s="728">
        <v>40969</v>
      </c>
      <c r="AN167" s="727">
        <v>0.47970000000000002</v>
      </c>
      <c r="AP167" s="728">
        <v>40969</v>
      </c>
      <c r="AQ167" s="727">
        <v>8.8330000000000006E-2</v>
      </c>
      <c r="AS167" s="728">
        <v>42538</v>
      </c>
      <c r="AT167" s="727">
        <v>1298.6500000000001</v>
      </c>
      <c r="AV167" s="728">
        <v>42541</v>
      </c>
      <c r="AW167" s="727">
        <v>53.2</v>
      </c>
      <c r="BL167" s="728"/>
      <c r="BM167" s="728"/>
      <c r="BN167" s="728"/>
      <c r="BO167" s="728"/>
      <c r="BP167" s="728"/>
      <c r="BS167" s="728"/>
      <c r="BV167" s="728"/>
      <c r="BY167" s="728"/>
      <c r="CB167" s="728"/>
      <c r="CE167" s="728"/>
      <c r="CH167" s="728"/>
      <c r="CK167" s="728"/>
      <c r="CO167" s="728"/>
      <c r="CV167" s="728"/>
      <c r="CY167" s="728"/>
      <c r="DB167" s="728"/>
      <c r="DE167" s="728"/>
      <c r="DH167" s="728"/>
      <c r="DK167" s="728"/>
      <c r="DN167" s="728"/>
      <c r="DQ167" s="728"/>
      <c r="DT167" s="728"/>
      <c r="DW167" s="728"/>
      <c r="DZ167" s="728"/>
      <c r="EC167" s="728"/>
      <c r="EF167" s="728"/>
      <c r="EI167" s="728"/>
    </row>
    <row r="168" spans="1:139">
      <c r="A168" s="727">
        <v>125.69999999999999</v>
      </c>
      <c r="B168" s="727">
        <v>46</v>
      </c>
      <c r="C168" s="727">
        <v>79.699999999999989</v>
      </c>
      <c r="E168" s="728">
        <v>42538</v>
      </c>
      <c r="F168" s="727">
        <v>1.768</v>
      </c>
      <c r="H168" s="728">
        <v>42541</v>
      </c>
      <c r="I168" s="727">
        <v>2.3849999999999998</v>
      </c>
      <c r="K168" s="728">
        <v>42541</v>
      </c>
      <c r="L168" s="727">
        <v>3.0670000000000002</v>
      </c>
      <c r="O168" s="728">
        <v>42534</v>
      </c>
      <c r="P168" s="727">
        <v>1780.01</v>
      </c>
      <c r="R168" s="728">
        <v>42530</v>
      </c>
      <c r="S168" s="727">
        <v>17985.189999999999</v>
      </c>
      <c r="U168" s="728">
        <v>42153</v>
      </c>
      <c r="V168" s="727">
        <v>11413.82</v>
      </c>
      <c r="X168" s="728">
        <v>42153</v>
      </c>
      <c r="Y168" s="727">
        <v>23495.68</v>
      </c>
      <c r="AA168" s="728">
        <v>42157</v>
      </c>
      <c r="AB168" s="727">
        <v>5004.46</v>
      </c>
      <c r="AD168" s="728">
        <v>42144</v>
      </c>
      <c r="AE168" s="727">
        <v>20196.560000000001</v>
      </c>
      <c r="AG168" s="728">
        <v>40969</v>
      </c>
      <c r="AH168" s="727">
        <v>4.96</v>
      </c>
      <c r="AJ168" s="728">
        <v>40973</v>
      </c>
      <c r="AK168" s="727">
        <v>0.93400000000000005</v>
      </c>
      <c r="AM168" s="728">
        <v>40968</v>
      </c>
      <c r="AN168" s="727">
        <v>0.48425000000000001</v>
      </c>
      <c r="AP168" s="728">
        <v>40968</v>
      </c>
      <c r="AQ168" s="727">
        <v>8.6669999999999997E-2</v>
      </c>
      <c r="AS168" s="728">
        <v>42537</v>
      </c>
      <c r="AT168" s="727">
        <v>1278.43</v>
      </c>
      <c r="AV168" s="728">
        <v>42538</v>
      </c>
      <c r="AW168" s="727">
        <v>51.71</v>
      </c>
      <c r="BL168" s="728"/>
      <c r="BM168" s="728"/>
      <c r="BN168" s="728"/>
      <c r="BO168" s="728"/>
      <c r="BP168" s="728"/>
      <c r="BS168" s="728"/>
      <c r="BV168" s="728"/>
      <c r="BY168" s="728"/>
      <c r="CB168" s="728"/>
      <c r="CE168" s="728"/>
      <c r="CH168" s="728"/>
      <c r="CK168" s="728"/>
      <c r="CO168" s="728"/>
      <c r="CV168" s="728"/>
      <c r="CY168" s="728"/>
      <c r="DB168" s="728"/>
      <c r="DE168" s="728"/>
      <c r="DH168" s="728"/>
      <c r="DK168" s="728"/>
      <c r="DN168" s="728"/>
      <c r="DQ168" s="728"/>
      <c r="DT168" s="728"/>
      <c r="DW168" s="728"/>
      <c r="DZ168" s="728"/>
      <c r="EC168" s="728"/>
      <c r="EF168" s="728"/>
      <c r="EI168" s="728"/>
    </row>
    <row r="169" spans="1:139">
      <c r="A169" s="727">
        <v>126.29999999999998</v>
      </c>
      <c r="B169" s="727">
        <v>45.599999999999994</v>
      </c>
      <c r="C169" s="727">
        <v>80.699999999999989</v>
      </c>
      <c r="E169" s="728">
        <v>42537</v>
      </c>
      <c r="F169" s="727">
        <v>1.8220000000000001</v>
      </c>
      <c r="H169" s="728">
        <v>42538</v>
      </c>
      <c r="I169" s="727">
        <v>2.4609999999999999</v>
      </c>
      <c r="K169" s="728">
        <v>42538</v>
      </c>
      <c r="L169" s="727">
        <v>3.1539999999999999</v>
      </c>
      <c r="O169" s="728">
        <v>42531</v>
      </c>
      <c r="P169" s="727">
        <v>1782.02</v>
      </c>
      <c r="R169" s="728">
        <v>42529</v>
      </c>
      <c r="S169" s="727">
        <v>18005.05</v>
      </c>
      <c r="U169" s="728">
        <v>42152</v>
      </c>
      <c r="V169" s="727">
        <v>11677.57</v>
      </c>
      <c r="X169" s="728">
        <v>42152</v>
      </c>
      <c r="Y169" s="727">
        <v>23744.13</v>
      </c>
      <c r="AA169" s="728">
        <v>42156</v>
      </c>
      <c r="AB169" s="727">
        <v>5025.3</v>
      </c>
      <c r="AD169" s="728">
        <v>42143</v>
      </c>
      <c r="AE169" s="727">
        <v>20026.38</v>
      </c>
      <c r="AG169" s="728">
        <v>40968</v>
      </c>
      <c r="AH169" s="727">
        <v>4.96</v>
      </c>
      <c r="AJ169" s="728">
        <v>40970</v>
      </c>
      <c r="AK169" s="727">
        <v>0.94799999999999995</v>
      </c>
      <c r="AM169" s="728">
        <v>40967</v>
      </c>
      <c r="AN169" s="727">
        <v>0.48749999999999999</v>
      </c>
      <c r="AP169" s="728">
        <v>40967</v>
      </c>
      <c r="AQ169" s="727">
        <v>8.5830000000000004E-2</v>
      </c>
      <c r="AS169" s="728">
        <v>42536</v>
      </c>
      <c r="AT169" s="727">
        <v>1291.75</v>
      </c>
      <c r="AV169" s="728">
        <v>42537</v>
      </c>
      <c r="AW169" s="727">
        <v>49.88</v>
      </c>
      <c r="BL169" s="728"/>
      <c r="BM169" s="728"/>
      <c r="BN169" s="728"/>
      <c r="BO169" s="728"/>
      <c r="BP169" s="728"/>
      <c r="BS169" s="728"/>
      <c r="BV169" s="728"/>
      <c r="BY169" s="728"/>
      <c r="CB169" s="728"/>
      <c r="CE169" s="728"/>
      <c r="CH169" s="728"/>
      <c r="CK169" s="728"/>
      <c r="CO169" s="728"/>
      <c r="CV169" s="728"/>
      <c r="CY169" s="728"/>
      <c r="DB169" s="728"/>
      <c r="DE169" s="728"/>
      <c r="DH169" s="728"/>
      <c r="DK169" s="728"/>
      <c r="DN169" s="728"/>
      <c r="DQ169" s="728"/>
      <c r="DT169" s="728"/>
      <c r="DW169" s="728"/>
      <c r="DZ169" s="728"/>
      <c r="EC169" s="728"/>
      <c r="EF169" s="728"/>
      <c r="EI169" s="728"/>
    </row>
    <row r="170" spans="1:139">
      <c r="A170" s="727">
        <v>120.10000000000001</v>
      </c>
      <c r="B170" s="727">
        <v>46.70000000000001</v>
      </c>
      <c r="C170" s="727">
        <v>73.400000000000006</v>
      </c>
      <c r="E170" s="728">
        <v>42536</v>
      </c>
      <c r="F170" s="727">
        <v>1.839</v>
      </c>
      <c r="H170" s="728">
        <v>42537</v>
      </c>
      <c r="I170" s="727">
        <v>2.5640000000000001</v>
      </c>
      <c r="K170" s="728">
        <v>42537</v>
      </c>
      <c r="L170" s="727">
        <v>3.2890000000000001</v>
      </c>
      <c r="O170" s="728">
        <v>42530</v>
      </c>
      <c r="P170" s="727">
        <v>1814.14</v>
      </c>
      <c r="R170" s="728">
        <v>42528</v>
      </c>
      <c r="S170" s="727">
        <v>17938.28</v>
      </c>
      <c r="U170" s="728">
        <v>42151</v>
      </c>
      <c r="V170" s="727">
        <v>11771.13</v>
      </c>
      <c r="X170" s="728">
        <v>42151</v>
      </c>
      <c r="Y170" s="727">
        <v>23861.07</v>
      </c>
      <c r="AA170" s="728">
        <v>42153</v>
      </c>
      <c r="AB170" s="727">
        <v>5007.8900000000003</v>
      </c>
      <c r="AD170" s="728">
        <v>42142</v>
      </c>
      <c r="AE170" s="727">
        <v>19890.27</v>
      </c>
      <c r="AG170" s="728">
        <v>40967</v>
      </c>
      <c r="AH170" s="727">
        <v>4.96</v>
      </c>
      <c r="AJ170" s="728">
        <v>40969</v>
      </c>
      <c r="AK170" s="727">
        <v>0.96699999999999997</v>
      </c>
      <c r="AM170" s="728">
        <v>40966</v>
      </c>
      <c r="AN170" s="727">
        <v>0.48909999999999998</v>
      </c>
      <c r="AP170" s="728">
        <v>40966</v>
      </c>
      <c r="AQ170" s="727">
        <v>8.5830000000000004E-2</v>
      </c>
      <c r="AS170" s="728">
        <v>42535</v>
      </c>
      <c r="AT170" s="727">
        <v>1285.72</v>
      </c>
      <c r="AV170" s="728">
        <v>42536</v>
      </c>
      <c r="AW170" s="727">
        <v>51.51</v>
      </c>
      <c r="BL170" s="728"/>
      <c r="BM170" s="728"/>
      <c r="BN170" s="728"/>
      <c r="BO170" s="728"/>
      <c r="BP170" s="728"/>
      <c r="BS170" s="728"/>
      <c r="BV170" s="728"/>
      <c r="BY170" s="728"/>
      <c r="CB170" s="728"/>
      <c r="CE170" s="728"/>
      <c r="CH170" s="728"/>
      <c r="CK170" s="728"/>
      <c r="CO170" s="728"/>
      <c r="CV170" s="728"/>
      <c r="CY170" s="728"/>
      <c r="DB170" s="728"/>
      <c r="DE170" s="728"/>
      <c r="DH170" s="728"/>
      <c r="DK170" s="728"/>
      <c r="DN170" s="728"/>
      <c r="DQ170" s="728"/>
      <c r="DT170" s="728"/>
      <c r="DW170" s="728"/>
      <c r="DZ170" s="728"/>
      <c r="EC170" s="728"/>
      <c r="EF170" s="728"/>
      <c r="EI170" s="728"/>
    </row>
    <row r="171" spans="1:139">
      <c r="A171" s="727">
        <v>118.6</v>
      </c>
      <c r="B171" s="727">
        <v>46.8</v>
      </c>
      <c r="C171" s="727">
        <v>71.8</v>
      </c>
      <c r="E171" s="728">
        <v>42535</v>
      </c>
      <c r="F171" s="727">
        <v>1.8519999999999999</v>
      </c>
      <c r="H171" s="728">
        <v>42536</v>
      </c>
      <c r="I171" s="727">
        <v>2.5990000000000002</v>
      </c>
      <c r="K171" s="728">
        <v>42536</v>
      </c>
      <c r="L171" s="727">
        <v>3.2759999999999998</v>
      </c>
      <c r="O171" s="728">
        <v>42529</v>
      </c>
      <c r="P171" s="727">
        <v>1843.85</v>
      </c>
      <c r="R171" s="728">
        <v>42527</v>
      </c>
      <c r="S171" s="727">
        <v>17920.330000000002</v>
      </c>
      <c r="U171" s="728">
        <v>42150</v>
      </c>
      <c r="V171" s="727">
        <v>11625.13</v>
      </c>
      <c r="X171" s="728">
        <v>42150</v>
      </c>
      <c r="Y171" s="727">
        <v>23326.95</v>
      </c>
      <c r="AA171" s="728">
        <v>42152</v>
      </c>
      <c r="AB171" s="727">
        <v>5137.83</v>
      </c>
      <c r="AD171" s="728">
        <v>42139</v>
      </c>
      <c r="AE171" s="727">
        <v>19732.919999999998</v>
      </c>
      <c r="AG171" s="728">
        <v>40966</v>
      </c>
      <c r="AH171" s="727">
        <v>4.96</v>
      </c>
      <c r="AJ171" s="728">
        <v>40968</v>
      </c>
      <c r="AK171" s="727">
        <v>0.98299999999999998</v>
      </c>
      <c r="AM171" s="728">
        <v>40963</v>
      </c>
      <c r="AN171" s="727">
        <v>0.49059999999999998</v>
      </c>
      <c r="AP171" s="728">
        <v>40963</v>
      </c>
      <c r="AQ171" s="727">
        <v>8.5830000000000004E-2</v>
      </c>
      <c r="AS171" s="728">
        <v>42534</v>
      </c>
      <c r="AT171" s="727">
        <v>1283.8599999999999</v>
      </c>
      <c r="AV171" s="728">
        <v>42535</v>
      </c>
      <c r="AW171" s="727">
        <v>52.2</v>
      </c>
      <c r="BL171" s="728"/>
      <c r="BM171" s="728"/>
      <c r="BN171" s="728"/>
      <c r="BO171" s="728"/>
      <c r="BP171" s="728"/>
      <c r="BS171" s="728"/>
      <c r="BV171" s="728"/>
      <c r="BY171" s="728"/>
      <c r="CB171" s="728"/>
      <c r="CE171" s="728"/>
      <c r="CH171" s="728"/>
      <c r="CK171" s="728"/>
      <c r="CO171" s="728"/>
      <c r="CV171" s="728"/>
      <c r="CY171" s="728"/>
      <c r="DB171" s="728"/>
      <c r="DE171" s="728"/>
      <c r="DH171" s="728"/>
      <c r="DK171" s="728"/>
      <c r="DN171" s="728"/>
      <c r="DQ171" s="728"/>
      <c r="DT171" s="728"/>
      <c r="DW171" s="728"/>
      <c r="DZ171" s="728"/>
      <c r="EC171" s="728"/>
      <c r="EF171" s="728"/>
      <c r="EI171" s="728"/>
    </row>
    <row r="172" spans="1:139">
      <c r="A172" s="727">
        <v>116.39999999999999</v>
      </c>
      <c r="B172" s="727">
        <v>47.799999999999976</v>
      </c>
      <c r="C172" s="727">
        <v>68.600000000000023</v>
      </c>
      <c r="E172" s="728">
        <v>42534</v>
      </c>
      <c r="F172" s="727">
        <v>1.7829999999999999</v>
      </c>
      <c r="H172" s="728">
        <v>42535</v>
      </c>
      <c r="I172" s="727">
        <v>2.5049999999999999</v>
      </c>
      <c r="K172" s="728">
        <v>42535</v>
      </c>
      <c r="L172" s="727">
        <v>3.3130000000000002</v>
      </c>
      <c r="O172" s="728">
        <v>42528</v>
      </c>
      <c r="P172" s="727">
        <v>1832.79</v>
      </c>
      <c r="R172" s="728">
        <v>42524</v>
      </c>
      <c r="S172" s="727">
        <v>17807.060000000001</v>
      </c>
      <c r="U172" s="728">
        <v>42146</v>
      </c>
      <c r="V172" s="727">
        <v>11815.01</v>
      </c>
      <c r="X172" s="728">
        <v>42149</v>
      </c>
      <c r="Y172" s="727">
        <v>23285.11</v>
      </c>
      <c r="AA172" s="728">
        <v>42151</v>
      </c>
      <c r="AB172" s="727">
        <v>5182.53</v>
      </c>
      <c r="AD172" s="728">
        <v>42138</v>
      </c>
      <c r="AE172" s="727">
        <v>19570.240000000002</v>
      </c>
      <c r="AG172" s="728">
        <v>40963</v>
      </c>
      <c r="AH172" s="727">
        <v>4.97</v>
      </c>
      <c r="AJ172" s="728">
        <v>40967</v>
      </c>
      <c r="AK172" s="727">
        <v>0.99099999999999999</v>
      </c>
      <c r="AM172" s="728">
        <v>40962</v>
      </c>
      <c r="AN172" s="727">
        <v>0.49059999999999998</v>
      </c>
      <c r="AP172" s="728">
        <v>40962</v>
      </c>
      <c r="AQ172" s="727">
        <v>8.5830000000000004E-2</v>
      </c>
      <c r="AS172" s="728">
        <v>42531</v>
      </c>
      <c r="AT172" s="727">
        <v>1274.24</v>
      </c>
      <c r="AV172" s="728">
        <v>42534</v>
      </c>
      <c r="AW172" s="727">
        <v>52.66</v>
      </c>
      <c r="BL172" s="728"/>
      <c r="BM172" s="728"/>
      <c r="BN172" s="728"/>
      <c r="BO172" s="728"/>
      <c r="BP172" s="728"/>
      <c r="BS172" s="728"/>
      <c r="BV172" s="728"/>
      <c r="BY172" s="728"/>
      <c r="CB172" s="728"/>
      <c r="CE172" s="728"/>
      <c r="CH172" s="728"/>
      <c r="CK172" s="728"/>
      <c r="CO172" s="728"/>
      <c r="CV172" s="728"/>
      <c r="CY172" s="728"/>
      <c r="DB172" s="728"/>
      <c r="DE172" s="728"/>
      <c r="DH172" s="728"/>
      <c r="DK172" s="728"/>
      <c r="DN172" s="728"/>
      <c r="DQ172" s="728"/>
      <c r="DT172" s="728"/>
      <c r="DW172" s="728"/>
      <c r="DZ172" s="728"/>
      <c r="EC172" s="728"/>
      <c r="EF172" s="728"/>
      <c r="EI172" s="728"/>
    </row>
    <row r="173" spans="1:139">
      <c r="A173" s="727">
        <v>119.09999999999998</v>
      </c>
      <c r="B173" s="727">
        <v>46.299999999999962</v>
      </c>
      <c r="C173" s="727">
        <v>72.800000000000026</v>
      </c>
      <c r="E173" s="728">
        <v>42531</v>
      </c>
      <c r="F173" s="727">
        <v>1.7210000000000001</v>
      </c>
      <c r="H173" s="728">
        <v>42534</v>
      </c>
      <c r="I173" s="727">
        <v>2.37</v>
      </c>
      <c r="K173" s="728">
        <v>42534</v>
      </c>
      <c r="L173" s="727">
        <v>3.1789999999999998</v>
      </c>
      <c r="O173" s="728">
        <v>42527</v>
      </c>
      <c r="P173" s="727">
        <v>1797.27</v>
      </c>
      <c r="R173" s="728">
        <v>42523</v>
      </c>
      <c r="S173" s="727">
        <v>17838.560000000001</v>
      </c>
      <c r="U173" s="728">
        <v>42145</v>
      </c>
      <c r="V173" s="727">
        <v>11864.59</v>
      </c>
      <c r="X173" s="728">
        <v>42146</v>
      </c>
      <c r="Y173" s="727">
        <v>23781.78</v>
      </c>
      <c r="AA173" s="728">
        <v>42150</v>
      </c>
      <c r="AB173" s="727">
        <v>5083.54</v>
      </c>
      <c r="AD173" s="728">
        <v>42137</v>
      </c>
      <c r="AE173" s="727">
        <v>19764.72</v>
      </c>
      <c r="AG173" s="728">
        <v>40962</v>
      </c>
      <c r="AH173" s="727">
        <v>4.97</v>
      </c>
      <c r="AJ173" s="728">
        <v>40966</v>
      </c>
      <c r="AK173" s="727">
        <v>0.997</v>
      </c>
      <c r="AM173" s="728">
        <v>40961</v>
      </c>
      <c r="AN173" s="727">
        <v>0.49159999999999998</v>
      </c>
      <c r="AP173" s="728">
        <v>40961</v>
      </c>
      <c r="AQ173" s="727">
        <v>8.5830000000000004E-2</v>
      </c>
      <c r="AS173" s="728">
        <v>42530</v>
      </c>
      <c r="AT173" s="727">
        <v>1269.8</v>
      </c>
      <c r="AV173" s="728">
        <v>42531</v>
      </c>
      <c r="AW173" s="727">
        <v>52.75</v>
      </c>
      <c r="BL173" s="728"/>
      <c r="BM173" s="728"/>
      <c r="BN173" s="728"/>
      <c r="BO173" s="728"/>
      <c r="BP173" s="728"/>
      <c r="BS173" s="728"/>
      <c r="BV173" s="728"/>
      <c r="BY173" s="728"/>
      <c r="CB173" s="728"/>
      <c r="CE173" s="728"/>
      <c r="CH173" s="728"/>
      <c r="CK173" s="728"/>
      <c r="CO173" s="728"/>
      <c r="CV173" s="728"/>
      <c r="CY173" s="728"/>
      <c r="DB173" s="728"/>
      <c r="DE173" s="728"/>
      <c r="DH173" s="728"/>
      <c r="DK173" s="728"/>
      <c r="DN173" s="728"/>
      <c r="DQ173" s="728"/>
      <c r="DT173" s="728"/>
      <c r="DW173" s="728"/>
      <c r="DZ173" s="728"/>
      <c r="EC173" s="728"/>
      <c r="EF173" s="728"/>
      <c r="EI173" s="728"/>
    </row>
    <row r="174" spans="1:139">
      <c r="A174" s="727">
        <v>115.3</v>
      </c>
      <c r="B174" s="727">
        <v>45.500000000000007</v>
      </c>
      <c r="C174" s="727">
        <v>69.8</v>
      </c>
      <c r="E174" s="728">
        <v>42530</v>
      </c>
      <c r="F174" s="727">
        <v>1.698</v>
      </c>
      <c r="H174" s="728">
        <v>42531</v>
      </c>
      <c r="I174" s="727">
        <v>2.3130000000000002</v>
      </c>
      <c r="K174" s="728">
        <v>42531</v>
      </c>
      <c r="L174" s="727">
        <v>3.109</v>
      </c>
      <c r="O174" s="728">
        <v>42524</v>
      </c>
      <c r="P174" s="727">
        <v>1793.43</v>
      </c>
      <c r="R174" s="728">
        <v>42522</v>
      </c>
      <c r="S174" s="727">
        <v>17789.669999999998</v>
      </c>
      <c r="U174" s="728">
        <v>42144</v>
      </c>
      <c r="V174" s="727">
        <v>11848.47</v>
      </c>
      <c r="X174" s="728">
        <v>42145</v>
      </c>
      <c r="Y174" s="727">
        <v>23739.69</v>
      </c>
      <c r="AA174" s="728">
        <v>42149</v>
      </c>
      <c r="AB174" s="727">
        <v>5117.17</v>
      </c>
      <c r="AD174" s="728">
        <v>42136</v>
      </c>
      <c r="AE174" s="727">
        <v>19624.84</v>
      </c>
      <c r="AG174" s="728">
        <v>40961</v>
      </c>
      <c r="AH174" s="727">
        <v>4.97</v>
      </c>
      <c r="AJ174" s="728">
        <v>40963</v>
      </c>
      <c r="AK174" s="727">
        <v>1.006</v>
      </c>
      <c r="AM174" s="728">
        <v>40960</v>
      </c>
      <c r="AN174" s="727">
        <v>0.49259999999999998</v>
      </c>
      <c r="AP174" s="728">
        <v>40960</v>
      </c>
      <c r="AQ174" s="727">
        <v>8.5830000000000004E-2</v>
      </c>
      <c r="AS174" s="728">
        <v>42529</v>
      </c>
      <c r="AT174" s="727">
        <v>1262.8</v>
      </c>
      <c r="AV174" s="728">
        <v>42530</v>
      </c>
      <c r="AW174" s="727">
        <v>54.05</v>
      </c>
      <c r="BL174" s="728"/>
      <c r="BM174" s="728"/>
      <c r="BN174" s="728"/>
      <c r="BO174" s="728"/>
      <c r="BP174" s="728"/>
      <c r="BS174" s="728"/>
      <c r="BV174" s="728"/>
      <c r="BY174" s="728"/>
      <c r="CB174" s="728"/>
      <c r="CE174" s="728"/>
      <c r="CH174" s="728"/>
      <c r="CK174" s="728"/>
      <c r="CO174" s="728"/>
      <c r="CV174" s="728"/>
      <c r="CY174" s="728"/>
      <c r="DB174" s="728"/>
      <c r="DE174" s="728"/>
      <c r="DH174" s="728"/>
      <c r="DK174" s="728"/>
      <c r="DN174" s="728"/>
      <c r="DQ174" s="728"/>
      <c r="DT174" s="728"/>
      <c r="DW174" s="728"/>
      <c r="DZ174" s="728"/>
      <c r="EC174" s="728"/>
      <c r="EF174" s="728"/>
      <c r="EI174" s="728"/>
    </row>
    <row r="175" spans="1:139">
      <c r="A175" s="727">
        <v>114.79999999999997</v>
      </c>
      <c r="B175" s="727">
        <v>42.299999999999962</v>
      </c>
      <c r="C175" s="727">
        <v>72.500000000000014</v>
      </c>
      <c r="E175" s="728">
        <v>42529</v>
      </c>
      <c r="F175" s="727">
        <v>1.679</v>
      </c>
      <c r="H175" s="728">
        <v>42530</v>
      </c>
      <c r="I175" s="727">
        <v>2.2839999999999998</v>
      </c>
      <c r="K175" s="728">
        <v>42530</v>
      </c>
      <c r="L175" s="727">
        <v>3.077</v>
      </c>
      <c r="O175" s="728">
        <v>42523</v>
      </c>
      <c r="P175" s="727">
        <v>1762.28</v>
      </c>
      <c r="R175" s="728">
        <v>42521</v>
      </c>
      <c r="S175" s="727">
        <v>17787.2</v>
      </c>
      <c r="U175" s="728">
        <v>42143</v>
      </c>
      <c r="V175" s="727">
        <v>11853.33</v>
      </c>
      <c r="X175" s="728">
        <v>42144</v>
      </c>
      <c r="Y175" s="727">
        <v>23772.61</v>
      </c>
      <c r="AA175" s="728">
        <v>42146</v>
      </c>
      <c r="AB175" s="727">
        <v>5142.8900000000003</v>
      </c>
      <c r="AD175" s="728">
        <v>42135</v>
      </c>
      <c r="AE175" s="727">
        <v>19620.91</v>
      </c>
      <c r="AG175" s="728">
        <v>40960</v>
      </c>
      <c r="AH175" s="727">
        <v>4.97</v>
      </c>
      <c r="AJ175" s="728">
        <v>40962</v>
      </c>
      <c r="AK175" s="727">
        <v>1.014</v>
      </c>
      <c r="AM175" s="728">
        <v>40959</v>
      </c>
      <c r="AN175" s="727">
        <v>0.49309999999999998</v>
      </c>
      <c r="AP175" s="728">
        <v>40959</v>
      </c>
      <c r="AQ175" s="727">
        <v>8.4169999999999995E-2</v>
      </c>
      <c r="AS175" s="728">
        <v>42528</v>
      </c>
      <c r="AT175" s="727">
        <v>1243.81</v>
      </c>
      <c r="AV175" s="728">
        <v>42529</v>
      </c>
      <c r="AW175" s="727">
        <v>54.55</v>
      </c>
      <c r="BL175" s="728"/>
      <c r="BM175" s="728"/>
      <c r="BN175" s="728"/>
      <c r="BO175" s="728"/>
      <c r="BP175" s="728"/>
      <c r="BS175" s="728"/>
      <c r="BV175" s="728"/>
      <c r="BY175" s="728"/>
      <c r="CB175" s="728"/>
      <c r="CE175" s="728"/>
      <c r="CH175" s="728"/>
      <c r="CK175" s="728"/>
      <c r="CO175" s="728"/>
      <c r="CV175" s="728"/>
      <c r="CY175" s="728"/>
      <c r="DB175" s="728"/>
      <c r="DE175" s="728"/>
      <c r="DH175" s="728"/>
      <c r="DK175" s="728"/>
      <c r="DN175" s="728"/>
      <c r="DQ175" s="728"/>
      <c r="DT175" s="728"/>
      <c r="DW175" s="728"/>
      <c r="DZ175" s="728"/>
      <c r="EC175" s="728"/>
      <c r="EF175" s="728"/>
      <c r="EI175" s="728"/>
    </row>
    <row r="176" spans="1:139">
      <c r="A176" s="727">
        <v>112.6</v>
      </c>
      <c r="B176" s="727">
        <v>42.599999999999973</v>
      </c>
      <c r="C176" s="727">
        <v>70.000000000000014</v>
      </c>
      <c r="E176" s="728">
        <v>42528</v>
      </c>
      <c r="F176" s="727">
        <v>1.6879999999999999</v>
      </c>
      <c r="H176" s="728">
        <v>42529</v>
      </c>
      <c r="I176" s="727">
        <v>2.2869999999999999</v>
      </c>
      <c r="K176" s="728">
        <v>42529</v>
      </c>
      <c r="L176" s="727">
        <v>3.097</v>
      </c>
      <c r="O176" s="728">
        <v>42522</v>
      </c>
      <c r="P176" s="727">
        <v>1759.49</v>
      </c>
      <c r="R176" s="728">
        <v>42517</v>
      </c>
      <c r="S176" s="727">
        <v>17873.22</v>
      </c>
      <c r="U176" s="728">
        <v>42142</v>
      </c>
      <c r="V176" s="727">
        <v>11594.28</v>
      </c>
      <c r="X176" s="728">
        <v>42143</v>
      </c>
      <c r="Y176" s="727">
        <v>23713.26</v>
      </c>
      <c r="AA176" s="728">
        <v>42145</v>
      </c>
      <c r="AB176" s="727">
        <v>5146.7</v>
      </c>
      <c r="AD176" s="728">
        <v>42132</v>
      </c>
      <c r="AE176" s="727">
        <v>19379.189999999999</v>
      </c>
      <c r="AG176" s="728">
        <v>40959</v>
      </c>
      <c r="AH176" s="727">
        <v>4.9800000000000004</v>
      </c>
      <c r="AJ176" s="728">
        <v>40961</v>
      </c>
      <c r="AK176" s="727">
        <v>1.0209999999999999</v>
      </c>
      <c r="AM176" s="728">
        <v>40956</v>
      </c>
      <c r="AN176" s="727">
        <v>0.49309999999999998</v>
      </c>
      <c r="AP176" s="728">
        <v>40956</v>
      </c>
      <c r="AQ176" s="727">
        <v>8.4169999999999995E-2</v>
      </c>
      <c r="AS176" s="728">
        <v>42527</v>
      </c>
      <c r="AT176" s="727">
        <v>1245.3399999999999</v>
      </c>
      <c r="AV176" s="728">
        <v>42528</v>
      </c>
      <c r="AW176" s="727">
        <v>53.57</v>
      </c>
      <c r="BL176" s="728"/>
      <c r="BM176" s="728"/>
      <c r="BN176" s="728"/>
      <c r="BO176" s="728"/>
      <c r="BP176" s="728"/>
      <c r="BS176" s="728"/>
      <c r="BV176" s="728"/>
      <c r="BY176" s="728"/>
      <c r="CB176" s="728"/>
      <c r="CE176" s="728"/>
      <c r="CH176" s="728"/>
      <c r="CK176" s="728"/>
      <c r="CO176" s="728"/>
      <c r="CV176" s="728"/>
      <c r="CY176" s="728"/>
      <c r="DB176" s="728"/>
      <c r="DE176" s="728"/>
      <c r="DH176" s="728"/>
      <c r="DK176" s="728"/>
      <c r="DN176" s="728"/>
      <c r="DQ176" s="728"/>
      <c r="DT176" s="728"/>
      <c r="DW176" s="728"/>
      <c r="DZ176" s="728"/>
      <c r="EC176" s="728"/>
      <c r="EF176" s="728"/>
      <c r="EI176" s="728"/>
    </row>
    <row r="177" spans="1:139">
      <c r="A177" s="727">
        <v>105.79999999999998</v>
      </c>
      <c r="B177" s="727">
        <v>41.899999999999963</v>
      </c>
      <c r="C177" s="727">
        <v>63.90000000000002</v>
      </c>
      <c r="E177" s="728">
        <v>42527</v>
      </c>
      <c r="F177" s="727">
        <v>1.696</v>
      </c>
      <c r="H177" s="728">
        <v>42528</v>
      </c>
      <c r="I177" s="727">
        <v>2.3519999999999999</v>
      </c>
      <c r="K177" s="728">
        <v>42528</v>
      </c>
      <c r="L177" s="727">
        <v>3.1560000000000001</v>
      </c>
      <c r="O177" s="728">
        <v>42521</v>
      </c>
      <c r="P177" s="727">
        <v>1808.24</v>
      </c>
      <c r="R177" s="728">
        <v>42516</v>
      </c>
      <c r="S177" s="727">
        <v>17828.29</v>
      </c>
      <c r="U177" s="728">
        <v>42139</v>
      </c>
      <c r="V177" s="727">
        <v>11447.03</v>
      </c>
      <c r="X177" s="728">
        <v>42142</v>
      </c>
      <c r="Y177" s="727">
        <v>23198.1</v>
      </c>
      <c r="AA177" s="728">
        <v>42144</v>
      </c>
      <c r="AB177" s="727">
        <v>5133.3</v>
      </c>
      <c r="AD177" s="728">
        <v>42131</v>
      </c>
      <c r="AE177" s="727">
        <v>19291.990000000002</v>
      </c>
      <c r="AG177" s="728">
        <v>40956</v>
      </c>
      <c r="AH177" s="727">
        <v>4.97</v>
      </c>
      <c r="AJ177" s="728">
        <v>40960</v>
      </c>
      <c r="AK177" s="727">
        <v>1.026</v>
      </c>
      <c r="AM177" s="728">
        <v>40955</v>
      </c>
      <c r="AN177" s="727">
        <v>0.49309999999999998</v>
      </c>
      <c r="AP177" s="728">
        <v>40955</v>
      </c>
      <c r="AQ177" s="727">
        <v>8.4169999999999995E-2</v>
      </c>
      <c r="AS177" s="728">
        <v>42524</v>
      </c>
      <c r="AT177" s="727">
        <v>1244.2</v>
      </c>
      <c r="AV177" s="728">
        <v>42527</v>
      </c>
      <c r="AW177" s="727">
        <v>52.67</v>
      </c>
      <c r="BL177" s="728"/>
      <c r="BM177" s="728"/>
      <c r="BN177" s="728"/>
      <c r="BO177" s="728"/>
      <c r="BP177" s="728"/>
      <c r="BS177" s="728"/>
      <c r="BV177" s="728"/>
      <c r="BY177" s="728"/>
      <c r="CB177" s="728"/>
      <c r="CE177" s="728"/>
      <c r="CH177" s="728"/>
      <c r="CK177" s="728"/>
      <c r="CO177" s="728"/>
      <c r="CV177" s="728"/>
      <c r="CY177" s="728"/>
      <c r="DB177" s="728"/>
      <c r="DE177" s="728"/>
      <c r="DH177" s="728"/>
      <c r="DK177" s="728"/>
      <c r="DN177" s="728"/>
      <c r="DQ177" s="728"/>
      <c r="DT177" s="728"/>
      <c r="DW177" s="728"/>
      <c r="DZ177" s="728"/>
      <c r="EC177" s="728"/>
      <c r="EF177" s="728"/>
      <c r="EI177" s="728"/>
    </row>
    <row r="178" spans="1:139">
      <c r="A178" s="727">
        <v>102.60000000000002</v>
      </c>
      <c r="B178" s="727">
        <v>40.100000000000023</v>
      </c>
      <c r="C178" s="727">
        <v>62.5</v>
      </c>
      <c r="E178" s="728">
        <v>42524</v>
      </c>
      <c r="F178" s="727">
        <v>1.6640000000000001</v>
      </c>
      <c r="H178" s="728">
        <v>42527</v>
      </c>
      <c r="I178" s="727">
        <v>2.3929999999999998</v>
      </c>
      <c r="K178" s="728">
        <v>42527</v>
      </c>
      <c r="L178" s="727">
        <v>3.1960000000000002</v>
      </c>
      <c r="O178" s="728">
        <v>42520</v>
      </c>
      <c r="P178" s="727">
        <v>1841.79</v>
      </c>
      <c r="R178" s="728">
        <v>42515</v>
      </c>
      <c r="S178" s="727">
        <v>17851.509999999998</v>
      </c>
      <c r="U178" s="728">
        <v>42138</v>
      </c>
      <c r="V178" s="727">
        <v>11559.82</v>
      </c>
      <c r="X178" s="728">
        <v>42139</v>
      </c>
      <c r="Y178" s="727">
        <v>23473.46</v>
      </c>
      <c r="AA178" s="728">
        <v>42143</v>
      </c>
      <c r="AB178" s="727">
        <v>5117.3</v>
      </c>
      <c r="AD178" s="728">
        <v>42125</v>
      </c>
      <c r="AE178" s="727">
        <v>19531.63</v>
      </c>
      <c r="AG178" s="728">
        <v>40955</v>
      </c>
      <c r="AH178" s="727">
        <v>4.97</v>
      </c>
      <c r="AJ178" s="728">
        <v>40959</v>
      </c>
      <c r="AK178" s="727">
        <v>1.0309999999999999</v>
      </c>
      <c r="AM178" s="728">
        <v>40954</v>
      </c>
      <c r="AN178" s="727">
        <v>0.49509999999999998</v>
      </c>
      <c r="AP178" s="728">
        <v>40954</v>
      </c>
      <c r="AQ178" s="727">
        <v>8.4169999999999995E-2</v>
      </c>
      <c r="AS178" s="728">
        <v>42523</v>
      </c>
      <c r="AT178" s="727">
        <v>1211</v>
      </c>
      <c r="AV178" s="728">
        <v>42524</v>
      </c>
      <c r="AW178" s="727">
        <v>51.74</v>
      </c>
      <c r="BL178" s="728"/>
      <c r="BM178" s="728"/>
      <c r="BN178" s="728"/>
      <c r="BO178" s="728"/>
      <c r="BP178" s="728"/>
      <c r="BS178" s="728"/>
      <c r="BV178" s="728"/>
      <c r="BY178" s="728"/>
      <c r="CB178" s="728"/>
      <c r="CE178" s="728"/>
      <c r="CH178" s="728"/>
      <c r="CK178" s="728"/>
      <c r="CO178" s="728"/>
      <c r="CV178" s="728"/>
      <c r="CY178" s="728"/>
      <c r="DB178" s="728"/>
      <c r="DE178" s="728"/>
      <c r="DH178" s="728"/>
      <c r="DK178" s="728"/>
      <c r="DN178" s="728"/>
      <c r="DQ178" s="728"/>
      <c r="DT178" s="728"/>
      <c r="DW178" s="728"/>
      <c r="DZ178" s="728"/>
      <c r="EC178" s="728"/>
      <c r="EF178" s="728"/>
      <c r="EI178" s="728"/>
    </row>
    <row r="179" spans="1:139">
      <c r="A179" s="727">
        <v>104.19999999999999</v>
      </c>
      <c r="B179" s="727">
        <v>42.600000000000016</v>
      </c>
      <c r="C179" s="727">
        <v>61.599999999999966</v>
      </c>
      <c r="E179" s="728">
        <v>42523</v>
      </c>
      <c r="F179" s="727">
        <v>1.63</v>
      </c>
      <c r="H179" s="728">
        <v>42524</v>
      </c>
      <c r="I179" s="727">
        <v>2.34</v>
      </c>
      <c r="K179" s="728">
        <v>42524</v>
      </c>
      <c r="L179" s="727">
        <v>3.133</v>
      </c>
      <c r="O179" s="728">
        <v>42517</v>
      </c>
      <c r="P179" s="727">
        <v>1839.22</v>
      </c>
      <c r="R179" s="728">
        <v>42514</v>
      </c>
      <c r="S179" s="727">
        <v>17706.05</v>
      </c>
      <c r="U179" s="728">
        <v>42137</v>
      </c>
      <c r="V179" s="727">
        <v>11351.46</v>
      </c>
      <c r="X179" s="728">
        <v>42138</v>
      </c>
      <c r="Y179" s="727">
        <v>23548.59</v>
      </c>
      <c r="AA179" s="728">
        <v>42142</v>
      </c>
      <c r="AB179" s="727">
        <v>5012.3100000000004</v>
      </c>
      <c r="AD179" s="728">
        <v>42124</v>
      </c>
      <c r="AE179" s="727">
        <v>19520.009999999998</v>
      </c>
      <c r="AG179" s="728">
        <v>40954</v>
      </c>
      <c r="AH179" s="727">
        <v>4.9800000000000004</v>
      </c>
      <c r="AJ179" s="728">
        <v>40956</v>
      </c>
      <c r="AK179" s="727">
        <v>1.036</v>
      </c>
      <c r="AM179" s="728">
        <v>40953</v>
      </c>
      <c r="AN179" s="727">
        <v>0.49759999999999999</v>
      </c>
      <c r="AP179" s="728">
        <v>40953</v>
      </c>
      <c r="AQ179" s="727">
        <v>8.4169999999999995E-2</v>
      </c>
      <c r="AS179" s="728">
        <v>42522</v>
      </c>
      <c r="AT179" s="727">
        <v>1212.98</v>
      </c>
      <c r="AV179" s="728">
        <v>42523</v>
      </c>
      <c r="AW179" s="727">
        <v>52.19</v>
      </c>
      <c r="BL179" s="728"/>
      <c r="BM179" s="728"/>
      <c r="BN179" s="728"/>
      <c r="BO179" s="728"/>
      <c r="BP179" s="728"/>
      <c r="BS179" s="728"/>
      <c r="BV179" s="728"/>
      <c r="BY179" s="728"/>
      <c r="CB179" s="728"/>
      <c r="CE179" s="728"/>
      <c r="CH179" s="728"/>
      <c r="CK179" s="728"/>
      <c r="CO179" s="728"/>
      <c r="CV179" s="728"/>
      <c r="CY179" s="728"/>
      <c r="DB179" s="728"/>
      <c r="DE179" s="728"/>
      <c r="DH179" s="728"/>
      <c r="DK179" s="728"/>
      <c r="DN179" s="728"/>
      <c r="DQ179" s="728"/>
      <c r="DT179" s="728"/>
      <c r="DW179" s="728"/>
      <c r="DZ179" s="728"/>
      <c r="EC179" s="728"/>
      <c r="EF179" s="728"/>
      <c r="EI179" s="728"/>
    </row>
    <row r="180" spans="1:139">
      <c r="A180" s="727">
        <v>104.1</v>
      </c>
      <c r="B180" s="727">
        <v>43.599999999999994</v>
      </c>
      <c r="C180" s="727">
        <v>60.5</v>
      </c>
      <c r="E180" s="728">
        <v>42522</v>
      </c>
      <c r="F180" s="727">
        <v>1.6160000000000001</v>
      </c>
      <c r="H180" s="728">
        <v>42523</v>
      </c>
      <c r="I180" s="727">
        <v>2.3639999999999999</v>
      </c>
      <c r="K180" s="728">
        <v>42523</v>
      </c>
      <c r="L180" s="727">
        <v>3.169</v>
      </c>
      <c r="O180" s="728">
        <v>42515</v>
      </c>
      <c r="P180" s="727">
        <v>1849.27</v>
      </c>
      <c r="R180" s="728">
        <v>42513</v>
      </c>
      <c r="S180" s="727">
        <v>17492.93</v>
      </c>
      <c r="U180" s="728">
        <v>42136</v>
      </c>
      <c r="V180" s="727">
        <v>11472.41</v>
      </c>
      <c r="X180" s="728">
        <v>42137</v>
      </c>
      <c r="Y180" s="727">
        <v>23210.97</v>
      </c>
      <c r="AA180" s="728">
        <v>42139</v>
      </c>
      <c r="AB180" s="727">
        <v>4993.82</v>
      </c>
      <c r="AD180" s="728">
        <v>42122</v>
      </c>
      <c r="AE180" s="727">
        <v>20058.95</v>
      </c>
      <c r="AG180" s="728">
        <v>40953</v>
      </c>
      <c r="AH180" s="727">
        <v>4.9800000000000004</v>
      </c>
      <c r="AJ180" s="728">
        <v>40955</v>
      </c>
      <c r="AK180" s="727">
        <v>1.0409999999999999</v>
      </c>
      <c r="AM180" s="728">
        <v>40952</v>
      </c>
      <c r="AN180" s="727">
        <v>0.50260000000000005</v>
      </c>
      <c r="AP180" s="728">
        <v>40952</v>
      </c>
      <c r="AQ180" s="727">
        <v>8.4169999999999995E-2</v>
      </c>
      <c r="AS180" s="728">
        <v>42521</v>
      </c>
      <c r="AT180" s="727">
        <v>1215.32</v>
      </c>
      <c r="AV180" s="728">
        <v>42522</v>
      </c>
      <c r="AW180" s="727">
        <v>51.95</v>
      </c>
      <c r="BL180" s="728"/>
      <c r="BM180" s="728"/>
      <c r="BN180" s="728"/>
      <c r="BO180" s="728"/>
      <c r="BP180" s="728"/>
      <c r="BS180" s="728"/>
      <c r="BV180" s="728"/>
      <c r="BY180" s="728"/>
      <c r="CB180" s="728"/>
      <c r="CE180" s="728"/>
      <c r="CH180" s="728"/>
      <c r="CK180" s="728"/>
      <c r="CO180" s="728"/>
      <c r="CV180" s="728"/>
      <c r="CY180" s="728"/>
      <c r="DB180" s="728"/>
      <c r="DE180" s="728"/>
      <c r="DH180" s="728"/>
      <c r="DK180" s="728"/>
      <c r="DN180" s="728"/>
      <c r="DQ180" s="728"/>
      <c r="DT180" s="728"/>
      <c r="DW180" s="728"/>
      <c r="DZ180" s="728"/>
      <c r="EC180" s="728"/>
      <c r="EF180" s="728"/>
      <c r="EI180" s="728"/>
    </row>
    <row r="181" spans="1:139">
      <c r="A181" s="727">
        <v>108</v>
      </c>
      <c r="B181" s="727">
        <v>46</v>
      </c>
      <c r="C181" s="727">
        <v>62.000000000000014</v>
      </c>
      <c r="E181" s="728">
        <v>42521</v>
      </c>
      <c r="F181" s="727">
        <v>1.609</v>
      </c>
      <c r="H181" s="728">
        <v>42522</v>
      </c>
      <c r="I181" s="727">
        <v>2.3420000000000001</v>
      </c>
      <c r="K181" s="728">
        <v>42522</v>
      </c>
      <c r="L181" s="727">
        <v>3.149</v>
      </c>
      <c r="O181" s="728">
        <v>42514</v>
      </c>
      <c r="P181" s="727">
        <v>1831.15</v>
      </c>
      <c r="R181" s="728">
        <v>42510</v>
      </c>
      <c r="S181" s="727">
        <v>17500.939999999999</v>
      </c>
      <c r="U181" s="728">
        <v>42135</v>
      </c>
      <c r="V181" s="727">
        <v>11673.35</v>
      </c>
      <c r="X181" s="728">
        <v>42136</v>
      </c>
      <c r="Y181" s="727">
        <v>23104.87</v>
      </c>
      <c r="AA181" s="728">
        <v>42138</v>
      </c>
      <c r="AB181" s="727">
        <v>5029.3100000000004</v>
      </c>
      <c r="AD181" s="728">
        <v>42121</v>
      </c>
      <c r="AE181" s="727">
        <v>19983.32</v>
      </c>
      <c r="AG181" s="728">
        <v>40952</v>
      </c>
      <c r="AH181" s="727">
        <v>4.9800000000000004</v>
      </c>
      <c r="AJ181" s="728">
        <v>40954</v>
      </c>
      <c r="AK181" s="727">
        <v>1.0449999999999999</v>
      </c>
      <c r="AM181" s="728">
        <v>40949</v>
      </c>
      <c r="AN181" s="727">
        <v>0.50600000000000001</v>
      </c>
      <c r="AP181" s="728">
        <v>40949</v>
      </c>
      <c r="AQ181" s="727">
        <v>8.3330000000000001E-2</v>
      </c>
      <c r="AS181" s="728">
        <v>42520</v>
      </c>
      <c r="AT181" s="727">
        <v>1204.95</v>
      </c>
      <c r="AV181" s="728">
        <v>42521</v>
      </c>
      <c r="AW181" s="727">
        <v>52.08</v>
      </c>
      <c r="BL181" s="728"/>
      <c r="BM181" s="728"/>
      <c r="BN181" s="728"/>
      <c r="BO181" s="728"/>
      <c r="BP181" s="728"/>
      <c r="BS181" s="728"/>
      <c r="BV181" s="728"/>
      <c r="BY181" s="728"/>
      <c r="CB181" s="728"/>
      <c r="CE181" s="728"/>
      <c r="CH181" s="728"/>
      <c r="CK181" s="728"/>
      <c r="CO181" s="728"/>
      <c r="CV181" s="728"/>
      <c r="CY181" s="728"/>
      <c r="DB181" s="728"/>
      <c r="DE181" s="728"/>
      <c r="DH181" s="728"/>
      <c r="DK181" s="728"/>
      <c r="DN181" s="728"/>
      <c r="DQ181" s="728"/>
      <c r="DT181" s="728"/>
      <c r="DW181" s="728"/>
      <c r="DZ181" s="728"/>
      <c r="EC181" s="728"/>
      <c r="EF181" s="728"/>
      <c r="EI181" s="728"/>
    </row>
    <row r="182" spans="1:139">
      <c r="A182" s="727">
        <v>108.39999999999996</v>
      </c>
      <c r="B182" s="727">
        <v>48.199999999999974</v>
      </c>
      <c r="C182" s="727">
        <v>60.199999999999989</v>
      </c>
      <c r="E182" s="728">
        <v>42520</v>
      </c>
      <c r="F182" s="727">
        <v>1.5960000000000001</v>
      </c>
      <c r="G182" s="727">
        <v>1.8618749999999995</v>
      </c>
      <c r="H182" s="728">
        <v>42521</v>
      </c>
      <c r="I182" s="727">
        <v>2.3119999999999998</v>
      </c>
      <c r="J182" s="727">
        <v>2.6496086956521738</v>
      </c>
      <c r="K182" s="728">
        <v>42521</v>
      </c>
      <c r="L182" s="727">
        <v>3.1139999999999999</v>
      </c>
      <c r="M182" s="727">
        <v>3.1526956521739131</v>
      </c>
      <c r="O182" s="728">
        <v>42513</v>
      </c>
      <c r="P182" s="727">
        <v>1818.97</v>
      </c>
      <c r="R182" s="728">
        <v>42509</v>
      </c>
      <c r="S182" s="727">
        <v>17435.400000000001</v>
      </c>
      <c r="U182" s="728">
        <v>42132</v>
      </c>
      <c r="V182" s="727">
        <v>11709.73</v>
      </c>
      <c r="X182" s="728">
        <v>42135</v>
      </c>
      <c r="Y182" s="727">
        <v>23321.86</v>
      </c>
      <c r="AA182" s="728">
        <v>42137</v>
      </c>
      <c r="AB182" s="727">
        <v>4961.8599999999997</v>
      </c>
      <c r="AD182" s="728">
        <v>42118</v>
      </c>
      <c r="AE182" s="727">
        <v>20020.04</v>
      </c>
      <c r="AG182" s="728">
        <v>40949</v>
      </c>
      <c r="AH182" s="727">
        <v>4.9800000000000004</v>
      </c>
      <c r="AJ182" s="728">
        <v>40953</v>
      </c>
      <c r="AK182" s="727">
        <v>1.0509999999999999</v>
      </c>
      <c r="AM182" s="728">
        <v>40948</v>
      </c>
      <c r="AN182" s="727">
        <v>0.51</v>
      </c>
      <c r="AP182" s="728">
        <v>40948</v>
      </c>
      <c r="AQ182" s="727">
        <v>8.1670000000000006E-2</v>
      </c>
      <c r="AS182" s="728">
        <v>42517</v>
      </c>
      <c r="AT182" s="727">
        <v>1212.3800000000001</v>
      </c>
      <c r="AV182" s="728">
        <v>42520</v>
      </c>
      <c r="AW182" s="727">
        <v>52.56</v>
      </c>
      <c r="BL182" s="728"/>
      <c r="BM182" s="728"/>
      <c r="BN182" s="728"/>
      <c r="BO182" s="728"/>
      <c r="BP182" s="728"/>
      <c r="BS182" s="728"/>
      <c r="BV182" s="728"/>
      <c r="BY182" s="728"/>
      <c r="CB182" s="728"/>
      <c r="CE182" s="728"/>
      <c r="CH182" s="728"/>
      <c r="CK182" s="728"/>
      <c r="CO182" s="728"/>
      <c r="CV182" s="728"/>
      <c r="CY182" s="728"/>
      <c r="DB182" s="728"/>
      <c r="DE182" s="728"/>
      <c r="DH182" s="728"/>
      <c r="DK182" s="728"/>
      <c r="DN182" s="728"/>
      <c r="DQ182" s="728"/>
      <c r="DT182" s="728"/>
      <c r="DW182" s="728"/>
      <c r="DZ182" s="728"/>
      <c r="EC182" s="728"/>
      <c r="EF182" s="728"/>
      <c r="EI182" s="728"/>
    </row>
    <row r="183" spans="1:139">
      <c r="A183" s="727">
        <v>106.30000000000001</v>
      </c>
      <c r="B183" s="727">
        <v>46.4</v>
      </c>
      <c r="C183" s="727">
        <v>59.90000000000002</v>
      </c>
      <c r="E183" s="728">
        <v>42517</v>
      </c>
      <c r="F183" s="727">
        <v>1.5859999999999999</v>
      </c>
      <c r="H183" s="728">
        <v>42520</v>
      </c>
      <c r="I183" s="727">
        <v>2.3290000000000002</v>
      </c>
      <c r="K183" s="728">
        <v>42520</v>
      </c>
      <c r="L183" s="727">
        <v>3.1059999999999999</v>
      </c>
      <c r="O183" s="728">
        <v>42510</v>
      </c>
      <c r="P183" s="727">
        <v>1806.38</v>
      </c>
      <c r="R183" s="728">
        <v>42508</v>
      </c>
      <c r="S183" s="727">
        <v>17526.62</v>
      </c>
      <c r="U183" s="728">
        <v>42131</v>
      </c>
      <c r="V183" s="727">
        <v>11407.97</v>
      </c>
      <c r="X183" s="728">
        <v>42132</v>
      </c>
      <c r="Y183" s="727">
        <v>23312.43</v>
      </c>
      <c r="AA183" s="728">
        <v>42136</v>
      </c>
      <c r="AB183" s="727">
        <v>4974.6499999999996</v>
      </c>
      <c r="AD183" s="728">
        <v>42117</v>
      </c>
      <c r="AE183" s="727">
        <v>20187.650000000001</v>
      </c>
      <c r="AG183" s="728">
        <v>40948</v>
      </c>
      <c r="AH183" s="727">
        <v>4.9800000000000004</v>
      </c>
      <c r="AJ183" s="728">
        <v>40952</v>
      </c>
      <c r="AK183" s="727">
        <v>1.0569999999999999</v>
      </c>
      <c r="AM183" s="728">
        <v>40947</v>
      </c>
      <c r="AN183" s="727">
        <v>0.51324999999999998</v>
      </c>
      <c r="AP183" s="728">
        <v>40947</v>
      </c>
      <c r="AQ183" s="727">
        <v>7.8329999999999997E-2</v>
      </c>
      <c r="AS183" s="728">
        <v>42516</v>
      </c>
      <c r="AT183" s="727">
        <v>1219.8</v>
      </c>
      <c r="AV183" s="728">
        <v>42517</v>
      </c>
      <c r="AW183" s="727">
        <v>52.2</v>
      </c>
      <c r="BL183" s="728"/>
      <c r="BM183" s="728"/>
      <c r="BN183" s="728"/>
      <c r="BO183" s="728"/>
      <c r="BP183" s="728"/>
      <c r="BS183" s="728"/>
      <c r="BV183" s="728"/>
      <c r="BY183" s="728"/>
      <c r="CB183" s="728"/>
      <c r="CE183" s="728"/>
      <c r="CH183" s="728"/>
      <c r="CK183" s="728"/>
      <c r="CO183" s="728"/>
      <c r="CV183" s="728"/>
      <c r="CY183" s="728"/>
      <c r="DB183" s="728"/>
      <c r="DE183" s="728"/>
      <c r="DH183" s="728"/>
      <c r="DK183" s="728"/>
      <c r="DN183" s="728"/>
      <c r="DQ183" s="728"/>
      <c r="DT183" s="728"/>
      <c r="DW183" s="728"/>
      <c r="DZ183" s="728"/>
      <c r="EC183" s="728"/>
      <c r="EF183" s="728"/>
      <c r="EI183" s="728"/>
    </row>
    <row r="184" spans="1:139">
      <c r="A184" s="727">
        <v>109.09999999999998</v>
      </c>
      <c r="B184" s="727">
        <v>47.699999999999989</v>
      </c>
      <c r="C184" s="727">
        <v>61.399999999999991</v>
      </c>
      <c r="E184" s="728">
        <v>42516</v>
      </c>
      <c r="F184" s="727">
        <v>1.5939999999999999</v>
      </c>
      <c r="H184" s="728">
        <v>42517</v>
      </c>
      <c r="I184" s="727">
        <v>2.2709999999999999</v>
      </c>
      <c r="K184" s="728">
        <v>42517</v>
      </c>
      <c r="L184" s="727">
        <v>3.0550000000000002</v>
      </c>
      <c r="O184" s="728">
        <v>42509</v>
      </c>
      <c r="P184" s="727">
        <v>1799.9</v>
      </c>
      <c r="R184" s="728">
        <v>42507</v>
      </c>
      <c r="S184" s="727">
        <v>17529.98</v>
      </c>
      <c r="U184" s="728">
        <v>42130</v>
      </c>
      <c r="V184" s="727">
        <v>11350.15</v>
      </c>
      <c r="X184" s="728">
        <v>42131</v>
      </c>
      <c r="Y184" s="727">
        <v>22841.919999999998</v>
      </c>
      <c r="AA184" s="728">
        <v>42135</v>
      </c>
      <c r="AB184" s="727">
        <v>5027.87</v>
      </c>
      <c r="AD184" s="728">
        <v>42116</v>
      </c>
      <c r="AE184" s="727">
        <v>20133.900000000001</v>
      </c>
      <c r="AG184" s="728">
        <v>40947</v>
      </c>
      <c r="AH184" s="727">
        <v>4.9800000000000004</v>
      </c>
      <c r="AJ184" s="728">
        <v>40949</v>
      </c>
      <c r="AK184" s="727">
        <v>1.0629999999999999</v>
      </c>
      <c r="AM184" s="728">
        <v>40946</v>
      </c>
      <c r="AN184" s="727">
        <v>0.52</v>
      </c>
      <c r="AP184" s="728">
        <v>40946</v>
      </c>
      <c r="AQ184" s="727">
        <v>7.6670000000000002E-2</v>
      </c>
      <c r="AS184" s="728">
        <v>42515</v>
      </c>
      <c r="AT184" s="727">
        <v>1224.4100000000001</v>
      </c>
      <c r="AV184" s="728">
        <v>42516</v>
      </c>
      <c r="AW184" s="727">
        <v>52.19</v>
      </c>
      <c r="BL184" s="728"/>
      <c r="BM184" s="728"/>
      <c r="BN184" s="728"/>
      <c r="BO184" s="728"/>
      <c r="BP184" s="728"/>
      <c r="BS184" s="728"/>
      <c r="BV184" s="728"/>
      <c r="BY184" s="728"/>
      <c r="CB184" s="728"/>
      <c r="CE184" s="728"/>
      <c r="CH184" s="728"/>
      <c r="CK184" s="728"/>
      <c r="CO184" s="728"/>
      <c r="CV184" s="728"/>
      <c r="CY184" s="728"/>
      <c r="DB184" s="728"/>
      <c r="DE184" s="728"/>
      <c r="DH184" s="728"/>
      <c r="DK184" s="728"/>
      <c r="DN184" s="728"/>
      <c r="DQ184" s="728"/>
      <c r="DT184" s="728"/>
      <c r="DW184" s="728"/>
      <c r="DZ184" s="728"/>
      <c r="EC184" s="728"/>
      <c r="EF184" s="728"/>
      <c r="EI184" s="728"/>
    </row>
    <row r="185" spans="1:139">
      <c r="A185" s="727">
        <v>111.7</v>
      </c>
      <c r="B185" s="727">
        <v>47.399999999999977</v>
      </c>
      <c r="C185" s="727">
        <v>64.300000000000026</v>
      </c>
      <c r="E185" s="728">
        <v>42515</v>
      </c>
      <c r="F185" s="727">
        <v>1.599</v>
      </c>
      <c r="H185" s="728">
        <v>42516</v>
      </c>
      <c r="I185" s="727">
        <v>2.31</v>
      </c>
      <c r="K185" s="728">
        <v>42516</v>
      </c>
      <c r="L185" s="727">
        <v>3.0680000000000001</v>
      </c>
      <c r="O185" s="728">
        <v>42508</v>
      </c>
      <c r="P185" s="727">
        <v>1841.84</v>
      </c>
      <c r="R185" s="728">
        <v>42506</v>
      </c>
      <c r="S185" s="727">
        <v>17710.71</v>
      </c>
      <c r="U185" s="728">
        <v>42129</v>
      </c>
      <c r="V185" s="727">
        <v>11327.68</v>
      </c>
      <c r="X185" s="728">
        <v>42130</v>
      </c>
      <c r="Y185" s="727">
        <v>22659.85</v>
      </c>
      <c r="AA185" s="728">
        <v>42132</v>
      </c>
      <c r="AB185" s="727">
        <v>5090.3900000000003</v>
      </c>
      <c r="AD185" s="728">
        <v>42115</v>
      </c>
      <c r="AE185" s="727">
        <v>19909.09</v>
      </c>
      <c r="AG185" s="728">
        <v>40946</v>
      </c>
      <c r="AH185" s="727">
        <v>4.9800000000000004</v>
      </c>
      <c r="AJ185" s="728">
        <v>40948</v>
      </c>
      <c r="AK185" s="727">
        <v>1.07</v>
      </c>
      <c r="AM185" s="728">
        <v>40945</v>
      </c>
      <c r="AN185" s="727">
        <v>0.52324999999999999</v>
      </c>
      <c r="AP185" s="728">
        <v>40945</v>
      </c>
      <c r="AQ185" s="727">
        <v>7.6670000000000002E-2</v>
      </c>
      <c r="AS185" s="728">
        <v>42514</v>
      </c>
      <c r="AT185" s="727">
        <v>1227.21</v>
      </c>
      <c r="AV185" s="728">
        <v>42515</v>
      </c>
      <c r="AW185" s="727">
        <v>52.32</v>
      </c>
      <c r="BL185" s="728"/>
      <c r="BM185" s="728"/>
      <c r="BN185" s="728"/>
      <c r="BO185" s="728"/>
      <c r="BP185" s="728"/>
      <c r="BS185" s="728"/>
      <c r="BV185" s="728"/>
      <c r="BY185" s="728"/>
      <c r="CB185" s="728"/>
      <c r="CE185" s="728"/>
      <c r="CH185" s="728"/>
      <c r="CK185" s="728"/>
      <c r="CO185" s="728"/>
      <c r="CV185" s="728"/>
      <c r="CY185" s="728"/>
      <c r="DB185" s="728"/>
      <c r="DE185" s="728"/>
      <c r="DH185" s="728"/>
      <c r="DK185" s="728"/>
      <c r="DN185" s="728"/>
      <c r="DQ185" s="728"/>
      <c r="DT185" s="728"/>
      <c r="DW185" s="728"/>
      <c r="DZ185" s="728"/>
      <c r="EC185" s="728"/>
      <c r="EF185" s="728"/>
      <c r="EI185" s="728"/>
    </row>
    <row r="186" spans="1:139">
      <c r="A186" s="727">
        <v>105.70000000000005</v>
      </c>
      <c r="B186" s="727">
        <v>44.600000000000016</v>
      </c>
      <c r="C186" s="727">
        <v>61.100000000000023</v>
      </c>
      <c r="E186" s="728">
        <v>42514</v>
      </c>
      <c r="F186" s="727">
        <v>1.603</v>
      </c>
      <c r="H186" s="728">
        <v>42515</v>
      </c>
      <c r="I186" s="727">
        <v>2.3140000000000001</v>
      </c>
      <c r="K186" s="728">
        <v>42515</v>
      </c>
      <c r="L186" s="727">
        <v>3.0739999999999998</v>
      </c>
      <c r="O186" s="728">
        <v>42507</v>
      </c>
      <c r="P186" s="727">
        <v>1846.5</v>
      </c>
      <c r="R186" s="728">
        <v>42503</v>
      </c>
      <c r="S186" s="727">
        <v>17535.32</v>
      </c>
      <c r="U186" s="728">
        <v>42128</v>
      </c>
      <c r="V186" s="727">
        <v>11619.85</v>
      </c>
      <c r="X186" s="728">
        <v>42129</v>
      </c>
      <c r="Y186" s="727">
        <v>22576.35</v>
      </c>
      <c r="AA186" s="728">
        <v>42131</v>
      </c>
      <c r="AB186" s="727">
        <v>4967.22</v>
      </c>
      <c r="AD186" s="728">
        <v>42114</v>
      </c>
      <c r="AE186" s="727">
        <v>19634.490000000002</v>
      </c>
      <c r="AG186" s="728">
        <v>40945</v>
      </c>
      <c r="AH186" s="727">
        <v>4.9800000000000004</v>
      </c>
      <c r="AJ186" s="728">
        <v>40947</v>
      </c>
      <c r="AK186" s="727">
        <v>1.077</v>
      </c>
      <c r="AM186" s="728">
        <v>40942</v>
      </c>
      <c r="AN186" s="727">
        <v>0.52700000000000002</v>
      </c>
      <c r="AP186" s="728">
        <v>40942</v>
      </c>
      <c r="AQ186" s="727">
        <v>7.4999999999999997E-2</v>
      </c>
      <c r="AS186" s="728">
        <v>42513</v>
      </c>
      <c r="AT186" s="727">
        <v>1249.1300000000001</v>
      </c>
      <c r="AV186" s="728">
        <v>42514</v>
      </c>
      <c r="AW186" s="727">
        <v>51.48</v>
      </c>
      <c r="BL186" s="728"/>
      <c r="BM186" s="728"/>
      <c r="BN186" s="728"/>
      <c r="BO186" s="728"/>
      <c r="BP186" s="728"/>
      <c r="BS186" s="728"/>
      <c r="BV186" s="728"/>
      <c r="BY186" s="728"/>
      <c r="CB186" s="728"/>
      <c r="CE186" s="728"/>
      <c r="CH186" s="728"/>
      <c r="CK186" s="728"/>
      <c r="CO186" s="728"/>
      <c r="CV186" s="728"/>
      <c r="CY186" s="728"/>
      <c r="DB186" s="728"/>
      <c r="DE186" s="728"/>
      <c r="DH186" s="728"/>
      <c r="DK186" s="728"/>
      <c r="DN186" s="728"/>
      <c r="DQ186" s="728"/>
      <c r="DT186" s="728"/>
      <c r="DW186" s="728"/>
      <c r="DZ186" s="728"/>
      <c r="EC186" s="728"/>
      <c r="EF186" s="728"/>
      <c r="EI186" s="728"/>
    </row>
    <row r="187" spans="1:139">
      <c r="A187" s="727">
        <v>98.4</v>
      </c>
      <c r="B187" s="727">
        <v>43.900000000000006</v>
      </c>
      <c r="C187" s="727">
        <v>54.499999999999993</v>
      </c>
      <c r="E187" s="728">
        <v>42513</v>
      </c>
      <c r="F187" s="727">
        <v>1.5960000000000001</v>
      </c>
      <c r="H187" s="728">
        <v>42514</v>
      </c>
      <c r="I187" s="727">
        <v>2.363</v>
      </c>
      <c r="K187" s="728">
        <v>42514</v>
      </c>
      <c r="L187" s="727">
        <v>3.11</v>
      </c>
      <c r="O187" s="728">
        <v>42506</v>
      </c>
      <c r="P187" s="727">
        <v>1853.78</v>
      </c>
      <c r="R187" s="728">
        <v>42502</v>
      </c>
      <c r="S187" s="727">
        <v>17720.5</v>
      </c>
      <c r="U187" s="728">
        <v>42124</v>
      </c>
      <c r="V187" s="727">
        <v>11454.38</v>
      </c>
      <c r="X187" s="728">
        <v>42128</v>
      </c>
      <c r="Y187" s="727">
        <v>23217.17</v>
      </c>
      <c r="AA187" s="728">
        <v>42130</v>
      </c>
      <c r="AB187" s="727">
        <v>4981.59</v>
      </c>
      <c r="AD187" s="728">
        <v>42111</v>
      </c>
      <c r="AE187" s="727">
        <v>19652.88</v>
      </c>
      <c r="AG187" s="728">
        <v>40942</v>
      </c>
      <c r="AH187" s="727">
        <v>4.9800000000000004</v>
      </c>
      <c r="AJ187" s="728">
        <v>40946</v>
      </c>
      <c r="AK187" s="727">
        <v>1.0860000000000001</v>
      </c>
      <c r="AM187" s="728">
        <v>40941</v>
      </c>
      <c r="AN187" s="727">
        <v>0.53059999999999996</v>
      </c>
      <c r="AP187" s="728">
        <v>40941</v>
      </c>
      <c r="AQ187" s="727">
        <v>7.417E-2</v>
      </c>
      <c r="AS187" s="728">
        <v>42510</v>
      </c>
      <c r="AT187" s="727">
        <v>1251.98</v>
      </c>
      <c r="AV187" s="728">
        <v>42513</v>
      </c>
      <c r="AW187" s="727">
        <v>51.24</v>
      </c>
      <c r="BL187" s="728"/>
      <c r="BM187" s="728"/>
      <c r="BN187" s="728"/>
      <c r="BO187" s="728"/>
      <c r="BP187" s="728"/>
      <c r="BS187" s="728"/>
      <c r="BV187" s="728"/>
      <c r="BY187" s="728"/>
      <c r="CB187" s="728"/>
      <c r="CE187" s="728"/>
      <c r="CH187" s="728"/>
      <c r="CK187" s="728"/>
      <c r="CO187" s="728"/>
      <c r="CV187" s="728"/>
      <c r="CY187" s="728"/>
      <c r="DB187" s="728"/>
      <c r="DE187" s="728"/>
      <c r="DH187" s="728"/>
      <c r="DK187" s="728"/>
      <c r="DN187" s="728"/>
      <c r="DQ187" s="728"/>
      <c r="DT187" s="728"/>
      <c r="DW187" s="728"/>
      <c r="DZ187" s="728"/>
      <c r="EC187" s="728"/>
      <c r="EF187" s="728"/>
      <c r="EI187" s="728"/>
    </row>
    <row r="188" spans="1:139">
      <c r="A188" s="727">
        <v>105.10000000000002</v>
      </c>
      <c r="B188" s="727">
        <v>43.100000000000009</v>
      </c>
      <c r="C188" s="727">
        <v>62.000000000000014</v>
      </c>
      <c r="E188" s="728">
        <v>42510</v>
      </c>
      <c r="F188" s="727">
        <v>1.583</v>
      </c>
      <c r="H188" s="728">
        <v>42513</v>
      </c>
      <c r="I188" s="727">
        <v>2.359</v>
      </c>
      <c r="K188" s="728">
        <v>42513</v>
      </c>
      <c r="L188" s="727">
        <v>3.1070000000000002</v>
      </c>
      <c r="O188" s="728">
        <v>42503</v>
      </c>
      <c r="P188" s="727">
        <v>1815.38</v>
      </c>
      <c r="R188" s="728">
        <v>42501</v>
      </c>
      <c r="S188" s="727">
        <v>17711.12</v>
      </c>
      <c r="U188" s="728">
        <v>42123</v>
      </c>
      <c r="V188" s="727">
        <v>11432.72</v>
      </c>
      <c r="X188" s="728">
        <v>42124</v>
      </c>
      <c r="Y188" s="727">
        <v>23045.52</v>
      </c>
      <c r="AA188" s="728">
        <v>42129</v>
      </c>
      <c r="AB188" s="727">
        <v>4974.07</v>
      </c>
      <c r="AD188" s="728">
        <v>42110</v>
      </c>
      <c r="AE188" s="727">
        <v>19885.77</v>
      </c>
      <c r="AG188" s="728">
        <v>40941</v>
      </c>
      <c r="AH188" s="727">
        <v>4.9800000000000004</v>
      </c>
      <c r="AJ188" s="728">
        <v>40945</v>
      </c>
      <c r="AK188" s="727">
        <v>1.0940000000000001</v>
      </c>
      <c r="AM188" s="728">
        <v>40940</v>
      </c>
      <c r="AN188" s="727">
        <v>0.53710000000000002</v>
      </c>
      <c r="AP188" s="728">
        <v>40940</v>
      </c>
      <c r="AQ188" s="727">
        <v>7.0830000000000004E-2</v>
      </c>
      <c r="AS188" s="728">
        <v>42509</v>
      </c>
      <c r="AT188" s="727">
        <v>1254.75</v>
      </c>
      <c r="AV188" s="728">
        <v>42510</v>
      </c>
      <c r="AW188" s="727">
        <v>51.4</v>
      </c>
      <c r="BL188" s="728"/>
      <c r="BM188" s="728"/>
      <c r="BN188" s="728"/>
      <c r="BO188" s="728"/>
      <c r="BP188" s="728"/>
      <c r="BS188" s="728"/>
      <c r="BV188" s="728"/>
      <c r="BY188" s="728"/>
      <c r="CB188" s="728"/>
      <c r="CE188" s="728"/>
      <c r="CH188" s="728"/>
      <c r="CK188" s="728"/>
      <c r="CO188" s="728"/>
      <c r="CV188" s="728"/>
      <c r="CY188" s="728"/>
      <c r="DB188" s="728"/>
      <c r="DE188" s="728"/>
      <c r="DH188" s="728"/>
      <c r="DK188" s="728"/>
      <c r="DN188" s="728"/>
      <c r="DQ188" s="728"/>
      <c r="DT188" s="728"/>
      <c r="DW188" s="728"/>
      <c r="DZ188" s="728"/>
      <c r="EC188" s="728"/>
      <c r="EF188" s="728"/>
      <c r="EI188" s="728"/>
    </row>
    <row r="189" spans="1:139">
      <c r="A189" s="727">
        <v>108.80000000000001</v>
      </c>
      <c r="B189" s="727">
        <v>39.300000000000026</v>
      </c>
      <c r="C189" s="727">
        <v>69.499999999999986</v>
      </c>
      <c r="E189" s="728">
        <v>42509</v>
      </c>
      <c r="F189" s="727">
        <v>1.5680000000000001</v>
      </c>
      <c r="H189" s="728">
        <v>42510</v>
      </c>
      <c r="I189" s="727">
        <v>2.3140000000000001</v>
      </c>
      <c r="K189" s="728">
        <v>42510</v>
      </c>
      <c r="L189" s="727">
        <v>3.0750000000000002</v>
      </c>
      <c r="O189" s="728">
        <v>42502</v>
      </c>
      <c r="P189" s="727">
        <v>1816.09</v>
      </c>
      <c r="R189" s="728">
        <v>42500</v>
      </c>
      <c r="S189" s="727">
        <v>17928.349999999999</v>
      </c>
      <c r="U189" s="728">
        <v>42122</v>
      </c>
      <c r="V189" s="727">
        <v>11811.66</v>
      </c>
      <c r="X189" s="728">
        <v>42123</v>
      </c>
      <c r="Y189" s="727">
        <v>22995.63</v>
      </c>
      <c r="AA189" s="728">
        <v>42128</v>
      </c>
      <c r="AB189" s="727">
        <v>5081.97</v>
      </c>
      <c r="AD189" s="728">
        <v>42109</v>
      </c>
      <c r="AE189" s="727">
        <v>19869.759999999998</v>
      </c>
      <c r="AG189" s="728">
        <v>40940</v>
      </c>
      <c r="AH189" s="727">
        <v>4.99</v>
      </c>
      <c r="AJ189" s="728">
        <v>40942</v>
      </c>
      <c r="AK189" s="727">
        <v>1.1020000000000001</v>
      </c>
      <c r="AM189" s="728">
        <v>40939</v>
      </c>
      <c r="AN189" s="727">
        <v>0.54235</v>
      </c>
      <c r="AP189" s="728">
        <v>40939</v>
      </c>
      <c r="AQ189" s="727">
        <v>7.0000000000000007E-2</v>
      </c>
      <c r="AS189" s="728">
        <v>42508</v>
      </c>
      <c r="AT189" s="727">
        <v>1258.5</v>
      </c>
      <c r="AV189" s="728">
        <v>42509</v>
      </c>
      <c r="AW189" s="727">
        <v>51.48</v>
      </c>
      <c r="BL189" s="728"/>
      <c r="BM189" s="728"/>
      <c r="BN189" s="728"/>
      <c r="BO189" s="728"/>
      <c r="BP189" s="728"/>
      <c r="BS189" s="728"/>
      <c r="BV189" s="728"/>
      <c r="BY189" s="728"/>
      <c r="CB189" s="728"/>
      <c r="CE189" s="728"/>
      <c r="CH189" s="728"/>
      <c r="CK189" s="728"/>
      <c r="CO189" s="728"/>
      <c r="CV189" s="728"/>
      <c r="CY189" s="728"/>
      <c r="DB189" s="728"/>
      <c r="DE189" s="728"/>
      <c r="DH189" s="728"/>
      <c r="DK189" s="728"/>
      <c r="DN189" s="728"/>
      <c r="DQ189" s="728"/>
      <c r="DT189" s="728"/>
      <c r="DW189" s="728"/>
      <c r="DZ189" s="728"/>
      <c r="EC189" s="728"/>
      <c r="EF189" s="728"/>
      <c r="EI189" s="728"/>
    </row>
    <row r="190" spans="1:139">
      <c r="A190" s="727">
        <v>101.79999999999998</v>
      </c>
      <c r="B190" s="727">
        <v>39.1</v>
      </c>
      <c r="C190" s="727">
        <v>62.699999999999974</v>
      </c>
      <c r="E190" s="728">
        <v>42508</v>
      </c>
      <c r="F190" s="727">
        <v>1.554</v>
      </c>
      <c r="H190" s="728">
        <v>42509</v>
      </c>
      <c r="I190" s="727">
        <v>2.2509999999999999</v>
      </c>
      <c r="K190" s="728">
        <v>42509</v>
      </c>
      <c r="L190" s="727">
        <v>3.0369999999999999</v>
      </c>
      <c r="O190" s="728">
        <v>42501</v>
      </c>
      <c r="P190" s="727">
        <v>1818.02</v>
      </c>
      <c r="R190" s="728">
        <v>42499</v>
      </c>
      <c r="S190" s="727">
        <v>17705.91</v>
      </c>
      <c r="U190" s="728">
        <v>42121</v>
      </c>
      <c r="V190" s="727">
        <v>12039.16</v>
      </c>
      <c r="X190" s="728">
        <v>42122</v>
      </c>
      <c r="Y190" s="727">
        <v>23532.09</v>
      </c>
      <c r="AA190" s="728">
        <v>42124</v>
      </c>
      <c r="AB190" s="727">
        <v>5046.49</v>
      </c>
      <c r="AD190" s="728">
        <v>42108</v>
      </c>
      <c r="AE190" s="727">
        <v>19908.68</v>
      </c>
      <c r="AG190" s="728">
        <v>40939</v>
      </c>
      <c r="AH190" s="727">
        <v>4.99</v>
      </c>
      <c r="AJ190" s="728">
        <v>40941</v>
      </c>
      <c r="AK190" s="727">
        <v>1.1080000000000001</v>
      </c>
      <c r="AM190" s="728">
        <v>40938</v>
      </c>
      <c r="AN190" s="727">
        <v>0.54684999999999995</v>
      </c>
      <c r="AP190" s="728">
        <v>40938</v>
      </c>
      <c r="AQ190" s="727">
        <v>7.0000000000000007E-2</v>
      </c>
      <c r="AS190" s="728">
        <v>42507</v>
      </c>
      <c r="AT190" s="727">
        <v>1278.95</v>
      </c>
      <c r="AV190" s="728">
        <v>42508</v>
      </c>
      <c r="AW190" s="727">
        <v>51.62</v>
      </c>
      <c r="BL190" s="728"/>
      <c r="BM190" s="728"/>
      <c r="BN190" s="728"/>
      <c r="BO190" s="728"/>
      <c r="BP190" s="728"/>
      <c r="BS190" s="728"/>
      <c r="BV190" s="728"/>
      <c r="BY190" s="728"/>
      <c r="CB190" s="728"/>
      <c r="CE190" s="728"/>
      <c r="CH190" s="728"/>
      <c r="CK190" s="728"/>
      <c r="CO190" s="728"/>
      <c r="CV190" s="728"/>
      <c r="CY190" s="728"/>
      <c r="DB190" s="728"/>
      <c r="DE190" s="728"/>
      <c r="DH190" s="728"/>
      <c r="DK190" s="728"/>
      <c r="DN190" s="728"/>
      <c r="DQ190" s="728"/>
      <c r="DT190" s="728"/>
      <c r="DW190" s="728"/>
      <c r="DZ190" s="728"/>
      <c r="EC190" s="728"/>
      <c r="EF190" s="728"/>
      <c r="EI190" s="728"/>
    </row>
    <row r="191" spans="1:139">
      <c r="A191" s="727">
        <v>95.300000000000011</v>
      </c>
      <c r="B191" s="727">
        <v>39.699999999999982</v>
      </c>
      <c r="C191" s="727">
        <v>55.60000000000003</v>
      </c>
      <c r="E191" s="728">
        <v>42507</v>
      </c>
      <c r="F191" s="727">
        <v>1.5310000000000001</v>
      </c>
      <c r="H191" s="728">
        <v>42508</v>
      </c>
      <c r="I191" s="727">
        <v>2.23</v>
      </c>
      <c r="K191" s="728">
        <v>42508</v>
      </c>
      <c r="L191" s="727">
        <v>3.02</v>
      </c>
      <c r="O191" s="728">
        <v>42500</v>
      </c>
      <c r="P191" s="727">
        <v>1825.17</v>
      </c>
      <c r="R191" s="728">
        <v>42496</v>
      </c>
      <c r="S191" s="727">
        <v>17740.63</v>
      </c>
      <c r="U191" s="728">
        <v>42118</v>
      </c>
      <c r="V191" s="727">
        <v>11810.85</v>
      </c>
      <c r="X191" s="728">
        <v>42121</v>
      </c>
      <c r="Y191" s="727">
        <v>23806.27</v>
      </c>
      <c r="AA191" s="728">
        <v>42123</v>
      </c>
      <c r="AB191" s="727">
        <v>5039.3900000000003</v>
      </c>
      <c r="AD191" s="728">
        <v>42107</v>
      </c>
      <c r="AE191" s="727">
        <v>19905.46</v>
      </c>
      <c r="AG191" s="728">
        <v>40938</v>
      </c>
      <c r="AH191" s="727">
        <v>4.99</v>
      </c>
      <c r="AJ191" s="728">
        <v>40940</v>
      </c>
      <c r="AK191" s="727">
        <v>1.115</v>
      </c>
      <c r="AM191" s="728">
        <v>40935</v>
      </c>
      <c r="AN191" s="727">
        <v>0.55110000000000003</v>
      </c>
      <c r="AP191" s="728">
        <v>40935</v>
      </c>
      <c r="AQ191" s="727">
        <v>6.6669999999999993E-2</v>
      </c>
      <c r="AS191" s="728">
        <v>42506</v>
      </c>
      <c r="AT191" s="727">
        <v>1274.1600000000001</v>
      </c>
      <c r="AV191" s="728">
        <v>42507</v>
      </c>
      <c r="AW191" s="727">
        <v>51.64</v>
      </c>
      <c r="BL191" s="728"/>
      <c r="BM191" s="728"/>
      <c r="BN191" s="728"/>
      <c r="BO191" s="728"/>
      <c r="BP191" s="728"/>
      <c r="BS191" s="728"/>
      <c r="BV191" s="728"/>
      <c r="BY191" s="728"/>
      <c r="CB191" s="728"/>
      <c r="CE191" s="728"/>
      <c r="CH191" s="728"/>
      <c r="CK191" s="728"/>
      <c r="CO191" s="728"/>
      <c r="CV191" s="728"/>
      <c r="CY191" s="728"/>
      <c r="DB191" s="728"/>
      <c r="DE191" s="728"/>
      <c r="DH191" s="728"/>
      <c r="DK191" s="728"/>
      <c r="DN191" s="728"/>
      <c r="DQ191" s="728"/>
      <c r="DT191" s="728"/>
      <c r="DW191" s="728"/>
      <c r="DZ191" s="728"/>
      <c r="EC191" s="728"/>
      <c r="EF191" s="728"/>
      <c r="EI191" s="728"/>
    </row>
    <row r="192" spans="1:139">
      <c r="A192" s="727">
        <v>95.40000000000002</v>
      </c>
      <c r="B192" s="727">
        <v>39.1</v>
      </c>
      <c r="C192" s="727">
        <v>56.300000000000018</v>
      </c>
      <c r="E192" s="728">
        <v>42506</v>
      </c>
      <c r="F192" s="727">
        <v>1.514</v>
      </c>
      <c r="H192" s="728">
        <v>42507</v>
      </c>
      <c r="I192" s="727">
        <v>2.1509999999999998</v>
      </c>
      <c r="K192" s="728">
        <v>42507</v>
      </c>
      <c r="L192" s="727">
        <v>2.9350000000000001</v>
      </c>
      <c r="O192" s="728">
        <v>42499</v>
      </c>
      <c r="P192" s="727">
        <v>1848.45</v>
      </c>
      <c r="R192" s="728">
        <v>42495</v>
      </c>
      <c r="S192" s="727">
        <v>17660.71</v>
      </c>
      <c r="U192" s="728">
        <v>42117</v>
      </c>
      <c r="V192" s="727">
        <v>11723.58</v>
      </c>
      <c r="X192" s="728">
        <v>42118</v>
      </c>
      <c r="Y192" s="727">
        <v>23427.35</v>
      </c>
      <c r="AA192" s="728">
        <v>42122</v>
      </c>
      <c r="AB192" s="727">
        <v>5173.38</v>
      </c>
      <c r="AD192" s="728">
        <v>42104</v>
      </c>
      <c r="AE192" s="727">
        <v>19907.63</v>
      </c>
      <c r="AG192" s="728">
        <v>40935</v>
      </c>
      <c r="AH192" s="727">
        <v>4.9800000000000004</v>
      </c>
      <c r="AJ192" s="728">
        <v>40939</v>
      </c>
      <c r="AK192" s="727">
        <v>1.125</v>
      </c>
      <c r="AM192" s="728">
        <v>40934</v>
      </c>
      <c r="AN192" s="727">
        <v>0.55310000000000004</v>
      </c>
      <c r="AP192" s="728">
        <v>40934</v>
      </c>
      <c r="AQ192" s="727">
        <v>6.5000000000000002E-2</v>
      </c>
      <c r="AS192" s="728">
        <v>42503</v>
      </c>
      <c r="AT192" s="727">
        <v>1273.45</v>
      </c>
      <c r="AV192" s="728">
        <v>42506</v>
      </c>
      <c r="AW192" s="727">
        <v>51.21</v>
      </c>
      <c r="BL192" s="728"/>
      <c r="BM192" s="728"/>
      <c r="BN192" s="728"/>
      <c r="BO192" s="728"/>
      <c r="BP192" s="728"/>
      <c r="BS192" s="728"/>
      <c r="BV192" s="728"/>
      <c r="BY192" s="728"/>
      <c r="CB192" s="728"/>
      <c r="CE192" s="728"/>
      <c r="CH192" s="728"/>
      <c r="CK192" s="728"/>
      <c r="CO192" s="728"/>
      <c r="CV192" s="728"/>
      <c r="CY192" s="728"/>
      <c r="DB192" s="728"/>
      <c r="DE192" s="728"/>
      <c r="DH192" s="728"/>
      <c r="DK192" s="728"/>
      <c r="DN192" s="728"/>
      <c r="DQ192" s="728"/>
      <c r="DT192" s="728"/>
      <c r="DW192" s="728"/>
      <c r="DZ192" s="728"/>
      <c r="EC192" s="728"/>
      <c r="EF192" s="728"/>
      <c r="EI192" s="728"/>
    </row>
    <row r="193" spans="1:139">
      <c r="A193" s="727">
        <v>96.100000000000009</v>
      </c>
      <c r="B193" s="727">
        <v>38.100000000000023</v>
      </c>
      <c r="C193" s="727">
        <v>57.999999999999986</v>
      </c>
      <c r="E193" s="728">
        <v>42503</v>
      </c>
      <c r="F193" s="727">
        <v>1.52</v>
      </c>
      <c r="H193" s="728">
        <v>42506</v>
      </c>
      <c r="I193" s="727">
        <v>2.1189999999999998</v>
      </c>
      <c r="K193" s="728">
        <v>42506</v>
      </c>
      <c r="L193" s="727">
        <v>2.9220000000000002</v>
      </c>
      <c r="O193" s="728">
        <v>42496</v>
      </c>
      <c r="P193" s="727">
        <v>1852.71</v>
      </c>
      <c r="R193" s="728">
        <v>42494</v>
      </c>
      <c r="S193" s="727">
        <v>17651.259999999998</v>
      </c>
      <c r="U193" s="728">
        <v>42116</v>
      </c>
      <c r="V193" s="727">
        <v>11867.37</v>
      </c>
      <c r="X193" s="728">
        <v>42117</v>
      </c>
      <c r="Y193" s="727">
        <v>23199.43</v>
      </c>
      <c r="AA193" s="728">
        <v>42121</v>
      </c>
      <c r="AB193" s="727">
        <v>5268.91</v>
      </c>
      <c r="AD193" s="728">
        <v>42103</v>
      </c>
      <c r="AE193" s="727">
        <v>19937.72</v>
      </c>
      <c r="AG193" s="728">
        <v>40934</v>
      </c>
      <c r="AH193" s="727">
        <v>4.9800000000000004</v>
      </c>
      <c r="AJ193" s="728">
        <v>40938</v>
      </c>
      <c r="AK193" s="727">
        <v>1.131</v>
      </c>
      <c r="AM193" s="728">
        <v>40933</v>
      </c>
      <c r="AN193" s="727">
        <v>0.55659999999999998</v>
      </c>
      <c r="AP193" s="728">
        <v>40933</v>
      </c>
      <c r="AQ193" s="727">
        <v>6.3329999999999997E-2</v>
      </c>
      <c r="AS193" s="728">
        <v>42502</v>
      </c>
      <c r="AT193" s="727">
        <v>1263.68</v>
      </c>
      <c r="AV193" s="728">
        <v>42503</v>
      </c>
      <c r="AW193" s="727">
        <v>50.15</v>
      </c>
      <c r="BL193" s="728"/>
      <c r="BM193" s="728"/>
      <c r="BN193" s="728"/>
      <c r="BO193" s="728"/>
      <c r="BP193" s="728"/>
      <c r="BS193" s="728"/>
      <c r="BV193" s="728"/>
      <c r="BY193" s="728"/>
      <c r="CB193" s="728"/>
      <c r="CE193" s="728"/>
      <c r="CH193" s="728"/>
      <c r="CK193" s="728"/>
      <c r="CO193" s="728"/>
      <c r="CV193" s="728"/>
      <c r="CY193" s="728"/>
      <c r="DB193" s="728"/>
      <c r="DE193" s="728"/>
      <c r="DH193" s="728"/>
      <c r="DK193" s="728"/>
      <c r="DN193" s="728"/>
      <c r="DQ193" s="728"/>
      <c r="DT193" s="728"/>
      <c r="DW193" s="728"/>
      <c r="DZ193" s="728"/>
      <c r="EC193" s="728"/>
      <c r="EF193" s="728"/>
      <c r="EI193" s="728"/>
    </row>
    <row r="194" spans="1:139">
      <c r="A194" s="727">
        <v>93.799999999999969</v>
      </c>
      <c r="B194" s="727">
        <v>37.9</v>
      </c>
      <c r="C194" s="727">
        <v>55.89999999999997</v>
      </c>
      <c r="E194" s="728">
        <v>42502</v>
      </c>
      <c r="F194" s="727">
        <v>1.5580000000000001</v>
      </c>
      <c r="H194" s="728">
        <v>42503</v>
      </c>
      <c r="I194" s="727">
        <v>2.1739999999999999</v>
      </c>
      <c r="K194" s="728">
        <v>42503</v>
      </c>
      <c r="L194" s="727">
        <v>3.01</v>
      </c>
      <c r="O194" s="728">
        <v>42495</v>
      </c>
      <c r="P194" s="727">
        <v>1837.71</v>
      </c>
      <c r="R194" s="728">
        <v>42493</v>
      </c>
      <c r="S194" s="727">
        <v>17750.91</v>
      </c>
      <c r="U194" s="728">
        <v>42115</v>
      </c>
      <c r="V194" s="727">
        <v>11939.58</v>
      </c>
      <c r="X194" s="728">
        <v>42116</v>
      </c>
      <c r="Y194" s="727">
        <v>23315.4</v>
      </c>
      <c r="AA194" s="728">
        <v>42118</v>
      </c>
      <c r="AB194" s="727">
        <v>5201.45</v>
      </c>
      <c r="AD194" s="728">
        <v>42102</v>
      </c>
      <c r="AE194" s="727">
        <v>19789.810000000001</v>
      </c>
      <c r="AG194" s="728">
        <v>40933</v>
      </c>
      <c r="AH194" s="727">
        <v>4.9800000000000004</v>
      </c>
      <c r="AJ194" s="728">
        <v>40935</v>
      </c>
      <c r="AK194" s="727">
        <v>1.1379999999999999</v>
      </c>
      <c r="AM194" s="728">
        <v>40932</v>
      </c>
      <c r="AN194" s="727">
        <v>0.55910000000000004</v>
      </c>
      <c r="AP194" s="728">
        <v>40932</v>
      </c>
      <c r="AQ194" s="727">
        <v>6.1670000000000003E-2</v>
      </c>
      <c r="AS194" s="728">
        <v>42501</v>
      </c>
      <c r="AT194" s="727">
        <v>1277.21</v>
      </c>
      <c r="AV194" s="728">
        <v>42502</v>
      </c>
      <c r="AW194" s="727">
        <v>50.64</v>
      </c>
      <c r="BL194" s="728"/>
      <c r="BM194" s="728"/>
      <c r="BN194" s="728"/>
      <c r="BO194" s="728"/>
      <c r="BP194" s="728"/>
      <c r="BS194" s="728"/>
      <c r="BV194" s="728"/>
      <c r="BY194" s="728"/>
      <c r="CB194" s="728"/>
      <c r="CE194" s="728"/>
      <c r="CH194" s="728"/>
      <c r="CK194" s="728"/>
      <c r="CO194" s="728"/>
      <c r="CV194" s="728"/>
      <c r="CY194" s="728"/>
      <c r="DB194" s="728"/>
      <c r="DE194" s="728"/>
      <c r="DH194" s="728"/>
      <c r="DK194" s="728"/>
      <c r="DN194" s="728"/>
      <c r="DQ194" s="728"/>
      <c r="DT194" s="728"/>
      <c r="DW194" s="728"/>
      <c r="DZ194" s="728"/>
      <c r="EC194" s="728"/>
      <c r="EF194" s="728"/>
      <c r="EI194" s="728"/>
    </row>
    <row r="195" spans="1:139">
      <c r="A195" s="727">
        <v>88.000000000000014</v>
      </c>
      <c r="B195" s="727">
        <v>36.400000000000034</v>
      </c>
      <c r="C195" s="727">
        <v>51.59999999999998</v>
      </c>
      <c r="E195" s="728">
        <v>42501</v>
      </c>
      <c r="F195" s="727">
        <v>1.5470000000000002</v>
      </c>
      <c r="H195" s="728">
        <v>42502</v>
      </c>
      <c r="I195" s="727">
        <v>2.206</v>
      </c>
      <c r="K195" s="728">
        <v>42502</v>
      </c>
      <c r="L195" s="727">
        <v>3.0070000000000001</v>
      </c>
      <c r="O195" s="728">
        <v>42494</v>
      </c>
      <c r="P195" s="727">
        <v>1865.25</v>
      </c>
      <c r="R195" s="728">
        <v>42492</v>
      </c>
      <c r="S195" s="727">
        <v>17891.16</v>
      </c>
      <c r="U195" s="728">
        <v>42114</v>
      </c>
      <c r="V195" s="727">
        <v>11891.91</v>
      </c>
      <c r="X195" s="728">
        <v>42115</v>
      </c>
      <c r="Y195" s="727">
        <v>23240.26</v>
      </c>
      <c r="AA195" s="728">
        <v>42117</v>
      </c>
      <c r="AB195" s="727">
        <v>5178.91</v>
      </c>
      <c r="AD195" s="728">
        <v>42101</v>
      </c>
      <c r="AE195" s="727">
        <v>19640.54</v>
      </c>
      <c r="AG195" s="728">
        <v>40932</v>
      </c>
      <c r="AH195" s="727">
        <v>4.9800000000000004</v>
      </c>
      <c r="AJ195" s="728">
        <v>40934</v>
      </c>
      <c r="AK195" s="727">
        <v>1.1419999999999999</v>
      </c>
      <c r="AM195" s="728">
        <v>40931</v>
      </c>
      <c r="AN195" s="727">
        <v>0.56010000000000004</v>
      </c>
      <c r="AP195" s="728">
        <v>40931</v>
      </c>
      <c r="AQ195" s="727">
        <v>6.1670000000000003E-2</v>
      </c>
      <c r="AS195" s="728">
        <v>42500</v>
      </c>
      <c r="AT195" s="727">
        <v>1265.8399999999999</v>
      </c>
      <c r="AV195" s="728">
        <v>42501</v>
      </c>
      <c r="AW195" s="727">
        <v>50.43</v>
      </c>
      <c r="BL195" s="728"/>
      <c r="BM195" s="728"/>
      <c r="BN195" s="728"/>
      <c r="BO195" s="728"/>
      <c r="BP195" s="728"/>
      <c r="BS195" s="728"/>
      <c r="BV195" s="728"/>
      <c r="BY195" s="728"/>
      <c r="CB195" s="728"/>
      <c r="CE195" s="728"/>
      <c r="CH195" s="728"/>
      <c r="CK195" s="728"/>
      <c r="CO195" s="728"/>
      <c r="CV195" s="728"/>
      <c r="CY195" s="728"/>
      <c r="DB195" s="728"/>
      <c r="DE195" s="728"/>
      <c r="DH195" s="728"/>
      <c r="DK195" s="728"/>
      <c r="DN195" s="728"/>
      <c r="DQ195" s="728"/>
      <c r="DT195" s="728"/>
      <c r="DW195" s="728"/>
      <c r="DZ195" s="728"/>
      <c r="EC195" s="728"/>
      <c r="EF195" s="728"/>
      <c r="EI195" s="728"/>
    </row>
    <row r="196" spans="1:139">
      <c r="A196" s="727">
        <v>84.3</v>
      </c>
      <c r="B196" s="727">
        <v>37.1</v>
      </c>
      <c r="C196" s="727">
        <v>47.199999999999996</v>
      </c>
      <c r="E196" s="728">
        <v>42500</v>
      </c>
      <c r="F196" s="727">
        <v>1.532</v>
      </c>
      <c r="H196" s="728">
        <v>42501</v>
      </c>
      <c r="I196" s="727">
        <v>2.2050000000000001</v>
      </c>
      <c r="K196" s="728">
        <v>42501</v>
      </c>
      <c r="L196" s="727">
        <v>3.0230000000000001</v>
      </c>
      <c r="O196" s="728">
        <v>42492</v>
      </c>
      <c r="P196" s="727">
        <v>1899.72</v>
      </c>
      <c r="R196" s="728">
        <v>42489</v>
      </c>
      <c r="S196" s="727">
        <v>17773.64</v>
      </c>
      <c r="U196" s="728">
        <v>42111</v>
      </c>
      <c r="V196" s="727">
        <v>11688.7</v>
      </c>
      <c r="X196" s="728">
        <v>42114</v>
      </c>
      <c r="Y196" s="727">
        <v>23332.98</v>
      </c>
      <c r="AA196" s="728">
        <v>42116</v>
      </c>
      <c r="AB196" s="727">
        <v>5211.09</v>
      </c>
      <c r="AD196" s="728">
        <v>42100</v>
      </c>
      <c r="AE196" s="727">
        <v>19397.98</v>
      </c>
      <c r="AG196" s="728">
        <v>40931</v>
      </c>
      <c r="AH196" s="727">
        <v>4.97</v>
      </c>
      <c r="AJ196" s="728">
        <v>40933</v>
      </c>
      <c r="AK196" s="727">
        <v>1.149</v>
      </c>
      <c r="AM196" s="728">
        <v>40928</v>
      </c>
      <c r="AN196" s="727">
        <v>0.56110000000000004</v>
      </c>
      <c r="AP196" s="728">
        <v>40928</v>
      </c>
      <c r="AQ196" s="727">
        <v>6.1670000000000003E-2</v>
      </c>
      <c r="AS196" s="728">
        <v>42499</v>
      </c>
      <c r="AT196" s="727">
        <v>1263.8800000000001</v>
      </c>
      <c r="AV196" s="728">
        <v>42500</v>
      </c>
      <c r="AW196" s="727">
        <v>48.77</v>
      </c>
      <c r="BL196" s="728"/>
      <c r="BM196" s="728"/>
      <c r="BN196" s="728"/>
      <c r="BO196" s="728"/>
      <c r="BP196" s="728"/>
      <c r="BS196" s="728"/>
      <c r="BV196" s="728"/>
      <c r="BY196" s="728"/>
      <c r="CB196" s="728"/>
      <c r="CE196" s="728"/>
      <c r="CH196" s="728"/>
      <c r="CK196" s="728"/>
      <c r="CO196" s="728"/>
      <c r="CV196" s="728"/>
      <c r="CY196" s="728"/>
      <c r="DB196" s="728"/>
      <c r="DE196" s="728"/>
      <c r="DH196" s="728"/>
      <c r="DK196" s="728"/>
      <c r="DN196" s="728"/>
      <c r="DQ196" s="728"/>
      <c r="DT196" s="728"/>
      <c r="DW196" s="728"/>
      <c r="DZ196" s="728"/>
      <c r="EC196" s="728"/>
      <c r="EF196" s="728"/>
      <c r="EI196" s="728"/>
    </row>
    <row r="197" spans="1:139">
      <c r="A197" s="727">
        <v>82.199999999999989</v>
      </c>
      <c r="B197" s="727">
        <v>36.999999999999964</v>
      </c>
      <c r="C197" s="727">
        <v>45.200000000000017</v>
      </c>
      <c r="E197" s="728">
        <v>42499</v>
      </c>
      <c r="F197" s="727">
        <v>1.53</v>
      </c>
      <c r="H197" s="728">
        <v>42500</v>
      </c>
      <c r="I197" s="727">
        <v>2.2229999999999999</v>
      </c>
      <c r="K197" s="728">
        <v>42500</v>
      </c>
      <c r="L197" s="727">
        <v>3.0470000000000002</v>
      </c>
      <c r="O197" s="728">
        <v>42489</v>
      </c>
      <c r="P197" s="727">
        <v>1896.64</v>
      </c>
      <c r="R197" s="728">
        <v>42488</v>
      </c>
      <c r="S197" s="727">
        <v>17830.759999999998</v>
      </c>
      <c r="U197" s="728">
        <v>42110</v>
      </c>
      <c r="V197" s="727">
        <v>11998.86</v>
      </c>
      <c r="X197" s="728">
        <v>42111</v>
      </c>
      <c r="Y197" s="727">
        <v>23044.080000000002</v>
      </c>
      <c r="AA197" s="728">
        <v>42115</v>
      </c>
      <c r="AB197" s="727">
        <v>5192.6400000000003</v>
      </c>
      <c r="AD197" s="728">
        <v>42097</v>
      </c>
      <c r="AE197" s="727">
        <v>19435.080000000002</v>
      </c>
      <c r="AG197" s="728">
        <v>40928</v>
      </c>
      <c r="AH197" s="727">
        <v>4.9800000000000004</v>
      </c>
      <c r="AJ197" s="728">
        <v>40932</v>
      </c>
      <c r="AK197" s="727">
        <v>1.1579999999999999</v>
      </c>
      <c r="AM197" s="728">
        <v>40927</v>
      </c>
      <c r="AN197" s="727">
        <v>0.56120000000000003</v>
      </c>
      <c r="AP197" s="728">
        <v>40927</v>
      </c>
      <c r="AQ197" s="727">
        <v>6.1670000000000003E-2</v>
      </c>
      <c r="AS197" s="728">
        <v>42496</v>
      </c>
      <c r="AT197" s="727">
        <v>1288.99</v>
      </c>
      <c r="AV197" s="728">
        <v>42499</v>
      </c>
      <c r="AW197" s="727">
        <v>47.18</v>
      </c>
      <c r="BL197" s="728"/>
      <c r="BM197" s="728"/>
      <c r="BN197" s="728"/>
      <c r="BO197" s="728"/>
      <c r="BP197" s="728"/>
      <c r="BS197" s="728"/>
      <c r="BV197" s="728"/>
      <c r="BY197" s="728"/>
      <c r="CB197" s="728"/>
      <c r="CE197" s="728"/>
      <c r="CH197" s="728"/>
      <c r="CK197" s="728"/>
      <c r="CO197" s="728"/>
      <c r="CV197" s="728"/>
      <c r="CY197" s="728"/>
      <c r="DB197" s="728"/>
      <c r="DE197" s="728"/>
      <c r="DH197" s="728"/>
      <c r="DK197" s="728"/>
      <c r="DN197" s="728"/>
      <c r="DQ197" s="728"/>
      <c r="DT197" s="728"/>
      <c r="DW197" s="728"/>
      <c r="DZ197" s="728"/>
      <c r="EC197" s="728"/>
      <c r="EF197" s="728"/>
      <c r="EI197" s="728"/>
    </row>
    <row r="198" spans="1:139">
      <c r="A198" s="727">
        <v>84.100000000000023</v>
      </c>
      <c r="B198" s="727">
        <v>37.000000000000014</v>
      </c>
      <c r="C198" s="727">
        <v>47.100000000000009</v>
      </c>
      <c r="E198" s="728">
        <v>42496</v>
      </c>
      <c r="F198" s="727">
        <v>1.5409999999999999</v>
      </c>
      <c r="H198" s="728">
        <v>42499</v>
      </c>
      <c r="I198" s="727">
        <v>2.2229999999999999</v>
      </c>
      <c r="K198" s="728">
        <v>42499</v>
      </c>
      <c r="L198" s="727">
        <v>3.0630000000000002</v>
      </c>
      <c r="O198" s="728">
        <v>42488</v>
      </c>
      <c r="P198" s="727">
        <v>1897.98</v>
      </c>
      <c r="R198" s="728">
        <v>42487</v>
      </c>
      <c r="S198" s="727">
        <v>18041.55</v>
      </c>
      <c r="U198" s="728">
        <v>42109</v>
      </c>
      <c r="V198" s="727">
        <v>12231.34</v>
      </c>
      <c r="X198" s="728">
        <v>42110</v>
      </c>
      <c r="Y198" s="727">
        <v>23610.81</v>
      </c>
      <c r="AA198" s="728">
        <v>42114</v>
      </c>
      <c r="AB198" s="727">
        <v>5187.59</v>
      </c>
      <c r="AD198" s="728">
        <v>42096</v>
      </c>
      <c r="AE198" s="727">
        <v>19312.79</v>
      </c>
      <c r="AG198" s="728">
        <v>40927</v>
      </c>
      <c r="AH198" s="727">
        <v>4.9800000000000004</v>
      </c>
      <c r="AJ198" s="728">
        <v>40931</v>
      </c>
      <c r="AK198" s="727">
        <v>1.1679999999999999</v>
      </c>
      <c r="AM198" s="728">
        <v>40926</v>
      </c>
      <c r="AN198" s="727">
        <v>0.56120000000000003</v>
      </c>
      <c r="AP198" s="728">
        <v>40926</v>
      </c>
      <c r="AQ198" s="727">
        <v>6.1670000000000003E-2</v>
      </c>
      <c r="AS198" s="728">
        <v>42495</v>
      </c>
      <c r="AT198" s="727">
        <v>1277.74</v>
      </c>
      <c r="AV198" s="728">
        <v>42496</v>
      </c>
      <c r="AW198" s="727">
        <v>48.58</v>
      </c>
      <c r="BL198" s="728"/>
      <c r="BM198" s="728"/>
      <c r="BN198" s="728"/>
      <c r="BO198" s="728"/>
      <c r="BP198" s="728"/>
      <c r="BS198" s="728"/>
      <c r="BV198" s="728"/>
      <c r="BY198" s="728"/>
      <c r="CB198" s="728"/>
      <c r="CE198" s="728"/>
      <c r="CH198" s="728"/>
      <c r="CK198" s="728"/>
      <c r="CO198" s="728"/>
      <c r="CV198" s="728"/>
      <c r="CY198" s="728"/>
      <c r="DB198" s="728"/>
      <c r="DE198" s="728"/>
      <c r="DH198" s="728"/>
      <c r="DK198" s="728"/>
      <c r="DN198" s="728"/>
      <c r="DQ198" s="728"/>
      <c r="DT198" s="728"/>
      <c r="DW198" s="728"/>
      <c r="DZ198" s="728"/>
      <c r="EC198" s="728"/>
      <c r="EF198" s="728"/>
      <c r="EI198" s="728"/>
    </row>
    <row r="199" spans="1:139">
      <c r="A199" s="727">
        <v>82.099999999999966</v>
      </c>
      <c r="B199" s="727">
        <v>37.599999999999987</v>
      </c>
      <c r="C199" s="727">
        <v>44.499999999999986</v>
      </c>
      <c r="E199" s="728">
        <v>42495</v>
      </c>
      <c r="F199" s="727">
        <v>1.5489999999999999</v>
      </c>
      <c r="H199" s="728">
        <v>42496</v>
      </c>
      <c r="I199" s="727">
        <v>2.2429999999999999</v>
      </c>
      <c r="K199" s="728">
        <v>42496</v>
      </c>
      <c r="L199" s="727">
        <v>3.085</v>
      </c>
      <c r="O199" s="728">
        <v>42487</v>
      </c>
      <c r="P199" s="727">
        <v>1892.48</v>
      </c>
      <c r="R199" s="728">
        <v>42486</v>
      </c>
      <c r="S199" s="727">
        <v>17990.32</v>
      </c>
      <c r="U199" s="728">
        <v>42108</v>
      </c>
      <c r="V199" s="727">
        <v>12227.6</v>
      </c>
      <c r="X199" s="728">
        <v>42109</v>
      </c>
      <c r="Y199" s="727">
        <v>24030.54</v>
      </c>
      <c r="AA199" s="728">
        <v>42111</v>
      </c>
      <c r="AB199" s="727">
        <v>5143.26</v>
      </c>
      <c r="AD199" s="728">
        <v>42095</v>
      </c>
      <c r="AE199" s="727">
        <v>19034.84</v>
      </c>
      <c r="AG199" s="728">
        <v>40926</v>
      </c>
      <c r="AH199" s="727">
        <v>4.99</v>
      </c>
      <c r="AJ199" s="728">
        <v>40928</v>
      </c>
      <c r="AK199" s="727">
        <v>1.1819999999999999</v>
      </c>
      <c r="AM199" s="728">
        <v>40925</v>
      </c>
      <c r="AN199" s="727">
        <v>0.56230000000000002</v>
      </c>
      <c r="AP199" s="728">
        <v>40925</v>
      </c>
      <c r="AQ199" s="727">
        <v>6.1670000000000003E-2</v>
      </c>
      <c r="AS199" s="728">
        <v>42494</v>
      </c>
      <c r="AT199" s="727">
        <v>1279.68</v>
      </c>
      <c r="AV199" s="728">
        <v>42495</v>
      </c>
      <c r="AW199" s="727">
        <v>48.04</v>
      </c>
      <c r="BL199" s="728"/>
      <c r="BM199" s="728"/>
      <c r="BN199" s="728"/>
      <c r="BO199" s="728"/>
      <c r="BP199" s="728"/>
      <c r="BS199" s="728"/>
      <c r="BV199" s="728"/>
      <c r="BY199" s="728"/>
      <c r="CB199" s="728"/>
      <c r="CE199" s="728"/>
      <c r="CH199" s="728"/>
      <c r="CK199" s="728"/>
      <c r="CO199" s="728"/>
      <c r="CV199" s="728"/>
      <c r="CY199" s="728"/>
      <c r="DB199" s="728"/>
      <c r="DE199" s="728"/>
      <c r="DH199" s="728"/>
      <c r="DK199" s="728"/>
      <c r="DN199" s="728"/>
      <c r="DQ199" s="728"/>
      <c r="DT199" s="728"/>
      <c r="DW199" s="728"/>
      <c r="DZ199" s="728"/>
      <c r="EC199" s="728"/>
      <c r="EF199" s="728"/>
      <c r="EI199" s="728"/>
    </row>
    <row r="200" spans="1:139">
      <c r="A200" s="727">
        <v>72.900000000000006</v>
      </c>
      <c r="B200" s="727">
        <v>35.60000000000003</v>
      </c>
      <c r="C200" s="727">
        <v>37.299999999999976</v>
      </c>
      <c r="E200" s="728">
        <v>42494</v>
      </c>
      <c r="F200" s="727">
        <v>1.548</v>
      </c>
      <c r="H200" s="728">
        <v>42495</v>
      </c>
      <c r="I200" s="727">
        <v>2.2709999999999999</v>
      </c>
      <c r="K200" s="728">
        <v>42495</v>
      </c>
      <c r="L200" s="727">
        <v>3.121</v>
      </c>
      <c r="O200" s="728">
        <v>42486</v>
      </c>
      <c r="P200" s="727">
        <v>1916.35</v>
      </c>
      <c r="R200" s="728">
        <v>42485</v>
      </c>
      <c r="S200" s="727">
        <v>17977.240000000002</v>
      </c>
      <c r="U200" s="728">
        <v>42107</v>
      </c>
      <c r="V200" s="727">
        <v>12338.73</v>
      </c>
      <c r="X200" s="728">
        <v>42108</v>
      </c>
      <c r="Y200" s="727">
        <v>23752.91</v>
      </c>
      <c r="AA200" s="728">
        <v>42110</v>
      </c>
      <c r="AB200" s="727">
        <v>5224.49</v>
      </c>
      <c r="AD200" s="728">
        <v>42094</v>
      </c>
      <c r="AE200" s="727">
        <v>19206.990000000002</v>
      </c>
      <c r="AG200" s="728">
        <v>40925</v>
      </c>
      <c r="AH200" s="727">
        <v>4.99</v>
      </c>
      <c r="AJ200" s="728">
        <v>40927</v>
      </c>
      <c r="AK200" s="727">
        <v>1.1950000000000001</v>
      </c>
      <c r="AM200" s="728">
        <v>40924</v>
      </c>
      <c r="AN200" s="727">
        <v>0.56489999999999996</v>
      </c>
      <c r="AP200" s="728">
        <v>40924</v>
      </c>
      <c r="AQ200" s="727">
        <v>6.1670000000000003E-2</v>
      </c>
      <c r="AS200" s="728">
        <v>42493</v>
      </c>
      <c r="AT200" s="727">
        <v>1286.5</v>
      </c>
      <c r="AV200" s="728">
        <v>42494</v>
      </c>
      <c r="AW200" s="727">
        <v>47.73</v>
      </c>
      <c r="BL200" s="728"/>
      <c r="BM200" s="728"/>
      <c r="BN200" s="728"/>
      <c r="BO200" s="728"/>
      <c r="BP200" s="728"/>
      <c r="BS200" s="728"/>
      <c r="BV200" s="728"/>
      <c r="BY200" s="728"/>
      <c r="CB200" s="728"/>
      <c r="CE200" s="728"/>
      <c r="CH200" s="728"/>
      <c r="CK200" s="728"/>
      <c r="CO200" s="728"/>
      <c r="CV200" s="728"/>
      <c r="CY200" s="728"/>
      <c r="DB200" s="728"/>
      <c r="DE200" s="728"/>
      <c r="DH200" s="728"/>
      <c r="DK200" s="728"/>
      <c r="DN200" s="728"/>
      <c r="DQ200" s="728"/>
      <c r="DT200" s="728"/>
      <c r="DW200" s="728"/>
      <c r="DZ200" s="728"/>
      <c r="EC200" s="728"/>
      <c r="EF200" s="728"/>
      <c r="EI200" s="728"/>
    </row>
    <row r="201" spans="1:139">
      <c r="A201" s="727">
        <v>68.599999999999994</v>
      </c>
      <c r="B201" s="727">
        <v>36.20000000000001</v>
      </c>
      <c r="C201" s="727">
        <v>32.399999999999984</v>
      </c>
      <c r="E201" s="728">
        <v>42493</v>
      </c>
      <c r="F201" s="727">
        <v>1.52</v>
      </c>
      <c r="H201" s="728">
        <v>42494</v>
      </c>
      <c r="I201" s="727">
        <v>2.2839999999999998</v>
      </c>
      <c r="K201" s="728">
        <v>42494</v>
      </c>
      <c r="L201" s="727">
        <v>3.121</v>
      </c>
      <c r="O201" s="728">
        <v>42485</v>
      </c>
      <c r="P201" s="727">
        <v>1925.34</v>
      </c>
      <c r="R201" s="728">
        <v>42482</v>
      </c>
      <c r="S201" s="727">
        <v>18003.75</v>
      </c>
      <c r="U201" s="728">
        <v>42104</v>
      </c>
      <c r="V201" s="727">
        <v>12374.73</v>
      </c>
      <c r="X201" s="728">
        <v>42107</v>
      </c>
      <c r="Y201" s="727">
        <v>24008.91</v>
      </c>
      <c r="AA201" s="728">
        <v>42109</v>
      </c>
      <c r="AB201" s="727">
        <v>5254.35</v>
      </c>
      <c r="AD201" s="728">
        <v>42093</v>
      </c>
      <c r="AE201" s="727">
        <v>19411.400000000001</v>
      </c>
      <c r="AG201" s="728">
        <v>40924</v>
      </c>
      <c r="AH201" s="727">
        <v>4.9800000000000004</v>
      </c>
      <c r="AJ201" s="728">
        <v>40926</v>
      </c>
      <c r="AK201" s="727">
        <v>1.204</v>
      </c>
      <c r="AM201" s="728">
        <v>40921</v>
      </c>
      <c r="AN201" s="727">
        <v>0.56699999999999995</v>
      </c>
      <c r="AP201" s="728">
        <v>40921</v>
      </c>
      <c r="AQ201" s="727">
        <v>0.06</v>
      </c>
      <c r="AS201" s="728">
        <v>42492</v>
      </c>
      <c r="AT201" s="727">
        <v>1291.55</v>
      </c>
      <c r="AV201" s="728">
        <v>42493</v>
      </c>
      <c r="AW201" s="727">
        <v>47.82</v>
      </c>
      <c r="BL201" s="728"/>
      <c r="BM201" s="728"/>
      <c r="BN201" s="728"/>
      <c r="BO201" s="728"/>
      <c r="BP201" s="728"/>
      <c r="BS201" s="728"/>
      <c r="BV201" s="728"/>
      <c r="BY201" s="728"/>
      <c r="CB201" s="728"/>
      <c r="CE201" s="728"/>
      <c r="CH201" s="728"/>
      <c r="CK201" s="728"/>
      <c r="CO201" s="728"/>
      <c r="CV201" s="728"/>
      <c r="CY201" s="728"/>
      <c r="DB201" s="728"/>
      <c r="DE201" s="728"/>
      <c r="DH201" s="728"/>
      <c r="DK201" s="728"/>
      <c r="DN201" s="728"/>
      <c r="DQ201" s="728"/>
      <c r="DT201" s="728"/>
      <c r="DW201" s="728"/>
      <c r="DZ201" s="728"/>
      <c r="EC201" s="728"/>
      <c r="EF201" s="728"/>
      <c r="EI201" s="728"/>
    </row>
    <row r="202" spans="1:139">
      <c r="A202" s="727">
        <v>70.100000000000009</v>
      </c>
      <c r="B202" s="727">
        <v>36.500000000000021</v>
      </c>
      <c r="C202" s="727">
        <v>33.599999999999987</v>
      </c>
      <c r="E202" s="728">
        <v>42492</v>
      </c>
      <c r="F202" s="727">
        <v>1.6840000000000002</v>
      </c>
      <c r="H202" s="728">
        <v>42493</v>
      </c>
      <c r="I202" s="727">
        <v>2.2770000000000001</v>
      </c>
      <c r="K202" s="728">
        <v>42493</v>
      </c>
      <c r="L202" s="727">
        <v>3.1</v>
      </c>
      <c r="O202" s="728">
        <v>42482</v>
      </c>
      <c r="P202" s="727">
        <v>1943.03</v>
      </c>
      <c r="R202" s="728">
        <v>42481</v>
      </c>
      <c r="S202" s="727">
        <v>17982.52</v>
      </c>
      <c r="U202" s="728">
        <v>42103</v>
      </c>
      <c r="V202" s="727">
        <v>12166.44</v>
      </c>
      <c r="X202" s="728">
        <v>42104</v>
      </c>
      <c r="Y202" s="727">
        <v>23877.25</v>
      </c>
      <c r="AA202" s="728">
        <v>42108</v>
      </c>
      <c r="AB202" s="727">
        <v>5218.0600000000004</v>
      </c>
      <c r="AD202" s="728">
        <v>42090</v>
      </c>
      <c r="AE202" s="727">
        <v>19285.63</v>
      </c>
      <c r="AG202" s="728">
        <v>40921</v>
      </c>
      <c r="AH202" s="727">
        <v>4.9800000000000004</v>
      </c>
      <c r="AJ202" s="728">
        <v>40925</v>
      </c>
      <c r="AK202" s="727">
        <v>1.2130000000000001</v>
      </c>
      <c r="AM202" s="728">
        <v>40920</v>
      </c>
      <c r="AN202" s="727">
        <v>0.57150000000000001</v>
      </c>
      <c r="AP202" s="728">
        <v>40920</v>
      </c>
      <c r="AQ202" s="727">
        <v>5.833E-2</v>
      </c>
      <c r="AS202" s="728">
        <v>42489</v>
      </c>
      <c r="AT202" s="727">
        <v>1293.53</v>
      </c>
      <c r="AV202" s="728">
        <v>42492</v>
      </c>
      <c r="AW202" s="727">
        <v>48.61</v>
      </c>
      <c r="BL202" s="728"/>
      <c r="BM202" s="728"/>
      <c r="BN202" s="728"/>
      <c r="BO202" s="728"/>
      <c r="BP202" s="728"/>
      <c r="BS202" s="728"/>
      <c r="BV202" s="728"/>
      <c r="BY202" s="728"/>
      <c r="CB202" s="728"/>
      <c r="CE202" s="728"/>
      <c r="CH202" s="728"/>
      <c r="CK202" s="728"/>
      <c r="CO202" s="728"/>
      <c r="CV202" s="728"/>
      <c r="CY202" s="728"/>
      <c r="DB202" s="728"/>
      <c r="DE202" s="728"/>
      <c r="DH202" s="728"/>
      <c r="DK202" s="728"/>
      <c r="DN202" s="728"/>
      <c r="DQ202" s="728"/>
      <c r="DT202" s="728"/>
      <c r="DW202" s="728"/>
      <c r="DZ202" s="728"/>
      <c r="EC202" s="728"/>
      <c r="EF202" s="728"/>
      <c r="EI202" s="728"/>
    </row>
    <row r="203" spans="1:139">
      <c r="A203" s="727">
        <v>68.799999999999969</v>
      </c>
      <c r="B203" s="727">
        <v>36.899999999999977</v>
      </c>
      <c r="C203" s="727">
        <v>31.899999999999995</v>
      </c>
      <c r="E203" s="728">
        <v>42489</v>
      </c>
      <c r="F203" s="727">
        <v>1.524</v>
      </c>
      <c r="H203" s="728">
        <v>42492</v>
      </c>
      <c r="I203" s="727">
        <v>2.2810000000000001</v>
      </c>
      <c r="K203" s="728">
        <v>42492</v>
      </c>
      <c r="L203" s="727">
        <v>3.1019999999999999</v>
      </c>
      <c r="O203" s="728">
        <v>42481</v>
      </c>
      <c r="P203" s="727">
        <v>1950.38</v>
      </c>
      <c r="R203" s="728">
        <v>42480</v>
      </c>
      <c r="S203" s="727">
        <v>18096.27</v>
      </c>
      <c r="U203" s="728">
        <v>42102</v>
      </c>
      <c r="V203" s="727">
        <v>12035.86</v>
      </c>
      <c r="X203" s="728">
        <v>42103</v>
      </c>
      <c r="Y203" s="727">
        <v>23803.9</v>
      </c>
      <c r="AA203" s="728">
        <v>42107</v>
      </c>
      <c r="AB203" s="727">
        <v>5254.12</v>
      </c>
      <c r="AD203" s="728">
        <v>42089</v>
      </c>
      <c r="AE203" s="727">
        <v>19471.12</v>
      </c>
      <c r="AG203" s="728">
        <v>40920</v>
      </c>
      <c r="AH203" s="727">
        <v>4.99</v>
      </c>
      <c r="AJ203" s="728">
        <v>40924</v>
      </c>
      <c r="AK203" s="727">
        <v>1.222</v>
      </c>
      <c r="AM203" s="728">
        <v>40919</v>
      </c>
      <c r="AN203" s="727">
        <v>0.57650000000000001</v>
      </c>
      <c r="AP203" s="728">
        <v>40919</v>
      </c>
      <c r="AQ203" s="727">
        <v>5.6669999999999998E-2</v>
      </c>
      <c r="AS203" s="728">
        <v>42488</v>
      </c>
      <c r="AT203" s="727">
        <v>1266.26</v>
      </c>
      <c r="AV203" s="728">
        <v>42489</v>
      </c>
      <c r="AW203" s="727">
        <v>49.71</v>
      </c>
      <c r="BL203" s="728"/>
      <c r="BM203" s="728"/>
      <c r="BN203" s="728"/>
      <c r="BO203" s="728"/>
      <c r="BP203" s="728"/>
      <c r="BS203" s="728"/>
      <c r="BV203" s="728"/>
      <c r="BY203" s="728"/>
      <c r="CB203" s="728"/>
      <c r="CE203" s="728"/>
      <c r="CH203" s="728"/>
      <c r="CK203" s="728"/>
      <c r="CO203" s="728"/>
      <c r="CV203" s="728"/>
      <c r="CY203" s="728"/>
      <c r="DB203" s="728"/>
      <c r="DE203" s="728"/>
      <c r="DH203" s="728"/>
      <c r="DK203" s="728"/>
      <c r="DN203" s="728"/>
      <c r="DQ203" s="728"/>
      <c r="DT203" s="728"/>
      <c r="DW203" s="728"/>
      <c r="DZ203" s="728"/>
      <c r="EC203" s="728"/>
      <c r="EF203" s="728"/>
      <c r="EI203" s="728"/>
    </row>
    <row r="204" spans="1:139">
      <c r="A204" s="727">
        <v>67.699999999999989</v>
      </c>
      <c r="B204" s="727">
        <v>37.299999999999976</v>
      </c>
      <c r="C204" s="727">
        <v>30.400000000000006</v>
      </c>
      <c r="E204" s="728">
        <v>42488</v>
      </c>
      <c r="F204" s="727">
        <v>1.514</v>
      </c>
      <c r="H204" s="728">
        <v>42489</v>
      </c>
      <c r="I204" s="727">
        <v>2.2720000000000002</v>
      </c>
      <c r="K204" s="728">
        <v>42489</v>
      </c>
      <c r="L204" s="727">
        <v>3.093</v>
      </c>
      <c r="O204" s="728">
        <v>42480</v>
      </c>
      <c r="P204" s="727">
        <v>1962.88</v>
      </c>
      <c r="R204" s="728">
        <v>42479</v>
      </c>
      <c r="S204" s="727">
        <v>18053.599999999999</v>
      </c>
      <c r="U204" s="728">
        <v>42101</v>
      </c>
      <c r="V204" s="727">
        <v>12123.52</v>
      </c>
      <c r="X204" s="728">
        <v>42102</v>
      </c>
      <c r="Y204" s="727">
        <v>23578.7</v>
      </c>
      <c r="AA204" s="728">
        <v>42104</v>
      </c>
      <c r="AB204" s="727">
        <v>5240.46</v>
      </c>
      <c r="AD204" s="728">
        <v>42088</v>
      </c>
      <c r="AE204" s="727">
        <v>19746.2</v>
      </c>
      <c r="AG204" s="728">
        <v>40919</v>
      </c>
      <c r="AH204" s="727">
        <v>4.99</v>
      </c>
      <c r="AJ204" s="728">
        <v>40921</v>
      </c>
      <c r="AK204" s="727">
        <v>1.2310000000000001</v>
      </c>
      <c r="AM204" s="728">
        <v>40918</v>
      </c>
      <c r="AN204" s="727">
        <v>0.57950000000000002</v>
      </c>
      <c r="AP204" s="728">
        <v>40918</v>
      </c>
      <c r="AQ204" s="727">
        <v>5.6669999999999998E-2</v>
      </c>
      <c r="AS204" s="728">
        <v>42487</v>
      </c>
      <c r="AT204" s="727">
        <v>1245.83</v>
      </c>
      <c r="AV204" s="728">
        <v>42488</v>
      </c>
      <c r="AW204" s="727">
        <v>50.11</v>
      </c>
      <c r="BL204" s="728"/>
      <c r="BM204" s="728"/>
      <c r="BN204" s="728"/>
      <c r="BO204" s="728"/>
      <c r="BP204" s="728"/>
      <c r="BS204" s="728"/>
      <c r="BV204" s="728"/>
      <c r="BY204" s="728"/>
      <c r="CB204" s="728"/>
      <c r="CE204" s="728"/>
      <c r="CH204" s="728"/>
      <c r="CK204" s="728"/>
      <c r="CO204" s="728"/>
      <c r="CV204" s="728"/>
      <c r="CY204" s="728"/>
      <c r="DB204" s="728"/>
      <c r="DE204" s="728"/>
      <c r="DH204" s="728"/>
      <c r="DK204" s="728"/>
      <c r="DN204" s="728"/>
      <c r="DQ204" s="728"/>
      <c r="DT204" s="728"/>
      <c r="DW204" s="728"/>
      <c r="DZ204" s="728"/>
      <c r="EC204" s="728"/>
      <c r="EF204" s="728"/>
      <c r="EI204" s="728"/>
    </row>
    <row r="205" spans="1:139">
      <c r="A205" s="727">
        <v>71.199999999999974</v>
      </c>
      <c r="B205" s="727">
        <v>36.999999999999964</v>
      </c>
      <c r="C205" s="727">
        <v>34.20000000000001</v>
      </c>
      <c r="E205" s="728">
        <v>42487</v>
      </c>
      <c r="F205" s="727">
        <v>1.506</v>
      </c>
      <c r="H205" s="728">
        <v>42488</v>
      </c>
      <c r="I205" s="727">
        <v>2.274</v>
      </c>
      <c r="K205" s="728">
        <v>42488</v>
      </c>
      <c r="L205" s="727">
        <v>3.0750000000000002</v>
      </c>
      <c r="O205" s="728">
        <v>42479</v>
      </c>
      <c r="P205" s="727">
        <v>1964.84</v>
      </c>
      <c r="R205" s="728">
        <v>42478</v>
      </c>
      <c r="S205" s="727">
        <v>18004.16</v>
      </c>
      <c r="U205" s="728">
        <v>42096</v>
      </c>
      <c r="V205" s="727">
        <v>11967.39</v>
      </c>
      <c r="X205" s="728">
        <v>42101</v>
      </c>
      <c r="Y205" s="727">
        <v>23706.34</v>
      </c>
      <c r="AA205" s="728">
        <v>42103</v>
      </c>
      <c r="AB205" s="727">
        <v>5208.95</v>
      </c>
      <c r="AD205" s="728">
        <v>42087</v>
      </c>
      <c r="AE205" s="727">
        <v>19713.45</v>
      </c>
      <c r="AG205" s="728">
        <v>40918</v>
      </c>
      <c r="AH205" s="727">
        <v>5</v>
      </c>
      <c r="AJ205" s="728">
        <v>40920</v>
      </c>
      <c r="AK205" s="727">
        <v>1.2450000000000001</v>
      </c>
      <c r="AM205" s="728">
        <v>40917</v>
      </c>
      <c r="AN205" s="727">
        <v>0.58050000000000002</v>
      </c>
      <c r="AP205" s="728">
        <v>40917</v>
      </c>
      <c r="AQ205" s="727">
        <v>5.5E-2</v>
      </c>
      <c r="AS205" s="728">
        <v>42486</v>
      </c>
      <c r="AT205" s="727">
        <v>1243.4000000000001</v>
      </c>
      <c r="AV205" s="728">
        <v>42487</v>
      </c>
      <c r="AW205" s="727">
        <v>49.48</v>
      </c>
      <c r="BL205" s="728"/>
      <c r="BM205" s="728"/>
      <c r="BN205" s="728"/>
      <c r="BO205" s="728"/>
      <c r="BP205" s="728"/>
      <c r="BS205" s="728"/>
      <c r="BV205" s="728"/>
      <c r="BY205" s="728"/>
      <c r="CB205" s="728"/>
      <c r="CE205" s="728"/>
      <c r="CH205" s="728"/>
      <c r="CK205" s="728"/>
      <c r="CO205" s="728"/>
      <c r="CV205" s="728"/>
      <c r="CY205" s="728"/>
      <c r="DB205" s="728"/>
      <c r="DE205" s="728"/>
      <c r="DH205" s="728"/>
      <c r="DK205" s="728"/>
      <c r="DN205" s="728"/>
      <c r="DQ205" s="728"/>
      <c r="DT205" s="728"/>
      <c r="DW205" s="728"/>
      <c r="DZ205" s="728"/>
      <c r="EC205" s="728"/>
      <c r="EF205" s="728"/>
      <c r="EI205" s="728"/>
    </row>
    <row r="206" spans="1:139">
      <c r="A206" s="727">
        <v>72.000000000000014</v>
      </c>
      <c r="B206" s="727">
        <v>37.100000000000023</v>
      </c>
      <c r="C206" s="727">
        <v>34.9</v>
      </c>
      <c r="E206" s="728">
        <v>42486</v>
      </c>
      <c r="F206" s="727">
        <v>1.5190000000000001</v>
      </c>
      <c r="H206" s="728">
        <v>42487</v>
      </c>
      <c r="I206" s="727">
        <v>2.266</v>
      </c>
      <c r="K206" s="728">
        <v>42487</v>
      </c>
      <c r="L206" s="727">
        <v>3.069</v>
      </c>
      <c r="O206" s="728">
        <v>42478</v>
      </c>
      <c r="P206" s="727">
        <v>1946.34</v>
      </c>
      <c r="R206" s="728">
        <v>42475</v>
      </c>
      <c r="S206" s="727">
        <v>17897.46</v>
      </c>
      <c r="U206" s="728">
        <v>42095</v>
      </c>
      <c r="V206" s="727">
        <v>12001.38</v>
      </c>
      <c r="X206" s="728">
        <v>42096</v>
      </c>
      <c r="Y206" s="727">
        <v>23308.53</v>
      </c>
      <c r="AA206" s="728">
        <v>42102</v>
      </c>
      <c r="AB206" s="727">
        <v>5136.8599999999997</v>
      </c>
      <c r="AD206" s="728">
        <v>42086</v>
      </c>
      <c r="AE206" s="727">
        <v>19754.36</v>
      </c>
      <c r="AG206" s="728">
        <v>40917</v>
      </c>
      <c r="AH206" s="727">
        <v>4.99</v>
      </c>
      <c r="AJ206" s="728">
        <v>40919</v>
      </c>
      <c r="AK206" s="727">
        <v>1.2570000000000001</v>
      </c>
      <c r="AM206" s="728">
        <v>40914</v>
      </c>
      <c r="AN206" s="727">
        <v>0.58150000000000002</v>
      </c>
      <c r="AP206" s="728">
        <v>40914</v>
      </c>
      <c r="AQ206" s="727">
        <v>5.1670000000000001E-2</v>
      </c>
      <c r="AS206" s="728">
        <v>42485</v>
      </c>
      <c r="AT206" s="727">
        <v>1237.97</v>
      </c>
      <c r="AV206" s="728">
        <v>42486</v>
      </c>
      <c r="AW206" s="727">
        <v>48.41</v>
      </c>
      <c r="BL206" s="728"/>
      <c r="BM206" s="728"/>
      <c r="BN206" s="728"/>
      <c r="BO206" s="728"/>
      <c r="BP206" s="728"/>
      <c r="BS206" s="728"/>
      <c r="BV206" s="728"/>
      <c r="BY206" s="728"/>
      <c r="CB206" s="728"/>
      <c r="CE206" s="728"/>
      <c r="CH206" s="728"/>
      <c r="CK206" s="728"/>
      <c r="CO206" s="728"/>
      <c r="CV206" s="728"/>
      <c r="CY206" s="728"/>
      <c r="DB206" s="728"/>
      <c r="DE206" s="728"/>
      <c r="DH206" s="728"/>
      <c r="DK206" s="728"/>
      <c r="DN206" s="728"/>
      <c r="DQ206" s="728"/>
      <c r="DT206" s="728"/>
      <c r="DW206" s="728"/>
      <c r="DZ206" s="728"/>
      <c r="EC206" s="728"/>
      <c r="EF206" s="728"/>
      <c r="EI206" s="728"/>
    </row>
    <row r="207" spans="1:139">
      <c r="A207" s="727">
        <v>70.800000000000011</v>
      </c>
      <c r="B207" s="727">
        <v>37.700000000000003</v>
      </c>
      <c r="C207" s="727">
        <v>33.100000000000016</v>
      </c>
      <c r="E207" s="728">
        <v>42485</v>
      </c>
      <c r="F207" s="727">
        <v>1.5209999999999999</v>
      </c>
      <c r="H207" s="728">
        <v>42486</v>
      </c>
      <c r="I207" s="727">
        <v>2.319</v>
      </c>
      <c r="K207" s="728">
        <v>42486</v>
      </c>
      <c r="L207" s="727">
        <v>3.0939999999999999</v>
      </c>
      <c r="O207" s="728">
        <v>42475</v>
      </c>
      <c r="P207" s="727">
        <v>1939.95</v>
      </c>
      <c r="R207" s="728">
        <v>42474</v>
      </c>
      <c r="S207" s="727">
        <v>17926.43</v>
      </c>
      <c r="U207" s="728">
        <v>42094</v>
      </c>
      <c r="V207" s="727">
        <v>11966.17</v>
      </c>
      <c r="X207" s="728">
        <v>42095</v>
      </c>
      <c r="Y207" s="727">
        <v>23358.99</v>
      </c>
      <c r="AA207" s="728">
        <v>42101</v>
      </c>
      <c r="AB207" s="727">
        <v>5151.1899999999996</v>
      </c>
      <c r="AD207" s="728">
        <v>42083</v>
      </c>
      <c r="AE207" s="727">
        <v>19560.22</v>
      </c>
      <c r="AG207" s="728">
        <v>40913</v>
      </c>
      <c r="AH207" s="727">
        <v>4.99</v>
      </c>
      <c r="AJ207" s="728">
        <v>40918</v>
      </c>
      <c r="AK207" s="727">
        <v>1.2669999999999999</v>
      </c>
      <c r="AM207" s="728">
        <v>40913</v>
      </c>
      <c r="AN207" s="727">
        <v>0.58250000000000002</v>
      </c>
      <c r="AP207" s="728">
        <v>40913</v>
      </c>
      <c r="AQ207" s="727">
        <v>5.1670000000000001E-2</v>
      </c>
      <c r="AS207" s="728">
        <v>42482</v>
      </c>
      <c r="AT207" s="727">
        <v>1233.03</v>
      </c>
      <c r="AV207" s="728">
        <v>42485</v>
      </c>
      <c r="AW207" s="727">
        <v>47.37</v>
      </c>
      <c r="BL207" s="728"/>
      <c r="BM207" s="728"/>
      <c r="BN207" s="728"/>
      <c r="BO207" s="728"/>
      <c r="BP207" s="728"/>
      <c r="BS207" s="728"/>
      <c r="BV207" s="728"/>
      <c r="BY207" s="728"/>
      <c r="CB207" s="728"/>
      <c r="CE207" s="728"/>
      <c r="CH207" s="728"/>
      <c r="CK207" s="728"/>
      <c r="CO207" s="728"/>
      <c r="CV207" s="728"/>
      <c r="CY207" s="728"/>
      <c r="DB207" s="728"/>
      <c r="DE207" s="728"/>
      <c r="DH207" s="728"/>
      <c r="DK207" s="728"/>
      <c r="DN207" s="728"/>
      <c r="DQ207" s="728"/>
      <c r="DT207" s="728"/>
      <c r="DW207" s="728"/>
      <c r="DZ207" s="728"/>
      <c r="EC207" s="728"/>
      <c r="EF207" s="728"/>
      <c r="EI207" s="728"/>
    </row>
    <row r="208" spans="1:139">
      <c r="A208" s="727">
        <v>70.40000000000002</v>
      </c>
      <c r="B208" s="727">
        <v>37.1</v>
      </c>
      <c r="C208" s="727">
        <v>33.300000000000018</v>
      </c>
      <c r="E208" s="728">
        <v>42482</v>
      </c>
      <c r="F208" s="727">
        <v>1.5249999999999999</v>
      </c>
      <c r="H208" s="728">
        <v>42485</v>
      </c>
      <c r="I208" s="727">
        <v>2.3260000000000001</v>
      </c>
      <c r="K208" s="728">
        <v>42485</v>
      </c>
      <c r="L208" s="727">
        <v>3.105</v>
      </c>
      <c r="O208" s="728">
        <v>42474</v>
      </c>
      <c r="P208" s="727">
        <v>1951.75</v>
      </c>
      <c r="R208" s="728">
        <v>42473</v>
      </c>
      <c r="S208" s="727">
        <v>17908.28</v>
      </c>
      <c r="U208" s="728">
        <v>42093</v>
      </c>
      <c r="V208" s="727">
        <v>12086.01</v>
      </c>
      <c r="X208" s="728">
        <v>42094</v>
      </c>
      <c r="Y208" s="727">
        <v>23157.119999999999</v>
      </c>
      <c r="AA208" s="728">
        <v>42096</v>
      </c>
      <c r="AB208" s="727">
        <v>5074.1400000000003</v>
      </c>
      <c r="AD208" s="728">
        <v>42082</v>
      </c>
      <c r="AE208" s="727">
        <v>19476.560000000001</v>
      </c>
      <c r="AG208" s="728">
        <v>40912</v>
      </c>
      <c r="AH208" s="727">
        <v>4.99</v>
      </c>
      <c r="AJ208" s="728">
        <v>40917</v>
      </c>
      <c r="AK208" s="727">
        <v>1.276</v>
      </c>
      <c r="AM208" s="728">
        <v>40912</v>
      </c>
      <c r="AN208" s="727">
        <v>0.58250000000000002</v>
      </c>
      <c r="AP208" s="728">
        <v>40912</v>
      </c>
      <c r="AQ208" s="727">
        <v>5.1670000000000001E-2</v>
      </c>
      <c r="AS208" s="728">
        <v>42481</v>
      </c>
      <c r="AT208" s="727">
        <v>1248.05</v>
      </c>
      <c r="AV208" s="728">
        <v>42482</v>
      </c>
      <c r="AW208" s="727">
        <v>47.87</v>
      </c>
      <c r="BL208" s="728"/>
      <c r="BM208" s="728"/>
      <c r="BN208" s="728"/>
      <c r="BO208" s="728"/>
      <c r="BP208" s="728"/>
      <c r="BS208" s="728"/>
      <c r="BV208" s="728"/>
      <c r="BY208" s="728"/>
      <c r="CB208" s="728"/>
      <c r="CE208" s="728"/>
      <c r="CH208" s="728"/>
      <c r="CK208" s="728"/>
      <c r="CO208" s="728"/>
      <c r="CV208" s="728"/>
      <c r="CY208" s="728"/>
      <c r="DB208" s="728"/>
      <c r="DE208" s="728"/>
      <c r="DH208" s="728"/>
      <c r="DK208" s="728"/>
      <c r="DN208" s="728"/>
      <c r="DQ208" s="728"/>
      <c r="DT208" s="728"/>
      <c r="DW208" s="728"/>
      <c r="DZ208" s="728"/>
      <c r="EC208" s="728"/>
      <c r="EF208" s="728"/>
      <c r="EI208" s="728"/>
    </row>
    <row r="209" spans="1:139">
      <c r="A209" s="727">
        <v>68.5</v>
      </c>
      <c r="B209" s="727">
        <v>36.700000000000003</v>
      </c>
      <c r="C209" s="727">
        <v>31.800000000000004</v>
      </c>
      <c r="E209" s="728">
        <v>42481</v>
      </c>
      <c r="F209" s="727">
        <v>1.51</v>
      </c>
      <c r="H209" s="728">
        <v>42482</v>
      </c>
      <c r="I209" s="727">
        <v>2.3039999999999998</v>
      </c>
      <c r="K209" s="728">
        <v>42482</v>
      </c>
      <c r="L209" s="727">
        <v>3.05</v>
      </c>
      <c r="O209" s="728">
        <v>42473</v>
      </c>
      <c r="P209" s="727">
        <v>1944.36</v>
      </c>
      <c r="R209" s="728">
        <v>42472</v>
      </c>
      <c r="S209" s="727">
        <v>17721.25</v>
      </c>
      <c r="U209" s="728">
        <v>42090</v>
      </c>
      <c r="V209" s="727">
        <v>11868.33</v>
      </c>
      <c r="X209" s="728">
        <v>42093</v>
      </c>
      <c r="Y209" s="727">
        <v>23260.57</v>
      </c>
      <c r="AA209" s="728">
        <v>42095</v>
      </c>
      <c r="AB209" s="727">
        <v>5062.22</v>
      </c>
      <c r="AD209" s="728">
        <v>42081</v>
      </c>
      <c r="AE209" s="727">
        <v>19544.48</v>
      </c>
      <c r="AG209" s="728">
        <v>40911</v>
      </c>
      <c r="AH209" s="727">
        <v>4.99</v>
      </c>
      <c r="AJ209" s="728">
        <v>40914</v>
      </c>
      <c r="AK209" s="727">
        <v>1.288</v>
      </c>
      <c r="AM209" s="728">
        <v>40911</v>
      </c>
      <c r="AN209" s="727">
        <v>0.58250000000000002</v>
      </c>
      <c r="AP209" s="728">
        <v>40911</v>
      </c>
      <c r="AQ209" s="727">
        <v>5.1670000000000001E-2</v>
      </c>
      <c r="AS209" s="728">
        <v>42480</v>
      </c>
      <c r="AT209" s="727">
        <v>1244.25</v>
      </c>
      <c r="AV209" s="728">
        <v>42481</v>
      </c>
      <c r="AW209" s="727">
        <v>47.18</v>
      </c>
      <c r="BL209" s="728"/>
      <c r="BM209" s="728"/>
      <c r="BN209" s="728"/>
      <c r="BO209" s="728"/>
      <c r="BP209" s="728"/>
      <c r="BS209" s="728"/>
      <c r="BV209" s="728"/>
      <c r="BY209" s="728"/>
      <c r="CB209" s="728"/>
      <c r="CE209" s="728"/>
      <c r="CH209" s="728"/>
      <c r="CK209" s="728"/>
      <c r="CO209" s="728"/>
      <c r="CV209" s="728"/>
      <c r="CY209" s="728"/>
      <c r="DB209" s="728"/>
      <c r="DE209" s="728"/>
      <c r="DH209" s="728"/>
      <c r="DK209" s="728"/>
      <c r="DN209" s="728"/>
      <c r="DQ209" s="728"/>
      <c r="DT209" s="728"/>
      <c r="DW209" s="728"/>
      <c r="DZ209" s="728"/>
      <c r="EC209" s="728"/>
      <c r="EF209" s="728"/>
      <c r="EI209" s="728"/>
    </row>
    <row r="210" spans="1:139">
      <c r="A210" s="727">
        <v>70.300000000000011</v>
      </c>
      <c r="B210" s="727">
        <v>36.9</v>
      </c>
      <c r="C210" s="727">
        <v>33.400000000000006</v>
      </c>
      <c r="E210" s="728">
        <v>42480</v>
      </c>
      <c r="F210" s="727">
        <v>1.4769999999999999</v>
      </c>
      <c r="H210" s="728">
        <v>42481</v>
      </c>
      <c r="I210" s="727">
        <v>2.27</v>
      </c>
      <c r="K210" s="728">
        <v>42481</v>
      </c>
      <c r="L210" s="727">
        <v>2.9830000000000001</v>
      </c>
      <c r="O210" s="728">
        <v>42472</v>
      </c>
      <c r="P210" s="727">
        <v>1907.72</v>
      </c>
      <c r="R210" s="728">
        <v>42471</v>
      </c>
      <c r="S210" s="727">
        <v>17556.41</v>
      </c>
      <c r="U210" s="728">
        <v>42089</v>
      </c>
      <c r="V210" s="727">
        <v>11843.68</v>
      </c>
      <c r="X210" s="728">
        <v>42090</v>
      </c>
      <c r="Y210" s="727">
        <v>22984.23</v>
      </c>
      <c r="AA210" s="728">
        <v>42094</v>
      </c>
      <c r="AB210" s="727">
        <v>5033.6400000000003</v>
      </c>
      <c r="AD210" s="728">
        <v>42080</v>
      </c>
      <c r="AE210" s="727">
        <v>19437</v>
      </c>
      <c r="AG210" s="728">
        <v>40910</v>
      </c>
      <c r="AH210" s="727">
        <v>4.99</v>
      </c>
      <c r="AJ210" s="728">
        <v>40913</v>
      </c>
      <c r="AK210" s="727">
        <v>1.3029999999999999</v>
      </c>
      <c r="AM210" s="728">
        <v>41138</v>
      </c>
      <c r="AN210" s="727">
        <v>0.4345</v>
      </c>
      <c r="AP210" s="728">
        <v>41138</v>
      </c>
      <c r="AQ210" s="727">
        <v>0.05</v>
      </c>
      <c r="AS210" s="728">
        <v>42479</v>
      </c>
      <c r="AT210" s="727">
        <v>1250.19</v>
      </c>
      <c r="AV210" s="728">
        <v>42480</v>
      </c>
      <c r="AW210" s="727">
        <v>48.07</v>
      </c>
      <c r="BL210" s="728"/>
      <c r="BM210" s="728"/>
      <c r="BN210" s="728"/>
      <c r="BO210" s="728"/>
      <c r="BP210" s="728"/>
      <c r="BS210" s="728"/>
      <c r="BV210" s="728"/>
      <c r="BY210" s="728"/>
      <c r="CB210" s="728"/>
      <c r="CE210" s="728"/>
      <c r="CH210" s="728"/>
      <c r="CK210" s="728"/>
      <c r="CO210" s="728"/>
      <c r="CV210" s="728"/>
      <c r="CY210" s="728"/>
      <c r="DB210" s="728"/>
      <c r="DE210" s="728"/>
      <c r="DH210" s="728"/>
      <c r="DK210" s="728"/>
      <c r="DN210" s="728"/>
      <c r="DQ210" s="728"/>
      <c r="DT210" s="728"/>
      <c r="DW210" s="728"/>
      <c r="DZ210" s="728"/>
      <c r="EC210" s="728"/>
      <c r="EF210" s="728"/>
      <c r="EI210" s="728"/>
    </row>
    <row r="211" spans="1:139">
      <c r="A211" s="727">
        <v>67.899999999999977</v>
      </c>
      <c r="B211" s="727">
        <v>37.699999999999974</v>
      </c>
      <c r="C211" s="727">
        <v>30.200000000000003</v>
      </c>
      <c r="E211" s="728">
        <v>42479</v>
      </c>
      <c r="F211" s="727">
        <v>1.4950000000000001</v>
      </c>
      <c r="H211" s="728">
        <v>42480</v>
      </c>
      <c r="I211" s="727">
        <v>2.2400000000000002</v>
      </c>
      <c r="K211" s="728">
        <v>42480</v>
      </c>
      <c r="L211" s="727">
        <v>2.927</v>
      </c>
      <c r="O211" s="728">
        <v>42471</v>
      </c>
      <c r="P211" s="727">
        <v>1914.22</v>
      </c>
      <c r="R211" s="728">
        <v>42468</v>
      </c>
      <c r="S211" s="727">
        <v>17576.96</v>
      </c>
      <c r="U211" s="728">
        <v>42088</v>
      </c>
      <c r="V211" s="727">
        <v>11865.32</v>
      </c>
      <c r="X211" s="728">
        <v>42089</v>
      </c>
      <c r="Y211" s="727">
        <v>22900.27</v>
      </c>
      <c r="AA211" s="728">
        <v>42093</v>
      </c>
      <c r="AB211" s="727">
        <v>5083.5200000000004</v>
      </c>
      <c r="AD211" s="728">
        <v>42079</v>
      </c>
      <c r="AE211" s="727">
        <v>19246.060000000001</v>
      </c>
      <c r="AG211" s="728">
        <v>41138</v>
      </c>
      <c r="AH211" s="727">
        <v>5.1100000000000003</v>
      </c>
      <c r="AJ211" s="728">
        <v>40912</v>
      </c>
      <c r="AK211" s="727">
        <v>1.319</v>
      </c>
      <c r="AM211" s="728">
        <v>41137</v>
      </c>
      <c r="AN211" s="727">
        <v>0.4335</v>
      </c>
      <c r="AP211" s="728">
        <v>41137</v>
      </c>
      <c r="AQ211" s="727">
        <v>0.05</v>
      </c>
      <c r="AS211" s="728">
        <v>42478</v>
      </c>
      <c r="AT211" s="727">
        <v>1232.49</v>
      </c>
      <c r="AV211" s="728">
        <v>42479</v>
      </c>
      <c r="AW211" s="727">
        <v>46.36</v>
      </c>
      <c r="BL211" s="728"/>
      <c r="BM211" s="728"/>
      <c r="BN211" s="728"/>
      <c r="BO211" s="728"/>
      <c r="BP211" s="728"/>
      <c r="BS211" s="728"/>
      <c r="BV211" s="728"/>
      <c r="BY211" s="728"/>
      <c r="CB211" s="728"/>
      <c r="CE211" s="728"/>
      <c r="CH211" s="728"/>
      <c r="CK211" s="728"/>
      <c r="CO211" s="728"/>
      <c r="CV211" s="728"/>
      <c r="CY211" s="728"/>
      <c r="DB211" s="728"/>
      <c r="DE211" s="728"/>
      <c r="DH211" s="728"/>
      <c r="DK211" s="728"/>
      <c r="DN211" s="728"/>
      <c r="DQ211" s="728"/>
      <c r="DT211" s="728"/>
      <c r="DW211" s="728"/>
      <c r="DZ211" s="728"/>
      <c r="EC211" s="728"/>
      <c r="EF211" s="728"/>
      <c r="EI211" s="728"/>
    </row>
    <row r="212" spans="1:139">
      <c r="A212" s="727">
        <v>69.800000000000011</v>
      </c>
      <c r="B212" s="727">
        <v>38.20000000000001</v>
      </c>
      <c r="C212" s="727">
        <v>31.600000000000005</v>
      </c>
      <c r="E212" s="728">
        <v>42478</v>
      </c>
      <c r="F212" s="727">
        <v>1.5289999999999999</v>
      </c>
      <c r="H212" s="728">
        <v>42479</v>
      </c>
      <c r="I212" s="727">
        <v>2.2690000000000001</v>
      </c>
      <c r="K212" s="728">
        <v>42479</v>
      </c>
      <c r="L212" s="727">
        <v>2.9529999999999998</v>
      </c>
      <c r="O212" s="728">
        <v>42468</v>
      </c>
      <c r="P212" s="727">
        <v>1919.42</v>
      </c>
      <c r="R212" s="728">
        <v>42467</v>
      </c>
      <c r="S212" s="727">
        <v>17541.96</v>
      </c>
      <c r="U212" s="728">
        <v>42087</v>
      </c>
      <c r="V212" s="727">
        <v>12005.69</v>
      </c>
      <c r="X212" s="728">
        <v>42088</v>
      </c>
      <c r="Y212" s="727">
        <v>23145.1</v>
      </c>
      <c r="AA212" s="728">
        <v>42090</v>
      </c>
      <c r="AB212" s="727">
        <v>5034.0600000000004</v>
      </c>
      <c r="AD212" s="728">
        <v>42076</v>
      </c>
      <c r="AE212" s="727">
        <v>19254.25</v>
      </c>
      <c r="AG212" s="728">
        <v>41137</v>
      </c>
      <c r="AH212" s="727">
        <v>5.1100000000000003</v>
      </c>
      <c r="AJ212" s="728">
        <v>40911</v>
      </c>
      <c r="AK212" s="727">
        <v>1.333</v>
      </c>
      <c r="AM212" s="728">
        <v>41136</v>
      </c>
      <c r="AN212" s="727">
        <v>0.4345</v>
      </c>
      <c r="AP212" s="728">
        <v>41136</v>
      </c>
      <c r="AQ212" s="727">
        <v>0.05</v>
      </c>
      <c r="AS212" s="728">
        <v>42475</v>
      </c>
      <c r="AT212" s="727">
        <v>1233.99</v>
      </c>
      <c r="AV212" s="728">
        <v>42478</v>
      </c>
      <c r="AW212" s="727">
        <v>45.24</v>
      </c>
      <c r="BL212" s="728"/>
      <c r="BM212" s="728"/>
      <c r="BN212" s="728"/>
      <c r="BO212" s="728"/>
      <c r="BP212" s="728"/>
      <c r="BS212" s="728"/>
      <c r="BV212" s="728"/>
      <c r="BY212" s="728"/>
      <c r="CB212" s="728"/>
      <c r="CE212" s="728"/>
      <c r="CH212" s="728"/>
      <c r="CK212" s="728"/>
      <c r="CO212" s="728"/>
      <c r="CV212" s="728"/>
      <c r="CY212" s="728"/>
      <c r="DB212" s="728"/>
      <c r="DE212" s="728"/>
      <c r="DH212" s="728"/>
      <c r="DK212" s="728"/>
      <c r="DN212" s="728"/>
      <c r="DQ212" s="728"/>
      <c r="DT212" s="728"/>
      <c r="DW212" s="728"/>
      <c r="DZ212" s="728"/>
      <c r="EC212" s="728"/>
      <c r="EF212" s="728"/>
      <c r="EI212" s="728"/>
    </row>
    <row r="213" spans="1:139">
      <c r="A213" s="727">
        <v>69.40000000000002</v>
      </c>
      <c r="B213" s="727">
        <v>36.700000000000024</v>
      </c>
      <c r="C213" s="727">
        <v>32.699999999999996</v>
      </c>
      <c r="E213" s="728">
        <v>42475</v>
      </c>
      <c r="F213" s="727">
        <v>1.5270000000000001</v>
      </c>
      <c r="H213" s="728">
        <v>42478</v>
      </c>
      <c r="I213" s="727">
        <v>2.2879999999999998</v>
      </c>
      <c r="K213" s="728">
        <v>42478</v>
      </c>
      <c r="L213" s="727">
        <v>2.9699999999999998</v>
      </c>
      <c r="O213" s="728">
        <v>42467</v>
      </c>
      <c r="P213" s="727">
        <v>1905.1</v>
      </c>
      <c r="R213" s="728">
        <v>42466</v>
      </c>
      <c r="S213" s="727">
        <v>17716.05</v>
      </c>
      <c r="U213" s="728">
        <v>42086</v>
      </c>
      <c r="V213" s="727">
        <v>11895.84</v>
      </c>
      <c r="X213" s="728">
        <v>42087</v>
      </c>
      <c r="Y213" s="727">
        <v>23333.200000000001</v>
      </c>
      <c r="AA213" s="728">
        <v>42089</v>
      </c>
      <c r="AB213" s="727">
        <v>5006.3500000000004</v>
      </c>
      <c r="AD213" s="728">
        <v>42075</v>
      </c>
      <c r="AE213" s="727">
        <v>18991.11</v>
      </c>
      <c r="AG213" s="728">
        <v>41135</v>
      </c>
      <c r="AH213" s="727">
        <v>5.1100000000000003</v>
      </c>
      <c r="AJ213" s="728">
        <v>40910</v>
      </c>
      <c r="AK213" s="727">
        <v>1.343</v>
      </c>
      <c r="AM213" s="728">
        <v>41135</v>
      </c>
      <c r="AN213" s="727">
        <v>0.4365</v>
      </c>
      <c r="AP213" s="728">
        <v>41135</v>
      </c>
      <c r="AQ213" s="727">
        <v>5.1999999999999998E-2</v>
      </c>
      <c r="AS213" s="728">
        <v>42474</v>
      </c>
      <c r="AT213" s="727">
        <v>1227.8900000000001</v>
      </c>
      <c r="AV213" s="728">
        <v>42475</v>
      </c>
      <c r="AW213" s="727">
        <v>45.65</v>
      </c>
      <c r="BL213" s="728"/>
      <c r="BM213" s="728"/>
      <c r="BN213" s="728"/>
      <c r="BO213" s="728"/>
      <c r="BP213" s="728"/>
      <c r="BS213" s="728"/>
      <c r="BV213" s="728"/>
      <c r="BY213" s="728"/>
      <c r="CB213" s="728"/>
      <c r="CE213" s="728"/>
      <c r="CH213" s="728"/>
      <c r="CK213" s="728"/>
      <c r="CO213" s="728"/>
      <c r="CV213" s="728"/>
      <c r="CY213" s="728"/>
      <c r="DB213" s="728"/>
      <c r="DE213" s="728"/>
      <c r="DH213" s="728"/>
      <c r="DK213" s="728"/>
      <c r="DN213" s="728"/>
      <c r="DQ213" s="728"/>
      <c r="DT213" s="728"/>
      <c r="DW213" s="728"/>
      <c r="DZ213" s="728"/>
      <c r="EC213" s="728"/>
      <c r="EF213" s="728"/>
      <c r="EI213" s="728"/>
    </row>
    <row r="214" spans="1:139">
      <c r="A214" s="727">
        <v>70.299999999999983</v>
      </c>
      <c r="B214" s="727">
        <v>35.79999999999999</v>
      </c>
      <c r="C214" s="727">
        <v>34.5</v>
      </c>
      <c r="E214" s="728">
        <v>42474</v>
      </c>
      <c r="F214" s="727">
        <v>1.5350000000000001</v>
      </c>
      <c r="H214" s="728">
        <v>42475</v>
      </c>
      <c r="I214" s="727">
        <v>2.2730000000000001</v>
      </c>
      <c r="K214" s="728">
        <v>42475</v>
      </c>
      <c r="L214" s="727">
        <v>2.968</v>
      </c>
      <c r="O214" s="728">
        <v>42466</v>
      </c>
      <c r="P214" s="727">
        <v>1919.59</v>
      </c>
      <c r="R214" s="728">
        <v>42465</v>
      </c>
      <c r="S214" s="727">
        <v>17603.32</v>
      </c>
      <c r="U214" s="728">
        <v>42083</v>
      </c>
      <c r="V214" s="727">
        <v>12039.37</v>
      </c>
      <c r="X214" s="728">
        <v>42086</v>
      </c>
      <c r="Y214" s="727">
        <v>23057.119999999999</v>
      </c>
      <c r="AA214" s="728">
        <v>42088</v>
      </c>
      <c r="AB214" s="727">
        <v>5020.99</v>
      </c>
      <c r="AD214" s="728">
        <v>42074</v>
      </c>
      <c r="AE214" s="727">
        <v>18723.52</v>
      </c>
      <c r="AG214" s="728">
        <v>41134</v>
      </c>
      <c r="AH214" s="727">
        <v>5.1100000000000003</v>
      </c>
      <c r="AJ214" s="728">
        <v>41135</v>
      </c>
      <c r="AK214" s="727">
        <v>0.34499999999999997</v>
      </c>
      <c r="AM214" s="728">
        <v>41134</v>
      </c>
      <c r="AN214" s="727">
        <v>0.4345</v>
      </c>
      <c r="AP214" s="728">
        <v>41134</v>
      </c>
      <c r="AQ214" s="727">
        <v>5.1999999999999998E-2</v>
      </c>
      <c r="AS214" s="728">
        <v>42473</v>
      </c>
      <c r="AT214" s="727">
        <v>1242.47</v>
      </c>
      <c r="AV214" s="728">
        <v>42474</v>
      </c>
      <c r="AW214" s="727">
        <v>46.55</v>
      </c>
      <c r="BL214" s="728"/>
      <c r="BM214" s="728"/>
      <c r="BN214" s="728"/>
      <c r="BO214" s="728"/>
      <c r="BP214" s="728"/>
      <c r="BS214" s="728"/>
      <c r="BV214" s="728"/>
      <c r="BY214" s="728"/>
      <c r="CB214" s="728"/>
      <c r="CE214" s="728"/>
      <c r="CH214" s="728"/>
      <c r="CK214" s="728"/>
      <c r="CO214" s="728"/>
      <c r="CV214" s="728"/>
      <c r="CY214" s="728"/>
      <c r="DB214" s="728"/>
      <c r="DE214" s="728"/>
      <c r="DH214" s="728"/>
      <c r="DK214" s="728"/>
      <c r="DN214" s="728"/>
      <c r="DQ214" s="728"/>
      <c r="DT214" s="728"/>
      <c r="DW214" s="728"/>
      <c r="DZ214" s="728"/>
      <c r="EC214" s="728"/>
      <c r="EF214" s="728"/>
      <c r="EI214" s="728"/>
    </row>
    <row r="215" spans="1:139">
      <c r="A215" s="727">
        <v>69.900000000000006</v>
      </c>
      <c r="B215" s="727">
        <v>34.500000000000021</v>
      </c>
      <c r="C215" s="727">
        <v>35.399999999999984</v>
      </c>
      <c r="E215" s="728">
        <v>42473</v>
      </c>
      <c r="F215" s="727">
        <v>1.5190000000000001</v>
      </c>
      <c r="H215" s="728">
        <v>42474</v>
      </c>
      <c r="I215" s="727">
        <v>2.2869999999999999</v>
      </c>
      <c r="K215" s="728">
        <v>42474</v>
      </c>
      <c r="L215" s="727">
        <v>2.9740000000000002</v>
      </c>
      <c r="O215" s="728">
        <v>42465</v>
      </c>
      <c r="P215" s="727">
        <v>1933.84</v>
      </c>
      <c r="R215" s="728">
        <v>42464</v>
      </c>
      <c r="S215" s="727">
        <v>17737</v>
      </c>
      <c r="U215" s="728">
        <v>42082</v>
      </c>
      <c r="V215" s="727">
        <v>11899.4</v>
      </c>
      <c r="X215" s="728">
        <v>42083</v>
      </c>
      <c r="Y215" s="727">
        <v>23176.68</v>
      </c>
      <c r="AA215" s="728">
        <v>42087</v>
      </c>
      <c r="AB215" s="727">
        <v>5088.28</v>
      </c>
      <c r="AD215" s="728">
        <v>42073</v>
      </c>
      <c r="AE215" s="727">
        <v>18665.11</v>
      </c>
      <c r="AG215" s="728">
        <v>41131</v>
      </c>
      <c r="AH215" s="727">
        <v>5.1100000000000003</v>
      </c>
      <c r="AJ215" s="728">
        <v>41134</v>
      </c>
      <c r="AK215" s="727">
        <v>0.34899999999999998</v>
      </c>
      <c r="AM215" s="728">
        <v>41131</v>
      </c>
      <c r="AN215" s="727">
        <v>0.437</v>
      </c>
      <c r="AP215" s="728">
        <v>41131</v>
      </c>
      <c r="AQ215" s="727">
        <v>5.1999999999999998E-2</v>
      </c>
      <c r="AS215" s="728">
        <v>42472</v>
      </c>
      <c r="AT215" s="727">
        <v>1255.6300000000001</v>
      </c>
      <c r="AV215" s="728">
        <v>42473</v>
      </c>
      <c r="AW215" s="727">
        <v>46.95</v>
      </c>
      <c r="BL215" s="728"/>
      <c r="BM215" s="728"/>
      <c r="BN215" s="728"/>
      <c r="BO215" s="728"/>
      <c r="BP215" s="728"/>
      <c r="BS215" s="728"/>
      <c r="BV215" s="728"/>
      <c r="BY215" s="728"/>
      <c r="CB215" s="728"/>
      <c r="CE215" s="728"/>
      <c r="CH215" s="728"/>
      <c r="CK215" s="728"/>
      <c r="CO215" s="728"/>
      <c r="CV215" s="728"/>
      <c r="CY215" s="728"/>
      <c r="DB215" s="728"/>
      <c r="DE215" s="728"/>
      <c r="DH215" s="728"/>
      <c r="DK215" s="728"/>
      <c r="DN215" s="728"/>
      <c r="DQ215" s="728"/>
      <c r="DT215" s="728"/>
      <c r="DW215" s="728"/>
      <c r="DZ215" s="728"/>
      <c r="EC215" s="728"/>
      <c r="EF215" s="728"/>
      <c r="EI215" s="728"/>
    </row>
    <row r="216" spans="1:139">
      <c r="A216" s="727">
        <v>69.5</v>
      </c>
      <c r="B216" s="727">
        <v>35.300000000000018</v>
      </c>
      <c r="C216" s="727">
        <v>34.199999999999989</v>
      </c>
      <c r="E216" s="728">
        <v>42472</v>
      </c>
      <c r="F216" s="727">
        <v>1.532</v>
      </c>
      <c r="H216" s="728">
        <v>42473</v>
      </c>
      <c r="I216" s="727">
        <v>2.2640000000000002</v>
      </c>
      <c r="K216" s="728">
        <v>42473</v>
      </c>
      <c r="L216" s="727">
        <v>2.9449999999999998</v>
      </c>
      <c r="O216" s="728">
        <v>42464</v>
      </c>
      <c r="P216" s="727">
        <v>1986.14</v>
      </c>
      <c r="R216" s="728">
        <v>42461</v>
      </c>
      <c r="S216" s="727">
        <v>17792.75</v>
      </c>
      <c r="U216" s="728">
        <v>42081</v>
      </c>
      <c r="V216" s="727">
        <v>11922.77</v>
      </c>
      <c r="X216" s="728">
        <v>42082</v>
      </c>
      <c r="Y216" s="727">
        <v>22805.17</v>
      </c>
      <c r="AA216" s="728">
        <v>42086</v>
      </c>
      <c r="AB216" s="727">
        <v>5054.5200000000004</v>
      </c>
      <c r="AD216" s="728">
        <v>42072</v>
      </c>
      <c r="AE216" s="727">
        <v>18790.55</v>
      </c>
      <c r="AG216" s="728">
        <v>41130</v>
      </c>
      <c r="AH216" s="727">
        <v>5.1100000000000003</v>
      </c>
      <c r="AJ216" s="728">
        <v>41131</v>
      </c>
      <c r="AK216" s="727">
        <v>0.35299999999999998</v>
      </c>
      <c r="AM216" s="728">
        <v>41130</v>
      </c>
      <c r="AN216" s="727">
        <v>0.4375</v>
      </c>
      <c r="AP216" s="728">
        <v>41130</v>
      </c>
      <c r="AQ216" s="727">
        <v>5.1999999999999998E-2</v>
      </c>
      <c r="AS216" s="728">
        <v>42471</v>
      </c>
      <c r="AT216" s="727">
        <v>1257.8800000000001</v>
      </c>
      <c r="AV216" s="728">
        <v>42472</v>
      </c>
      <c r="AW216" s="727">
        <v>47.12</v>
      </c>
      <c r="BL216" s="728"/>
      <c r="BM216" s="728"/>
      <c r="BN216" s="728"/>
      <c r="BO216" s="728"/>
      <c r="BP216" s="728"/>
      <c r="BS216" s="728"/>
      <c r="BV216" s="728"/>
      <c r="BY216" s="728"/>
      <c r="CB216" s="728"/>
      <c r="CE216" s="728"/>
      <c r="CH216" s="728"/>
      <c r="CK216" s="728"/>
      <c r="CO216" s="728"/>
      <c r="CV216" s="728"/>
      <c r="CY216" s="728"/>
      <c r="DB216" s="728"/>
      <c r="DE216" s="728"/>
      <c r="DH216" s="728"/>
      <c r="DK216" s="728"/>
      <c r="DN216" s="728"/>
      <c r="DQ216" s="728"/>
      <c r="DT216" s="728"/>
      <c r="DW216" s="728"/>
      <c r="DZ216" s="728"/>
      <c r="EC216" s="728"/>
      <c r="EF216" s="728"/>
      <c r="EI216" s="728"/>
    </row>
    <row r="217" spans="1:139">
      <c r="A217" s="727">
        <v>67.500000000000028</v>
      </c>
      <c r="B217" s="727">
        <v>34.800000000000033</v>
      </c>
      <c r="C217" s="727">
        <v>32.699999999999996</v>
      </c>
      <c r="E217" s="728">
        <v>42471</v>
      </c>
      <c r="F217" s="727">
        <v>1.5150000000000001</v>
      </c>
      <c r="H217" s="728">
        <v>42472</v>
      </c>
      <c r="I217" s="727">
        <v>2.282</v>
      </c>
      <c r="K217" s="728">
        <v>42472</v>
      </c>
      <c r="L217" s="727">
        <v>2.9430000000000001</v>
      </c>
      <c r="O217" s="728">
        <v>42461</v>
      </c>
      <c r="P217" s="727">
        <v>1973.24</v>
      </c>
      <c r="R217" s="728">
        <v>42460</v>
      </c>
      <c r="S217" s="727">
        <v>17685.09</v>
      </c>
      <c r="U217" s="728">
        <v>42080</v>
      </c>
      <c r="V217" s="727">
        <v>11980.85</v>
      </c>
      <c r="X217" s="728">
        <v>42081</v>
      </c>
      <c r="Y217" s="727">
        <v>22565.19</v>
      </c>
      <c r="AA217" s="728">
        <v>42083</v>
      </c>
      <c r="AB217" s="727">
        <v>5087.49</v>
      </c>
      <c r="AD217" s="728">
        <v>42069</v>
      </c>
      <c r="AE217" s="727">
        <v>18971</v>
      </c>
      <c r="AG217" s="728">
        <v>41129</v>
      </c>
      <c r="AH217" s="727">
        <v>5.1100000000000003</v>
      </c>
      <c r="AJ217" s="728">
        <v>41130</v>
      </c>
      <c r="AK217" s="727">
        <v>0.36</v>
      </c>
      <c r="AM217" s="728">
        <v>41129</v>
      </c>
      <c r="AN217" s="727">
        <v>0.43675000000000003</v>
      </c>
      <c r="AP217" s="728">
        <v>41129</v>
      </c>
      <c r="AQ217" s="727">
        <v>5.1999999999999998E-2</v>
      </c>
      <c r="AS217" s="728">
        <v>42468</v>
      </c>
      <c r="AT217" s="727">
        <v>1240.69</v>
      </c>
      <c r="AV217" s="728">
        <v>42471</v>
      </c>
      <c r="AW217" s="727">
        <v>45.83</v>
      </c>
      <c r="BL217" s="728"/>
      <c r="BM217" s="728"/>
      <c r="BN217" s="728"/>
      <c r="BO217" s="728"/>
      <c r="BP217" s="728"/>
      <c r="BS217" s="728"/>
      <c r="BV217" s="728"/>
      <c r="BY217" s="728"/>
      <c r="CB217" s="728"/>
      <c r="CE217" s="728"/>
      <c r="CH217" s="728"/>
      <c r="CK217" s="728"/>
      <c r="CO217" s="728"/>
      <c r="CV217" s="728"/>
      <c r="CY217" s="728"/>
      <c r="DB217" s="728"/>
      <c r="DE217" s="728"/>
      <c r="DH217" s="728"/>
      <c r="DK217" s="728"/>
      <c r="DN217" s="728"/>
      <c r="DQ217" s="728"/>
      <c r="DT217" s="728"/>
      <c r="DW217" s="728"/>
      <c r="DZ217" s="728"/>
      <c r="EC217" s="728"/>
      <c r="EF217" s="728"/>
      <c r="EI217" s="728"/>
    </row>
    <row r="218" spans="1:139">
      <c r="A218" s="727">
        <v>61.90000000000002</v>
      </c>
      <c r="B218" s="727">
        <v>33.300000000000018</v>
      </c>
      <c r="C218" s="727">
        <v>28.6</v>
      </c>
      <c r="E218" s="728">
        <v>42468</v>
      </c>
      <c r="F218" s="727">
        <v>1.51</v>
      </c>
      <c r="H218" s="728">
        <v>42471</v>
      </c>
      <c r="I218" s="727">
        <v>2.2370000000000001</v>
      </c>
      <c r="K218" s="728">
        <v>42471</v>
      </c>
      <c r="L218" s="727">
        <v>2.8980000000000001</v>
      </c>
      <c r="O218" s="728">
        <v>42460</v>
      </c>
      <c r="P218" s="727">
        <v>1997.69</v>
      </c>
      <c r="R218" s="728">
        <v>42459</v>
      </c>
      <c r="S218" s="727">
        <v>17716.66</v>
      </c>
      <c r="U218" s="728">
        <v>42079</v>
      </c>
      <c r="V218" s="727">
        <v>12167.72</v>
      </c>
      <c r="X218" s="728">
        <v>42080</v>
      </c>
      <c r="Y218" s="727">
        <v>22723.06</v>
      </c>
      <c r="AA218" s="728">
        <v>42082</v>
      </c>
      <c r="AB218" s="727">
        <v>5037.18</v>
      </c>
      <c r="AD218" s="728">
        <v>42068</v>
      </c>
      <c r="AE218" s="727">
        <v>18751.84</v>
      </c>
      <c r="AG218" s="728">
        <v>41128</v>
      </c>
      <c r="AH218" s="727">
        <v>5.1100000000000003</v>
      </c>
      <c r="AJ218" s="728">
        <v>41129</v>
      </c>
      <c r="AK218" s="727">
        <v>0.36599999999999999</v>
      </c>
      <c r="AM218" s="728">
        <v>41128</v>
      </c>
      <c r="AN218" s="727">
        <v>0.43785000000000002</v>
      </c>
      <c r="AP218" s="728">
        <v>41128</v>
      </c>
      <c r="AQ218" s="727">
        <v>5.1999999999999998E-2</v>
      </c>
      <c r="AS218" s="728">
        <v>42467</v>
      </c>
      <c r="AT218" s="727">
        <v>1240.45</v>
      </c>
      <c r="AV218" s="728">
        <v>42468</v>
      </c>
      <c r="AW218" s="727">
        <v>44.88</v>
      </c>
      <c r="BL218" s="728"/>
      <c r="BM218" s="728"/>
      <c r="BN218" s="728"/>
      <c r="BO218" s="728"/>
      <c r="BP218" s="728"/>
      <c r="BS218" s="728"/>
      <c r="BV218" s="728"/>
      <c r="BY218" s="728"/>
      <c r="CB218" s="728"/>
      <c r="CE218" s="728"/>
      <c r="CH218" s="728"/>
      <c r="CK218" s="728"/>
      <c r="CO218" s="728"/>
      <c r="CV218" s="728"/>
      <c r="CY218" s="728"/>
      <c r="DB218" s="728"/>
      <c r="DE218" s="728"/>
      <c r="DH218" s="728"/>
      <c r="DK218" s="728"/>
      <c r="DN218" s="728"/>
      <c r="DQ218" s="728"/>
      <c r="DT218" s="728"/>
      <c r="DW218" s="728"/>
      <c r="DZ218" s="728"/>
      <c r="EC218" s="728"/>
      <c r="EF218" s="728"/>
      <c r="EI218" s="728"/>
    </row>
    <row r="219" spans="1:139">
      <c r="A219" s="727">
        <v>65.800000000000011</v>
      </c>
      <c r="B219" s="727">
        <v>33.800000000000011</v>
      </c>
      <c r="C219" s="727">
        <v>32.000000000000007</v>
      </c>
      <c r="E219" s="728">
        <v>42467</v>
      </c>
      <c r="F219" s="727">
        <v>1.5110000000000001</v>
      </c>
      <c r="H219" s="728">
        <v>42468</v>
      </c>
      <c r="I219" s="727">
        <v>2.258</v>
      </c>
      <c r="K219" s="728">
        <v>42468</v>
      </c>
      <c r="L219" s="727">
        <v>2.9159999999999999</v>
      </c>
      <c r="O219" s="728">
        <v>42459</v>
      </c>
      <c r="P219" s="727">
        <v>1999.93</v>
      </c>
      <c r="R219" s="728">
        <v>42458</v>
      </c>
      <c r="S219" s="727">
        <v>17633.11</v>
      </c>
      <c r="U219" s="728">
        <v>42076</v>
      </c>
      <c r="V219" s="727">
        <v>11901.61</v>
      </c>
      <c r="X219" s="728">
        <v>42079</v>
      </c>
      <c r="Y219" s="727">
        <v>22930.92</v>
      </c>
      <c r="AA219" s="728">
        <v>42081</v>
      </c>
      <c r="AB219" s="727">
        <v>5033.42</v>
      </c>
      <c r="AD219" s="728">
        <v>42067</v>
      </c>
      <c r="AE219" s="727">
        <v>18703.599999999999</v>
      </c>
      <c r="AG219" s="728">
        <v>41127</v>
      </c>
      <c r="AH219" s="727">
        <v>5.1100000000000003</v>
      </c>
      <c r="AJ219" s="728">
        <v>41128</v>
      </c>
      <c r="AK219" s="727">
        <v>0.37</v>
      </c>
      <c r="AM219" s="728">
        <v>41127</v>
      </c>
      <c r="AN219" s="727">
        <v>0.43885000000000002</v>
      </c>
      <c r="AP219" s="728">
        <v>41127</v>
      </c>
      <c r="AQ219" s="727">
        <v>5.3999999999999999E-2</v>
      </c>
      <c r="AS219" s="728">
        <v>42466</v>
      </c>
      <c r="AT219" s="727">
        <v>1222.47</v>
      </c>
      <c r="AV219" s="728">
        <v>42467</v>
      </c>
      <c r="AW219" s="727">
        <v>42.58</v>
      </c>
      <c r="BL219" s="728"/>
      <c r="BM219" s="728"/>
      <c r="BN219" s="728"/>
      <c r="BO219" s="728"/>
      <c r="BP219" s="728"/>
      <c r="BS219" s="728"/>
      <c r="BV219" s="728"/>
      <c r="BY219" s="728"/>
      <c r="CB219" s="728"/>
      <c r="CE219" s="728"/>
      <c r="CH219" s="728"/>
      <c r="CK219" s="728"/>
      <c r="CO219" s="728"/>
      <c r="CV219" s="728"/>
      <c r="CY219" s="728"/>
      <c r="DB219" s="728"/>
      <c r="DE219" s="728"/>
      <c r="DH219" s="728"/>
      <c r="DK219" s="728"/>
      <c r="DN219" s="728"/>
      <c r="DQ219" s="728"/>
      <c r="DT219" s="728"/>
      <c r="DW219" s="728"/>
      <c r="DZ219" s="728"/>
      <c r="EC219" s="728"/>
      <c r="EF219" s="728"/>
      <c r="EI219" s="728"/>
    </row>
    <row r="220" spans="1:139">
      <c r="A220" s="727">
        <v>65.200000000000017</v>
      </c>
      <c r="B220" s="727">
        <v>34.299999999999997</v>
      </c>
      <c r="C220" s="727">
        <v>30.900000000000016</v>
      </c>
      <c r="E220" s="728">
        <v>42466</v>
      </c>
      <c r="F220" s="727">
        <v>1.4929999999999999</v>
      </c>
      <c r="H220" s="728">
        <v>42467</v>
      </c>
      <c r="I220" s="727">
        <v>2.2879999999999998</v>
      </c>
      <c r="K220" s="728">
        <v>42467</v>
      </c>
      <c r="L220" s="727">
        <v>2.95</v>
      </c>
      <c r="O220" s="728">
        <v>42458</v>
      </c>
      <c r="P220" s="727">
        <v>1953.84</v>
      </c>
      <c r="R220" s="728">
        <v>42457</v>
      </c>
      <c r="S220" s="727">
        <v>17535.39</v>
      </c>
      <c r="U220" s="728">
        <v>42075</v>
      </c>
      <c r="V220" s="727">
        <v>11799.39</v>
      </c>
      <c r="X220" s="728">
        <v>42076</v>
      </c>
      <c r="Y220" s="727">
        <v>22713.59</v>
      </c>
      <c r="AA220" s="728">
        <v>42080</v>
      </c>
      <c r="AB220" s="727">
        <v>5028.93</v>
      </c>
      <c r="AD220" s="728">
        <v>42066</v>
      </c>
      <c r="AE220" s="727">
        <v>18815.16</v>
      </c>
      <c r="AG220" s="728">
        <v>41124</v>
      </c>
      <c r="AH220" s="727">
        <v>5.12</v>
      </c>
      <c r="AJ220" s="728">
        <v>41127</v>
      </c>
      <c r="AK220" s="727">
        <v>0.374</v>
      </c>
      <c r="AM220" s="728">
        <v>41124</v>
      </c>
      <c r="AN220" s="727">
        <v>0.43935000000000002</v>
      </c>
      <c r="AP220" s="728">
        <v>41124</v>
      </c>
      <c r="AQ220" s="727">
        <v>5.3999999999999999E-2</v>
      </c>
      <c r="AS220" s="728">
        <v>42465</v>
      </c>
      <c r="AT220" s="727">
        <v>1231.3499999999999</v>
      </c>
      <c r="AV220" s="728">
        <v>42466</v>
      </c>
      <c r="AW220" s="727">
        <v>43.33</v>
      </c>
      <c r="BL220" s="728"/>
      <c r="BM220" s="728"/>
      <c r="BN220" s="728"/>
      <c r="BO220" s="728"/>
      <c r="BP220" s="728"/>
      <c r="BS220" s="728"/>
      <c r="BV220" s="728"/>
      <c r="BY220" s="728"/>
      <c r="CB220" s="728"/>
      <c r="CE220" s="728"/>
      <c r="CH220" s="728"/>
      <c r="CK220" s="728"/>
      <c r="CO220" s="728"/>
      <c r="CV220" s="728"/>
      <c r="CY220" s="728"/>
      <c r="DB220" s="728"/>
      <c r="DE220" s="728"/>
      <c r="DH220" s="728"/>
      <c r="DK220" s="728"/>
      <c r="DN220" s="728"/>
      <c r="DQ220" s="728"/>
      <c r="DT220" s="728"/>
      <c r="DW220" s="728"/>
      <c r="DZ220" s="728"/>
      <c r="EC220" s="728"/>
      <c r="EF220" s="728"/>
      <c r="EI220" s="728"/>
    </row>
    <row r="221" spans="1:139">
      <c r="A221" s="727">
        <v>64.099999999999994</v>
      </c>
      <c r="B221" s="727">
        <v>35.099999999999994</v>
      </c>
      <c r="C221" s="727">
        <v>29.000000000000004</v>
      </c>
      <c r="E221" s="728">
        <v>42465</v>
      </c>
      <c r="F221" s="727">
        <v>1.4710000000000001</v>
      </c>
      <c r="H221" s="728">
        <v>42466</v>
      </c>
      <c r="I221" s="727">
        <v>2.2469999999999999</v>
      </c>
      <c r="K221" s="728">
        <v>42466</v>
      </c>
      <c r="L221" s="727">
        <v>2.8929999999999998</v>
      </c>
      <c r="O221" s="728">
        <v>42453</v>
      </c>
      <c r="P221" s="727">
        <v>1936.19</v>
      </c>
      <c r="R221" s="728">
        <v>42453</v>
      </c>
      <c r="S221" s="727">
        <v>17515.73</v>
      </c>
      <c r="U221" s="728">
        <v>42074</v>
      </c>
      <c r="V221" s="727">
        <v>11805.99</v>
      </c>
      <c r="X221" s="728">
        <v>42075</v>
      </c>
      <c r="Y221" s="727">
        <v>22809.01</v>
      </c>
      <c r="AA221" s="728">
        <v>42079</v>
      </c>
      <c r="AB221" s="727">
        <v>5061.16</v>
      </c>
      <c r="AD221" s="728">
        <v>42065</v>
      </c>
      <c r="AE221" s="727">
        <v>18826.88</v>
      </c>
      <c r="AG221" s="728">
        <v>41123</v>
      </c>
      <c r="AH221" s="727">
        <v>5.1100000000000003</v>
      </c>
      <c r="AJ221" s="728">
        <v>41124</v>
      </c>
      <c r="AK221" s="727">
        <v>0.375</v>
      </c>
      <c r="AM221" s="728">
        <v>41123</v>
      </c>
      <c r="AN221" s="727">
        <v>0.44185000000000002</v>
      </c>
      <c r="AP221" s="728">
        <v>41123</v>
      </c>
      <c r="AQ221" s="727">
        <v>5.6000000000000001E-2</v>
      </c>
      <c r="AS221" s="728">
        <v>42464</v>
      </c>
      <c r="AT221" s="727">
        <v>1215.43</v>
      </c>
      <c r="AV221" s="728">
        <v>42465</v>
      </c>
      <c r="AW221" s="727">
        <v>41.65</v>
      </c>
      <c r="BL221" s="728"/>
      <c r="BM221" s="728"/>
      <c r="BN221" s="728"/>
      <c r="BO221" s="728"/>
      <c r="BP221" s="728"/>
      <c r="BS221" s="728"/>
      <c r="BV221" s="728"/>
      <c r="BY221" s="728"/>
      <c r="CB221" s="728"/>
      <c r="CE221" s="728"/>
      <c r="CH221" s="728"/>
      <c r="CK221" s="728"/>
      <c r="CO221" s="728"/>
      <c r="CV221" s="728"/>
      <c r="CY221" s="728"/>
      <c r="DB221" s="728"/>
      <c r="DE221" s="728"/>
      <c r="DH221" s="728"/>
      <c r="DK221" s="728"/>
      <c r="DN221" s="728"/>
      <c r="DQ221" s="728"/>
      <c r="DT221" s="728"/>
      <c r="DW221" s="728"/>
      <c r="DZ221" s="728"/>
      <c r="EC221" s="728"/>
      <c r="EF221" s="728"/>
      <c r="EI221" s="728"/>
    </row>
    <row r="222" spans="1:139">
      <c r="A222" s="727">
        <v>69.300000000000011</v>
      </c>
      <c r="B222" s="727">
        <v>35.400000000000006</v>
      </c>
      <c r="C222" s="727">
        <v>33.9</v>
      </c>
      <c r="E222" s="728">
        <v>42464</v>
      </c>
      <c r="F222" s="727">
        <v>1.4530000000000001</v>
      </c>
      <c r="H222" s="728">
        <v>42465</v>
      </c>
      <c r="I222" s="727">
        <v>2.2280000000000002</v>
      </c>
      <c r="K222" s="728">
        <v>42465</v>
      </c>
      <c r="L222" s="727">
        <v>2.8679999999999999</v>
      </c>
      <c r="O222" s="728">
        <v>42452</v>
      </c>
      <c r="P222" s="727">
        <v>1935.61</v>
      </c>
      <c r="R222" s="728">
        <v>42452</v>
      </c>
      <c r="S222" s="727">
        <v>17502.59</v>
      </c>
      <c r="U222" s="728">
        <v>42073</v>
      </c>
      <c r="V222" s="727">
        <v>11500.38</v>
      </c>
      <c r="X222" s="728">
        <v>42074</v>
      </c>
      <c r="Y222" s="727">
        <v>22833.040000000001</v>
      </c>
      <c r="AA222" s="728">
        <v>42076</v>
      </c>
      <c r="AB222" s="727">
        <v>5010.46</v>
      </c>
      <c r="AD222" s="728">
        <v>42062</v>
      </c>
      <c r="AE222" s="727">
        <v>18797.939999999999</v>
      </c>
      <c r="AG222" s="728">
        <v>41122</v>
      </c>
      <c r="AH222" s="727">
        <v>5.1100000000000003</v>
      </c>
      <c r="AJ222" s="728">
        <v>41123</v>
      </c>
      <c r="AK222" s="727">
        <v>0.375</v>
      </c>
      <c r="AM222" s="728">
        <v>41122</v>
      </c>
      <c r="AN222" s="727">
        <v>0.44159999999999999</v>
      </c>
      <c r="AP222" s="728">
        <v>41122</v>
      </c>
      <c r="AQ222" s="727">
        <v>5.6000000000000001E-2</v>
      </c>
      <c r="AS222" s="728">
        <v>42461</v>
      </c>
      <c r="AT222" s="727">
        <v>1222.5999999999999</v>
      </c>
      <c r="AV222" s="728">
        <v>42464</v>
      </c>
      <c r="AW222" s="727">
        <v>41.87</v>
      </c>
      <c r="BL222" s="728"/>
      <c r="BM222" s="728"/>
      <c r="BN222" s="728"/>
      <c r="BO222" s="728"/>
      <c r="BP222" s="728"/>
      <c r="BS222" s="728"/>
      <c r="BV222" s="728"/>
      <c r="BY222" s="728"/>
      <c r="CB222" s="728"/>
      <c r="CE222" s="728"/>
      <c r="CH222" s="728"/>
      <c r="CK222" s="728"/>
      <c r="CO222" s="728"/>
      <c r="CV222" s="728"/>
      <c r="CY222" s="728"/>
      <c r="DB222" s="728"/>
      <c r="DE222" s="728"/>
      <c r="DH222" s="728"/>
      <c r="DK222" s="728"/>
      <c r="DN222" s="728"/>
      <c r="DQ222" s="728"/>
      <c r="DT222" s="728"/>
      <c r="DW222" s="728"/>
      <c r="DZ222" s="728"/>
      <c r="EC222" s="728"/>
      <c r="EF222" s="728"/>
      <c r="EI222" s="728"/>
    </row>
    <row r="223" spans="1:139">
      <c r="A223" s="727">
        <v>78.199999999999974</v>
      </c>
      <c r="B223" s="727">
        <v>36.999999999999964</v>
      </c>
      <c r="C223" s="727">
        <v>41.200000000000017</v>
      </c>
      <c r="E223" s="728">
        <v>42461</v>
      </c>
      <c r="F223" s="727">
        <v>1.458</v>
      </c>
      <c r="H223" s="728">
        <v>42464</v>
      </c>
      <c r="I223" s="727">
        <v>2.1960000000000002</v>
      </c>
      <c r="K223" s="728">
        <v>42464</v>
      </c>
      <c r="L223" s="727">
        <v>2.8529999999999998</v>
      </c>
      <c r="O223" s="728">
        <v>42451</v>
      </c>
      <c r="P223" s="727">
        <v>1962.98</v>
      </c>
      <c r="R223" s="728">
        <v>42451</v>
      </c>
      <c r="S223" s="727">
        <v>17582.57</v>
      </c>
      <c r="U223" s="728">
        <v>42072</v>
      </c>
      <c r="V223" s="727">
        <v>11582.11</v>
      </c>
      <c r="X223" s="728">
        <v>42073</v>
      </c>
      <c r="Y223" s="727">
        <v>22345.77</v>
      </c>
      <c r="AA223" s="728">
        <v>42075</v>
      </c>
      <c r="AB223" s="727">
        <v>4987.33</v>
      </c>
      <c r="AD223" s="728">
        <v>42061</v>
      </c>
      <c r="AE223" s="727">
        <v>18785.79</v>
      </c>
      <c r="AG223" s="728">
        <v>41121</v>
      </c>
      <c r="AH223" s="727">
        <v>5.1100000000000003</v>
      </c>
      <c r="AJ223" s="728">
        <v>41122</v>
      </c>
      <c r="AK223" s="727">
        <v>0.38100000000000001</v>
      </c>
      <c r="AM223" s="728">
        <v>41121</v>
      </c>
      <c r="AN223" s="727">
        <v>0.44259999999999999</v>
      </c>
      <c r="AP223" s="728">
        <v>41121</v>
      </c>
      <c r="AQ223" s="727">
        <v>0.06</v>
      </c>
      <c r="AS223" s="728">
        <v>42460</v>
      </c>
      <c r="AT223" s="727">
        <v>1232.75</v>
      </c>
      <c r="AV223" s="728">
        <v>42461</v>
      </c>
      <c r="AW223" s="727">
        <v>43.05</v>
      </c>
      <c r="BL223" s="728"/>
      <c r="BM223" s="728"/>
      <c r="BN223" s="728"/>
      <c r="BO223" s="728"/>
      <c r="BP223" s="728"/>
      <c r="BS223" s="728"/>
      <c r="BV223" s="728"/>
      <c r="BY223" s="728"/>
      <c r="CB223" s="728"/>
      <c r="CE223" s="728"/>
      <c r="CH223" s="728"/>
      <c r="CK223" s="728"/>
      <c r="CO223" s="728"/>
      <c r="CV223" s="728"/>
      <c r="CY223" s="728"/>
      <c r="DB223" s="728"/>
      <c r="DE223" s="728"/>
      <c r="DH223" s="728"/>
      <c r="DK223" s="728"/>
      <c r="DN223" s="728"/>
      <c r="DQ223" s="728"/>
      <c r="DT223" s="728"/>
      <c r="DW223" s="728"/>
      <c r="DZ223" s="728"/>
      <c r="EC223" s="728"/>
      <c r="EF223" s="728"/>
      <c r="EI223" s="728"/>
    </row>
    <row r="224" spans="1:139">
      <c r="A224" s="727">
        <v>78.500000000000014</v>
      </c>
      <c r="B224" s="727">
        <v>35.999999999999986</v>
      </c>
      <c r="C224" s="727">
        <v>42.500000000000028</v>
      </c>
      <c r="E224" s="728">
        <v>42460</v>
      </c>
      <c r="F224" s="727">
        <v>1.446</v>
      </c>
      <c r="H224" s="728">
        <v>42461</v>
      </c>
      <c r="I224" s="727">
        <v>2.1589999999999998</v>
      </c>
      <c r="K224" s="728">
        <v>42461</v>
      </c>
      <c r="L224" s="727">
        <v>2.8250000000000002</v>
      </c>
      <c r="O224" s="728">
        <v>42450</v>
      </c>
      <c r="P224" s="727">
        <v>1952.63</v>
      </c>
      <c r="R224" s="728">
        <v>42450</v>
      </c>
      <c r="S224" s="727">
        <v>17623.87</v>
      </c>
      <c r="U224" s="728">
        <v>42069</v>
      </c>
      <c r="V224" s="727">
        <v>11550.97</v>
      </c>
      <c r="X224" s="728">
        <v>42072</v>
      </c>
      <c r="Y224" s="727">
        <v>22564.35</v>
      </c>
      <c r="AA224" s="728">
        <v>42074</v>
      </c>
      <c r="AB224" s="727">
        <v>4997.75</v>
      </c>
      <c r="AD224" s="728">
        <v>42060</v>
      </c>
      <c r="AE224" s="727">
        <v>18585.2</v>
      </c>
      <c r="AG224" s="728">
        <v>41120</v>
      </c>
      <c r="AH224" s="727">
        <v>5.12</v>
      </c>
      <c r="AJ224" s="728">
        <v>41121</v>
      </c>
      <c r="AK224" s="727">
        <v>0.38900000000000001</v>
      </c>
      <c r="AM224" s="728">
        <v>41120</v>
      </c>
      <c r="AN224" s="727">
        <v>0.4446</v>
      </c>
      <c r="AP224" s="728">
        <v>41120</v>
      </c>
      <c r="AQ224" s="727">
        <v>6.4000000000000001E-2</v>
      </c>
      <c r="AS224" s="728">
        <v>42459</v>
      </c>
      <c r="AT224" s="727">
        <v>1225.02</v>
      </c>
      <c r="AV224" s="728">
        <v>42460</v>
      </c>
      <c r="AW224" s="727">
        <v>44.76</v>
      </c>
      <c r="BL224" s="728"/>
      <c r="BM224" s="728"/>
      <c r="BN224" s="728"/>
      <c r="BO224" s="728"/>
      <c r="BP224" s="728"/>
      <c r="BS224" s="728"/>
      <c r="BV224" s="728"/>
      <c r="BY224" s="728"/>
      <c r="CB224" s="728"/>
      <c r="CE224" s="728"/>
      <c r="CH224" s="728"/>
      <c r="CK224" s="728"/>
      <c r="CO224" s="728"/>
      <c r="CV224" s="728"/>
      <c r="CY224" s="728"/>
      <c r="DB224" s="728"/>
      <c r="DE224" s="728"/>
      <c r="DH224" s="728"/>
      <c r="DK224" s="728"/>
      <c r="DN224" s="728"/>
      <c r="DQ224" s="728"/>
      <c r="DT224" s="728"/>
      <c r="DW224" s="728"/>
      <c r="DZ224" s="728"/>
      <c r="EC224" s="728"/>
      <c r="EF224" s="728"/>
      <c r="EI224" s="728"/>
    </row>
    <row r="225" spans="1:139">
      <c r="A225" s="727">
        <v>76.599999999999994</v>
      </c>
      <c r="B225" s="727">
        <v>36.100000000000023</v>
      </c>
      <c r="C225" s="727">
        <v>40.499999999999979</v>
      </c>
      <c r="E225" s="728">
        <v>42459</v>
      </c>
      <c r="F225" s="727">
        <v>1.458</v>
      </c>
      <c r="H225" s="728">
        <v>42460</v>
      </c>
      <c r="I225" s="727">
        <v>2.181</v>
      </c>
      <c r="K225" s="728">
        <v>42460</v>
      </c>
      <c r="L225" s="727">
        <v>2.8410000000000002</v>
      </c>
      <c r="O225" s="728">
        <v>42447</v>
      </c>
      <c r="P225" s="727">
        <v>1961.97</v>
      </c>
      <c r="R225" s="728">
        <v>42447</v>
      </c>
      <c r="S225" s="727">
        <v>17602.3</v>
      </c>
      <c r="U225" s="728">
        <v>42068</v>
      </c>
      <c r="V225" s="727">
        <v>11504.01</v>
      </c>
      <c r="X225" s="728">
        <v>42069</v>
      </c>
      <c r="Y225" s="727">
        <v>22436.13</v>
      </c>
      <c r="AA225" s="728">
        <v>42073</v>
      </c>
      <c r="AB225" s="727">
        <v>4881.95</v>
      </c>
      <c r="AD225" s="728">
        <v>42059</v>
      </c>
      <c r="AE225" s="727">
        <v>18603.48</v>
      </c>
      <c r="AG225" s="728">
        <v>41117</v>
      </c>
      <c r="AH225" s="727">
        <v>5.12</v>
      </c>
      <c r="AJ225" s="728">
        <v>41120</v>
      </c>
      <c r="AK225" s="727">
        <v>0.40100000000000002</v>
      </c>
      <c r="AM225" s="728">
        <v>41117</v>
      </c>
      <c r="AN225" s="727">
        <v>0.4466</v>
      </c>
      <c r="AP225" s="728">
        <v>41117</v>
      </c>
      <c r="AQ225" s="727">
        <v>6.4000000000000001E-2</v>
      </c>
      <c r="AS225" s="728">
        <v>42458</v>
      </c>
      <c r="AT225" s="727">
        <v>1242.2</v>
      </c>
      <c r="AV225" s="728">
        <v>42459</v>
      </c>
      <c r="AW225" s="727">
        <v>44.57</v>
      </c>
      <c r="BL225" s="728"/>
      <c r="BM225" s="728"/>
      <c r="BN225" s="728"/>
      <c r="BO225" s="728"/>
      <c r="BP225" s="728"/>
      <c r="BS225" s="728"/>
      <c r="BV225" s="728"/>
      <c r="BY225" s="728"/>
      <c r="CB225" s="728"/>
      <c r="CE225" s="728"/>
      <c r="CH225" s="728"/>
      <c r="CK225" s="728"/>
      <c r="CO225" s="728"/>
      <c r="CV225" s="728"/>
      <c r="CY225" s="728"/>
      <c r="DB225" s="728"/>
      <c r="DE225" s="728"/>
      <c r="DH225" s="728"/>
      <c r="DK225" s="728"/>
      <c r="DN225" s="728"/>
      <c r="DQ225" s="728"/>
      <c r="DT225" s="728"/>
      <c r="DW225" s="728"/>
      <c r="DZ225" s="728"/>
      <c r="EC225" s="728"/>
      <c r="EF225" s="728"/>
      <c r="EI225" s="728"/>
    </row>
    <row r="226" spans="1:139">
      <c r="A226" s="727">
        <v>79.799999999999983</v>
      </c>
      <c r="B226" s="727">
        <v>36.399999999999991</v>
      </c>
      <c r="C226" s="727">
        <v>43.399999999999991</v>
      </c>
      <c r="E226" s="728">
        <v>42458</v>
      </c>
      <c r="F226" s="727">
        <v>1.419</v>
      </c>
      <c r="H226" s="728">
        <v>42459</v>
      </c>
      <c r="I226" s="727">
        <v>2.2080000000000002</v>
      </c>
      <c r="K226" s="728">
        <v>42459</v>
      </c>
      <c r="L226" s="727">
        <v>2.87</v>
      </c>
      <c r="O226" s="728">
        <v>42446</v>
      </c>
      <c r="P226" s="727">
        <v>1944.21</v>
      </c>
      <c r="R226" s="728">
        <v>42446</v>
      </c>
      <c r="S226" s="727">
        <v>17481.490000000002</v>
      </c>
      <c r="U226" s="728">
        <v>42067</v>
      </c>
      <c r="V226" s="727">
        <v>11390.38</v>
      </c>
      <c r="X226" s="728">
        <v>42068</v>
      </c>
      <c r="Y226" s="727">
        <v>22400.080000000002</v>
      </c>
      <c r="AA226" s="728">
        <v>42072</v>
      </c>
      <c r="AB226" s="727">
        <v>4937.2</v>
      </c>
      <c r="AD226" s="728">
        <v>42058</v>
      </c>
      <c r="AE226" s="727">
        <v>18466.919999999998</v>
      </c>
      <c r="AG226" s="728">
        <v>41116</v>
      </c>
      <c r="AH226" s="727">
        <v>5.12</v>
      </c>
      <c r="AJ226" s="728">
        <v>41117</v>
      </c>
      <c r="AK226" s="727">
        <v>0.41499999999999998</v>
      </c>
      <c r="AM226" s="728">
        <v>41116</v>
      </c>
      <c r="AN226" s="727">
        <v>0.4471</v>
      </c>
      <c r="AP226" s="728">
        <v>41116</v>
      </c>
      <c r="AQ226" s="727">
        <v>6.4000000000000001E-2</v>
      </c>
      <c r="AS226" s="728">
        <v>42457</v>
      </c>
      <c r="AT226" s="727">
        <v>1221.71</v>
      </c>
      <c r="AV226" s="728">
        <v>42458</v>
      </c>
      <c r="AW226" s="727">
        <v>44.19</v>
      </c>
      <c r="BL226" s="728"/>
      <c r="BM226" s="728"/>
      <c r="BN226" s="728"/>
      <c r="BO226" s="728"/>
      <c r="BP226" s="728"/>
      <c r="BS226" s="728"/>
      <c r="BV226" s="728"/>
      <c r="BY226" s="728"/>
      <c r="CB226" s="728"/>
      <c r="CE226" s="728"/>
      <c r="CH226" s="728"/>
      <c r="CK226" s="728"/>
      <c r="CO226" s="728"/>
      <c r="CV226" s="728"/>
      <c r="CY226" s="728"/>
      <c r="DB226" s="728"/>
      <c r="DE226" s="728"/>
      <c r="DH226" s="728"/>
      <c r="DK226" s="728"/>
      <c r="DN226" s="728"/>
      <c r="DQ226" s="728"/>
      <c r="DT226" s="728"/>
      <c r="DW226" s="728"/>
      <c r="DZ226" s="728"/>
      <c r="EC226" s="728"/>
      <c r="EF226" s="728"/>
      <c r="EI226" s="728"/>
    </row>
    <row r="227" spans="1:139">
      <c r="A227" s="727">
        <v>77.8</v>
      </c>
      <c r="B227" s="727">
        <v>34.600000000000009</v>
      </c>
      <c r="C227" s="727">
        <v>43.199999999999996</v>
      </c>
      <c r="E227" s="728">
        <v>42457</v>
      </c>
      <c r="F227" s="727">
        <v>1.4319999999999999</v>
      </c>
      <c r="H227" s="728">
        <v>42458</v>
      </c>
      <c r="I227" s="727">
        <v>2.1819999999999999</v>
      </c>
      <c r="K227" s="728">
        <v>42458</v>
      </c>
      <c r="L227" s="727">
        <v>2.8340000000000001</v>
      </c>
      <c r="O227" s="728">
        <v>42445</v>
      </c>
      <c r="P227" s="727">
        <v>1905.69</v>
      </c>
      <c r="R227" s="728">
        <v>42445</v>
      </c>
      <c r="S227" s="727">
        <v>17325.759999999998</v>
      </c>
      <c r="U227" s="728">
        <v>42066</v>
      </c>
      <c r="V227" s="727">
        <v>11280.36</v>
      </c>
      <c r="X227" s="728">
        <v>42067</v>
      </c>
      <c r="Y227" s="727">
        <v>22131.08</v>
      </c>
      <c r="AA227" s="728">
        <v>42069</v>
      </c>
      <c r="AB227" s="727">
        <v>4964.3500000000004</v>
      </c>
      <c r="AD227" s="728">
        <v>42055</v>
      </c>
      <c r="AE227" s="727">
        <v>18332.3</v>
      </c>
      <c r="AG227" s="728">
        <v>41115</v>
      </c>
      <c r="AH227" s="727">
        <v>5.12</v>
      </c>
      <c r="AJ227" s="728">
        <v>41116</v>
      </c>
      <c r="AK227" s="727">
        <v>0.42199999999999999</v>
      </c>
      <c r="AM227" s="728">
        <v>41115</v>
      </c>
      <c r="AN227" s="727">
        <v>0.4481</v>
      </c>
      <c r="AP227" s="728">
        <v>41115</v>
      </c>
      <c r="AQ227" s="727">
        <v>6.8000000000000005E-2</v>
      </c>
      <c r="AS227" s="728">
        <v>42454</v>
      </c>
      <c r="AT227" s="727">
        <v>1217.05</v>
      </c>
      <c r="AV227" s="728">
        <v>42457</v>
      </c>
      <c r="AW227" s="727">
        <v>44.87</v>
      </c>
      <c r="BL227" s="728"/>
      <c r="BM227" s="728"/>
      <c r="BN227" s="728"/>
      <c r="BO227" s="728"/>
      <c r="BP227" s="728"/>
      <c r="BS227" s="728"/>
      <c r="BV227" s="728"/>
      <c r="BY227" s="728"/>
      <c r="CB227" s="728"/>
      <c r="CE227" s="728"/>
      <c r="CH227" s="728"/>
      <c r="CK227" s="728"/>
      <c r="CO227" s="728"/>
      <c r="CV227" s="728"/>
      <c r="CY227" s="728"/>
      <c r="DB227" s="728"/>
      <c r="DE227" s="728"/>
      <c r="DH227" s="728"/>
      <c r="DK227" s="728"/>
      <c r="DN227" s="728"/>
      <c r="DQ227" s="728"/>
      <c r="DT227" s="728"/>
      <c r="DW227" s="728"/>
      <c r="DZ227" s="728"/>
      <c r="EC227" s="728"/>
      <c r="EF227" s="728"/>
      <c r="EI227" s="728"/>
    </row>
    <row r="228" spans="1:139">
      <c r="A228" s="727">
        <v>76.900000000000006</v>
      </c>
      <c r="B228" s="727">
        <v>35.700000000000017</v>
      </c>
      <c r="C228" s="727">
        <v>41.199999999999989</v>
      </c>
      <c r="E228" s="728">
        <v>42453</v>
      </c>
      <c r="F228" s="727">
        <v>1.4689999999999999</v>
      </c>
      <c r="H228" s="728">
        <v>42457</v>
      </c>
      <c r="I228" s="727">
        <v>2.21</v>
      </c>
      <c r="K228" s="728">
        <v>42457</v>
      </c>
      <c r="L228" s="727">
        <v>2.855</v>
      </c>
      <c r="O228" s="728">
        <v>42444</v>
      </c>
      <c r="P228" s="727">
        <v>1906.08</v>
      </c>
      <c r="R228" s="728">
        <v>42444</v>
      </c>
      <c r="S228" s="727">
        <v>17251.53</v>
      </c>
      <c r="U228" s="728">
        <v>42065</v>
      </c>
      <c r="V228" s="727">
        <v>11410.36</v>
      </c>
      <c r="X228" s="728">
        <v>42066</v>
      </c>
      <c r="Y228" s="727">
        <v>21987.18</v>
      </c>
      <c r="AA228" s="728">
        <v>42068</v>
      </c>
      <c r="AB228" s="727">
        <v>4963.51</v>
      </c>
      <c r="AD228" s="728">
        <v>42054</v>
      </c>
      <c r="AE228" s="727">
        <v>18264.79</v>
      </c>
      <c r="AG228" s="728">
        <v>41114</v>
      </c>
      <c r="AH228" s="727">
        <v>5.12</v>
      </c>
      <c r="AJ228" s="728">
        <v>41115</v>
      </c>
      <c r="AK228" s="727">
        <v>0.42699999999999999</v>
      </c>
      <c r="AM228" s="728">
        <v>41114</v>
      </c>
      <c r="AN228" s="727">
        <v>0.4481</v>
      </c>
      <c r="AP228" s="728">
        <v>41114</v>
      </c>
      <c r="AQ228" s="727">
        <v>6.8000000000000005E-2</v>
      </c>
      <c r="AS228" s="728">
        <v>42453</v>
      </c>
      <c r="AT228" s="727">
        <v>1216.82</v>
      </c>
      <c r="AV228" s="728">
        <v>42453</v>
      </c>
      <c r="AW228" s="727">
        <v>45.13</v>
      </c>
      <c r="BL228" s="728"/>
      <c r="BM228" s="728"/>
      <c r="BN228" s="728"/>
      <c r="BO228" s="728"/>
      <c r="BP228" s="728"/>
      <c r="BS228" s="728"/>
      <c r="BV228" s="728"/>
      <c r="BY228" s="728"/>
      <c r="CB228" s="728"/>
      <c r="CE228" s="728"/>
      <c r="CH228" s="728"/>
      <c r="CK228" s="728"/>
      <c r="CO228" s="728"/>
      <c r="CV228" s="728"/>
      <c r="CY228" s="728"/>
      <c r="DB228" s="728"/>
      <c r="DE228" s="728"/>
      <c r="DH228" s="728"/>
      <c r="DK228" s="728"/>
      <c r="DN228" s="728"/>
      <c r="DQ228" s="728"/>
      <c r="DT228" s="728"/>
      <c r="DW228" s="728"/>
      <c r="DZ228" s="728"/>
      <c r="EC228" s="728"/>
      <c r="EF228" s="728"/>
      <c r="EI228" s="728"/>
    </row>
    <row r="229" spans="1:139">
      <c r="A229" s="727">
        <v>79.5</v>
      </c>
      <c r="B229" s="727">
        <v>34.20000000000001</v>
      </c>
      <c r="C229" s="727">
        <v>45.299999999999983</v>
      </c>
      <c r="E229" s="728">
        <v>42452</v>
      </c>
      <c r="F229" s="727">
        <v>1.482</v>
      </c>
      <c r="H229" s="728">
        <v>42453</v>
      </c>
      <c r="I229" s="727">
        <v>2.2229999999999999</v>
      </c>
      <c r="K229" s="728">
        <v>42453</v>
      </c>
      <c r="L229" s="727">
        <v>2.883</v>
      </c>
      <c r="O229" s="728">
        <v>42443</v>
      </c>
      <c r="P229" s="727">
        <v>1913.83</v>
      </c>
      <c r="R229" s="728">
        <v>42443</v>
      </c>
      <c r="S229" s="727">
        <v>17229.13</v>
      </c>
      <c r="U229" s="728">
        <v>42062</v>
      </c>
      <c r="V229" s="727">
        <v>11401.66</v>
      </c>
      <c r="X229" s="728">
        <v>42065</v>
      </c>
      <c r="Y229" s="727">
        <v>22297.599999999999</v>
      </c>
      <c r="AA229" s="728">
        <v>42067</v>
      </c>
      <c r="AB229" s="727">
        <v>4917.3500000000004</v>
      </c>
      <c r="AD229" s="728">
        <v>42053</v>
      </c>
      <c r="AE229" s="727">
        <v>18199.169999999998</v>
      </c>
      <c r="AG229" s="728">
        <v>41113</v>
      </c>
      <c r="AH229" s="727">
        <v>5.13</v>
      </c>
      <c r="AJ229" s="728">
        <v>41114</v>
      </c>
      <c r="AK229" s="727">
        <v>0.435</v>
      </c>
      <c r="AM229" s="728">
        <v>41113</v>
      </c>
      <c r="AN229" s="727">
        <v>0.4511</v>
      </c>
      <c r="AP229" s="728">
        <v>41113</v>
      </c>
      <c r="AQ229" s="727">
        <v>7.0000000000000007E-2</v>
      </c>
      <c r="AS229" s="728">
        <v>42452</v>
      </c>
      <c r="AT229" s="727">
        <v>1220.1099999999999</v>
      </c>
      <c r="AV229" s="728">
        <v>42452</v>
      </c>
      <c r="AW229" s="727">
        <v>45.14</v>
      </c>
      <c r="BL229" s="728"/>
      <c r="BM229" s="728"/>
      <c r="BN229" s="728"/>
      <c r="BO229" s="728"/>
      <c r="BP229" s="728"/>
      <c r="BS229" s="728"/>
      <c r="BV229" s="728"/>
      <c r="BY229" s="728"/>
      <c r="CB229" s="728"/>
      <c r="CE229" s="728"/>
      <c r="CH229" s="728"/>
      <c r="CK229" s="728"/>
      <c r="CO229" s="728"/>
      <c r="CV229" s="728"/>
      <c r="CY229" s="728"/>
      <c r="DB229" s="728"/>
      <c r="DE229" s="728"/>
      <c r="DH229" s="728"/>
      <c r="DK229" s="728"/>
      <c r="DN229" s="728"/>
      <c r="DQ229" s="728"/>
      <c r="DT229" s="728"/>
      <c r="DW229" s="728"/>
      <c r="DZ229" s="728"/>
      <c r="EC229" s="728"/>
      <c r="EF229" s="728"/>
      <c r="EI229" s="728"/>
    </row>
    <row r="230" spans="1:139">
      <c r="A230" s="727">
        <v>78.499999999999986</v>
      </c>
      <c r="B230" s="727">
        <v>33.400000000000006</v>
      </c>
      <c r="C230" s="727">
        <v>45.099999999999987</v>
      </c>
      <c r="E230" s="728">
        <v>42451</v>
      </c>
      <c r="F230" s="727">
        <v>1.4590000000000001</v>
      </c>
      <c r="H230" s="728">
        <v>42452</v>
      </c>
      <c r="I230" s="727">
        <v>2.222</v>
      </c>
      <c r="K230" s="728">
        <v>42452</v>
      </c>
      <c r="L230" s="727">
        <v>2.8820000000000001</v>
      </c>
      <c r="O230" s="728">
        <v>42440</v>
      </c>
      <c r="P230" s="727">
        <v>1910.87</v>
      </c>
      <c r="R230" s="728">
        <v>42440</v>
      </c>
      <c r="S230" s="727">
        <v>17213.310000000001</v>
      </c>
      <c r="U230" s="728">
        <v>42061</v>
      </c>
      <c r="V230" s="727">
        <v>11327.19</v>
      </c>
      <c r="X230" s="728">
        <v>42062</v>
      </c>
      <c r="Y230" s="727">
        <v>22337.79</v>
      </c>
      <c r="AA230" s="728">
        <v>42066</v>
      </c>
      <c r="AB230" s="727">
        <v>4869.25</v>
      </c>
      <c r="AD230" s="728">
        <v>42052</v>
      </c>
      <c r="AE230" s="727">
        <v>17987.09</v>
      </c>
      <c r="AG230" s="728">
        <v>41110</v>
      </c>
      <c r="AH230" s="727">
        <v>5.13</v>
      </c>
      <c r="AJ230" s="728">
        <v>41113</v>
      </c>
      <c r="AK230" s="727">
        <v>0.442</v>
      </c>
      <c r="AM230" s="728">
        <v>41110</v>
      </c>
      <c r="AN230" s="727">
        <v>0.4521</v>
      </c>
      <c r="AP230" s="728">
        <v>41110</v>
      </c>
      <c r="AQ230" s="727">
        <v>7.0000000000000007E-2</v>
      </c>
      <c r="AS230" s="728">
        <v>42451</v>
      </c>
      <c r="AT230" s="727">
        <v>1248.32</v>
      </c>
      <c r="AV230" s="728">
        <v>42451</v>
      </c>
      <c r="AW230" s="727">
        <v>46.5</v>
      </c>
      <c r="BL230" s="728"/>
      <c r="BM230" s="728"/>
      <c r="BN230" s="728"/>
      <c r="BO230" s="728"/>
      <c r="BP230" s="728"/>
      <c r="BS230" s="728"/>
      <c r="BV230" s="728"/>
      <c r="BY230" s="728"/>
      <c r="CB230" s="728"/>
      <c r="CE230" s="728"/>
      <c r="CH230" s="728"/>
      <c r="CK230" s="728"/>
      <c r="CO230" s="728"/>
      <c r="CV230" s="728"/>
      <c r="CY230" s="728"/>
      <c r="DB230" s="728"/>
      <c r="DE230" s="728"/>
      <c r="DH230" s="728"/>
      <c r="DK230" s="728"/>
      <c r="DN230" s="728"/>
      <c r="DQ230" s="728"/>
      <c r="DT230" s="728"/>
      <c r="DW230" s="728"/>
      <c r="DZ230" s="728"/>
      <c r="EC230" s="728"/>
      <c r="EF230" s="728"/>
      <c r="EI230" s="728"/>
    </row>
    <row r="231" spans="1:139">
      <c r="A231" s="727">
        <v>73.400000000000006</v>
      </c>
      <c r="B231" s="727">
        <v>28.500000000000014</v>
      </c>
      <c r="C231" s="727">
        <v>44.899999999999984</v>
      </c>
      <c r="E231" s="728">
        <v>42450</v>
      </c>
      <c r="F231" s="727">
        <v>1.452</v>
      </c>
      <c r="H231" s="728">
        <v>42451</v>
      </c>
      <c r="I231" s="727">
        <v>2.202</v>
      </c>
      <c r="K231" s="728">
        <v>42451</v>
      </c>
      <c r="L231" s="727">
        <v>2.8580000000000001</v>
      </c>
      <c r="O231" s="728">
        <v>42439</v>
      </c>
      <c r="P231" s="727">
        <v>1887.31</v>
      </c>
      <c r="R231" s="728">
        <v>42439</v>
      </c>
      <c r="S231" s="727">
        <v>16995.13</v>
      </c>
      <c r="U231" s="728">
        <v>42060</v>
      </c>
      <c r="V231" s="727">
        <v>11210.27</v>
      </c>
      <c r="X231" s="728">
        <v>42061</v>
      </c>
      <c r="Y231" s="727">
        <v>22165.13</v>
      </c>
      <c r="AA231" s="728">
        <v>42065</v>
      </c>
      <c r="AB231" s="727">
        <v>4917.32</v>
      </c>
      <c r="AD231" s="728">
        <v>42051</v>
      </c>
      <c r="AE231" s="727">
        <v>18004.77</v>
      </c>
      <c r="AG231" s="728">
        <v>41109</v>
      </c>
      <c r="AH231" s="727">
        <v>5.13</v>
      </c>
      <c r="AJ231" s="728">
        <v>41110</v>
      </c>
      <c r="AK231" s="727">
        <v>0.45100000000000001</v>
      </c>
      <c r="AM231" s="728">
        <v>41109</v>
      </c>
      <c r="AN231" s="727">
        <v>0.4531</v>
      </c>
      <c r="AP231" s="728">
        <v>41109</v>
      </c>
      <c r="AQ231" s="727">
        <v>7.0000000000000007E-2</v>
      </c>
      <c r="AS231" s="728">
        <v>42450</v>
      </c>
      <c r="AT231" s="727">
        <v>1243.75</v>
      </c>
      <c r="AV231" s="728">
        <v>42450</v>
      </c>
      <c r="AW231" s="727">
        <v>46.03</v>
      </c>
      <c r="BL231" s="728"/>
      <c r="BM231" s="728"/>
      <c r="BN231" s="728"/>
      <c r="BO231" s="728"/>
      <c r="BP231" s="728"/>
      <c r="BS231" s="728"/>
      <c r="BV231" s="728"/>
      <c r="BY231" s="728"/>
      <c r="CB231" s="728"/>
      <c r="CE231" s="728"/>
      <c r="CH231" s="728"/>
      <c r="CK231" s="728"/>
      <c r="CO231" s="728"/>
      <c r="CV231" s="728"/>
      <c r="CY231" s="728"/>
      <c r="DB231" s="728"/>
      <c r="DE231" s="728"/>
      <c r="DH231" s="728"/>
      <c r="DK231" s="728"/>
      <c r="DN231" s="728"/>
      <c r="DQ231" s="728"/>
      <c r="DT231" s="728"/>
      <c r="DW231" s="728"/>
      <c r="DZ231" s="728"/>
      <c r="EC231" s="728"/>
      <c r="EF231" s="728"/>
      <c r="EI231" s="728"/>
    </row>
    <row r="232" spans="1:139">
      <c r="A232" s="727">
        <v>67.09999999999998</v>
      </c>
      <c r="B232" s="727">
        <v>30.399999999999984</v>
      </c>
      <c r="C232" s="727">
        <v>36.700000000000003</v>
      </c>
      <c r="E232" s="728">
        <v>42447</v>
      </c>
      <c r="F232" s="727">
        <v>1.45</v>
      </c>
      <c r="H232" s="728">
        <v>42450</v>
      </c>
      <c r="I232" s="727">
        <v>2.1779999999999999</v>
      </c>
      <c r="K232" s="728">
        <v>42450</v>
      </c>
      <c r="L232" s="727">
        <v>2.8289999999999997</v>
      </c>
      <c r="O232" s="728">
        <v>42438</v>
      </c>
      <c r="P232" s="727">
        <v>1878.59</v>
      </c>
      <c r="R232" s="728">
        <v>42438</v>
      </c>
      <c r="S232" s="727">
        <v>17000.36</v>
      </c>
      <c r="U232" s="728">
        <v>42059</v>
      </c>
      <c r="V232" s="727">
        <v>11205.74</v>
      </c>
      <c r="X232" s="728">
        <v>42060</v>
      </c>
      <c r="Y232" s="727">
        <v>21937.24</v>
      </c>
      <c r="AA232" s="728">
        <v>42062</v>
      </c>
      <c r="AB232" s="727">
        <v>4951.4799999999996</v>
      </c>
      <c r="AD232" s="728">
        <v>42048</v>
      </c>
      <c r="AE232" s="727">
        <v>17913.36</v>
      </c>
      <c r="AG232" s="728">
        <v>41108</v>
      </c>
      <c r="AH232" s="727">
        <v>5.13</v>
      </c>
      <c r="AJ232" s="728">
        <v>41109</v>
      </c>
      <c r="AK232" s="727">
        <v>0.45800000000000002</v>
      </c>
      <c r="AM232" s="728">
        <v>41108</v>
      </c>
      <c r="AN232" s="727">
        <v>0.4551</v>
      </c>
      <c r="AP232" s="728">
        <v>41108</v>
      </c>
      <c r="AQ232" s="727">
        <v>7.0000000000000007E-2</v>
      </c>
      <c r="AS232" s="728">
        <v>42447</v>
      </c>
      <c r="AT232" s="727">
        <v>1255.4000000000001</v>
      </c>
      <c r="AV232" s="728">
        <v>42447</v>
      </c>
      <c r="AW232" s="727">
        <v>45.64</v>
      </c>
      <c r="BL232" s="728"/>
      <c r="BM232" s="728"/>
      <c r="BN232" s="728"/>
      <c r="BO232" s="728"/>
      <c r="BP232" s="728"/>
      <c r="BS232" s="728"/>
      <c r="BV232" s="728"/>
      <c r="BY232" s="728"/>
      <c r="CB232" s="728"/>
      <c r="CE232" s="728"/>
      <c r="CH232" s="728"/>
      <c r="CK232" s="728"/>
      <c r="CO232" s="728"/>
      <c r="CV232" s="728"/>
      <c r="CY232" s="728"/>
      <c r="DB232" s="728"/>
      <c r="DE232" s="728"/>
      <c r="DH232" s="728"/>
      <c r="DK232" s="728"/>
      <c r="DN232" s="728"/>
      <c r="DQ232" s="728"/>
      <c r="DT232" s="728"/>
      <c r="DW232" s="728"/>
      <c r="DZ232" s="728"/>
      <c r="EC232" s="728"/>
      <c r="EF232" s="728"/>
      <c r="EI232" s="728"/>
    </row>
    <row r="233" spans="1:139">
      <c r="A233" s="727">
        <v>63.9</v>
      </c>
      <c r="B233" s="727">
        <v>28.6</v>
      </c>
      <c r="C233" s="727">
        <v>35.299999999999997</v>
      </c>
      <c r="E233" s="728">
        <v>42446</v>
      </c>
      <c r="F233" s="727">
        <v>1.458</v>
      </c>
      <c r="H233" s="728">
        <v>42447</v>
      </c>
      <c r="I233" s="727">
        <v>2.141</v>
      </c>
      <c r="K233" s="728">
        <v>42447</v>
      </c>
      <c r="L233" s="727">
        <v>2.8120000000000003</v>
      </c>
      <c r="O233" s="728">
        <v>42437</v>
      </c>
      <c r="P233" s="727">
        <v>1876.49</v>
      </c>
      <c r="R233" s="728">
        <v>42437</v>
      </c>
      <c r="S233" s="727">
        <v>16964.099999999999</v>
      </c>
      <c r="U233" s="728">
        <v>42058</v>
      </c>
      <c r="V233" s="727">
        <v>11130.92</v>
      </c>
      <c r="X233" s="728">
        <v>42059</v>
      </c>
      <c r="Y233" s="727">
        <v>22149.75</v>
      </c>
      <c r="AA233" s="728">
        <v>42061</v>
      </c>
      <c r="AB233" s="727">
        <v>4910.62</v>
      </c>
      <c r="AD233" s="728">
        <v>42047</v>
      </c>
      <c r="AE233" s="727">
        <v>17979.72</v>
      </c>
      <c r="AG233" s="728">
        <v>41107</v>
      </c>
      <c r="AH233" s="727">
        <v>5.13</v>
      </c>
      <c r="AJ233" s="728">
        <v>41108</v>
      </c>
      <c r="AK233" s="727">
        <v>0.46400000000000002</v>
      </c>
      <c r="AM233" s="728">
        <v>41107</v>
      </c>
      <c r="AN233" s="727">
        <v>0.4551</v>
      </c>
      <c r="AP233" s="728">
        <v>41107</v>
      </c>
      <c r="AQ233" s="727">
        <v>7.1999999999999995E-2</v>
      </c>
      <c r="AS233" s="728">
        <v>42446</v>
      </c>
      <c r="AT233" s="727">
        <v>1257.97</v>
      </c>
      <c r="AV233" s="728">
        <v>42446</v>
      </c>
      <c r="AW233" s="727">
        <v>45.93</v>
      </c>
      <c r="BL233" s="728"/>
      <c r="BM233" s="728"/>
      <c r="BN233" s="728"/>
      <c r="BO233" s="728"/>
      <c r="BP233" s="728"/>
      <c r="BS233" s="728"/>
      <c r="BV233" s="728"/>
      <c r="BY233" s="728"/>
      <c r="CB233" s="728"/>
      <c r="CE233" s="728"/>
      <c r="CH233" s="728"/>
      <c r="CK233" s="728"/>
      <c r="CO233" s="728"/>
      <c r="CV233" s="728"/>
      <c r="CY233" s="728"/>
      <c r="DB233" s="728"/>
      <c r="DE233" s="728"/>
      <c r="DH233" s="728"/>
      <c r="DK233" s="728"/>
      <c r="DN233" s="728"/>
      <c r="DQ233" s="728"/>
      <c r="DT233" s="728"/>
      <c r="DW233" s="728"/>
      <c r="DZ233" s="728"/>
      <c r="EC233" s="728"/>
      <c r="EF233" s="728"/>
      <c r="EI233" s="728"/>
    </row>
    <row r="234" spans="1:139">
      <c r="A234" s="727">
        <v>55.600000000000009</v>
      </c>
      <c r="B234" s="727">
        <v>25.199999999999978</v>
      </c>
      <c r="C234" s="727">
        <v>30.400000000000027</v>
      </c>
      <c r="E234" s="728">
        <v>42445</v>
      </c>
      <c r="F234" s="727">
        <v>1.4710000000000001</v>
      </c>
      <c r="H234" s="728">
        <v>42446</v>
      </c>
      <c r="I234" s="727">
        <v>2.1640000000000001</v>
      </c>
      <c r="K234" s="728">
        <v>42446</v>
      </c>
      <c r="L234" s="727">
        <v>2.8559999999999999</v>
      </c>
      <c r="O234" s="728">
        <v>42436</v>
      </c>
      <c r="P234" s="727">
        <v>1895.41</v>
      </c>
      <c r="R234" s="728">
        <v>42436</v>
      </c>
      <c r="S234" s="727">
        <v>17073.95</v>
      </c>
      <c r="U234" s="728">
        <v>42055</v>
      </c>
      <c r="V234" s="727">
        <v>11050.64</v>
      </c>
      <c r="X234" s="728">
        <v>42058</v>
      </c>
      <c r="Y234" s="727">
        <v>21964.29</v>
      </c>
      <c r="AA234" s="728">
        <v>42060</v>
      </c>
      <c r="AB234" s="727">
        <v>4882.22</v>
      </c>
      <c r="AD234" s="728">
        <v>42045</v>
      </c>
      <c r="AE234" s="727">
        <v>17652.68</v>
      </c>
      <c r="AG234" s="728">
        <v>41106</v>
      </c>
      <c r="AH234" s="727">
        <v>5.12</v>
      </c>
      <c r="AJ234" s="728">
        <v>41107</v>
      </c>
      <c r="AK234" s="727">
        <v>0.47</v>
      </c>
      <c r="AM234" s="728">
        <v>41106</v>
      </c>
      <c r="AN234" s="727">
        <v>0.4551</v>
      </c>
      <c r="AP234" s="728">
        <v>41106</v>
      </c>
      <c r="AQ234" s="727">
        <v>7.3999999999999996E-2</v>
      </c>
      <c r="AS234" s="728">
        <v>42445</v>
      </c>
      <c r="AT234" s="727">
        <v>1262.57</v>
      </c>
      <c r="AV234" s="728">
        <v>42445</v>
      </c>
      <c r="AW234" s="727">
        <v>45.21</v>
      </c>
      <c r="BL234" s="728"/>
      <c r="BM234" s="728"/>
      <c r="BN234" s="728"/>
      <c r="BO234" s="728"/>
      <c r="BP234" s="728"/>
      <c r="BS234" s="728"/>
      <c r="BV234" s="728"/>
      <c r="BY234" s="728"/>
      <c r="CB234" s="728"/>
      <c r="CE234" s="728"/>
      <c r="CH234" s="728"/>
      <c r="CK234" s="728"/>
      <c r="CO234" s="728"/>
      <c r="CV234" s="728"/>
      <c r="CY234" s="728"/>
      <c r="DB234" s="728"/>
      <c r="DE234" s="728"/>
      <c r="DH234" s="728"/>
      <c r="DK234" s="728"/>
      <c r="DN234" s="728"/>
      <c r="DQ234" s="728"/>
      <c r="DT234" s="728"/>
      <c r="DW234" s="728"/>
      <c r="DZ234" s="728"/>
      <c r="EC234" s="728"/>
      <c r="EF234" s="728"/>
      <c r="EI234" s="728"/>
    </row>
    <row r="235" spans="1:139">
      <c r="A235" s="727">
        <v>56.099999999999994</v>
      </c>
      <c r="B235" s="727">
        <v>25.199999999999978</v>
      </c>
      <c r="C235" s="727">
        <v>30.900000000000016</v>
      </c>
      <c r="E235" s="728">
        <v>42444</v>
      </c>
      <c r="F235" s="727">
        <v>1.4570000000000001</v>
      </c>
      <c r="H235" s="728">
        <v>42445</v>
      </c>
      <c r="I235" s="727">
        <v>2.198</v>
      </c>
      <c r="K235" s="728">
        <v>42445</v>
      </c>
      <c r="L235" s="727">
        <v>2.9239999999999999</v>
      </c>
      <c r="O235" s="728">
        <v>42433</v>
      </c>
      <c r="P235" s="727">
        <v>1873.51</v>
      </c>
      <c r="R235" s="728">
        <v>42433</v>
      </c>
      <c r="S235" s="727">
        <v>17006.77</v>
      </c>
      <c r="U235" s="728">
        <v>42054</v>
      </c>
      <c r="V235" s="727">
        <v>11001.94</v>
      </c>
      <c r="X235" s="728">
        <v>42055</v>
      </c>
      <c r="Y235" s="727">
        <v>21842.57</v>
      </c>
      <c r="AA235" s="728">
        <v>42059</v>
      </c>
      <c r="AB235" s="727">
        <v>4886.4399999999996</v>
      </c>
      <c r="AD235" s="728">
        <v>42044</v>
      </c>
      <c r="AE235" s="727">
        <v>17711.93</v>
      </c>
      <c r="AG235" s="728">
        <v>41103</v>
      </c>
      <c r="AH235" s="727">
        <v>5.13</v>
      </c>
      <c r="AJ235" s="728">
        <v>41106</v>
      </c>
      <c r="AK235" s="727">
        <v>0.47699999999999998</v>
      </c>
      <c r="AM235" s="728">
        <v>41103</v>
      </c>
      <c r="AN235" s="727">
        <v>0.4551</v>
      </c>
      <c r="AP235" s="728">
        <v>41103</v>
      </c>
      <c r="AQ235" s="727">
        <v>7.3999999999999996E-2</v>
      </c>
      <c r="AS235" s="728">
        <v>42444</v>
      </c>
      <c r="AT235" s="727">
        <v>1232.3800000000001</v>
      </c>
      <c r="AV235" s="728">
        <v>42444</v>
      </c>
      <c r="AW235" s="727">
        <v>43.97</v>
      </c>
      <c r="BL235" s="728"/>
      <c r="BM235" s="728"/>
      <c r="BN235" s="728"/>
      <c r="BO235" s="728"/>
      <c r="BP235" s="728"/>
      <c r="BS235" s="728"/>
      <c r="BV235" s="728"/>
      <c r="BY235" s="728"/>
      <c r="CB235" s="728"/>
      <c r="CE235" s="728"/>
      <c r="CH235" s="728"/>
      <c r="CK235" s="728"/>
      <c r="CO235" s="728"/>
      <c r="CV235" s="728"/>
      <c r="CY235" s="728"/>
      <c r="DB235" s="728"/>
      <c r="DE235" s="728"/>
      <c r="DH235" s="728"/>
      <c r="DK235" s="728"/>
      <c r="DN235" s="728"/>
      <c r="DQ235" s="728"/>
      <c r="DT235" s="728"/>
      <c r="DW235" s="728"/>
      <c r="DZ235" s="728"/>
      <c r="EC235" s="728"/>
      <c r="EF235" s="728"/>
      <c r="EI235" s="728"/>
    </row>
    <row r="236" spans="1:139">
      <c r="A236" s="727">
        <v>56.499999999999993</v>
      </c>
      <c r="B236" s="727">
        <v>26.100000000000012</v>
      </c>
      <c r="C236" s="727">
        <v>30.399999999999984</v>
      </c>
      <c r="E236" s="728">
        <v>42443</v>
      </c>
      <c r="F236" s="727">
        <v>1.458</v>
      </c>
      <c r="H236" s="728">
        <v>42444</v>
      </c>
      <c r="I236" s="727">
        <v>2.1789999999999998</v>
      </c>
      <c r="K236" s="728">
        <v>42444</v>
      </c>
      <c r="L236" s="727">
        <v>2.9009999999999998</v>
      </c>
      <c r="O236" s="728">
        <v>42432</v>
      </c>
      <c r="P236" s="727">
        <v>1877.15</v>
      </c>
      <c r="R236" s="728">
        <v>42432</v>
      </c>
      <c r="S236" s="727">
        <v>16943.900000000001</v>
      </c>
      <c r="U236" s="728">
        <v>42053</v>
      </c>
      <c r="V236" s="727">
        <v>10961</v>
      </c>
      <c r="X236" s="728">
        <v>42054</v>
      </c>
      <c r="Y236" s="727">
        <v>21789.98</v>
      </c>
      <c r="AA236" s="728">
        <v>42058</v>
      </c>
      <c r="AB236" s="727">
        <v>4862.3</v>
      </c>
      <c r="AD236" s="728">
        <v>42041</v>
      </c>
      <c r="AE236" s="727">
        <v>17648.5</v>
      </c>
      <c r="AG236" s="728">
        <v>41102</v>
      </c>
      <c r="AH236" s="727">
        <v>5.13</v>
      </c>
      <c r="AJ236" s="728">
        <v>41103</v>
      </c>
      <c r="AK236" s="727">
        <v>0.48599999999999999</v>
      </c>
      <c r="AM236" s="728">
        <v>41102</v>
      </c>
      <c r="AN236" s="727">
        <v>0.4551</v>
      </c>
      <c r="AP236" s="728">
        <v>41102</v>
      </c>
      <c r="AQ236" s="727">
        <v>7.4999999999999997E-2</v>
      </c>
      <c r="AS236" s="728">
        <v>42443</v>
      </c>
      <c r="AT236" s="727">
        <v>1235.27</v>
      </c>
      <c r="AV236" s="728">
        <v>42443</v>
      </c>
      <c r="AW236" s="727">
        <v>44.64</v>
      </c>
      <c r="BL236" s="728"/>
      <c r="BM236" s="728"/>
      <c r="BN236" s="728"/>
      <c r="BO236" s="728"/>
      <c r="BP236" s="728"/>
      <c r="BS236" s="728"/>
      <c r="BV236" s="728"/>
      <c r="BY236" s="728"/>
      <c r="CB236" s="728"/>
      <c r="CE236" s="728"/>
      <c r="CH236" s="728"/>
      <c r="CK236" s="728"/>
      <c r="CO236" s="728"/>
      <c r="CV236" s="728"/>
      <c r="CY236" s="728"/>
      <c r="DB236" s="728"/>
      <c r="DE236" s="728"/>
      <c r="DH236" s="728"/>
      <c r="DK236" s="728"/>
      <c r="DN236" s="728"/>
      <c r="DQ236" s="728"/>
      <c r="DT236" s="728"/>
      <c r="DW236" s="728"/>
      <c r="DZ236" s="728"/>
      <c r="EC236" s="728"/>
      <c r="EF236" s="728"/>
      <c r="EI236" s="728"/>
    </row>
    <row r="237" spans="1:139">
      <c r="A237" s="727">
        <v>55.100000000000016</v>
      </c>
      <c r="B237" s="727">
        <v>24.500000000000011</v>
      </c>
      <c r="C237" s="727">
        <v>30.600000000000005</v>
      </c>
      <c r="E237" s="728">
        <v>42440</v>
      </c>
      <c r="F237" s="727">
        <v>1.4630000000000001</v>
      </c>
      <c r="H237" s="728">
        <v>42443</v>
      </c>
      <c r="I237" s="727">
        <v>2.1549999999999998</v>
      </c>
      <c r="K237" s="728">
        <v>42443</v>
      </c>
      <c r="L237" s="727">
        <v>2.867</v>
      </c>
      <c r="O237" s="728">
        <v>42431</v>
      </c>
      <c r="P237" s="727">
        <v>1825.15</v>
      </c>
      <c r="R237" s="728">
        <v>42431</v>
      </c>
      <c r="S237" s="727">
        <v>16899.32</v>
      </c>
      <c r="U237" s="728">
        <v>42052</v>
      </c>
      <c r="V237" s="727">
        <v>10895.62</v>
      </c>
      <c r="X237" s="728">
        <v>42053</v>
      </c>
      <c r="Y237" s="727">
        <v>21659.33</v>
      </c>
      <c r="AA237" s="728">
        <v>42055</v>
      </c>
      <c r="AB237" s="727">
        <v>4830.8999999999996</v>
      </c>
      <c r="AD237" s="728">
        <v>42040</v>
      </c>
      <c r="AE237" s="727">
        <v>17504.62</v>
      </c>
      <c r="AG237" s="728">
        <v>41101</v>
      </c>
      <c r="AH237" s="727">
        <v>5.14</v>
      </c>
      <c r="AJ237" s="728">
        <v>41102</v>
      </c>
      <c r="AK237" s="727">
        <v>0.497</v>
      </c>
      <c r="AM237" s="728">
        <v>41101</v>
      </c>
      <c r="AN237" s="727">
        <v>0.45610000000000001</v>
      </c>
      <c r="AP237" s="728">
        <v>41101</v>
      </c>
      <c r="AQ237" s="727">
        <v>7.4999999999999997E-2</v>
      </c>
      <c r="AS237" s="728">
        <v>42440</v>
      </c>
      <c r="AT237" s="727">
        <v>1249.45</v>
      </c>
      <c r="AV237" s="728">
        <v>42440</v>
      </c>
      <c r="AW237" s="727">
        <v>45.59</v>
      </c>
      <c r="BL237" s="728"/>
      <c r="BM237" s="728"/>
      <c r="BN237" s="728"/>
      <c r="BO237" s="728"/>
      <c r="BP237" s="728"/>
      <c r="BS237" s="728"/>
      <c r="BV237" s="728"/>
      <c r="BY237" s="728"/>
      <c r="CB237" s="728"/>
      <c r="CE237" s="728"/>
      <c r="CH237" s="728"/>
      <c r="CK237" s="728"/>
      <c r="CO237" s="728"/>
      <c r="CV237" s="728"/>
      <c r="CY237" s="728"/>
      <c r="DB237" s="728"/>
      <c r="DE237" s="728"/>
      <c r="DH237" s="728"/>
      <c r="DK237" s="728"/>
      <c r="DN237" s="728"/>
      <c r="DQ237" s="728"/>
      <c r="DT237" s="728"/>
      <c r="DW237" s="728"/>
      <c r="DZ237" s="728"/>
      <c r="EC237" s="728"/>
      <c r="EF237" s="728"/>
      <c r="EI237" s="728"/>
    </row>
    <row r="238" spans="1:139">
      <c r="A238" s="727">
        <v>59.3</v>
      </c>
      <c r="B238" s="727">
        <v>27.400000000000002</v>
      </c>
      <c r="C238" s="727">
        <v>31.899999999999995</v>
      </c>
      <c r="E238" s="728">
        <v>42439</v>
      </c>
      <c r="F238" s="727">
        <v>1.456</v>
      </c>
      <c r="H238" s="728">
        <v>42440</v>
      </c>
      <c r="I238" s="727">
        <v>2.1720000000000002</v>
      </c>
      <c r="K238" s="728">
        <v>42440</v>
      </c>
      <c r="L238" s="727">
        <v>2.8780000000000001</v>
      </c>
      <c r="O238" s="728">
        <v>42430</v>
      </c>
      <c r="P238" s="727">
        <v>1825.07</v>
      </c>
      <c r="R238" s="728">
        <v>42430</v>
      </c>
      <c r="S238" s="727">
        <v>16865.080000000002</v>
      </c>
      <c r="U238" s="728">
        <v>42051</v>
      </c>
      <c r="V238" s="727">
        <v>10923.23</v>
      </c>
      <c r="X238" s="728">
        <v>42052</v>
      </c>
      <c r="Y238" s="727">
        <v>21266.25</v>
      </c>
      <c r="AA238" s="728">
        <v>42054</v>
      </c>
      <c r="AB238" s="727">
        <v>4833.28</v>
      </c>
      <c r="AD238" s="728">
        <v>42039</v>
      </c>
      <c r="AE238" s="727">
        <v>17678.740000000002</v>
      </c>
      <c r="AG238" s="728">
        <v>41100</v>
      </c>
      <c r="AH238" s="727">
        <v>5.13</v>
      </c>
      <c r="AJ238" s="728">
        <v>41101</v>
      </c>
      <c r="AK238" s="727">
        <v>0.51200000000000001</v>
      </c>
      <c r="AM238" s="728">
        <v>41100</v>
      </c>
      <c r="AN238" s="727">
        <v>0.45760000000000001</v>
      </c>
      <c r="AP238" s="728">
        <v>41100</v>
      </c>
      <c r="AQ238" s="727">
        <v>7.4999999999999997E-2</v>
      </c>
      <c r="AS238" s="728">
        <v>42439</v>
      </c>
      <c r="AT238" s="727">
        <v>1272.25</v>
      </c>
      <c r="AV238" s="728">
        <v>42439</v>
      </c>
      <c r="AW238" s="727">
        <v>45.2</v>
      </c>
      <c r="BL238" s="728"/>
      <c r="BM238" s="728"/>
      <c r="BN238" s="728"/>
      <c r="BO238" s="728"/>
      <c r="BP238" s="728"/>
      <c r="BS238" s="728"/>
      <c r="BV238" s="728"/>
      <c r="BY238" s="728"/>
      <c r="CB238" s="728"/>
      <c r="CE238" s="728"/>
      <c r="CH238" s="728"/>
      <c r="CK238" s="728"/>
      <c r="CO238" s="728"/>
      <c r="CV238" s="728"/>
      <c r="CY238" s="728"/>
      <c r="DB238" s="728"/>
      <c r="DE238" s="728"/>
      <c r="DH238" s="728"/>
      <c r="DK238" s="728"/>
      <c r="DN238" s="728"/>
      <c r="DQ238" s="728"/>
      <c r="DT238" s="728"/>
      <c r="DW238" s="728"/>
      <c r="DZ238" s="728"/>
      <c r="EC238" s="728"/>
      <c r="EF238" s="728"/>
      <c r="EI238" s="728"/>
    </row>
    <row r="239" spans="1:139">
      <c r="A239" s="727">
        <v>63.100000000000023</v>
      </c>
      <c r="B239" s="727">
        <v>29.200000000000024</v>
      </c>
      <c r="C239" s="727">
        <v>33.9</v>
      </c>
      <c r="E239" s="728">
        <v>42438</v>
      </c>
      <c r="F239" s="727">
        <v>1.46</v>
      </c>
      <c r="H239" s="728">
        <v>42439</v>
      </c>
      <c r="I239" s="727">
        <v>2.1930000000000001</v>
      </c>
      <c r="K239" s="728">
        <v>42439</v>
      </c>
      <c r="L239" s="727">
        <v>2.91</v>
      </c>
      <c r="O239" s="728">
        <v>42429</v>
      </c>
      <c r="P239" s="727">
        <v>1824.08</v>
      </c>
      <c r="R239" s="728">
        <v>42429</v>
      </c>
      <c r="S239" s="727">
        <v>16516.5</v>
      </c>
      <c r="U239" s="728">
        <v>42048</v>
      </c>
      <c r="V239" s="727">
        <v>10963.4</v>
      </c>
      <c r="X239" s="728">
        <v>42051</v>
      </c>
      <c r="Y239" s="727">
        <v>21165.84</v>
      </c>
      <c r="AA239" s="728">
        <v>42053</v>
      </c>
      <c r="AB239" s="727">
        <v>4799.03</v>
      </c>
      <c r="AD239" s="728">
        <v>42038</v>
      </c>
      <c r="AE239" s="727">
        <v>17335.849999999999</v>
      </c>
      <c r="AG239" s="728">
        <v>41099</v>
      </c>
      <c r="AH239" s="727">
        <v>5.13</v>
      </c>
      <c r="AJ239" s="728">
        <v>41100</v>
      </c>
      <c r="AK239" s="727">
        <v>0.52100000000000002</v>
      </c>
      <c r="AM239" s="728">
        <v>41099</v>
      </c>
      <c r="AN239" s="727">
        <v>0.45760000000000001</v>
      </c>
      <c r="AP239" s="728">
        <v>41099</v>
      </c>
      <c r="AQ239" s="727">
        <v>7.6999999999999999E-2</v>
      </c>
      <c r="AS239" s="728">
        <v>42438</v>
      </c>
      <c r="AT239" s="727">
        <v>1253.23</v>
      </c>
      <c r="AV239" s="728">
        <v>42438</v>
      </c>
      <c r="AW239" s="727">
        <v>45.93</v>
      </c>
      <c r="BL239" s="728"/>
      <c r="BM239" s="728"/>
      <c r="BN239" s="728"/>
      <c r="BO239" s="728"/>
      <c r="BP239" s="728"/>
      <c r="BS239" s="728"/>
      <c r="BV239" s="728"/>
      <c r="BY239" s="728"/>
      <c r="CB239" s="728"/>
      <c r="CE239" s="728"/>
      <c r="CH239" s="728"/>
      <c r="CK239" s="728"/>
      <c r="CO239" s="728"/>
      <c r="CV239" s="728"/>
      <c r="CY239" s="728"/>
      <c r="DB239" s="728"/>
      <c r="DE239" s="728"/>
      <c r="DH239" s="728"/>
      <c r="DK239" s="728"/>
      <c r="DN239" s="728"/>
      <c r="DQ239" s="728"/>
      <c r="DT239" s="728"/>
      <c r="DW239" s="728"/>
      <c r="DZ239" s="728"/>
      <c r="EC239" s="728"/>
      <c r="EF239" s="728"/>
      <c r="EI239" s="728"/>
    </row>
    <row r="240" spans="1:139">
      <c r="A240" s="727">
        <v>66.199999999999989</v>
      </c>
      <c r="B240" s="727">
        <v>30.699999999999996</v>
      </c>
      <c r="C240" s="727">
        <v>35.5</v>
      </c>
      <c r="E240" s="728">
        <v>42437</v>
      </c>
      <c r="F240" s="727">
        <v>1.4490000000000001</v>
      </c>
      <c r="H240" s="728">
        <v>42438</v>
      </c>
      <c r="I240" s="727">
        <v>2.1760000000000002</v>
      </c>
      <c r="K240" s="728">
        <v>42438</v>
      </c>
      <c r="L240" s="727">
        <v>2.907</v>
      </c>
      <c r="O240" s="728">
        <v>42426</v>
      </c>
      <c r="P240" s="727">
        <v>1844.57</v>
      </c>
      <c r="R240" s="728">
        <v>42426</v>
      </c>
      <c r="S240" s="727">
        <v>16639.97</v>
      </c>
      <c r="U240" s="728">
        <v>42047</v>
      </c>
      <c r="V240" s="727">
        <v>10919.65</v>
      </c>
      <c r="X240" s="728">
        <v>42048</v>
      </c>
      <c r="Y240" s="727">
        <v>21204.07</v>
      </c>
      <c r="AA240" s="728">
        <v>42052</v>
      </c>
      <c r="AB240" s="727">
        <v>4753.99</v>
      </c>
      <c r="AD240" s="728">
        <v>42037</v>
      </c>
      <c r="AE240" s="727">
        <v>17558.04</v>
      </c>
      <c r="AG240" s="728">
        <v>41096</v>
      </c>
      <c r="AH240" s="727">
        <v>5.13</v>
      </c>
      <c r="AJ240" s="728">
        <v>41099</v>
      </c>
      <c r="AK240" s="727">
        <v>0.53100000000000003</v>
      </c>
      <c r="AM240" s="728">
        <v>41096</v>
      </c>
      <c r="AN240" s="727">
        <v>0.45760000000000001</v>
      </c>
      <c r="AP240" s="728">
        <v>41096</v>
      </c>
      <c r="AQ240" s="727">
        <v>0.08</v>
      </c>
      <c r="AS240" s="728">
        <v>42437</v>
      </c>
      <c r="AT240" s="727">
        <v>1261.44</v>
      </c>
      <c r="AV240" s="728">
        <v>42437</v>
      </c>
      <c r="AW240" s="727">
        <v>44.82</v>
      </c>
      <c r="BL240" s="728"/>
      <c r="BM240" s="728"/>
      <c r="BN240" s="728"/>
      <c r="BO240" s="728"/>
      <c r="BP240" s="728"/>
      <c r="BS240" s="728"/>
      <c r="BV240" s="728"/>
      <c r="BY240" s="728"/>
      <c r="CB240" s="728"/>
      <c r="CE240" s="728"/>
      <c r="CH240" s="728"/>
      <c r="CK240" s="728"/>
      <c r="CO240" s="728"/>
      <c r="CV240" s="728"/>
      <c r="CY240" s="728"/>
      <c r="DB240" s="728"/>
      <c r="DE240" s="728"/>
      <c r="DH240" s="728"/>
      <c r="DK240" s="728"/>
      <c r="DN240" s="728"/>
      <c r="DQ240" s="728"/>
      <c r="DT240" s="728"/>
      <c r="DW240" s="728"/>
      <c r="DZ240" s="728"/>
      <c r="EC240" s="728"/>
      <c r="EF240" s="728"/>
      <c r="EI240" s="728"/>
    </row>
    <row r="241" spans="1:139">
      <c r="A241" s="727">
        <v>67.09999999999998</v>
      </c>
      <c r="B241" s="727">
        <v>29.59999999999998</v>
      </c>
      <c r="C241" s="727">
        <v>37.5</v>
      </c>
      <c r="E241" s="728">
        <v>42436</v>
      </c>
      <c r="F241" s="727">
        <v>1.454</v>
      </c>
      <c r="H241" s="728">
        <v>42437</v>
      </c>
      <c r="I241" s="727">
        <v>2.1840000000000002</v>
      </c>
      <c r="K241" s="728">
        <v>42437</v>
      </c>
      <c r="L241" s="727">
        <v>2.9009999999999998</v>
      </c>
      <c r="O241" s="728">
        <v>42425</v>
      </c>
      <c r="P241" s="727">
        <v>1838.17</v>
      </c>
      <c r="R241" s="728">
        <v>42425</v>
      </c>
      <c r="S241" s="727">
        <v>16697.29</v>
      </c>
      <c r="U241" s="728">
        <v>42046</v>
      </c>
      <c r="V241" s="727">
        <v>10752.11</v>
      </c>
      <c r="X241" s="728">
        <v>42047</v>
      </c>
      <c r="Y241" s="727">
        <v>21002.91</v>
      </c>
      <c r="AA241" s="728">
        <v>42051</v>
      </c>
      <c r="AB241" s="727">
        <v>4751.95</v>
      </c>
      <c r="AD241" s="728">
        <v>42034</v>
      </c>
      <c r="AE241" s="727">
        <v>17674.39</v>
      </c>
      <c r="AG241" s="728">
        <v>41095</v>
      </c>
      <c r="AH241" s="727">
        <v>5.13</v>
      </c>
      <c r="AJ241" s="728">
        <v>41096</v>
      </c>
      <c r="AK241" s="727">
        <v>0.54900000000000004</v>
      </c>
      <c r="AM241" s="728">
        <v>41095</v>
      </c>
      <c r="AN241" s="727">
        <v>0.45960000000000001</v>
      </c>
      <c r="AP241" s="728">
        <v>41095</v>
      </c>
      <c r="AQ241" s="727">
        <v>8.2000000000000003E-2</v>
      </c>
      <c r="AS241" s="728">
        <v>42436</v>
      </c>
      <c r="AT241" s="727">
        <v>1267.33</v>
      </c>
      <c r="AV241" s="728">
        <v>42436</v>
      </c>
      <c r="AW241" s="727">
        <v>46.05</v>
      </c>
      <c r="BL241" s="728"/>
      <c r="BM241" s="728"/>
      <c r="BN241" s="728"/>
      <c r="BO241" s="728"/>
      <c r="BP241" s="728"/>
      <c r="BS241" s="728"/>
      <c r="BV241" s="728"/>
      <c r="BY241" s="728"/>
      <c r="CB241" s="728"/>
      <c r="CE241" s="728"/>
      <c r="CH241" s="728"/>
      <c r="CK241" s="728"/>
      <c r="CO241" s="728"/>
      <c r="CV241" s="728"/>
      <c r="CY241" s="728"/>
      <c r="DB241" s="728"/>
      <c r="DE241" s="728"/>
      <c r="DH241" s="728"/>
      <c r="DK241" s="728"/>
      <c r="DN241" s="728"/>
      <c r="DQ241" s="728"/>
      <c r="DT241" s="728"/>
      <c r="DW241" s="728"/>
      <c r="DZ241" s="728"/>
      <c r="EC241" s="728"/>
      <c r="EF241" s="728"/>
      <c r="EI241" s="728"/>
    </row>
    <row r="242" spans="1:139">
      <c r="A242" s="727">
        <v>64.699999999999974</v>
      </c>
      <c r="B242" s="727">
        <v>29.199999999999982</v>
      </c>
      <c r="C242" s="727">
        <v>35.5</v>
      </c>
      <c r="E242" s="728">
        <v>42433</v>
      </c>
      <c r="F242" s="727">
        <v>1.4590000000000001</v>
      </c>
      <c r="H242" s="728">
        <v>42436</v>
      </c>
      <c r="I242" s="727">
        <v>2.1960000000000002</v>
      </c>
      <c r="K242" s="728">
        <v>42436</v>
      </c>
      <c r="L242" s="727">
        <v>2.9329999999999998</v>
      </c>
      <c r="O242" s="728">
        <v>42424</v>
      </c>
      <c r="P242" s="727">
        <v>1818.37</v>
      </c>
      <c r="R242" s="728">
        <v>42424</v>
      </c>
      <c r="S242" s="727">
        <v>16484.990000000002</v>
      </c>
      <c r="U242" s="728">
        <v>42045</v>
      </c>
      <c r="V242" s="727">
        <v>10753.83</v>
      </c>
      <c r="X242" s="728">
        <v>42046</v>
      </c>
      <c r="Y242" s="727">
        <v>20565.759999999998</v>
      </c>
      <c r="AA242" s="728">
        <v>42048</v>
      </c>
      <c r="AB242" s="727">
        <v>4759.3599999999997</v>
      </c>
      <c r="AD242" s="728">
        <v>42033</v>
      </c>
      <c r="AE242" s="727">
        <v>17606.22</v>
      </c>
      <c r="AG242" s="728">
        <v>41094</v>
      </c>
      <c r="AH242" s="727">
        <v>5.13</v>
      </c>
      <c r="AJ242" s="728">
        <v>41095</v>
      </c>
      <c r="AK242" s="727">
        <v>0.64100000000000001</v>
      </c>
      <c r="AM242" s="728">
        <v>41094</v>
      </c>
      <c r="AN242" s="727">
        <v>0.45960000000000001</v>
      </c>
      <c r="AP242" s="728">
        <v>41094</v>
      </c>
      <c r="AQ242" s="727">
        <v>8.3000000000000004E-2</v>
      </c>
      <c r="AS242" s="728">
        <v>42433</v>
      </c>
      <c r="AT242" s="727">
        <v>1258.95</v>
      </c>
      <c r="AV242" s="728">
        <v>42433</v>
      </c>
      <c r="AW242" s="727">
        <v>44.07</v>
      </c>
      <c r="BL242" s="728"/>
      <c r="BM242" s="728"/>
      <c r="BN242" s="728"/>
      <c r="BO242" s="728"/>
      <c r="BP242" s="728"/>
      <c r="BS242" s="728"/>
      <c r="BV242" s="728"/>
      <c r="BY242" s="728"/>
      <c r="CB242" s="728"/>
      <c r="CE242" s="728"/>
      <c r="CH242" s="728"/>
      <c r="CK242" s="728"/>
      <c r="CO242" s="728"/>
      <c r="CV242" s="728"/>
      <c r="CY242" s="728"/>
      <c r="DB242" s="728"/>
      <c r="DE242" s="728"/>
      <c r="DH242" s="728"/>
      <c r="DK242" s="728"/>
      <c r="DN242" s="728"/>
      <c r="DQ242" s="728"/>
      <c r="DT242" s="728"/>
      <c r="DW242" s="728"/>
      <c r="DZ242" s="728"/>
      <c r="EC242" s="728"/>
      <c r="EF242" s="728"/>
      <c r="EI242" s="728"/>
    </row>
    <row r="243" spans="1:139">
      <c r="A243" s="727">
        <v>64.699999999999974</v>
      </c>
      <c r="B243" s="727">
        <v>27.700000000000014</v>
      </c>
      <c r="C243" s="727">
        <v>36.999999999999964</v>
      </c>
      <c r="E243" s="728">
        <v>42432</v>
      </c>
      <c r="F243" s="727">
        <v>1.478</v>
      </c>
      <c r="H243" s="728">
        <v>42433</v>
      </c>
      <c r="I243" s="727">
        <v>2.2170000000000001</v>
      </c>
      <c r="K243" s="728">
        <v>42433</v>
      </c>
      <c r="L243" s="727">
        <v>2.9859999999999998</v>
      </c>
      <c r="O243" s="728">
        <v>42423</v>
      </c>
      <c r="P243" s="727">
        <v>1844.96</v>
      </c>
      <c r="R243" s="728">
        <v>42423</v>
      </c>
      <c r="S243" s="727">
        <v>16431.78</v>
      </c>
      <c r="U243" s="728">
        <v>42044</v>
      </c>
      <c r="V243" s="727">
        <v>10663.51</v>
      </c>
      <c r="X243" s="728">
        <v>42045</v>
      </c>
      <c r="Y243" s="727">
        <v>20725.63</v>
      </c>
      <c r="AA243" s="728">
        <v>42047</v>
      </c>
      <c r="AB243" s="727">
        <v>4726.2</v>
      </c>
      <c r="AD243" s="728">
        <v>42032</v>
      </c>
      <c r="AE243" s="727">
        <v>17795.73</v>
      </c>
      <c r="AG243" s="728">
        <v>41093</v>
      </c>
      <c r="AH243" s="727">
        <v>5.13</v>
      </c>
      <c r="AJ243" s="728">
        <v>41094</v>
      </c>
      <c r="AK243" s="727">
        <v>0.64500000000000002</v>
      </c>
      <c r="AM243" s="728">
        <v>41093</v>
      </c>
      <c r="AN243" s="727">
        <v>0.46060000000000001</v>
      </c>
      <c r="AP243" s="728">
        <v>41093</v>
      </c>
      <c r="AQ243" s="727">
        <v>8.5000000000000006E-2</v>
      </c>
      <c r="AS243" s="728">
        <v>42432</v>
      </c>
      <c r="AT243" s="727">
        <v>1264.25</v>
      </c>
      <c r="AV243" s="728">
        <v>42432</v>
      </c>
      <c r="AW243" s="727">
        <v>42.51</v>
      </c>
      <c r="BL243" s="728"/>
      <c r="BM243" s="728"/>
      <c r="BN243" s="728"/>
      <c r="BO243" s="728"/>
      <c r="BP243" s="728"/>
      <c r="BS243" s="728"/>
      <c r="BV243" s="728"/>
      <c r="BY243" s="728"/>
      <c r="CB243" s="728"/>
      <c r="CE243" s="728"/>
      <c r="CH243" s="728"/>
      <c r="CK243" s="728"/>
      <c r="CO243" s="728"/>
      <c r="CV243" s="728"/>
      <c r="CY243" s="728"/>
      <c r="DB243" s="728"/>
      <c r="DE243" s="728"/>
      <c r="DH243" s="728"/>
      <c r="DK243" s="728"/>
      <c r="DN243" s="728"/>
      <c r="DQ243" s="728"/>
      <c r="DT243" s="728"/>
      <c r="DW243" s="728"/>
      <c r="DZ243" s="728"/>
      <c r="EC243" s="728"/>
      <c r="EF243" s="728"/>
      <c r="EI243" s="728"/>
    </row>
    <row r="244" spans="1:139">
      <c r="A244" s="727">
        <v>57.799999999999983</v>
      </c>
      <c r="B244" s="727">
        <v>24.40000000000002</v>
      </c>
      <c r="C244" s="727">
        <v>33.399999999999963</v>
      </c>
      <c r="E244" s="728">
        <v>42431</v>
      </c>
      <c r="F244" s="727">
        <v>1.454</v>
      </c>
      <c r="H244" s="728">
        <v>42432</v>
      </c>
      <c r="I244" s="727">
        <v>2.2530000000000001</v>
      </c>
      <c r="K244" s="728">
        <v>42432</v>
      </c>
      <c r="L244" s="727">
        <v>3.0259999999999998</v>
      </c>
      <c r="O244" s="728">
        <v>42422</v>
      </c>
      <c r="P244" s="727">
        <v>1859.73</v>
      </c>
      <c r="R244" s="728">
        <v>42422</v>
      </c>
      <c r="S244" s="727">
        <v>16620.66</v>
      </c>
      <c r="U244" s="728">
        <v>42041</v>
      </c>
      <c r="V244" s="727">
        <v>10846.39</v>
      </c>
      <c r="X244" s="728">
        <v>42044</v>
      </c>
      <c r="Y244" s="727">
        <v>20366.64</v>
      </c>
      <c r="AA244" s="728">
        <v>42046</v>
      </c>
      <c r="AB244" s="727">
        <v>4679.38</v>
      </c>
      <c r="AD244" s="728">
        <v>42031</v>
      </c>
      <c r="AE244" s="727">
        <v>17768.3</v>
      </c>
      <c r="AG244" s="728">
        <v>41092</v>
      </c>
      <c r="AH244" s="727">
        <v>5.13</v>
      </c>
      <c r="AJ244" s="728">
        <v>41093</v>
      </c>
      <c r="AK244" s="727">
        <v>0.65</v>
      </c>
      <c r="AM244" s="728">
        <v>41092</v>
      </c>
      <c r="AN244" s="727">
        <v>0.46060000000000001</v>
      </c>
      <c r="AP244" s="728">
        <v>41092</v>
      </c>
      <c r="AQ244" s="727">
        <v>8.5000000000000006E-2</v>
      </c>
      <c r="AS244" s="728">
        <v>42431</v>
      </c>
      <c r="AT244" s="727">
        <v>1239.98</v>
      </c>
      <c r="AV244" s="728">
        <v>42431</v>
      </c>
      <c r="AW244" s="727">
        <v>42.52</v>
      </c>
      <c r="BL244" s="728"/>
      <c r="BM244" s="728"/>
      <c r="BN244" s="728"/>
      <c r="BO244" s="728"/>
      <c r="BP244" s="728"/>
      <c r="BS244" s="728"/>
      <c r="BV244" s="728"/>
      <c r="BY244" s="728"/>
      <c r="CB244" s="728"/>
      <c r="CE244" s="728"/>
      <c r="CH244" s="728"/>
      <c r="CK244" s="728"/>
      <c r="CO244" s="728"/>
      <c r="CV244" s="728"/>
      <c r="CY244" s="728"/>
      <c r="DB244" s="728"/>
      <c r="DE244" s="728"/>
      <c r="DH244" s="728"/>
      <c r="DK244" s="728"/>
      <c r="DN244" s="728"/>
      <c r="DQ244" s="728"/>
      <c r="DT244" s="728"/>
      <c r="DW244" s="728"/>
      <c r="DZ244" s="728"/>
      <c r="EC244" s="728"/>
      <c r="EF244" s="728"/>
      <c r="EI244" s="728"/>
    </row>
    <row r="245" spans="1:139">
      <c r="A245" s="727">
        <v>60.200000000000031</v>
      </c>
      <c r="B245" s="727">
        <v>25.200000000000024</v>
      </c>
      <c r="C245" s="727">
        <v>35.000000000000007</v>
      </c>
      <c r="E245" s="728">
        <v>42430</v>
      </c>
      <c r="F245" s="727">
        <v>1.4570000000000001</v>
      </c>
      <c r="H245" s="728">
        <v>42431</v>
      </c>
      <c r="I245" s="727">
        <v>2.2469999999999999</v>
      </c>
      <c r="K245" s="728">
        <v>42431</v>
      </c>
      <c r="L245" s="727">
        <v>2.9990000000000001</v>
      </c>
      <c r="O245" s="728">
        <v>42419</v>
      </c>
      <c r="P245" s="727">
        <v>1841.06</v>
      </c>
      <c r="R245" s="728">
        <v>42419</v>
      </c>
      <c r="S245" s="727">
        <v>16391.990000000002</v>
      </c>
      <c r="U245" s="728">
        <v>42040</v>
      </c>
      <c r="V245" s="727">
        <v>10905.41</v>
      </c>
      <c r="X245" s="728">
        <v>42041</v>
      </c>
      <c r="Y245" s="727">
        <v>20760.740000000002</v>
      </c>
      <c r="AA245" s="728">
        <v>42045</v>
      </c>
      <c r="AB245" s="727">
        <v>4695.6499999999996</v>
      </c>
      <c r="AD245" s="728">
        <v>42030</v>
      </c>
      <c r="AE245" s="727">
        <v>17468.52</v>
      </c>
      <c r="AG245" s="728">
        <v>41089</v>
      </c>
      <c r="AH245" s="727">
        <v>5.13</v>
      </c>
      <c r="AJ245" s="728">
        <v>41092</v>
      </c>
      <c r="AK245" s="727">
        <v>0.65200000000000002</v>
      </c>
      <c r="AM245" s="728">
        <v>41089</v>
      </c>
      <c r="AN245" s="727">
        <v>0.46060000000000001</v>
      </c>
      <c r="AP245" s="728">
        <v>41089</v>
      </c>
      <c r="AQ245" s="727">
        <v>8.6999999999999994E-2</v>
      </c>
      <c r="AS245" s="728">
        <v>42430</v>
      </c>
      <c r="AT245" s="727">
        <v>1232.1500000000001</v>
      </c>
      <c r="AV245" s="728">
        <v>42430</v>
      </c>
      <c r="AW245" s="727">
        <v>42.62</v>
      </c>
      <c r="BL245" s="728"/>
      <c r="BM245" s="728"/>
      <c r="BN245" s="728"/>
      <c r="BO245" s="728"/>
      <c r="BP245" s="728"/>
      <c r="BS245" s="728"/>
      <c r="BV245" s="728"/>
      <c r="BY245" s="728"/>
      <c r="CB245" s="728"/>
      <c r="CE245" s="728"/>
      <c r="CH245" s="728"/>
      <c r="CK245" s="728"/>
      <c r="CO245" s="728"/>
      <c r="CV245" s="728"/>
      <c r="CY245" s="728"/>
      <c r="DB245" s="728"/>
      <c r="DE245" s="728"/>
      <c r="DH245" s="728"/>
      <c r="DK245" s="728"/>
      <c r="DN245" s="728"/>
      <c r="DQ245" s="728"/>
      <c r="DT245" s="728"/>
      <c r="DW245" s="728"/>
      <c r="DZ245" s="728"/>
      <c r="EC245" s="728"/>
      <c r="EF245" s="728"/>
      <c r="EI245" s="728"/>
    </row>
    <row r="246" spans="1:139">
      <c r="A246" s="727">
        <v>60.099999999999994</v>
      </c>
      <c r="B246" s="727">
        <v>36.800000000000011</v>
      </c>
      <c r="C246" s="727">
        <v>23.299999999999986</v>
      </c>
      <c r="E246" s="728">
        <v>42429</v>
      </c>
      <c r="F246" s="727">
        <v>1.45</v>
      </c>
      <c r="H246" s="728">
        <v>42430</v>
      </c>
      <c r="I246" s="727">
        <v>2.2109999999999999</v>
      </c>
      <c r="K246" s="728">
        <v>42430</v>
      </c>
      <c r="L246" s="727">
        <v>2.9529999999999998</v>
      </c>
      <c r="O246" s="728">
        <v>42418</v>
      </c>
      <c r="P246" s="727">
        <v>1853.76</v>
      </c>
      <c r="R246" s="728">
        <v>42418</v>
      </c>
      <c r="S246" s="727">
        <v>16413.43</v>
      </c>
      <c r="U246" s="728">
        <v>42039</v>
      </c>
      <c r="V246" s="727">
        <v>10911.32</v>
      </c>
      <c r="X246" s="728">
        <v>42040</v>
      </c>
      <c r="Y246" s="727">
        <v>20819.05</v>
      </c>
      <c r="AA246" s="728">
        <v>42044</v>
      </c>
      <c r="AB246" s="727">
        <v>4651.08</v>
      </c>
      <c r="AD246" s="728">
        <v>42027</v>
      </c>
      <c r="AE246" s="727">
        <v>17511.75</v>
      </c>
      <c r="AG246" s="728">
        <v>41088</v>
      </c>
      <c r="AH246" s="727">
        <v>5.13</v>
      </c>
      <c r="AJ246" s="728">
        <v>41089</v>
      </c>
      <c r="AK246" s="727">
        <v>0.65300000000000002</v>
      </c>
      <c r="AM246" s="728">
        <v>41088</v>
      </c>
      <c r="AN246" s="727">
        <v>0.46060000000000001</v>
      </c>
      <c r="AP246" s="728">
        <v>41088</v>
      </c>
      <c r="AQ246" s="727">
        <v>8.8999999999999996E-2</v>
      </c>
      <c r="AS246" s="728">
        <v>42429</v>
      </c>
      <c r="AT246" s="727">
        <v>1238.67</v>
      </c>
      <c r="AV246" s="728">
        <v>42429</v>
      </c>
      <c r="AW246" s="727">
        <v>42.45</v>
      </c>
      <c r="BL246" s="728"/>
      <c r="BM246" s="728"/>
      <c r="BN246" s="728"/>
      <c r="BO246" s="728"/>
      <c r="BP246" s="728"/>
      <c r="BS246" s="728"/>
      <c r="BV246" s="728"/>
      <c r="BY246" s="728"/>
      <c r="CB246" s="728"/>
      <c r="CE246" s="728"/>
      <c r="CH246" s="728"/>
      <c r="CK246" s="728"/>
      <c r="CO246" s="728"/>
      <c r="CV246" s="728"/>
      <c r="CY246" s="728"/>
      <c r="DB246" s="728"/>
      <c r="DE246" s="728"/>
      <c r="DH246" s="728"/>
      <c r="DK246" s="728"/>
      <c r="DN246" s="728"/>
      <c r="DQ246" s="728"/>
      <c r="DT246" s="728"/>
      <c r="DW246" s="728"/>
      <c r="DZ246" s="728"/>
      <c r="EC246" s="728"/>
      <c r="EF246" s="728"/>
      <c r="EI246" s="728"/>
    </row>
    <row r="247" spans="1:139">
      <c r="A247" s="727">
        <v>58.999999999999986</v>
      </c>
      <c r="B247" s="727">
        <v>35.999999999999986</v>
      </c>
      <c r="C247" s="727">
        <v>23</v>
      </c>
      <c r="E247" s="728">
        <v>42426</v>
      </c>
      <c r="F247" s="727">
        <v>1.4530000000000001</v>
      </c>
      <c r="H247" s="728">
        <v>42429</v>
      </c>
      <c r="I247" s="727">
        <v>2.2090000000000001</v>
      </c>
      <c r="K247" s="728">
        <v>42429</v>
      </c>
      <c r="L247" s="727">
        <v>2.9590000000000001</v>
      </c>
      <c r="O247" s="728">
        <v>42417</v>
      </c>
      <c r="P247" s="727">
        <v>1847.95</v>
      </c>
      <c r="R247" s="728">
        <v>42417</v>
      </c>
      <c r="S247" s="727">
        <v>16453.830000000002</v>
      </c>
      <c r="U247" s="728">
        <v>42038</v>
      </c>
      <c r="V247" s="727">
        <v>10890.95</v>
      </c>
      <c r="X247" s="728">
        <v>42039</v>
      </c>
      <c r="Y247" s="727">
        <v>20941.73</v>
      </c>
      <c r="AA247" s="728">
        <v>42041</v>
      </c>
      <c r="AB247" s="727">
        <v>4691.03</v>
      </c>
      <c r="AD247" s="728">
        <v>42026</v>
      </c>
      <c r="AE247" s="727">
        <v>17329.02</v>
      </c>
      <c r="AG247" s="728">
        <v>41087</v>
      </c>
      <c r="AH247" s="727">
        <v>5.13</v>
      </c>
      <c r="AJ247" s="728">
        <v>41088</v>
      </c>
      <c r="AK247" s="727">
        <v>0.65300000000000002</v>
      </c>
      <c r="AM247" s="728">
        <v>41087</v>
      </c>
      <c r="AN247" s="727">
        <v>0.46060000000000001</v>
      </c>
      <c r="AP247" s="728">
        <v>41087</v>
      </c>
      <c r="AQ247" s="727">
        <v>9.0999999999999998E-2</v>
      </c>
      <c r="AS247" s="728">
        <v>42426</v>
      </c>
      <c r="AT247" s="727">
        <v>1223.46</v>
      </c>
      <c r="AV247" s="728">
        <v>42426</v>
      </c>
      <c r="AW247" s="727">
        <v>41.31</v>
      </c>
      <c r="BL247" s="728"/>
      <c r="BM247" s="728"/>
      <c r="BN247" s="728"/>
      <c r="BO247" s="728"/>
      <c r="BP247" s="728"/>
      <c r="BS247" s="728"/>
      <c r="BV247" s="728"/>
      <c r="BY247" s="728"/>
      <c r="CB247" s="728"/>
      <c r="CE247" s="728"/>
      <c r="CH247" s="728"/>
      <c r="CK247" s="728"/>
      <c r="CO247" s="728"/>
      <c r="CV247" s="728"/>
      <c r="CY247" s="728"/>
      <c r="DB247" s="728"/>
      <c r="DE247" s="728"/>
      <c r="DH247" s="728"/>
      <c r="DK247" s="728"/>
      <c r="DN247" s="728"/>
      <c r="DQ247" s="728"/>
      <c r="DT247" s="728"/>
      <c r="DW247" s="728"/>
      <c r="DZ247" s="728"/>
      <c r="EC247" s="728"/>
      <c r="EF247" s="728"/>
      <c r="EI247" s="728"/>
    </row>
    <row r="248" spans="1:139">
      <c r="A248" s="727">
        <v>64.999999999999986</v>
      </c>
      <c r="B248" s="727">
        <v>39.000000000000014</v>
      </c>
      <c r="C248" s="727">
        <v>25.999999999999979</v>
      </c>
      <c r="E248" s="728">
        <v>42425</v>
      </c>
      <c r="F248" s="727">
        <v>1.444</v>
      </c>
      <c r="H248" s="728">
        <v>42426</v>
      </c>
      <c r="I248" s="727">
        <v>2.2189999999999999</v>
      </c>
      <c r="K248" s="728">
        <v>42426</v>
      </c>
      <c r="L248" s="727">
        <v>2.952</v>
      </c>
      <c r="O248" s="728">
        <v>42416</v>
      </c>
      <c r="P248" s="727">
        <v>1783.93</v>
      </c>
      <c r="R248" s="728">
        <v>42416</v>
      </c>
      <c r="S248" s="727">
        <v>16196.41</v>
      </c>
      <c r="U248" s="728">
        <v>42037</v>
      </c>
      <c r="V248" s="727">
        <v>10828.01</v>
      </c>
      <c r="X248" s="728">
        <v>42038</v>
      </c>
      <c r="Y248" s="727">
        <v>21011.55</v>
      </c>
      <c r="AA248" s="728">
        <v>42040</v>
      </c>
      <c r="AB248" s="727">
        <v>4703.3</v>
      </c>
      <c r="AD248" s="728">
        <v>42025</v>
      </c>
      <c r="AE248" s="727">
        <v>17280.48</v>
      </c>
      <c r="AG248" s="728">
        <v>41086</v>
      </c>
      <c r="AH248" s="727">
        <v>5.13</v>
      </c>
      <c r="AJ248" s="728">
        <v>41087</v>
      </c>
      <c r="AK248" s="727">
        <v>0.65200000000000002</v>
      </c>
      <c r="AM248" s="728">
        <v>41086</v>
      </c>
      <c r="AN248" s="727">
        <v>0.46060000000000001</v>
      </c>
      <c r="AP248" s="728">
        <v>41086</v>
      </c>
      <c r="AQ248" s="727">
        <v>9.5000000000000001E-2</v>
      </c>
      <c r="AS248" s="728">
        <v>42425</v>
      </c>
      <c r="AT248" s="727">
        <v>1232.9100000000001</v>
      </c>
      <c r="AV248" s="728">
        <v>42425</v>
      </c>
      <c r="AW248" s="727">
        <v>41.82</v>
      </c>
      <c r="BL248" s="728"/>
      <c r="BM248" s="728"/>
      <c r="BN248" s="728"/>
      <c r="BO248" s="728"/>
      <c r="BP248" s="728"/>
      <c r="BS248" s="728"/>
      <c r="BV248" s="728"/>
      <c r="BY248" s="728"/>
      <c r="CB248" s="728"/>
      <c r="CE248" s="728"/>
      <c r="CH248" s="728"/>
      <c r="CK248" s="728"/>
      <c r="CO248" s="728"/>
      <c r="CV248" s="728"/>
      <c r="CY248" s="728"/>
      <c r="DB248" s="728"/>
      <c r="DE248" s="728"/>
      <c r="DH248" s="728"/>
      <c r="DK248" s="728"/>
      <c r="DN248" s="728"/>
      <c r="DQ248" s="728"/>
      <c r="DT248" s="728"/>
      <c r="DW248" s="728"/>
      <c r="DZ248" s="728"/>
      <c r="EC248" s="728"/>
      <c r="EF248" s="728"/>
      <c r="EI248" s="728"/>
    </row>
    <row r="249" spans="1:139">
      <c r="A249" s="727">
        <v>63.599999999999987</v>
      </c>
      <c r="B249" s="727">
        <v>37.999999999999986</v>
      </c>
      <c r="C249" s="727">
        <v>25.6</v>
      </c>
      <c r="E249" s="728">
        <v>42424</v>
      </c>
      <c r="F249" s="727">
        <v>1.46</v>
      </c>
      <c r="H249" s="728">
        <v>42425</v>
      </c>
      <c r="I249" s="727">
        <v>2.1819999999999999</v>
      </c>
      <c r="K249" s="728">
        <v>42425</v>
      </c>
      <c r="L249" s="727">
        <v>2.8929999999999998</v>
      </c>
      <c r="O249" s="728">
        <v>42415</v>
      </c>
      <c r="P249" s="727">
        <v>1787.98</v>
      </c>
      <c r="R249" s="728">
        <v>42412</v>
      </c>
      <c r="S249" s="727">
        <v>15973.84</v>
      </c>
      <c r="U249" s="728">
        <v>42034</v>
      </c>
      <c r="V249" s="727">
        <v>10694.32</v>
      </c>
      <c r="X249" s="728">
        <v>42037</v>
      </c>
      <c r="Y249" s="727">
        <v>20485.689999999999</v>
      </c>
      <c r="AA249" s="728">
        <v>42039</v>
      </c>
      <c r="AB249" s="727">
        <v>4696.3</v>
      </c>
      <c r="AD249" s="728">
        <v>42024</v>
      </c>
      <c r="AE249" s="727">
        <v>17366.3</v>
      </c>
      <c r="AG249" s="728">
        <v>41085</v>
      </c>
      <c r="AH249" s="727">
        <v>5.12</v>
      </c>
      <c r="AJ249" s="728">
        <v>41086</v>
      </c>
      <c r="AK249" s="727">
        <v>0.65300000000000002</v>
      </c>
      <c r="AM249" s="728">
        <v>41085</v>
      </c>
      <c r="AN249" s="727">
        <v>0.46060000000000001</v>
      </c>
      <c r="AP249" s="728">
        <v>41085</v>
      </c>
      <c r="AQ249" s="727">
        <v>9.5000000000000001E-2</v>
      </c>
      <c r="AS249" s="728">
        <v>42424</v>
      </c>
      <c r="AT249" s="727">
        <v>1228.75</v>
      </c>
      <c r="AV249" s="728">
        <v>42424</v>
      </c>
      <c r="AW249" s="727">
        <v>41.61</v>
      </c>
      <c r="BL249" s="728"/>
      <c r="BM249" s="728"/>
      <c r="BN249" s="728"/>
      <c r="BO249" s="728"/>
      <c r="BP249" s="728"/>
      <c r="BS249" s="728"/>
      <c r="BV249" s="728"/>
      <c r="BY249" s="728"/>
      <c r="CB249" s="728"/>
      <c r="CE249" s="728"/>
      <c r="CH249" s="728"/>
      <c r="CK249" s="728"/>
      <c r="CO249" s="728"/>
      <c r="CV249" s="728"/>
      <c r="CY249" s="728"/>
      <c r="DB249" s="728"/>
      <c r="DE249" s="728"/>
      <c r="DH249" s="728"/>
      <c r="DK249" s="728"/>
      <c r="DN249" s="728"/>
      <c r="DQ249" s="728"/>
      <c r="DT249" s="728"/>
      <c r="DW249" s="728"/>
      <c r="DZ249" s="728"/>
      <c r="EC249" s="728"/>
      <c r="EF249" s="728"/>
      <c r="EI249" s="728"/>
    </row>
    <row r="250" spans="1:139">
      <c r="A250" s="727">
        <v>62.599999999999987</v>
      </c>
      <c r="B250" s="727">
        <v>38.199999999999967</v>
      </c>
      <c r="C250" s="727">
        <v>24.40000000000002</v>
      </c>
      <c r="E250" s="728">
        <v>42423</v>
      </c>
      <c r="F250" s="727">
        <v>1.4710000000000001</v>
      </c>
      <c r="H250" s="728">
        <v>42424</v>
      </c>
      <c r="I250" s="727">
        <v>2.1859999999999999</v>
      </c>
      <c r="K250" s="728">
        <v>42424</v>
      </c>
      <c r="L250" s="727">
        <v>2.8879999999999999</v>
      </c>
      <c r="O250" s="728">
        <v>42412</v>
      </c>
      <c r="P250" s="727">
        <v>1765.53</v>
      </c>
      <c r="R250" s="728">
        <v>42411</v>
      </c>
      <c r="S250" s="727">
        <v>15660.18</v>
      </c>
      <c r="U250" s="728">
        <v>42033</v>
      </c>
      <c r="V250" s="727">
        <v>10737.87</v>
      </c>
      <c r="X250" s="728">
        <v>42034</v>
      </c>
      <c r="Y250" s="727">
        <v>20503.38</v>
      </c>
      <c r="AA250" s="728">
        <v>42038</v>
      </c>
      <c r="AB250" s="727">
        <v>4677.8999999999996</v>
      </c>
      <c r="AD250" s="728">
        <v>42023</v>
      </c>
      <c r="AE250" s="727">
        <v>17014.29</v>
      </c>
      <c r="AG250" s="728">
        <v>41082</v>
      </c>
      <c r="AH250" s="727">
        <v>5.13</v>
      </c>
      <c r="AJ250" s="728">
        <v>41085</v>
      </c>
      <c r="AK250" s="727">
        <v>0.65300000000000002</v>
      </c>
      <c r="AM250" s="728">
        <v>41082</v>
      </c>
      <c r="AN250" s="727">
        <v>0.46160000000000001</v>
      </c>
      <c r="AP250" s="728">
        <v>41082</v>
      </c>
      <c r="AQ250" s="727">
        <v>9.5000000000000001E-2</v>
      </c>
      <c r="AS250" s="728">
        <v>42423</v>
      </c>
      <c r="AT250" s="727">
        <v>1226.8499999999999</v>
      </c>
      <c r="AV250" s="728">
        <v>42423</v>
      </c>
      <c r="AW250" s="727">
        <v>40.630000000000003</v>
      </c>
      <c r="BL250" s="728"/>
      <c r="BM250" s="728"/>
      <c r="BN250" s="728"/>
      <c r="BO250" s="728"/>
      <c r="BP250" s="728"/>
      <c r="BS250" s="728"/>
      <c r="BV250" s="728"/>
      <c r="BY250" s="728"/>
      <c r="CB250" s="728"/>
      <c r="CE250" s="728"/>
      <c r="CH250" s="728"/>
      <c r="CK250" s="728"/>
      <c r="CO250" s="728"/>
      <c r="CV250" s="728"/>
      <c r="CY250" s="728"/>
      <c r="DB250" s="728"/>
      <c r="DE250" s="728"/>
      <c r="DH250" s="728"/>
      <c r="DK250" s="728"/>
      <c r="DN250" s="728"/>
      <c r="DQ250" s="728"/>
      <c r="DT250" s="728"/>
      <c r="DW250" s="728"/>
      <c r="DZ250" s="728"/>
      <c r="EC250" s="728"/>
      <c r="EF250" s="728"/>
      <c r="EI250" s="728"/>
    </row>
    <row r="251" spans="1:139">
      <c r="A251" s="727">
        <v>58.099999999999994</v>
      </c>
      <c r="B251" s="727">
        <v>34.599999999999987</v>
      </c>
      <c r="C251" s="727">
        <v>23.500000000000011</v>
      </c>
      <c r="E251" s="728">
        <v>42422</v>
      </c>
      <c r="F251" s="727">
        <v>1.476</v>
      </c>
      <c r="H251" s="728">
        <v>42423</v>
      </c>
      <c r="I251" s="727">
        <v>2.2389999999999999</v>
      </c>
      <c r="K251" s="728">
        <v>42423</v>
      </c>
      <c r="L251" s="727">
        <v>2.915</v>
      </c>
      <c r="O251" s="728">
        <v>42411</v>
      </c>
      <c r="P251" s="727">
        <v>1758.93</v>
      </c>
      <c r="R251" s="728">
        <v>42410</v>
      </c>
      <c r="S251" s="727">
        <v>15914.74</v>
      </c>
      <c r="U251" s="728">
        <v>42032</v>
      </c>
      <c r="V251" s="727">
        <v>10710.97</v>
      </c>
      <c r="X251" s="728">
        <v>42033</v>
      </c>
      <c r="Y251" s="727">
        <v>20593.72</v>
      </c>
      <c r="AA251" s="728">
        <v>42037</v>
      </c>
      <c r="AB251" s="727">
        <v>4627.67</v>
      </c>
      <c r="AD251" s="728">
        <v>42020</v>
      </c>
      <c r="AE251" s="727">
        <v>16864.16</v>
      </c>
      <c r="AG251" s="728">
        <v>41081</v>
      </c>
      <c r="AH251" s="727">
        <v>5.13</v>
      </c>
      <c r="AJ251" s="728">
        <v>41082</v>
      </c>
      <c r="AK251" s="727">
        <v>0.65400000000000003</v>
      </c>
      <c r="AM251" s="728">
        <v>41081</v>
      </c>
      <c r="AN251" s="727">
        <v>0.46760000000000002</v>
      </c>
      <c r="AP251" s="728">
        <v>41081</v>
      </c>
      <c r="AQ251" s="727">
        <v>9.5000000000000001E-2</v>
      </c>
      <c r="AS251" s="728">
        <v>42422</v>
      </c>
      <c r="AT251" s="727">
        <v>1208.6300000000001</v>
      </c>
      <c r="AV251" s="728">
        <v>42422</v>
      </c>
      <c r="AW251" s="727">
        <v>41.73</v>
      </c>
      <c r="BL251" s="728"/>
      <c r="BM251" s="728"/>
      <c r="BN251" s="728"/>
      <c r="BO251" s="728"/>
      <c r="BP251" s="728"/>
      <c r="BS251" s="728"/>
      <c r="BV251" s="728"/>
      <c r="BY251" s="728"/>
      <c r="CB251" s="728"/>
      <c r="CE251" s="728"/>
      <c r="CH251" s="728"/>
      <c r="CK251" s="728"/>
      <c r="CO251" s="728"/>
      <c r="CV251" s="728"/>
      <c r="CY251" s="728"/>
      <c r="DB251" s="728"/>
      <c r="DE251" s="728"/>
      <c r="DH251" s="728"/>
      <c r="DK251" s="728"/>
      <c r="DN251" s="728"/>
      <c r="DQ251" s="728"/>
      <c r="DT251" s="728"/>
      <c r="DW251" s="728"/>
      <c r="DZ251" s="728"/>
      <c r="EC251" s="728"/>
      <c r="EF251" s="728"/>
      <c r="EI251" s="728"/>
    </row>
    <row r="252" spans="1:139">
      <c r="A252" s="727">
        <f t="shared" ref="A252:A315" si="0">(L252-F252)*100</f>
        <v>145.30000000000004</v>
      </c>
      <c r="B252" s="727">
        <f t="shared" ref="B252:B315" si="1">(L252-I252)*100</f>
        <v>68.100000000000009</v>
      </c>
      <c r="C252" s="727">
        <f t="shared" ref="C252:C315" si="2">(I252-F252)*100</f>
        <v>77.200000000000017</v>
      </c>
      <c r="E252" s="728">
        <v>42419</v>
      </c>
      <c r="F252" s="727">
        <v>1.476</v>
      </c>
      <c r="H252" s="728">
        <v>42422</v>
      </c>
      <c r="I252" s="727">
        <v>2.2480000000000002</v>
      </c>
      <c r="K252" s="728">
        <v>42422</v>
      </c>
      <c r="L252" s="727">
        <v>2.9290000000000003</v>
      </c>
      <c r="O252" s="728">
        <v>42410</v>
      </c>
      <c r="P252" s="727">
        <v>1760.99</v>
      </c>
      <c r="R252" s="728">
        <v>42409</v>
      </c>
      <c r="S252" s="727">
        <v>16014.38</v>
      </c>
      <c r="U252" s="728">
        <v>42031</v>
      </c>
      <c r="V252" s="727">
        <v>10628.58</v>
      </c>
      <c r="X252" s="728">
        <v>42032</v>
      </c>
      <c r="Y252" s="727">
        <v>20478.439999999999</v>
      </c>
      <c r="AA252" s="728">
        <v>42034</v>
      </c>
      <c r="AB252" s="727">
        <v>4604.25</v>
      </c>
      <c r="AD252" s="728">
        <v>42019</v>
      </c>
      <c r="AE252" s="727">
        <v>17108.7</v>
      </c>
      <c r="AG252" s="728">
        <v>41080</v>
      </c>
      <c r="AH252" s="727">
        <v>5.12</v>
      </c>
      <c r="AJ252" s="728">
        <v>41081</v>
      </c>
      <c r="AK252" s="727">
        <v>0.65500000000000003</v>
      </c>
      <c r="AM252" s="728">
        <v>41080</v>
      </c>
      <c r="AN252" s="727">
        <v>0.46760000000000002</v>
      </c>
      <c r="AP252" s="728">
        <v>41080</v>
      </c>
      <c r="AQ252" s="727">
        <v>9.5000000000000001E-2</v>
      </c>
      <c r="AS252" s="728">
        <v>42419</v>
      </c>
      <c r="AT252" s="727">
        <v>1226.8</v>
      </c>
      <c r="AV252" s="728">
        <v>42419</v>
      </c>
      <c r="AW252" s="727">
        <v>40.28</v>
      </c>
      <c r="BL252" s="728"/>
      <c r="BM252" s="728"/>
      <c r="BN252" s="728"/>
      <c r="BO252" s="728"/>
      <c r="BP252" s="728"/>
      <c r="BS252" s="728"/>
      <c r="BV252" s="728"/>
      <c r="BY252" s="728"/>
      <c r="CB252" s="728"/>
      <c r="CE252" s="728"/>
      <c r="CH252" s="728"/>
      <c r="CK252" s="728"/>
      <c r="CO252" s="728"/>
      <c r="CV252" s="728"/>
      <c r="CY252" s="728"/>
      <c r="DB252" s="728"/>
      <c r="DE252" s="728"/>
      <c r="DH252" s="728"/>
      <c r="DK252" s="728"/>
      <c r="DN252" s="728"/>
      <c r="DQ252" s="728"/>
      <c r="DT252" s="728"/>
      <c r="DW252" s="728"/>
      <c r="DZ252" s="728"/>
      <c r="EC252" s="728"/>
      <c r="EF252" s="728"/>
      <c r="EI252" s="728"/>
    </row>
    <row r="253" spans="1:139">
      <c r="A253" s="727">
        <f t="shared" si="0"/>
        <v>151.00000000000003</v>
      </c>
      <c r="B253" s="727">
        <f t="shared" si="1"/>
        <v>70.40000000000002</v>
      </c>
      <c r="C253" s="727">
        <f t="shared" si="2"/>
        <v>80.600000000000009</v>
      </c>
      <c r="E253" s="728">
        <v>42418</v>
      </c>
      <c r="F253" s="727">
        <v>1.44</v>
      </c>
      <c r="H253" s="728">
        <v>42419</v>
      </c>
      <c r="I253" s="727">
        <v>2.246</v>
      </c>
      <c r="K253" s="728">
        <v>42419</v>
      </c>
      <c r="L253" s="727">
        <v>2.95</v>
      </c>
      <c r="O253" s="728">
        <v>42409</v>
      </c>
      <c r="P253" s="727">
        <v>1767.45</v>
      </c>
      <c r="R253" s="728">
        <v>42408</v>
      </c>
      <c r="S253" s="727">
        <v>16027.05</v>
      </c>
      <c r="U253" s="728">
        <v>42030</v>
      </c>
      <c r="V253" s="727">
        <v>10798.33</v>
      </c>
      <c r="X253" s="728">
        <v>42031</v>
      </c>
      <c r="Y253" s="727">
        <v>20645.82</v>
      </c>
      <c r="AA253" s="728">
        <v>42033</v>
      </c>
      <c r="AB253" s="727">
        <v>4631.43</v>
      </c>
      <c r="AD253" s="728">
        <v>42018</v>
      </c>
      <c r="AE253" s="727">
        <v>16795.96</v>
      </c>
      <c r="AG253" s="728">
        <v>41079</v>
      </c>
      <c r="AH253" s="727">
        <v>5.1100000000000003</v>
      </c>
      <c r="AJ253" s="728">
        <v>41080</v>
      </c>
      <c r="AK253" s="727">
        <v>0.65700000000000003</v>
      </c>
      <c r="AM253" s="728">
        <v>41079</v>
      </c>
      <c r="AN253" s="727">
        <v>0.46784999999999999</v>
      </c>
      <c r="AP253" s="728">
        <v>41079</v>
      </c>
      <c r="AQ253" s="727">
        <v>9.5000000000000001E-2</v>
      </c>
      <c r="AS253" s="728">
        <v>42418</v>
      </c>
      <c r="AT253" s="727">
        <v>1230.8699999999999</v>
      </c>
      <c r="AV253" s="728">
        <v>42418</v>
      </c>
      <c r="AW253" s="727">
        <v>41.39</v>
      </c>
      <c r="BL253" s="728"/>
      <c r="BM253" s="728"/>
      <c r="BN253" s="728"/>
      <c r="BO253" s="728"/>
      <c r="BP253" s="728"/>
      <c r="BS253" s="728"/>
      <c r="BV253" s="728"/>
      <c r="BY253" s="728"/>
      <c r="CB253" s="728"/>
      <c r="CE253" s="728"/>
      <c r="CH253" s="728"/>
      <c r="CK253" s="728"/>
      <c r="CO253" s="728"/>
      <c r="CV253" s="728"/>
      <c r="CY253" s="728"/>
      <c r="DB253" s="728"/>
      <c r="DE253" s="728"/>
      <c r="DH253" s="728"/>
      <c r="DK253" s="728"/>
      <c r="DN253" s="728"/>
      <c r="DQ253" s="728"/>
      <c r="DT253" s="728"/>
      <c r="DW253" s="728"/>
      <c r="DZ253" s="728"/>
      <c r="EC253" s="728"/>
      <c r="EF253" s="728"/>
      <c r="EI253" s="728"/>
    </row>
    <row r="254" spans="1:139">
      <c r="A254" s="727">
        <f t="shared" si="0"/>
        <v>150.69999999999999</v>
      </c>
      <c r="B254" s="727">
        <f t="shared" si="1"/>
        <v>73.400000000000006</v>
      </c>
      <c r="C254" s="727">
        <f t="shared" si="2"/>
        <v>77.3</v>
      </c>
      <c r="E254" s="728">
        <v>42417</v>
      </c>
      <c r="F254" s="727">
        <v>1.4530000000000001</v>
      </c>
      <c r="H254" s="728">
        <v>42418</v>
      </c>
      <c r="I254" s="727">
        <v>2.226</v>
      </c>
      <c r="K254" s="728">
        <v>42418</v>
      </c>
      <c r="L254" s="727">
        <v>2.96</v>
      </c>
      <c r="O254" s="728">
        <v>42408</v>
      </c>
      <c r="P254" s="727">
        <v>1769.71</v>
      </c>
      <c r="R254" s="728">
        <v>42405</v>
      </c>
      <c r="S254" s="727">
        <v>16204.97</v>
      </c>
      <c r="U254" s="728">
        <v>42027</v>
      </c>
      <c r="V254" s="727">
        <v>10649.58</v>
      </c>
      <c r="X254" s="728">
        <v>42030</v>
      </c>
      <c r="Y254" s="727">
        <v>20756.72</v>
      </c>
      <c r="AA254" s="728">
        <v>42032</v>
      </c>
      <c r="AB254" s="727">
        <v>4610.9399999999996</v>
      </c>
      <c r="AD254" s="728">
        <v>42017</v>
      </c>
      <c r="AE254" s="727">
        <v>17087.71</v>
      </c>
      <c r="AG254" s="728">
        <v>41078</v>
      </c>
      <c r="AH254" s="727">
        <v>5.1100000000000003</v>
      </c>
      <c r="AJ254" s="728">
        <v>41079</v>
      </c>
      <c r="AK254" s="727">
        <v>0.65700000000000003</v>
      </c>
      <c r="AM254" s="728">
        <v>41078</v>
      </c>
      <c r="AN254" s="727">
        <v>0.46784999999999999</v>
      </c>
      <c r="AP254" s="728">
        <v>41078</v>
      </c>
      <c r="AQ254" s="727">
        <v>9.5000000000000001E-2</v>
      </c>
      <c r="AS254" s="728">
        <v>42417</v>
      </c>
      <c r="AT254" s="727">
        <v>1208.5</v>
      </c>
      <c r="AV254" s="728">
        <v>42417</v>
      </c>
      <c r="AW254" s="727">
        <v>41.85</v>
      </c>
      <c r="BL254" s="728"/>
      <c r="BM254" s="728"/>
      <c r="BN254" s="728"/>
      <c r="BO254" s="728"/>
      <c r="BP254" s="728"/>
      <c r="BS254" s="728"/>
      <c r="BV254" s="728"/>
      <c r="BY254" s="728"/>
      <c r="CB254" s="728"/>
      <c r="CE254" s="728"/>
      <c r="CH254" s="728"/>
      <c r="CK254" s="728"/>
      <c r="CO254" s="728"/>
      <c r="CV254" s="728"/>
      <c r="CY254" s="728"/>
      <c r="DB254" s="728"/>
      <c r="DE254" s="728"/>
      <c r="DH254" s="728"/>
      <c r="DK254" s="728"/>
      <c r="DN254" s="728"/>
      <c r="DQ254" s="728"/>
      <c r="DT254" s="728"/>
      <c r="DW254" s="728"/>
      <c r="DZ254" s="728"/>
      <c r="EC254" s="728"/>
      <c r="EF254" s="728"/>
      <c r="EI254" s="728"/>
    </row>
    <row r="255" spans="1:139">
      <c r="A255" s="727">
        <f t="shared" si="0"/>
        <v>154.39999999999998</v>
      </c>
      <c r="B255" s="727">
        <f t="shared" si="1"/>
        <v>75</v>
      </c>
      <c r="C255" s="727">
        <f t="shared" si="2"/>
        <v>79.399999999999977</v>
      </c>
      <c r="E255" s="728">
        <v>42416</v>
      </c>
      <c r="F255" s="727">
        <v>1.474</v>
      </c>
      <c r="H255" s="728">
        <v>42417</v>
      </c>
      <c r="I255" s="727">
        <v>2.2679999999999998</v>
      </c>
      <c r="K255" s="728">
        <v>42417</v>
      </c>
      <c r="L255" s="727">
        <v>3.0179999999999998</v>
      </c>
      <c r="O255" s="728">
        <v>42405</v>
      </c>
      <c r="P255" s="727">
        <v>1790.87</v>
      </c>
      <c r="R255" s="728">
        <v>42404</v>
      </c>
      <c r="S255" s="727">
        <v>16416.580000000002</v>
      </c>
      <c r="U255" s="728">
        <v>42026</v>
      </c>
      <c r="V255" s="727">
        <v>10435.620000000001</v>
      </c>
      <c r="X255" s="728">
        <v>42027</v>
      </c>
      <c r="Y255" s="727">
        <v>20519.75</v>
      </c>
      <c r="AA255" s="728">
        <v>42031</v>
      </c>
      <c r="AB255" s="727">
        <v>4624.21</v>
      </c>
      <c r="AD255" s="728">
        <v>42013</v>
      </c>
      <c r="AE255" s="727">
        <v>17197.73</v>
      </c>
      <c r="AG255" s="728">
        <v>41075</v>
      </c>
      <c r="AH255" s="727">
        <v>5.1100000000000003</v>
      </c>
      <c r="AJ255" s="728">
        <v>41078</v>
      </c>
      <c r="AK255" s="727">
        <v>0.65900000000000003</v>
      </c>
      <c r="AM255" s="728">
        <v>41075</v>
      </c>
      <c r="AN255" s="727">
        <v>0.46784999999999999</v>
      </c>
      <c r="AP255" s="728">
        <v>41075</v>
      </c>
      <c r="AQ255" s="727">
        <v>9.0829999999999994E-2</v>
      </c>
      <c r="AS255" s="728">
        <v>42416</v>
      </c>
      <c r="AT255" s="727">
        <v>1200.44</v>
      </c>
      <c r="AV255" s="728">
        <v>42416</v>
      </c>
      <c r="AW255" s="727">
        <v>39.729999999999997</v>
      </c>
      <c r="BL255" s="728"/>
      <c r="BM255" s="728"/>
      <c r="BN255" s="728"/>
      <c r="BO255" s="728"/>
      <c r="BP255" s="728"/>
      <c r="BS255" s="728"/>
      <c r="BV255" s="728"/>
      <c r="BY255" s="728"/>
      <c r="CB255" s="728"/>
      <c r="CE255" s="728"/>
      <c r="CH255" s="728"/>
      <c r="CK255" s="728"/>
      <c r="CO255" s="728"/>
      <c r="CV255" s="728"/>
      <c r="CY255" s="728"/>
      <c r="DB255" s="728"/>
      <c r="DE255" s="728"/>
      <c r="DH255" s="728"/>
      <c r="DK255" s="728"/>
      <c r="DN255" s="728"/>
      <c r="DQ255" s="728"/>
      <c r="DT255" s="728"/>
      <c r="DW255" s="728"/>
      <c r="DZ255" s="728"/>
      <c r="EC255" s="728"/>
      <c r="EF255" s="728"/>
      <c r="EI255" s="728"/>
    </row>
    <row r="256" spans="1:139">
      <c r="A256" s="727">
        <f t="shared" si="0"/>
        <v>156.9</v>
      </c>
      <c r="B256" s="727">
        <f t="shared" si="1"/>
        <v>76.799999999999983</v>
      </c>
      <c r="C256" s="727">
        <f t="shared" si="2"/>
        <v>80.100000000000023</v>
      </c>
      <c r="E256" s="728">
        <v>42415</v>
      </c>
      <c r="F256" s="727">
        <v>1.468</v>
      </c>
      <c r="H256" s="728">
        <v>42416</v>
      </c>
      <c r="I256" s="727">
        <v>2.2690000000000001</v>
      </c>
      <c r="K256" s="728">
        <v>42416</v>
      </c>
      <c r="L256" s="727">
        <v>3.0369999999999999</v>
      </c>
      <c r="O256" s="728">
        <v>42404</v>
      </c>
      <c r="P256" s="727">
        <v>1788.65</v>
      </c>
      <c r="R256" s="728">
        <v>42403</v>
      </c>
      <c r="S256" s="727">
        <v>16336.66</v>
      </c>
      <c r="U256" s="728">
        <v>42025</v>
      </c>
      <c r="V256" s="727">
        <v>10299.23</v>
      </c>
      <c r="X256" s="728">
        <v>42026</v>
      </c>
      <c r="Y256" s="727">
        <v>20469.740000000002</v>
      </c>
      <c r="AA256" s="728">
        <v>42030</v>
      </c>
      <c r="AB256" s="727">
        <v>4675.13</v>
      </c>
      <c r="AD256" s="728">
        <v>42012</v>
      </c>
      <c r="AE256" s="727">
        <v>17167.099999999999</v>
      </c>
      <c r="AG256" s="728">
        <v>41074</v>
      </c>
      <c r="AH256" s="727">
        <v>5.12</v>
      </c>
      <c r="AJ256" s="728">
        <v>41075</v>
      </c>
      <c r="AK256" s="727">
        <v>0.66200000000000003</v>
      </c>
      <c r="AM256" s="728">
        <v>41074</v>
      </c>
      <c r="AN256" s="727">
        <v>0.46784999999999999</v>
      </c>
      <c r="AP256" s="728">
        <v>41074</v>
      </c>
      <c r="AQ256" s="727">
        <v>9.0829999999999994E-2</v>
      </c>
      <c r="AS256" s="728">
        <v>42415</v>
      </c>
      <c r="AT256" s="727">
        <v>1209.3</v>
      </c>
      <c r="AV256" s="728">
        <v>42415</v>
      </c>
      <c r="AW256" s="727">
        <v>40.840000000000003</v>
      </c>
      <c r="BL256" s="728"/>
      <c r="BM256" s="728"/>
      <c r="BN256" s="728"/>
      <c r="BO256" s="728"/>
      <c r="BP256" s="728"/>
      <c r="BS256" s="728"/>
      <c r="BV256" s="728"/>
      <c r="BY256" s="728"/>
      <c r="CB256" s="728"/>
      <c r="CE256" s="728"/>
      <c r="CH256" s="728"/>
      <c r="CK256" s="728"/>
      <c r="CO256" s="728"/>
      <c r="CV256" s="728"/>
      <c r="CY256" s="728"/>
      <c r="DB256" s="728"/>
      <c r="DE256" s="728"/>
      <c r="DH256" s="728"/>
      <c r="DK256" s="728"/>
      <c r="DN256" s="728"/>
      <c r="DQ256" s="728"/>
      <c r="DT256" s="728"/>
      <c r="DW256" s="728"/>
      <c r="DZ256" s="728"/>
      <c r="EC256" s="728"/>
      <c r="EF256" s="728"/>
      <c r="EI256" s="728"/>
    </row>
    <row r="257" spans="1:139">
      <c r="A257" s="727">
        <f t="shared" si="0"/>
        <v>156.1</v>
      </c>
      <c r="B257" s="727">
        <f t="shared" si="1"/>
        <v>78.999999999999957</v>
      </c>
      <c r="C257" s="727">
        <f t="shared" si="2"/>
        <v>77.100000000000037</v>
      </c>
      <c r="E257" s="728">
        <v>42412</v>
      </c>
      <c r="F257" s="727">
        <v>1.4769999999999999</v>
      </c>
      <c r="H257" s="728">
        <v>42415</v>
      </c>
      <c r="I257" s="727">
        <v>2.2480000000000002</v>
      </c>
      <c r="K257" s="728">
        <v>42415</v>
      </c>
      <c r="L257" s="727">
        <v>3.0379999999999998</v>
      </c>
      <c r="O257" s="728">
        <v>42403</v>
      </c>
      <c r="P257" s="727">
        <v>1739.08</v>
      </c>
      <c r="R257" s="728">
        <v>42402</v>
      </c>
      <c r="S257" s="727">
        <v>16153.54</v>
      </c>
      <c r="U257" s="728">
        <v>42024</v>
      </c>
      <c r="V257" s="727">
        <v>10257.129999999999</v>
      </c>
      <c r="X257" s="728">
        <v>42025</v>
      </c>
      <c r="Y257" s="727">
        <v>19981.41</v>
      </c>
      <c r="AA257" s="728">
        <v>42027</v>
      </c>
      <c r="AB257" s="727">
        <v>4640.6899999999996</v>
      </c>
      <c r="AD257" s="728">
        <v>42011</v>
      </c>
      <c r="AE257" s="727">
        <v>16885.330000000002</v>
      </c>
      <c r="AG257" s="728">
        <v>41073</v>
      </c>
      <c r="AH257" s="727">
        <v>5.12</v>
      </c>
      <c r="AJ257" s="728">
        <v>41074</v>
      </c>
      <c r="AK257" s="727">
        <v>0.66300000000000003</v>
      </c>
      <c r="AM257" s="728">
        <v>41073</v>
      </c>
      <c r="AN257" s="727">
        <v>0.46784999999999999</v>
      </c>
      <c r="AP257" s="728">
        <v>41073</v>
      </c>
      <c r="AQ257" s="727">
        <v>9.0829999999999994E-2</v>
      </c>
      <c r="AS257" s="728">
        <v>42412</v>
      </c>
      <c r="AT257" s="727">
        <v>1237.97</v>
      </c>
      <c r="AV257" s="728">
        <v>42412</v>
      </c>
      <c r="AW257" s="727">
        <v>41.04</v>
      </c>
      <c r="BL257" s="728"/>
      <c r="BM257" s="728"/>
      <c r="BN257" s="728"/>
      <c r="BO257" s="728"/>
      <c r="BP257" s="728"/>
      <c r="BS257" s="728"/>
      <c r="BV257" s="728"/>
      <c r="BY257" s="728"/>
      <c r="CB257" s="728"/>
      <c r="CE257" s="728"/>
      <c r="CH257" s="728"/>
      <c r="CK257" s="728"/>
      <c r="CO257" s="728"/>
      <c r="CV257" s="728"/>
      <c r="CY257" s="728"/>
      <c r="DB257" s="728"/>
      <c r="DE257" s="728"/>
      <c r="DH257" s="728"/>
      <c r="DK257" s="728"/>
      <c r="DN257" s="728"/>
      <c r="DQ257" s="728"/>
      <c r="DT257" s="728"/>
      <c r="DW257" s="728"/>
      <c r="DZ257" s="728"/>
      <c r="EC257" s="728"/>
      <c r="EF257" s="728"/>
      <c r="EI257" s="728"/>
    </row>
    <row r="258" spans="1:139">
      <c r="A258" s="727">
        <f t="shared" si="0"/>
        <v>157.29999999999998</v>
      </c>
      <c r="B258" s="727">
        <f t="shared" si="1"/>
        <v>79.899999999999991</v>
      </c>
      <c r="C258" s="727">
        <f t="shared" si="2"/>
        <v>77.400000000000006</v>
      </c>
      <c r="E258" s="728">
        <v>42411</v>
      </c>
      <c r="F258" s="727">
        <v>1.4929999999999999</v>
      </c>
      <c r="H258" s="728">
        <v>42412</v>
      </c>
      <c r="I258" s="727">
        <v>2.2669999999999999</v>
      </c>
      <c r="K258" s="728">
        <v>42412</v>
      </c>
      <c r="L258" s="727">
        <v>3.0659999999999998</v>
      </c>
      <c r="O258" s="728">
        <v>42402</v>
      </c>
      <c r="P258" s="727">
        <v>1731.64</v>
      </c>
      <c r="R258" s="728">
        <v>42401</v>
      </c>
      <c r="S258" s="727">
        <v>16449.18</v>
      </c>
      <c r="U258" s="728">
        <v>42023</v>
      </c>
      <c r="V258" s="727">
        <v>10242.35</v>
      </c>
      <c r="X258" s="728">
        <v>42024</v>
      </c>
      <c r="Y258" s="727">
        <v>19658.66</v>
      </c>
      <c r="AA258" s="728">
        <v>42026</v>
      </c>
      <c r="AB258" s="727">
        <v>4552.8</v>
      </c>
      <c r="AD258" s="728">
        <v>42010</v>
      </c>
      <c r="AE258" s="727">
        <v>16883.189999999999</v>
      </c>
      <c r="AG258" s="728">
        <v>41072</v>
      </c>
      <c r="AH258" s="727">
        <v>5.1100000000000003</v>
      </c>
      <c r="AJ258" s="728">
        <v>41073</v>
      </c>
      <c r="AK258" s="727">
        <v>0.66200000000000003</v>
      </c>
      <c r="AM258" s="728">
        <v>41072</v>
      </c>
      <c r="AN258" s="727">
        <v>0.46784999999999999</v>
      </c>
      <c r="AP258" s="728">
        <v>41072</v>
      </c>
      <c r="AQ258" s="727">
        <v>9.0829999999999994E-2</v>
      </c>
      <c r="AS258" s="728">
        <v>42411</v>
      </c>
      <c r="AT258" s="727">
        <v>1246.7</v>
      </c>
      <c r="AV258" s="728">
        <v>42411</v>
      </c>
      <c r="AW258" s="727">
        <v>38.21</v>
      </c>
      <c r="BL258" s="728"/>
      <c r="BM258" s="728"/>
      <c r="BN258" s="728"/>
      <c r="BO258" s="728"/>
      <c r="BP258" s="728"/>
      <c r="BS258" s="728"/>
      <c r="BV258" s="728"/>
      <c r="BY258" s="728"/>
      <c r="CB258" s="728"/>
      <c r="CE258" s="728"/>
      <c r="CH258" s="728"/>
      <c r="CK258" s="728"/>
      <c r="CO258" s="728"/>
      <c r="CV258" s="728"/>
      <c r="CY258" s="728"/>
      <c r="DB258" s="728"/>
      <c r="DE258" s="728"/>
      <c r="DH258" s="728"/>
      <c r="DK258" s="728"/>
      <c r="DN258" s="728"/>
      <c r="DQ258" s="728"/>
      <c r="DT258" s="728"/>
      <c r="DW258" s="728"/>
      <c r="DZ258" s="728"/>
      <c r="EC258" s="728"/>
      <c r="EF258" s="728"/>
      <c r="EI258" s="728"/>
    </row>
    <row r="259" spans="1:139">
      <c r="A259" s="727">
        <f t="shared" si="0"/>
        <v>159.60000000000002</v>
      </c>
      <c r="B259" s="727">
        <f t="shared" si="1"/>
        <v>77.099999999999994</v>
      </c>
      <c r="C259" s="727">
        <f t="shared" si="2"/>
        <v>82.500000000000014</v>
      </c>
      <c r="E259" s="728">
        <v>42410</v>
      </c>
      <c r="F259" s="727">
        <v>1.4969999999999999</v>
      </c>
      <c r="H259" s="728">
        <v>42411</v>
      </c>
      <c r="I259" s="727">
        <v>2.3220000000000001</v>
      </c>
      <c r="K259" s="728">
        <v>42411</v>
      </c>
      <c r="L259" s="727">
        <v>3.093</v>
      </c>
      <c r="O259" s="728">
        <v>42401</v>
      </c>
      <c r="P259" s="727">
        <v>1777.54</v>
      </c>
      <c r="R259" s="728">
        <v>42398</v>
      </c>
      <c r="S259" s="727">
        <v>16466.3</v>
      </c>
      <c r="U259" s="728">
        <v>42020</v>
      </c>
      <c r="V259" s="727">
        <v>10167.77</v>
      </c>
      <c r="X259" s="728">
        <v>42023</v>
      </c>
      <c r="Y259" s="727">
        <v>19480.53</v>
      </c>
      <c r="AA259" s="728">
        <v>42025</v>
      </c>
      <c r="AB259" s="727">
        <v>4484.82</v>
      </c>
      <c r="AD259" s="728">
        <v>42009</v>
      </c>
      <c r="AE259" s="727">
        <v>17408.71</v>
      </c>
      <c r="AG259" s="728">
        <v>41071</v>
      </c>
      <c r="AH259" s="727">
        <v>5.12</v>
      </c>
      <c r="AJ259" s="728">
        <v>41072</v>
      </c>
      <c r="AK259" s="727">
        <v>0.66100000000000003</v>
      </c>
      <c r="AM259" s="728">
        <v>41071</v>
      </c>
      <c r="AN259" s="727">
        <v>0.46784999999999999</v>
      </c>
      <c r="AP259" s="728">
        <v>41071</v>
      </c>
      <c r="AQ259" s="727">
        <v>9.1670000000000001E-2</v>
      </c>
      <c r="AS259" s="728">
        <v>42410</v>
      </c>
      <c r="AT259" s="727">
        <v>1197.1199999999999</v>
      </c>
      <c r="AV259" s="728">
        <v>42410</v>
      </c>
      <c r="AW259" s="727">
        <v>38.619999999999997</v>
      </c>
      <c r="BL259" s="728"/>
      <c r="BM259" s="728"/>
      <c r="BN259" s="728"/>
      <c r="BO259" s="728"/>
      <c r="BP259" s="728"/>
      <c r="BS259" s="728"/>
      <c r="BV259" s="728"/>
      <c r="BY259" s="728"/>
      <c r="CB259" s="728"/>
      <c r="CE259" s="728"/>
      <c r="CH259" s="728"/>
      <c r="CK259" s="728"/>
      <c r="CO259" s="728"/>
      <c r="CV259" s="728"/>
      <c r="CY259" s="728"/>
      <c r="DB259" s="728"/>
      <c r="DE259" s="728"/>
      <c r="DH259" s="728"/>
      <c r="DK259" s="728"/>
      <c r="DN259" s="728"/>
      <c r="DQ259" s="728"/>
      <c r="DT259" s="728"/>
      <c r="DW259" s="728"/>
      <c r="DZ259" s="728"/>
      <c r="EC259" s="728"/>
      <c r="EF259" s="728"/>
      <c r="EI259" s="728"/>
    </row>
    <row r="260" spans="1:139">
      <c r="A260" s="727">
        <f t="shared" si="0"/>
        <v>160.20000000000005</v>
      </c>
      <c r="B260" s="727">
        <f t="shared" si="1"/>
        <v>78.100000000000009</v>
      </c>
      <c r="C260" s="727">
        <f t="shared" si="2"/>
        <v>82.100000000000023</v>
      </c>
      <c r="E260" s="728">
        <v>42409</v>
      </c>
      <c r="F260" s="727">
        <v>1.5129999999999999</v>
      </c>
      <c r="H260" s="728">
        <v>42410</v>
      </c>
      <c r="I260" s="727">
        <v>2.3340000000000001</v>
      </c>
      <c r="K260" s="728">
        <v>42410</v>
      </c>
      <c r="L260" s="727">
        <v>3.1150000000000002</v>
      </c>
      <c r="O260" s="728">
        <v>42398</v>
      </c>
      <c r="P260" s="727">
        <v>1780.25</v>
      </c>
      <c r="R260" s="728">
        <v>42397</v>
      </c>
      <c r="S260" s="727">
        <v>16069.64</v>
      </c>
      <c r="U260" s="728">
        <v>42019</v>
      </c>
      <c r="V260" s="727">
        <v>10032.61</v>
      </c>
      <c r="X260" s="728">
        <v>42020</v>
      </c>
      <c r="Y260" s="727">
        <v>19254.54</v>
      </c>
      <c r="AA260" s="728">
        <v>42024</v>
      </c>
      <c r="AB260" s="727">
        <v>4446.0200000000004</v>
      </c>
      <c r="AD260" s="728">
        <v>42003</v>
      </c>
      <c r="AE260" s="727">
        <v>17450.77</v>
      </c>
      <c r="AG260" s="728">
        <v>41068</v>
      </c>
      <c r="AH260" s="727">
        <v>5.12</v>
      </c>
      <c r="AJ260" s="728">
        <v>41071</v>
      </c>
      <c r="AK260" s="727">
        <v>0.66100000000000003</v>
      </c>
      <c r="AM260" s="728">
        <v>41068</v>
      </c>
      <c r="AN260" s="727">
        <v>0.46784999999999999</v>
      </c>
      <c r="AP260" s="728">
        <v>41068</v>
      </c>
      <c r="AQ260" s="727">
        <v>9.1670000000000001E-2</v>
      </c>
      <c r="AS260" s="728">
        <v>42409</v>
      </c>
      <c r="AT260" s="727">
        <v>1189.1300000000001</v>
      </c>
      <c r="AV260" s="728">
        <v>42409</v>
      </c>
      <c r="AW260" s="727">
        <v>38.18</v>
      </c>
      <c r="BL260" s="728"/>
      <c r="BM260" s="728"/>
      <c r="BN260" s="728"/>
      <c r="BO260" s="728"/>
      <c r="BP260" s="728"/>
      <c r="BS260" s="728"/>
      <c r="BV260" s="728"/>
      <c r="BY260" s="728"/>
      <c r="CB260" s="728"/>
      <c r="CE260" s="728"/>
      <c r="CH260" s="728"/>
      <c r="CK260" s="728"/>
      <c r="CO260" s="728"/>
      <c r="CV260" s="728"/>
      <c r="CY260" s="728"/>
      <c r="DB260" s="728"/>
      <c r="DE260" s="728"/>
      <c r="DH260" s="728"/>
      <c r="DK260" s="728"/>
      <c r="DN260" s="728"/>
      <c r="DQ260" s="728"/>
      <c r="DT260" s="728"/>
      <c r="DW260" s="728"/>
      <c r="DZ260" s="728"/>
      <c r="EC260" s="728"/>
      <c r="EF260" s="728"/>
      <c r="EI260" s="728"/>
    </row>
    <row r="261" spans="1:139">
      <c r="A261" s="727">
        <f t="shared" si="0"/>
        <v>166.29999999999998</v>
      </c>
      <c r="B261" s="727">
        <f t="shared" si="1"/>
        <v>79.400000000000006</v>
      </c>
      <c r="C261" s="727">
        <f t="shared" si="2"/>
        <v>86.899999999999977</v>
      </c>
      <c r="E261" s="728">
        <v>42408</v>
      </c>
      <c r="F261" s="727">
        <v>1.4910000000000001</v>
      </c>
      <c r="H261" s="728">
        <v>42409</v>
      </c>
      <c r="I261" s="727">
        <v>2.36</v>
      </c>
      <c r="K261" s="728">
        <v>42409</v>
      </c>
      <c r="L261" s="727">
        <v>3.1539999999999999</v>
      </c>
      <c r="O261" s="728">
        <v>42397</v>
      </c>
      <c r="P261" s="727">
        <v>1755.39</v>
      </c>
      <c r="R261" s="728">
        <v>42396</v>
      </c>
      <c r="S261" s="727">
        <v>15944.46</v>
      </c>
      <c r="U261" s="728">
        <v>42018</v>
      </c>
      <c r="V261" s="727">
        <v>9817.08</v>
      </c>
      <c r="X261" s="728">
        <v>42019</v>
      </c>
      <c r="Y261" s="727">
        <v>18844.52</v>
      </c>
      <c r="AA261" s="728">
        <v>42023</v>
      </c>
      <c r="AB261" s="727">
        <v>4394.93</v>
      </c>
      <c r="AD261" s="728">
        <v>42002</v>
      </c>
      <c r="AE261" s="727">
        <v>17729.84</v>
      </c>
      <c r="AG261" s="728">
        <v>41066</v>
      </c>
      <c r="AH261" s="727">
        <v>5.12</v>
      </c>
      <c r="AJ261" s="728">
        <v>41068</v>
      </c>
      <c r="AK261" s="727">
        <v>0.66300000000000003</v>
      </c>
      <c r="AM261" s="728">
        <v>41067</v>
      </c>
      <c r="AN261" s="727">
        <v>0.46784999999999999</v>
      </c>
      <c r="AP261" s="728">
        <v>41067</v>
      </c>
      <c r="AQ261" s="727">
        <v>9.1670000000000001E-2</v>
      </c>
      <c r="AS261" s="728">
        <v>42408</v>
      </c>
      <c r="AT261" s="727">
        <v>1189.23</v>
      </c>
      <c r="AV261" s="728">
        <v>42408</v>
      </c>
      <c r="AW261" s="727">
        <v>40.9</v>
      </c>
      <c r="BL261" s="728"/>
      <c r="BM261" s="728"/>
      <c r="BN261" s="728"/>
      <c r="BO261" s="728"/>
      <c r="BP261" s="728"/>
      <c r="BS261" s="728"/>
      <c r="BV261" s="728"/>
      <c r="BY261" s="728"/>
      <c r="CB261" s="728"/>
      <c r="CE261" s="728"/>
      <c r="CH261" s="728"/>
      <c r="CK261" s="728"/>
      <c r="CO261" s="728"/>
      <c r="CV261" s="728"/>
      <c r="CY261" s="728"/>
      <c r="DB261" s="728"/>
      <c r="DE261" s="728"/>
      <c r="DH261" s="728"/>
      <c r="DK261" s="728"/>
      <c r="DN261" s="728"/>
      <c r="DQ261" s="728"/>
      <c r="DT261" s="728"/>
      <c r="DW261" s="728"/>
      <c r="DZ261" s="728"/>
      <c r="EC261" s="728"/>
      <c r="EF261" s="728"/>
      <c r="EI261" s="728"/>
    </row>
    <row r="262" spans="1:139">
      <c r="A262" s="727">
        <f t="shared" si="0"/>
        <v>165.4</v>
      </c>
      <c r="B262" s="727">
        <f t="shared" si="1"/>
        <v>79.099999999999994</v>
      </c>
      <c r="C262" s="727">
        <f t="shared" si="2"/>
        <v>86.300000000000026</v>
      </c>
      <c r="E262" s="728">
        <v>42405</v>
      </c>
      <c r="F262" s="727">
        <v>1.494</v>
      </c>
      <c r="H262" s="728">
        <v>42408</v>
      </c>
      <c r="I262" s="727">
        <v>2.3570000000000002</v>
      </c>
      <c r="K262" s="728">
        <v>42408</v>
      </c>
      <c r="L262" s="727">
        <v>3.1480000000000001</v>
      </c>
      <c r="O262" s="728">
        <v>42396</v>
      </c>
      <c r="P262" s="727">
        <v>1728.84</v>
      </c>
      <c r="R262" s="728">
        <v>42395</v>
      </c>
      <c r="S262" s="727">
        <v>16167.23</v>
      </c>
      <c r="U262" s="728">
        <v>42017</v>
      </c>
      <c r="V262" s="727">
        <v>9941</v>
      </c>
      <c r="X262" s="728">
        <v>42018</v>
      </c>
      <c r="Y262" s="727">
        <v>18410.68</v>
      </c>
      <c r="AA262" s="728">
        <v>42020</v>
      </c>
      <c r="AB262" s="727">
        <v>4379.62</v>
      </c>
      <c r="AD262" s="728">
        <v>41999</v>
      </c>
      <c r="AE262" s="727">
        <v>17818.96</v>
      </c>
      <c r="AG262" s="728">
        <v>41065</v>
      </c>
      <c r="AH262" s="727">
        <v>5.12</v>
      </c>
      <c r="AJ262" s="728">
        <v>41067</v>
      </c>
      <c r="AK262" s="727">
        <v>0.66300000000000003</v>
      </c>
      <c r="AM262" s="728">
        <v>41066</v>
      </c>
      <c r="AN262" s="727">
        <v>0.46784999999999999</v>
      </c>
      <c r="AP262" s="728">
        <v>41066</v>
      </c>
      <c r="AQ262" s="727">
        <v>9.1670000000000001E-2</v>
      </c>
      <c r="AS262" s="728">
        <v>42405</v>
      </c>
      <c r="AT262" s="727">
        <v>1173.4000000000001</v>
      </c>
      <c r="AV262" s="728">
        <v>42405</v>
      </c>
      <c r="AW262" s="727">
        <v>41.64</v>
      </c>
      <c r="BL262" s="728"/>
      <c r="BM262" s="728"/>
      <c r="BN262" s="728"/>
      <c r="BO262" s="728"/>
      <c r="BP262" s="728"/>
      <c r="BS262" s="728"/>
      <c r="BV262" s="728"/>
      <c r="BY262" s="728"/>
      <c r="CB262" s="728"/>
      <c r="CE262" s="728"/>
      <c r="CH262" s="728"/>
      <c r="CK262" s="728"/>
      <c r="CO262" s="728"/>
      <c r="CV262" s="728"/>
      <c r="CY262" s="728"/>
      <c r="DB262" s="728"/>
      <c r="DE262" s="728"/>
      <c r="DH262" s="728"/>
      <c r="DK262" s="728"/>
      <c r="DN262" s="728"/>
      <c r="DQ262" s="728"/>
      <c r="DT262" s="728"/>
      <c r="DW262" s="728"/>
      <c r="DZ262" s="728"/>
      <c r="EC262" s="728"/>
      <c r="EF262" s="728"/>
      <c r="EI262" s="728"/>
    </row>
    <row r="263" spans="1:139">
      <c r="A263" s="727">
        <f t="shared" si="0"/>
        <v>164</v>
      </c>
      <c r="B263" s="727">
        <f t="shared" si="1"/>
        <v>81.400000000000006</v>
      </c>
      <c r="C263" s="727">
        <f t="shared" si="2"/>
        <v>82.600000000000009</v>
      </c>
      <c r="E263" s="728">
        <v>42404</v>
      </c>
      <c r="F263" s="727">
        <v>1.4809999999999999</v>
      </c>
      <c r="H263" s="728">
        <v>42405</v>
      </c>
      <c r="I263" s="727">
        <v>2.3069999999999999</v>
      </c>
      <c r="K263" s="728">
        <v>42405</v>
      </c>
      <c r="L263" s="727">
        <v>3.121</v>
      </c>
      <c r="O263" s="728">
        <v>42395</v>
      </c>
      <c r="P263" s="727">
        <v>1713.36</v>
      </c>
      <c r="R263" s="728">
        <v>42394</v>
      </c>
      <c r="S263" s="727">
        <v>15885.22</v>
      </c>
      <c r="U263" s="728">
        <v>42016</v>
      </c>
      <c r="V263" s="727">
        <v>9781.9</v>
      </c>
      <c r="X263" s="728">
        <v>42017</v>
      </c>
      <c r="Y263" s="727">
        <v>18708.93</v>
      </c>
      <c r="AA263" s="728">
        <v>42019</v>
      </c>
      <c r="AB263" s="727">
        <v>4323.2</v>
      </c>
      <c r="AD263" s="728">
        <v>41998</v>
      </c>
      <c r="AE263" s="727">
        <v>17808.75</v>
      </c>
      <c r="AG263" s="728">
        <v>41064</v>
      </c>
      <c r="AH263" s="727">
        <v>5.1100000000000003</v>
      </c>
      <c r="AJ263" s="728">
        <v>41066</v>
      </c>
      <c r="AK263" s="727">
        <v>0.66300000000000003</v>
      </c>
      <c r="AM263" s="728">
        <v>41061</v>
      </c>
      <c r="AN263" s="727">
        <v>0.46784999999999999</v>
      </c>
      <c r="AP263" s="728">
        <v>41061</v>
      </c>
      <c r="AQ263" s="727">
        <v>9.5829999999999999E-2</v>
      </c>
      <c r="AS263" s="728">
        <v>42404</v>
      </c>
      <c r="AT263" s="727">
        <v>1155.5899999999999</v>
      </c>
      <c r="AV263" s="728">
        <v>42404</v>
      </c>
      <c r="AW263" s="727">
        <v>41.95</v>
      </c>
      <c r="BL263" s="728"/>
      <c r="BM263" s="728"/>
      <c r="BN263" s="728"/>
      <c r="BO263" s="728"/>
      <c r="BP263" s="728"/>
      <c r="BS263" s="728"/>
      <c r="BV263" s="728"/>
      <c r="BY263" s="728"/>
      <c r="CB263" s="728"/>
      <c r="CE263" s="728"/>
      <c r="CH263" s="728"/>
      <c r="CK263" s="728"/>
      <c r="CO263" s="728"/>
      <c r="CV263" s="728"/>
      <c r="CY263" s="728"/>
      <c r="DB263" s="728"/>
      <c r="DE263" s="728"/>
      <c r="DH263" s="728"/>
      <c r="DK263" s="728"/>
      <c r="DN263" s="728"/>
      <c r="DQ263" s="728"/>
      <c r="DT263" s="728"/>
      <c r="DW263" s="728"/>
      <c r="DZ263" s="728"/>
      <c r="EC263" s="728"/>
      <c r="EF263" s="728"/>
      <c r="EI263" s="728"/>
    </row>
    <row r="264" spans="1:139">
      <c r="A264" s="727">
        <f t="shared" si="0"/>
        <v>166.20000000000002</v>
      </c>
      <c r="B264" s="727">
        <f t="shared" si="1"/>
        <v>82.800000000000026</v>
      </c>
      <c r="C264" s="727">
        <f t="shared" si="2"/>
        <v>83.399999999999991</v>
      </c>
      <c r="E264" s="728">
        <v>42403</v>
      </c>
      <c r="F264" s="727">
        <v>1.486</v>
      </c>
      <c r="H264" s="728">
        <v>42404</v>
      </c>
      <c r="I264" s="727">
        <v>2.3199999999999998</v>
      </c>
      <c r="K264" s="728">
        <v>42404</v>
      </c>
      <c r="L264" s="727">
        <v>3.1480000000000001</v>
      </c>
      <c r="O264" s="728">
        <v>42394</v>
      </c>
      <c r="P264" s="727">
        <v>1729.62</v>
      </c>
      <c r="R264" s="728">
        <v>42391</v>
      </c>
      <c r="S264" s="727">
        <v>16093.51</v>
      </c>
      <c r="U264" s="728">
        <v>42013</v>
      </c>
      <c r="V264" s="727">
        <v>9648.5</v>
      </c>
      <c r="X264" s="728">
        <v>42016</v>
      </c>
      <c r="Y264" s="727">
        <v>18349.150000000001</v>
      </c>
      <c r="AA264" s="728">
        <v>42018</v>
      </c>
      <c r="AB264" s="727">
        <v>4223.24</v>
      </c>
      <c r="AD264" s="728">
        <v>41997</v>
      </c>
      <c r="AE264" s="727">
        <v>17854.23</v>
      </c>
      <c r="AG264" s="728">
        <v>41061</v>
      </c>
      <c r="AH264" s="727">
        <v>5.1100000000000003</v>
      </c>
      <c r="AJ264" s="728">
        <v>41065</v>
      </c>
      <c r="AK264" s="727">
        <v>0.66300000000000003</v>
      </c>
      <c r="AM264" s="728">
        <v>41060</v>
      </c>
      <c r="AN264" s="727">
        <v>0.46684999999999999</v>
      </c>
      <c r="AP264" s="728">
        <v>41060</v>
      </c>
      <c r="AQ264" s="727">
        <v>9.7500000000000003E-2</v>
      </c>
      <c r="AS264" s="728">
        <v>42403</v>
      </c>
      <c r="AT264" s="727">
        <v>1142.6300000000001</v>
      </c>
      <c r="AV264" s="728">
        <v>42403</v>
      </c>
      <c r="AW264" s="727">
        <v>42.18</v>
      </c>
      <c r="BL264" s="728"/>
      <c r="BM264" s="728"/>
      <c r="BN264" s="728"/>
      <c r="BO264" s="728"/>
      <c r="BP264" s="728"/>
      <c r="BS264" s="728"/>
      <c r="BV264" s="728"/>
      <c r="BY264" s="728"/>
      <c r="CB264" s="728"/>
      <c r="CE264" s="728"/>
      <c r="CH264" s="728"/>
      <c r="CK264" s="728"/>
      <c r="CO264" s="728"/>
      <c r="CV264" s="728"/>
      <c r="CY264" s="728"/>
      <c r="DB264" s="728"/>
      <c r="DE264" s="728"/>
      <c r="DH264" s="728"/>
      <c r="DK264" s="728"/>
      <c r="DN264" s="728"/>
      <c r="DQ264" s="728"/>
      <c r="DT264" s="728"/>
      <c r="DW264" s="728"/>
      <c r="DZ264" s="728"/>
      <c r="EC264" s="728"/>
      <c r="EF264" s="728"/>
      <c r="EI264" s="728"/>
    </row>
    <row r="265" spans="1:139">
      <c r="A265" s="727">
        <f t="shared" si="0"/>
        <v>166.20000000000002</v>
      </c>
      <c r="B265" s="727">
        <f t="shared" si="1"/>
        <v>83.700000000000017</v>
      </c>
      <c r="C265" s="727">
        <f t="shared" si="2"/>
        <v>82.5</v>
      </c>
      <c r="E265" s="728">
        <v>42402</v>
      </c>
      <c r="F265" s="727">
        <v>1.502</v>
      </c>
      <c r="H265" s="728">
        <v>42403</v>
      </c>
      <c r="I265" s="727">
        <v>2.327</v>
      </c>
      <c r="K265" s="728">
        <v>42403</v>
      </c>
      <c r="L265" s="727">
        <v>3.1640000000000001</v>
      </c>
      <c r="O265" s="728">
        <v>42391</v>
      </c>
      <c r="P265" s="727">
        <v>1727.22</v>
      </c>
      <c r="R265" s="728">
        <v>42390</v>
      </c>
      <c r="S265" s="727">
        <v>15882.68</v>
      </c>
      <c r="U265" s="728">
        <v>42012</v>
      </c>
      <c r="V265" s="727">
        <v>9837.61</v>
      </c>
      <c r="X265" s="728">
        <v>42013</v>
      </c>
      <c r="Y265" s="727">
        <v>18177.09</v>
      </c>
      <c r="AA265" s="728">
        <v>42017</v>
      </c>
      <c r="AB265" s="727">
        <v>4290.28</v>
      </c>
      <c r="AD265" s="728">
        <v>41995</v>
      </c>
      <c r="AE265" s="727">
        <v>17635.14</v>
      </c>
      <c r="AG265" s="728">
        <v>41060</v>
      </c>
      <c r="AH265" s="727">
        <v>5.1100000000000003</v>
      </c>
      <c r="AJ265" s="728">
        <v>41064</v>
      </c>
      <c r="AK265" s="727">
        <v>0.66400000000000003</v>
      </c>
      <c r="AM265" s="728">
        <v>41059</v>
      </c>
      <c r="AN265" s="727">
        <v>0.46684999999999999</v>
      </c>
      <c r="AP265" s="728">
        <v>41059</v>
      </c>
      <c r="AQ265" s="727">
        <v>0.10083</v>
      </c>
      <c r="AS265" s="728">
        <v>42402</v>
      </c>
      <c r="AT265" s="727">
        <v>1129.01</v>
      </c>
      <c r="AV265" s="728">
        <v>42402</v>
      </c>
      <c r="AW265" s="727">
        <v>40.51</v>
      </c>
      <c r="BL265" s="728"/>
      <c r="BM265" s="728"/>
      <c r="BN265" s="728"/>
      <c r="BO265" s="728"/>
      <c r="BP265" s="728"/>
      <c r="BS265" s="728"/>
      <c r="BV265" s="728"/>
      <c r="BY265" s="728"/>
      <c r="CB265" s="728"/>
      <c r="CE265" s="728"/>
      <c r="CH265" s="728"/>
      <c r="CK265" s="728"/>
      <c r="CO265" s="728"/>
      <c r="CV265" s="728"/>
      <c r="CY265" s="728"/>
      <c r="DB265" s="728"/>
      <c r="DE265" s="728"/>
      <c r="DH265" s="728"/>
      <c r="DK265" s="728"/>
      <c r="DN265" s="728"/>
      <c r="DQ265" s="728"/>
      <c r="DT265" s="728"/>
      <c r="DW265" s="728"/>
      <c r="DZ265" s="728"/>
      <c r="EC265" s="728"/>
      <c r="EF265" s="728"/>
      <c r="EI265" s="728"/>
    </row>
    <row r="266" spans="1:139">
      <c r="A266" s="727">
        <f t="shared" si="0"/>
        <v>163.49999999999997</v>
      </c>
      <c r="B266" s="727">
        <f t="shared" si="1"/>
        <v>81.800000000000011</v>
      </c>
      <c r="C266" s="727">
        <f t="shared" si="2"/>
        <v>81.699999999999974</v>
      </c>
      <c r="E266" s="728">
        <v>42401</v>
      </c>
      <c r="F266" s="727">
        <v>1.536</v>
      </c>
      <c r="H266" s="728">
        <v>42402</v>
      </c>
      <c r="I266" s="727">
        <v>2.3529999999999998</v>
      </c>
      <c r="K266" s="728">
        <v>42402</v>
      </c>
      <c r="L266" s="727">
        <v>3.1709999999999998</v>
      </c>
      <c r="O266" s="728">
        <v>42390</v>
      </c>
      <c r="P266" s="727">
        <v>1683.81</v>
      </c>
      <c r="R266" s="728">
        <v>42389</v>
      </c>
      <c r="S266" s="727">
        <v>15766.74</v>
      </c>
      <c r="U266" s="728">
        <v>42011</v>
      </c>
      <c r="V266" s="727">
        <v>9518.18</v>
      </c>
      <c r="X266" s="728">
        <v>42012</v>
      </c>
      <c r="Y266" s="727">
        <v>18791.830000000002</v>
      </c>
      <c r="AA266" s="728">
        <v>42016</v>
      </c>
      <c r="AB266" s="727">
        <v>4228.24</v>
      </c>
      <c r="AD266" s="728">
        <v>41992</v>
      </c>
      <c r="AE266" s="727">
        <v>17621.400000000001</v>
      </c>
      <c r="AG266" s="728">
        <v>41059</v>
      </c>
      <c r="AH266" s="727">
        <v>5.0999999999999996</v>
      </c>
      <c r="AJ266" s="728">
        <v>41061</v>
      </c>
      <c r="AK266" s="727">
        <v>0.66500000000000004</v>
      </c>
      <c r="AM266" s="728">
        <v>41058</v>
      </c>
      <c r="AN266" s="727">
        <v>0.46684999999999999</v>
      </c>
      <c r="AP266" s="728">
        <v>41058</v>
      </c>
      <c r="AQ266" s="727">
        <v>0.10833</v>
      </c>
      <c r="AS266" s="728">
        <v>42401</v>
      </c>
      <c r="AT266" s="727">
        <v>1128.4100000000001</v>
      </c>
      <c r="AV266" s="728">
        <v>42401</v>
      </c>
      <c r="AW266" s="727">
        <v>41.78</v>
      </c>
      <c r="BL266" s="728"/>
      <c r="BM266" s="728"/>
      <c r="BN266" s="728"/>
      <c r="BO266" s="728"/>
      <c r="BP266" s="728"/>
      <c r="BS266" s="728"/>
      <c r="BV266" s="728"/>
      <c r="BY266" s="728"/>
      <c r="CB266" s="728"/>
      <c r="CE266" s="728"/>
      <c r="CH266" s="728"/>
      <c r="CK266" s="728"/>
      <c r="CO266" s="728"/>
      <c r="CV266" s="728"/>
      <c r="CY266" s="728"/>
      <c r="DB266" s="728"/>
      <c r="DE266" s="728"/>
      <c r="DH266" s="728"/>
      <c r="DK266" s="728"/>
      <c r="DN266" s="728"/>
      <c r="DQ266" s="728"/>
      <c r="DT266" s="728"/>
      <c r="DW266" s="728"/>
      <c r="DZ266" s="728"/>
      <c r="EC266" s="728"/>
      <c r="EF266" s="728"/>
      <c r="EI266" s="728"/>
    </row>
    <row r="267" spans="1:139">
      <c r="A267" s="727">
        <f t="shared" si="0"/>
        <v>165.3</v>
      </c>
      <c r="B267" s="727">
        <f t="shared" si="1"/>
        <v>80.2</v>
      </c>
      <c r="C267" s="727">
        <f t="shared" si="2"/>
        <v>85.1</v>
      </c>
      <c r="E267" s="728">
        <v>42398</v>
      </c>
      <c r="F267" s="727">
        <v>1.536</v>
      </c>
      <c r="H267" s="728">
        <v>42401</v>
      </c>
      <c r="I267" s="727">
        <v>2.387</v>
      </c>
      <c r="K267" s="728">
        <v>42401</v>
      </c>
      <c r="L267" s="727">
        <v>3.1890000000000001</v>
      </c>
      <c r="O267" s="728">
        <v>42389</v>
      </c>
      <c r="P267" s="727">
        <v>1674.57</v>
      </c>
      <c r="R267" s="728">
        <v>42388</v>
      </c>
      <c r="S267" s="727">
        <v>16016.02</v>
      </c>
      <c r="U267" s="728">
        <v>42010</v>
      </c>
      <c r="V267" s="727">
        <v>9469.66</v>
      </c>
      <c r="X267" s="728">
        <v>42011</v>
      </c>
      <c r="Y267" s="727">
        <v>18123.45</v>
      </c>
      <c r="AA267" s="728">
        <v>42013</v>
      </c>
      <c r="AB267" s="727">
        <v>4179.07</v>
      </c>
      <c r="AD267" s="728">
        <v>41991</v>
      </c>
      <c r="AE267" s="727">
        <v>17210.05</v>
      </c>
      <c r="AG267" s="728">
        <v>41058</v>
      </c>
      <c r="AH267" s="727">
        <v>5.09</v>
      </c>
      <c r="AJ267" s="728">
        <v>41060</v>
      </c>
      <c r="AK267" s="727">
        <v>0.66800000000000004</v>
      </c>
      <c r="AM267" s="728">
        <v>41057</v>
      </c>
      <c r="AN267" s="727">
        <v>0.46684999999999999</v>
      </c>
      <c r="AP267" s="728">
        <v>41057</v>
      </c>
      <c r="AQ267" s="727">
        <v>0.11333</v>
      </c>
      <c r="AS267" s="728">
        <v>42398</v>
      </c>
      <c r="AT267" s="727">
        <v>1118.21</v>
      </c>
      <c r="AV267" s="728">
        <v>42398</v>
      </c>
      <c r="AW267" s="727">
        <v>43.28</v>
      </c>
      <c r="BL267" s="728"/>
      <c r="BM267" s="728"/>
      <c r="BN267" s="728"/>
      <c r="BO267" s="728"/>
      <c r="BP267" s="728"/>
      <c r="BS267" s="728"/>
      <c r="BV267" s="728"/>
      <c r="BY267" s="728"/>
      <c r="CB267" s="728"/>
      <c r="CE267" s="728"/>
      <c r="CH267" s="728"/>
      <c r="CK267" s="728"/>
      <c r="CO267" s="728"/>
      <c r="CV267" s="728"/>
      <c r="CY267" s="728"/>
      <c r="DB267" s="728"/>
      <c r="DE267" s="728"/>
      <c r="DH267" s="728"/>
      <c r="DK267" s="728"/>
      <c r="DN267" s="728"/>
      <c r="DQ267" s="728"/>
      <c r="DT267" s="728"/>
      <c r="DW267" s="728"/>
      <c r="DZ267" s="728"/>
      <c r="EC267" s="728"/>
      <c r="EF267" s="728"/>
      <c r="EI267" s="728"/>
    </row>
    <row r="268" spans="1:139">
      <c r="A268" s="727">
        <f t="shared" si="0"/>
        <v>157.6</v>
      </c>
      <c r="B268" s="727">
        <f t="shared" si="1"/>
        <v>77.099999999999994</v>
      </c>
      <c r="C268" s="727">
        <f t="shared" si="2"/>
        <v>80.500000000000014</v>
      </c>
      <c r="E268" s="728">
        <v>42397</v>
      </c>
      <c r="F268" s="727">
        <v>1.5680000000000001</v>
      </c>
      <c r="H268" s="728">
        <v>42398</v>
      </c>
      <c r="I268" s="727">
        <v>2.3730000000000002</v>
      </c>
      <c r="K268" s="728">
        <v>42398</v>
      </c>
      <c r="L268" s="727">
        <v>3.1440000000000001</v>
      </c>
      <c r="O268" s="728">
        <v>42388</v>
      </c>
      <c r="P268" s="727">
        <v>1692.52</v>
      </c>
      <c r="R268" s="728">
        <v>42384</v>
      </c>
      <c r="S268" s="727">
        <v>15988.08</v>
      </c>
      <c r="U268" s="728">
        <v>42009</v>
      </c>
      <c r="V268" s="727">
        <v>9473.16</v>
      </c>
      <c r="X268" s="728">
        <v>42010</v>
      </c>
      <c r="Y268" s="727">
        <v>18143.259999999998</v>
      </c>
      <c r="AA268" s="728">
        <v>42012</v>
      </c>
      <c r="AB268" s="727">
        <v>4260.1899999999996</v>
      </c>
      <c r="AD268" s="728">
        <v>41990</v>
      </c>
      <c r="AE268" s="727">
        <v>16819.73</v>
      </c>
      <c r="AG268" s="728">
        <v>41057</v>
      </c>
      <c r="AH268" s="727">
        <v>5.0999999999999996</v>
      </c>
      <c r="AJ268" s="728">
        <v>41059</v>
      </c>
      <c r="AK268" s="727">
        <v>0.67100000000000004</v>
      </c>
      <c r="AM268" s="728">
        <v>41054</v>
      </c>
      <c r="AN268" s="727">
        <v>0.46684999999999999</v>
      </c>
      <c r="AP268" s="728">
        <v>41054</v>
      </c>
      <c r="AQ268" s="727">
        <v>0.11333</v>
      </c>
      <c r="AS268" s="728">
        <v>42397</v>
      </c>
      <c r="AT268" s="727">
        <v>1115.33</v>
      </c>
      <c r="AV268" s="728">
        <v>42397</v>
      </c>
      <c r="AW268" s="727">
        <v>41.79</v>
      </c>
      <c r="BL268" s="728"/>
      <c r="BM268" s="728"/>
      <c r="BN268" s="728"/>
      <c r="BO268" s="728"/>
      <c r="BP268" s="728"/>
      <c r="BS268" s="728"/>
      <c r="BV268" s="728"/>
      <c r="BY268" s="728"/>
      <c r="CB268" s="728"/>
      <c r="CE268" s="728"/>
      <c r="CH268" s="728"/>
      <c r="CK268" s="728"/>
      <c r="CO268" s="728"/>
      <c r="CV268" s="728"/>
      <c r="CY268" s="728"/>
      <c r="DB268" s="728"/>
      <c r="DE268" s="728"/>
      <c r="DH268" s="728"/>
      <c r="DK268" s="728"/>
      <c r="DN268" s="728"/>
      <c r="DQ268" s="728"/>
      <c r="DT268" s="728"/>
      <c r="DW268" s="728"/>
      <c r="DZ268" s="728"/>
      <c r="EC268" s="728"/>
      <c r="EF268" s="728"/>
      <c r="EI268" s="728"/>
    </row>
    <row r="269" spans="1:139">
      <c r="A269" s="727">
        <f t="shared" si="0"/>
        <v>158.80000000000001</v>
      </c>
      <c r="B269" s="727">
        <f t="shared" si="1"/>
        <v>75.59999999999998</v>
      </c>
      <c r="C269" s="727">
        <f t="shared" si="2"/>
        <v>83.200000000000031</v>
      </c>
      <c r="E269" s="728">
        <v>42396</v>
      </c>
      <c r="F269" s="727">
        <v>1.5899999999999999</v>
      </c>
      <c r="H269" s="728">
        <v>42397</v>
      </c>
      <c r="I269" s="727">
        <v>2.4220000000000002</v>
      </c>
      <c r="K269" s="728">
        <v>42397</v>
      </c>
      <c r="L269" s="727">
        <v>3.1779999999999999</v>
      </c>
      <c r="O269" s="728">
        <v>42387</v>
      </c>
      <c r="P269" s="727">
        <v>1679.22</v>
      </c>
      <c r="R269" s="728">
        <v>42383</v>
      </c>
      <c r="S269" s="727">
        <v>16379.05</v>
      </c>
      <c r="U269" s="728">
        <v>42006</v>
      </c>
      <c r="V269" s="727">
        <v>9764.73</v>
      </c>
      <c r="X269" s="728">
        <v>42009</v>
      </c>
      <c r="Y269" s="727">
        <v>18188.439999999999</v>
      </c>
      <c r="AA269" s="728">
        <v>42011</v>
      </c>
      <c r="AB269" s="727">
        <v>4112.7299999999996</v>
      </c>
      <c r="AD269" s="728">
        <v>41989</v>
      </c>
      <c r="AE269" s="727">
        <v>16755.32</v>
      </c>
      <c r="AG269" s="728">
        <v>41054</v>
      </c>
      <c r="AH269" s="727">
        <v>5.09</v>
      </c>
      <c r="AJ269" s="728">
        <v>41058</v>
      </c>
      <c r="AK269" s="727">
        <v>0.67300000000000004</v>
      </c>
      <c r="AM269" s="728">
        <v>41053</v>
      </c>
      <c r="AN269" s="727">
        <v>0.46684999999999999</v>
      </c>
      <c r="AP269" s="728">
        <v>41053</v>
      </c>
      <c r="AQ269" s="727">
        <v>0.11333</v>
      </c>
      <c r="AS269" s="728">
        <v>42396</v>
      </c>
      <c r="AT269" s="727">
        <v>1124.97</v>
      </c>
      <c r="AV269" s="728">
        <v>42396</v>
      </c>
      <c r="AW269" s="727">
        <v>41.07</v>
      </c>
      <c r="BL269" s="728"/>
      <c r="BM269" s="728"/>
      <c r="BN269" s="728"/>
      <c r="BO269" s="728"/>
      <c r="BP269" s="728"/>
      <c r="BS269" s="728"/>
      <c r="BV269" s="728"/>
      <c r="BY269" s="728"/>
      <c r="CB269" s="728"/>
      <c r="CE269" s="728"/>
      <c r="CH269" s="728"/>
      <c r="CK269" s="728"/>
      <c r="CO269" s="728"/>
      <c r="CV269" s="728"/>
      <c r="CY269" s="728"/>
      <c r="DB269" s="728"/>
      <c r="DE269" s="728"/>
      <c r="DH269" s="728"/>
      <c r="DK269" s="728"/>
      <c r="DN269" s="728"/>
      <c r="DQ269" s="728"/>
      <c r="DT269" s="728"/>
      <c r="DW269" s="728"/>
      <c r="DZ269" s="728"/>
      <c r="EC269" s="728"/>
      <c r="EF269" s="728"/>
      <c r="EI269" s="728"/>
    </row>
    <row r="270" spans="1:139">
      <c r="A270" s="727">
        <f t="shared" si="0"/>
        <v>162.9</v>
      </c>
      <c r="B270" s="727">
        <f t="shared" si="1"/>
        <v>74.900000000000006</v>
      </c>
      <c r="C270" s="727">
        <f t="shared" si="2"/>
        <v>87.999999999999986</v>
      </c>
      <c r="E270" s="728">
        <v>42395</v>
      </c>
      <c r="F270" s="727">
        <v>1.5760000000000001</v>
      </c>
      <c r="H270" s="728">
        <v>42396</v>
      </c>
      <c r="I270" s="727">
        <v>2.456</v>
      </c>
      <c r="K270" s="728">
        <v>42396</v>
      </c>
      <c r="L270" s="727">
        <v>3.2050000000000001</v>
      </c>
      <c r="O270" s="728">
        <v>42384</v>
      </c>
      <c r="P270" s="727">
        <v>1734.87</v>
      </c>
      <c r="R270" s="728">
        <v>42382</v>
      </c>
      <c r="S270" s="727">
        <v>16151.41</v>
      </c>
      <c r="U270" s="728">
        <v>42003</v>
      </c>
      <c r="V270" s="727">
        <v>9805.5499999999993</v>
      </c>
      <c r="X270" s="728">
        <v>42006</v>
      </c>
      <c r="Y270" s="727">
        <v>19130.259999999998</v>
      </c>
      <c r="AA270" s="728">
        <v>42010</v>
      </c>
      <c r="AB270" s="727">
        <v>4083.5</v>
      </c>
      <c r="AD270" s="728">
        <v>41988</v>
      </c>
      <c r="AE270" s="727">
        <v>17099.400000000001</v>
      </c>
      <c r="AG270" s="728">
        <v>41053</v>
      </c>
      <c r="AH270" s="727">
        <v>5.09</v>
      </c>
      <c r="AJ270" s="728">
        <v>41057</v>
      </c>
      <c r="AK270" s="727">
        <v>0.67300000000000004</v>
      </c>
      <c r="AM270" s="728">
        <v>41052</v>
      </c>
      <c r="AN270" s="727">
        <v>0.46684999999999999</v>
      </c>
      <c r="AP270" s="728">
        <v>41052</v>
      </c>
      <c r="AQ270" s="727">
        <v>0.11333</v>
      </c>
      <c r="AS270" s="728">
        <v>42395</v>
      </c>
      <c r="AT270" s="727">
        <v>1119.9100000000001</v>
      </c>
      <c r="AV270" s="728">
        <v>42395</v>
      </c>
      <c r="AW270" s="727">
        <v>39.76</v>
      </c>
      <c r="BL270" s="728"/>
      <c r="BM270" s="728"/>
      <c r="BN270" s="728"/>
      <c r="BO270" s="728"/>
      <c r="BP270" s="728"/>
      <c r="BS270" s="728"/>
      <c r="BV270" s="728"/>
      <c r="BY270" s="728"/>
      <c r="CB270" s="728"/>
      <c r="CE270" s="728"/>
      <c r="CH270" s="728"/>
      <c r="CK270" s="728"/>
      <c r="CO270" s="728"/>
      <c r="CV270" s="728"/>
      <c r="CY270" s="728"/>
      <c r="DB270" s="728"/>
      <c r="DE270" s="728"/>
      <c r="DH270" s="728"/>
      <c r="DK270" s="728"/>
      <c r="DN270" s="728"/>
      <c r="DQ270" s="728"/>
      <c r="DT270" s="728"/>
      <c r="DW270" s="728"/>
      <c r="DZ270" s="728"/>
      <c r="EC270" s="728"/>
      <c r="EF270" s="728"/>
      <c r="EI270" s="728"/>
    </row>
    <row r="271" spans="1:139">
      <c r="A271" s="727">
        <f t="shared" si="0"/>
        <v>154.70000000000002</v>
      </c>
      <c r="B271" s="727">
        <f t="shared" si="1"/>
        <v>78.600000000000009</v>
      </c>
      <c r="C271" s="727">
        <f t="shared" si="2"/>
        <v>76.100000000000009</v>
      </c>
      <c r="E271" s="728">
        <v>42394</v>
      </c>
      <c r="F271" s="730">
        <v>1.5209999999999999</v>
      </c>
      <c r="G271" s="731"/>
      <c r="H271" s="728">
        <v>42395</v>
      </c>
      <c r="I271" s="730">
        <v>2.282</v>
      </c>
      <c r="J271" s="731"/>
      <c r="K271" s="728">
        <v>42395</v>
      </c>
      <c r="L271" s="730">
        <v>3.0680000000000001</v>
      </c>
      <c r="M271" s="731"/>
      <c r="O271" s="728">
        <v>42383</v>
      </c>
      <c r="P271" s="727">
        <v>1776.96</v>
      </c>
      <c r="R271" s="728">
        <v>42381</v>
      </c>
      <c r="S271" s="727">
        <v>16516.22</v>
      </c>
      <c r="U271" s="728">
        <v>42002</v>
      </c>
      <c r="V271" s="727">
        <v>9927.1299999999992</v>
      </c>
      <c r="X271" s="728">
        <v>42003</v>
      </c>
      <c r="Y271" s="727">
        <v>19011.96</v>
      </c>
      <c r="AA271" s="728">
        <v>42009</v>
      </c>
      <c r="AB271" s="727">
        <v>4111.3599999999997</v>
      </c>
      <c r="AD271" s="728">
        <v>41985</v>
      </c>
      <c r="AE271" s="727">
        <v>17371.580000000002</v>
      </c>
      <c r="AG271" s="728">
        <v>41052</v>
      </c>
      <c r="AH271" s="727">
        <v>5.09</v>
      </c>
      <c r="AJ271" s="728">
        <v>41054</v>
      </c>
      <c r="AK271" s="727">
        <v>0.67500000000000004</v>
      </c>
      <c r="AM271" s="728">
        <v>41051</v>
      </c>
      <c r="AN271" s="727">
        <v>0.46684999999999999</v>
      </c>
      <c r="AP271" s="728">
        <v>41051</v>
      </c>
      <c r="AQ271" s="727">
        <v>0.11333</v>
      </c>
      <c r="AS271" s="728">
        <v>42394</v>
      </c>
      <c r="AT271" s="727">
        <v>1107.9000000000001</v>
      </c>
      <c r="AV271" s="728">
        <v>42394</v>
      </c>
      <c r="AW271" s="727">
        <v>38.700000000000003</v>
      </c>
      <c r="BL271" s="728"/>
      <c r="BM271" s="728"/>
      <c r="BN271" s="728"/>
      <c r="BO271" s="728"/>
      <c r="BP271" s="728"/>
      <c r="BS271" s="728"/>
      <c r="BV271" s="728"/>
      <c r="BY271" s="728"/>
      <c r="CB271" s="728"/>
      <c r="CE271" s="728"/>
      <c r="CH271" s="728"/>
      <c r="CK271" s="728"/>
      <c r="CO271" s="728"/>
      <c r="CV271" s="728"/>
      <c r="CY271" s="728"/>
      <c r="DB271" s="728"/>
      <c r="DE271" s="728"/>
      <c r="DH271" s="728"/>
      <c r="DK271" s="728"/>
      <c r="DN271" s="728"/>
      <c r="DQ271" s="728"/>
      <c r="DT271" s="728"/>
      <c r="DW271" s="728"/>
      <c r="DZ271" s="728"/>
      <c r="EC271" s="728"/>
      <c r="EF271" s="728"/>
      <c r="EI271" s="728"/>
    </row>
    <row r="272" spans="1:139">
      <c r="A272" s="727">
        <f t="shared" si="0"/>
        <v>164.60000000000002</v>
      </c>
      <c r="B272" s="727">
        <f t="shared" si="1"/>
        <v>79.700000000000017</v>
      </c>
      <c r="C272" s="727">
        <f t="shared" si="2"/>
        <v>84.90000000000002</v>
      </c>
      <c r="E272" s="728">
        <v>42391</v>
      </c>
      <c r="F272" s="727">
        <v>1.4929999999999999</v>
      </c>
      <c r="H272" s="728">
        <v>42394</v>
      </c>
      <c r="I272" s="727">
        <v>2.3420000000000001</v>
      </c>
      <c r="K272" s="728">
        <v>42394</v>
      </c>
      <c r="L272" s="727">
        <v>3.1390000000000002</v>
      </c>
      <c r="O272" s="728">
        <v>42382</v>
      </c>
      <c r="P272" s="727">
        <v>1772.48</v>
      </c>
      <c r="R272" s="728">
        <v>42380</v>
      </c>
      <c r="S272" s="727">
        <v>16398.57</v>
      </c>
      <c r="U272" s="728">
        <v>41996</v>
      </c>
      <c r="V272" s="727">
        <v>9922.11</v>
      </c>
      <c r="X272" s="728">
        <v>42002</v>
      </c>
      <c r="Y272" s="727">
        <v>19130.02</v>
      </c>
      <c r="AA272" s="728">
        <v>42006</v>
      </c>
      <c r="AB272" s="727">
        <v>4252.29</v>
      </c>
      <c r="AD272" s="728">
        <v>41984</v>
      </c>
      <c r="AE272" s="727">
        <v>17257.400000000001</v>
      </c>
      <c r="AG272" s="728">
        <v>41051</v>
      </c>
      <c r="AH272" s="727">
        <v>5.08</v>
      </c>
      <c r="AJ272" s="728">
        <v>41053</v>
      </c>
      <c r="AK272" s="727">
        <v>0.67700000000000005</v>
      </c>
      <c r="AM272" s="728">
        <v>41050</v>
      </c>
      <c r="AN272" s="727">
        <v>0.46684999999999999</v>
      </c>
      <c r="AP272" s="728">
        <v>41050</v>
      </c>
      <c r="AQ272" s="727">
        <v>0.11333</v>
      </c>
      <c r="AS272" s="728">
        <v>42391</v>
      </c>
      <c r="AT272" s="727">
        <v>1097.95</v>
      </c>
      <c r="AV272" s="728">
        <v>42391</v>
      </c>
      <c r="AW272" s="727">
        <v>39.75</v>
      </c>
      <c r="BL272" s="728"/>
      <c r="BM272" s="728"/>
      <c r="BN272" s="728"/>
      <c r="BO272" s="728"/>
      <c r="BP272" s="728"/>
      <c r="BS272" s="728"/>
      <c r="BV272" s="728"/>
      <c r="BY272" s="728"/>
      <c r="CB272" s="728"/>
      <c r="CE272" s="728"/>
      <c r="CH272" s="728"/>
      <c r="CK272" s="728"/>
      <c r="CO272" s="728"/>
      <c r="CV272" s="728"/>
      <c r="CY272" s="728"/>
      <c r="DB272" s="728"/>
      <c r="DE272" s="728"/>
      <c r="DH272" s="728"/>
      <c r="DK272" s="728"/>
      <c r="DN272" s="728"/>
      <c r="DQ272" s="728"/>
      <c r="DT272" s="728"/>
      <c r="DW272" s="728"/>
      <c r="DZ272" s="728"/>
      <c r="EC272" s="728"/>
      <c r="EF272" s="728"/>
      <c r="EI272" s="728"/>
    </row>
    <row r="273" spans="1:139">
      <c r="A273" s="727">
        <f t="shared" si="0"/>
        <v>158.5</v>
      </c>
      <c r="B273" s="727">
        <f t="shared" si="1"/>
        <v>79.400000000000006</v>
      </c>
      <c r="C273" s="727">
        <f t="shared" si="2"/>
        <v>79.099999999999994</v>
      </c>
      <c r="E273" s="728">
        <v>42390</v>
      </c>
      <c r="F273" s="727">
        <v>1.5150000000000001</v>
      </c>
      <c r="H273" s="728">
        <v>42391</v>
      </c>
      <c r="I273" s="727">
        <v>2.306</v>
      </c>
      <c r="K273" s="728">
        <v>42391</v>
      </c>
      <c r="L273" s="727">
        <v>3.1</v>
      </c>
      <c r="O273" s="728">
        <v>42381</v>
      </c>
      <c r="P273" s="727">
        <v>1750.51</v>
      </c>
      <c r="R273" s="728">
        <v>42377</v>
      </c>
      <c r="S273" s="727">
        <v>16346.45</v>
      </c>
      <c r="U273" s="728">
        <v>41995</v>
      </c>
      <c r="V273" s="727">
        <v>9865.76</v>
      </c>
      <c r="X273" s="728">
        <v>41996</v>
      </c>
      <c r="Y273" s="727">
        <v>19352.13</v>
      </c>
      <c r="AA273" s="728">
        <v>42004</v>
      </c>
      <c r="AB273" s="727">
        <v>4272.75</v>
      </c>
      <c r="AD273" s="728">
        <v>41983</v>
      </c>
      <c r="AE273" s="727">
        <v>17412.580000000002</v>
      </c>
      <c r="AG273" s="728">
        <v>41050</v>
      </c>
      <c r="AH273" s="727">
        <v>5.08</v>
      </c>
      <c r="AJ273" s="728">
        <v>41052</v>
      </c>
      <c r="AK273" s="727">
        <v>0.68</v>
      </c>
      <c r="AM273" s="728">
        <v>41047</v>
      </c>
      <c r="AN273" s="727">
        <v>0.46684999999999999</v>
      </c>
      <c r="AP273" s="728">
        <v>41047</v>
      </c>
      <c r="AQ273" s="727">
        <v>0.11167000000000001</v>
      </c>
      <c r="AS273" s="728">
        <v>42390</v>
      </c>
      <c r="AT273" s="727">
        <v>1101.2</v>
      </c>
      <c r="AV273" s="728">
        <v>42390</v>
      </c>
      <c r="AW273" s="727">
        <v>36.44</v>
      </c>
      <c r="BL273" s="728"/>
      <c r="BM273" s="728"/>
      <c r="BN273" s="728"/>
      <c r="BO273" s="728"/>
      <c r="BP273" s="728"/>
      <c r="BS273" s="728"/>
      <c r="BV273" s="728"/>
      <c r="BY273" s="728"/>
      <c r="CB273" s="728"/>
      <c r="CE273" s="728"/>
      <c r="CH273" s="728"/>
      <c r="CK273" s="728"/>
      <c r="CO273" s="728"/>
      <c r="CV273" s="728"/>
      <c r="CY273" s="728"/>
      <c r="DB273" s="728"/>
      <c r="DE273" s="728"/>
      <c r="DH273" s="728"/>
      <c r="DK273" s="728"/>
      <c r="DN273" s="728"/>
      <c r="DQ273" s="728"/>
      <c r="DT273" s="728"/>
      <c r="DW273" s="728"/>
      <c r="DZ273" s="728"/>
      <c r="EC273" s="728"/>
      <c r="EF273" s="728"/>
      <c r="EI273" s="728"/>
    </row>
    <row r="274" spans="1:139">
      <c r="A274" s="727">
        <f t="shared" si="0"/>
        <v>165.49999999999997</v>
      </c>
      <c r="B274" s="727">
        <f t="shared" si="1"/>
        <v>88.599999999999966</v>
      </c>
      <c r="C274" s="727">
        <f t="shared" si="2"/>
        <v>76.900000000000006</v>
      </c>
      <c r="E274" s="728">
        <v>42389</v>
      </c>
      <c r="F274" s="727">
        <v>1.504</v>
      </c>
      <c r="H274" s="728">
        <v>42390</v>
      </c>
      <c r="I274" s="727">
        <v>2.2730000000000001</v>
      </c>
      <c r="K274" s="728">
        <v>42390</v>
      </c>
      <c r="L274" s="727">
        <v>3.1589999999999998</v>
      </c>
      <c r="O274" s="728">
        <v>42380</v>
      </c>
      <c r="P274" s="727">
        <v>1703.78</v>
      </c>
      <c r="R274" s="728">
        <v>42376</v>
      </c>
      <c r="S274" s="727">
        <v>16514.099999999999</v>
      </c>
      <c r="U274" s="728">
        <v>41992</v>
      </c>
      <c r="V274" s="727">
        <v>9786.9599999999991</v>
      </c>
      <c r="X274" s="728">
        <v>41995</v>
      </c>
      <c r="Y274" s="727">
        <v>19074.04</v>
      </c>
      <c r="AA274" s="728">
        <v>42003</v>
      </c>
      <c r="AB274" s="727">
        <v>4245.54</v>
      </c>
      <c r="AD274" s="728">
        <v>41982</v>
      </c>
      <c r="AE274" s="727">
        <v>17813.38</v>
      </c>
      <c r="AG274" s="728">
        <v>41047</v>
      </c>
      <c r="AH274" s="727">
        <v>5.08</v>
      </c>
      <c r="AJ274" s="728">
        <v>41051</v>
      </c>
      <c r="AK274" s="727">
        <v>0.68100000000000005</v>
      </c>
      <c r="AM274" s="728">
        <v>41046</v>
      </c>
      <c r="AN274" s="727">
        <v>0.46684999999999999</v>
      </c>
      <c r="AP274" s="728">
        <v>41046</v>
      </c>
      <c r="AQ274" s="727">
        <v>0.11167000000000001</v>
      </c>
      <c r="AS274" s="728">
        <v>42389</v>
      </c>
      <c r="AT274" s="727">
        <v>1100.92</v>
      </c>
      <c r="AV274" s="728">
        <v>42389</v>
      </c>
      <c r="AW274" s="727">
        <v>35.82</v>
      </c>
      <c r="BL274" s="728"/>
      <c r="BM274" s="728"/>
      <c r="BN274" s="728"/>
      <c r="BO274" s="728"/>
      <c r="BP274" s="728"/>
      <c r="BS274" s="728"/>
      <c r="BV274" s="728"/>
      <c r="BY274" s="728"/>
      <c r="CB274" s="728"/>
      <c r="CE274" s="728"/>
      <c r="CH274" s="728"/>
      <c r="CK274" s="728"/>
      <c r="CO274" s="728"/>
      <c r="CV274" s="728"/>
      <c r="CY274" s="728"/>
      <c r="DB274" s="728"/>
      <c r="DE274" s="728"/>
      <c r="DH274" s="728"/>
      <c r="DK274" s="728"/>
      <c r="DN274" s="728"/>
      <c r="DQ274" s="728"/>
      <c r="DT274" s="728"/>
      <c r="DW274" s="728"/>
      <c r="DZ274" s="728"/>
      <c r="EC274" s="728"/>
      <c r="EF274" s="728"/>
      <c r="EI274" s="728"/>
    </row>
    <row r="275" spans="1:139">
      <c r="A275" s="727">
        <f t="shared" si="0"/>
        <v>167</v>
      </c>
      <c r="B275" s="727">
        <f t="shared" si="1"/>
        <v>88.200000000000017</v>
      </c>
      <c r="C275" s="727">
        <f t="shared" si="2"/>
        <v>78.799999999999983</v>
      </c>
      <c r="E275" s="728">
        <v>42388</v>
      </c>
      <c r="F275" s="727">
        <v>1.496</v>
      </c>
      <c r="H275" s="728">
        <v>42389</v>
      </c>
      <c r="I275" s="727">
        <v>2.2839999999999998</v>
      </c>
      <c r="K275" s="728">
        <v>42389</v>
      </c>
      <c r="L275" s="727">
        <v>3.1659999999999999</v>
      </c>
      <c r="O275" s="728">
        <v>42377</v>
      </c>
      <c r="P275" s="727">
        <v>1725.14</v>
      </c>
      <c r="R275" s="728">
        <v>42375</v>
      </c>
      <c r="S275" s="727">
        <v>16906.509999999998</v>
      </c>
      <c r="U275" s="728">
        <v>41991</v>
      </c>
      <c r="V275" s="727">
        <v>9811.06</v>
      </c>
      <c r="X275" s="728">
        <v>41992</v>
      </c>
      <c r="Y275" s="727">
        <v>18983.830000000002</v>
      </c>
      <c r="AA275" s="728">
        <v>42002</v>
      </c>
      <c r="AB275" s="727">
        <v>4317.93</v>
      </c>
      <c r="AD275" s="728">
        <v>41981</v>
      </c>
      <c r="AE275" s="727">
        <v>17935.64</v>
      </c>
      <c r="AG275" s="728">
        <v>41046</v>
      </c>
      <c r="AH275" s="727">
        <v>5.07</v>
      </c>
      <c r="AJ275" s="728">
        <v>41050</v>
      </c>
      <c r="AK275" s="727">
        <v>0.68200000000000005</v>
      </c>
      <c r="AM275" s="728">
        <v>41045</v>
      </c>
      <c r="AN275" s="727">
        <v>0.46684999999999999</v>
      </c>
      <c r="AP275" s="728">
        <v>41045</v>
      </c>
      <c r="AQ275" s="727">
        <v>0.11167000000000001</v>
      </c>
      <c r="AS275" s="728">
        <v>42388</v>
      </c>
      <c r="AT275" s="727">
        <v>1087.4100000000001</v>
      </c>
      <c r="AV275" s="728">
        <v>42388</v>
      </c>
      <c r="AW275" s="727">
        <v>36.42</v>
      </c>
      <c r="BL275" s="728"/>
      <c r="BM275" s="728"/>
      <c r="BN275" s="728"/>
      <c r="BO275" s="728"/>
      <c r="BP275" s="728"/>
      <c r="BS275" s="728"/>
      <c r="BV275" s="728"/>
      <c r="BY275" s="728"/>
      <c r="CB275" s="728"/>
      <c r="CE275" s="728"/>
      <c r="CH275" s="728"/>
      <c r="CK275" s="728"/>
      <c r="CO275" s="728"/>
      <c r="CV275" s="728"/>
      <c r="CY275" s="728"/>
      <c r="DB275" s="728"/>
      <c r="DE275" s="728"/>
      <c r="DH275" s="728"/>
      <c r="DK275" s="728"/>
      <c r="DN275" s="728"/>
      <c r="DQ275" s="728"/>
      <c r="DT275" s="728"/>
      <c r="DW275" s="728"/>
      <c r="DZ275" s="728"/>
      <c r="EC275" s="728"/>
      <c r="EF275" s="728"/>
      <c r="EI275" s="728"/>
    </row>
    <row r="276" spans="1:139">
      <c r="A276" s="727">
        <f t="shared" si="0"/>
        <v>161.49999999999997</v>
      </c>
      <c r="B276" s="727">
        <f t="shared" si="1"/>
        <v>85.799999999999969</v>
      </c>
      <c r="C276" s="727">
        <f t="shared" si="2"/>
        <v>75.700000000000017</v>
      </c>
      <c r="E276" s="728">
        <v>42387</v>
      </c>
      <c r="F276" s="727">
        <v>1.5150000000000001</v>
      </c>
      <c r="H276" s="728">
        <v>42388</v>
      </c>
      <c r="I276" s="727">
        <v>2.2720000000000002</v>
      </c>
      <c r="K276" s="728">
        <v>42388</v>
      </c>
      <c r="L276" s="727">
        <v>3.13</v>
      </c>
      <c r="O276" s="728">
        <v>42376</v>
      </c>
      <c r="P276" s="727">
        <v>1745.46</v>
      </c>
      <c r="R276" s="728">
        <v>42374</v>
      </c>
      <c r="S276" s="727">
        <v>17158.66</v>
      </c>
      <c r="U276" s="728">
        <v>41990</v>
      </c>
      <c r="V276" s="727">
        <v>9544.43</v>
      </c>
      <c r="X276" s="728">
        <v>41991</v>
      </c>
      <c r="Y276" s="727">
        <v>19060.990000000002</v>
      </c>
      <c r="AA276" s="728">
        <v>41997</v>
      </c>
      <c r="AB276" s="727">
        <v>4295.8500000000004</v>
      </c>
      <c r="AD276" s="728">
        <v>41978</v>
      </c>
      <c r="AE276" s="727">
        <v>17920.45</v>
      </c>
      <c r="AG276" s="728">
        <v>41045</v>
      </c>
      <c r="AH276" s="727">
        <v>5.07</v>
      </c>
      <c r="AJ276" s="728">
        <v>41047</v>
      </c>
      <c r="AK276" s="727">
        <v>0.68400000000000005</v>
      </c>
      <c r="AM276" s="728">
        <v>41044</v>
      </c>
      <c r="AN276" s="727">
        <v>0.46584999999999999</v>
      </c>
      <c r="AP276" s="728">
        <v>41044</v>
      </c>
      <c r="AQ276" s="727">
        <v>0.11167000000000001</v>
      </c>
      <c r="AS276" s="728">
        <v>42387</v>
      </c>
      <c r="AT276" s="727">
        <v>1089.68</v>
      </c>
      <c r="AV276" s="728">
        <v>42387</v>
      </c>
      <c r="AW276" s="727">
        <v>36.07</v>
      </c>
      <c r="BL276" s="728"/>
      <c r="BM276" s="728"/>
      <c r="BN276" s="728"/>
      <c r="BO276" s="728"/>
      <c r="BP276" s="728"/>
      <c r="BS276" s="728"/>
      <c r="BV276" s="728"/>
      <c r="BY276" s="728"/>
      <c r="CB276" s="728"/>
      <c r="CE276" s="728"/>
      <c r="CH276" s="728"/>
      <c r="CK276" s="728"/>
      <c r="CO276" s="728"/>
      <c r="CV276" s="728"/>
      <c r="CY276" s="728"/>
      <c r="DB276" s="728"/>
      <c r="DE276" s="728"/>
      <c r="DH276" s="728"/>
      <c r="DK276" s="728"/>
      <c r="DN276" s="728"/>
      <c r="DQ276" s="728"/>
      <c r="DT276" s="728"/>
      <c r="DW276" s="728"/>
      <c r="DZ276" s="728"/>
      <c r="EC276" s="728"/>
      <c r="EF276" s="728"/>
      <c r="EI276" s="728"/>
    </row>
    <row r="277" spans="1:139">
      <c r="A277" s="727">
        <f t="shared" si="0"/>
        <v>174.1</v>
      </c>
      <c r="B277" s="727">
        <f t="shared" si="1"/>
        <v>88.899999999999977</v>
      </c>
      <c r="C277" s="727">
        <f t="shared" si="2"/>
        <v>85.2</v>
      </c>
      <c r="E277" s="728">
        <v>42384</v>
      </c>
      <c r="F277" s="727">
        <v>1.4650000000000001</v>
      </c>
      <c r="H277" s="728">
        <v>42387</v>
      </c>
      <c r="I277" s="727">
        <v>2.3170000000000002</v>
      </c>
      <c r="K277" s="728">
        <v>42387</v>
      </c>
      <c r="L277" s="727">
        <v>3.206</v>
      </c>
      <c r="O277" s="728">
        <v>42374</v>
      </c>
      <c r="P277" s="727">
        <v>1792.01</v>
      </c>
      <c r="R277" s="728">
        <v>42373</v>
      </c>
      <c r="S277" s="727">
        <v>17148.939999999999</v>
      </c>
      <c r="U277" s="728">
        <v>41989</v>
      </c>
      <c r="V277" s="727">
        <v>9563.89</v>
      </c>
      <c r="X277" s="728">
        <v>41990</v>
      </c>
      <c r="Y277" s="727">
        <v>18569.03</v>
      </c>
      <c r="AA277" s="728">
        <v>41996</v>
      </c>
      <c r="AB277" s="727">
        <v>4314.97</v>
      </c>
      <c r="AD277" s="728">
        <v>41977</v>
      </c>
      <c r="AE277" s="727">
        <v>17887.21</v>
      </c>
      <c r="AG277" s="728">
        <v>41044</v>
      </c>
      <c r="AH277" s="727">
        <v>5.0599999999999996</v>
      </c>
      <c r="AJ277" s="728">
        <v>41046</v>
      </c>
      <c r="AK277" s="727">
        <v>0.68600000000000005</v>
      </c>
      <c r="AM277" s="728">
        <v>41043</v>
      </c>
      <c r="AN277" s="727">
        <v>0.46584999999999999</v>
      </c>
      <c r="AP277" s="728">
        <v>41043</v>
      </c>
      <c r="AQ277" s="727">
        <v>0.11167000000000001</v>
      </c>
      <c r="AS277" s="728">
        <v>42384</v>
      </c>
      <c r="AT277" s="727">
        <v>1088.8800000000001</v>
      </c>
      <c r="AV277" s="728">
        <v>42384</v>
      </c>
      <c r="AW277" s="727">
        <v>37.08</v>
      </c>
      <c r="BL277" s="728"/>
      <c r="BM277" s="728"/>
      <c r="BN277" s="728"/>
      <c r="BO277" s="728"/>
      <c r="BP277" s="728"/>
      <c r="BS277" s="728"/>
      <c r="BV277" s="728"/>
      <c r="BY277" s="728"/>
      <c r="CB277" s="728"/>
      <c r="CE277" s="728"/>
      <c r="CH277" s="728"/>
      <c r="CK277" s="728"/>
      <c r="CO277" s="728"/>
      <c r="CV277" s="728"/>
      <c r="CY277" s="728"/>
      <c r="DB277" s="728"/>
      <c r="DE277" s="728"/>
      <c r="DH277" s="728"/>
      <c r="DK277" s="728"/>
      <c r="DN277" s="728"/>
      <c r="DQ277" s="728"/>
      <c r="DT277" s="728"/>
      <c r="DW277" s="728"/>
      <c r="DZ277" s="728"/>
      <c r="EC277" s="728"/>
      <c r="EF277" s="728"/>
      <c r="EI277" s="728"/>
    </row>
    <row r="278" spans="1:139">
      <c r="A278" s="727">
        <f t="shared" si="0"/>
        <v>156.80000000000001</v>
      </c>
      <c r="B278" s="727">
        <f t="shared" si="1"/>
        <v>81.5</v>
      </c>
      <c r="C278" s="727">
        <f t="shared" si="2"/>
        <v>75.300000000000011</v>
      </c>
      <c r="E278" s="728">
        <v>42383</v>
      </c>
      <c r="F278" s="727">
        <v>1.4159999999999999</v>
      </c>
      <c r="H278" s="728">
        <v>42384</v>
      </c>
      <c r="I278" s="727">
        <v>2.169</v>
      </c>
      <c r="K278" s="728">
        <v>42384</v>
      </c>
      <c r="L278" s="727">
        <v>2.984</v>
      </c>
      <c r="O278" s="728">
        <v>42373</v>
      </c>
      <c r="P278" s="727">
        <v>1804.42</v>
      </c>
      <c r="R278" s="728">
        <v>42369</v>
      </c>
      <c r="S278" s="727">
        <v>17425.03</v>
      </c>
      <c r="U278" s="728">
        <v>41988</v>
      </c>
      <c r="V278" s="727">
        <v>9334.01</v>
      </c>
      <c r="X278" s="728">
        <v>41989</v>
      </c>
      <c r="Y278" s="727">
        <v>18670.05</v>
      </c>
      <c r="AA278" s="728">
        <v>41995</v>
      </c>
      <c r="AB278" s="727">
        <v>4254.43</v>
      </c>
      <c r="AD278" s="728">
        <v>41976</v>
      </c>
      <c r="AE278" s="727">
        <v>17720.43</v>
      </c>
      <c r="AG278" s="728">
        <v>41043</v>
      </c>
      <c r="AH278" s="727">
        <v>5.0599999999999996</v>
      </c>
      <c r="AJ278" s="728">
        <v>41045</v>
      </c>
      <c r="AK278" s="727">
        <v>0.68500000000000005</v>
      </c>
      <c r="AM278" s="728">
        <v>41040</v>
      </c>
      <c r="AN278" s="727">
        <v>0.46684999999999999</v>
      </c>
      <c r="AP278" s="728">
        <v>41040</v>
      </c>
      <c r="AQ278" s="727">
        <v>0.11167000000000001</v>
      </c>
      <c r="AS278" s="728">
        <v>42383</v>
      </c>
      <c r="AT278" s="727">
        <v>1078.3800000000001</v>
      </c>
      <c r="AV278" s="728">
        <v>42383</v>
      </c>
      <c r="AW278" s="727">
        <v>39.200000000000003</v>
      </c>
      <c r="BL278" s="728"/>
      <c r="BM278" s="728"/>
      <c r="BN278" s="728"/>
      <c r="BO278" s="728"/>
      <c r="BP278" s="728"/>
      <c r="BS278" s="728"/>
      <c r="BV278" s="728"/>
      <c r="BY278" s="728"/>
      <c r="CB278" s="728"/>
      <c r="CE278" s="728"/>
      <c r="CH278" s="728"/>
      <c r="CK278" s="728"/>
      <c r="CO278" s="728"/>
      <c r="CV278" s="728"/>
      <c r="CY278" s="728"/>
      <c r="DB278" s="728"/>
      <c r="DE278" s="728"/>
      <c r="DH278" s="728"/>
      <c r="DK278" s="728"/>
      <c r="DN278" s="728"/>
      <c r="DQ278" s="728"/>
      <c r="DT278" s="728"/>
      <c r="DW278" s="728"/>
      <c r="DZ278" s="728"/>
      <c r="EC278" s="728"/>
      <c r="EF278" s="728"/>
      <c r="EI278" s="728"/>
    </row>
    <row r="279" spans="1:139">
      <c r="A279" s="727">
        <f t="shared" si="0"/>
        <v>148.99999999999997</v>
      </c>
      <c r="B279" s="727">
        <f t="shared" si="1"/>
        <v>82.2</v>
      </c>
      <c r="C279" s="727">
        <f t="shared" si="2"/>
        <v>66.799999999999969</v>
      </c>
      <c r="E279" s="728">
        <v>42382</v>
      </c>
      <c r="F279" s="727">
        <v>1.3980000000000001</v>
      </c>
      <c r="H279" s="728">
        <v>42383</v>
      </c>
      <c r="I279" s="727">
        <v>2.0659999999999998</v>
      </c>
      <c r="K279" s="728">
        <v>42383</v>
      </c>
      <c r="L279" s="727">
        <v>2.8879999999999999</v>
      </c>
      <c r="O279" s="728">
        <v>42368</v>
      </c>
      <c r="P279" s="727">
        <v>1859.15</v>
      </c>
      <c r="R279" s="728">
        <v>42368</v>
      </c>
      <c r="S279" s="727">
        <v>17603.87</v>
      </c>
      <c r="U279" s="728">
        <v>41985</v>
      </c>
      <c r="V279" s="727">
        <v>9594.73</v>
      </c>
      <c r="X279" s="728">
        <v>41988</v>
      </c>
      <c r="Y279" s="727">
        <v>18078.97</v>
      </c>
      <c r="AA279" s="728">
        <v>41992</v>
      </c>
      <c r="AB279" s="727">
        <v>4241.6499999999996</v>
      </c>
      <c r="AD279" s="728">
        <v>41975</v>
      </c>
      <c r="AE279" s="727">
        <v>17663.22</v>
      </c>
      <c r="AG279" s="728">
        <v>41040</v>
      </c>
      <c r="AH279" s="727">
        <v>5.0599999999999996</v>
      </c>
      <c r="AJ279" s="728">
        <v>41044</v>
      </c>
      <c r="AK279" s="727">
        <v>0.68700000000000006</v>
      </c>
      <c r="AM279" s="728">
        <v>41039</v>
      </c>
      <c r="AN279" s="727">
        <v>0.46684999999999999</v>
      </c>
      <c r="AP279" s="728">
        <v>41039</v>
      </c>
      <c r="AQ279" s="727">
        <v>0.11167000000000001</v>
      </c>
      <c r="AS279" s="728">
        <v>42382</v>
      </c>
      <c r="AT279" s="727">
        <v>1093.5899999999999</v>
      </c>
      <c r="AV279" s="728">
        <v>42382</v>
      </c>
      <c r="AW279" s="727">
        <v>38.94</v>
      </c>
      <c r="BL279" s="728"/>
      <c r="BM279" s="728"/>
      <c r="BN279" s="728"/>
      <c r="BO279" s="728"/>
      <c r="BP279" s="728"/>
      <c r="BS279" s="728"/>
      <c r="BV279" s="728"/>
      <c r="BY279" s="728"/>
      <c r="CB279" s="728"/>
      <c r="CE279" s="728"/>
      <c r="CH279" s="728"/>
      <c r="CK279" s="728"/>
      <c r="CO279" s="728"/>
      <c r="CV279" s="728"/>
      <c r="CY279" s="728"/>
      <c r="DB279" s="728"/>
      <c r="DE279" s="728"/>
      <c r="DH279" s="728"/>
      <c r="DK279" s="728"/>
      <c r="DN279" s="728"/>
      <c r="DQ279" s="728"/>
      <c r="DT279" s="728"/>
      <c r="DW279" s="728"/>
      <c r="DZ279" s="728"/>
      <c r="EC279" s="728"/>
      <c r="EF279" s="728"/>
      <c r="EI279" s="728"/>
    </row>
    <row r="280" spans="1:139">
      <c r="A280" s="727">
        <f t="shared" si="0"/>
        <v>150</v>
      </c>
      <c r="B280" s="727">
        <f t="shared" si="1"/>
        <v>86.3</v>
      </c>
      <c r="C280" s="727">
        <f t="shared" si="2"/>
        <v>63.7</v>
      </c>
      <c r="E280" s="728">
        <v>42381</v>
      </c>
      <c r="F280" s="727">
        <v>1.3460000000000001</v>
      </c>
      <c r="H280" s="728">
        <v>42382</v>
      </c>
      <c r="I280" s="727">
        <v>1.9830000000000001</v>
      </c>
      <c r="K280" s="728">
        <v>42382</v>
      </c>
      <c r="L280" s="727">
        <v>2.8460000000000001</v>
      </c>
      <c r="O280" s="728">
        <v>42367</v>
      </c>
      <c r="P280" s="727">
        <v>1893.32</v>
      </c>
      <c r="R280" s="728">
        <v>42367</v>
      </c>
      <c r="S280" s="727">
        <v>17720.98</v>
      </c>
      <c r="U280" s="728">
        <v>41984</v>
      </c>
      <c r="V280" s="727">
        <v>9862.5300000000007</v>
      </c>
      <c r="X280" s="728">
        <v>41985</v>
      </c>
      <c r="Y280" s="727">
        <v>18600.830000000002</v>
      </c>
      <c r="AA280" s="728">
        <v>41991</v>
      </c>
      <c r="AB280" s="727">
        <v>4249.49</v>
      </c>
      <c r="AD280" s="728">
        <v>41974</v>
      </c>
      <c r="AE280" s="727">
        <v>17590.099999999999</v>
      </c>
      <c r="AG280" s="728">
        <v>41206</v>
      </c>
      <c r="AH280" s="727">
        <v>4.75</v>
      </c>
      <c r="AJ280" s="728">
        <v>41206</v>
      </c>
      <c r="AK280" s="727">
        <v>0.20200000000000001</v>
      </c>
      <c r="AM280" s="728">
        <v>41206</v>
      </c>
      <c r="AN280" s="727">
        <v>0.31424999999999997</v>
      </c>
      <c r="AP280" s="728">
        <v>41206</v>
      </c>
      <c r="AQ280" s="727">
        <v>3.4000000000000002E-2</v>
      </c>
      <c r="AS280" s="728">
        <v>42381</v>
      </c>
      <c r="AT280" s="727">
        <v>1086.56</v>
      </c>
      <c r="AV280" s="728">
        <v>42381</v>
      </c>
      <c r="AW280" s="727">
        <v>40.03</v>
      </c>
      <c r="BL280" s="728"/>
      <c r="BM280" s="728"/>
      <c r="BN280" s="728"/>
      <c r="BO280" s="728"/>
      <c r="BP280" s="728"/>
      <c r="BS280" s="728"/>
      <c r="BV280" s="728"/>
      <c r="BY280" s="728"/>
      <c r="CB280" s="728"/>
      <c r="CE280" s="728"/>
      <c r="CH280" s="728"/>
      <c r="CK280" s="728"/>
      <c r="CO280" s="728"/>
      <c r="CV280" s="728"/>
      <c r="CY280" s="728"/>
      <c r="DB280" s="728"/>
      <c r="DE280" s="728"/>
      <c r="DH280" s="728"/>
      <c r="DK280" s="728"/>
      <c r="DN280" s="728"/>
      <c r="DQ280" s="728"/>
      <c r="DT280" s="728"/>
      <c r="DW280" s="728"/>
      <c r="DZ280" s="728"/>
      <c r="EC280" s="728"/>
      <c r="EF280" s="728"/>
      <c r="EI280" s="728"/>
    </row>
    <row r="281" spans="1:139">
      <c r="A281" s="727">
        <f t="shared" si="0"/>
        <v>144.6</v>
      </c>
      <c r="B281" s="727">
        <f t="shared" si="1"/>
        <v>87.299999999999983</v>
      </c>
      <c r="C281" s="727">
        <f t="shared" si="2"/>
        <v>57.300000000000018</v>
      </c>
      <c r="E281" s="728">
        <v>42380</v>
      </c>
      <c r="F281" s="727">
        <v>1.43</v>
      </c>
      <c r="H281" s="728">
        <v>42381</v>
      </c>
      <c r="I281" s="727">
        <v>2.0030000000000001</v>
      </c>
      <c r="K281" s="728">
        <v>42381</v>
      </c>
      <c r="L281" s="727">
        <v>2.8759999999999999</v>
      </c>
      <c r="O281" s="728">
        <v>42366</v>
      </c>
      <c r="P281" s="727">
        <v>1876.33</v>
      </c>
      <c r="R281" s="728">
        <v>42366</v>
      </c>
      <c r="S281" s="727">
        <v>17528.27</v>
      </c>
      <c r="U281" s="728">
        <v>41983</v>
      </c>
      <c r="V281" s="727">
        <v>9799.73</v>
      </c>
      <c r="X281" s="728">
        <v>41984</v>
      </c>
      <c r="Y281" s="727">
        <v>19201.07</v>
      </c>
      <c r="AA281" s="728">
        <v>41990</v>
      </c>
      <c r="AB281" s="727">
        <v>4111.91</v>
      </c>
      <c r="AD281" s="728">
        <v>41971</v>
      </c>
      <c r="AE281" s="727">
        <v>17459.849999999999</v>
      </c>
      <c r="AG281" s="728">
        <v>41205</v>
      </c>
      <c r="AH281" s="727">
        <v>4.76</v>
      </c>
      <c r="AJ281" s="728">
        <v>41205</v>
      </c>
      <c r="AK281" s="727">
        <v>0.20300000000000001</v>
      </c>
      <c r="AM281" s="728">
        <v>41205</v>
      </c>
      <c r="AN281" s="727">
        <v>0.31524999999999997</v>
      </c>
      <c r="AP281" s="728">
        <v>41205</v>
      </c>
      <c r="AQ281" s="727">
        <v>3.5999999999999997E-2</v>
      </c>
      <c r="AS281" s="728">
        <v>42380</v>
      </c>
      <c r="AT281" s="727">
        <v>1094.2</v>
      </c>
      <c r="AV281" s="728">
        <v>42380</v>
      </c>
      <c r="AW281" s="727">
        <v>41.27</v>
      </c>
      <c r="BL281" s="728"/>
      <c r="BM281" s="728"/>
      <c r="BN281" s="728"/>
      <c r="BO281" s="728"/>
      <c r="BP281" s="728"/>
      <c r="BS281" s="728"/>
      <c r="BV281" s="728"/>
      <c r="BY281" s="728"/>
      <c r="CB281" s="728"/>
      <c r="CE281" s="728"/>
      <c r="CH281" s="728"/>
      <c r="CK281" s="728"/>
      <c r="CO281" s="728"/>
      <c r="CV281" s="728"/>
      <c r="CY281" s="728"/>
      <c r="DB281" s="728"/>
      <c r="DE281" s="728"/>
      <c r="DH281" s="728"/>
      <c r="DK281" s="728"/>
      <c r="DN281" s="728"/>
      <c r="DQ281" s="728"/>
      <c r="DT281" s="728"/>
      <c r="DW281" s="728"/>
      <c r="DZ281" s="728"/>
      <c r="EC281" s="728"/>
      <c r="EF281" s="728"/>
      <c r="EI281" s="728"/>
    </row>
    <row r="282" spans="1:139">
      <c r="A282" s="727">
        <f t="shared" si="0"/>
        <v>150.69999999999999</v>
      </c>
      <c r="B282" s="727">
        <f t="shared" si="1"/>
        <v>80.699999999999989</v>
      </c>
      <c r="C282" s="727">
        <f t="shared" si="2"/>
        <v>70</v>
      </c>
      <c r="E282" s="728">
        <v>42377</v>
      </c>
      <c r="F282" s="727">
        <v>1.4330000000000001</v>
      </c>
      <c r="H282" s="728">
        <v>42380</v>
      </c>
      <c r="I282" s="727">
        <v>2.133</v>
      </c>
      <c r="K282" s="728">
        <v>42380</v>
      </c>
      <c r="L282" s="727">
        <v>2.94</v>
      </c>
      <c r="O282" s="728">
        <v>42361</v>
      </c>
      <c r="P282" s="727">
        <v>1879.75</v>
      </c>
      <c r="R282" s="728">
        <v>42362</v>
      </c>
      <c r="S282" s="727">
        <v>17552.169999999998</v>
      </c>
      <c r="U282" s="728">
        <v>41982</v>
      </c>
      <c r="V282" s="727">
        <v>9793.7099999999991</v>
      </c>
      <c r="X282" s="728">
        <v>41983</v>
      </c>
      <c r="Y282" s="727">
        <v>19217.689999999999</v>
      </c>
      <c r="AA282" s="728">
        <v>41989</v>
      </c>
      <c r="AB282" s="727">
        <v>4093.2</v>
      </c>
      <c r="AD282" s="728">
        <v>41970</v>
      </c>
      <c r="AE282" s="727">
        <v>17248.5</v>
      </c>
      <c r="AG282" s="728">
        <v>41204</v>
      </c>
      <c r="AH282" s="727">
        <v>4.7699999999999996</v>
      </c>
      <c r="AJ282" s="728">
        <v>41204</v>
      </c>
      <c r="AK282" s="727">
        <v>0.20399999999999999</v>
      </c>
      <c r="AM282" s="728">
        <v>41204</v>
      </c>
      <c r="AN282" s="727">
        <v>0.31574999999999998</v>
      </c>
      <c r="AP282" s="728">
        <v>41204</v>
      </c>
      <c r="AQ282" s="727">
        <v>3.6999999999999998E-2</v>
      </c>
      <c r="AS282" s="728">
        <v>42377</v>
      </c>
      <c r="AT282" s="727">
        <v>1104.1500000000001</v>
      </c>
      <c r="AV282" s="728">
        <v>42377</v>
      </c>
      <c r="AW282" s="727">
        <v>43.2</v>
      </c>
      <c r="BL282" s="728"/>
      <c r="BM282" s="728"/>
      <c r="BN282" s="728"/>
      <c r="BO282" s="728"/>
      <c r="BP282" s="728"/>
      <c r="BS282" s="728"/>
      <c r="BV282" s="728"/>
      <c r="BY282" s="728"/>
      <c r="CB282" s="728"/>
      <c r="CE282" s="728"/>
      <c r="CH282" s="728"/>
      <c r="CK282" s="728"/>
      <c r="CO282" s="728"/>
      <c r="CV282" s="728"/>
      <c r="CY282" s="728"/>
      <c r="DB282" s="728"/>
      <c r="DE282" s="728"/>
      <c r="DH282" s="728"/>
      <c r="DK282" s="728"/>
      <c r="DN282" s="728"/>
      <c r="DQ282" s="728"/>
      <c r="DT282" s="728"/>
      <c r="DW282" s="728"/>
      <c r="DZ282" s="728"/>
      <c r="EC282" s="728"/>
      <c r="EF282" s="728"/>
      <c r="EI282" s="728"/>
    </row>
    <row r="283" spans="1:139">
      <c r="A283" s="727">
        <f t="shared" si="0"/>
        <v>144.70000000000002</v>
      </c>
      <c r="B283" s="727">
        <f t="shared" si="1"/>
        <v>74.699999999999989</v>
      </c>
      <c r="C283" s="727">
        <f t="shared" si="2"/>
        <v>70.000000000000014</v>
      </c>
      <c r="E283" s="728">
        <v>42376</v>
      </c>
      <c r="F283" s="727">
        <v>1.4849999999999999</v>
      </c>
      <c r="H283" s="728">
        <v>42377</v>
      </c>
      <c r="I283" s="727">
        <v>2.1850000000000001</v>
      </c>
      <c r="K283" s="728">
        <v>42377</v>
      </c>
      <c r="L283" s="727">
        <v>2.9319999999999999</v>
      </c>
      <c r="O283" s="728">
        <v>42360</v>
      </c>
      <c r="P283" s="727">
        <v>1873.78</v>
      </c>
      <c r="R283" s="728">
        <v>42361</v>
      </c>
      <c r="S283" s="727">
        <v>17602.61</v>
      </c>
      <c r="U283" s="728">
        <v>41981</v>
      </c>
      <c r="V283" s="727">
        <v>10014.99</v>
      </c>
      <c r="X283" s="728">
        <v>41982</v>
      </c>
      <c r="Y283" s="727">
        <v>19390</v>
      </c>
      <c r="AA283" s="728">
        <v>41988</v>
      </c>
      <c r="AB283" s="727">
        <v>4005.38</v>
      </c>
      <c r="AD283" s="728">
        <v>41969</v>
      </c>
      <c r="AE283" s="727">
        <v>17383.580000000002</v>
      </c>
      <c r="AG283" s="728">
        <v>41201</v>
      </c>
      <c r="AH283" s="727">
        <v>4.78</v>
      </c>
      <c r="AJ283" s="728">
        <v>41201</v>
      </c>
      <c r="AK283" s="727">
        <v>0.20399999999999999</v>
      </c>
      <c r="AM283" s="728">
        <v>41201</v>
      </c>
      <c r="AN283" s="727">
        <v>0.31724999999999998</v>
      </c>
      <c r="AP283" s="728">
        <v>41201</v>
      </c>
      <c r="AQ283" s="727">
        <v>3.6999999999999998E-2</v>
      </c>
      <c r="AS283" s="728">
        <v>42376</v>
      </c>
      <c r="AT283" s="727">
        <v>1108.97</v>
      </c>
      <c r="AV283" s="728">
        <v>42376</v>
      </c>
      <c r="AW283" s="727">
        <v>43.26</v>
      </c>
      <c r="BL283" s="728"/>
      <c r="BM283" s="728"/>
      <c r="BN283" s="728"/>
      <c r="BO283" s="728"/>
      <c r="BP283" s="728"/>
      <c r="BS283" s="728"/>
      <c r="BV283" s="728"/>
      <c r="BY283" s="728"/>
      <c r="CB283" s="728"/>
      <c r="CE283" s="728"/>
      <c r="CH283" s="728"/>
      <c r="CK283" s="728"/>
      <c r="CO283" s="728"/>
      <c r="CV283" s="728"/>
      <c r="CY283" s="728"/>
      <c r="DB283" s="728"/>
      <c r="DE283" s="728"/>
      <c r="DH283" s="728"/>
      <c r="DK283" s="728"/>
      <c r="DN283" s="728"/>
      <c r="DQ283" s="728"/>
      <c r="DT283" s="728"/>
      <c r="DW283" s="728"/>
      <c r="DZ283" s="728"/>
      <c r="EC283" s="728"/>
      <c r="EF283" s="728"/>
      <c r="EI283" s="728"/>
    </row>
    <row r="284" spans="1:139">
      <c r="A284" s="727">
        <f t="shared" si="0"/>
        <v>139.20000000000002</v>
      </c>
      <c r="B284" s="727">
        <f t="shared" si="1"/>
        <v>74.800000000000026</v>
      </c>
      <c r="C284" s="727">
        <f t="shared" si="2"/>
        <v>64.399999999999991</v>
      </c>
      <c r="E284" s="728">
        <v>42375</v>
      </c>
      <c r="F284" s="727">
        <v>1.587</v>
      </c>
      <c r="H284" s="728">
        <v>42376</v>
      </c>
      <c r="I284" s="727">
        <v>2.2309999999999999</v>
      </c>
      <c r="K284" s="728">
        <v>42376</v>
      </c>
      <c r="L284" s="727">
        <v>2.9790000000000001</v>
      </c>
      <c r="O284" s="728">
        <v>42359</v>
      </c>
      <c r="P284" s="727">
        <v>1866.19</v>
      </c>
      <c r="R284" s="728">
        <v>42360</v>
      </c>
      <c r="S284" s="727">
        <v>17417.27</v>
      </c>
      <c r="U284" s="728">
        <v>41978</v>
      </c>
      <c r="V284" s="727">
        <v>10087.120000000001</v>
      </c>
      <c r="X284" s="728">
        <v>41981</v>
      </c>
      <c r="Y284" s="727">
        <v>19951.150000000001</v>
      </c>
      <c r="AA284" s="728">
        <v>41985</v>
      </c>
      <c r="AB284" s="727">
        <v>4108.93</v>
      </c>
      <c r="AD284" s="728">
        <v>41968</v>
      </c>
      <c r="AE284" s="727">
        <v>17407.62</v>
      </c>
      <c r="AG284" s="728">
        <v>41200</v>
      </c>
      <c r="AH284" s="727">
        <v>4.78</v>
      </c>
      <c r="AJ284" s="728">
        <v>41200</v>
      </c>
      <c r="AK284" s="727">
        <v>0.20499999999999999</v>
      </c>
      <c r="AM284" s="728">
        <v>41200</v>
      </c>
      <c r="AN284" s="727">
        <v>0.31874999999999998</v>
      </c>
      <c r="AP284" s="728">
        <v>41200</v>
      </c>
      <c r="AQ284" s="727">
        <v>3.6999999999999998E-2</v>
      </c>
      <c r="AS284" s="728">
        <v>42375</v>
      </c>
      <c r="AT284" s="727">
        <v>1093.67</v>
      </c>
      <c r="AV284" s="728">
        <v>42375</v>
      </c>
      <c r="AW284" s="727">
        <v>43.95</v>
      </c>
      <c r="BL284" s="728"/>
      <c r="BM284" s="728"/>
      <c r="BN284" s="728"/>
      <c r="BO284" s="728"/>
      <c r="BP284" s="728"/>
      <c r="BS284" s="728"/>
      <c r="BV284" s="728"/>
      <c r="BY284" s="728"/>
      <c r="CB284" s="728"/>
      <c r="CE284" s="728"/>
      <c r="CH284" s="728"/>
      <c r="CK284" s="728"/>
      <c r="CO284" s="728"/>
      <c r="CV284" s="728"/>
      <c r="CY284" s="728"/>
      <c r="DB284" s="728"/>
      <c r="DE284" s="728"/>
      <c r="DH284" s="728"/>
      <c r="DK284" s="728"/>
      <c r="DN284" s="728"/>
      <c r="DQ284" s="728"/>
      <c r="DT284" s="728"/>
      <c r="DW284" s="728"/>
      <c r="DZ284" s="728"/>
      <c r="EC284" s="728"/>
      <c r="EF284" s="728"/>
      <c r="EI284" s="728"/>
    </row>
    <row r="285" spans="1:139">
      <c r="A285" s="727">
        <f t="shared" si="0"/>
        <v>136.30000000000001</v>
      </c>
      <c r="B285" s="727">
        <f t="shared" si="1"/>
        <v>73.200000000000017</v>
      </c>
      <c r="C285" s="727">
        <f t="shared" si="2"/>
        <v>63.1</v>
      </c>
      <c r="E285" s="728">
        <v>42374</v>
      </c>
      <c r="F285" s="727">
        <v>1.587</v>
      </c>
      <c r="H285" s="728">
        <v>42375</v>
      </c>
      <c r="I285" s="727">
        <v>2.218</v>
      </c>
      <c r="K285" s="728">
        <v>42375</v>
      </c>
      <c r="L285" s="727">
        <v>2.95</v>
      </c>
      <c r="O285" s="728">
        <v>42356</v>
      </c>
      <c r="P285" s="727">
        <v>1858.87</v>
      </c>
      <c r="R285" s="728">
        <v>42359</v>
      </c>
      <c r="S285" s="727">
        <v>17251.62</v>
      </c>
      <c r="U285" s="728">
        <v>41977</v>
      </c>
      <c r="V285" s="727">
        <v>9851.35</v>
      </c>
      <c r="X285" s="728">
        <v>41978</v>
      </c>
      <c r="Y285" s="727">
        <v>20087.23</v>
      </c>
      <c r="AA285" s="728">
        <v>41984</v>
      </c>
      <c r="AB285" s="727">
        <v>4225.8599999999997</v>
      </c>
      <c r="AD285" s="728">
        <v>41964</v>
      </c>
      <c r="AE285" s="727">
        <v>17357.509999999998</v>
      </c>
      <c r="AG285" s="728">
        <v>41199</v>
      </c>
      <c r="AH285" s="727">
        <v>4.79</v>
      </c>
      <c r="AJ285" s="728">
        <v>41199</v>
      </c>
      <c r="AK285" s="727">
        <v>0.20699999999999999</v>
      </c>
      <c r="AM285" s="728">
        <v>41199</v>
      </c>
      <c r="AN285" s="727">
        <v>0.32074999999999998</v>
      </c>
      <c r="AP285" s="728">
        <v>41199</v>
      </c>
      <c r="AQ285" s="727">
        <v>3.6999999999999998E-2</v>
      </c>
      <c r="AS285" s="728">
        <v>42374</v>
      </c>
      <c r="AT285" s="727">
        <v>1077.68</v>
      </c>
      <c r="AV285" s="728">
        <v>42374</v>
      </c>
      <c r="AW285" s="727">
        <v>45.72</v>
      </c>
      <c r="BL285" s="728"/>
      <c r="BM285" s="728"/>
      <c r="BN285" s="728"/>
      <c r="BO285" s="728"/>
      <c r="BP285" s="728"/>
      <c r="BS285" s="728"/>
      <c r="BV285" s="728"/>
      <c r="BY285" s="728"/>
      <c r="CB285" s="728"/>
      <c r="CE285" s="728"/>
      <c r="CH285" s="728"/>
      <c r="CK285" s="728"/>
      <c r="CO285" s="728"/>
      <c r="CV285" s="728"/>
      <c r="CY285" s="728"/>
      <c r="DB285" s="728"/>
      <c r="DE285" s="728"/>
      <c r="DH285" s="728"/>
      <c r="DK285" s="728"/>
      <c r="DN285" s="728"/>
      <c r="DQ285" s="728"/>
      <c r="DT285" s="728"/>
      <c r="DW285" s="728"/>
      <c r="DZ285" s="728"/>
      <c r="EC285" s="728"/>
      <c r="EF285" s="728"/>
      <c r="EI285" s="728"/>
    </row>
    <row r="286" spans="1:139">
      <c r="A286" s="727">
        <f t="shared" si="0"/>
        <v>134.90000000000003</v>
      </c>
      <c r="B286" s="727">
        <f t="shared" si="1"/>
        <v>73.200000000000017</v>
      </c>
      <c r="C286" s="727">
        <f t="shared" si="2"/>
        <v>61.7</v>
      </c>
      <c r="E286" s="728">
        <v>42373</v>
      </c>
      <c r="F286" s="727">
        <v>1.601</v>
      </c>
      <c r="H286" s="728">
        <v>42374</v>
      </c>
      <c r="I286" s="727">
        <v>2.218</v>
      </c>
      <c r="K286" s="728">
        <v>42374</v>
      </c>
      <c r="L286" s="727">
        <v>2.95</v>
      </c>
      <c r="O286" s="728">
        <v>42355</v>
      </c>
      <c r="P286" s="727">
        <v>1840.57</v>
      </c>
      <c r="R286" s="728">
        <v>42356</v>
      </c>
      <c r="S286" s="727">
        <v>17128.55</v>
      </c>
      <c r="U286" s="728">
        <v>41976</v>
      </c>
      <c r="V286" s="727">
        <v>9971.7900000000009</v>
      </c>
      <c r="X286" s="728">
        <v>41977</v>
      </c>
      <c r="Y286" s="727">
        <v>19424.38</v>
      </c>
      <c r="AA286" s="728">
        <v>41983</v>
      </c>
      <c r="AB286" s="727">
        <v>4227.91</v>
      </c>
      <c r="AD286" s="728">
        <v>41963</v>
      </c>
      <c r="AE286" s="727">
        <v>17300.86</v>
      </c>
      <c r="AG286" s="728">
        <v>41198</v>
      </c>
      <c r="AH286" s="727">
        <v>4.8</v>
      </c>
      <c r="AJ286" s="728">
        <v>41198</v>
      </c>
      <c r="AK286" s="727">
        <v>0.20799999999999999</v>
      </c>
      <c r="AM286" s="728">
        <v>41198</v>
      </c>
      <c r="AN286" s="727">
        <v>0.32474999999999998</v>
      </c>
      <c r="AP286" s="728">
        <v>41198</v>
      </c>
      <c r="AQ286" s="727">
        <v>3.6999999999999998E-2</v>
      </c>
      <c r="AS286" s="728">
        <v>42373</v>
      </c>
      <c r="AT286" s="727">
        <v>1074.6099999999999</v>
      </c>
      <c r="AV286" s="728">
        <v>42373</v>
      </c>
      <c r="AW286" s="727">
        <v>46.39</v>
      </c>
      <c r="BL286" s="728"/>
      <c r="BM286" s="728"/>
      <c r="BN286" s="728"/>
      <c r="BO286" s="728"/>
      <c r="BP286" s="728"/>
      <c r="BS286" s="728"/>
      <c r="BV286" s="728"/>
      <c r="BY286" s="728"/>
      <c r="CB286" s="728"/>
      <c r="CE286" s="728"/>
      <c r="CH286" s="728"/>
      <c r="CK286" s="728"/>
      <c r="CO286" s="728"/>
      <c r="CV286" s="728"/>
      <c r="CY286" s="728"/>
      <c r="DB286" s="728"/>
      <c r="DE286" s="728"/>
      <c r="DH286" s="728"/>
      <c r="DK286" s="728"/>
      <c r="DN286" s="728"/>
      <c r="DQ286" s="728"/>
      <c r="DT286" s="728"/>
      <c r="DW286" s="728"/>
      <c r="DZ286" s="728"/>
      <c r="EC286" s="728"/>
      <c r="EF286" s="728"/>
      <c r="EI286" s="728"/>
    </row>
    <row r="287" spans="1:139">
      <c r="A287" s="727">
        <f t="shared" si="0"/>
        <v>154</v>
      </c>
      <c r="B287" s="727">
        <f t="shared" si="1"/>
        <v>56.999999999999986</v>
      </c>
      <c r="C287" s="727">
        <f t="shared" si="2"/>
        <v>97.000000000000014</v>
      </c>
      <c r="E287" s="728">
        <v>42370</v>
      </c>
      <c r="F287" s="727">
        <v>1.6219999999999999</v>
      </c>
      <c r="H287" s="728">
        <v>42373</v>
      </c>
      <c r="I287" s="727">
        <v>2.5920000000000001</v>
      </c>
      <c r="K287" s="728">
        <v>42373</v>
      </c>
      <c r="L287" s="727">
        <v>3.1619999999999999</v>
      </c>
      <c r="O287" s="728">
        <v>42354</v>
      </c>
      <c r="P287" s="727">
        <v>1803.68</v>
      </c>
      <c r="R287" s="728">
        <v>42355</v>
      </c>
      <c r="S287" s="727">
        <v>17495.84</v>
      </c>
      <c r="U287" s="728">
        <v>41975</v>
      </c>
      <c r="V287" s="727">
        <v>9934.08</v>
      </c>
      <c r="X287" s="728">
        <v>41976</v>
      </c>
      <c r="Y287" s="727">
        <v>19978.32</v>
      </c>
      <c r="AA287" s="728">
        <v>41982</v>
      </c>
      <c r="AB287" s="727">
        <v>4263.9399999999996</v>
      </c>
      <c r="AD287" s="728">
        <v>41962</v>
      </c>
      <c r="AE287" s="727">
        <v>17288.75</v>
      </c>
      <c r="AG287" s="728">
        <v>41197</v>
      </c>
      <c r="AH287" s="727">
        <v>4.8</v>
      </c>
      <c r="AJ287" s="728">
        <v>41197</v>
      </c>
      <c r="AK287" s="727">
        <v>0.20899999999999999</v>
      </c>
      <c r="AM287" s="728">
        <v>41197</v>
      </c>
      <c r="AN287" s="727">
        <v>0.33024999999999999</v>
      </c>
      <c r="AP287" s="728">
        <v>41197</v>
      </c>
      <c r="AQ287" s="727">
        <v>3.6999999999999998E-2</v>
      </c>
      <c r="AS287" s="728">
        <v>42369</v>
      </c>
      <c r="AT287" s="727">
        <v>1061.0999999999999</v>
      </c>
      <c r="AV287" s="728">
        <v>42369</v>
      </c>
      <c r="AW287" s="727">
        <v>46.58</v>
      </c>
      <c r="BL287" s="728"/>
      <c r="BM287" s="728"/>
      <c r="BN287" s="728"/>
      <c r="BO287" s="728"/>
      <c r="BP287" s="728"/>
      <c r="BS287" s="728"/>
      <c r="BV287" s="728"/>
      <c r="BY287" s="728"/>
      <c r="CB287" s="728"/>
      <c r="CE287" s="728"/>
      <c r="CH287" s="728"/>
      <c r="CK287" s="728"/>
      <c r="CO287" s="728"/>
      <c r="CV287" s="728"/>
      <c r="CY287" s="728"/>
      <c r="DB287" s="728"/>
      <c r="DE287" s="728"/>
      <c r="DH287" s="728"/>
      <c r="DK287" s="728"/>
      <c r="DN287" s="728"/>
      <c r="DQ287" s="728"/>
      <c r="DT287" s="728"/>
      <c r="DW287" s="728"/>
      <c r="DZ287" s="728"/>
      <c r="EC287" s="728"/>
      <c r="EF287" s="728"/>
      <c r="EI287" s="728"/>
    </row>
    <row r="288" spans="1:139">
      <c r="A288" s="727">
        <f t="shared" si="0"/>
        <v>132.10000000000002</v>
      </c>
      <c r="B288" s="727">
        <f t="shared" si="1"/>
        <v>71.399999999999991</v>
      </c>
      <c r="C288" s="727">
        <f t="shared" si="2"/>
        <v>60.700000000000017</v>
      </c>
      <c r="E288" s="728">
        <v>42369</v>
      </c>
      <c r="F288" s="727">
        <v>1.6219999999999999</v>
      </c>
      <c r="H288" s="728">
        <v>42370</v>
      </c>
      <c r="I288" s="727">
        <v>2.2290000000000001</v>
      </c>
      <c r="K288" s="728">
        <v>42370</v>
      </c>
      <c r="L288" s="727">
        <v>2.9430000000000001</v>
      </c>
      <c r="O288" s="728">
        <v>42353</v>
      </c>
      <c r="P288" s="727">
        <v>1771.99</v>
      </c>
      <c r="R288" s="728">
        <v>42354</v>
      </c>
      <c r="S288" s="727">
        <v>17749.09</v>
      </c>
      <c r="U288" s="728">
        <v>41974</v>
      </c>
      <c r="V288" s="727">
        <v>9963.51</v>
      </c>
      <c r="X288" s="728">
        <v>41975</v>
      </c>
      <c r="Y288" s="727">
        <v>19780.580000000002</v>
      </c>
      <c r="AA288" s="728">
        <v>41981</v>
      </c>
      <c r="AB288" s="727">
        <v>4375.4799999999996</v>
      </c>
      <c r="AD288" s="728">
        <v>41961</v>
      </c>
      <c r="AE288" s="727">
        <v>17344.060000000001</v>
      </c>
      <c r="AG288" s="728">
        <v>41194</v>
      </c>
      <c r="AH288" s="727">
        <v>4.83</v>
      </c>
      <c r="AJ288" s="728">
        <v>41194</v>
      </c>
      <c r="AK288" s="727">
        <v>0.21</v>
      </c>
      <c r="AM288" s="728">
        <v>41194</v>
      </c>
      <c r="AN288" s="727">
        <v>0.33424999999999999</v>
      </c>
      <c r="AP288" s="728">
        <v>41194</v>
      </c>
      <c r="AQ288" s="727">
        <v>3.6999999999999998E-2</v>
      </c>
      <c r="AS288" s="728">
        <v>42368</v>
      </c>
      <c r="AT288" s="727">
        <v>1061.44</v>
      </c>
      <c r="AV288" s="728">
        <v>42368</v>
      </c>
      <c r="AW288" s="727">
        <v>45.73</v>
      </c>
      <c r="BL288" s="728"/>
      <c r="BM288" s="728"/>
      <c r="BN288" s="728"/>
      <c r="BO288" s="728"/>
      <c r="BP288" s="728"/>
      <c r="BS288" s="728"/>
      <c r="BV288" s="728"/>
      <c r="BY288" s="728"/>
      <c r="CB288" s="728"/>
      <c r="CE288" s="728"/>
      <c r="CH288" s="728"/>
      <c r="CK288" s="728"/>
      <c r="CO288" s="728"/>
      <c r="CV288" s="728"/>
      <c r="CY288" s="728"/>
      <c r="DB288" s="728"/>
      <c r="DE288" s="728"/>
      <c r="DH288" s="728"/>
      <c r="DK288" s="728"/>
      <c r="DN288" s="728"/>
      <c r="DQ288" s="728"/>
      <c r="DT288" s="728"/>
      <c r="DW288" s="728"/>
      <c r="DZ288" s="728"/>
      <c r="EC288" s="728"/>
      <c r="EF288" s="728"/>
      <c r="EI288" s="728"/>
    </row>
    <row r="289" spans="1:139">
      <c r="A289" s="727">
        <f t="shared" si="0"/>
        <v>132.10000000000002</v>
      </c>
      <c r="B289" s="727">
        <f t="shared" si="1"/>
        <v>71.399999999999991</v>
      </c>
      <c r="C289" s="727">
        <f t="shared" si="2"/>
        <v>60.700000000000017</v>
      </c>
      <c r="E289" s="728">
        <v>42368</v>
      </c>
      <c r="F289" s="727">
        <v>1.6219999999999999</v>
      </c>
      <c r="H289" s="728">
        <v>42369</v>
      </c>
      <c r="I289" s="727">
        <v>2.2290000000000001</v>
      </c>
      <c r="K289" s="728">
        <v>42369</v>
      </c>
      <c r="L289" s="727">
        <v>2.9430000000000001</v>
      </c>
      <c r="O289" s="728">
        <v>42352</v>
      </c>
      <c r="P289" s="727">
        <v>1754.74</v>
      </c>
      <c r="R289" s="728">
        <v>42353</v>
      </c>
      <c r="S289" s="727">
        <v>17524.91</v>
      </c>
      <c r="U289" s="728">
        <v>41971</v>
      </c>
      <c r="V289" s="727">
        <v>9980.85</v>
      </c>
      <c r="X289" s="728">
        <v>41974</v>
      </c>
      <c r="Y289" s="727">
        <v>19686.45</v>
      </c>
      <c r="AA289" s="728">
        <v>41978</v>
      </c>
      <c r="AB289" s="727">
        <v>4419.4799999999996</v>
      </c>
      <c r="AD289" s="728">
        <v>41960</v>
      </c>
      <c r="AE289" s="727">
        <v>16973.8</v>
      </c>
      <c r="AG289" s="728">
        <v>41193</v>
      </c>
      <c r="AH289" s="727">
        <v>4.88</v>
      </c>
      <c r="AJ289" s="728">
        <v>41193</v>
      </c>
      <c r="AK289" s="727">
        <v>0.21</v>
      </c>
      <c r="AM289" s="728">
        <v>41193</v>
      </c>
      <c r="AN289" s="727">
        <v>0.34025</v>
      </c>
      <c r="AP289" s="728">
        <v>41193</v>
      </c>
      <c r="AQ289" s="727">
        <v>3.6999999999999998E-2</v>
      </c>
      <c r="AS289" s="728">
        <v>42367</v>
      </c>
      <c r="AT289" s="727">
        <v>1069.1099999999999</v>
      </c>
      <c r="AV289" s="728">
        <v>42367</v>
      </c>
      <c r="AW289" s="727">
        <v>46.71</v>
      </c>
      <c r="BL289" s="728"/>
      <c r="BM289" s="728"/>
      <c r="BN289" s="728"/>
      <c r="BO289" s="728"/>
      <c r="BP289" s="728"/>
      <c r="BS289" s="728"/>
      <c r="BV289" s="728"/>
      <c r="BY289" s="728"/>
      <c r="CB289" s="728"/>
      <c r="CE289" s="728"/>
      <c r="CH289" s="728"/>
      <c r="CK289" s="728"/>
      <c r="CO289" s="728"/>
      <c r="CV289" s="728"/>
      <c r="CY289" s="728"/>
      <c r="DB289" s="728"/>
      <c r="DE289" s="728"/>
      <c r="DH289" s="728"/>
      <c r="DK289" s="728"/>
      <c r="DN289" s="728"/>
      <c r="DQ289" s="728"/>
      <c r="DT289" s="728"/>
      <c r="DW289" s="728"/>
      <c r="DZ289" s="728"/>
      <c r="EC289" s="728"/>
      <c r="EF289" s="728"/>
      <c r="EI289" s="728"/>
    </row>
    <row r="290" spans="1:139">
      <c r="A290" s="727">
        <f t="shared" si="0"/>
        <v>124.70000000000002</v>
      </c>
      <c r="B290" s="727">
        <f t="shared" si="1"/>
        <v>71.399999999999991</v>
      </c>
      <c r="C290" s="727">
        <f t="shared" si="2"/>
        <v>53.300000000000011</v>
      </c>
      <c r="E290" s="728">
        <v>42367</v>
      </c>
      <c r="F290" s="727">
        <v>1.696</v>
      </c>
      <c r="H290" s="728">
        <v>42368</v>
      </c>
      <c r="I290" s="727">
        <v>2.2290000000000001</v>
      </c>
      <c r="K290" s="728">
        <v>42368</v>
      </c>
      <c r="L290" s="727">
        <v>2.9430000000000001</v>
      </c>
      <c r="O290" s="728">
        <v>42349</v>
      </c>
      <c r="P290" s="727">
        <v>1757.37</v>
      </c>
      <c r="R290" s="728">
        <v>42352</v>
      </c>
      <c r="S290" s="727">
        <v>17368.5</v>
      </c>
      <c r="U290" s="728">
        <v>41970</v>
      </c>
      <c r="V290" s="727">
        <v>9974.8700000000008</v>
      </c>
      <c r="X290" s="728">
        <v>41971</v>
      </c>
      <c r="Y290" s="727">
        <v>20014.82</v>
      </c>
      <c r="AA290" s="728">
        <v>41977</v>
      </c>
      <c r="AB290" s="727">
        <v>4323.8900000000003</v>
      </c>
      <c r="AD290" s="728">
        <v>41957</v>
      </c>
      <c r="AE290" s="727">
        <v>17490.830000000002</v>
      </c>
      <c r="AG290" s="728">
        <v>41192</v>
      </c>
      <c r="AH290" s="727">
        <v>4.9000000000000004</v>
      </c>
      <c r="AJ290" s="728">
        <v>41192</v>
      </c>
      <c r="AK290" s="727">
        <v>0.21099999999999999</v>
      </c>
      <c r="AM290" s="728">
        <v>41192</v>
      </c>
      <c r="AN290" s="727">
        <v>0.34275</v>
      </c>
      <c r="AP290" s="728">
        <v>41192</v>
      </c>
      <c r="AQ290" s="727">
        <v>3.6999999999999998E-2</v>
      </c>
      <c r="AS290" s="728">
        <v>42366</v>
      </c>
      <c r="AT290" s="727">
        <v>1069.08</v>
      </c>
      <c r="AV290" s="728">
        <v>42366</v>
      </c>
      <c r="AW290" s="727">
        <v>45.73</v>
      </c>
      <c r="BL290" s="728"/>
      <c r="BM290" s="728"/>
      <c r="BN290" s="728"/>
      <c r="BO290" s="728"/>
      <c r="BP290" s="728"/>
      <c r="BS290" s="728"/>
      <c r="BV290" s="728"/>
      <c r="BY290" s="728"/>
      <c r="CB290" s="728"/>
      <c r="CE290" s="728"/>
      <c r="CH290" s="728"/>
      <c r="CK290" s="728"/>
      <c r="CO290" s="728"/>
      <c r="CV290" s="728"/>
      <c r="CY290" s="728"/>
      <c r="DB290" s="728"/>
      <c r="DE290" s="728"/>
      <c r="DH290" s="728"/>
      <c r="DK290" s="728"/>
      <c r="DN290" s="728"/>
      <c r="DQ290" s="728"/>
      <c r="DT290" s="728"/>
      <c r="DW290" s="728"/>
      <c r="DZ290" s="728"/>
      <c r="EC290" s="728"/>
      <c r="EF290" s="728"/>
      <c r="EI290" s="728"/>
    </row>
    <row r="291" spans="1:139">
      <c r="A291" s="727">
        <f t="shared" si="0"/>
        <v>112.29999999999998</v>
      </c>
      <c r="B291" s="727">
        <f t="shared" si="1"/>
        <v>66.299999999999983</v>
      </c>
      <c r="C291" s="727">
        <f t="shared" si="2"/>
        <v>46</v>
      </c>
      <c r="E291" s="728">
        <v>42366</v>
      </c>
      <c r="F291" s="727">
        <v>1.7930000000000001</v>
      </c>
      <c r="H291" s="728">
        <v>42367</v>
      </c>
      <c r="I291" s="727">
        <v>2.2530000000000001</v>
      </c>
      <c r="K291" s="728">
        <v>42367</v>
      </c>
      <c r="L291" s="727">
        <v>2.9159999999999999</v>
      </c>
      <c r="O291" s="728">
        <v>42348</v>
      </c>
      <c r="P291" s="727">
        <v>1798.86</v>
      </c>
      <c r="R291" s="728">
        <v>42349</v>
      </c>
      <c r="S291" s="727">
        <v>17265.21</v>
      </c>
      <c r="U291" s="728">
        <v>41969</v>
      </c>
      <c r="V291" s="727">
        <v>9915.56</v>
      </c>
      <c r="X291" s="728">
        <v>41970</v>
      </c>
      <c r="Y291" s="727">
        <v>20100.53</v>
      </c>
      <c r="AA291" s="728">
        <v>41976</v>
      </c>
      <c r="AB291" s="727">
        <v>4391.8599999999997</v>
      </c>
      <c r="AD291" s="728">
        <v>41956</v>
      </c>
      <c r="AE291" s="727">
        <v>17392.79</v>
      </c>
      <c r="AG291" s="728">
        <v>41191</v>
      </c>
      <c r="AH291" s="727">
        <v>4.91</v>
      </c>
      <c r="AJ291" s="728">
        <v>41191</v>
      </c>
      <c r="AK291" s="727">
        <v>0.21199999999999999</v>
      </c>
      <c r="AM291" s="728">
        <v>41191</v>
      </c>
      <c r="AN291" s="727">
        <v>0.34675</v>
      </c>
      <c r="AP291" s="728">
        <v>41191</v>
      </c>
      <c r="AQ291" s="727">
        <v>3.7999999999999999E-2</v>
      </c>
      <c r="AS291" s="728">
        <v>42362</v>
      </c>
      <c r="AT291" s="727">
        <v>1076.0999999999999</v>
      </c>
      <c r="AV291" s="728">
        <v>42362</v>
      </c>
      <c r="AW291" s="727">
        <v>46.82</v>
      </c>
      <c r="BL291" s="728"/>
      <c r="BM291" s="728"/>
      <c r="BN291" s="728"/>
      <c r="BO291" s="728"/>
      <c r="BP291" s="728"/>
      <c r="BS291" s="728"/>
      <c r="BV291" s="728"/>
      <c r="BY291" s="728"/>
      <c r="CB291" s="728"/>
      <c r="CE291" s="728"/>
      <c r="CH291" s="728"/>
      <c r="CK291" s="728"/>
      <c r="CO291" s="728"/>
      <c r="CV291" s="728"/>
      <c r="CY291" s="728"/>
      <c r="DB291" s="728"/>
      <c r="DE291" s="728"/>
      <c r="DH291" s="728"/>
      <c r="DK291" s="728"/>
      <c r="DN291" s="728"/>
      <c r="DQ291" s="728"/>
      <c r="DT291" s="728"/>
      <c r="DW291" s="728"/>
      <c r="DZ291" s="728"/>
      <c r="EC291" s="728"/>
      <c r="EF291" s="728"/>
      <c r="EI291" s="728"/>
    </row>
    <row r="292" spans="1:139">
      <c r="A292" s="727">
        <f t="shared" si="0"/>
        <v>127.19999999999997</v>
      </c>
      <c r="B292" s="727">
        <f t="shared" si="1"/>
        <v>49.29999999999999</v>
      </c>
      <c r="C292" s="727">
        <f t="shared" si="2"/>
        <v>77.899999999999991</v>
      </c>
      <c r="E292" s="728">
        <v>42361</v>
      </c>
      <c r="F292" s="727">
        <v>1.8260000000000001</v>
      </c>
      <c r="H292" s="728">
        <v>42366</v>
      </c>
      <c r="I292" s="727">
        <v>2.605</v>
      </c>
      <c r="K292" s="728">
        <v>42366</v>
      </c>
      <c r="L292" s="727">
        <v>3.0979999999999999</v>
      </c>
      <c r="O292" s="728">
        <v>42347</v>
      </c>
      <c r="P292" s="727">
        <v>1773.21</v>
      </c>
      <c r="R292" s="728">
        <v>42348</v>
      </c>
      <c r="S292" s="727">
        <v>17574.75</v>
      </c>
      <c r="U292" s="728">
        <v>41968</v>
      </c>
      <c r="V292" s="727">
        <v>9861.2099999999991</v>
      </c>
      <c r="X292" s="728">
        <v>41969</v>
      </c>
      <c r="Y292" s="727">
        <v>19938.419999999998</v>
      </c>
      <c r="AA292" s="728">
        <v>41975</v>
      </c>
      <c r="AB292" s="727">
        <v>4388.3</v>
      </c>
      <c r="AD292" s="728">
        <v>41955</v>
      </c>
      <c r="AE292" s="727">
        <v>17197.05</v>
      </c>
      <c r="AG292" s="728">
        <v>41190</v>
      </c>
      <c r="AH292" s="727">
        <v>4.91</v>
      </c>
      <c r="AJ292" s="728">
        <v>41190</v>
      </c>
      <c r="AK292" s="727">
        <v>0.214</v>
      </c>
      <c r="AM292" s="728">
        <v>41190</v>
      </c>
      <c r="AN292" s="727">
        <v>0.35025000000000001</v>
      </c>
      <c r="AP292" s="728">
        <v>41190</v>
      </c>
      <c r="AQ292" s="727">
        <v>0.04</v>
      </c>
      <c r="AS292" s="728">
        <v>42361</v>
      </c>
      <c r="AT292" s="727">
        <v>1070.5</v>
      </c>
      <c r="AV292" s="728">
        <v>42361</v>
      </c>
      <c r="AW292" s="727">
        <v>46.15</v>
      </c>
      <c r="BL292" s="728"/>
      <c r="BM292" s="728"/>
      <c r="BN292" s="728"/>
      <c r="BO292" s="728"/>
      <c r="BP292" s="728"/>
      <c r="BS292" s="728"/>
      <c r="BV292" s="728"/>
      <c r="BY292" s="728"/>
      <c r="CB292" s="728"/>
      <c r="CE292" s="728"/>
      <c r="CH292" s="728"/>
      <c r="CK292" s="728"/>
      <c r="CO292" s="728"/>
      <c r="CV292" s="728"/>
      <c r="CY292" s="728"/>
      <c r="DB292" s="728"/>
      <c r="DE292" s="728"/>
      <c r="DH292" s="728"/>
      <c r="DK292" s="728"/>
      <c r="DN292" s="728"/>
      <c r="DQ292" s="728"/>
      <c r="DT292" s="728"/>
      <c r="DW292" s="728"/>
      <c r="DZ292" s="728"/>
      <c r="EC292" s="728"/>
      <c r="EF292" s="728"/>
      <c r="EI292" s="728"/>
    </row>
    <row r="293" spans="1:139">
      <c r="A293" s="727">
        <f t="shared" si="0"/>
        <v>129.70000000000002</v>
      </c>
      <c r="B293" s="727">
        <f t="shared" si="1"/>
        <v>49.29999999999999</v>
      </c>
      <c r="C293" s="727">
        <f t="shared" si="2"/>
        <v>80.400000000000034</v>
      </c>
      <c r="E293" s="728">
        <v>42360</v>
      </c>
      <c r="F293" s="727">
        <v>1.8399999999999999</v>
      </c>
      <c r="H293" s="728">
        <v>42363</v>
      </c>
      <c r="I293" s="727">
        <v>2.6440000000000001</v>
      </c>
      <c r="K293" s="728">
        <v>42363</v>
      </c>
      <c r="L293" s="727">
        <v>3.137</v>
      </c>
      <c r="O293" s="728">
        <v>42346</v>
      </c>
      <c r="P293" s="727">
        <v>1814.88</v>
      </c>
      <c r="R293" s="728">
        <v>42347</v>
      </c>
      <c r="S293" s="727">
        <v>17492.3</v>
      </c>
      <c r="U293" s="728">
        <v>41967</v>
      </c>
      <c r="V293" s="727">
        <v>9785.5400000000009</v>
      </c>
      <c r="X293" s="728">
        <v>41968</v>
      </c>
      <c r="Y293" s="727">
        <v>20009.830000000002</v>
      </c>
      <c r="AA293" s="728">
        <v>41974</v>
      </c>
      <c r="AB293" s="727">
        <v>4377.33</v>
      </c>
      <c r="AD293" s="728">
        <v>41954</v>
      </c>
      <c r="AE293" s="727">
        <v>17124.11</v>
      </c>
      <c r="AG293" s="728">
        <v>41187</v>
      </c>
      <c r="AH293" s="727">
        <v>4.9000000000000004</v>
      </c>
      <c r="AJ293" s="728">
        <v>41187</v>
      </c>
      <c r="AK293" s="727">
        <v>0.215</v>
      </c>
      <c r="AM293" s="728">
        <v>41187</v>
      </c>
      <c r="AN293" s="727">
        <v>0.35125000000000001</v>
      </c>
      <c r="AP293" s="728">
        <v>41187</v>
      </c>
      <c r="AQ293" s="727">
        <v>0.04</v>
      </c>
      <c r="AS293" s="728">
        <v>42360</v>
      </c>
      <c r="AT293" s="727">
        <v>1072.43</v>
      </c>
      <c r="AV293" s="728">
        <v>42360</v>
      </c>
      <c r="AW293" s="727">
        <v>45.16</v>
      </c>
      <c r="BL293" s="728"/>
      <c r="BM293" s="728"/>
      <c r="BN293" s="728"/>
      <c r="BO293" s="728"/>
      <c r="BP293" s="728"/>
      <c r="BS293" s="728"/>
      <c r="BV293" s="728"/>
      <c r="BY293" s="728"/>
      <c r="CB293" s="728"/>
      <c r="CE293" s="728"/>
      <c r="CH293" s="728"/>
      <c r="CK293" s="728"/>
      <c r="CO293" s="728"/>
      <c r="CV293" s="728"/>
      <c r="CY293" s="728"/>
      <c r="DB293" s="728"/>
      <c r="DE293" s="728"/>
      <c r="DH293" s="728"/>
      <c r="DK293" s="728"/>
      <c r="DN293" s="728"/>
      <c r="DQ293" s="728"/>
      <c r="DT293" s="728"/>
      <c r="DW293" s="728"/>
      <c r="DZ293" s="728"/>
      <c r="EC293" s="728"/>
      <c r="EF293" s="728"/>
      <c r="EI293" s="728"/>
    </row>
    <row r="294" spans="1:139">
      <c r="A294" s="727">
        <f t="shared" si="0"/>
        <v>116.29999999999998</v>
      </c>
      <c r="B294" s="727">
        <f t="shared" si="1"/>
        <v>62.9</v>
      </c>
      <c r="C294" s="727">
        <f t="shared" si="2"/>
        <v>53.399999999999977</v>
      </c>
      <c r="E294" s="728">
        <v>42359</v>
      </c>
      <c r="F294" s="727">
        <v>1.786</v>
      </c>
      <c r="H294" s="728">
        <v>42361</v>
      </c>
      <c r="I294" s="727">
        <v>2.3199999999999998</v>
      </c>
      <c r="K294" s="728">
        <v>42361</v>
      </c>
      <c r="L294" s="727">
        <v>2.9489999999999998</v>
      </c>
      <c r="O294" s="728">
        <v>42345</v>
      </c>
      <c r="P294" s="727">
        <v>1864.92</v>
      </c>
      <c r="R294" s="728">
        <v>42346</v>
      </c>
      <c r="S294" s="727">
        <v>17568</v>
      </c>
      <c r="U294" s="728">
        <v>41964</v>
      </c>
      <c r="V294" s="727">
        <v>9732.5499999999993</v>
      </c>
      <c r="X294" s="728">
        <v>41967</v>
      </c>
      <c r="Y294" s="727">
        <v>19925.82</v>
      </c>
      <c r="AA294" s="728">
        <v>41971</v>
      </c>
      <c r="AB294" s="727">
        <v>4390.18</v>
      </c>
      <c r="AD294" s="728">
        <v>41953</v>
      </c>
      <c r="AE294" s="727">
        <v>16780.53</v>
      </c>
      <c r="AG294" s="728">
        <v>41186</v>
      </c>
      <c r="AH294" s="727">
        <v>4.9000000000000004</v>
      </c>
      <c r="AJ294" s="728">
        <v>41186</v>
      </c>
      <c r="AK294" s="727">
        <v>0.216</v>
      </c>
      <c r="AM294" s="728">
        <v>41186</v>
      </c>
      <c r="AN294" s="727">
        <v>0.35225000000000001</v>
      </c>
      <c r="AP294" s="728">
        <v>41186</v>
      </c>
      <c r="AQ294" s="727">
        <v>0.04</v>
      </c>
      <c r="AS294" s="728">
        <v>42359</v>
      </c>
      <c r="AT294" s="727">
        <v>1078.4000000000001</v>
      </c>
      <c r="AV294" s="728">
        <v>42359</v>
      </c>
      <c r="AW294" s="727">
        <v>45.77</v>
      </c>
      <c r="BL294" s="728"/>
      <c r="BM294" s="728"/>
      <c r="BN294" s="728"/>
      <c r="BO294" s="728"/>
      <c r="BP294" s="728"/>
      <c r="BS294" s="728"/>
      <c r="BV294" s="728"/>
      <c r="BY294" s="728"/>
      <c r="CB294" s="728"/>
      <c r="CE294" s="728"/>
      <c r="CH294" s="728"/>
      <c r="CK294" s="728"/>
      <c r="CO294" s="728"/>
      <c r="CV294" s="728"/>
      <c r="CY294" s="728"/>
      <c r="DB294" s="728"/>
      <c r="DE294" s="728"/>
      <c r="DH294" s="728"/>
      <c r="DK294" s="728"/>
      <c r="DN294" s="728"/>
      <c r="DQ294" s="728"/>
      <c r="DT294" s="728"/>
      <c r="DW294" s="728"/>
      <c r="DZ294" s="728"/>
      <c r="EC294" s="728"/>
      <c r="EF294" s="728"/>
      <c r="EI294" s="728"/>
    </row>
    <row r="295" spans="1:139">
      <c r="A295" s="727">
        <f t="shared" si="0"/>
        <v>113.60000000000001</v>
      </c>
      <c r="B295" s="727">
        <f t="shared" si="1"/>
        <v>59.699999999999996</v>
      </c>
      <c r="C295" s="727">
        <f t="shared" si="2"/>
        <v>53.900000000000013</v>
      </c>
      <c r="E295" s="728">
        <v>42356</v>
      </c>
      <c r="F295" s="727">
        <v>1.794</v>
      </c>
      <c r="H295" s="728">
        <v>42360</v>
      </c>
      <c r="I295" s="727">
        <v>2.3330000000000002</v>
      </c>
      <c r="K295" s="728">
        <v>42360</v>
      </c>
      <c r="L295" s="727">
        <v>2.93</v>
      </c>
      <c r="O295" s="728">
        <v>42342</v>
      </c>
      <c r="P295" s="727">
        <v>1868.24</v>
      </c>
      <c r="R295" s="728">
        <v>42345</v>
      </c>
      <c r="S295" s="727">
        <v>17730.509999999998</v>
      </c>
      <c r="U295" s="728">
        <v>41963</v>
      </c>
      <c r="V295" s="727">
        <v>9483.9699999999993</v>
      </c>
      <c r="X295" s="728">
        <v>41964</v>
      </c>
      <c r="Y295" s="727">
        <v>19954.509999999998</v>
      </c>
      <c r="AA295" s="728">
        <v>41970</v>
      </c>
      <c r="AB295" s="727">
        <v>4382.34</v>
      </c>
      <c r="AD295" s="728">
        <v>41950</v>
      </c>
      <c r="AE295" s="727">
        <v>16880.38</v>
      </c>
      <c r="AG295" s="728">
        <v>41185</v>
      </c>
      <c r="AH295" s="727">
        <v>4.9000000000000004</v>
      </c>
      <c r="AJ295" s="728">
        <v>41185</v>
      </c>
      <c r="AK295" s="727">
        <v>0.218</v>
      </c>
      <c r="AM295" s="728">
        <v>41185</v>
      </c>
      <c r="AN295" s="727">
        <v>0.35249999999999998</v>
      </c>
      <c r="AP295" s="728">
        <v>41185</v>
      </c>
      <c r="AQ295" s="727">
        <v>0.04</v>
      </c>
      <c r="AS295" s="728">
        <v>42356</v>
      </c>
      <c r="AT295" s="727">
        <v>1066.25</v>
      </c>
      <c r="AV295" s="728">
        <v>42356</v>
      </c>
      <c r="AW295" s="727">
        <v>46.45</v>
      </c>
      <c r="BL295" s="728"/>
      <c r="BM295" s="728"/>
      <c r="BN295" s="728"/>
      <c r="BO295" s="728"/>
      <c r="BP295" s="728"/>
      <c r="BS295" s="728"/>
      <c r="BV295" s="728"/>
      <c r="BY295" s="728"/>
      <c r="CB295" s="728"/>
      <c r="CE295" s="728"/>
      <c r="CH295" s="728"/>
      <c r="CK295" s="728"/>
      <c r="CO295" s="728"/>
      <c r="CV295" s="728"/>
      <c r="CY295" s="728"/>
      <c r="DB295" s="728"/>
      <c r="DE295" s="728"/>
      <c r="DH295" s="728"/>
      <c r="DK295" s="728"/>
      <c r="DN295" s="728"/>
      <c r="DQ295" s="728"/>
      <c r="DT295" s="728"/>
      <c r="DW295" s="728"/>
      <c r="DZ295" s="728"/>
      <c r="EC295" s="728"/>
      <c r="EF295" s="728"/>
      <c r="EI295" s="728"/>
    </row>
    <row r="296" spans="1:139">
      <c r="A296" s="727">
        <f t="shared" si="0"/>
        <v>105.90000000000002</v>
      </c>
      <c r="B296" s="727">
        <f t="shared" si="1"/>
        <v>58.400000000000006</v>
      </c>
      <c r="C296" s="727">
        <f t="shared" si="2"/>
        <v>47.500000000000007</v>
      </c>
      <c r="E296" s="728">
        <v>42355</v>
      </c>
      <c r="F296" s="727">
        <v>1.806</v>
      </c>
      <c r="H296" s="728">
        <v>42359</v>
      </c>
      <c r="I296" s="727">
        <v>2.2810000000000001</v>
      </c>
      <c r="K296" s="728">
        <v>42359</v>
      </c>
      <c r="L296" s="727">
        <v>2.8650000000000002</v>
      </c>
      <c r="O296" s="728">
        <v>42341</v>
      </c>
      <c r="P296" s="727">
        <v>1867.96</v>
      </c>
      <c r="R296" s="728">
        <v>42342</v>
      </c>
      <c r="S296" s="727">
        <v>17847.63</v>
      </c>
      <c r="U296" s="728">
        <v>41962</v>
      </c>
      <c r="V296" s="727">
        <v>9472.7999999999993</v>
      </c>
      <c r="X296" s="728">
        <v>41963</v>
      </c>
      <c r="Y296" s="727">
        <v>19209.22</v>
      </c>
      <c r="AA296" s="728">
        <v>41969</v>
      </c>
      <c r="AB296" s="727">
        <v>4373.42</v>
      </c>
      <c r="AD296" s="728">
        <v>41949</v>
      </c>
      <c r="AE296" s="727">
        <v>16792.48</v>
      </c>
      <c r="AG296" s="728">
        <v>41184</v>
      </c>
      <c r="AH296" s="727">
        <v>4.92</v>
      </c>
      <c r="AJ296" s="728">
        <v>41184</v>
      </c>
      <c r="AK296" s="727">
        <v>0.22</v>
      </c>
      <c r="AM296" s="728">
        <v>41184</v>
      </c>
      <c r="AN296" s="727">
        <v>0.35399999999999998</v>
      </c>
      <c r="AP296" s="728">
        <v>41184</v>
      </c>
      <c r="AQ296" s="727">
        <v>4.2000000000000003E-2</v>
      </c>
      <c r="AS296" s="728">
        <v>42355</v>
      </c>
      <c r="AT296" s="727">
        <v>1051.0999999999999</v>
      </c>
      <c r="AV296" s="728">
        <v>42355</v>
      </c>
      <c r="AW296" s="727">
        <v>46.93</v>
      </c>
      <c r="BL296" s="728"/>
      <c r="BM296" s="728"/>
      <c r="BN296" s="728"/>
      <c r="BO296" s="728"/>
      <c r="BP296" s="728"/>
      <c r="BS296" s="728"/>
      <c r="BV296" s="728"/>
      <c r="BY296" s="728"/>
      <c r="CB296" s="728"/>
      <c r="CE296" s="728"/>
      <c r="CH296" s="728"/>
      <c r="CK296" s="728"/>
      <c r="CO296" s="728"/>
      <c r="CV296" s="728"/>
      <c r="CY296" s="728"/>
      <c r="DB296" s="728"/>
      <c r="DE296" s="728"/>
      <c r="DH296" s="728"/>
      <c r="DK296" s="728"/>
      <c r="DN296" s="728"/>
      <c r="DQ296" s="728"/>
      <c r="DT296" s="728"/>
      <c r="DW296" s="728"/>
      <c r="DZ296" s="728"/>
      <c r="EC296" s="728"/>
      <c r="EF296" s="728"/>
      <c r="EI296" s="728"/>
    </row>
    <row r="297" spans="1:139">
      <c r="A297" s="727">
        <f t="shared" si="0"/>
        <v>106.10000000000004</v>
      </c>
      <c r="B297" s="727">
        <f t="shared" si="1"/>
        <v>59.30000000000004</v>
      </c>
      <c r="C297" s="727">
        <f t="shared" si="2"/>
        <v>46.8</v>
      </c>
      <c r="E297" s="728">
        <v>42354</v>
      </c>
      <c r="F297" s="727">
        <v>1.8519999999999999</v>
      </c>
      <c r="H297" s="728">
        <v>42356</v>
      </c>
      <c r="I297" s="727">
        <v>2.3199999999999998</v>
      </c>
      <c r="K297" s="728">
        <v>42356</v>
      </c>
      <c r="L297" s="727">
        <v>2.9130000000000003</v>
      </c>
      <c r="O297" s="728">
        <v>42340</v>
      </c>
      <c r="P297" s="727">
        <v>1886.5</v>
      </c>
      <c r="R297" s="728">
        <v>42341</v>
      </c>
      <c r="S297" s="727">
        <v>17477.669999999998</v>
      </c>
      <c r="U297" s="728">
        <v>41961</v>
      </c>
      <c r="V297" s="727">
        <v>9456.5300000000007</v>
      </c>
      <c r="X297" s="728">
        <v>41962</v>
      </c>
      <c r="Y297" s="727">
        <v>19379.919999999998</v>
      </c>
      <c r="AA297" s="728">
        <v>41968</v>
      </c>
      <c r="AB297" s="727">
        <v>4382.3100000000004</v>
      </c>
      <c r="AD297" s="728">
        <v>41948</v>
      </c>
      <c r="AE297" s="727">
        <v>16937.32</v>
      </c>
      <c r="AG297" s="728">
        <v>41183</v>
      </c>
      <c r="AH297" s="727">
        <v>4.92</v>
      </c>
      <c r="AJ297" s="728">
        <v>41183</v>
      </c>
      <c r="AK297" s="727">
        <v>0.223</v>
      </c>
      <c r="AM297" s="728">
        <v>41183</v>
      </c>
      <c r="AN297" s="727">
        <v>0.35525000000000001</v>
      </c>
      <c r="AP297" s="728">
        <v>41183</v>
      </c>
      <c r="AQ297" s="727">
        <v>4.2999999999999997E-2</v>
      </c>
      <c r="AS297" s="728">
        <v>42354</v>
      </c>
      <c r="AT297" s="727">
        <v>1072.32</v>
      </c>
      <c r="AV297" s="728">
        <v>42354</v>
      </c>
      <c r="AW297" s="727">
        <v>47.25</v>
      </c>
      <c r="BL297" s="728"/>
      <c r="BM297" s="728"/>
      <c r="BN297" s="728"/>
      <c r="BO297" s="728"/>
      <c r="BP297" s="728"/>
      <c r="BS297" s="728"/>
      <c r="BV297" s="728"/>
      <c r="BY297" s="728"/>
      <c r="CB297" s="728"/>
      <c r="CE297" s="728"/>
      <c r="CH297" s="728"/>
      <c r="CK297" s="728"/>
      <c r="CO297" s="728"/>
      <c r="CV297" s="728"/>
      <c r="CY297" s="728"/>
      <c r="DB297" s="728"/>
      <c r="DE297" s="728"/>
      <c r="DH297" s="728"/>
      <c r="DK297" s="728"/>
      <c r="DN297" s="728"/>
      <c r="DQ297" s="728"/>
      <c r="DT297" s="728"/>
      <c r="DW297" s="728"/>
      <c r="DZ297" s="728"/>
      <c r="EC297" s="728"/>
      <c r="EF297" s="728"/>
      <c r="EI297" s="728"/>
    </row>
    <row r="298" spans="1:139">
      <c r="A298" s="727">
        <f t="shared" si="0"/>
        <v>114.00000000000001</v>
      </c>
      <c r="B298" s="727">
        <f t="shared" si="1"/>
        <v>58.099999999999994</v>
      </c>
      <c r="C298" s="727">
        <f t="shared" si="2"/>
        <v>55.90000000000002</v>
      </c>
      <c r="E298" s="728">
        <v>42353</v>
      </c>
      <c r="F298" s="727">
        <v>1.8149999999999999</v>
      </c>
      <c r="H298" s="728">
        <v>42355</v>
      </c>
      <c r="I298" s="727">
        <v>2.3740000000000001</v>
      </c>
      <c r="K298" s="728">
        <v>42355</v>
      </c>
      <c r="L298" s="727">
        <v>2.9550000000000001</v>
      </c>
      <c r="O298" s="728">
        <v>42339</v>
      </c>
      <c r="P298" s="727">
        <v>1923.94</v>
      </c>
      <c r="R298" s="728">
        <v>42340</v>
      </c>
      <c r="S298" s="727">
        <v>17729.68</v>
      </c>
      <c r="U298" s="728">
        <v>41960</v>
      </c>
      <c r="V298" s="727">
        <v>9306.35</v>
      </c>
      <c r="X298" s="728">
        <v>41961</v>
      </c>
      <c r="Y298" s="727">
        <v>19352.95</v>
      </c>
      <c r="AA298" s="728">
        <v>41967</v>
      </c>
      <c r="AB298" s="727">
        <v>4368.4399999999996</v>
      </c>
      <c r="AD298" s="728">
        <v>41947</v>
      </c>
      <c r="AE298" s="727">
        <v>16862.47</v>
      </c>
      <c r="AG298" s="728">
        <v>41180</v>
      </c>
      <c r="AH298" s="727">
        <v>4.92</v>
      </c>
      <c r="AJ298" s="728">
        <v>41180</v>
      </c>
      <c r="AK298" s="727">
        <v>0.22</v>
      </c>
      <c r="AM298" s="728">
        <v>41180</v>
      </c>
      <c r="AN298" s="727">
        <v>0.35849999999999999</v>
      </c>
      <c r="AP298" s="728">
        <v>41180</v>
      </c>
      <c r="AQ298" s="727">
        <v>4.3999999999999997E-2</v>
      </c>
      <c r="AS298" s="728">
        <v>42353</v>
      </c>
      <c r="AT298" s="727">
        <v>1061.22</v>
      </c>
      <c r="AV298" s="728">
        <v>42353</v>
      </c>
      <c r="AW298" s="727">
        <v>48.39</v>
      </c>
      <c r="BL298" s="728"/>
      <c r="BM298" s="728"/>
      <c r="BN298" s="728"/>
      <c r="BO298" s="728"/>
      <c r="BP298" s="728"/>
      <c r="BS298" s="728"/>
      <c r="BV298" s="728"/>
      <c r="BY298" s="728"/>
      <c r="CB298" s="728"/>
      <c r="CE298" s="728"/>
      <c r="CH298" s="728"/>
      <c r="CK298" s="728"/>
      <c r="CO298" s="728"/>
      <c r="CV298" s="728"/>
      <c r="CY298" s="728"/>
      <c r="DB298" s="728"/>
      <c r="DE298" s="728"/>
      <c r="DH298" s="728"/>
      <c r="DK298" s="728"/>
      <c r="DN298" s="728"/>
      <c r="DQ298" s="728"/>
      <c r="DT298" s="728"/>
      <c r="DW298" s="728"/>
      <c r="DZ298" s="728"/>
      <c r="EC298" s="728"/>
      <c r="EF298" s="728"/>
      <c r="EI298" s="728"/>
    </row>
    <row r="299" spans="1:139">
      <c r="A299" s="727">
        <f t="shared" si="0"/>
        <v>122</v>
      </c>
      <c r="B299" s="727">
        <f t="shared" si="1"/>
        <v>58.999999999999986</v>
      </c>
      <c r="C299" s="727">
        <f t="shared" si="2"/>
        <v>63.000000000000014</v>
      </c>
      <c r="E299" s="728">
        <v>42352</v>
      </c>
      <c r="F299" s="727">
        <v>1.909</v>
      </c>
      <c r="G299" s="727">
        <v>1.7986666666666669</v>
      </c>
      <c r="H299" s="728">
        <v>42354</v>
      </c>
      <c r="I299" s="727">
        <v>2.5390000000000001</v>
      </c>
      <c r="J299" s="727">
        <v>2.0605652173913045</v>
      </c>
      <c r="K299" s="728">
        <v>42354</v>
      </c>
      <c r="L299" s="727">
        <v>3.129</v>
      </c>
      <c r="M299" s="727">
        <v>2.5471304347826087</v>
      </c>
      <c r="O299" s="728">
        <v>42338</v>
      </c>
      <c r="P299" s="727">
        <v>1925.72</v>
      </c>
      <c r="R299" s="728">
        <v>42339</v>
      </c>
      <c r="S299" s="727">
        <v>17888.349999999999</v>
      </c>
      <c r="U299" s="728">
        <v>41957</v>
      </c>
      <c r="V299" s="727">
        <v>9252.94</v>
      </c>
      <c r="X299" s="728">
        <v>41960</v>
      </c>
      <c r="Y299" s="727">
        <v>19216.740000000002</v>
      </c>
      <c r="AA299" s="728">
        <v>41964</v>
      </c>
      <c r="AB299" s="727">
        <v>4347.2299999999996</v>
      </c>
      <c r="AD299" s="728">
        <v>41943</v>
      </c>
      <c r="AE299" s="727">
        <v>16413.759999999998</v>
      </c>
      <c r="AG299" s="728">
        <v>41179</v>
      </c>
      <c r="AH299" s="727">
        <v>4.93</v>
      </c>
      <c r="AJ299" s="728">
        <v>41179</v>
      </c>
      <c r="AK299" s="727">
        <v>0.221</v>
      </c>
      <c r="AM299" s="728">
        <v>41179</v>
      </c>
      <c r="AN299" s="727">
        <v>0.36025000000000001</v>
      </c>
      <c r="AP299" s="728">
        <v>41179</v>
      </c>
      <c r="AQ299" s="727">
        <v>4.3999999999999997E-2</v>
      </c>
      <c r="AS299" s="728">
        <v>42352</v>
      </c>
      <c r="AT299" s="727">
        <v>1059.8599999999999</v>
      </c>
      <c r="AV299" s="728">
        <v>42352</v>
      </c>
      <c r="AW299" s="727">
        <v>47.98</v>
      </c>
      <c r="BL299" s="728"/>
      <c r="BM299" s="728"/>
      <c r="BN299" s="728"/>
      <c r="BO299" s="728"/>
      <c r="BP299" s="728"/>
      <c r="BS299" s="728"/>
      <c r="BV299" s="728"/>
      <c r="BY299" s="728"/>
      <c r="CB299" s="728"/>
      <c r="CE299" s="728"/>
      <c r="CH299" s="728"/>
      <c r="CK299" s="728"/>
      <c r="CO299" s="728"/>
      <c r="CV299" s="728"/>
      <c r="CY299" s="728"/>
      <c r="DB299" s="728"/>
      <c r="DE299" s="728"/>
      <c r="DH299" s="728"/>
      <c r="DK299" s="728"/>
      <c r="DN299" s="728"/>
      <c r="DQ299" s="728"/>
      <c r="DT299" s="728"/>
      <c r="DW299" s="728"/>
      <c r="DZ299" s="728"/>
      <c r="EC299" s="728"/>
      <c r="EF299" s="728"/>
      <c r="EI299" s="728"/>
    </row>
    <row r="300" spans="1:139">
      <c r="A300" s="727">
        <f t="shared" si="0"/>
        <v>127.29999999999997</v>
      </c>
      <c r="B300" s="727">
        <f t="shared" si="1"/>
        <v>60.9</v>
      </c>
      <c r="C300" s="727">
        <f t="shared" si="2"/>
        <v>66.399999999999977</v>
      </c>
      <c r="E300" s="728">
        <v>42349</v>
      </c>
      <c r="F300" s="727">
        <v>1.7930000000000001</v>
      </c>
      <c r="H300" s="728">
        <v>42353</v>
      </c>
      <c r="I300" s="727">
        <v>2.4569999999999999</v>
      </c>
      <c r="K300" s="728">
        <v>42353</v>
      </c>
      <c r="L300" s="727">
        <v>3.0659999999999998</v>
      </c>
      <c r="O300" s="728">
        <v>42335</v>
      </c>
      <c r="P300" s="727">
        <v>1936.05</v>
      </c>
      <c r="R300" s="728">
        <v>42338</v>
      </c>
      <c r="S300" s="727">
        <v>17719.919999999998</v>
      </c>
      <c r="U300" s="728">
        <v>41956</v>
      </c>
      <c r="V300" s="727">
        <v>9248.51</v>
      </c>
      <c r="X300" s="728">
        <v>41957</v>
      </c>
      <c r="Y300" s="727">
        <v>18965.41</v>
      </c>
      <c r="AA300" s="728">
        <v>41963</v>
      </c>
      <c r="AB300" s="727">
        <v>4234.21</v>
      </c>
      <c r="AD300" s="728">
        <v>41942</v>
      </c>
      <c r="AE300" s="727">
        <v>15658.2</v>
      </c>
      <c r="AG300" s="728">
        <v>41178</v>
      </c>
      <c r="AH300" s="727">
        <v>4.9399999999999995</v>
      </c>
      <c r="AJ300" s="728">
        <v>41178</v>
      </c>
      <c r="AK300" s="727">
        <v>0.222</v>
      </c>
      <c r="AM300" s="728">
        <v>41178</v>
      </c>
      <c r="AN300" s="727">
        <v>0.36225000000000002</v>
      </c>
      <c r="AP300" s="728">
        <v>41178</v>
      </c>
      <c r="AQ300" s="727">
        <v>4.3999999999999997E-2</v>
      </c>
      <c r="AS300" s="728">
        <v>42349</v>
      </c>
      <c r="AT300" s="727">
        <v>1074.77</v>
      </c>
      <c r="AV300" s="728">
        <v>42349</v>
      </c>
      <c r="AW300" s="727">
        <v>48.63</v>
      </c>
      <c r="BL300" s="728"/>
      <c r="BM300" s="728"/>
      <c r="BN300" s="728"/>
      <c r="BO300" s="728"/>
      <c r="BP300" s="728"/>
      <c r="BS300" s="728"/>
      <c r="BV300" s="728"/>
      <c r="BY300" s="728"/>
      <c r="CB300" s="728"/>
      <c r="CE300" s="728"/>
      <c r="CH300" s="728"/>
      <c r="CK300" s="728"/>
      <c r="CO300" s="728"/>
      <c r="CV300" s="728"/>
      <c r="CY300" s="728"/>
      <c r="DB300" s="728"/>
      <c r="DE300" s="728"/>
      <c r="DH300" s="728"/>
      <c r="DK300" s="728"/>
      <c r="DN300" s="728"/>
      <c r="DQ300" s="728"/>
      <c r="DT300" s="728"/>
      <c r="DW300" s="728"/>
      <c r="DZ300" s="728"/>
      <c r="EC300" s="728"/>
      <c r="EF300" s="728"/>
      <c r="EI300" s="728"/>
    </row>
    <row r="301" spans="1:139">
      <c r="A301" s="727">
        <f t="shared" si="0"/>
        <v>153.19999999999999</v>
      </c>
      <c r="B301" s="727">
        <f t="shared" si="1"/>
        <v>62.699999999999974</v>
      </c>
      <c r="C301" s="727">
        <f t="shared" si="2"/>
        <v>90.500000000000028</v>
      </c>
      <c r="E301" s="728">
        <v>42348</v>
      </c>
      <c r="F301" s="727">
        <v>1.7349999999999999</v>
      </c>
      <c r="H301" s="728">
        <v>42352</v>
      </c>
      <c r="I301" s="727">
        <v>2.64</v>
      </c>
      <c r="K301" s="728">
        <v>42352</v>
      </c>
      <c r="L301" s="727">
        <v>3.2669999999999999</v>
      </c>
      <c r="O301" s="728">
        <v>42334</v>
      </c>
      <c r="P301" s="727">
        <v>1963.89</v>
      </c>
      <c r="R301" s="728">
        <v>42335</v>
      </c>
      <c r="S301" s="727">
        <v>17798.490000000002</v>
      </c>
      <c r="U301" s="728">
        <v>41955</v>
      </c>
      <c r="V301" s="727">
        <v>9210.9599999999991</v>
      </c>
      <c r="X301" s="728">
        <v>41956</v>
      </c>
      <c r="Y301" s="727">
        <v>18782.55</v>
      </c>
      <c r="AA301" s="728">
        <v>41962</v>
      </c>
      <c r="AB301" s="727">
        <v>4266.1899999999996</v>
      </c>
      <c r="AD301" s="728">
        <v>41941</v>
      </c>
      <c r="AE301" s="727">
        <v>15553.91</v>
      </c>
      <c r="AG301" s="728">
        <v>41177</v>
      </c>
      <c r="AH301" s="727">
        <v>4.9399999999999995</v>
      </c>
      <c r="AJ301" s="728">
        <v>41177</v>
      </c>
      <c r="AK301" s="727">
        <v>0.222</v>
      </c>
      <c r="AM301" s="728">
        <v>41177</v>
      </c>
      <c r="AN301" s="727">
        <v>0.36349999999999999</v>
      </c>
      <c r="AP301" s="728">
        <v>41177</v>
      </c>
      <c r="AQ301" s="727">
        <v>4.4999999999999998E-2</v>
      </c>
      <c r="AS301" s="728">
        <v>42348</v>
      </c>
      <c r="AT301" s="727">
        <v>1071.58</v>
      </c>
      <c r="AV301" s="728">
        <v>42348</v>
      </c>
      <c r="AW301" s="727">
        <v>49.78</v>
      </c>
      <c r="BL301" s="728"/>
      <c r="BM301" s="728"/>
      <c r="BN301" s="728"/>
      <c r="BO301" s="728"/>
      <c r="BP301" s="728"/>
      <c r="BS301" s="728"/>
      <c r="BV301" s="728"/>
      <c r="BY301" s="728"/>
      <c r="CB301" s="728"/>
      <c r="CE301" s="728"/>
      <c r="CH301" s="728"/>
      <c r="CK301" s="728"/>
      <c r="CO301" s="728"/>
      <c r="CV301" s="728"/>
      <c r="CY301" s="728"/>
      <c r="DB301" s="728"/>
      <c r="DE301" s="728"/>
      <c r="DH301" s="728"/>
      <c r="DK301" s="728"/>
      <c r="DN301" s="728"/>
      <c r="DQ301" s="728"/>
      <c r="DT301" s="728"/>
      <c r="DW301" s="728"/>
      <c r="DZ301" s="728"/>
      <c r="EC301" s="728"/>
      <c r="EF301" s="728"/>
      <c r="EI301" s="728"/>
    </row>
    <row r="302" spans="1:139">
      <c r="A302" s="727">
        <f t="shared" si="0"/>
        <v>139.30000000000001</v>
      </c>
      <c r="B302" s="727">
        <f t="shared" si="1"/>
        <v>65.3</v>
      </c>
      <c r="C302" s="727">
        <f t="shared" si="2"/>
        <v>74</v>
      </c>
      <c r="E302" s="728">
        <v>42347</v>
      </c>
      <c r="F302" s="727">
        <v>1.724</v>
      </c>
      <c r="H302" s="728">
        <v>42349</v>
      </c>
      <c r="I302" s="727">
        <v>2.464</v>
      </c>
      <c r="K302" s="728">
        <v>42349</v>
      </c>
      <c r="L302" s="727">
        <v>3.117</v>
      </c>
      <c r="O302" s="728">
        <v>42333</v>
      </c>
      <c r="P302" s="727">
        <v>1943.3</v>
      </c>
      <c r="R302" s="728">
        <v>42333</v>
      </c>
      <c r="S302" s="727">
        <v>17813.39</v>
      </c>
      <c r="U302" s="728">
        <v>41954</v>
      </c>
      <c r="V302" s="727">
        <v>9369.0300000000007</v>
      </c>
      <c r="X302" s="728">
        <v>41955</v>
      </c>
      <c r="Y302" s="727">
        <v>18702.240000000002</v>
      </c>
      <c r="AA302" s="728">
        <v>41961</v>
      </c>
      <c r="AB302" s="727">
        <v>4262.38</v>
      </c>
      <c r="AD302" s="728">
        <v>41940</v>
      </c>
      <c r="AE302" s="727">
        <v>15329.91</v>
      </c>
      <c r="AG302" s="728">
        <v>41176</v>
      </c>
      <c r="AH302" s="727">
        <v>4.9399999999999995</v>
      </c>
      <c r="AJ302" s="728">
        <v>41176</v>
      </c>
      <c r="AK302" s="727">
        <v>0.22500000000000001</v>
      </c>
      <c r="AM302" s="728">
        <v>41176</v>
      </c>
      <c r="AN302" s="727">
        <v>0.36725000000000002</v>
      </c>
      <c r="AP302" s="728">
        <v>41176</v>
      </c>
      <c r="AQ302" s="727">
        <v>4.4999999999999998E-2</v>
      </c>
      <c r="AS302" s="728">
        <v>42347</v>
      </c>
      <c r="AT302" s="727">
        <v>1072.78</v>
      </c>
      <c r="AV302" s="728">
        <v>42347</v>
      </c>
      <c r="AW302" s="727">
        <v>49.76</v>
      </c>
      <c r="BL302" s="728"/>
      <c r="BM302" s="728"/>
      <c r="BN302" s="728"/>
      <c r="BO302" s="728"/>
      <c r="BP302" s="728"/>
      <c r="BS302" s="728"/>
      <c r="BV302" s="728"/>
      <c r="BY302" s="728"/>
      <c r="CB302" s="728"/>
      <c r="CE302" s="728"/>
      <c r="CH302" s="728"/>
      <c r="CK302" s="728"/>
      <c r="CO302" s="728"/>
      <c r="CV302" s="728"/>
      <c r="CY302" s="728"/>
      <c r="DB302" s="728"/>
      <c r="DE302" s="728"/>
      <c r="DH302" s="728"/>
      <c r="DK302" s="728"/>
      <c r="DN302" s="728"/>
      <c r="DQ302" s="728"/>
      <c r="DT302" s="728"/>
      <c r="DW302" s="728"/>
      <c r="DZ302" s="728"/>
      <c r="EC302" s="728"/>
      <c r="EF302" s="728"/>
      <c r="EI302" s="728"/>
    </row>
    <row r="303" spans="1:139">
      <c r="A303" s="727">
        <f t="shared" si="0"/>
        <v>134.69999999999999</v>
      </c>
      <c r="B303" s="727">
        <f t="shared" si="1"/>
        <v>68.199999999999989</v>
      </c>
      <c r="C303" s="727">
        <f t="shared" si="2"/>
        <v>66.5</v>
      </c>
      <c r="E303" s="728">
        <v>42346</v>
      </c>
      <c r="F303" s="727">
        <v>1.6840000000000002</v>
      </c>
      <c r="H303" s="728">
        <v>42348</v>
      </c>
      <c r="I303" s="727">
        <v>2.3490000000000002</v>
      </c>
      <c r="K303" s="728">
        <v>42348</v>
      </c>
      <c r="L303" s="727">
        <v>3.0310000000000001</v>
      </c>
      <c r="O303" s="728">
        <v>42332</v>
      </c>
      <c r="P303" s="727">
        <v>1943.99</v>
      </c>
      <c r="R303" s="728">
        <v>42332</v>
      </c>
      <c r="S303" s="727">
        <v>17812.189999999999</v>
      </c>
      <c r="U303" s="728">
        <v>41953</v>
      </c>
      <c r="V303" s="727">
        <v>9351.8700000000008</v>
      </c>
      <c r="X303" s="728">
        <v>41954</v>
      </c>
      <c r="Y303" s="727">
        <v>19255.47</v>
      </c>
      <c r="AA303" s="728">
        <v>41960</v>
      </c>
      <c r="AB303" s="727">
        <v>4226.1000000000004</v>
      </c>
      <c r="AD303" s="728">
        <v>41939</v>
      </c>
      <c r="AE303" s="727">
        <v>15388.72</v>
      </c>
      <c r="AG303" s="728">
        <v>41173</v>
      </c>
      <c r="AH303" s="727">
        <v>4.95</v>
      </c>
      <c r="AJ303" s="728">
        <v>41173</v>
      </c>
      <c r="AK303" s="727">
        <v>0.22800000000000001</v>
      </c>
      <c r="AM303" s="728">
        <v>41173</v>
      </c>
      <c r="AN303" s="727">
        <v>0.36925000000000002</v>
      </c>
      <c r="AP303" s="728">
        <v>41173</v>
      </c>
      <c r="AQ303" s="727">
        <v>4.4999999999999998E-2</v>
      </c>
      <c r="AS303" s="728">
        <v>42346</v>
      </c>
      <c r="AT303" s="727">
        <v>1074.96</v>
      </c>
      <c r="AV303" s="728">
        <v>42346</v>
      </c>
      <c r="AW303" s="727">
        <v>49.92</v>
      </c>
      <c r="BL303" s="728"/>
      <c r="BM303" s="728"/>
      <c r="BN303" s="728"/>
      <c r="BO303" s="728"/>
      <c r="BP303" s="728"/>
      <c r="BS303" s="728"/>
      <c r="BV303" s="728"/>
      <c r="BY303" s="728"/>
      <c r="CB303" s="728"/>
      <c r="CE303" s="728"/>
      <c r="CH303" s="728"/>
      <c r="CK303" s="728"/>
      <c r="CO303" s="728"/>
      <c r="CV303" s="728"/>
      <c r="CY303" s="728"/>
      <c r="DB303" s="728"/>
      <c r="DE303" s="728"/>
      <c r="DH303" s="728"/>
      <c r="DK303" s="728"/>
      <c r="DN303" s="728"/>
      <c r="DQ303" s="728"/>
      <c r="DT303" s="728"/>
      <c r="DW303" s="728"/>
      <c r="DZ303" s="728"/>
      <c r="EC303" s="728"/>
      <c r="EF303" s="728"/>
      <c r="EI303" s="728"/>
    </row>
    <row r="304" spans="1:139">
      <c r="A304" s="727">
        <f t="shared" si="0"/>
        <v>134.10000000000002</v>
      </c>
      <c r="B304" s="727">
        <f t="shared" si="1"/>
        <v>66.300000000000026</v>
      </c>
      <c r="C304" s="727">
        <f t="shared" si="2"/>
        <v>67.8</v>
      </c>
      <c r="E304" s="728">
        <v>42345</v>
      </c>
      <c r="F304" s="727">
        <v>1.6379999999999999</v>
      </c>
      <c r="H304" s="728">
        <v>42347</v>
      </c>
      <c r="I304" s="727">
        <v>2.3159999999999998</v>
      </c>
      <c r="K304" s="728">
        <v>42347</v>
      </c>
      <c r="L304" s="727">
        <v>2.9790000000000001</v>
      </c>
      <c r="O304" s="728">
        <v>42331</v>
      </c>
      <c r="P304" s="727">
        <v>1982.57</v>
      </c>
      <c r="R304" s="728">
        <v>42331</v>
      </c>
      <c r="S304" s="727">
        <v>17792.68</v>
      </c>
      <c r="U304" s="728">
        <v>41950</v>
      </c>
      <c r="V304" s="727">
        <v>9291.83</v>
      </c>
      <c r="X304" s="728">
        <v>41953</v>
      </c>
      <c r="Y304" s="727">
        <v>19258.54</v>
      </c>
      <c r="AA304" s="728">
        <v>41957</v>
      </c>
      <c r="AB304" s="727">
        <v>4202.46</v>
      </c>
      <c r="AD304" s="728">
        <v>41936</v>
      </c>
      <c r="AE304" s="727">
        <v>15291.64</v>
      </c>
      <c r="AG304" s="728">
        <v>41172</v>
      </c>
      <c r="AH304" s="727">
        <v>4.95</v>
      </c>
      <c r="AJ304" s="728">
        <v>41172</v>
      </c>
      <c r="AK304" s="727">
        <v>0.23300000000000001</v>
      </c>
      <c r="AM304" s="728">
        <v>41172</v>
      </c>
      <c r="AN304" s="727">
        <v>0.373</v>
      </c>
      <c r="AP304" s="728">
        <v>41172</v>
      </c>
      <c r="AQ304" s="727">
        <v>4.5999999999999999E-2</v>
      </c>
      <c r="AS304" s="728">
        <v>42345</v>
      </c>
      <c r="AT304" s="727">
        <v>1071.3399999999999</v>
      </c>
      <c r="AV304" s="728">
        <v>42345</v>
      </c>
      <c r="AW304" s="727">
        <v>50.24</v>
      </c>
      <c r="BL304" s="728"/>
      <c r="BM304" s="728"/>
      <c r="BN304" s="728"/>
      <c r="BO304" s="728"/>
      <c r="BP304" s="728"/>
      <c r="BS304" s="728"/>
      <c r="BV304" s="728"/>
      <c r="BY304" s="728"/>
      <c r="CB304" s="728"/>
      <c r="CE304" s="728"/>
      <c r="CH304" s="728"/>
      <c r="CK304" s="728"/>
      <c r="CO304" s="728"/>
      <c r="CV304" s="728"/>
      <c r="CY304" s="728"/>
      <c r="DB304" s="728"/>
      <c r="DE304" s="728"/>
      <c r="DH304" s="728"/>
      <c r="DK304" s="728"/>
      <c r="DN304" s="728"/>
      <c r="DQ304" s="728"/>
      <c r="DT304" s="728"/>
      <c r="DW304" s="728"/>
      <c r="DZ304" s="728"/>
      <c r="EC304" s="728"/>
      <c r="EF304" s="728"/>
      <c r="EI304" s="728"/>
    </row>
    <row r="305" spans="1:139">
      <c r="A305" s="727">
        <f t="shared" si="0"/>
        <v>127.00000000000003</v>
      </c>
      <c r="B305" s="727">
        <f t="shared" si="1"/>
        <v>66.700000000000031</v>
      </c>
      <c r="C305" s="727">
        <f t="shared" si="2"/>
        <v>60.3</v>
      </c>
      <c r="E305" s="728">
        <v>42342</v>
      </c>
      <c r="F305" s="727">
        <v>1.627</v>
      </c>
      <c r="H305" s="728">
        <v>42346</v>
      </c>
      <c r="I305" s="727">
        <v>2.23</v>
      </c>
      <c r="K305" s="728">
        <v>42346</v>
      </c>
      <c r="L305" s="727">
        <v>2.8970000000000002</v>
      </c>
      <c r="O305" s="728">
        <v>42328</v>
      </c>
      <c r="P305" s="727">
        <v>2021.99</v>
      </c>
      <c r="R305" s="728">
        <v>42328</v>
      </c>
      <c r="S305" s="727">
        <v>17823.810000000001</v>
      </c>
      <c r="U305" s="728">
        <v>41949</v>
      </c>
      <c r="V305" s="727">
        <v>9377.41</v>
      </c>
      <c r="X305" s="728">
        <v>41950</v>
      </c>
      <c r="Y305" s="727">
        <v>19095.32</v>
      </c>
      <c r="AA305" s="728">
        <v>41956</v>
      </c>
      <c r="AB305" s="727">
        <v>4187.95</v>
      </c>
      <c r="AD305" s="728">
        <v>41935</v>
      </c>
      <c r="AE305" s="727">
        <v>15138.96</v>
      </c>
      <c r="AG305" s="728">
        <v>41171</v>
      </c>
      <c r="AH305" s="727">
        <v>4.95</v>
      </c>
      <c r="AJ305" s="728">
        <v>41171</v>
      </c>
      <c r="AK305" s="727">
        <v>0.23799999999999999</v>
      </c>
      <c r="AM305" s="728">
        <v>41171</v>
      </c>
      <c r="AN305" s="727">
        <v>0.37574999999999997</v>
      </c>
      <c r="AP305" s="728">
        <v>41171</v>
      </c>
      <c r="AQ305" s="727">
        <v>4.5999999999999999E-2</v>
      </c>
      <c r="AS305" s="728">
        <v>42342</v>
      </c>
      <c r="AT305" s="727">
        <v>1086.44</v>
      </c>
      <c r="AV305" s="728">
        <v>42342</v>
      </c>
      <c r="AW305" s="727">
        <v>51.97</v>
      </c>
      <c r="BL305" s="728"/>
      <c r="BM305" s="728"/>
      <c r="BN305" s="728"/>
      <c r="BO305" s="728"/>
      <c r="BP305" s="728"/>
      <c r="BS305" s="728"/>
      <c r="BV305" s="728"/>
      <c r="BY305" s="728"/>
      <c r="CB305" s="728"/>
      <c r="CE305" s="728"/>
      <c r="CH305" s="728"/>
      <c r="CK305" s="728"/>
      <c r="CO305" s="728"/>
      <c r="CV305" s="728"/>
      <c r="CY305" s="728"/>
      <c r="DB305" s="728"/>
      <c r="DE305" s="728"/>
      <c r="DH305" s="728"/>
      <c r="DK305" s="728"/>
      <c r="DN305" s="728"/>
      <c r="DQ305" s="728"/>
      <c r="DT305" s="728"/>
      <c r="DW305" s="728"/>
      <c r="DZ305" s="728"/>
      <c r="EC305" s="728"/>
      <c r="EF305" s="728"/>
      <c r="EI305" s="728"/>
    </row>
    <row r="306" spans="1:139">
      <c r="A306" s="727">
        <f t="shared" si="0"/>
        <v>120.39999999999999</v>
      </c>
      <c r="B306" s="727">
        <f t="shared" si="1"/>
        <v>66.900000000000006</v>
      </c>
      <c r="C306" s="727">
        <f t="shared" si="2"/>
        <v>53.499999999999993</v>
      </c>
      <c r="E306" s="728">
        <v>42341</v>
      </c>
      <c r="F306" s="727">
        <v>1.627</v>
      </c>
      <c r="H306" s="728">
        <v>42345</v>
      </c>
      <c r="I306" s="727">
        <v>2.1619999999999999</v>
      </c>
      <c r="K306" s="728">
        <v>42345</v>
      </c>
      <c r="L306" s="727">
        <v>2.831</v>
      </c>
      <c r="O306" s="728">
        <v>42327</v>
      </c>
      <c r="P306" s="727">
        <v>2009.73</v>
      </c>
      <c r="R306" s="728">
        <v>42327</v>
      </c>
      <c r="S306" s="727">
        <v>17732.75</v>
      </c>
      <c r="U306" s="728">
        <v>41948</v>
      </c>
      <c r="V306" s="727">
        <v>9315.48</v>
      </c>
      <c r="X306" s="728">
        <v>41949</v>
      </c>
      <c r="Y306" s="727">
        <v>19285.759999999998</v>
      </c>
      <c r="AA306" s="728">
        <v>41955</v>
      </c>
      <c r="AB306" s="727">
        <v>4179.88</v>
      </c>
      <c r="AD306" s="728">
        <v>41934</v>
      </c>
      <c r="AE306" s="727">
        <v>15195.77</v>
      </c>
      <c r="AG306" s="728">
        <v>41170</v>
      </c>
      <c r="AH306" s="727">
        <v>4.95</v>
      </c>
      <c r="AJ306" s="728">
        <v>41170</v>
      </c>
      <c r="AK306" s="727">
        <v>0.24399999999999999</v>
      </c>
      <c r="AM306" s="728">
        <v>41170</v>
      </c>
      <c r="AN306" s="727">
        <v>0.37874999999999998</v>
      </c>
      <c r="AP306" s="728">
        <v>41170</v>
      </c>
      <c r="AQ306" s="727">
        <v>4.5999999999999999E-2</v>
      </c>
      <c r="AS306" s="728">
        <v>42341</v>
      </c>
      <c r="AT306" s="727">
        <v>1062.1099999999999</v>
      </c>
      <c r="AV306" s="728">
        <v>42341</v>
      </c>
      <c r="AW306" s="727">
        <v>52.72</v>
      </c>
      <c r="BL306" s="728"/>
      <c r="BM306" s="728"/>
      <c r="BN306" s="728"/>
      <c r="BO306" s="728"/>
      <c r="BP306" s="728"/>
      <c r="BS306" s="728"/>
      <c r="BV306" s="728"/>
      <c r="BY306" s="728"/>
      <c r="CB306" s="728"/>
      <c r="CE306" s="728"/>
      <c r="CH306" s="728"/>
      <c r="CK306" s="728"/>
      <c r="CO306" s="728"/>
      <c r="CV306" s="728"/>
      <c r="CY306" s="728"/>
      <c r="DB306" s="728"/>
      <c r="DE306" s="728"/>
      <c r="DH306" s="728"/>
      <c r="DK306" s="728"/>
      <c r="DN306" s="728"/>
      <c r="DQ306" s="728"/>
      <c r="DT306" s="728"/>
      <c r="DW306" s="728"/>
      <c r="DZ306" s="728"/>
      <c r="EC306" s="728"/>
      <c r="EF306" s="728"/>
      <c r="EI306" s="728"/>
    </row>
    <row r="307" spans="1:139">
      <c r="A307" s="727">
        <f t="shared" si="0"/>
        <v>130.1</v>
      </c>
      <c r="B307" s="727">
        <f t="shared" si="1"/>
        <v>68.100000000000009</v>
      </c>
      <c r="C307" s="727">
        <f t="shared" si="2"/>
        <v>61.999999999999986</v>
      </c>
      <c r="E307" s="728">
        <v>42340</v>
      </c>
      <c r="F307" s="727">
        <v>1.595</v>
      </c>
      <c r="H307" s="728">
        <v>42342</v>
      </c>
      <c r="I307" s="727">
        <v>2.2149999999999999</v>
      </c>
      <c r="K307" s="728">
        <v>42342</v>
      </c>
      <c r="L307" s="727">
        <v>2.8959999999999999</v>
      </c>
      <c r="O307" s="728">
        <v>42326</v>
      </c>
      <c r="P307" s="727">
        <v>2023.98</v>
      </c>
      <c r="R307" s="728">
        <v>42326</v>
      </c>
      <c r="S307" s="727">
        <v>17737.16</v>
      </c>
      <c r="U307" s="728">
        <v>41947</v>
      </c>
      <c r="V307" s="727">
        <v>9166.4699999999993</v>
      </c>
      <c r="X307" s="728">
        <v>41948</v>
      </c>
      <c r="Y307" s="727">
        <v>19427.849999999999</v>
      </c>
      <c r="AA307" s="728">
        <v>41954</v>
      </c>
      <c r="AB307" s="727">
        <v>4244.1000000000004</v>
      </c>
      <c r="AD307" s="728">
        <v>41933</v>
      </c>
      <c r="AE307" s="727">
        <v>14804.28</v>
      </c>
      <c r="AG307" s="728">
        <v>41169</v>
      </c>
      <c r="AH307" s="727">
        <v>4.95</v>
      </c>
      <c r="AJ307" s="728">
        <v>41169</v>
      </c>
      <c r="AK307" s="727">
        <v>0.248</v>
      </c>
      <c r="AM307" s="728">
        <v>41169</v>
      </c>
      <c r="AN307" s="727">
        <v>0.38074999999999998</v>
      </c>
      <c r="AP307" s="728">
        <v>41169</v>
      </c>
      <c r="AQ307" s="727">
        <v>4.5999999999999999E-2</v>
      </c>
      <c r="AS307" s="728">
        <v>42340</v>
      </c>
      <c r="AT307" s="727">
        <v>1053.7</v>
      </c>
      <c r="AV307" s="728">
        <v>42340</v>
      </c>
      <c r="AW307" s="727">
        <v>51.87</v>
      </c>
      <c r="BL307" s="728"/>
      <c r="BM307" s="728"/>
      <c r="BN307" s="728"/>
      <c r="BO307" s="728"/>
      <c r="BP307" s="728"/>
      <c r="BS307" s="728"/>
      <c r="BV307" s="728"/>
      <c r="BY307" s="728"/>
      <c r="CB307" s="728"/>
      <c r="CE307" s="728"/>
      <c r="CH307" s="728"/>
      <c r="CK307" s="728"/>
      <c r="CO307" s="728"/>
      <c r="CV307" s="728"/>
      <c r="CY307" s="728"/>
      <c r="DB307" s="728"/>
      <c r="DE307" s="728"/>
      <c r="DH307" s="728"/>
      <c r="DK307" s="728"/>
      <c r="DN307" s="728"/>
      <c r="DQ307" s="728"/>
      <c r="DT307" s="728"/>
      <c r="DW307" s="728"/>
      <c r="DZ307" s="728"/>
      <c r="EC307" s="728"/>
      <c r="EF307" s="728"/>
      <c r="EI307" s="728"/>
    </row>
    <row r="308" spans="1:139">
      <c r="A308" s="727">
        <f t="shared" si="0"/>
        <v>123.39999999999998</v>
      </c>
      <c r="B308" s="727">
        <f t="shared" si="1"/>
        <v>66.499999999999957</v>
      </c>
      <c r="C308" s="727">
        <f t="shared" si="2"/>
        <v>56.90000000000002</v>
      </c>
      <c r="E308" s="728">
        <v>42339</v>
      </c>
      <c r="F308" s="727">
        <v>1.603</v>
      </c>
      <c r="H308" s="728">
        <v>42341</v>
      </c>
      <c r="I308" s="727">
        <v>2.1720000000000002</v>
      </c>
      <c r="K308" s="728">
        <v>42341</v>
      </c>
      <c r="L308" s="727">
        <v>2.8369999999999997</v>
      </c>
      <c r="O308" s="728">
        <v>42325</v>
      </c>
      <c r="P308" s="727">
        <v>2007.62</v>
      </c>
      <c r="R308" s="728">
        <v>42325</v>
      </c>
      <c r="S308" s="727">
        <v>17489.5</v>
      </c>
      <c r="U308" s="728">
        <v>41946</v>
      </c>
      <c r="V308" s="727">
        <v>9251.7000000000007</v>
      </c>
      <c r="X308" s="728">
        <v>41947</v>
      </c>
      <c r="Y308" s="727">
        <v>18934.63</v>
      </c>
      <c r="AA308" s="728">
        <v>41953</v>
      </c>
      <c r="AB308" s="727">
        <v>4222.82</v>
      </c>
      <c r="AD308" s="728">
        <v>41932</v>
      </c>
      <c r="AE308" s="727">
        <v>15111.23</v>
      </c>
      <c r="AG308" s="728">
        <v>41166</v>
      </c>
      <c r="AH308" s="727">
        <v>4.95</v>
      </c>
      <c r="AJ308" s="728">
        <v>41166</v>
      </c>
      <c r="AK308" s="727">
        <v>0.25</v>
      </c>
      <c r="AM308" s="728">
        <v>41166</v>
      </c>
      <c r="AN308" s="727">
        <v>0.38524999999999998</v>
      </c>
      <c r="AP308" s="728">
        <v>41166</v>
      </c>
      <c r="AQ308" s="727">
        <v>4.5999999999999999E-2</v>
      </c>
      <c r="AS308" s="728">
        <v>42339</v>
      </c>
      <c r="AT308" s="727">
        <v>1069.29</v>
      </c>
      <c r="AV308" s="728">
        <v>42339</v>
      </c>
      <c r="AW308" s="727">
        <v>52.99</v>
      </c>
      <c r="BL308" s="728"/>
      <c r="BM308" s="728"/>
      <c r="BN308" s="728"/>
      <c r="BO308" s="728"/>
      <c r="BP308" s="728"/>
      <c r="BS308" s="728"/>
      <c r="BV308" s="728"/>
      <c r="BY308" s="728"/>
      <c r="CB308" s="728"/>
      <c r="CE308" s="728"/>
      <c r="CH308" s="728"/>
      <c r="CK308" s="728"/>
      <c r="CO308" s="728"/>
      <c r="CV308" s="728"/>
      <c r="CY308" s="728"/>
      <c r="DB308" s="728"/>
      <c r="DE308" s="728"/>
      <c r="DH308" s="728"/>
      <c r="DK308" s="728"/>
      <c r="DN308" s="728"/>
      <c r="DQ308" s="728"/>
      <c r="DT308" s="728"/>
      <c r="DW308" s="728"/>
      <c r="DZ308" s="728"/>
      <c r="EC308" s="728"/>
      <c r="EF308" s="728"/>
      <c r="EI308" s="728"/>
    </row>
    <row r="309" spans="1:139">
      <c r="A309" s="727">
        <f t="shared" si="0"/>
        <v>105.89999999999999</v>
      </c>
      <c r="B309" s="727">
        <f t="shared" si="1"/>
        <v>61.20000000000001</v>
      </c>
      <c r="C309" s="727">
        <f t="shared" si="2"/>
        <v>44.699999999999982</v>
      </c>
      <c r="E309" s="728">
        <v>42338</v>
      </c>
      <c r="F309" s="727">
        <v>1.603</v>
      </c>
      <c r="H309" s="728">
        <v>42340</v>
      </c>
      <c r="I309" s="727">
        <v>2.0499999999999998</v>
      </c>
      <c r="K309" s="728">
        <v>42340</v>
      </c>
      <c r="L309" s="727">
        <v>2.6619999999999999</v>
      </c>
      <c r="O309" s="728">
        <v>42324</v>
      </c>
      <c r="P309" s="727">
        <v>1971.43</v>
      </c>
      <c r="R309" s="728">
        <v>42324</v>
      </c>
      <c r="S309" s="727">
        <v>17483.009999999998</v>
      </c>
      <c r="U309" s="728">
        <v>41943</v>
      </c>
      <c r="V309" s="727">
        <v>9326.8700000000008</v>
      </c>
      <c r="X309" s="728">
        <v>41946</v>
      </c>
      <c r="Y309" s="727">
        <v>19369.03</v>
      </c>
      <c r="AA309" s="728">
        <v>41950</v>
      </c>
      <c r="AB309" s="727">
        <v>4189.8900000000003</v>
      </c>
      <c r="AD309" s="728">
        <v>41929</v>
      </c>
      <c r="AE309" s="727">
        <v>14532.51</v>
      </c>
      <c r="AG309" s="728">
        <v>41165</v>
      </c>
      <c r="AH309" s="727">
        <v>4.95</v>
      </c>
      <c r="AJ309" s="728">
        <v>41165</v>
      </c>
      <c r="AK309" s="727">
        <v>0.252</v>
      </c>
      <c r="AM309" s="728">
        <v>41165</v>
      </c>
      <c r="AN309" s="727">
        <v>0.38874999999999998</v>
      </c>
      <c r="AP309" s="728">
        <v>41165</v>
      </c>
      <c r="AQ309" s="727">
        <v>4.5999999999999999E-2</v>
      </c>
      <c r="AS309" s="728">
        <v>42338</v>
      </c>
      <c r="AT309" s="727">
        <v>1064.77</v>
      </c>
      <c r="AV309" s="728">
        <v>42338</v>
      </c>
      <c r="AW309" s="727">
        <v>53.08</v>
      </c>
      <c r="BL309" s="728"/>
      <c r="BM309" s="728"/>
      <c r="BN309" s="728"/>
      <c r="BO309" s="728"/>
      <c r="BP309" s="728"/>
      <c r="BS309" s="728"/>
      <c r="BV309" s="728"/>
      <c r="BY309" s="728"/>
      <c r="CB309" s="728"/>
      <c r="CE309" s="728"/>
      <c r="CH309" s="728"/>
      <c r="CK309" s="728"/>
      <c r="CO309" s="728"/>
      <c r="CV309" s="728"/>
      <c r="CY309" s="728"/>
      <c r="DB309" s="728"/>
      <c r="DE309" s="728"/>
      <c r="DH309" s="728"/>
      <c r="DK309" s="728"/>
      <c r="DN309" s="728"/>
      <c r="DQ309" s="728"/>
      <c r="DT309" s="728"/>
      <c r="DW309" s="728"/>
      <c r="DZ309" s="728"/>
      <c r="EC309" s="728"/>
      <c r="EF309" s="728"/>
      <c r="EI309" s="728"/>
    </row>
    <row r="310" spans="1:139">
      <c r="A310" s="727">
        <f t="shared" si="0"/>
        <v>109.4</v>
      </c>
      <c r="B310" s="727">
        <f t="shared" si="1"/>
        <v>61.600000000000009</v>
      </c>
      <c r="C310" s="727">
        <f t="shared" si="2"/>
        <v>47.8</v>
      </c>
      <c r="E310" s="728">
        <v>42335</v>
      </c>
      <c r="F310" s="727">
        <v>1.579</v>
      </c>
      <c r="H310" s="728">
        <v>42339</v>
      </c>
      <c r="I310" s="727">
        <v>2.0569999999999999</v>
      </c>
      <c r="K310" s="728">
        <v>42339</v>
      </c>
      <c r="L310" s="727">
        <v>2.673</v>
      </c>
      <c r="O310" s="728">
        <v>42321</v>
      </c>
      <c r="P310" s="727">
        <v>1978.87</v>
      </c>
      <c r="R310" s="728">
        <v>42321</v>
      </c>
      <c r="S310" s="727">
        <v>17245.240000000002</v>
      </c>
      <c r="U310" s="728">
        <v>41942</v>
      </c>
      <c r="V310" s="727">
        <v>9114.84</v>
      </c>
      <c r="X310" s="728">
        <v>41943</v>
      </c>
      <c r="Y310" s="727">
        <v>19783.990000000002</v>
      </c>
      <c r="AA310" s="728">
        <v>41949</v>
      </c>
      <c r="AB310" s="727">
        <v>4227.68</v>
      </c>
      <c r="AD310" s="728">
        <v>41928</v>
      </c>
      <c r="AE310" s="727">
        <v>14738.38</v>
      </c>
      <c r="AG310" s="728">
        <v>41164</v>
      </c>
      <c r="AH310" s="727">
        <v>4.95</v>
      </c>
      <c r="AJ310" s="728">
        <v>41164</v>
      </c>
      <c r="AK310" s="727">
        <v>0.255</v>
      </c>
      <c r="AM310" s="728">
        <v>41164</v>
      </c>
      <c r="AN310" s="727">
        <v>0.39424999999999999</v>
      </c>
      <c r="AP310" s="728">
        <v>41164</v>
      </c>
      <c r="AQ310" s="727">
        <v>4.5999999999999999E-2</v>
      </c>
      <c r="AS310" s="728">
        <v>42335</v>
      </c>
      <c r="AT310" s="727">
        <v>1057.45</v>
      </c>
      <c r="AV310" s="728">
        <v>42335</v>
      </c>
      <c r="AW310" s="727">
        <v>53.62</v>
      </c>
      <c r="BL310" s="728"/>
      <c r="BM310" s="728"/>
      <c r="BN310" s="728"/>
      <c r="BO310" s="728"/>
      <c r="BP310" s="728"/>
      <c r="BS310" s="728"/>
      <c r="BV310" s="728"/>
      <c r="BY310" s="728"/>
      <c r="CB310" s="728"/>
      <c r="CE310" s="728"/>
      <c r="CH310" s="728"/>
      <c r="CK310" s="728"/>
      <c r="CO310" s="728"/>
      <c r="CV310" s="728"/>
      <c r="CY310" s="728"/>
      <c r="DB310" s="728"/>
      <c r="DE310" s="728"/>
      <c r="DH310" s="728"/>
      <c r="DK310" s="728"/>
      <c r="DN310" s="728"/>
      <c r="DQ310" s="728"/>
      <c r="DT310" s="728"/>
      <c r="DW310" s="728"/>
      <c r="DZ310" s="728"/>
      <c r="EC310" s="728"/>
      <c r="EF310" s="728"/>
      <c r="EI310" s="728"/>
    </row>
    <row r="311" spans="1:139">
      <c r="A311" s="727">
        <f t="shared" si="0"/>
        <v>110.6</v>
      </c>
      <c r="B311" s="727">
        <f t="shared" si="1"/>
        <v>60.299999999999976</v>
      </c>
      <c r="C311" s="727">
        <f t="shared" si="2"/>
        <v>50.300000000000011</v>
      </c>
      <c r="E311" s="728">
        <v>42334</v>
      </c>
      <c r="F311" s="727">
        <v>1.5720000000000001</v>
      </c>
      <c r="H311" s="728">
        <v>42338</v>
      </c>
      <c r="I311" s="727">
        <v>2.0750000000000002</v>
      </c>
      <c r="K311" s="728">
        <v>42338</v>
      </c>
      <c r="L311" s="727">
        <v>2.6779999999999999</v>
      </c>
      <c r="O311" s="728">
        <v>42320</v>
      </c>
      <c r="P311" s="727">
        <v>2013.67</v>
      </c>
      <c r="R311" s="728">
        <v>42320</v>
      </c>
      <c r="S311" s="727">
        <v>17448.07</v>
      </c>
      <c r="U311" s="728">
        <v>41941</v>
      </c>
      <c r="V311" s="727">
        <v>9082.81</v>
      </c>
      <c r="X311" s="728">
        <v>41942</v>
      </c>
      <c r="Y311" s="727">
        <v>19194.61</v>
      </c>
      <c r="AA311" s="728">
        <v>41948</v>
      </c>
      <c r="AB311" s="727">
        <v>4208.42</v>
      </c>
      <c r="AD311" s="728">
        <v>41927</v>
      </c>
      <c r="AE311" s="727">
        <v>15073.52</v>
      </c>
      <c r="AG311" s="728">
        <v>41163</v>
      </c>
      <c r="AH311" s="727">
        <v>4.96</v>
      </c>
      <c r="AJ311" s="728">
        <v>41163</v>
      </c>
      <c r="AK311" s="727">
        <v>0.25800000000000001</v>
      </c>
      <c r="AM311" s="728">
        <v>41163</v>
      </c>
      <c r="AN311" s="727">
        <v>0.39874999999999999</v>
      </c>
      <c r="AP311" s="728">
        <v>41163</v>
      </c>
      <c r="AQ311" s="727">
        <v>4.5999999999999999E-2</v>
      </c>
      <c r="AS311" s="728">
        <v>42334</v>
      </c>
      <c r="AT311" s="727">
        <v>1072.33</v>
      </c>
      <c r="AV311" s="728">
        <v>42334</v>
      </c>
      <c r="AW311" s="727">
        <v>54.39</v>
      </c>
      <c r="BL311" s="728"/>
      <c r="BM311" s="728"/>
      <c r="BN311" s="728"/>
      <c r="BO311" s="728"/>
      <c r="BP311" s="728"/>
      <c r="BS311" s="728"/>
      <c r="BV311" s="728"/>
      <c r="BY311" s="728"/>
      <c r="CB311" s="728"/>
      <c r="CE311" s="728"/>
      <c r="CH311" s="728"/>
      <c r="CK311" s="728"/>
      <c r="CO311" s="728"/>
      <c r="CV311" s="728"/>
      <c r="CY311" s="728"/>
      <c r="DB311" s="728"/>
      <c r="DE311" s="728"/>
      <c r="DH311" s="728"/>
      <c r="DK311" s="728"/>
      <c r="DN311" s="728"/>
      <c r="DQ311" s="728"/>
      <c r="DT311" s="728"/>
      <c r="DW311" s="728"/>
      <c r="DZ311" s="728"/>
      <c r="EC311" s="728"/>
      <c r="EF311" s="728"/>
      <c r="EI311" s="728"/>
    </row>
    <row r="312" spans="1:139">
      <c r="A312" s="727">
        <f t="shared" si="0"/>
        <v>101.30000000000001</v>
      </c>
      <c r="B312" s="727">
        <f t="shared" si="1"/>
        <v>59.90000000000002</v>
      </c>
      <c r="C312" s="727">
        <f t="shared" si="2"/>
        <v>41.399999999999991</v>
      </c>
      <c r="E312" s="728">
        <v>42333</v>
      </c>
      <c r="F312" s="727">
        <v>1.607</v>
      </c>
      <c r="H312" s="728">
        <v>42335</v>
      </c>
      <c r="I312" s="727">
        <v>2.0209999999999999</v>
      </c>
      <c r="K312" s="728">
        <v>42335</v>
      </c>
      <c r="L312" s="727">
        <v>2.62</v>
      </c>
      <c r="O312" s="728">
        <v>42318</v>
      </c>
      <c r="P312" s="727">
        <v>2021.92</v>
      </c>
      <c r="R312" s="728">
        <v>42319</v>
      </c>
      <c r="S312" s="727">
        <v>17702.22</v>
      </c>
      <c r="U312" s="728">
        <v>41940</v>
      </c>
      <c r="V312" s="727">
        <v>9068.19</v>
      </c>
      <c r="X312" s="728">
        <v>41941</v>
      </c>
      <c r="Y312" s="727">
        <v>19157.41</v>
      </c>
      <c r="AA312" s="728">
        <v>41947</v>
      </c>
      <c r="AB312" s="727">
        <v>4130.1899999999996</v>
      </c>
      <c r="AD312" s="728">
        <v>41926</v>
      </c>
      <c r="AE312" s="727">
        <v>14936.51</v>
      </c>
      <c r="AG312" s="728">
        <v>41162</v>
      </c>
      <c r="AH312" s="727">
        <v>4.96</v>
      </c>
      <c r="AJ312" s="728">
        <v>41162</v>
      </c>
      <c r="AK312" s="727">
        <v>0.26100000000000001</v>
      </c>
      <c r="AM312" s="728">
        <v>41162</v>
      </c>
      <c r="AN312" s="727">
        <v>0.40425</v>
      </c>
      <c r="AP312" s="728">
        <v>41162</v>
      </c>
      <c r="AQ312" s="727">
        <v>4.5999999999999999E-2</v>
      </c>
      <c r="AS312" s="728">
        <v>42333</v>
      </c>
      <c r="AT312" s="727">
        <v>1071.1199999999999</v>
      </c>
      <c r="AV312" s="728">
        <v>42333</v>
      </c>
      <c r="AW312" s="727">
        <v>55.06</v>
      </c>
      <c r="BL312" s="728"/>
      <c r="BM312" s="728"/>
      <c r="BN312" s="728"/>
      <c r="BO312" s="728"/>
      <c r="BP312" s="728"/>
      <c r="BS312" s="728"/>
      <c r="BV312" s="728"/>
      <c r="BY312" s="728"/>
      <c r="CB312" s="728"/>
      <c r="CE312" s="728"/>
      <c r="CH312" s="728"/>
      <c r="CK312" s="728"/>
      <c r="CO312" s="728"/>
      <c r="CV312" s="728"/>
      <c r="CY312" s="728"/>
      <c r="DB312" s="728"/>
      <c r="DE312" s="728"/>
      <c r="DH312" s="728"/>
      <c r="DK312" s="728"/>
      <c r="DN312" s="728"/>
      <c r="DQ312" s="728"/>
      <c r="DT312" s="728"/>
      <c r="DW312" s="728"/>
      <c r="DZ312" s="728"/>
      <c r="EC312" s="728"/>
      <c r="EF312" s="728"/>
      <c r="EI312" s="728"/>
    </row>
    <row r="313" spans="1:139">
      <c r="A313" s="727">
        <f t="shared" si="0"/>
        <v>101.99999999999999</v>
      </c>
      <c r="B313" s="727">
        <f t="shared" si="1"/>
        <v>59.799999999999983</v>
      </c>
      <c r="C313" s="727">
        <f t="shared" si="2"/>
        <v>42.199999999999996</v>
      </c>
      <c r="E313" s="728">
        <v>42332</v>
      </c>
      <c r="F313" s="727">
        <v>1.607</v>
      </c>
      <c r="H313" s="728">
        <v>42334</v>
      </c>
      <c r="I313" s="727">
        <v>2.0289999999999999</v>
      </c>
      <c r="K313" s="728">
        <v>42334</v>
      </c>
      <c r="L313" s="727">
        <v>2.6269999999999998</v>
      </c>
      <c r="O313" s="728">
        <v>42317</v>
      </c>
      <c r="P313" s="727">
        <v>2012.97</v>
      </c>
      <c r="R313" s="728">
        <v>42318</v>
      </c>
      <c r="S313" s="727">
        <v>17758.21</v>
      </c>
      <c r="U313" s="728">
        <v>41939</v>
      </c>
      <c r="V313" s="727">
        <v>8902.61</v>
      </c>
      <c r="X313" s="728">
        <v>41940</v>
      </c>
      <c r="Y313" s="727">
        <v>19476.62</v>
      </c>
      <c r="AA313" s="728">
        <v>41946</v>
      </c>
      <c r="AB313" s="727">
        <v>4194.03</v>
      </c>
      <c r="AD313" s="728">
        <v>41922</v>
      </c>
      <c r="AE313" s="727">
        <v>15300.55</v>
      </c>
      <c r="AG313" s="728">
        <v>41159</v>
      </c>
      <c r="AH313" s="727">
        <v>4.96</v>
      </c>
      <c r="AJ313" s="728">
        <v>41159</v>
      </c>
      <c r="AK313" s="727">
        <v>0.26500000000000001</v>
      </c>
      <c r="AM313" s="728">
        <v>41159</v>
      </c>
      <c r="AN313" s="727">
        <v>0.40775</v>
      </c>
      <c r="AP313" s="728">
        <v>41159</v>
      </c>
      <c r="AQ313" s="727">
        <v>4.5999999999999999E-2</v>
      </c>
      <c r="AS313" s="728">
        <v>42332</v>
      </c>
      <c r="AT313" s="727">
        <v>1075.6500000000001</v>
      </c>
      <c r="AV313" s="728">
        <v>42332</v>
      </c>
      <c r="AW313" s="727">
        <v>55.04</v>
      </c>
      <c r="BL313" s="728"/>
      <c r="BM313" s="728"/>
      <c r="BN313" s="728"/>
      <c r="BO313" s="728"/>
      <c r="BP313" s="728"/>
      <c r="BS313" s="728"/>
      <c r="BV313" s="728"/>
      <c r="BY313" s="728"/>
      <c r="CB313" s="728"/>
      <c r="CE313" s="728"/>
      <c r="CH313" s="728"/>
      <c r="CK313" s="728"/>
      <c r="CO313" s="728"/>
      <c r="CV313" s="728"/>
      <c r="CY313" s="728"/>
      <c r="DB313" s="728"/>
      <c r="DE313" s="728"/>
      <c r="DH313" s="728"/>
      <c r="DK313" s="728"/>
      <c r="DN313" s="728"/>
      <c r="DQ313" s="728"/>
      <c r="DT313" s="728"/>
      <c r="DW313" s="728"/>
      <c r="DZ313" s="728"/>
      <c r="EC313" s="728"/>
      <c r="EF313" s="728"/>
      <c r="EI313" s="728"/>
    </row>
    <row r="314" spans="1:139">
      <c r="A314" s="727">
        <f t="shared" si="0"/>
        <v>102.49999999999999</v>
      </c>
      <c r="B314" s="727">
        <f t="shared" si="1"/>
        <v>60.700000000000017</v>
      </c>
      <c r="C314" s="727">
        <f t="shared" si="2"/>
        <v>41.799999999999969</v>
      </c>
      <c r="E314" s="728">
        <v>42331</v>
      </c>
      <c r="F314" s="727">
        <v>1.6240000000000001</v>
      </c>
      <c r="H314" s="728">
        <v>42333</v>
      </c>
      <c r="I314" s="727">
        <v>2.0419999999999998</v>
      </c>
      <c r="K314" s="728">
        <v>42333</v>
      </c>
      <c r="L314" s="727">
        <v>2.649</v>
      </c>
      <c r="O314" s="728">
        <v>42314</v>
      </c>
      <c r="P314" s="727">
        <v>2019.78</v>
      </c>
      <c r="R314" s="728">
        <v>42317</v>
      </c>
      <c r="S314" s="727">
        <v>17730.48</v>
      </c>
      <c r="U314" s="728">
        <v>41936</v>
      </c>
      <c r="V314" s="727">
        <v>8987.7999999999993</v>
      </c>
      <c r="X314" s="728">
        <v>41939</v>
      </c>
      <c r="Y314" s="727">
        <v>19028.669999999998</v>
      </c>
      <c r="AA314" s="728">
        <v>41943</v>
      </c>
      <c r="AB314" s="727">
        <v>4233.09</v>
      </c>
      <c r="AD314" s="728">
        <v>41921</v>
      </c>
      <c r="AE314" s="727">
        <v>15478.93</v>
      </c>
      <c r="AG314" s="728">
        <v>41158</v>
      </c>
      <c r="AH314" s="727">
        <v>4.96</v>
      </c>
      <c r="AJ314" s="728">
        <v>41158</v>
      </c>
      <c r="AK314" s="727">
        <v>0.26600000000000001</v>
      </c>
      <c r="AM314" s="728">
        <v>41158</v>
      </c>
      <c r="AN314" s="727">
        <v>0.40834999999999999</v>
      </c>
      <c r="AP314" s="728">
        <v>41158</v>
      </c>
      <c r="AQ314" s="727">
        <v>4.5999999999999999E-2</v>
      </c>
      <c r="AS314" s="728">
        <v>42331</v>
      </c>
      <c r="AT314" s="727">
        <v>1069.18</v>
      </c>
      <c r="AV314" s="728">
        <v>42331</v>
      </c>
      <c r="AW314" s="727">
        <v>53.63</v>
      </c>
      <c r="BL314" s="728"/>
      <c r="BM314" s="728"/>
      <c r="BN314" s="728"/>
      <c r="BO314" s="728"/>
      <c r="BP314" s="728"/>
      <c r="BS314" s="728"/>
      <c r="BV314" s="728"/>
      <c r="BY314" s="728"/>
      <c r="CB314" s="728"/>
      <c r="CE314" s="728"/>
      <c r="CH314" s="728"/>
      <c r="CK314" s="728"/>
      <c r="CO314" s="728"/>
      <c r="CV314" s="728"/>
      <c r="CY314" s="728"/>
      <c r="DB314" s="728"/>
      <c r="DE314" s="728"/>
      <c r="DH314" s="728"/>
      <c r="DK314" s="728"/>
      <c r="DN314" s="728"/>
      <c r="DQ314" s="728"/>
      <c r="DT314" s="728"/>
      <c r="DW314" s="728"/>
      <c r="DZ314" s="728"/>
      <c r="EC314" s="728"/>
      <c r="EF314" s="728"/>
      <c r="EI314" s="728"/>
    </row>
    <row r="315" spans="1:139">
      <c r="A315" s="727">
        <f t="shared" si="0"/>
        <v>107.3</v>
      </c>
      <c r="B315" s="727">
        <f t="shared" si="1"/>
        <v>61.3</v>
      </c>
      <c r="C315" s="727">
        <f t="shared" si="2"/>
        <v>46</v>
      </c>
      <c r="E315" s="728">
        <v>42328</v>
      </c>
      <c r="F315" s="727">
        <v>1.601</v>
      </c>
      <c r="H315" s="728">
        <v>42332</v>
      </c>
      <c r="I315" s="727">
        <v>2.0609999999999999</v>
      </c>
      <c r="K315" s="728">
        <v>42332</v>
      </c>
      <c r="L315" s="727">
        <v>2.6739999999999999</v>
      </c>
      <c r="O315" s="728">
        <v>42313</v>
      </c>
      <c r="P315" s="727">
        <v>2041.24</v>
      </c>
      <c r="R315" s="728">
        <v>42314</v>
      </c>
      <c r="S315" s="727">
        <v>17910.330000000002</v>
      </c>
      <c r="U315" s="728">
        <v>41935</v>
      </c>
      <c r="V315" s="727">
        <v>9047.31</v>
      </c>
      <c r="X315" s="728">
        <v>41936</v>
      </c>
      <c r="Y315" s="727">
        <v>19495.68</v>
      </c>
      <c r="AA315" s="728">
        <v>41942</v>
      </c>
      <c r="AB315" s="727">
        <v>4141.24</v>
      </c>
      <c r="AD315" s="728">
        <v>41920</v>
      </c>
      <c r="AE315" s="727">
        <v>15595.98</v>
      </c>
      <c r="AG315" s="728">
        <v>41157</v>
      </c>
      <c r="AH315" s="727">
        <v>4.96</v>
      </c>
      <c r="AJ315" s="728">
        <v>41157</v>
      </c>
      <c r="AK315" s="727">
        <v>0.26900000000000002</v>
      </c>
      <c r="AM315" s="728">
        <v>41157</v>
      </c>
      <c r="AN315" s="727">
        <v>0.40984999999999999</v>
      </c>
      <c r="AP315" s="728">
        <v>41157</v>
      </c>
      <c r="AQ315" s="727">
        <v>4.5999999999999999E-2</v>
      </c>
      <c r="AS315" s="728">
        <v>42328</v>
      </c>
      <c r="AT315" s="727">
        <v>1078.01</v>
      </c>
      <c r="AV315" s="728">
        <v>42328</v>
      </c>
      <c r="AW315" s="727">
        <v>53.38</v>
      </c>
      <c r="BL315" s="728"/>
      <c r="BM315" s="728"/>
      <c r="BN315" s="728"/>
      <c r="BO315" s="728"/>
      <c r="BP315" s="728"/>
      <c r="BS315" s="728"/>
      <c r="BV315" s="728"/>
      <c r="BY315" s="728"/>
      <c r="CB315" s="728"/>
      <c r="CE315" s="728"/>
      <c r="CH315" s="728"/>
      <c r="CK315" s="728"/>
      <c r="CO315" s="728"/>
      <c r="CV315" s="728"/>
      <c r="CY315" s="728"/>
      <c r="DB315" s="728"/>
      <c r="DE315" s="728"/>
      <c r="DH315" s="728"/>
      <c r="DK315" s="728"/>
      <c r="DN315" s="728"/>
      <c r="DQ315" s="728"/>
      <c r="DT315" s="728"/>
      <c r="DW315" s="728"/>
      <c r="DZ315" s="728"/>
      <c r="EC315" s="728"/>
      <c r="EF315" s="728"/>
      <c r="EI315" s="728"/>
    </row>
    <row r="316" spans="1:139">
      <c r="A316" s="727">
        <f t="shared" ref="A316:A379" si="3">(L316-F316)*100</f>
        <v>113.60000000000001</v>
      </c>
      <c r="B316" s="727">
        <f t="shared" ref="B316:B379" si="4">(L316-I316)*100</f>
        <v>61.79999999999999</v>
      </c>
      <c r="C316" s="727">
        <f t="shared" ref="C316:C379" si="5">(I316-F316)*100</f>
        <v>51.800000000000026</v>
      </c>
      <c r="E316" s="728">
        <v>42327</v>
      </c>
      <c r="F316" s="727">
        <v>1.6059999999999999</v>
      </c>
      <c r="H316" s="728">
        <v>42331</v>
      </c>
      <c r="I316" s="727">
        <v>2.1240000000000001</v>
      </c>
      <c r="K316" s="728">
        <v>42331</v>
      </c>
      <c r="L316" s="727">
        <v>2.742</v>
      </c>
      <c r="O316" s="728">
        <v>42312</v>
      </c>
      <c r="P316" s="727">
        <v>2063.08</v>
      </c>
      <c r="R316" s="728">
        <v>42313</v>
      </c>
      <c r="S316" s="727">
        <v>17863.43</v>
      </c>
      <c r="U316" s="728">
        <v>41934</v>
      </c>
      <c r="V316" s="727">
        <v>8940.14</v>
      </c>
      <c r="X316" s="728">
        <v>41935</v>
      </c>
      <c r="Y316" s="727">
        <v>19434.98</v>
      </c>
      <c r="AA316" s="728">
        <v>41941</v>
      </c>
      <c r="AB316" s="727">
        <v>4110.6400000000003</v>
      </c>
      <c r="AD316" s="728">
        <v>41919</v>
      </c>
      <c r="AE316" s="727">
        <v>15783.83</v>
      </c>
      <c r="AG316" s="728">
        <v>41156</v>
      </c>
      <c r="AH316" s="727">
        <v>4.97</v>
      </c>
      <c r="AJ316" s="728">
        <v>41156</v>
      </c>
      <c r="AK316" s="727">
        <v>0.27300000000000002</v>
      </c>
      <c r="AM316" s="728">
        <v>41156</v>
      </c>
      <c r="AN316" s="727">
        <v>0.41184999999999999</v>
      </c>
      <c r="AP316" s="728">
        <v>41156</v>
      </c>
      <c r="AQ316" s="727">
        <v>4.5999999999999999E-2</v>
      </c>
      <c r="AS316" s="728">
        <v>42327</v>
      </c>
      <c r="AT316" s="727">
        <v>1082.21</v>
      </c>
      <c r="AV316" s="728">
        <v>42327</v>
      </c>
      <c r="AW316" s="727">
        <v>53.33</v>
      </c>
      <c r="BL316" s="728"/>
      <c r="BM316" s="728"/>
      <c r="BN316" s="728"/>
      <c r="BO316" s="728"/>
      <c r="BP316" s="728"/>
      <c r="BS316" s="728"/>
      <c r="BV316" s="728"/>
      <c r="BY316" s="728"/>
      <c r="CB316" s="728"/>
      <c r="CE316" s="728"/>
      <c r="CH316" s="728"/>
      <c r="CK316" s="728"/>
      <c r="CO316" s="728"/>
      <c r="CV316" s="728"/>
      <c r="CY316" s="728"/>
      <c r="DB316" s="728"/>
      <c r="DE316" s="728"/>
      <c r="DH316" s="728"/>
      <c r="DK316" s="728"/>
      <c r="DN316" s="728"/>
      <c r="DQ316" s="728"/>
      <c r="DT316" s="728"/>
      <c r="DW316" s="728"/>
      <c r="DZ316" s="728"/>
      <c r="EC316" s="728"/>
      <c r="EF316" s="728"/>
      <c r="EI316" s="728"/>
    </row>
    <row r="317" spans="1:139">
      <c r="A317" s="727">
        <f t="shared" si="3"/>
        <v>110.6</v>
      </c>
      <c r="B317" s="727">
        <f t="shared" si="4"/>
        <v>62.799999999999969</v>
      </c>
      <c r="C317" s="727">
        <f t="shared" si="5"/>
        <v>47.800000000000018</v>
      </c>
      <c r="E317" s="728">
        <v>42326</v>
      </c>
      <c r="F317" s="727">
        <v>1.6059999999999999</v>
      </c>
      <c r="H317" s="728">
        <v>42328</v>
      </c>
      <c r="I317" s="727">
        <v>2.0840000000000001</v>
      </c>
      <c r="K317" s="728">
        <v>42328</v>
      </c>
      <c r="L317" s="727">
        <v>2.7119999999999997</v>
      </c>
      <c r="O317" s="728">
        <v>42311</v>
      </c>
      <c r="P317" s="727">
        <v>2061.38</v>
      </c>
      <c r="R317" s="728">
        <v>42312</v>
      </c>
      <c r="S317" s="727">
        <v>17867.580000000002</v>
      </c>
      <c r="U317" s="728">
        <v>41933</v>
      </c>
      <c r="V317" s="727">
        <v>8886.9599999999991</v>
      </c>
      <c r="X317" s="728">
        <v>41934</v>
      </c>
      <c r="Y317" s="727">
        <v>19266.25</v>
      </c>
      <c r="AA317" s="728">
        <v>41940</v>
      </c>
      <c r="AB317" s="727">
        <v>4112.67</v>
      </c>
      <c r="AD317" s="728">
        <v>41918</v>
      </c>
      <c r="AE317" s="727">
        <v>15890.95</v>
      </c>
      <c r="AG317" s="728">
        <v>41155</v>
      </c>
      <c r="AH317" s="727">
        <v>4.9800000000000004</v>
      </c>
      <c r="AJ317" s="728">
        <v>41155</v>
      </c>
      <c r="AK317" s="727">
        <v>0.27600000000000002</v>
      </c>
      <c r="AM317" s="728">
        <v>41155</v>
      </c>
      <c r="AN317" s="727">
        <v>0.41435</v>
      </c>
      <c r="AP317" s="728">
        <v>41155</v>
      </c>
      <c r="AQ317" s="727">
        <v>4.5999999999999999E-2</v>
      </c>
      <c r="AS317" s="728">
        <v>42326</v>
      </c>
      <c r="AT317" s="727">
        <v>1070.73</v>
      </c>
      <c r="AV317" s="728">
        <v>42326</v>
      </c>
      <c r="AW317" s="727">
        <v>53.49</v>
      </c>
      <c r="BL317" s="728"/>
      <c r="BM317" s="728"/>
      <c r="BN317" s="728"/>
      <c r="BO317" s="728"/>
      <c r="BP317" s="728"/>
      <c r="BS317" s="728"/>
      <c r="BV317" s="728"/>
      <c r="BY317" s="728"/>
      <c r="CB317" s="728"/>
      <c r="CE317" s="728"/>
      <c r="CH317" s="728"/>
      <c r="CK317" s="728"/>
      <c r="CO317" s="728"/>
      <c r="CV317" s="728"/>
      <c r="CY317" s="728"/>
      <c r="DB317" s="728"/>
      <c r="DE317" s="728"/>
      <c r="DH317" s="728"/>
      <c r="DK317" s="728"/>
      <c r="DN317" s="728"/>
      <c r="DQ317" s="728"/>
      <c r="DT317" s="728"/>
      <c r="DW317" s="728"/>
      <c r="DZ317" s="728"/>
      <c r="EC317" s="728"/>
      <c r="EF317" s="728"/>
      <c r="EI317" s="728"/>
    </row>
    <row r="318" spans="1:139">
      <c r="A318" s="727">
        <f t="shared" si="3"/>
        <v>113.59999999999997</v>
      </c>
      <c r="B318" s="727">
        <f t="shared" si="4"/>
        <v>61.79999999999999</v>
      </c>
      <c r="C318" s="727">
        <f t="shared" si="5"/>
        <v>51.799999999999983</v>
      </c>
      <c r="E318" s="728">
        <v>42325</v>
      </c>
      <c r="F318" s="727">
        <v>1.6080000000000001</v>
      </c>
      <c r="H318" s="728">
        <v>42327</v>
      </c>
      <c r="I318" s="727">
        <v>2.1259999999999999</v>
      </c>
      <c r="K318" s="728">
        <v>42327</v>
      </c>
      <c r="L318" s="727">
        <v>2.7439999999999998</v>
      </c>
      <c r="O318" s="728">
        <v>42310</v>
      </c>
      <c r="P318" s="727">
        <v>2077.09</v>
      </c>
      <c r="R318" s="728">
        <v>42311</v>
      </c>
      <c r="S318" s="727">
        <v>17918.150000000001</v>
      </c>
      <c r="U318" s="728">
        <v>41932</v>
      </c>
      <c r="V318" s="727">
        <v>8717.76</v>
      </c>
      <c r="X318" s="728">
        <v>41933</v>
      </c>
      <c r="Y318" s="727">
        <v>19057.72</v>
      </c>
      <c r="AA318" s="728">
        <v>41939</v>
      </c>
      <c r="AB318" s="727">
        <v>4096.74</v>
      </c>
      <c r="AD318" s="728">
        <v>41915</v>
      </c>
      <c r="AE318" s="727">
        <v>15708.65</v>
      </c>
      <c r="AG318" s="728">
        <v>41152</v>
      </c>
      <c r="AH318" s="727">
        <v>4.99</v>
      </c>
      <c r="AJ318" s="728">
        <v>41152</v>
      </c>
      <c r="AK318" s="727">
        <v>0.27800000000000002</v>
      </c>
      <c r="AM318" s="728">
        <v>41152</v>
      </c>
      <c r="AN318" s="727">
        <v>0.41825000000000001</v>
      </c>
      <c r="AP318" s="728">
        <v>41152</v>
      </c>
      <c r="AQ318" s="727">
        <v>4.5999999999999999E-2</v>
      </c>
      <c r="AS318" s="728">
        <v>42325</v>
      </c>
      <c r="AT318" s="727">
        <v>1070.3</v>
      </c>
      <c r="AV318" s="728">
        <v>42325</v>
      </c>
      <c r="AW318" s="727">
        <v>53.03</v>
      </c>
      <c r="BL318" s="728"/>
      <c r="BM318" s="728"/>
      <c r="BN318" s="728"/>
      <c r="BO318" s="728"/>
      <c r="BP318" s="728"/>
      <c r="BS318" s="728"/>
      <c r="BV318" s="728"/>
      <c r="BY318" s="728"/>
      <c r="CB318" s="728"/>
      <c r="CE318" s="728"/>
      <c r="CH318" s="728"/>
      <c r="CK318" s="728"/>
      <c r="CO318" s="728"/>
      <c r="CV318" s="728"/>
      <c r="CY318" s="728"/>
      <c r="DB318" s="728"/>
      <c r="DE318" s="728"/>
      <c r="DH318" s="728"/>
      <c r="DK318" s="728"/>
      <c r="DN318" s="728"/>
      <c r="DQ318" s="728"/>
      <c r="DT318" s="728"/>
      <c r="DW318" s="728"/>
      <c r="DZ318" s="728"/>
      <c r="EC318" s="728"/>
      <c r="EF318" s="728"/>
      <c r="EI318" s="728"/>
    </row>
    <row r="319" spans="1:139">
      <c r="A319" s="727">
        <f t="shared" si="3"/>
        <v>116.5</v>
      </c>
      <c r="B319" s="727">
        <f t="shared" si="4"/>
        <v>61.7</v>
      </c>
      <c r="C319" s="727">
        <f t="shared" si="5"/>
        <v>54.800000000000004</v>
      </c>
      <c r="E319" s="728">
        <v>42324</v>
      </c>
      <c r="F319" s="727">
        <v>1.5899999999999999</v>
      </c>
      <c r="H319" s="728">
        <v>42326</v>
      </c>
      <c r="I319" s="727">
        <v>2.1379999999999999</v>
      </c>
      <c r="K319" s="728">
        <v>42326</v>
      </c>
      <c r="L319" s="727">
        <v>2.7549999999999999</v>
      </c>
      <c r="O319" s="728">
        <v>42307</v>
      </c>
      <c r="P319" s="727">
        <v>2060.0300000000002</v>
      </c>
      <c r="R319" s="728">
        <v>42310</v>
      </c>
      <c r="S319" s="727">
        <v>17828.759999999998</v>
      </c>
      <c r="U319" s="728">
        <v>41929</v>
      </c>
      <c r="V319" s="727">
        <v>8850.27</v>
      </c>
      <c r="X319" s="728">
        <v>41932</v>
      </c>
      <c r="Y319" s="727">
        <v>18540.099999999999</v>
      </c>
      <c r="AA319" s="728">
        <v>41936</v>
      </c>
      <c r="AB319" s="727">
        <v>4128.8999999999996</v>
      </c>
      <c r="AD319" s="728">
        <v>41914</v>
      </c>
      <c r="AE319" s="727">
        <v>15661.99</v>
      </c>
      <c r="AG319" s="728">
        <v>41151</v>
      </c>
      <c r="AH319" s="727">
        <v>5.04</v>
      </c>
      <c r="AJ319" s="728">
        <v>41151</v>
      </c>
      <c r="AK319" s="727">
        <v>0.28299999999999997</v>
      </c>
      <c r="AM319" s="728">
        <v>41151</v>
      </c>
      <c r="AN319" s="727">
        <v>0.42075000000000001</v>
      </c>
      <c r="AP319" s="728">
        <v>41151</v>
      </c>
      <c r="AQ319" s="727">
        <v>4.7E-2</v>
      </c>
      <c r="AS319" s="728">
        <v>42324</v>
      </c>
      <c r="AT319" s="727">
        <v>1082.76</v>
      </c>
      <c r="AV319" s="728">
        <v>42324</v>
      </c>
      <c r="AW319" s="727">
        <v>54.06</v>
      </c>
      <c r="BL319" s="728"/>
      <c r="BM319" s="728"/>
      <c r="BN319" s="728"/>
      <c r="BO319" s="728"/>
      <c r="BP319" s="728"/>
      <c r="BS319" s="728"/>
      <c r="BV319" s="728"/>
      <c r="BY319" s="728"/>
      <c r="CB319" s="728"/>
      <c r="CE319" s="728"/>
      <c r="CH319" s="728"/>
      <c r="CK319" s="728"/>
      <c r="CO319" s="728"/>
      <c r="CV319" s="728"/>
      <c r="CY319" s="728"/>
      <c r="DB319" s="728"/>
      <c r="DE319" s="728"/>
      <c r="DH319" s="728"/>
      <c r="DK319" s="728"/>
      <c r="DN319" s="728"/>
      <c r="DQ319" s="728"/>
      <c r="DT319" s="728"/>
      <c r="DW319" s="728"/>
      <c r="DZ319" s="728"/>
      <c r="EC319" s="728"/>
      <c r="EF319" s="728"/>
      <c r="EI319" s="728"/>
    </row>
    <row r="320" spans="1:139">
      <c r="A320" s="727">
        <f t="shared" si="3"/>
        <v>113.9</v>
      </c>
      <c r="B320" s="727">
        <f t="shared" si="4"/>
        <v>60.9</v>
      </c>
      <c r="C320" s="727">
        <f t="shared" si="5"/>
        <v>53</v>
      </c>
      <c r="E320" s="728">
        <v>42321</v>
      </c>
      <c r="F320" s="727">
        <v>1.595</v>
      </c>
      <c r="H320" s="728">
        <v>42325</v>
      </c>
      <c r="I320" s="727">
        <v>2.125</v>
      </c>
      <c r="K320" s="728">
        <v>42325</v>
      </c>
      <c r="L320" s="727">
        <v>2.734</v>
      </c>
      <c r="O320" s="728">
        <v>42306</v>
      </c>
      <c r="P320" s="727">
        <v>2059.34</v>
      </c>
      <c r="R320" s="728">
        <v>42307</v>
      </c>
      <c r="S320" s="727">
        <v>17663.54</v>
      </c>
      <c r="U320" s="728">
        <v>41928</v>
      </c>
      <c r="V320" s="727">
        <v>8582.9</v>
      </c>
      <c r="X320" s="728">
        <v>41929</v>
      </c>
      <c r="Y320" s="727">
        <v>18700.98</v>
      </c>
      <c r="AA320" s="728">
        <v>41935</v>
      </c>
      <c r="AB320" s="727">
        <v>4157.68</v>
      </c>
      <c r="AD320" s="728">
        <v>41913</v>
      </c>
      <c r="AE320" s="727">
        <v>16082.25</v>
      </c>
      <c r="AG320" s="728">
        <v>41150</v>
      </c>
      <c r="AH320" s="727">
        <v>5.1100000000000003</v>
      </c>
      <c r="AJ320" s="728">
        <v>41150</v>
      </c>
      <c r="AK320" s="727">
        <v>0.28799999999999998</v>
      </c>
      <c r="AM320" s="728">
        <v>41150</v>
      </c>
      <c r="AN320" s="727">
        <v>0.42175000000000001</v>
      </c>
      <c r="AP320" s="728">
        <v>41150</v>
      </c>
      <c r="AQ320" s="727">
        <v>4.8000000000000001E-2</v>
      </c>
      <c r="AS320" s="728">
        <v>42321</v>
      </c>
      <c r="AT320" s="727">
        <v>1083.9100000000001</v>
      </c>
      <c r="AV320" s="728">
        <v>42321</v>
      </c>
      <c r="AW320" s="727">
        <v>53.76</v>
      </c>
      <c r="BL320" s="728"/>
      <c r="BM320" s="728"/>
      <c r="BN320" s="728"/>
      <c r="BO320" s="728"/>
      <c r="BP320" s="728"/>
      <c r="BS320" s="728"/>
      <c r="BV320" s="728"/>
      <c r="BY320" s="728"/>
      <c r="CB320" s="728"/>
      <c r="CE320" s="728"/>
      <c r="CH320" s="728"/>
      <c r="CK320" s="728"/>
      <c r="CO320" s="728"/>
      <c r="CV320" s="728"/>
      <c r="CY320" s="728"/>
      <c r="DB320" s="728"/>
      <c r="DE320" s="728"/>
      <c r="DH320" s="728"/>
      <c r="DK320" s="728"/>
      <c r="DN320" s="728"/>
      <c r="DQ320" s="728"/>
      <c r="DT320" s="728"/>
      <c r="DW320" s="728"/>
      <c r="DZ320" s="728"/>
      <c r="EC320" s="728"/>
      <c r="EF320" s="728"/>
      <c r="EI320" s="728"/>
    </row>
    <row r="321" spans="1:139">
      <c r="A321" s="727">
        <f t="shared" si="3"/>
        <v>110.60000000000001</v>
      </c>
      <c r="B321" s="727">
        <f t="shared" si="4"/>
        <v>62.199999999999989</v>
      </c>
      <c r="C321" s="727">
        <f t="shared" si="5"/>
        <v>48.40000000000002</v>
      </c>
      <c r="E321" s="728">
        <v>42320</v>
      </c>
      <c r="F321" s="727">
        <v>1.575</v>
      </c>
      <c r="H321" s="728">
        <v>42324</v>
      </c>
      <c r="I321" s="727">
        <v>2.0590000000000002</v>
      </c>
      <c r="K321" s="728">
        <v>42324</v>
      </c>
      <c r="L321" s="727">
        <v>2.681</v>
      </c>
      <c r="O321" s="728">
        <v>42305</v>
      </c>
      <c r="P321" s="727">
        <v>2105.63</v>
      </c>
      <c r="R321" s="728">
        <v>42306</v>
      </c>
      <c r="S321" s="727">
        <v>17755.8</v>
      </c>
      <c r="U321" s="728">
        <v>41927</v>
      </c>
      <c r="V321" s="727">
        <v>8571.9500000000007</v>
      </c>
      <c r="X321" s="728">
        <v>41928</v>
      </c>
      <c r="Y321" s="727">
        <v>18083.11</v>
      </c>
      <c r="AA321" s="728">
        <v>41934</v>
      </c>
      <c r="AB321" s="727">
        <v>4105.09</v>
      </c>
      <c r="AD321" s="728">
        <v>41912</v>
      </c>
      <c r="AE321" s="727">
        <v>16173.52</v>
      </c>
      <c r="AG321" s="728">
        <v>41149</v>
      </c>
      <c r="AH321" s="727">
        <v>5.1100000000000003</v>
      </c>
      <c r="AJ321" s="728">
        <v>41149</v>
      </c>
      <c r="AK321" s="727">
        <v>0.28999999999999998</v>
      </c>
      <c r="AM321" s="728">
        <v>41149</v>
      </c>
      <c r="AN321" s="727">
        <v>0.42275000000000001</v>
      </c>
      <c r="AP321" s="728">
        <v>41149</v>
      </c>
      <c r="AQ321" s="727">
        <v>4.8000000000000001E-2</v>
      </c>
      <c r="AS321" s="728">
        <v>42320</v>
      </c>
      <c r="AT321" s="727">
        <v>1085.2</v>
      </c>
      <c r="AV321" s="728">
        <v>42320</v>
      </c>
      <c r="AW321" s="727">
        <v>54.17</v>
      </c>
      <c r="BL321" s="728"/>
      <c r="BM321" s="728"/>
      <c r="BN321" s="728"/>
      <c r="BO321" s="728"/>
      <c r="BP321" s="728"/>
      <c r="BS321" s="728"/>
      <c r="BV321" s="728"/>
      <c r="BY321" s="728"/>
      <c r="CB321" s="728"/>
      <c r="CE321" s="728"/>
      <c r="CH321" s="728"/>
      <c r="CK321" s="728"/>
      <c r="CO321" s="728"/>
      <c r="CV321" s="728"/>
      <c r="CY321" s="728"/>
      <c r="DB321" s="728"/>
      <c r="DE321" s="728"/>
      <c r="DH321" s="728"/>
      <c r="DK321" s="728"/>
      <c r="DN321" s="728"/>
      <c r="DQ321" s="728"/>
      <c r="DT321" s="728"/>
      <c r="DW321" s="728"/>
      <c r="DZ321" s="728"/>
      <c r="EC321" s="728"/>
      <c r="EF321" s="728"/>
      <c r="EI321" s="728"/>
    </row>
    <row r="322" spans="1:139">
      <c r="A322" s="727">
        <f t="shared" si="3"/>
        <v>107.00000000000003</v>
      </c>
      <c r="B322" s="727">
        <f t="shared" si="4"/>
        <v>63.500000000000021</v>
      </c>
      <c r="C322" s="727">
        <f t="shared" si="5"/>
        <v>43.500000000000007</v>
      </c>
      <c r="E322" s="728">
        <v>42319</v>
      </c>
      <c r="F322" s="727">
        <v>1.6139999999999999</v>
      </c>
      <c r="H322" s="728">
        <v>42321</v>
      </c>
      <c r="I322" s="727">
        <v>2.0489999999999999</v>
      </c>
      <c r="K322" s="728">
        <v>42321</v>
      </c>
      <c r="L322" s="727">
        <v>2.6840000000000002</v>
      </c>
      <c r="O322" s="728">
        <v>42304</v>
      </c>
      <c r="P322" s="727">
        <v>2113.06</v>
      </c>
      <c r="R322" s="728">
        <v>42305</v>
      </c>
      <c r="S322" s="727">
        <v>17779.52</v>
      </c>
      <c r="U322" s="728">
        <v>41926</v>
      </c>
      <c r="V322" s="727">
        <v>8825.2099999999991</v>
      </c>
      <c r="X322" s="728">
        <v>41927</v>
      </c>
      <c r="Y322" s="727">
        <v>18304.990000000002</v>
      </c>
      <c r="AA322" s="728">
        <v>41933</v>
      </c>
      <c r="AB322" s="727">
        <v>4081.24</v>
      </c>
      <c r="AD322" s="728">
        <v>41911</v>
      </c>
      <c r="AE322" s="727">
        <v>16310.64</v>
      </c>
      <c r="AG322" s="728">
        <v>41148</v>
      </c>
      <c r="AH322" s="727">
        <v>5.12</v>
      </c>
      <c r="AJ322" s="728">
        <v>41148</v>
      </c>
      <c r="AK322" s="727">
        <v>0.29299999999999998</v>
      </c>
      <c r="AM322" s="728">
        <v>41145</v>
      </c>
      <c r="AN322" s="727">
        <v>0.42485000000000001</v>
      </c>
      <c r="AP322" s="728">
        <v>41145</v>
      </c>
      <c r="AQ322" s="727">
        <v>4.8000000000000001E-2</v>
      </c>
      <c r="AS322" s="728">
        <v>42319</v>
      </c>
      <c r="AT322" s="727">
        <v>1086.26</v>
      </c>
      <c r="AV322" s="728">
        <v>42319</v>
      </c>
      <c r="AW322" s="727">
        <v>55.21</v>
      </c>
      <c r="BL322" s="728"/>
      <c r="BM322" s="728"/>
      <c r="BN322" s="728"/>
      <c r="BO322" s="728"/>
      <c r="BP322" s="728"/>
      <c r="BS322" s="728"/>
      <c r="BV322" s="728"/>
      <c r="BY322" s="728"/>
      <c r="CB322" s="728"/>
      <c r="CE322" s="728"/>
      <c r="CH322" s="728"/>
      <c r="CK322" s="728"/>
      <c r="CO322" s="728"/>
      <c r="CV322" s="728"/>
      <c r="CY322" s="728"/>
      <c r="DB322" s="728"/>
      <c r="DE322" s="728"/>
      <c r="DH322" s="728"/>
      <c r="DK322" s="728"/>
      <c r="DN322" s="728"/>
      <c r="DQ322" s="728"/>
      <c r="DT322" s="728"/>
      <c r="DW322" s="728"/>
      <c r="DZ322" s="728"/>
      <c r="EC322" s="728"/>
      <c r="EF322" s="728"/>
      <c r="EI322" s="728"/>
    </row>
    <row r="323" spans="1:139">
      <c r="A323" s="727">
        <f t="shared" si="3"/>
        <v>112.4</v>
      </c>
      <c r="B323" s="727">
        <f t="shared" si="4"/>
        <v>64.900000000000006</v>
      </c>
      <c r="C323" s="727">
        <f t="shared" si="5"/>
        <v>47.500000000000007</v>
      </c>
      <c r="E323" s="728">
        <v>42318</v>
      </c>
      <c r="F323" s="727">
        <v>1.6139999999999999</v>
      </c>
      <c r="H323" s="728">
        <v>42320</v>
      </c>
      <c r="I323" s="727">
        <v>2.089</v>
      </c>
      <c r="K323" s="728">
        <v>42320</v>
      </c>
      <c r="L323" s="727">
        <v>2.738</v>
      </c>
      <c r="O323" s="728">
        <v>42303</v>
      </c>
      <c r="P323" s="727">
        <v>2110.7399999999998</v>
      </c>
      <c r="R323" s="728">
        <v>42304</v>
      </c>
      <c r="S323" s="727">
        <v>17581.43</v>
      </c>
      <c r="U323" s="728">
        <v>41925</v>
      </c>
      <c r="V323" s="727">
        <v>8812.43</v>
      </c>
      <c r="X323" s="728">
        <v>41926</v>
      </c>
      <c r="Y323" s="727">
        <v>19155.849999999999</v>
      </c>
      <c r="AA323" s="728">
        <v>41932</v>
      </c>
      <c r="AB323" s="727">
        <v>3991.24</v>
      </c>
      <c r="AD323" s="728">
        <v>41908</v>
      </c>
      <c r="AE323" s="727">
        <v>16229.86</v>
      </c>
      <c r="AG323" s="728">
        <v>41145</v>
      </c>
      <c r="AH323" s="727">
        <v>5.1100000000000003</v>
      </c>
      <c r="AJ323" s="728">
        <v>41145</v>
      </c>
      <c r="AK323" s="727">
        <v>0.29499999999999998</v>
      </c>
      <c r="AM323" s="728">
        <v>41144</v>
      </c>
      <c r="AN323" s="727">
        <v>0.42685000000000001</v>
      </c>
      <c r="AP323" s="728">
        <v>41144</v>
      </c>
      <c r="AQ323" s="727">
        <v>4.8000000000000001E-2</v>
      </c>
      <c r="AS323" s="728">
        <v>42318</v>
      </c>
      <c r="AT323" s="727">
        <v>1089.67</v>
      </c>
      <c r="AV323" s="728">
        <v>42318</v>
      </c>
      <c r="AW323" s="727">
        <v>56.48</v>
      </c>
      <c r="BL323" s="728"/>
      <c r="BM323" s="728"/>
      <c r="BN323" s="728"/>
      <c r="BO323" s="728"/>
      <c r="BP323" s="728"/>
      <c r="BS323" s="728"/>
      <c r="BV323" s="728"/>
      <c r="BY323" s="728"/>
      <c r="CB323" s="728"/>
      <c r="CE323" s="728"/>
      <c r="CH323" s="728"/>
      <c r="CK323" s="728"/>
      <c r="CO323" s="728"/>
      <c r="CV323" s="728"/>
      <c r="CY323" s="728"/>
      <c r="DB323" s="728"/>
      <c r="DE323" s="728"/>
      <c r="DH323" s="728"/>
      <c r="DK323" s="728"/>
      <c r="DN323" s="728"/>
      <c r="DQ323" s="728"/>
      <c r="DT323" s="728"/>
      <c r="DW323" s="728"/>
      <c r="DZ323" s="728"/>
      <c r="EC323" s="728"/>
      <c r="EF323" s="728"/>
      <c r="EI323" s="728"/>
    </row>
    <row r="324" spans="1:139">
      <c r="A324" s="727">
        <f t="shared" si="3"/>
        <v>115.49999999999999</v>
      </c>
      <c r="B324" s="727">
        <f t="shared" si="4"/>
        <v>65.8</v>
      </c>
      <c r="C324" s="727">
        <f t="shared" si="5"/>
        <v>49.699999999999989</v>
      </c>
      <c r="E324" s="728">
        <v>42317</v>
      </c>
      <c r="F324" s="727">
        <v>1.6739999999999999</v>
      </c>
      <c r="H324" s="728">
        <v>42319</v>
      </c>
      <c r="I324" s="727">
        <v>2.1709999999999998</v>
      </c>
      <c r="K324" s="728">
        <v>42319</v>
      </c>
      <c r="L324" s="727">
        <v>2.8289999999999997</v>
      </c>
      <c r="O324" s="728">
        <v>42300</v>
      </c>
      <c r="P324" s="727">
        <v>2107.4299999999998</v>
      </c>
      <c r="R324" s="728">
        <v>42303</v>
      </c>
      <c r="S324" s="727">
        <v>17623.05</v>
      </c>
      <c r="U324" s="728">
        <v>41922</v>
      </c>
      <c r="V324" s="727">
        <v>8788.81</v>
      </c>
      <c r="X324" s="728">
        <v>41925</v>
      </c>
      <c r="Y324" s="727">
        <v>19139.080000000002</v>
      </c>
      <c r="AA324" s="728">
        <v>41929</v>
      </c>
      <c r="AB324" s="727">
        <v>4033.18</v>
      </c>
      <c r="AD324" s="728">
        <v>41907</v>
      </c>
      <c r="AE324" s="727">
        <v>16374.14</v>
      </c>
      <c r="AG324" s="728">
        <v>41144</v>
      </c>
      <c r="AH324" s="727">
        <v>5.1100000000000003</v>
      </c>
      <c r="AJ324" s="728">
        <v>41144</v>
      </c>
      <c r="AK324" s="727">
        <v>0.30299999999999999</v>
      </c>
      <c r="AM324" s="728">
        <v>41143</v>
      </c>
      <c r="AN324" s="727">
        <v>0.43075000000000002</v>
      </c>
      <c r="AP324" s="728">
        <v>41143</v>
      </c>
      <c r="AQ324" s="727">
        <v>4.8000000000000001E-2</v>
      </c>
      <c r="AS324" s="728">
        <v>42317</v>
      </c>
      <c r="AT324" s="727">
        <v>1092.31</v>
      </c>
      <c r="AV324" s="728">
        <v>42317</v>
      </c>
      <c r="AW324" s="727">
        <v>56.31</v>
      </c>
      <c r="BL324" s="728"/>
      <c r="BM324" s="728"/>
      <c r="BN324" s="728"/>
      <c r="BO324" s="728"/>
      <c r="BP324" s="728"/>
      <c r="BS324" s="728"/>
      <c r="BV324" s="728"/>
      <c r="BY324" s="728"/>
      <c r="CB324" s="728"/>
      <c r="CE324" s="728"/>
      <c r="CH324" s="728"/>
      <c r="CK324" s="728"/>
      <c r="CO324" s="728"/>
      <c r="CV324" s="728"/>
      <c r="CY324" s="728"/>
      <c r="DB324" s="728"/>
      <c r="DE324" s="728"/>
      <c r="DH324" s="728"/>
      <c r="DK324" s="728"/>
      <c r="DN324" s="728"/>
      <c r="DQ324" s="728"/>
      <c r="DT324" s="728"/>
      <c r="DW324" s="728"/>
      <c r="DZ324" s="728"/>
      <c r="EC324" s="728"/>
      <c r="EF324" s="728"/>
      <c r="EI324" s="728"/>
    </row>
    <row r="325" spans="1:139">
      <c r="A325" s="727">
        <f t="shared" si="3"/>
        <v>115.79999999999997</v>
      </c>
      <c r="B325" s="727">
        <f t="shared" si="4"/>
        <v>65.8</v>
      </c>
      <c r="C325" s="727">
        <f t="shared" si="5"/>
        <v>49.999999999999979</v>
      </c>
      <c r="E325" s="728">
        <v>42314</v>
      </c>
      <c r="F325" s="727">
        <v>1.671</v>
      </c>
      <c r="H325" s="728">
        <v>42318</v>
      </c>
      <c r="I325" s="727">
        <v>2.1709999999999998</v>
      </c>
      <c r="K325" s="728">
        <v>42318</v>
      </c>
      <c r="L325" s="727">
        <v>2.8289999999999997</v>
      </c>
      <c r="O325" s="728">
        <v>42299</v>
      </c>
      <c r="P325" s="727">
        <v>2106.27</v>
      </c>
      <c r="R325" s="728">
        <v>42300</v>
      </c>
      <c r="S325" s="727">
        <v>17646.7</v>
      </c>
      <c r="U325" s="728">
        <v>41921</v>
      </c>
      <c r="V325" s="727">
        <v>9005.02</v>
      </c>
      <c r="X325" s="728">
        <v>41922</v>
      </c>
      <c r="Y325" s="727">
        <v>19200.97</v>
      </c>
      <c r="AA325" s="728">
        <v>41928</v>
      </c>
      <c r="AB325" s="727">
        <v>3918.62</v>
      </c>
      <c r="AD325" s="728">
        <v>41906</v>
      </c>
      <c r="AE325" s="727">
        <v>16167.45</v>
      </c>
      <c r="AG325" s="728">
        <v>41143</v>
      </c>
      <c r="AH325" s="727">
        <v>5.1100000000000003</v>
      </c>
      <c r="AJ325" s="728">
        <v>41143</v>
      </c>
      <c r="AK325" s="727">
        <v>0.31</v>
      </c>
      <c r="AM325" s="728">
        <v>41142</v>
      </c>
      <c r="AN325" s="727">
        <v>0.4335</v>
      </c>
      <c r="AP325" s="728">
        <v>41142</v>
      </c>
      <c r="AQ325" s="727">
        <v>0.05</v>
      </c>
      <c r="AS325" s="728">
        <v>42314</v>
      </c>
      <c r="AT325" s="727">
        <v>1089.8</v>
      </c>
      <c r="AV325" s="728">
        <v>42314</v>
      </c>
      <c r="AW325" s="727">
        <v>56.44</v>
      </c>
      <c r="BL325" s="728"/>
      <c r="BM325" s="728"/>
      <c r="BN325" s="728"/>
      <c r="BO325" s="728"/>
      <c r="BP325" s="728"/>
      <c r="BS325" s="728"/>
      <c r="BV325" s="728"/>
      <c r="BY325" s="728"/>
      <c r="CB325" s="728"/>
      <c r="CE325" s="728"/>
      <c r="CH325" s="728"/>
      <c r="CK325" s="728"/>
      <c r="CO325" s="728"/>
      <c r="CV325" s="728"/>
      <c r="CY325" s="728"/>
      <c r="DB325" s="728"/>
      <c r="DE325" s="728"/>
      <c r="DH325" s="728"/>
      <c r="DK325" s="728"/>
      <c r="DN325" s="728"/>
      <c r="DQ325" s="728"/>
      <c r="DT325" s="728"/>
      <c r="DW325" s="728"/>
      <c r="DZ325" s="728"/>
      <c r="EC325" s="728"/>
      <c r="EF325" s="728"/>
      <c r="EI325" s="728"/>
    </row>
    <row r="326" spans="1:139">
      <c r="A326" s="727">
        <f t="shared" si="3"/>
        <v>132.89999999999998</v>
      </c>
      <c r="B326" s="727">
        <f t="shared" si="4"/>
        <v>63.199999999999967</v>
      </c>
      <c r="C326" s="727">
        <f t="shared" si="5"/>
        <v>69.7</v>
      </c>
      <c r="E326" s="728">
        <v>42313</v>
      </c>
      <c r="F326" s="727">
        <v>1.6040000000000001</v>
      </c>
      <c r="H326" s="728">
        <v>42317</v>
      </c>
      <c r="I326" s="727">
        <v>2.3010000000000002</v>
      </c>
      <c r="K326" s="728">
        <v>42317</v>
      </c>
      <c r="L326" s="727">
        <v>2.9329999999999998</v>
      </c>
      <c r="O326" s="728">
        <v>42298</v>
      </c>
      <c r="P326" s="727">
        <v>2105.65</v>
      </c>
      <c r="R326" s="728">
        <v>42299</v>
      </c>
      <c r="S326" s="727">
        <v>17489.16</v>
      </c>
      <c r="U326" s="728">
        <v>41920</v>
      </c>
      <c r="V326" s="727">
        <v>8995.33</v>
      </c>
      <c r="X326" s="728">
        <v>41921</v>
      </c>
      <c r="Y326" s="727">
        <v>19382.490000000002</v>
      </c>
      <c r="AA326" s="728">
        <v>41927</v>
      </c>
      <c r="AB326" s="727">
        <v>3939.72</v>
      </c>
      <c r="AD326" s="728">
        <v>41904</v>
      </c>
      <c r="AE326" s="727">
        <v>16205.9</v>
      </c>
      <c r="AG326" s="728">
        <v>41142</v>
      </c>
      <c r="AH326" s="727">
        <v>5.0999999999999996</v>
      </c>
      <c r="AJ326" s="728">
        <v>41142</v>
      </c>
      <c r="AK326" s="727">
        <v>0.318</v>
      </c>
      <c r="AM326" s="728">
        <v>41141</v>
      </c>
      <c r="AN326" s="727">
        <v>0.4335</v>
      </c>
      <c r="AP326" s="728">
        <v>41141</v>
      </c>
      <c r="AQ326" s="727">
        <v>0.05</v>
      </c>
      <c r="AS326" s="728">
        <v>42313</v>
      </c>
      <c r="AT326" s="727">
        <v>1103.92</v>
      </c>
      <c r="AV326" s="728">
        <v>42313</v>
      </c>
      <c r="AW326" s="727">
        <v>56.95</v>
      </c>
      <c r="BL326" s="728"/>
      <c r="BM326" s="728"/>
      <c r="BN326" s="728"/>
      <c r="BO326" s="728"/>
      <c r="BP326" s="728"/>
      <c r="BS326" s="728"/>
      <c r="BV326" s="728"/>
      <c r="BY326" s="728"/>
      <c r="CB326" s="728"/>
      <c r="CE326" s="728"/>
      <c r="CH326" s="728"/>
      <c r="CK326" s="728"/>
      <c r="CO326" s="728"/>
      <c r="CV326" s="728"/>
      <c r="CY326" s="728"/>
      <c r="DB326" s="728"/>
      <c r="DE326" s="728"/>
      <c r="DH326" s="728"/>
      <c r="DK326" s="728"/>
      <c r="DN326" s="728"/>
      <c r="DQ326" s="728"/>
      <c r="DT326" s="728"/>
      <c r="DW326" s="728"/>
      <c r="DZ326" s="728"/>
      <c r="EC326" s="728"/>
      <c r="EF326" s="728"/>
      <c r="EI326" s="728"/>
    </row>
    <row r="327" spans="1:139">
      <c r="A327" s="727">
        <f t="shared" si="3"/>
        <v>132.1</v>
      </c>
      <c r="B327" s="727">
        <f t="shared" si="4"/>
        <v>62.599999999999987</v>
      </c>
      <c r="C327" s="727">
        <f t="shared" si="5"/>
        <v>69.5</v>
      </c>
      <c r="E327" s="728">
        <v>42312</v>
      </c>
      <c r="F327" s="727">
        <v>1.591</v>
      </c>
      <c r="H327" s="728">
        <v>42314</v>
      </c>
      <c r="I327" s="727">
        <v>2.286</v>
      </c>
      <c r="K327" s="728">
        <v>42314</v>
      </c>
      <c r="L327" s="727">
        <v>2.9119999999999999</v>
      </c>
      <c r="O327" s="728">
        <v>42297</v>
      </c>
      <c r="P327" s="727">
        <v>2116.81</v>
      </c>
      <c r="R327" s="728">
        <v>42298</v>
      </c>
      <c r="S327" s="727">
        <v>17168.61</v>
      </c>
      <c r="U327" s="728">
        <v>41919</v>
      </c>
      <c r="V327" s="727">
        <v>9086.2099999999991</v>
      </c>
      <c r="X327" s="728">
        <v>41920</v>
      </c>
      <c r="Y327" s="727">
        <v>19645.490000000002</v>
      </c>
      <c r="AA327" s="728">
        <v>41926</v>
      </c>
      <c r="AB327" s="727">
        <v>4088.25</v>
      </c>
      <c r="AD327" s="728">
        <v>41901</v>
      </c>
      <c r="AE327" s="727">
        <v>16321.17</v>
      </c>
      <c r="AG327" s="728">
        <v>41141</v>
      </c>
      <c r="AH327" s="727">
        <v>5.1100000000000003</v>
      </c>
      <c r="AJ327" s="728">
        <v>41141</v>
      </c>
      <c r="AK327" s="727">
        <v>0.32500000000000001</v>
      </c>
      <c r="AM327" s="728">
        <v>41138</v>
      </c>
      <c r="AN327" s="727">
        <v>0.4345</v>
      </c>
      <c r="AP327" s="728">
        <v>41138</v>
      </c>
      <c r="AQ327" s="727">
        <v>0.05</v>
      </c>
      <c r="AS327" s="728">
        <v>42312</v>
      </c>
      <c r="AT327" s="727">
        <v>1107.9000000000001</v>
      </c>
      <c r="AV327" s="728">
        <v>42312</v>
      </c>
      <c r="AW327" s="727">
        <v>57.5</v>
      </c>
      <c r="BL327" s="728"/>
      <c r="BM327" s="728"/>
      <c r="BN327" s="728"/>
      <c r="BO327" s="728"/>
      <c r="BP327" s="728"/>
      <c r="BS327" s="728"/>
      <c r="BV327" s="728"/>
      <c r="BY327" s="728"/>
      <c r="CB327" s="728"/>
      <c r="CE327" s="728"/>
      <c r="CH327" s="728"/>
      <c r="CK327" s="728"/>
      <c r="CO327" s="728"/>
      <c r="CV327" s="728"/>
      <c r="CY327" s="728"/>
      <c r="DB327" s="728"/>
      <c r="DE327" s="728"/>
      <c r="DH327" s="728"/>
      <c r="DK327" s="728"/>
      <c r="DN327" s="728"/>
      <c r="DQ327" s="728"/>
      <c r="DT327" s="728"/>
      <c r="DW327" s="728"/>
      <c r="DZ327" s="728"/>
      <c r="EC327" s="728"/>
      <c r="EF327" s="728"/>
      <c r="EI327" s="728"/>
    </row>
    <row r="328" spans="1:139">
      <c r="A328" s="727">
        <f t="shared" si="3"/>
        <v>123</v>
      </c>
      <c r="B328" s="727">
        <f t="shared" si="4"/>
        <v>64.300000000000026</v>
      </c>
      <c r="C328" s="727">
        <f t="shared" si="5"/>
        <v>58.699999999999974</v>
      </c>
      <c r="E328" s="728">
        <v>42311</v>
      </c>
      <c r="F328" s="727">
        <v>1.5760000000000001</v>
      </c>
      <c r="H328" s="728">
        <v>42313</v>
      </c>
      <c r="I328" s="727">
        <v>2.1629999999999998</v>
      </c>
      <c r="K328" s="728">
        <v>42313</v>
      </c>
      <c r="L328" s="727">
        <v>2.806</v>
      </c>
      <c r="O328" s="728">
        <v>42296</v>
      </c>
      <c r="P328" s="727">
        <v>2111.04</v>
      </c>
      <c r="R328" s="728">
        <v>42297</v>
      </c>
      <c r="S328" s="727">
        <v>17217.11</v>
      </c>
      <c r="U328" s="728">
        <v>41918</v>
      </c>
      <c r="V328" s="727">
        <v>9209.51</v>
      </c>
      <c r="X328" s="728">
        <v>41919</v>
      </c>
      <c r="Y328" s="727">
        <v>19771.71</v>
      </c>
      <c r="AA328" s="728">
        <v>41925</v>
      </c>
      <c r="AB328" s="727">
        <v>4078.7</v>
      </c>
      <c r="AD328" s="728">
        <v>41900</v>
      </c>
      <c r="AE328" s="727">
        <v>16067.57</v>
      </c>
      <c r="AG328" s="728">
        <v>41138</v>
      </c>
      <c r="AH328" s="727">
        <v>5.1100000000000003</v>
      </c>
      <c r="AJ328" s="728">
        <v>41138</v>
      </c>
      <c r="AK328" s="727">
        <v>0.33400000000000002</v>
      </c>
      <c r="AM328" s="728">
        <v>41137</v>
      </c>
      <c r="AN328" s="727">
        <v>0.4335</v>
      </c>
      <c r="AP328" s="728">
        <v>41137</v>
      </c>
      <c r="AQ328" s="727">
        <v>0.05</v>
      </c>
      <c r="AS328" s="728">
        <v>42311</v>
      </c>
      <c r="AT328" s="727">
        <v>1117.79</v>
      </c>
      <c r="AV328" s="728">
        <v>42311</v>
      </c>
      <c r="AW328" s="727">
        <v>59.21</v>
      </c>
      <c r="BL328" s="728"/>
      <c r="BM328" s="728"/>
      <c r="BN328" s="728"/>
      <c r="BO328" s="728"/>
      <c r="BP328" s="728"/>
      <c r="BS328" s="728"/>
      <c r="BV328" s="728"/>
      <c r="BY328" s="728"/>
      <c r="CB328" s="728"/>
      <c r="CE328" s="728"/>
      <c r="CH328" s="728"/>
      <c r="CK328" s="728"/>
      <c r="CO328" s="728"/>
      <c r="CV328" s="728"/>
      <c r="CY328" s="728"/>
      <c r="DB328" s="728"/>
      <c r="DE328" s="728"/>
      <c r="DH328" s="728"/>
      <c r="DK328" s="728"/>
      <c r="DN328" s="728"/>
      <c r="DQ328" s="728"/>
      <c r="DT328" s="728"/>
      <c r="DW328" s="728"/>
      <c r="DZ328" s="728"/>
      <c r="EC328" s="728"/>
      <c r="EF328" s="728"/>
      <c r="EI328" s="728"/>
    </row>
    <row r="329" spans="1:139">
      <c r="A329" s="727">
        <f t="shared" si="3"/>
        <v>119.39999999999999</v>
      </c>
      <c r="B329" s="727">
        <f t="shared" si="4"/>
        <v>63.500000000000021</v>
      </c>
      <c r="C329" s="727">
        <f t="shared" si="5"/>
        <v>55.89999999999997</v>
      </c>
      <c r="E329" s="728">
        <v>42310</v>
      </c>
      <c r="F329" s="727">
        <v>1.5840000000000001</v>
      </c>
      <c r="H329" s="728">
        <v>42312</v>
      </c>
      <c r="I329" s="727">
        <v>2.1429999999999998</v>
      </c>
      <c r="K329" s="728">
        <v>42312</v>
      </c>
      <c r="L329" s="727">
        <v>2.778</v>
      </c>
      <c r="O329" s="728">
        <v>42293</v>
      </c>
      <c r="P329" s="727">
        <v>2121.94</v>
      </c>
      <c r="R329" s="728">
        <v>42296</v>
      </c>
      <c r="S329" s="727">
        <v>17230.54</v>
      </c>
      <c r="U329" s="728">
        <v>41914</v>
      </c>
      <c r="V329" s="727">
        <v>9195.68</v>
      </c>
      <c r="X329" s="728">
        <v>41918</v>
      </c>
      <c r="Y329" s="727">
        <v>20119.73</v>
      </c>
      <c r="AA329" s="728">
        <v>41922</v>
      </c>
      <c r="AB329" s="727">
        <v>4073.71</v>
      </c>
      <c r="AD329" s="728">
        <v>41899</v>
      </c>
      <c r="AE329" s="727">
        <v>15888.67</v>
      </c>
      <c r="AG329" s="728">
        <v>41137</v>
      </c>
      <c r="AH329" s="727">
        <v>5.1100000000000003</v>
      </c>
      <c r="AJ329" s="728">
        <v>41137</v>
      </c>
      <c r="AK329" s="727">
        <v>0.33900000000000002</v>
      </c>
      <c r="AM329" s="728">
        <v>41136</v>
      </c>
      <c r="AN329" s="727">
        <v>0.4345</v>
      </c>
      <c r="AP329" s="728">
        <v>41136</v>
      </c>
      <c r="AQ329" s="727">
        <v>0.05</v>
      </c>
      <c r="AS329" s="728">
        <v>42310</v>
      </c>
      <c r="AT329" s="727">
        <v>1133.8399999999999</v>
      </c>
      <c r="AV329" s="728">
        <v>42310</v>
      </c>
      <c r="AW329" s="727">
        <v>57.82</v>
      </c>
      <c r="BL329" s="728"/>
      <c r="BM329" s="728"/>
      <c r="BN329" s="728"/>
      <c r="BO329" s="728"/>
      <c r="BP329" s="728"/>
      <c r="BS329" s="728"/>
      <c r="BV329" s="728"/>
      <c r="BY329" s="728"/>
      <c r="CB329" s="728"/>
      <c r="CE329" s="728"/>
      <c r="CH329" s="728"/>
      <c r="CK329" s="728"/>
      <c r="CO329" s="728"/>
      <c r="CV329" s="728"/>
      <c r="CY329" s="728"/>
      <c r="DB329" s="728"/>
      <c r="DE329" s="728"/>
      <c r="DH329" s="728"/>
      <c r="DK329" s="728"/>
      <c r="DN329" s="728"/>
      <c r="DQ329" s="728"/>
      <c r="DT329" s="728"/>
      <c r="DW329" s="728"/>
      <c r="DZ329" s="728"/>
      <c r="EC329" s="728"/>
      <c r="EF329" s="728"/>
      <c r="EI329" s="728"/>
    </row>
    <row r="330" spans="1:139">
      <c r="A330" s="727">
        <f t="shared" si="3"/>
        <v>115.60000000000001</v>
      </c>
      <c r="B330" s="727">
        <f t="shared" si="4"/>
        <v>62.699999999999974</v>
      </c>
      <c r="C330" s="727">
        <f t="shared" si="5"/>
        <v>52.900000000000034</v>
      </c>
      <c r="E330" s="728">
        <v>42307</v>
      </c>
      <c r="F330" s="727">
        <v>1.5739999999999998</v>
      </c>
      <c r="H330" s="728">
        <v>42311</v>
      </c>
      <c r="I330" s="727">
        <v>2.1030000000000002</v>
      </c>
      <c r="K330" s="728">
        <v>42311</v>
      </c>
      <c r="L330" s="727">
        <v>2.73</v>
      </c>
      <c r="O330" s="728">
        <v>42292</v>
      </c>
      <c r="P330" s="727">
        <v>2136.42</v>
      </c>
      <c r="R330" s="728">
        <v>42293</v>
      </c>
      <c r="S330" s="727">
        <v>17215.97</v>
      </c>
      <c r="U330" s="728">
        <v>41913</v>
      </c>
      <c r="V330" s="727">
        <v>9382.0300000000007</v>
      </c>
      <c r="X330" s="728">
        <v>41915</v>
      </c>
      <c r="Y330" s="727">
        <v>20200.62</v>
      </c>
      <c r="AA330" s="728">
        <v>41921</v>
      </c>
      <c r="AB330" s="727">
        <v>4141.45</v>
      </c>
      <c r="AD330" s="728">
        <v>41898</v>
      </c>
      <c r="AE330" s="727">
        <v>15911.53</v>
      </c>
      <c r="AG330" s="728">
        <v>41135</v>
      </c>
      <c r="AH330" s="727">
        <v>5.1100000000000003</v>
      </c>
      <c r="AJ330" s="728">
        <v>41136</v>
      </c>
      <c r="AK330" s="727">
        <v>0.34100000000000003</v>
      </c>
      <c r="AM330" s="728">
        <v>41135</v>
      </c>
      <c r="AN330" s="727">
        <v>0.4365</v>
      </c>
      <c r="AP330" s="728">
        <v>41135</v>
      </c>
      <c r="AQ330" s="727">
        <v>5.1999999999999998E-2</v>
      </c>
      <c r="AS330" s="728">
        <v>42307</v>
      </c>
      <c r="AT330" s="727">
        <v>1142.1099999999999</v>
      </c>
      <c r="AV330" s="728">
        <v>42307</v>
      </c>
      <c r="AW330" s="727">
        <v>58.21</v>
      </c>
      <c r="BL330" s="728"/>
      <c r="BM330" s="728"/>
      <c r="BN330" s="728"/>
      <c r="BO330" s="728"/>
      <c r="BP330" s="728"/>
      <c r="BS330" s="728"/>
      <c r="BV330" s="728"/>
      <c r="BY330" s="728"/>
      <c r="CB330" s="728"/>
      <c r="CE330" s="728"/>
      <c r="CH330" s="728"/>
      <c r="CK330" s="728"/>
      <c r="CO330" s="728"/>
      <c r="CV330" s="728"/>
      <c r="CY330" s="728"/>
      <c r="DB330" s="728"/>
      <c r="DE330" s="728"/>
      <c r="DH330" s="728"/>
      <c r="DK330" s="728"/>
      <c r="DN330" s="728"/>
      <c r="DQ330" s="728"/>
      <c r="DT330" s="728"/>
      <c r="DW330" s="728"/>
      <c r="DZ330" s="728"/>
      <c r="EC330" s="728"/>
      <c r="EF330" s="728"/>
      <c r="EI330" s="728"/>
    </row>
    <row r="331" spans="1:139">
      <c r="A331" s="727">
        <f t="shared" si="3"/>
        <v>110.39999999999999</v>
      </c>
      <c r="B331" s="727">
        <f t="shared" si="4"/>
        <v>59.699999999999996</v>
      </c>
      <c r="C331" s="727">
        <f t="shared" si="5"/>
        <v>50.699999999999989</v>
      </c>
      <c r="E331" s="728">
        <v>42306</v>
      </c>
      <c r="F331" s="727">
        <v>1.595</v>
      </c>
      <c r="H331" s="728">
        <v>42310</v>
      </c>
      <c r="I331" s="727">
        <v>2.1019999999999999</v>
      </c>
      <c r="K331" s="728">
        <v>42310</v>
      </c>
      <c r="L331" s="727">
        <v>2.6989999999999998</v>
      </c>
      <c r="O331" s="728">
        <v>42291</v>
      </c>
      <c r="P331" s="727">
        <v>2118.9699999999998</v>
      </c>
      <c r="R331" s="728">
        <v>42292</v>
      </c>
      <c r="S331" s="727">
        <v>17141.75</v>
      </c>
      <c r="U331" s="728">
        <v>41912</v>
      </c>
      <c r="V331" s="727">
        <v>9474.2999999999993</v>
      </c>
      <c r="X331" s="728">
        <v>41914</v>
      </c>
      <c r="Y331" s="727">
        <v>19894.88</v>
      </c>
      <c r="AA331" s="728">
        <v>41920</v>
      </c>
      <c r="AB331" s="727">
        <v>4168.12</v>
      </c>
      <c r="AD331" s="728">
        <v>41894</v>
      </c>
      <c r="AE331" s="727">
        <v>15948.29</v>
      </c>
      <c r="AG331" s="728">
        <v>41134</v>
      </c>
      <c r="AH331" s="727">
        <v>5.1100000000000003</v>
      </c>
      <c r="AJ331" s="728">
        <v>41135</v>
      </c>
      <c r="AK331" s="727">
        <v>0.34499999999999997</v>
      </c>
      <c r="AM331" s="728">
        <v>41134</v>
      </c>
      <c r="AN331" s="727">
        <v>0.4345</v>
      </c>
      <c r="AP331" s="728">
        <v>41134</v>
      </c>
      <c r="AQ331" s="727">
        <v>5.1999999999999998E-2</v>
      </c>
      <c r="AS331" s="728">
        <v>42306</v>
      </c>
      <c r="AT331" s="727">
        <v>1145.97</v>
      </c>
      <c r="AV331" s="728">
        <v>42306</v>
      </c>
      <c r="AW331" s="727">
        <v>57.61</v>
      </c>
      <c r="BL331" s="728"/>
      <c r="BM331" s="728"/>
      <c r="BN331" s="728"/>
      <c r="BO331" s="728"/>
      <c r="BP331" s="728"/>
      <c r="BS331" s="728"/>
      <c r="BV331" s="728"/>
      <c r="BY331" s="728"/>
      <c r="CB331" s="728"/>
      <c r="CE331" s="728"/>
      <c r="CH331" s="728"/>
      <c r="CK331" s="728"/>
      <c r="CO331" s="728"/>
      <c r="CV331" s="728"/>
      <c r="CY331" s="728"/>
      <c r="DB331" s="728"/>
      <c r="DE331" s="728"/>
      <c r="DH331" s="728"/>
      <c r="DK331" s="728"/>
      <c r="DN331" s="728"/>
      <c r="DQ331" s="728"/>
      <c r="DT331" s="728"/>
      <c r="DW331" s="728"/>
      <c r="DZ331" s="728"/>
      <c r="EC331" s="728"/>
      <c r="EF331" s="728"/>
      <c r="EI331" s="728"/>
    </row>
    <row r="332" spans="1:139">
      <c r="A332" s="727">
        <f t="shared" si="3"/>
        <v>108.80000000000001</v>
      </c>
      <c r="B332" s="727">
        <f t="shared" si="4"/>
        <v>57.90000000000002</v>
      </c>
      <c r="C332" s="727">
        <f t="shared" si="5"/>
        <v>50.899999999999991</v>
      </c>
      <c r="E332" s="728">
        <v>42305</v>
      </c>
      <c r="F332" s="727">
        <v>1.573</v>
      </c>
      <c r="H332" s="728">
        <v>42307</v>
      </c>
      <c r="I332" s="727">
        <v>2.0819999999999999</v>
      </c>
      <c r="K332" s="728">
        <v>42307</v>
      </c>
      <c r="L332" s="727">
        <v>2.661</v>
      </c>
      <c r="O332" s="728">
        <v>42290</v>
      </c>
      <c r="P332" s="727">
        <v>2123.4299999999998</v>
      </c>
      <c r="R332" s="728">
        <v>42291</v>
      </c>
      <c r="S332" s="727">
        <v>16924.75</v>
      </c>
      <c r="U332" s="728">
        <v>41911</v>
      </c>
      <c r="V332" s="727">
        <v>9422.91</v>
      </c>
      <c r="X332" s="728">
        <v>41913</v>
      </c>
      <c r="Y332" s="727">
        <v>20706.310000000001</v>
      </c>
      <c r="AA332" s="728">
        <v>41919</v>
      </c>
      <c r="AB332" s="727">
        <v>4209.1400000000003</v>
      </c>
      <c r="AD332" s="728">
        <v>41893</v>
      </c>
      <c r="AE332" s="727">
        <v>15909.2</v>
      </c>
      <c r="AG332" s="728">
        <v>41131</v>
      </c>
      <c r="AH332" s="727">
        <v>5.1100000000000003</v>
      </c>
      <c r="AJ332" s="728">
        <v>41134</v>
      </c>
      <c r="AK332" s="727">
        <v>0.34899999999999998</v>
      </c>
      <c r="AM332" s="728">
        <v>41131</v>
      </c>
      <c r="AN332" s="727">
        <v>0.437</v>
      </c>
      <c r="AP332" s="728">
        <v>41131</v>
      </c>
      <c r="AQ332" s="727">
        <v>5.1999999999999998E-2</v>
      </c>
      <c r="AS332" s="728">
        <v>42305</v>
      </c>
      <c r="AT332" s="727">
        <v>1156.0999999999999</v>
      </c>
      <c r="AV332" s="728">
        <v>42305</v>
      </c>
      <c r="AW332" s="727">
        <v>57.77</v>
      </c>
      <c r="BL332" s="728"/>
      <c r="BM332" s="728"/>
      <c r="BN332" s="728"/>
      <c r="BO332" s="728"/>
      <c r="BP332" s="728"/>
      <c r="BS332" s="728"/>
      <c r="BV332" s="728"/>
      <c r="BY332" s="728"/>
      <c r="CB332" s="728"/>
      <c r="CE332" s="728"/>
      <c r="CH332" s="728"/>
      <c r="CK332" s="728"/>
      <c r="CO332" s="728"/>
      <c r="CV332" s="728"/>
      <c r="CY332" s="728"/>
      <c r="DB332" s="728"/>
      <c r="DE332" s="728"/>
      <c r="DH332" s="728"/>
      <c r="DK332" s="728"/>
      <c r="DN332" s="728"/>
      <c r="DQ332" s="728"/>
      <c r="DT332" s="728"/>
      <c r="DW332" s="728"/>
      <c r="DZ332" s="728"/>
      <c r="EC332" s="728"/>
      <c r="EF332" s="728"/>
      <c r="EI332" s="728"/>
    </row>
    <row r="333" spans="1:139">
      <c r="A333" s="727">
        <f t="shared" si="3"/>
        <v>111.3</v>
      </c>
      <c r="B333" s="727">
        <f t="shared" si="4"/>
        <v>56.59999999999998</v>
      </c>
      <c r="C333" s="727">
        <f t="shared" si="5"/>
        <v>54.700000000000017</v>
      </c>
      <c r="E333" s="728">
        <v>42304</v>
      </c>
      <c r="F333" s="727">
        <v>1.5779999999999998</v>
      </c>
      <c r="H333" s="728">
        <v>42306</v>
      </c>
      <c r="I333" s="727">
        <v>2.125</v>
      </c>
      <c r="K333" s="728">
        <v>42306</v>
      </c>
      <c r="L333" s="727">
        <v>2.6909999999999998</v>
      </c>
      <c r="O333" s="728">
        <v>42289</v>
      </c>
      <c r="P333" s="727">
        <v>2133.56</v>
      </c>
      <c r="R333" s="728">
        <v>42290</v>
      </c>
      <c r="S333" s="727">
        <v>17081.89</v>
      </c>
      <c r="U333" s="728">
        <v>41908</v>
      </c>
      <c r="V333" s="727">
        <v>9490.5499999999993</v>
      </c>
      <c r="X333" s="728">
        <v>41912</v>
      </c>
      <c r="Y333" s="727">
        <v>20892.11</v>
      </c>
      <c r="AA333" s="728">
        <v>41918</v>
      </c>
      <c r="AB333" s="727">
        <v>4286.5200000000004</v>
      </c>
      <c r="AD333" s="728">
        <v>41892</v>
      </c>
      <c r="AE333" s="727">
        <v>15788.78</v>
      </c>
      <c r="AG333" s="728">
        <v>41130</v>
      </c>
      <c r="AH333" s="727">
        <v>5.1100000000000003</v>
      </c>
      <c r="AJ333" s="728">
        <v>41131</v>
      </c>
      <c r="AK333" s="727">
        <v>0.35299999999999998</v>
      </c>
      <c r="AM333" s="728">
        <v>41130</v>
      </c>
      <c r="AN333" s="727">
        <v>0.4375</v>
      </c>
      <c r="AP333" s="728">
        <v>41130</v>
      </c>
      <c r="AQ333" s="727">
        <v>5.1999999999999998E-2</v>
      </c>
      <c r="AS333" s="728">
        <v>42304</v>
      </c>
      <c r="AT333" s="727">
        <v>1166.8800000000001</v>
      </c>
      <c r="AV333" s="728">
        <v>42304</v>
      </c>
      <c r="AW333" s="727">
        <v>55.72</v>
      </c>
      <c r="BL333" s="728"/>
      <c r="BM333" s="728"/>
      <c r="BN333" s="728"/>
      <c r="BO333" s="728"/>
      <c r="BP333" s="728"/>
      <c r="BS333" s="728"/>
      <c r="BV333" s="728"/>
      <c r="BY333" s="728"/>
      <c r="CB333" s="728"/>
      <c r="CE333" s="728"/>
      <c r="CH333" s="728"/>
      <c r="CK333" s="728"/>
      <c r="CO333" s="728"/>
      <c r="CV333" s="728"/>
      <c r="CY333" s="728"/>
      <c r="DB333" s="728"/>
      <c r="DE333" s="728"/>
      <c r="DH333" s="728"/>
      <c r="DK333" s="728"/>
      <c r="DN333" s="728"/>
      <c r="DQ333" s="728"/>
      <c r="DT333" s="728"/>
      <c r="DW333" s="728"/>
      <c r="DZ333" s="728"/>
      <c r="EC333" s="728"/>
      <c r="EF333" s="728"/>
      <c r="EI333" s="728"/>
    </row>
    <row r="334" spans="1:139">
      <c r="A334" s="727">
        <f t="shared" si="3"/>
        <v>97.299999999999983</v>
      </c>
      <c r="B334" s="727">
        <f t="shared" si="4"/>
        <v>54.899999999999991</v>
      </c>
      <c r="C334" s="727">
        <f t="shared" si="5"/>
        <v>42.399999999999991</v>
      </c>
      <c r="E334" s="728">
        <v>42303</v>
      </c>
      <c r="F334" s="727">
        <v>1.617</v>
      </c>
      <c r="H334" s="728">
        <v>42305</v>
      </c>
      <c r="I334" s="727">
        <v>2.0409999999999999</v>
      </c>
      <c r="K334" s="728">
        <v>42305</v>
      </c>
      <c r="L334" s="727">
        <v>2.59</v>
      </c>
      <c r="O334" s="728">
        <v>42286</v>
      </c>
      <c r="P334" s="727">
        <v>2143.2800000000002</v>
      </c>
      <c r="R334" s="728">
        <v>42289</v>
      </c>
      <c r="S334" s="727">
        <v>17131.86</v>
      </c>
      <c r="U334" s="728">
        <v>41907</v>
      </c>
      <c r="V334" s="727">
        <v>9510.01</v>
      </c>
      <c r="X334" s="728">
        <v>41911</v>
      </c>
      <c r="Y334" s="727">
        <v>20526.11</v>
      </c>
      <c r="AA334" s="728">
        <v>41915</v>
      </c>
      <c r="AB334" s="727">
        <v>4281.74</v>
      </c>
      <c r="AD334" s="728">
        <v>41891</v>
      </c>
      <c r="AE334" s="727">
        <v>15749.15</v>
      </c>
      <c r="AG334" s="728">
        <v>41129</v>
      </c>
      <c r="AH334" s="727">
        <v>5.1100000000000003</v>
      </c>
      <c r="AJ334" s="728">
        <v>41130</v>
      </c>
      <c r="AK334" s="727">
        <v>0.36</v>
      </c>
      <c r="AM334" s="728">
        <v>41129</v>
      </c>
      <c r="AN334" s="727">
        <v>0.43675000000000003</v>
      </c>
      <c r="AP334" s="728">
        <v>41129</v>
      </c>
      <c r="AQ334" s="727">
        <v>5.1999999999999998E-2</v>
      </c>
      <c r="AS334" s="728">
        <v>42303</v>
      </c>
      <c r="AT334" s="727">
        <v>1163.04</v>
      </c>
      <c r="AV334" s="728">
        <v>42303</v>
      </c>
      <c r="AW334" s="727">
        <v>56.37</v>
      </c>
      <c r="BL334" s="728"/>
      <c r="BM334" s="728"/>
      <c r="BN334" s="728"/>
      <c r="BO334" s="728"/>
      <c r="BP334" s="728"/>
      <c r="BS334" s="728"/>
      <c r="BV334" s="728"/>
      <c r="BY334" s="728"/>
      <c r="CB334" s="728"/>
      <c r="CE334" s="728"/>
      <c r="CH334" s="728"/>
      <c r="CK334" s="728"/>
      <c r="CO334" s="728"/>
      <c r="CV334" s="728"/>
      <c r="CY334" s="728"/>
      <c r="DB334" s="728"/>
      <c r="DE334" s="728"/>
      <c r="DH334" s="728"/>
      <c r="DK334" s="728"/>
      <c r="DN334" s="728"/>
      <c r="DQ334" s="728"/>
      <c r="DT334" s="728"/>
      <c r="DW334" s="728"/>
      <c r="DZ334" s="728"/>
      <c r="EC334" s="728"/>
      <c r="EF334" s="728"/>
      <c r="EI334" s="728"/>
    </row>
    <row r="335" spans="1:139">
      <c r="A335" s="727">
        <f t="shared" si="3"/>
        <v>100.29999999999997</v>
      </c>
      <c r="B335" s="727">
        <f t="shared" si="4"/>
        <v>53.29999999999999</v>
      </c>
      <c r="C335" s="727">
        <f t="shared" si="5"/>
        <v>46.999999999999972</v>
      </c>
      <c r="E335" s="728">
        <v>42300</v>
      </c>
      <c r="F335" s="727">
        <v>1.6160000000000001</v>
      </c>
      <c r="H335" s="728">
        <v>42304</v>
      </c>
      <c r="I335" s="727">
        <v>2.0859999999999999</v>
      </c>
      <c r="K335" s="728">
        <v>42304</v>
      </c>
      <c r="L335" s="727">
        <v>2.6189999999999998</v>
      </c>
      <c r="O335" s="728">
        <v>42285</v>
      </c>
      <c r="P335" s="727">
        <v>2126.48</v>
      </c>
      <c r="R335" s="728">
        <v>42286</v>
      </c>
      <c r="S335" s="727">
        <v>17084.490000000002</v>
      </c>
      <c r="U335" s="728">
        <v>41906</v>
      </c>
      <c r="V335" s="727">
        <v>9661.9699999999993</v>
      </c>
      <c r="X335" s="728">
        <v>41908</v>
      </c>
      <c r="Y335" s="727">
        <v>20795.37</v>
      </c>
      <c r="AA335" s="728">
        <v>41914</v>
      </c>
      <c r="AB335" s="727">
        <v>4242.67</v>
      </c>
      <c r="AD335" s="728">
        <v>41890</v>
      </c>
      <c r="AE335" s="727">
        <v>15705.11</v>
      </c>
      <c r="AG335" s="728">
        <v>41128</v>
      </c>
      <c r="AH335" s="727">
        <v>5.1100000000000003</v>
      </c>
      <c r="AJ335" s="728">
        <v>41129</v>
      </c>
      <c r="AK335" s="727">
        <v>0.36599999999999999</v>
      </c>
      <c r="AM335" s="728">
        <v>41128</v>
      </c>
      <c r="AN335" s="727">
        <v>0.43785000000000002</v>
      </c>
      <c r="AP335" s="728">
        <v>41128</v>
      </c>
      <c r="AQ335" s="727">
        <v>5.1999999999999998E-2</v>
      </c>
      <c r="AS335" s="728">
        <v>42300</v>
      </c>
      <c r="AT335" s="727">
        <v>1164.45</v>
      </c>
      <c r="AV335" s="728">
        <v>42300</v>
      </c>
      <c r="AW335" s="727">
        <v>56.56</v>
      </c>
      <c r="BL335" s="728"/>
      <c r="BM335" s="728"/>
      <c r="BN335" s="728"/>
      <c r="BO335" s="728"/>
      <c r="BP335" s="728"/>
      <c r="BS335" s="728"/>
      <c r="BV335" s="728"/>
      <c r="BY335" s="728"/>
      <c r="CB335" s="728"/>
      <c r="CE335" s="728"/>
      <c r="CH335" s="728"/>
      <c r="CK335" s="728"/>
      <c r="CO335" s="728"/>
      <c r="CV335" s="728"/>
      <c r="CY335" s="728"/>
      <c r="DB335" s="728"/>
      <c r="DE335" s="728"/>
      <c r="DH335" s="728"/>
      <c r="DK335" s="728"/>
      <c r="DN335" s="728"/>
      <c r="DQ335" s="728"/>
      <c r="DT335" s="728"/>
      <c r="DW335" s="728"/>
      <c r="DZ335" s="728"/>
      <c r="EC335" s="728"/>
      <c r="EF335" s="728"/>
      <c r="EI335" s="728"/>
    </row>
    <row r="336" spans="1:139">
      <c r="A336" s="727">
        <f t="shared" si="3"/>
        <v>104.69999999999999</v>
      </c>
      <c r="B336" s="727">
        <f t="shared" si="4"/>
        <v>53.6</v>
      </c>
      <c r="C336" s="727">
        <f t="shared" si="5"/>
        <v>51.099999999999987</v>
      </c>
      <c r="E336" s="728">
        <v>42299</v>
      </c>
      <c r="F336" s="727">
        <v>1.639</v>
      </c>
      <c r="H336" s="728">
        <v>42303</v>
      </c>
      <c r="I336" s="727">
        <v>2.15</v>
      </c>
      <c r="K336" s="728">
        <v>42303</v>
      </c>
      <c r="L336" s="727">
        <v>2.6859999999999999</v>
      </c>
      <c r="O336" s="728">
        <v>42284</v>
      </c>
      <c r="P336" s="727">
        <v>2110.39</v>
      </c>
      <c r="R336" s="728">
        <v>42285</v>
      </c>
      <c r="S336" s="727">
        <v>17050.75</v>
      </c>
      <c r="U336" s="728">
        <v>41905</v>
      </c>
      <c r="V336" s="727">
        <v>9595.0300000000007</v>
      </c>
      <c r="X336" s="728">
        <v>41907</v>
      </c>
      <c r="Y336" s="727">
        <v>20411.490000000002</v>
      </c>
      <c r="AA336" s="728">
        <v>41913</v>
      </c>
      <c r="AB336" s="727">
        <v>4365.2700000000004</v>
      </c>
      <c r="AD336" s="728">
        <v>41887</v>
      </c>
      <c r="AE336" s="727">
        <v>15668.68</v>
      </c>
      <c r="AG336" s="728">
        <v>41127</v>
      </c>
      <c r="AH336" s="727">
        <v>5.1100000000000003</v>
      </c>
      <c r="AJ336" s="728">
        <v>41128</v>
      </c>
      <c r="AK336" s="727">
        <v>0.37</v>
      </c>
      <c r="AM336" s="728">
        <v>41127</v>
      </c>
      <c r="AN336" s="727">
        <v>0.43885000000000002</v>
      </c>
      <c r="AP336" s="728">
        <v>41127</v>
      </c>
      <c r="AQ336" s="727">
        <v>5.3999999999999999E-2</v>
      </c>
      <c r="AS336" s="728">
        <v>42299</v>
      </c>
      <c r="AT336" s="727">
        <v>1166.05</v>
      </c>
      <c r="AV336" s="728">
        <v>42299</v>
      </c>
      <c r="AW336" s="727">
        <v>56.82</v>
      </c>
      <c r="BL336" s="728"/>
      <c r="BM336" s="728"/>
      <c r="BN336" s="728"/>
      <c r="BO336" s="728"/>
      <c r="BP336" s="728"/>
      <c r="BS336" s="728"/>
      <c r="BV336" s="728"/>
      <c r="BY336" s="728"/>
      <c r="CB336" s="728"/>
      <c r="CE336" s="728"/>
      <c r="CH336" s="728"/>
      <c r="CK336" s="728"/>
      <c r="CO336" s="728"/>
      <c r="CV336" s="728"/>
      <c r="CY336" s="728"/>
      <c r="DB336" s="728"/>
      <c r="DE336" s="728"/>
      <c r="DH336" s="728"/>
      <c r="DK336" s="728"/>
      <c r="DN336" s="728"/>
      <c r="DQ336" s="728"/>
      <c r="DT336" s="728"/>
      <c r="DW336" s="728"/>
      <c r="DZ336" s="728"/>
      <c r="EC336" s="728"/>
      <c r="EF336" s="728"/>
      <c r="EI336" s="728"/>
    </row>
    <row r="337" spans="1:139">
      <c r="A337" s="727">
        <f t="shared" si="3"/>
        <v>89.9</v>
      </c>
      <c r="B337" s="727">
        <f t="shared" si="4"/>
        <v>47.199999999999996</v>
      </c>
      <c r="C337" s="727">
        <f t="shared" si="5"/>
        <v>42.7</v>
      </c>
      <c r="E337" s="728">
        <v>42298</v>
      </c>
      <c r="F337" s="727">
        <v>1.7090000000000001</v>
      </c>
      <c r="H337" s="728">
        <v>42300</v>
      </c>
      <c r="I337" s="727">
        <v>2.1360000000000001</v>
      </c>
      <c r="K337" s="728">
        <v>42300</v>
      </c>
      <c r="L337" s="727">
        <v>2.6080000000000001</v>
      </c>
      <c r="O337" s="728">
        <v>42283</v>
      </c>
      <c r="P337" s="727">
        <v>2102.87</v>
      </c>
      <c r="R337" s="728">
        <v>42284</v>
      </c>
      <c r="S337" s="727">
        <v>16912.29</v>
      </c>
      <c r="U337" s="728">
        <v>41904</v>
      </c>
      <c r="V337" s="727">
        <v>9749.5400000000009</v>
      </c>
      <c r="X337" s="728">
        <v>41906</v>
      </c>
      <c r="Y337" s="727">
        <v>20691.04</v>
      </c>
      <c r="AA337" s="728">
        <v>41912</v>
      </c>
      <c r="AB337" s="727">
        <v>4416.24</v>
      </c>
      <c r="AD337" s="728">
        <v>41886</v>
      </c>
      <c r="AE337" s="727">
        <v>15676.18</v>
      </c>
      <c r="AG337" s="728">
        <v>41124</v>
      </c>
      <c r="AH337" s="727">
        <v>5.12</v>
      </c>
      <c r="AJ337" s="728">
        <v>41127</v>
      </c>
      <c r="AK337" s="727">
        <v>0.374</v>
      </c>
      <c r="AM337" s="728">
        <v>41124</v>
      </c>
      <c r="AN337" s="727">
        <v>0.43935000000000002</v>
      </c>
      <c r="AP337" s="728">
        <v>41124</v>
      </c>
      <c r="AQ337" s="727">
        <v>5.3999999999999999E-2</v>
      </c>
      <c r="AS337" s="728">
        <v>42298</v>
      </c>
      <c r="AT337" s="727">
        <v>1167.18</v>
      </c>
      <c r="AV337" s="728">
        <v>42298</v>
      </c>
      <c r="AW337" s="727">
        <v>56.41</v>
      </c>
      <c r="BL337" s="728"/>
      <c r="BM337" s="728"/>
      <c r="BN337" s="728"/>
      <c r="BO337" s="728"/>
      <c r="BP337" s="728"/>
      <c r="BS337" s="728"/>
      <c r="BV337" s="728"/>
      <c r="BY337" s="728"/>
      <c r="CB337" s="728"/>
      <c r="CE337" s="728"/>
      <c r="CH337" s="728"/>
      <c r="CK337" s="728"/>
      <c r="CO337" s="728"/>
      <c r="CV337" s="728"/>
      <c r="CY337" s="728"/>
      <c r="DB337" s="728"/>
      <c r="DE337" s="728"/>
      <c r="DH337" s="728"/>
      <c r="DK337" s="728"/>
      <c r="DN337" s="728"/>
      <c r="DQ337" s="728"/>
      <c r="DT337" s="728"/>
      <c r="DW337" s="728"/>
      <c r="DZ337" s="728"/>
      <c r="EC337" s="728"/>
      <c r="EF337" s="728"/>
      <c r="EI337" s="728"/>
    </row>
    <row r="338" spans="1:139">
      <c r="A338" s="727">
        <f t="shared" si="3"/>
        <v>91.100000000000009</v>
      </c>
      <c r="B338" s="727">
        <f t="shared" si="4"/>
        <v>45.500000000000007</v>
      </c>
      <c r="C338" s="727">
        <f t="shared" si="5"/>
        <v>45.599999999999994</v>
      </c>
      <c r="E338" s="728">
        <v>42297</v>
      </c>
      <c r="F338" s="727">
        <v>1.7229999999999999</v>
      </c>
      <c r="H338" s="728">
        <v>42299</v>
      </c>
      <c r="I338" s="727">
        <v>2.1789999999999998</v>
      </c>
      <c r="K338" s="728">
        <v>42299</v>
      </c>
      <c r="L338" s="727">
        <v>2.6339999999999999</v>
      </c>
      <c r="O338" s="728">
        <v>42282</v>
      </c>
      <c r="P338" s="727">
        <v>2088.27</v>
      </c>
      <c r="R338" s="728">
        <v>42283</v>
      </c>
      <c r="S338" s="727">
        <v>16790.189999999999</v>
      </c>
      <c r="U338" s="728">
        <v>41901</v>
      </c>
      <c r="V338" s="727">
        <v>9799.26</v>
      </c>
      <c r="X338" s="728">
        <v>41905</v>
      </c>
      <c r="Y338" s="727">
        <v>20351.03</v>
      </c>
      <c r="AA338" s="728">
        <v>41911</v>
      </c>
      <c r="AB338" s="727">
        <v>4358.07</v>
      </c>
      <c r="AD338" s="728">
        <v>41885</v>
      </c>
      <c r="AE338" s="727">
        <v>15728.35</v>
      </c>
      <c r="AG338" s="728">
        <v>41123</v>
      </c>
      <c r="AH338" s="727">
        <v>5.1100000000000003</v>
      </c>
      <c r="AJ338" s="728">
        <v>41124</v>
      </c>
      <c r="AK338" s="727">
        <v>0.375</v>
      </c>
      <c r="AM338" s="728">
        <v>41123</v>
      </c>
      <c r="AN338" s="727">
        <v>0.44185000000000002</v>
      </c>
      <c r="AP338" s="728">
        <v>41123</v>
      </c>
      <c r="AQ338" s="727">
        <v>5.6000000000000001E-2</v>
      </c>
      <c r="AS338" s="728">
        <v>42297</v>
      </c>
      <c r="AT338" s="727">
        <v>1176.04</v>
      </c>
      <c r="AV338" s="728">
        <v>42297</v>
      </c>
      <c r="AW338" s="727">
        <v>57.07</v>
      </c>
      <c r="BL338" s="728"/>
      <c r="BM338" s="728"/>
      <c r="BN338" s="728"/>
      <c r="BO338" s="728"/>
      <c r="BP338" s="728"/>
      <c r="BS338" s="728"/>
      <c r="BV338" s="728"/>
      <c r="BY338" s="728"/>
      <c r="CB338" s="728"/>
      <c r="CE338" s="728"/>
      <c r="CH338" s="728"/>
      <c r="CK338" s="728"/>
      <c r="CO338" s="728"/>
      <c r="CV338" s="728"/>
      <c r="CY338" s="728"/>
      <c r="DB338" s="728"/>
      <c r="DE338" s="728"/>
      <c r="DH338" s="728"/>
      <c r="DK338" s="728"/>
      <c r="DN338" s="728"/>
      <c r="DQ338" s="728"/>
      <c r="DT338" s="728"/>
      <c r="DW338" s="728"/>
      <c r="DZ338" s="728"/>
      <c r="EC338" s="728"/>
      <c r="EF338" s="728"/>
      <c r="EI338" s="728"/>
    </row>
    <row r="339" spans="1:139">
      <c r="A339" s="727">
        <f t="shared" si="3"/>
        <v>99</v>
      </c>
      <c r="B339" s="727">
        <f t="shared" si="4"/>
        <v>45.40000000000002</v>
      </c>
      <c r="C339" s="727">
        <f t="shared" si="5"/>
        <v>53.59999999999998</v>
      </c>
      <c r="E339" s="728">
        <v>42296</v>
      </c>
      <c r="F339" s="727">
        <v>1.724</v>
      </c>
      <c r="H339" s="728">
        <v>42298</v>
      </c>
      <c r="I339" s="727">
        <v>2.2599999999999998</v>
      </c>
      <c r="K339" s="728">
        <v>42298</v>
      </c>
      <c r="L339" s="727">
        <v>2.714</v>
      </c>
      <c r="O339" s="728">
        <v>42279</v>
      </c>
      <c r="P339" s="727">
        <v>2036.32</v>
      </c>
      <c r="R339" s="728">
        <v>42282</v>
      </c>
      <c r="S339" s="727">
        <v>16776.43</v>
      </c>
      <c r="U339" s="728">
        <v>41900</v>
      </c>
      <c r="V339" s="727">
        <v>9798.1299999999992</v>
      </c>
      <c r="X339" s="728">
        <v>41904</v>
      </c>
      <c r="Y339" s="727">
        <v>20673</v>
      </c>
      <c r="AA339" s="728">
        <v>41908</v>
      </c>
      <c r="AB339" s="727">
        <v>4394.75</v>
      </c>
      <c r="AD339" s="728">
        <v>41884</v>
      </c>
      <c r="AE339" s="727">
        <v>15668.6</v>
      </c>
      <c r="AG339" s="728">
        <v>41122</v>
      </c>
      <c r="AH339" s="727">
        <v>5.1100000000000003</v>
      </c>
      <c r="AJ339" s="728">
        <v>41123</v>
      </c>
      <c r="AK339" s="727">
        <v>0.375</v>
      </c>
      <c r="AM339" s="728">
        <v>41122</v>
      </c>
      <c r="AN339" s="727">
        <v>0.44159999999999999</v>
      </c>
      <c r="AP339" s="728">
        <v>41122</v>
      </c>
      <c r="AQ339" s="727">
        <v>5.6000000000000001E-2</v>
      </c>
      <c r="AS339" s="728">
        <v>42296</v>
      </c>
      <c r="AT339" s="727">
        <v>1170.79</v>
      </c>
      <c r="AV339" s="728">
        <v>42296</v>
      </c>
      <c r="AW339" s="727">
        <v>56.84</v>
      </c>
      <c r="BL339" s="728"/>
      <c r="BM339" s="728"/>
      <c r="BN339" s="728"/>
      <c r="BO339" s="728"/>
      <c r="BP339" s="728"/>
      <c r="BS339" s="728"/>
      <c r="BV339" s="728"/>
      <c r="BY339" s="728"/>
      <c r="CB339" s="728"/>
      <c r="CE339" s="728"/>
      <c r="CH339" s="728"/>
      <c r="CK339" s="728"/>
      <c r="CO339" s="728"/>
      <c r="CV339" s="728"/>
      <c r="CY339" s="728"/>
      <c r="DB339" s="728"/>
      <c r="DE339" s="728"/>
      <c r="DH339" s="728"/>
      <c r="DK339" s="728"/>
      <c r="DN339" s="728"/>
      <c r="DQ339" s="728"/>
      <c r="DT339" s="728"/>
      <c r="DW339" s="728"/>
      <c r="DZ339" s="728"/>
      <c r="EC339" s="728"/>
      <c r="EF339" s="728"/>
      <c r="EI339" s="728"/>
    </row>
    <row r="340" spans="1:139">
      <c r="A340" s="727">
        <f t="shared" si="3"/>
        <v>101.69999999999999</v>
      </c>
      <c r="B340" s="727">
        <f t="shared" si="4"/>
        <v>44.599999999999973</v>
      </c>
      <c r="C340" s="727">
        <f t="shared" si="5"/>
        <v>57.100000000000016</v>
      </c>
      <c r="E340" s="728">
        <v>42293</v>
      </c>
      <c r="F340" s="727">
        <v>1.7189999999999999</v>
      </c>
      <c r="H340" s="728">
        <v>42297</v>
      </c>
      <c r="I340" s="727">
        <v>2.29</v>
      </c>
      <c r="K340" s="728">
        <v>42297</v>
      </c>
      <c r="L340" s="727">
        <v>2.7359999999999998</v>
      </c>
      <c r="O340" s="728">
        <v>42278</v>
      </c>
      <c r="P340" s="727">
        <v>2049.9299999999998</v>
      </c>
      <c r="R340" s="728">
        <v>42279</v>
      </c>
      <c r="S340" s="727">
        <v>16472.37</v>
      </c>
      <c r="U340" s="728">
        <v>41899</v>
      </c>
      <c r="V340" s="727">
        <v>9661.5</v>
      </c>
      <c r="X340" s="728">
        <v>41901</v>
      </c>
      <c r="Y340" s="727">
        <v>20972.35</v>
      </c>
      <c r="AA340" s="728">
        <v>41907</v>
      </c>
      <c r="AB340" s="727">
        <v>4355.28</v>
      </c>
      <c r="AD340" s="728">
        <v>41883</v>
      </c>
      <c r="AE340" s="727">
        <v>15476.6</v>
      </c>
      <c r="AG340" s="728">
        <v>41121</v>
      </c>
      <c r="AH340" s="727">
        <v>5.1100000000000003</v>
      </c>
      <c r="AJ340" s="728">
        <v>41122</v>
      </c>
      <c r="AK340" s="727">
        <v>0.38100000000000001</v>
      </c>
      <c r="AM340" s="728">
        <v>41121</v>
      </c>
      <c r="AN340" s="727">
        <v>0.44259999999999999</v>
      </c>
      <c r="AP340" s="728">
        <v>41121</v>
      </c>
      <c r="AQ340" s="727">
        <v>0.06</v>
      </c>
      <c r="AS340" s="728">
        <v>42293</v>
      </c>
      <c r="AT340" s="727">
        <v>1177.3</v>
      </c>
      <c r="AV340" s="728">
        <v>42293</v>
      </c>
      <c r="AW340" s="727">
        <v>58.17</v>
      </c>
      <c r="BL340" s="728"/>
      <c r="BM340" s="728"/>
      <c r="BN340" s="728"/>
      <c r="BO340" s="728"/>
      <c r="BP340" s="728"/>
      <c r="BS340" s="728"/>
      <c r="BV340" s="728"/>
      <c r="BY340" s="728"/>
      <c r="CB340" s="728"/>
      <c r="CE340" s="728"/>
      <c r="CH340" s="728"/>
      <c r="CK340" s="728"/>
      <c r="CO340" s="728"/>
      <c r="CV340" s="728"/>
      <c r="CY340" s="728"/>
      <c r="DB340" s="728"/>
      <c r="DE340" s="728"/>
      <c r="DH340" s="728"/>
      <c r="DK340" s="728"/>
      <c r="DN340" s="728"/>
      <c r="DQ340" s="728"/>
      <c r="DT340" s="728"/>
      <c r="DW340" s="728"/>
      <c r="DZ340" s="728"/>
      <c r="EC340" s="728"/>
      <c r="EF340" s="728"/>
      <c r="EI340" s="728"/>
    </row>
    <row r="341" spans="1:139">
      <c r="A341" s="727">
        <f t="shared" si="3"/>
        <v>98</v>
      </c>
      <c r="B341" s="727">
        <f t="shared" si="4"/>
        <v>44.399999999999991</v>
      </c>
      <c r="C341" s="727">
        <f t="shared" si="5"/>
        <v>53.6</v>
      </c>
      <c r="E341" s="728">
        <v>42292</v>
      </c>
      <c r="F341" s="727">
        <v>1.7210000000000001</v>
      </c>
      <c r="H341" s="728">
        <v>42296</v>
      </c>
      <c r="I341" s="727">
        <v>2.2570000000000001</v>
      </c>
      <c r="K341" s="728">
        <v>42296</v>
      </c>
      <c r="L341" s="727">
        <v>2.7010000000000001</v>
      </c>
      <c r="O341" s="728">
        <v>42277</v>
      </c>
      <c r="P341" s="727">
        <v>2066.37</v>
      </c>
      <c r="R341" s="728">
        <v>42278</v>
      </c>
      <c r="S341" s="727">
        <v>16272.01</v>
      </c>
      <c r="U341" s="728">
        <v>41898</v>
      </c>
      <c r="V341" s="727">
        <v>9632.93</v>
      </c>
      <c r="X341" s="728">
        <v>41900</v>
      </c>
      <c r="Y341" s="727">
        <v>21128.720000000001</v>
      </c>
      <c r="AA341" s="728">
        <v>41906</v>
      </c>
      <c r="AB341" s="727">
        <v>4413.72</v>
      </c>
      <c r="AD341" s="728">
        <v>41880</v>
      </c>
      <c r="AE341" s="727">
        <v>15424.59</v>
      </c>
      <c r="AG341" s="728">
        <v>41120</v>
      </c>
      <c r="AH341" s="727">
        <v>5.12</v>
      </c>
      <c r="AJ341" s="728">
        <v>41121</v>
      </c>
      <c r="AK341" s="727">
        <v>0.38900000000000001</v>
      </c>
      <c r="AM341" s="728">
        <v>41120</v>
      </c>
      <c r="AN341" s="727">
        <v>0.4446</v>
      </c>
      <c r="AP341" s="728">
        <v>41120</v>
      </c>
      <c r="AQ341" s="727">
        <v>6.4000000000000001E-2</v>
      </c>
      <c r="AS341" s="728">
        <v>42292</v>
      </c>
      <c r="AT341" s="727">
        <v>1183.0999999999999</v>
      </c>
      <c r="AV341" s="728">
        <v>42292</v>
      </c>
      <c r="AW341" s="727">
        <v>57.52</v>
      </c>
      <c r="BL341" s="728"/>
      <c r="BM341" s="728"/>
      <c r="BN341" s="728"/>
      <c r="BO341" s="728"/>
      <c r="BP341" s="728"/>
      <c r="BS341" s="728"/>
      <c r="BV341" s="728"/>
      <c r="BY341" s="728"/>
      <c r="CB341" s="728"/>
      <c r="CE341" s="728"/>
      <c r="CH341" s="728"/>
      <c r="CK341" s="728"/>
      <c r="CO341" s="728"/>
      <c r="CV341" s="728"/>
      <c r="CY341" s="728"/>
      <c r="DB341" s="728"/>
      <c r="DE341" s="728"/>
      <c r="DH341" s="728"/>
      <c r="DK341" s="728"/>
      <c r="DN341" s="728"/>
      <c r="DQ341" s="728"/>
      <c r="DT341" s="728"/>
      <c r="DW341" s="728"/>
      <c r="DZ341" s="728"/>
      <c r="EC341" s="728"/>
      <c r="EF341" s="728"/>
      <c r="EI341" s="728"/>
    </row>
    <row r="342" spans="1:139">
      <c r="A342" s="727">
        <f t="shared" si="3"/>
        <v>95.40000000000002</v>
      </c>
      <c r="B342" s="727">
        <f t="shared" si="4"/>
        <v>45.000000000000014</v>
      </c>
      <c r="C342" s="727">
        <f t="shared" si="5"/>
        <v>50.4</v>
      </c>
      <c r="E342" s="728">
        <v>42291</v>
      </c>
      <c r="F342" s="727">
        <v>1.722</v>
      </c>
      <c r="H342" s="728">
        <v>42293</v>
      </c>
      <c r="I342" s="727">
        <v>2.226</v>
      </c>
      <c r="K342" s="728">
        <v>42293</v>
      </c>
      <c r="L342" s="727">
        <v>2.6760000000000002</v>
      </c>
      <c r="O342" s="728">
        <v>42276</v>
      </c>
      <c r="P342" s="727">
        <v>2043</v>
      </c>
      <c r="R342" s="728">
        <v>42277</v>
      </c>
      <c r="S342" s="727">
        <v>16284.7</v>
      </c>
      <c r="U342" s="728">
        <v>41897</v>
      </c>
      <c r="V342" s="727">
        <v>9659.6299999999992</v>
      </c>
      <c r="X342" s="728">
        <v>41899</v>
      </c>
      <c r="Y342" s="727">
        <v>21111.66</v>
      </c>
      <c r="AA342" s="728">
        <v>41905</v>
      </c>
      <c r="AB342" s="727">
        <v>4359.3500000000004</v>
      </c>
      <c r="AD342" s="728">
        <v>41879</v>
      </c>
      <c r="AE342" s="727">
        <v>15459.86</v>
      </c>
      <c r="AG342" s="728">
        <v>41117</v>
      </c>
      <c r="AH342" s="727">
        <v>5.12</v>
      </c>
      <c r="AJ342" s="728">
        <v>41120</v>
      </c>
      <c r="AK342" s="727">
        <v>0.40100000000000002</v>
      </c>
      <c r="AM342" s="728">
        <v>41117</v>
      </c>
      <c r="AN342" s="727">
        <v>0.4466</v>
      </c>
      <c r="AP342" s="728">
        <v>41117</v>
      </c>
      <c r="AQ342" s="727">
        <v>6.4000000000000001E-2</v>
      </c>
      <c r="AS342" s="728">
        <v>42291</v>
      </c>
      <c r="AT342" s="727">
        <v>1184.1300000000001</v>
      </c>
      <c r="AV342" s="728">
        <v>42291</v>
      </c>
      <c r="AW342" s="727">
        <v>57.7</v>
      </c>
      <c r="BL342" s="728"/>
      <c r="BM342" s="728"/>
      <c r="BN342" s="728"/>
      <c r="BO342" s="728"/>
      <c r="BP342" s="728"/>
      <c r="BS342" s="728"/>
      <c r="BV342" s="728"/>
      <c r="BY342" s="728"/>
      <c r="CB342" s="728"/>
      <c r="CE342" s="728"/>
      <c r="CH342" s="728"/>
      <c r="CK342" s="728"/>
      <c r="CO342" s="728"/>
      <c r="CV342" s="728"/>
      <c r="CY342" s="728"/>
      <c r="DB342" s="728"/>
      <c r="DE342" s="728"/>
      <c r="DH342" s="728"/>
      <c r="DK342" s="728"/>
      <c r="DN342" s="728"/>
      <c r="DQ342" s="728"/>
      <c r="DT342" s="728"/>
      <c r="DW342" s="728"/>
      <c r="DZ342" s="728"/>
      <c r="EC342" s="728"/>
      <c r="EF342" s="728"/>
      <c r="EI342" s="728"/>
    </row>
    <row r="343" spans="1:139">
      <c r="A343" s="727">
        <f t="shared" si="3"/>
        <v>89.9</v>
      </c>
      <c r="B343" s="727">
        <f t="shared" si="4"/>
        <v>45.299999999999983</v>
      </c>
      <c r="C343" s="727">
        <f t="shared" si="5"/>
        <v>44.600000000000016</v>
      </c>
      <c r="E343" s="728">
        <v>42290</v>
      </c>
      <c r="F343" s="727">
        <v>1.7669999999999999</v>
      </c>
      <c r="H343" s="728">
        <v>42292</v>
      </c>
      <c r="I343" s="727">
        <v>2.2130000000000001</v>
      </c>
      <c r="K343" s="728">
        <v>42292</v>
      </c>
      <c r="L343" s="727">
        <v>2.6659999999999999</v>
      </c>
      <c r="O343" s="728">
        <v>42275</v>
      </c>
      <c r="P343" s="727">
        <v>2059.41</v>
      </c>
      <c r="R343" s="728">
        <v>42276</v>
      </c>
      <c r="S343" s="727">
        <v>16049.13</v>
      </c>
      <c r="U343" s="728">
        <v>41894</v>
      </c>
      <c r="V343" s="727">
        <v>9651.1299999999992</v>
      </c>
      <c r="X343" s="728">
        <v>41898</v>
      </c>
      <c r="Y343" s="727">
        <v>20788.5</v>
      </c>
      <c r="AA343" s="728">
        <v>41904</v>
      </c>
      <c r="AB343" s="727">
        <v>4442.55</v>
      </c>
      <c r="AD343" s="728">
        <v>41878</v>
      </c>
      <c r="AE343" s="727">
        <v>15534.82</v>
      </c>
      <c r="AG343" s="728">
        <v>41116</v>
      </c>
      <c r="AH343" s="727">
        <v>5.12</v>
      </c>
      <c r="AJ343" s="728">
        <v>41117</v>
      </c>
      <c r="AK343" s="727">
        <v>0.41499999999999998</v>
      </c>
      <c r="AM343" s="728">
        <v>41116</v>
      </c>
      <c r="AN343" s="727">
        <v>0.4471</v>
      </c>
      <c r="AP343" s="728">
        <v>41116</v>
      </c>
      <c r="AQ343" s="727">
        <v>6.4000000000000001E-2</v>
      </c>
      <c r="AS343" s="728">
        <v>42290</v>
      </c>
      <c r="AT343" s="727">
        <v>1168.8399999999999</v>
      </c>
      <c r="AV343" s="728">
        <v>42290</v>
      </c>
      <c r="AW343" s="727">
        <v>57.77</v>
      </c>
      <c r="BL343" s="728"/>
      <c r="BM343" s="728"/>
      <c r="BN343" s="728"/>
      <c r="BO343" s="728"/>
      <c r="BP343" s="728"/>
      <c r="BS343" s="728"/>
      <c r="BV343" s="728"/>
      <c r="BY343" s="728"/>
      <c r="CB343" s="728"/>
      <c r="CE343" s="728"/>
      <c r="CH343" s="728"/>
      <c r="CK343" s="728"/>
      <c r="CO343" s="728"/>
      <c r="CV343" s="728"/>
      <c r="CY343" s="728"/>
      <c r="DB343" s="728"/>
      <c r="DE343" s="728"/>
      <c r="DH343" s="728"/>
      <c r="DK343" s="728"/>
      <c r="DN343" s="728"/>
      <c r="DQ343" s="728"/>
      <c r="DT343" s="728"/>
      <c r="DW343" s="728"/>
      <c r="DZ343" s="728"/>
      <c r="EC343" s="728"/>
      <c r="EF343" s="728"/>
      <c r="EI343" s="728"/>
    </row>
    <row r="344" spans="1:139">
      <c r="A344" s="727">
        <f t="shared" si="3"/>
        <v>95.40000000000002</v>
      </c>
      <c r="B344" s="727">
        <f t="shared" si="4"/>
        <v>45.299999999999983</v>
      </c>
      <c r="C344" s="727">
        <f t="shared" si="5"/>
        <v>50.100000000000037</v>
      </c>
      <c r="E344" s="728">
        <v>42289</v>
      </c>
      <c r="F344" s="727">
        <v>1.7309999999999999</v>
      </c>
      <c r="H344" s="728">
        <v>42291</v>
      </c>
      <c r="I344" s="727">
        <v>2.2320000000000002</v>
      </c>
      <c r="K344" s="728">
        <v>42291</v>
      </c>
      <c r="L344" s="727">
        <v>2.6850000000000001</v>
      </c>
      <c r="O344" s="728">
        <v>42272</v>
      </c>
      <c r="P344" s="727">
        <v>2091.73</v>
      </c>
      <c r="R344" s="728">
        <v>42275</v>
      </c>
      <c r="S344" s="727">
        <v>16001.89</v>
      </c>
      <c r="U344" s="728">
        <v>41893</v>
      </c>
      <c r="V344" s="727">
        <v>9691.2800000000007</v>
      </c>
      <c r="X344" s="728">
        <v>41897</v>
      </c>
      <c r="Y344" s="727">
        <v>20851.72</v>
      </c>
      <c r="AA344" s="728">
        <v>41901</v>
      </c>
      <c r="AB344" s="727">
        <v>4461.22</v>
      </c>
      <c r="AD344" s="728">
        <v>41877</v>
      </c>
      <c r="AE344" s="727">
        <v>15521.22</v>
      </c>
      <c r="AG344" s="728">
        <v>41115</v>
      </c>
      <c r="AH344" s="727">
        <v>5.12</v>
      </c>
      <c r="AJ344" s="728">
        <v>41116</v>
      </c>
      <c r="AK344" s="727">
        <v>0.42199999999999999</v>
      </c>
      <c r="AM344" s="728">
        <v>41115</v>
      </c>
      <c r="AN344" s="727">
        <v>0.4481</v>
      </c>
      <c r="AP344" s="728">
        <v>41115</v>
      </c>
      <c r="AQ344" s="727">
        <v>6.8000000000000005E-2</v>
      </c>
      <c r="AS344" s="728">
        <v>42289</v>
      </c>
      <c r="AT344" s="727">
        <v>1163.8499999999999</v>
      </c>
      <c r="AV344" s="728">
        <v>42289</v>
      </c>
      <c r="AW344" s="727">
        <v>57.85</v>
      </c>
      <c r="BL344" s="728"/>
      <c r="BM344" s="728"/>
      <c r="BN344" s="728"/>
      <c r="BO344" s="728"/>
      <c r="BP344" s="728"/>
      <c r="BS344" s="728"/>
      <c r="BV344" s="728"/>
      <c r="BY344" s="728"/>
      <c r="CB344" s="728"/>
      <c r="CE344" s="728"/>
      <c r="CH344" s="728"/>
      <c r="CK344" s="728"/>
      <c r="CO344" s="728"/>
      <c r="CV344" s="728"/>
      <c r="CY344" s="728"/>
      <c r="DB344" s="728"/>
      <c r="DE344" s="728"/>
      <c r="DH344" s="728"/>
      <c r="DK344" s="728"/>
      <c r="DN344" s="728"/>
      <c r="DQ344" s="728"/>
      <c r="DT344" s="728"/>
      <c r="DW344" s="728"/>
      <c r="DZ344" s="728"/>
      <c r="EC344" s="728"/>
      <c r="EF344" s="728"/>
      <c r="EI344" s="728"/>
    </row>
    <row r="345" spans="1:139">
      <c r="A345" s="727">
        <f t="shared" si="3"/>
        <v>103.79999999999998</v>
      </c>
      <c r="B345" s="727">
        <f t="shared" si="4"/>
        <v>43.299999999999983</v>
      </c>
      <c r="C345" s="727">
        <f t="shared" si="5"/>
        <v>60.5</v>
      </c>
      <c r="E345" s="728">
        <v>42286</v>
      </c>
      <c r="F345" s="727">
        <v>1.7090000000000001</v>
      </c>
      <c r="H345" s="728">
        <v>42290</v>
      </c>
      <c r="I345" s="727">
        <v>2.3140000000000001</v>
      </c>
      <c r="K345" s="728">
        <v>42290</v>
      </c>
      <c r="L345" s="727">
        <v>2.7469999999999999</v>
      </c>
      <c r="O345" s="728">
        <v>42271</v>
      </c>
      <c r="P345" s="727">
        <v>2082.9499999999998</v>
      </c>
      <c r="R345" s="728">
        <v>42272</v>
      </c>
      <c r="S345" s="727">
        <v>16314.67</v>
      </c>
      <c r="U345" s="728">
        <v>41892</v>
      </c>
      <c r="V345" s="727">
        <v>9700.17</v>
      </c>
      <c r="X345" s="728">
        <v>41894</v>
      </c>
      <c r="Y345" s="727">
        <v>21071.119999999999</v>
      </c>
      <c r="AA345" s="728">
        <v>41900</v>
      </c>
      <c r="AB345" s="727">
        <v>4464.7</v>
      </c>
      <c r="AD345" s="728">
        <v>41876</v>
      </c>
      <c r="AE345" s="727">
        <v>15613.25</v>
      </c>
      <c r="AG345" s="728">
        <v>41114</v>
      </c>
      <c r="AH345" s="727">
        <v>5.12</v>
      </c>
      <c r="AJ345" s="728">
        <v>41115</v>
      </c>
      <c r="AK345" s="727">
        <v>0.42699999999999999</v>
      </c>
      <c r="AM345" s="728">
        <v>41114</v>
      </c>
      <c r="AN345" s="727">
        <v>0.4481</v>
      </c>
      <c r="AP345" s="728">
        <v>41114</v>
      </c>
      <c r="AQ345" s="727">
        <v>6.8000000000000005E-2</v>
      </c>
      <c r="AS345" s="728">
        <v>42286</v>
      </c>
      <c r="AT345" s="727">
        <v>1156.53</v>
      </c>
      <c r="AV345" s="728">
        <v>42286</v>
      </c>
      <c r="AW345" s="727">
        <v>59.79</v>
      </c>
      <c r="BL345" s="728"/>
      <c r="BM345" s="728"/>
      <c r="BN345" s="728"/>
      <c r="BO345" s="728"/>
      <c r="BP345" s="728"/>
      <c r="BS345" s="728"/>
      <c r="BV345" s="728"/>
      <c r="BY345" s="728"/>
      <c r="CB345" s="728"/>
      <c r="CE345" s="728"/>
      <c r="CH345" s="728"/>
      <c r="CK345" s="728"/>
      <c r="CO345" s="728"/>
      <c r="CV345" s="728"/>
      <c r="CY345" s="728"/>
      <c r="DB345" s="728"/>
      <c r="DE345" s="728"/>
      <c r="DH345" s="728"/>
      <c r="DK345" s="728"/>
      <c r="DN345" s="728"/>
      <c r="DQ345" s="728"/>
      <c r="DT345" s="728"/>
      <c r="DW345" s="728"/>
      <c r="DZ345" s="728"/>
      <c r="EC345" s="728"/>
      <c r="EF345" s="728"/>
      <c r="EI345" s="728"/>
    </row>
    <row r="346" spans="1:139">
      <c r="A346" s="727">
        <f t="shared" si="3"/>
        <v>98.500000000000014</v>
      </c>
      <c r="B346" s="727">
        <f t="shared" si="4"/>
        <v>43.100000000000009</v>
      </c>
      <c r="C346" s="727">
        <f t="shared" si="5"/>
        <v>55.400000000000006</v>
      </c>
      <c r="E346" s="728">
        <v>42285</v>
      </c>
      <c r="F346" s="727">
        <v>1.696</v>
      </c>
      <c r="H346" s="728">
        <v>42289</v>
      </c>
      <c r="I346" s="727">
        <v>2.25</v>
      </c>
      <c r="K346" s="728">
        <v>42289</v>
      </c>
      <c r="L346" s="727">
        <v>2.681</v>
      </c>
      <c r="O346" s="728">
        <v>42270</v>
      </c>
      <c r="P346" s="727">
        <v>2106.8000000000002</v>
      </c>
      <c r="R346" s="728">
        <v>42271</v>
      </c>
      <c r="S346" s="727">
        <v>16201.32</v>
      </c>
      <c r="U346" s="728">
        <v>41891</v>
      </c>
      <c r="V346" s="727">
        <v>9710.7000000000007</v>
      </c>
      <c r="X346" s="728">
        <v>41893</v>
      </c>
      <c r="Y346" s="727">
        <v>21092.240000000002</v>
      </c>
      <c r="AA346" s="728">
        <v>41899</v>
      </c>
      <c r="AB346" s="727">
        <v>4431.41</v>
      </c>
      <c r="AD346" s="728">
        <v>41873</v>
      </c>
      <c r="AE346" s="727">
        <v>15539.19</v>
      </c>
      <c r="AG346" s="728">
        <v>41113</v>
      </c>
      <c r="AH346" s="727">
        <v>5.13</v>
      </c>
      <c r="AJ346" s="728">
        <v>41114</v>
      </c>
      <c r="AK346" s="727">
        <v>0.435</v>
      </c>
      <c r="AM346" s="728">
        <v>41113</v>
      </c>
      <c r="AN346" s="727">
        <v>0.4511</v>
      </c>
      <c r="AP346" s="728">
        <v>41113</v>
      </c>
      <c r="AQ346" s="727">
        <v>7.0000000000000007E-2</v>
      </c>
      <c r="AS346" s="728">
        <v>42285</v>
      </c>
      <c r="AT346" s="727">
        <v>1139.01</v>
      </c>
      <c r="AV346" s="728">
        <v>42285</v>
      </c>
      <c r="AW346" s="727">
        <v>59.88</v>
      </c>
      <c r="BL346" s="728"/>
      <c r="BM346" s="728"/>
      <c r="BN346" s="728"/>
      <c r="BO346" s="728"/>
      <c r="BP346" s="728"/>
      <c r="BS346" s="728"/>
      <c r="BV346" s="728"/>
      <c r="BY346" s="728"/>
      <c r="CB346" s="728"/>
      <c r="CE346" s="728"/>
      <c r="CH346" s="728"/>
      <c r="CK346" s="728"/>
      <c r="CO346" s="728"/>
      <c r="CV346" s="728"/>
      <c r="CY346" s="728"/>
      <c r="DB346" s="728"/>
      <c r="DE346" s="728"/>
      <c r="DH346" s="728"/>
      <c r="DK346" s="728"/>
      <c r="DN346" s="728"/>
      <c r="DQ346" s="728"/>
      <c r="DT346" s="728"/>
      <c r="DW346" s="728"/>
      <c r="DZ346" s="728"/>
      <c r="EC346" s="728"/>
      <c r="EF346" s="728"/>
      <c r="EI346" s="728"/>
    </row>
    <row r="347" spans="1:139">
      <c r="A347" s="727">
        <f t="shared" si="3"/>
        <v>96.100000000000023</v>
      </c>
      <c r="B347" s="727">
        <f t="shared" si="4"/>
        <v>44.600000000000016</v>
      </c>
      <c r="C347" s="727">
        <f t="shared" si="5"/>
        <v>51.500000000000014</v>
      </c>
      <c r="E347" s="728">
        <v>42284</v>
      </c>
      <c r="F347" s="727">
        <v>1.7069999999999999</v>
      </c>
      <c r="H347" s="728">
        <v>42286</v>
      </c>
      <c r="I347" s="727">
        <v>2.222</v>
      </c>
      <c r="K347" s="728">
        <v>42286</v>
      </c>
      <c r="L347" s="727">
        <v>2.6680000000000001</v>
      </c>
      <c r="O347" s="728">
        <v>42269</v>
      </c>
      <c r="P347" s="727">
        <v>2137.88</v>
      </c>
      <c r="R347" s="728">
        <v>42270</v>
      </c>
      <c r="S347" s="727">
        <v>16279.89</v>
      </c>
      <c r="U347" s="728">
        <v>41890</v>
      </c>
      <c r="V347" s="727">
        <v>9758.0300000000007</v>
      </c>
      <c r="X347" s="728">
        <v>41892</v>
      </c>
      <c r="Y347" s="727">
        <v>21140.639999999999</v>
      </c>
      <c r="AA347" s="728">
        <v>41898</v>
      </c>
      <c r="AB347" s="727">
        <v>4409.1499999999996</v>
      </c>
      <c r="AD347" s="728">
        <v>41872</v>
      </c>
      <c r="AE347" s="727">
        <v>15586.2</v>
      </c>
      <c r="AG347" s="728">
        <v>41110</v>
      </c>
      <c r="AH347" s="727">
        <v>5.13</v>
      </c>
      <c r="AJ347" s="728">
        <v>41113</v>
      </c>
      <c r="AK347" s="727">
        <v>0.442</v>
      </c>
      <c r="AM347" s="728">
        <v>41110</v>
      </c>
      <c r="AN347" s="727">
        <v>0.4521</v>
      </c>
      <c r="AP347" s="728">
        <v>41110</v>
      </c>
      <c r="AQ347" s="727">
        <v>7.0000000000000007E-2</v>
      </c>
      <c r="AS347" s="728">
        <v>42284</v>
      </c>
      <c r="AT347" s="727">
        <v>1145.54</v>
      </c>
      <c r="AV347" s="728">
        <v>42284</v>
      </c>
      <c r="AW347" s="727">
        <v>59.03</v>
      </c>
      <c r="BL347" s="728"/>
      <c r="BM347" s="728"/>
      <c r="BN347" s="728"/>
      <c r="BO347" s="728"/>
      <c r="BP347" s="728"/>
      <c r="BS347" s="728"/>
      <c r="BV347" s="728"/>
      <c r="BY347" s="728"/>
      <c r="CB347" s="728"/>
      <c r="CE347" s="728"/>
      <c r="CH347" s="728"/>
      <c r="CK347" s="728"/>
      <c r="CO347" s="728"/>
      <c r="CV347" s="728"/>
      <c r="CY347" s="728"/>
      <c r="DB347" s="728"/>
      <c r="DE347" s="728"/>
      <c r="DH347" s="728"/>
      <c r="DK347" s="728"/>
      <c r="DN347" s="728"/>
      <c r="DQ347" s="728"/>
      <c r="DT347" s="728"/>
      <c r="DW347" s="728"/>
      <c r="DZ347" s="728"/>
      <c r="EC347" s="728"/>
      <c r="EF347" s="728"/>
      <c r="EI347" s="728"/>
    </row>
    <row r="348" spans="1:139">
      <c r="A348" s="727">
        <f t="shared" si="3"/>
        <v>97.000000000000014</v>
      </c>
      <c r="B348" s="727">
        <f t="shared" si="4"/>
        <v>44.900000000000027</v>
      </c>
      <c r="C348" s="727">
        <f t="shared" si="5"/>
        <v>52.099999999999994</v>
      </c>
      <c r="E348" s="728">
        <v>42283</v>
      </c>
      <c r="F348" s="727">
        <v>1.6859999999999999</v>
      </c>
      <c r="H348" s="728">
        <v>42285</v>
      </c>
      <c r="I348" s="727">
        <v>2.2069999999999999</v>
      </c>
      <c r="K348" s="728">
        <v>42285</v>
      </c>
      <c r="L348" s="727">
        <v>2.6560000000000001</v>
      </c>
      <c r="O348" s="728">
        <v>42268</v>
      </c>
      <c r="P348" s="727">
        <v>2178.27</v>
      </c>
      <c r="R348" s="728">
        <v>42269</v>
      </c>
      <c r="S348" s="727">
        <v>16330.47</v>
      </c>
      <c r="U348" s="728">
        <v>41887</v>
      </c>
      <c r="V348" s="727">
        <v>9747.02</v>
      </c>
      <c r="X348" s="728">
        <v>41891</v>
      </c>
      <c r="Y348" s="727">
        <v>21149.8</v>
      </c>
      <c r="AA348" s="728">
        <v>41897</v>
      </c>
      <c r="AB348" s="727">
        <v>4428.63</v>
      </c>
      <c r="AD348" s="728">
        <v>41871</v>
      </c>
      <c r="AE348" s="727">
        <v>15454.45</v>
      </c>
      <c r="AG348" s="728">
        <v>41109</v>
      </c>
      <c r="AH348" s="727">
        <v>5.13</v>
      </c>
      <c r="AJ348" s="728">
        <v>41110</v>
      </c>
      <c r="AK348" s="727">
        <v>0.45100000000000001</v>
      </c>
      <c r="AM348" s="728">
        <v>41109</v>
      </c>
      <c r="AN348" s="727">
        <v>0.4531</v>
      </c>
      <c r="AP348" s="728">
        <v>41109</v>
      </c>
      <c r="AQ348" s="727">
        <v>7.0000000000000007E-2</v>
      </c>
      <c r="AS348" s="728">
        <v>42283</v>
      </c>
      <c r="AT348" s="727">
        <v>1147.24</v>
      </c>
      <c r="AV348" s="728">
        <v>42283</v>
      </c>
      <c r="AW348" s="727">
        <v>59.49</v>
      </c>
      <c r="BL348" s="728"/>
      <c r="BM348" s="728"/>
      <c r="BN348" s="728"/>
      <c r="BO348" s="728"/>
      <c r="BP348" s="728"/>
      <c r="BS348" s="728"/>
      <c r="BV348" s="728"/>
      <c r="BY348" s="728"/>
      <c r="CB348" s="728"/>
      <c r="CE348" s="728"/>
      <c r="CH348" s="728"/>
      <c r="CK348" s="728"/>
      <c r="CO348" s="728"/>
      <c r="CV348" s="728"/>
      <c r="CY348" s="728"/>
      <c r="DB348" s="728"/>
      <c r="DE348" s="728"/>
      <c r="DH348" s="728"/>
      <c r="DK348" s="728"/>
      <c r="DN348" s="728"/>
      <c r="DQ348" s="728"/>
      <c r="DT348" s="728"/>
      <c r="DW348" s="728"/>
      <c r="DZ348" s="728"/>
      <c r="EC348" s="728"/>
      <c r="EF348" s="728"/>
      <c r="EI348" s="728"/>
    </row>
    <row r="349" spans="1:139">
      <c r="A349" s="727">
        <f t="shared" si="3"/>
        <v>101.2</v>
      </c>
      <c r="B349" s="727">
        <f t="shared" si="4"/>
        <v>45.599999999999994</v>
      </c>
      <c r="C349" s="727">
        <f t="shared" si="5"/>
        <v>55.600000000000009</v>
      </c>
      <c r="E349" s="728">
        <v>42282</v>
      </c>
      <c r="F349" s="727">
        <v>1.6419999999999999</v>
      </c>
      <c r="H349" s="728">
        <v>42284</v>
      </c>
      <c r="I349" s="727">
        <v>2.198</v>
      </c>
      <c r="K349" s="728">
        <v>42284</v>
      </c>
      <c r="L349" s="727">
        <v>2.6539999999999999</v>
      </c>
      <c r="O349" s="728">
        <v>42265</v>
      </c>
      <c r="P349" s="727">
        <v>2168.19</v>
      </c>
      <c r="R349" s="728">
        <v>42268</v>
      </c>
      <c r="S349" s="727">
        <v>16510.189999999999</v>
      </c>
      <c r="U349" s="728">
        <v>41886</v>
      </c>
      <c r="V349" s="727">
        <v>9724.26</v>
      </c>
      <c r="X349" s="728">
        <v>41890</v>
      </c>
      <c r="Y349" s="727">
        <v>21294.34</v>
      </c>
      <c r="AA349" s="728">
        <v>41894</v>
      </c>
      <c r="AB349" s="727">
        <v>4441.7</v>
      </c>
      <c r="AD349" s="728">
        <v>41870</v>
      </c>
      <c r="AE349" s="727">
        <v>15449.79</v>
      </c>
      <c r="AG349" s="728">
        <v>41108</v>
      </c>
      <c r="AH349" s="727">
        <v>5.13</v>
      </c>
      <c r="AJ349" s="728">
        <v>41109</v>
      </c>
      <c r="AK349" s="727">
        <v>0.45800000000000002</v>
      </c>
      <c r="AM349" s="728">
        <v>41108</v>
      </c>
      <c r="AN349" s="727">
        <v>0.4551</v>
      </c>
      <c r="AP349" s="728">
        <v>41108</v>
      </c>
      <c r="AQ349" s="727">
        <v>7.0000000000000007E-2</v>
      </c>
      <c r="AS349" s="728">
        <v>42282</v>
      </c>
      <c r="AT349" s="727">
        <v>1135.75</v>
      </c>
      <c r="AV349" s="728">
        <v>42282</v>
      </c>
      <c r="AW349" s="727">
        <v>57.49</v>
      </c>
      <c r="BL349" s="728"/>
      <c r="BM349" s="728"/>
      <c r="BN349" s="728"/>
      <c r="BO349" s="728"/>
      <c r="BP349" s="728"/>
      <c r="BS349" s="728"/>
      <c r="BV349" s="728"/>
      <c r="BY349" s="728"/>
      <c r="CB349" s="728"/>
      <c r="CE349" s="728"/>
      <c r="CH349" s="728"/>
      <c r="CK349" s="728"/>
      <c r="CO349" s="728"/>
      <c r="CV349" s="728"/>
      <c r="CY349" s="728"/>
      <c r="DB349" s="728"/>
      <c r="DE349" s="728"/>
      <c r="DH349" s="728"/>
      <c r="DK349" s="728"/>
      <c r="DN349" s="728"/>
      <c r="DQ349" s="728"/>
      <c r="DT349" s="728"/>
      <c r="DW349" s="728"/>
      <c r="DZ349" s="728"/>
      <c r="EC349" s="728"/>
      <c r="EF349" s="728"/>
      <c r="EI349" s="728"/>
    </row>
    <row r="350" spans="1:139">
      <c r="A350" s="727">
        <f t="shared" si="3"/>
        <v>98.299999999999969</v>
      </c>
      <c r="B350" s="727">
        <f t="shared" si="4"/>
        <v>44.899999999999984</v>
      </c>
      <c r="C350" s="727">
        <f t="shared" si="5"/>
        <v>53.399999999999977</v>
      </c>
      <c r="E350" s="728">
        <v>42279</v>
      </c>
      <c r="F350" s="727">
        <v>1.6440000000000001</v>
      </c>
      <c r="H350" s="728">
        <v>42283</v>
      </c>
      <c r="I350" s="727">
        <v>2.1779999999999999</v>
      </c>
      <c r="K350" s="728">
        <v>42283</v>
      </c>
      <c r="L350" s="727">
        <v>2.6269999999999998</v>
      </c>
      <c r="O350" s="728">
        <v>42264</v>
      </c>
      <c r="P350" s="727">
        <v>2199.46</v>
      </c>
      <c r="R350" s="728">
        <v>42265</v>
      </c>
      <c r="S350" s="727">
        <v>16384.580000000002</v>
      </c>
      <c r="U350" s="728">
        <v>41885</v>
      </c>
      <c r="V350" s="727">
        <v>9626.49</v>
      </c>
      <c r="X350" s="728">
        <v>41887</v>
      </c>
      <c r="Y350" s="727">
        <v>21395.13</v>
      </c>
      <c r="AA350" s="728">
        <v>41893</v>
      </c>
      <c r="AB350" s="727">
        <v>4440.8999999999996</v>
      </c>
      <c r="AD350" s="728">
        <v>41869</v>
      </c>
      <c r="AE350" s="727">
        <v>15322.6</v>
      </c>
      <c r="AG350" s="728">
        <v>41107</v>
      </c>
      <c r="AH350" s="727">
        <v>5.13</v>
      </c>
      <c r="AJ350" s="728">
        <v>41108</v>
      </c>
      <c r="AK350" s="727">
        <v>0.46400000000000002</v>
      </c>
      <c r="AM350" s="728">
        <v>41107</v>
      </c>
      <c r="AN350" s="727">
        <v>0.4551</v>
      </c>
      <c r="AP350" s="728">
        <v>41107</v>
      </c>
      <c r="AQ350" s="727">
        <v>7.1999999999999995E-2</v>
      </c>
      <c r="AS350" s="728">
        <v>42279</v>
      </c>
      <c r="AT350" s="727">
        <v>1138.5999999999999</v>
      </c>
      <c r="AV350" s="728">
        <v>42279</v>
      </c>
      <c r="AW350" s="727">
        <v>56.37</v>
      </c>
      <c r="BL350" s="728"/>
      <c r="BM350" s="728"/>
      <c r="BN350" s="728"/>
      <c r="BO350" s="728"/>
      <c r="BP350" s="728"/>
      <c r="BS350" s="728"/>
      <c r="BV350" s="728"/>
      <c r="BY350" s="728"/>
      <c r="CB350" s="728"/>
      <c r="CE350" s="728"/>
      <c r="CH350" s="728"/>
      <c r="CK350" s="728"/>
      <c r="CO350" s="728"/>
      <c r="CV350" s="728"/>
      <c r="CY350" s="728"/>
      <c r="DB350" s="728"/>
      <c r="DE350" s="728"/>
      <c r="DH350" s="728"/>
      <c r="DK350" s="728"/>
      <c r="DN350" s="728"/>
      <c r="DQ350" s="728"/>
      <c r="DT350" s="728"/>
      <c r="DW350" s="728"/>
      <c r="DZ350" s="728"/>
      <c r="EC350" s="728"/>
      <c r="EF350" s="728"/>
      <c r="EI350" s="728"/>
    </row>
    <row r="351" spans="1:139">
      <c r="A351" s="727">
        <f t="shared" si="3"/>
        <v>86.799999999999983</v>
      </c>
      <c r="B351" s="727">
        <f t="shared" si="4"/>
        <v>44.69999999999996</v>
      </c>
      <c r="C351" s="727">
        <f t="shared" si="5"/>
        <v>42.100000000000023</v>
      </c>
      <c r="E351" s="728">
        <v>42278</v>
      </c>
      <c r="F351" s="727">
        <v>1.718</v>
      </c>
      <c r="H351" s="728">
        <v>42282</v>
      </c>
      <c r="I351" s="727">
        <v>2.1390000000000002</v>
      </c>
      <c r="K351" s="728">
        <v>42282</v>
      </c>
      <c r="L351" s="727">
        <v>2.5859999999999999</v>
      </c>
      <c r="O351" s="728">
        <v>42263</v>
      </c>
      <c r="P351" s="727">
        <v>2181.8000000000002</v>
      </c>
      <c r="R351" s="728">
        <v>42264</v>
      </c>
      <c r="S351" s="727">
        <v>16674.740000000002</v>
      </c>
      <c r="U351" s="728">
        <v>41884</v>
      </c>
      <c r="V351" s="727">
        <v>9507.02</v>
      </c>
      <c r="X351" s="728">
        <v>41886</v>
      </c>
      <c r="Y351" s="727">
        <v>21419.39</v>
      </c>
      <c r="AA351" s="728">
        <v>41892</v>
      </c>
      <c r="AB351" s="727">
        <v>4450.79</v>
      </c>
      <c r="AD351" s="728">
        <v>41866</v>
      </c>
      <c r="AE351" s="727">
        <v>15318.34</v>
      </c>
      <c r="AG351" s="728">
        <v>41106</v>
      </c>
      <c r="AH351" s="727">
        <v>5.12</v>
      </c>
      <c r="AJ351" s="728">
        <v>41107</v>
      </c>
      <c r="AK351" s="727">
        <v>0.47</v>
      </c>
      <c r="AM351" s="728">
        <v>41106</v>
      </c>
      <c r="AN351" s="727">
        <v>0.4551</v>
      </c>
      <c r="AP351" s="728">
        <v>41106</v>
      </c>
      <c r="AQ351" s="727">
        <v>7.3999999999999996E-2</v>
      </c>
      <c r="AS351" s="728">
        <v>42278</v>
      </c>
      <c r="AT351" s="727">
        <v>1113.6099999999999</v>
      </c>
      <c r="AV351" s="728">
        <v>42278</v>
      </c>
      <c r="AW351" s="727">
        <v>56.04</v>
      </c>
      <c r="BL351" s="728"/>
      <c r="BM351" s="728"/>
      <c r="BN351" s="728"/>
      <c r="BO351" s="728"/>
      <c r="BP351" s="728"/>
      <c r="BS351" s="728"/>
      <c r="BV351" s="728"/>
      <c r="BY351" s="728"/>
      <c r="CB351" s="728"/>
      <c r="CE351" s="728"/>
      <c r="CH351" s="728"/>
      <c r="CK351" s="728"/>
      <c r="CO351" s="728"/>
      <c r="CV351" s="728"/>
      <c r="CY351" s="728"/>
      <c r="DB351" s="728"/>
      <c r="DE351" s="728"/>
      <c r="DH351" s="728"/>
      <c r="DK351" s="728"/>
      <c r="DN351" s="728"/>
      <c r="DQ351" s="728"/>
      <c r="DT351" s="728"/>
      <c r="DW351" s="728"/>
      <c r="DZ351" s="728"/>
      <c r="EC351" s="728"/>
      <c r="EF351" s="728"/>
      <c r="EI351" s="728"/>
    </row>
    <row r="352" spans="1:139">
      <c r="A352" s="727">
        <f t="shared" si="3"/>
        <v>89.299999999999983</v>
      </c>
      <c r="B352" s="727">
        <f t="shared" si="4"/>
        <v>45.699999999999989</v>
      </c>
      <c r="C352" s="727">
        <f t="shared" si="5"/>
        <v>43.599999999999994</v>
      </c>
      <c r="E352" s="728">
        <v>42277</v>
      </c>
      <c r="F352" s="727">
        <v>1.7610000000000001</v>
      </c>
      <c r="H352" s="728">
        <v>42279</v>
      </c>
      <c r="I352" s="727">
        <v>2.1970000000000001</v>
      </c>
      <c r="K352" s="728">
        <v>42279</v>
      </c>
      <c r="L352" s="727">
        <v>2.6539999999999999</v>
      </c>
      <c r="O352" s="728">
        <v>42262</v>
      </c>
      <c r="P352" s="727">
        <v>2185.88</v>
      </c>
      <c r="R352" s="728">
        <v>42263</v>
      </c>
      <c r="S352" s="727">
        <v>16739.95</v>
      </c>
      <c r="U352" s="728">
        <v>41883</v>
      </c>
      <c r="V352" s="727">
        <v>9479.0300000000007</v>
      </c>
      <c r="X352" s="728">
        <v>41885</v>
      </c>
      <c r="Y352" s="727">
        <v>20831.96</v>
      </c>
      <c r="AA352" s="728">
        <v>41891</v>
      </c>
      <c r="AB352" s="727">
        <v>4452.37</v>
      </c>
      <c r="AD352" s="728">
        <v>41865</v>
      </c>
      <c r="AE352" s="727">
        <v>15314.57</v>
      </c>
      <c r="AG352" s="728">
        <v>41103</v>
      </c>
      <c r="AH352" s="727">
        <v>5.13</v>
      </c>
      <c r="AJ352" s="728">
        <v>41106</v>
      </c>
      <c r="AK352" s="727">
        <v>0.47699999999999998</v>
      </c>
      <c r="AM352" s="728">
        <v>41103</v>
      </c>
      <c r="AN352" s="727">
        <v>0.4551</v>
      </c>
      <c r="AP352" s="728">
        <v>41103</v>
      </c>
      <c r="AQ352" s="727">
        <v>7.3999999999999996E-2</v>
      </c>
      <c r="AS352" s="728">
        <v>42277</v>
      </c>
      <c r="AT352" s="727">
        <v>1115.0899999999999</v>
      </c>
      <c r="AV352" s="728">
        <v>42277</v>
      </c>
      <c r="AW352" s="727">
        <v>56.69</v>
      </c>
      <c r="BL352" s="728"/>
      <c r="BM352" s="728"/>
      <c r="BN352" s="728"/>
      <c r="BO352" s="728"/>
      <c r="BP352" s="728"/>
      <c r="BS352" s="728"/>
      <c r="BV352" s="728"/>
      <c r="BY352" s="728"/>
      <c r="CB352" s="728"/>
      <c r="CE352" s="728"/>
      <c r="CH352" s="728"/>
      <c r="CK352" s="728"/>
      <c r="CO352" s="728"/>
      <c r="CV352" s="728"/>
      <c r="CY352" s="728"/>
      <c r="DB352" s="728"/>
      <c r="DE352" s="728"/>
      <c r="DH352" s="728"/>
      <c r="DK352" s="728"/>
      <c r="DN352" s="728"/>
      <c r="DQ352" s="728"/>
      <c r="DT352" s="728"/>
      <c r="DW352" s="728"/>
      <c r="DZ352" s="728"/>
      <c r="EC352" s="728"/>
      <c r="EF352" s="728"/>
      <c r="EI352" s="728"/>
    </row>
    <row r="353" spans="1:139">
      <c r="A353" s="727">
        <f t="shared" si="3"/>
        <v>98.59999999999998</v>
      </c>
      <c r="B353" s="727">
        <f t="shared" si="4"/>
        <v>46.8</v>
      </c>
      <c r="C353" s="727">
        <f t="shared" si="5"/>
        <v>51.799999999999983</v>
      </c>
      <c r="E353" s="728">
        <v>42276</v>
      </c>
      <c r="F353" s="727">
        <v>1.7890000000000001</v>
      </c>
      <c r="H353" s="728">
        <v>42278</v>
      </c>
      <c r="I353" s="727">
        <v>2.3069999999999999</v>
      </c>
      <c r="K353" s="728">
        <v>42278</v>
      </c>
      <c r="L353" s="727">
        <v>2.7749999999999999</v>
      </c>
      <c r="O353" s="728">
        <v>42261</v>
      </c>
      <c r="P353" s="727">
        <v>2183.0500000000002</v>
      </c>
      <c r="R353" s="728">
        <v>42262</v>
      </c>
      <c r="S353" s="727">
        <v>16599.849999999999</v>
      </c>
      <c r="U353" s="728">
        <v>41880</v>
      </c>
      <c r="V353" s="727">
        <v>9470.17</v>
      </c>
      <c r="X353" s="728">
        <v>41884</v>
      </c>
      <c r="Y353" s="727">
        <v>20446.28</v>
      </c>
      <c r="AA353" s="728">
        <v>41890</v>
      </c>
      <c r="AB353" s="727">
        <v>4474.93</v>
      </c>
      <c r="AD353" s="728">
        <v>41864</v>
      </c>
      <c r="AE353" s="727">
        <v>15213.63</v>
      </c>
      <c r="AG353" s="728">
        <v>41102</v>
      </c>
      <c r="AH353" s="727">
        <v>5.13</v>
      </c>
      <c r="AJ353" s="728">
        <v>41103</v>
      </c>
      <c r="AK353" s="727">
        <v>0.48599999999999999</v>
      </c>
      <c r="AM353" s="728">
        <v>41102</v>
      </c>
      <c r="AN353" s="727">
        <v>0.4551</v>
      </c>
      <c r="AP353" s="728">
        <v>41102</v>
      </c>
      <c r="AQ353" s="727">
        <v>7.4999999999999997E-2</v>
      </c>
      <c r="AS353" s="728">
        <v>42276</v>
      </c>
      <c r="AT353" s="727">
        <v>1127.43</v>
      </c>
      <c r="AV353" s="728">
        <v>42276</v>
      </c>
      <c r="AW353" s="727">
        <v>56.58</v>
      </c>
      <c r="BL353" s="728"/>
      <c r="BM353" s="728"/>
      <c r="BN353" s="728"/>
      <c r="BO353" s="728"/>
      <c r="BP353" s="728"/>
      <c r="BS353" s="728"/>
      <c r="BV353" s="728"/>
      <c r="BY353" s="728"/>
      <c r="CB353" s="728"/>
      <c r="CE353" s="728"/>
      <c r="CH353" s="728"/>
      <c r="CK353" s="728"/>
      <c r="CO353" s="728"/>
      <c r="CV353" s="728"/>
      <c r="CY353" s="728"/>
      <c r="DB353" s="728"/>
      <c r="DE353" s="728"/>
      <c r="DH353" s="728"/>
      <c r="DK353" s="728"/>
      <c r="DN353" s="728"/>
      <c r="DQ353" s="728"/>
      <c r="DT353" s="728"/>
      <c r="DW353" s="728"/>
      <c r="DZ353" s="728"/>
      <c r="EC353" s="728"/>
      <c r="EF353" s="728"/>
      <c r="EI353" s="728"/>
    </row>
    <row r="354" spans="1:139">
      <c r="A354" s="727">
        <f t="shared" si="3"/>
        <v>105.29999999999997</v>
      </c>
      <c r="B354" s="727">
        <f t="shared" si="4"/>
        <v>44.799999999999955</v>
      </c>
      <c r="C354" s="727">
        <f t="shared" si="5"/>
        <v>60.500000000000021</v>
      </c>
      <c r="E354" s="728">
        <v>42275</v>
      </c>
      <c r="F354" s="727">
        <v>1.784</v>
      </c>
      <c r="H354" s="728">
        <v>42277</v>
      </c>
      <c r="I354" s="727">
        <v>2.3890000000000002</v>
      </c>
      <c r="K354" s="728">
        <v>42277</v>
      </c>
      <c r="L354" s="727">
        <v>2.8369999999999997</v>
      </c>
      <c r="O354" s="728">
        <v>42258</v>
      </c>
      <c r="P354" s="727">
        <v>2185.46</v>
      </c>
      <c r="R354" s="728">
        <v>42261</v>
      </c>
      <c r="S354" s="727">
        <v>16370.96</v>
      </c>
      <c r="U354" s="728">
        <v>41879</v>
      </c>
      <c r="V354" s="727">
        <v>9462.56</v>
      </c>
      <c r="X354" s="728">
        <v>41883</v>
      </c>
      <c r="Y354" s="727">
        <v>20345.849999999999</v>
      </c>
      <c r="AA354" s="728">
        <v>41887</v>
      </c>
      <c r="AB354" s="727">
        <v>4486.49</v>
      </c>
      <c r="AD354" s="728">
        <v>41863</v>
      </c>
      <c r="AE354" s="727">
        <v>15161.31</v>
      </c>
      <c r="AG354" s="728">
        <v>41101</v>
      </c>
      <c r="AH354" s="727">
        <v>5.14</v>
      </c>
      <c r="AJ354" s="728">
        <v>41102</v>
      </c>
      <c r="AK354" s="727">
        <v>0.497</v>
      </c>
      <c r="AM354" s="728">
        <v>41101</v>
      </c>
      <c r="AN354" s="727">
        <v>0.45610000000000001</v>
      </c>
      <c r="AP354" s="728">
        <v>41101</v>
      </c>
      <c r="AQ354" s="727">
        <v>7.4999999999999997E-2</v>
      </c>
      <c r="AS354" s="728">
        <v>42275</v>
      </c>
      <c r="AT354" s="727">
        <v>1131.95</v>
      </c>
      <c r="AV354" s="728">
        <v>42275</v>
      </c>
      <c r="AW354" s="727">
        <v>56.15</v>
      </c>
      <c r="BL354" s="728"/>
      <c r="BM354" s="728"/>
      <c r="BN354" s="728"/>
      <c r="BO354" s="728"/>
      <c r="BP354" s="728"/>
      <c r="BS354" s="728"/>
      <c r="BV354" s="728"/>
      <c r="BY354" s="728"/>
      <c r="CB354" s="728"/>
      <c r="CE354" s="728"/>
      <c r="CH354" s="728"/>
      <c r="CK354" s="728"/>
      <c r="CO354" s="728"/>
      <c r="CV354" s="728"/>
      <c r="CY354" s="728"/>
      <c r="DB354" s="728"/>
      <c r="DE354" s="728"/>
      <c r="DH354" s="728"/>
      <c r="DK354" s="728"/>
      <c r="DN354" s="728"/>
      <c r="DQ354" s="728"/>
      <c r="DT354" s="728"/>
      <c r="DW354" s="728"/>
      <c r="DZ354" s="728"/>
      <c r="EC354" s="728"/>
      <c r="EF354" s="728"/>
      <c r="EI354" s="728"/>
    </row>
    <row r="355" spans="1:139">
      <c r="A355" s="727">
        <f t="shared" si="3"/>
        <v>103.2</v>
      </c>
      <c r="B355" s="727">
        <f t="shared" si="4"/>
        <v>44.8</v>
      </c>
      <c r="C355" s="727">
        <f t="shared" si="5"/>
        <v>58.400000000000006</v>
      </c>
      <c r="E355" s="728">
        <v>42272</v>
      </c>
      <c r="F355" s="727">
        <v>1.819</v>
      </c>
      <c r="H355" s="728">
        <v>42276</v>
      </c>
      <c r="I355" s="727">
        <v>2.403</v>
      </c>
      <c r="K355" s="728">
        <v>42276</v>
      </c>
      <c r="L355" s="727">
        <v>2.851</v>
      </c>
      <c r="O355" s="728">
        <v>42257</v>
      </c>
      <c r="P355" s="727">
        <v>2184.96</v>
      </c>
      <c r="R355" s="728">
        <v>42258</v>
      </c>
      <c r="S355" s="727">
        <v>16433.09</v>
      </c>
      <c r="U355" s="728">
        <v>41878</v>
      </c>
      <c r="V355" s="727">
        <v>9569.7099999999991</v>
      </c>
      <c r="X355" s="728">
        <v>41880</v>
      </c>
      <c r="Y355" s="727">
        <v>20450.490000000002</v>
      </c>
      <c r="AA355" s="728">
        <v>41886</v>
      </c>
      <c r="AB355" s="727">
        <v>4494.9399999999996</v>
      </c>
      <c r="AD355" s="728">
        <v>41862</v>
      </c>
      <c r="AE355" s="727">
        <v>15130.52</v>
      </c>
      <c r="AG355" s="728">
        <v>41100</v>
      </c>
      <c r="AH355" s="727">
        <v>5.13</v>
      </c>
      <c r="AJ355" s="728">
        <v>41101</v>
      </c>
      <c r="AK355" s="727">
        <v>0.51200000000000001</v>
      </c>
      <c r="AM355" s="728">
        <v>41100</v>
      </c>
      <c r="AN355" s="727">
        <v>0.45760000000000001</v>
      </c>
      <c r="AP355" s="728">
        <v>41100</v>
      </c>
      <c r="AQ355" s="727">
        <v>7.4999999999999997E-2</v>
      </c>
      <c r="AS355" s="728">
        <v>42272</v>
      </c>
      <c r="AT355" s="727">
        <v>1146.2</v>
      </c>
      <c r="AV355" s="728">
        <v>42272</v>
      </c>
      <c r="AW355" s="727">
        <v>57.25</v>
      </c>
      <c r="BL355" s="728"/>
      <c r="BM355" s="728"/>
      <c r="BN355" s="728"/>
      <c r="BO355" s="728"/>
      <c r="BP355" s="728"/>
      <c r="BS355" s="728"/>
      <c r="BV355" s="728"/>
      <c r="BY355" s="728"/>
      <c r="CB355" s="728"/>
      <c r="CE355" s="728"/>
      <c r="CH355" s="728"/>
      <c r="CK355" s="728"/>
      <c r="CO355" s="728"/>
      <c r="CV355" s="728"/>
      <c r="CY355" s="728"/>
      <c r="DB355" s="728"/>
      <c r="DE355" s="728"/>
      <c r="DH355" s="728"/>
      <c r="DK355" s="728"/>
      <c r="DN355" s="728"/>
      <c r="DQ355" s="728"/>
      <c r="DT355" s="728"/>
      <c r="DW355" s="728"/>
      <c r="DZ355" s="728"/>
      <c r="EC355" s="728"/>
      <c r="EF355" s="728"/>
      <c r="EI355" s="728"/>
    </row>
    <row r="356" spans="1:139">
      <c r="A356" s="727">
        <f t="shared" si="3"/>
        <v>104.4</v>
      </c>
      <c r="B356" s="727">
        <f t="shared" si="4"/>
        <v>42.7</v>
      </c>
      <c r="C356" s="727">
        <f t="shared" si="5"/>
        <v>61.7</v>
      </c>
      <c r="E356" s="728">
        <v>42271</v>
      </c>
      <c r="F356" s="727">
        <v>1.762</v>
      </c>
      <c r="H356" s="728">
        <v>42275</v>
      </c>
      <c r="I356" s="727">
        <v>2.379</v>
      </c>
      <c r="K356" s="728">
        <v>42275</v>
      </c>
      <c r="L356" s="727">
        <v>2.806</v>
      </c>
      <c r="O356" s="728">
        <v>42256</v>
      </c>
      <c r="P356" s="727">
        <v>2142.5300000000002</v>
      </c>
      <c r="R356" s="728">
        <v>42257</v>
      </c>
      <c r="S356" s="727">
        <v>16330.4</v>
      </c>
      <c r="U356" s="728">
        <v>41877</v>
      </c>
      <c r="V356" s="727">
        <v>9588.15</v>
      </c>
      <c r="X356" s="728">
        <v>41879</v>
      </c>
      <c r="Y356" s="727">
        <v>20341.09</v>
      </c>
      <c r="AA356" s="728">
        <v>41885</v>
      </c>
      <c r="AB356" s="727">
        <v>4421.87</v>
      </c>
      <c r="AD356" s="728">
        <v>41859</v>
      </c>
      <c r="AE356" s="727">
        <v>14778.37</v>
      </c>
      <c r="AG356" s="728">
        <v>41099</v>
      </c>
      <c r="AH356" s="727">
        <v>5.13</v>
      </c>
      <c r="AJ356" s="728">
        <v>41100</v>
      </c>
      <c r="AK356" s="727">
        <v>0.52100000000000002</v>
      </c>
      <c r="AM356" s="728">
        <v>41099</v>
      </c>
      <c r="AN356" s="727">
        <v>0.45760000000000001</v>
      </c>
      <c r="AP356" s="728">
        <v>41099</v>
      </c>
      <c r="AQ356" s="727">
        <v>7.6999999999999999E-2</v>
      </c>
      <c r="AS356" s="728">
        <v>42271</v>
      </c>
      <c r="AT356" s="727">
        <v>1153.95</v>
      </c>
      <c r="AV356" s="728">
        <v>42271</v>
      </c>
      <c r="AW356" s="727">
        <v>57.01</v>
      </c>
      <c r="BL356" s="728"/>
      <c r="BM356" s="728"/>
      <c r="BN356" s="728"/>
      <c r="BO356" s="728"/>
      <c r="BP356" s="728"/>
      <c r="BS356" s="728"/>
      <c r="BV356" s="728"/>
      <c r="BY356" s="728"/>
      <c r="CB356" s="728"/>
      <c r="CE356" s="728"/>
      <c r="CH356" s="728"/>
      <c r="CK356" s="728"/>
      <c r="CO356" s="728"/>
      <c r="CV356" s="728"/>
      <c r="CY356" s="728"/>
      <c r="DB356" s="728"/>
      <c r="DE356" s="728"/>
      <c r="DH356" s="728"/>
      <c r="DK356" s="728"/>
      <c r="DN356" s="728"/>
      <c r="DQ356" s="728"/>
      <c r="DT356" s="728"/>
      <c r="DW356" s="728"/>
      <c r="DZ356" s="728"/>
      <c r="EC356" s="728"/>
      <c r="EF356" s="728"/>
      <c r="EI356" s="728"/>
    </row>
    <row r="357" spans="1:139">
      <c r="A357" s="727">
        <f t="shared" si="3"/>
        <v>106.5</v>
      </c>
      <c r="B357" s="727">
        <f t="shared" si="4"/>
        <v>43.299999999999983</v>
      </c>
      <c r="C357" s="727">
        <f t="shared" si="5"/>
        <v>63.20000000000001</v>
      </c>
      <c r="E357" s="728">
        <v>42270</v>
      </c>
      <c r="F357" s="727">
        <v>1.77</v>
      </c>
      <c r="H357" s="728">
        <v>42272</v>
      </c>
      <c r="I357" s="727">
        <v>2.4020000000000001</v>
      </c>
      <c r="K357" s="728">
        <v>42272</v>
      </c>
      <c r="L357" s="727">
        <v>2.835</v>
      </c>
      <c r="O357" s="728">
        <v>42255</v>
      </c>
      <c r="P357" s="727">
        <v>2135.15</v>
      </c>
      <c r="R357" s="728">
        <v>42256</v>
      </c>
      <c r="S357" s="727">
        <v>16253.57</v>
      </c>
      <c r="U357" s="728">
        <v>41876</v>
      </c>
      <c r="V357" s="727">
        <v>9510.14</v>
      </c>
      <c r="X357" s="728">
        <v>41878</v>
      </c>
      <c r="Y357" s="727">
        <v>20763.14</v>
      </c>
      <c r="AA357" s="728">
        <v>41884</v>
      </c>
      <c r="AB357" s="727">
        <v>4378.33</v>
      </c>
      <c r="AD357" s="728">
        <v>41858</v>
      </c>
      <c r="AE357" s="727">
        <v>15232.37</v>
      </c>
      <c r="AG357" s="728">
        <v>41096</v>
      </c>
      <c r="AH357" s="727">
        <v>5.13</v>
      </c>
      <c r="AJ357" s="728">
        <v>41099</v>
      </c>
      <c r="AK357" s="727">
        <v>0.53100000000000003</v>
      </c>
      <c r="AM357" s="728">
        <v>41096</v>
      </c>
      <c r="AN357" s="727">
        <v>0.45760000000000001</v>
      </c>
      <c r="AP357" s="728">
        <v>41096</v>
      </c>
      <c r="AQ357" s="727">
        <v>0.08</v>
      </c>
      <c r="AS357" s="728">
        <v>42270</v>
      </c>
      <c r="AT357" s="727">
        <v>1130.3</v>
      </c>
      <c r="AV357" s="728">
        <v>42270</v>
      </c>
      <c r="AW357" s="727">
        <v>56.7</v>
      </c>
      <c r="BL357" s="728"/>
      <c r="BM357" s="728"/>
      <c r="BN357" s="728"/>
      <c r="BO357" s="728"/>
      <c r="BP357" s="728"/>
      <c r="BS357" s="728"/>
      <c r="BV357" s="728"/>
      <c r="BY357" s="728"/>
      <c r="CB357" s="728"/>
      <c r="CE357" s="728"/>
      <c r="CH357" s="728"/>
      <c r="CK357" s="728"/>
      <c r="CO357" s="728"/>
      <c r="CV357" s="728"/>
      <c r="CY357" s="728"/>
      <c r="DB357" s="728"/>
      <c r="DE357" s="728"/>
      <c r="DH357" s="728"/>
      <c r="DK357" s="728"/>
      <c r="DN357" s="728"/>
      <c r="DQ357" s="728"/>
      <c r="DT357" s="728"/>
      <c r="DW357" s="728"/>
      <c r="DZ357" s="728"/>
      <c r="EC357" s="728"/>
      <c r="EF357" s="728"/>
      <c r="EI357" s="728"/>
    </row>
    <row r="358" spans="1:139">
      <c r="A358" s="727">
        <f t="shared" si="3"/>
        <v>104.5</v>
      </c>
      <c r="B358" s="727">
        <f t="shared" si="4"/>
        <v>43.39999999999997</v>
      </c>
      <c r="C358" s="727">
        <f t="shared" si="5"/>
        <v>61.100000000000023</v>
      </c>
      <c r="E358" s="728">
        <v>42269</v>
      </c>
      <c r="F358" s="727">
        <v>1.7389999999999999</v>
      </c>
      <c r="H358" s="728">
        <v>42271</v>
      </c>
      <c r="I358" s="727">
        <v>2.35</v>
      </c>
      <c r="K358" s="728">
        <v>42271</v>
      </c>
      <c r="L358" s="727">
        <v>2.7839999999999998</v>
      </c>
      <c r="O358" s="728">
        <v>42254</v>
      </c>
      <c r="P358" s="727">
        <v>2132.36</v>
      </c>
      <c r="R358" s="728">
        <v>42255</v>
      </c>
      <c r="S358" s="727">
        <v>16492.68</v>
      </c>
      <c r="U358" s="728">
        <v>41873</v>
      </c>
      <c r="V358" s="727">
        <v>9339.17</v>
      </c>
      <c r="X358" s="728">
        <v>41877</v>
      </c>
      <c r="Y358" s="727">
        <v>20645.54</v>
      </c>
      <c r="AA358" s="728">
        <v>41883</v>
      </c>
      <c r="AB358" s="727">
        <v>4379.7299999999996</v>
      </c>
      <c r="AD358" s="728">
        <v>41857</v>
      </c>
      <c r="AE358" s="727">
        <v>15159.79</v>
      </c>
      <c r="AG358" s="728">
        <v>41095</v>
      </c>
      <c r="AH358" s="727">
        <v>5.13</v>
      </c>
      <c r="AJ358" s="728">
        <v>41096</v>
      </c>
      <c r="AK358" s="727">
        <v>0.54900000000000004</v>
      </c>
      <c r="AM358" s="728">
        <v>41095</v>
      </c>
      <c r="AN358" s="727">
        <v>0.45960000000000001</v>
      </c>
      <c r="AP358" s="728">
        <v>41095</v>
      </c>
      <c r="AQ358" s="727">
        <v>8.2000000000000003E-2</v>
      </c>
      <c r="AS358" s="728">
        <v>42269</v>
      </c>
      <c r="AT358" s="727">
        <v>1124.76</v>
      </c>
      <c r="AV358" s="728">
        <v>42269</v>
      </c>
      <c r="AW358" s="727">
        <v>57.99</v>
      </c>
      <c r="BL358" s="728"/>
      <c r="BM358" s="728"/>
      <c r="BN358" s="728"/>
      <c r="BO358" s="728"/>
      <c r="BP358" s="728"/>
      <c r="BS358" s="728"/>
      <c r="BV358" s="728"/>
      <c r="BY358" s="728"/>
      <c r="CB358" s="728"/>
      <c r="CE358" s="728"/>
      <c r="CH358" s="728"/>
      <c r="CK358" s="728"/>
      <c r="CO358" s="728"/>
      <c r="CV358" s="728"/>
      <c r="CY358" s="728"/>
      <c r="DB358" s="728"/>
      <c r="DE358" s="728"/>
      <c r="DH358" s="728"/>
      <c r="DK358" s="728"/>
      <c r="DN358" s="728"/>
      <c r="DQ358" s="728"/>
      <c r="DT358" s="728"/>
      <c r="DW358" s="728"/>
      <c r="DZ358" s="728"/>
      <c r="EC358" s="728"/>
      <c r="EF358" s="728"/>
      <c r="EI358" s="728"/>
    </row>
    <row r="359" spans="1:139">
      <c r="A359" s="727">
        <f t="shared" si="3"/>
        <v>103.2</v>
      </c>
      <c r="B359" s="727">
        <f t="shared" si="4"/>
        <v>44.399999999999991</v>
      </c>
      <c r="C359" s="727">
        <f t="shared" si="5"/>
        <v>58.800000000000011</v>
      </c>
      <c r="E359" s="728">
        <v>42268</v>
      </c>
      <c r="F359" s="727">
        <v>1.7690000000000001</v>
      </c>
      <c r="H359" s="728">
        <v>42270</v>
      </c>
      <c r="I359" s="727">
        <v>2.3570000000000002</v>
      </c>
      <c r="K359" s="728">
        <v>42270</v>
      </c>
      <c r="L359" s="727">
        <v>2.8010000000000002</v>
      </c>
      <c r="O359" s="728">
        <v>42251</v>
      </c>
      <c r="P359" s="727">
        <v>2146.4699999999998</v>
      </c>
      <c r="R359" s="728">
        <v>42251</v>
      </c>
      <c r="S359" s="727">
        <v>16102.38</v>
      </c>
      <c r="U359" s="728">
        <v>41872</v>
      </c>
      <c r="V359" s="727">
        <v>9401.5300000000007</v>
      </c>
      <c r="X359" s="728">
        <v>41876</v>
      </c>
      <c r="Y359" s="727">
        <v>20375.39</v>
      </c>
      <c r="AA359" s="728">
        <v>41880</v>
      </c>
      <c r="AB359" s="727">
        <v>4381.04</v>
      </c>
      <c r="AD359" s="728">
        <v>41856</v>
      </c>
      <c r="AE359" s="727">
        <v>15320.31</v>
      </c>
      <c r="AG359" s="728">
        <v>41094</v>
      </c>
      <c r="AH359" s="727">
        <v>5.13</v>
      </c>
      <c r="AJ359" s="728">
        <v>41095</v>
      </c>
      <c r="AK359" s="727">
        <v>0.64100000000000001</v>
      </c>
      <c r="AM359" s="728">
        <v>41094</v>
      </c>
      <c r="AN359" s="727">
        <v>0.45960000000000001</v>
      </c>
      <c r="AP359" s="728">
        <v>41094</v>
      </c>
      <c r="AQ359" s="727">
        <v>8.3000000000000004E-2</v>
      </c>
      <c r="AS359" s="728">
        <v>42268</v>
      </c>
      <c r="AT359" s="727">
        <v>1133.44</v>
      </c>
      <c r="AV359" s="728">
        <v>42268</v>
      </c>
      <c r="AW359" s="727">
        <v>57.59</v>
      </c>
      <c r="BL359" s="728"/>
      <c r="BM359" s="728"/>
      <c r="BN359" s="728"/>
      <c r="BO359" s="728"/>
      <c r="BP359" s="728"/>
      <c r="BS359" s="728"/>
      <c r="BV359" s="728"/>
      <c r="BY359" s="728"/>
      <c r="CB359" s="728"/>
      <c r="CE359" s="728"/>
      <c r="CH359" s="728"/>
      <c r="CK359" s="728"/>
      <c r="CO359" s="728"/>
      <c r="CV359" s="728"/>
      <c r="CY359" s="728"/>
      <c r="DB359" s="728"/>
      <c r="DE359" s="728"/>
      <c r="DH359" s="728"/>
      <c r="DK359" s="728"/>
      <c r="DN359" s="728"/>
      <c r="DQ359" s="728"/>
      <c r="DT359" s="728"/>
      <c r="DW359" s="728"/>
      <c r="DZ359" s="728"/>
      <c r="EC359" s="728"/>
      <c r="EF359" s="728"/>
      <c r="EI359" s="728"/>
    </row>
    <row r="360" spans="1:139">
      <c r="A360" s="727">
        <f t="shared" si="3"/>
        <v>104.19999999999999</v>
      </c>
      <c r="B360" s="727">
        <f t="shared" si="4"/>
        <v>47.099999999999966</v>
      </c>
      <c r="C360" s="727">
        <f t="shared" si="5"/>
        <v>57.100000000000016</v>
      </c>
      <c r="E360" s="728">
        <v>42265</v>
      </c>
      <c r="F360" s="727">
        <v>1.766</v>
      </c>
      <c r="H360" s="728">
        <v>42269</v>
      </c>
      <c r="I360" s="727">
        <v>2.3370000000000002</v>
      </c>
      <c r="K360" s="728">
        <v>42269</v>
      </c>
      <c r="L360" s="727">
        <v>2.8079999999999998</v>
      </c>
      <c r="O360" s="728">
        <v>42250</v>
      </c>
      <c r="P360" s="727">
        <v>2155.0700000000002</v>
      </c>
      <c r="R360" s="728">
        <v>42250</v>
      </c>
      <c r="S360" s="727">
        <v>16374.76</v>
      </c>
      <c r="U360" s="728">
        <v>41871</v>
      </c>
      <c r="V360" s="727">
        <v>9314.57</v>
      </c>
      <c r="X360" s="728">
        <v>41873</v>
      </c>
      <c r="Y360" s="727">
        <v>19917.98</v>
      </c>
      <c r="AA360" s="728">
        <v>41879</v>
      </c>
      <c r="AB360" s="727">
        <v>4366.04</v>
      </c>
      <c r="AD360" s="728">
        <v>41855</v>
      </c>
      <c r="AE360" s="727">
        <v>15474.5</v>
      </c>
      <c r="AG360" s="728">
        <v>41093</v>
      </c>
      <c r="AH360" s="727">
        <v>5.13</v>
      </c>
      <c r="AJ360" s="728">
        <v>41094</v>
      </c>
      <c r="AK360" s="727">
        <v>0.64500000000000002</v>
      </c>
      <c r="AM360" s="728">
        <v>41093</v>
      </c>
      <c r="AN360" s="727">
        <v>0.46060000000000001</v>
      </c>
      <c r="AP360" s="728">
        <v>41093</v>
      </c>
      <c r="AQ360" s="727">
        <v>8.5000000000000006E-2</v>
      </c>
      <c r="AS360" s="728">
        <v>42265</v>
      </c>
      <c r="AT360" s="727">
        <v>1139.23</v>
      </c>
      <c r="AV360" s="728">
        <v>42265</v>
      </c>
      <c r="AW360" s="727">
        <v>56.25</v>
      </c>
      <c r="BL360" s="728"/>
      <c r="BM360" s="728"/>
      <c r="BN360" s="728"/>
      <c r="BO360" s="728"/>
      <c r="BP360" s="728"/>
      <c r="BS360" s="728"/>
      <c r="BV360" s="728"/>
      <c r="BY360" s="728"/>
      <c r="CB360" s="728"/>
      <c r="CE360" s="728"/>
      <c r="CH360" s="728"/>
      <c r="CK360" s="728"/>
      <c r="CO360" s="728"/>
      <c r="CV360" s="728"/>
      <c r="CY360" s="728"/>
      <c r="DB360" s="728"/>
      <c r="DE360" s="728"/>
      <c r="DH360" s="728"/>
      <c r="DK360" s="728"/>
      <c r="DN360" s="728"/>
      <c r="DQ360" s="728"/>
      <c r="DT360" s="728"/>
      <c r="DW360" s="728"/>
      <c r="DZ360" s="728"/>
      <c r="EC360" s="728"/>
      <c r="EF360" s="728"/>
      <c r="EI360" s="728"/>
    </row>
    <row r="361" spans="1:139">
      <c r="A361" s="727">
        <f t="shared" si="3"/>
        <v>106.1</v>
      </c>
      <c r="B361" s="727">
        <f t="shared" si="4"/>
        <v>48.299999999999969</v>
      </c>
      <c r="C361" s="727">
        <f t="shared" si="5"/>
        <v>57.800000000000026</v>
      </c>
      <c r="E361" s="728">
        <v>42264</v>
      </c>
      <c r="F361" s="727">
        <v>1.827</v>
      </c>
      <c r="H361" s="728">
        <v>42268</v>
      </c>
      <c r="I361" s="727">
        <v>2.4050000000000002</v>
      </c>
      <c r="K361" s="728">
        <v>42268</v>
      </c>
      <c r="L361" s="727">
        <v>2.8879999999999999</v>
      </c>
      <c r="O361" s="728">
        <v>42249</v>
      </c>
      <c r="P361" s="727">
        <v>2107.58</v>
      </c>
      <c r="R361" s="728">
        <v>42249</v>
      </c>
      <c r="S361" s="727">
        <v>16351.38</v>
      </c>
      <c r="U361" s="728">
        <v>41870</v>
      </c>
      <c r="V361" s="727">
        <v>9334.2800000000007</v>
      </c>
      <c r="X361" s="728">
        <v>41872</v>
      </c>
      <c r="Y361" s="727">
        <v>20010.509999999998</v>
      </c>
      <c r="AA361" s="728">
        <v>41878</v>
      </c>
      <c r="AB361" s="727">
        <v>4395.26</v>
      </c>
      <c r="AD361" s="728">
        <v>41852</v>
      </c>
      <c r="AE361" s="727">
        <v>15523.11</v>
      </c>
      <c r="AG361" s="728">
        <v>41092</v>
      </c>
      <c r="AH361" s="727">
        <v>5.13</v>
      </c>
      <c r="AJ361" s="728">
        <v>41093</v>
      </c>
      <c r="AK361" s="727">
        <v>0.65</v>
      </c>
      <c r="AM361" s="728">
        <v>41092</v>
      </c>
      <c r="AN361" s="727">
        <v>0.46060000000000001</v>
      </c>
      <c r="AP361" s="728">
        <v>41092</v>
      </c>
      <c r="AQ361" s="727">
        <v>8.5000000000000006E-2</v>
      </c>
      <c r="AS361" s="728">
        <v>42264</v>
      </c>
      <c r="AT361" s="727">
        <v>1131.51</v>
      </c>
      <c r="AV361" s="728">
        <v>42264</v>
      </c>
      <c r="AW361" s="727">
        <v>57.63</v>
      </c>
      <c r="BL361" s="728"/>
      <c r="BM361" s="728"/>
      <c r="BN361" s="728"/>
      <c r="BO361" s="728"/>
      <c r="BP361" s="728"/>
      <c r="BS361" s="728"/>
      <c r="BV361" s="728"/>
      <c r="BY361" s="728"/>
      <c r="CB361" s="728"/>
      <c r="CE361" s="728"/>
      <c r="CH361" s="728"/>
      <c r="CK361" s="728"/>
      <c r="CO361" s="728"/>
      <c r="CV361" s="728"/>
      <c r="CY361" s="728"/>
      <c r="DB361" s="728"/>
      <c r="DE361" s="728"/>
      <c r="DH361" s="728"/>
      <c r="DK361" s="728"/>
      <c r="DN361" s="728"/>
      <c r="DQ361" s="728"/>
      <c r="DT361" s="728"/>
      <c r="DW361" s="728"/>
      <c r="DZ361" s="728"/>
      <c r="EC361" s="728"/>
      <c r="EF361" s="728"/>
      <c r="EI361" s="728"/>
    </row>
    <row r="362" spans="1:139">
      <c r="A362" s="727">
        <f t="shared" si="3"/>
        <v>106</v>
      </c>
      <c r="B362" s="727">
        <f t="shared" si="4"/>
        <v>50.899999999999991</v>
      </c>
      <c r="C362" s="727">
        <f t="shared" si="5"/>
        <v>55.100000000000016</v>
      </c>
      <c r="E362" s="728">
        <v>42263</v>
      </c>
      <c r="F362" s="727">
        <v>1.8359999999999999</v>
      </c>
      <c r="H362" s="728">
        <v>42265</v>
      </c>
      <c r="I362" s="727">
        <v>2.387</v>
      </c>
      <c r="K362" s="728">
        <v>42265</v>
      </c>
      <c r="L362" s="727">
        <v>2.8959999999999999</v>
      </c>
      <c r="O362" s="728">
        <v>42248</v>
      </c>
      <c r="P362" s="727">
        <v>2115.75</v>
      </c>
      <c r="R362" s="728">
        <v>42248</v>
      </c>
      <c r="S362" s="727">
        <v>16058.35</v>
      </c>
      <c r="U362" s="728">
        <v>41869</v>
      </c>
      <c r="V362" s="727">
        <v>9245.33</v>
      </c>
      <c r="X362" s="728">
        <v>41871</v>
      </c>
      <c r="Y362" s="727">
        <v>19605.97</v>
      </c>
      <c r="AA362" s="728">
        <v>41877</v>
      </c>
      <c r="AB362" s="727">
        <v>4393.41</v>
      </c>
      <c r="AD362" s="728">
        <v>41851</v>
      </c>
      <c r="AE362" s="727">
        <v>15620.77</v>
      </c>
      <c r="AG362" s="728">
        <v>41089</v>
      </c>
      <c r="AH362" s="727">
        <v>5.13</v>
      </c>
      <c r="AJ362" s="728">
        <v>41092</v>
      </c>
      <c r="AK362" s="727">
        <v>0.65200000000000002</v>
      </c>
      <c r="AM362" s="728">
        <v>41089</v>
      </c>
      <c r="AN362" s="727">
        <v>0.46060000000000001</v>
      </c>
      <c r="AP362" s="728">
        <v>41089</v>
      </c>
      <c r="AQ362" s="727">
        <v>8.6999999999999994E-2</v>
      </c>
      <c r="AS362" s="728">
        <v>42263</v>
      </c>
      <c r="AT362" s="727">
        <v>1119.52</v>
      </c>
      <c r="AV362" s="728">
        <v>42263</v>
      </c>
      <c r="AW362" s="727">
        <v>58.3</v>
      </c>
      <c r="BL362" s="728"/>
      <c r="BM362" s="728"/>
      <c r="BN362" s="728"/>
      <c r="BO362" s="728"/>
      <c r="BP362" s="728"/>
      <c r="BS362" s="728"/>
      <c r="BV362" s="728"/>
      <c r="BY362" s="728"/>
      <c r="CB362" s="728"/>
      <c r="CE362" s="728"/>
      <c r="CH362" s="728"/>
      <c r="CK362" s="728"/>
      <c r="CO362" s="728"/>
      <c r="CV362" s="728"/>
      <c r="CY362" s="728"/>
      <c r="DB362" s="728"/>
      <c r="DE362" s="728"/>
      <c r="DH362" s="728"/>
      <c r="DK362" s="728"/>
      <c r="DN362" s="728"/>
      <c r="DQ362" s="728"/>
      <c r="DT362" s="728"/>
      <c r="DW362" s="728"/>
      <c r="DZ362" s="728"/>
      <c r="EC362" s="728"/>
      <c r="EF362" s="728"/>
      <c r="EI362" s="728"/>
    </row>
    <row r="363" spans="1:139">
      <c r="A363" s="727">
        <f t="shared" si="3"/>
        <v>114.6</v>
      </c>
      <c r="B363" s="727">
        <f t="shared" si="4"/>
        <v>52.499999999999993</v>
      </c>
      <c r="C363" s="727">
        <f t="shared" si="5"/>
        <v>62.1</v>
      </c>
      <c r="E363" s="728">
        <v>42262</v>
      </c>
      <c r="F363" s="727">
        <v>1.8679999999999999</v>
      </c>
      <c r="H363" s="728">
        <v>42264</v>
      </c>
      <c r="I363" s="727">
        <v>2.4889999999999999</v>
      </c>
      <c r="K363" s="728">
        <v>42264</v>
      </c>
      <c r="L363" s="727">
        <v>3.0139999999999998</v>
      </c>
      <c r="O363" s="728">
        <v>42247</v>
      </c>
      <c r="P363" s="727">
        <v>2163.71</v>
      </c>
      <c r="R363" s="728">
        <v>42247</v>
      </c>
      <c r="S363" s="727">
        <v>16528.03</v>
      </c>
      <c r="U363" s="728">
        <v>41866</v>
      </c>
      <c r="V363" s="727">
        <v>9092.6</v>
      </c>
      <c r="X363" s="728">
        <v>41870</v>
      </c>
      <c r="Y363" s="727">
        <v>19644.37</v>
      </c>
      <c r="AA363" s="728">
        <v>41876</v>
      </c>
      <c r="AB363" s="727">
        <v>4342.1099999999997</v>
      </c>
      <c r="AD363" s="728">
        <v>41850</v>
      </c>
      <c r="AE363" s="727">
        <v>15646.23</v>
      </c>
      <c r="AG363" s="728">
        <v>41088</v>
      </c>
      <c r="AH363" s="727">
        <v>5.13</v>
      </c>
      <c r="AJ363" s="728">
        <v>41089</v>
      </c>
      <c r="AK363" s="727">
        <v>0.65300000000000002</v>
      </c>
      <c r="AM363" s="728">
        <v>41088</v>
      </c>
      <c r="AN363" s="727">
        <v>0.46060000000000001</v>
      </c>
      <c r="AP363" s="728">
        <v>41088</v>
      </c>
      <c r="AQ363" s="727">
        <v>8.8999999999999996E-2</v>
      </c>
      <c r="AS363" s="728">
        <v>42262</v>
      </c>
      <c r="AT363" s="727">
        <v>1105.3499999999999</v>
      </c>
      <c r="AV363" s="728">
        <v>42262</v>
      </c>
      <c r="AW363" s="727">
        <v>56.88</v>
      </c>
      <c r="BL363" s="728"/>
      <c r="BM363" s="728"/>
      <c r="BN363" s="728"/>
      <c r="BO363" s="728"/>
      <c r="BP363" s="728"/>
      <c r="BS363" s="728"/>
      <c r="BV363" s="728"/>
      <c r="BY363" s="728"/>
      <c r="CB363" s="728"/>
      <c r="CE363" s="728"/>
      <c r="CH363" s="728"/>
      <c r="CK363" s="728"/>
      <c r="CO363" s="728"/>
      <c r="CV363" s="728"/>
      <c r="CY363" s="728"/>
      <c r="DB363" s="728"/>
      <c r="DE363" s="728"/>
      <c r="DH363" s="728"/>
      <c r="DK363" s="728"/>
      <c r="DN363" s="728"/>
      <c r="DQ363" s="728"/>
      <c r="DT363" s="728"/>
      <c r="DW363" s="728"/>
      <c r="DZ363" s="728"/>
      <c r="EC363" s="728"/>
      <c r="EF363" s="728"/>
      <c r="EI363" s="728"/>
    </row>
    <row r="364" spans="1:139">
      <c r="A364" s="727">
        <f t="shared" si="3"/>
        <v>121.10000000000002</v>
      </c>
      <c r="B364" s="727">
        <f t="shared" si="4"/>
        <v>51.2</v>
      </c>
      <c r="C364" s="727">
        <f t="shared" si="5"/>
        <v>69.900000000000034</v>
      </c>
      <c r="E364" s="728">
        <v>42261</v>
      </c>
      <c r="F364" s="727">
        <v>1.8279999999999998</v>
      </c>
      <c r="H364" s="728">
        <v>42263</v>
      </c>
      <c r="I364" s="727">
        <v>2.5270000000000001</v>
      </c>
      <c r="K364" s="728">
        <v>42263</v>
      </c>
      <c r="L364" s="727">
        <v>3.0390000000000001</v>
      </c>
      <c r="O364" s="728">
        <v>42244</v>
      </c>
      <c r="P364" s="727">
        <v>2145.12</v>
      </c>
      <c r="R364" s="728">
        <v>42244</v>
      </c>
      <c r="S364" s="727">
        <v>16643.009999999998</v>
      </c>
      <c r="U364" s="728">
        <v>41865</v>
      </c>
      <c r="V364" s="727">
        <v>9225.1</v>
      </c>
      <c r="X364" s="728">
        <v>41869</v>
      </c>
      <c r="Y364" s="727">
        <v>19639.900000000001</v>
      </c>
      <c r="AA364" s="728">
        <v>41873</v>
      </c>
      <c r="AB364" s="727">
        <v>4252.8</v>
      </c>
      <c r="AD364" s="728">
        <v>41849</v>
      </c>
      <c r="AE364" s="727">
        <v>15618.07</v>
      </c>
      <c r="AG364" s="728">
        <v>41087</v>
      </c>
      <c r="AH364" s="727">
        <v>5.13</v>
      </c>
      <c r="AJ364" s="728">
        <v>41088</v>
      </c>
      <c r="AK364" s="727">
        <v>0.65300000000000002</v>
      </c>
      <c r="AM364" s="728">
        <v>41087</v>
      </c>
      <c r="AN364" s="727">
        <v>0.46060000000000001</v>
      </c>
      <c r="AP364" s="728">
        <v>41087</v>
      </c>
      <c r="AQ364" s="727">
        <v>9.0999999999999998E-2</v>
      </c>
      <c r="AS364" s="728">
        <v>42261</v>
      </c>
      <c r="AT364" s="727">
        <v>1109.0999999999999</v>
      </c>
      <c r="AV364" s="728">
        <v>42261</v>
      </c>
      <c r="AW364" s="727">
        <v>56.7</v>
      </c>
      <c r="BL364" s="728"/>
      <c r="BM364" s="728"/>
      <c r="BN364" s="728"/>
      <c r="BO364" s="728"/>
      <c r="BP364" s="728"/>
      <c r="BS364" s="728"/>
      <c r="BV364" s="728"/>
      <c r="BY364" s="728"/>
      <c r="CB364" s="728"/>
      <c r="CE364" s="728"/>
      <c r="CH364" s="728"/>
      <c r="CK364" s="728"/>
      <c r="CO364" s="728"/>
      <c r="CV364" s="728"/>
      <c r="CY364" s="728"/>
      <c r="DB364" s="728"/>
      <c r="DE364" s="728"/>
      <c r="DH364" s="728"/>
      <c r="DK364" s="728"/>
      <c r="DN364" s="728"/>
      <c r="DQ364" s="728"/>
      <c r="DT364" s="728"/>
      <c r="DW364" s="728"/>
      <c r="DZ364" s="728"/>
      <c r="EC364" s="728"/>
      <c r="EF364" s="728"/>
      <c r="EI364" s="728"/>
    </row>
    <row r="365" spans="1:139">
      <c r="A365" s="727">
        <f t="shared" si="3"/>
        <v>118.9</v>
      </c>
      <c r="B365" s="727">
        <f t="shared" si="4"/>
        <v>50.499999999999986</v>
      </c>
      <c r="C365" s="727">
        <f t="shared" si="5"/>
        <v>68.40000000000002</v>
      </c>
      <c r="E365" s="728">
        <v>42258</v>
      </c>
      <c r="F365" s="727">
        <v>1.8399999999999999</v>
      </c>
      <c r="H365" s="728">
        <v>42262</v>
      </c>
      <c r="I365" s="727">
        <v>2.524</v>
      </c>
      <c r="K365" s="728">
        <v>42262</v>
      </c>
      <c r="L365" s="727">
        <v>3.0289999999999999</v>
      </c>
      <c r="O365" s="728">
        <v>42243</v>
      </c>
      <c r="P365" s="727">
        <v>2117.83</v>
      </c>
      <c r="R365" s="728">
        <v>42243</v>
      </c>
      <c r="S365" s="727">
        <v>16654.77</v>
      </c>
      <c r="U365" s="728">
        <v>41864</v>
      </c>
      <c r="V365" s="727">
        <v>9198.8799999999992</v>
      </c>
      <c r="X365" s="728">
        <v>41865</v>
      </c>
      <c r="Y365" s="727">
        <v>19480.96</v>
      </c>
      <c r="AA365" s="728">
        <v>41872</v>
      </c>
      <c r="AB365" s="727">
        <v>4292.93</v>
      </c>
      <c r="AD365" s="728">
        <v>41848</v>
      </c>
      <c r="AE365" s="727">
        <v>15529.4</v>
      </c>
      <c r="AG365" s="728">
        <v>41086</v>
      </c>
      <c r="AH365" s="727">
        <v>5.13</v>
      </c>
      <c r="AJ365" s="728">
        <v>41087</v>
      </c>
      <c r="AK365" s="727">
        <v>0.65200000000000002</v>
      </c>
      <c r="AM365" s="728">
        <v>41086</v>
      </c>
      <c r="AN365" s="727">
        <v>0.46060000000000001</v>
      </c>
      <c r="AP365" s="728">
        <v>41086</v>
      </c>
      <c r="AQ365" s="727">
        <v>9.5000000000000001E-2</v>
      </c>
      <c r="AS365" s="728">
        <v>42258</v>
      </c>
      <c r="AT365" s="727">
        <v>1107.95</v>
      </c>
      <c r="AV365" s="728">
        <v>42258</v>
      </c>
      <c r="AW365" s="727">
        <v>58.15</v>
      </c>
      <c r="BL365" s="728"/>
      <c r="BM365" s="728"/>
      <c r="BN365" s="728"/>
      <c r="BO365" s="728"/>
      <c r="BP365" s="728"/>
      <c r="BS365" s="728"/>
      <c r="BV365" s="728"/>
      <c r="BY365" s="728"/>
      <c r="CB365" s="728"/>
      <c r="CE365" s="728"/>
      <c r="CH365" s="728"/>
      <c r="CK365" s="728"/>
      <c r="CO365" s="728"/>
      <c r="CV365" s="728"/>
      <c r="CY365" s="728"/>
      <c r="DB365" s="728"/>
      <c r="DE365" s="728"/>
      <c r="DH365" s="728"/>
      <c r="DK365" s="728"/>
      <c r="DN365" s="728"/>
      <c r="DQ365" s="728"/>
      <c r="DT365" s="728"/>
      <c r="DW365" s="728"/>
      <c r="DZ365" s="728"/>
      <c r="EC365" s="728"/>
      <c r="EF365" s="728"/>
      <c r="EI365" s="728"/>
    </row>
    <row r="366" spans="1:139">
      <c r="A366" s="727">
        <f t="shared" si="3"/>
        <v>115.09999999999998</v>
      </c>
      <c r="B366" s="727">
        <f t="shared" si="4"/>
        <v>48.199999999999974</v>
      </c>
      <c r="C366" s="727">
        <f t="shared" si="5"/>
        <v>66.900000000000006</v>
      </c>
      <c r="E366" s="728">
        <v>42257</v>
      </c>
      <c r="F366" s="727">
        <v>1.8140000000000001</v>
      </c>
      <c r="H366" s="728">
        <v>42261</v>
      </c>
      <c r="I366" s="727">
        <v>2.4830000000000001</v>
      </c>
      <c r="K366" s="728">
        <v>42261</v>
      </c>
      <c r="L366" s="727">
        <v>2.9649999999999999</v>
      </c>
      <c r="O366" s="728">
        <v>42242</v>
      </c>
      <c r="P366" s="727">
        <v>2074.4899999999998</v>
      </c>
      <c r="R366" s="728">
        <v>42242</v>
      </c>
      <c r="S366" s="727">
        <v>16285.51</v>
      </c>
      <c r="U366" s="728">
        <v>41863</v>
      </c>
      <c r="V366" s="727">
        <v>9069.4699999999993</v>
      </c>
      <c r="X366" s="728">
        <v>41864</v>
      </c>
      <c r="Y366" s="727">
        <v>19537.259999999998</v>
      </c>
      <c r="AA366" s="728">
        <v>41871</v>
      </c>
      <c r="AB366" s="727">
        <v>4240.79</v>
      </c>
      <c r="AD366" s="728">
        <v>41845</v>
      </c>
      <c r="AE366" s="727">
        <v>15457.87</v>
      </c>
      <c r="AG366" s="728">
        <v>41085</v>
      </c>
      <c r="AH366" s="727">
        <v>5.12</v>
      </c>
      <c r="AJ366" s="728">
        <v>41086</v>
      </c>
      <c r="AK366" s="727">
        <v>0.65300000000000002</v>
      </c>
      <c r="AM366" s="728">
        <v>41085</v>
      </c>
      <c r="AN366" s="727">
        <v>0.46060000000000001</v>
      </c>
      <c r="AP366" s="728">
        <v>41085</v>
      </c>
      <c r="AQ366" s="727">
        <v>9.5000000000000001E-2</v>
      </c>
      <c r="AS366" s="728">
        <v>42257</v>
      </c>
      <c r="AT366" s="727">
        <v>1110.75</v>
      </c>
      <c r="AV366" s="728">
        <v>42257</v>
      </c>
      <c r="AW366" s="727">
        <v>58.87</v>
      </c>
      <c r="BL366" s="728"/>
      <c r="BM366" s="728"/>
      <c r="BN366" s="728"/>
      <c r="BO366" s="728"/>
      <c r="BP366" s="728"/>
      <c r="BS366" s="728"/>
      <c r="BV366" s="728"/>
      <c r="BY366" s="728"/>
      <c r="CB366" s="728"/>
      <c r="CE366" s="728"/>
      <c r="CH366" s="728"/>
      <c r="CK366" s="728"/>
      <c r="CO366" s="728"/>
      <c r="CV366" s="728"/>
      <c r="CY366" s="728"/>
      <c r="DB366" s="728"/>
      <c r="DE366" s="728"/>
      <c r="DH366" s="728"/>
      <c r="DK366" s="728"/>
      <c r="DN366" s="728"/>
      <c r="DQ366" s="728"/>
      <c r="DT366" s="728"/>
      <c r="DW366" s="728"/>
      <c r="DZ366" s="728"/>
      <c r="EC366" s="728"/>
      <c r="EF366" s="728"/>
      <c r="EI366" s="728"/>
    </row>
    <row r="367" spans="1:139">
      <c r="A367" s="727">
        <f t="shared" si="3"/>
        <v>117.00000000000001</v>
      </c>
      <c r="B367" s="727">
        <f t="shared" si="4"/>
        <v>48.70000000000001</v>
      </c>
      <c r="C367" s="727">
        <f t="shared" si="5"/>
        <v>68.300000000000011</v>
      </c>
      <c r="E367" s="728">
        <v>42256</v>
      </c>
      <c r="F367" s="727">
        <v>1.8120000000000001</v>
      </c>
      <c r="H367" s="728">
        <v>42258</v>
      </c>
      <c r="I367" s="727">
        <v>2.4950000000000001</v>
      </c>
      <c r="K367" s="728">
        <v>42258</v>
      </c>
      <c r="L367" s="727">
        <v>2.9820000000000002</v>
      </c>
      <c r="O367" s="728">
        <v>42241</v>
      </c>
      <c r="P367" s="727">
        <v>2070.56</v>
      </c>
      <c r="R367" s="728">
        <v>42241</v>
      </c>
      <c r="S367" s="727">
        <v>15666.44</v>
      </c>
      <c r="U367" s="728">
        <v>41862</v>
      </c>
      <c r="V367" s="727">
        <v>9180.74</v>
      </c>
      <c r="X367" s="728">
        <v>41863</v>
      </c>
      <c r="Y367" s="727">
        <v>19416.259999999998</v>
      </c>
      <c r="AA367" s="728">
        <v>41870</v>
      </c>
      <c r="AB367" s="727">
        <v>4254.45</v>
      </c>
      <c r="AD367" s="728">
        <v>41844</v>
      </c>
      <c r="AE367" s="727">
        <v>15284.42</v>
      </c>
      <c r="AG367" s="728">
        <v>41082</v>
      </c>
      <c r="AH367" s="727">
        <v>5.13</v>
      </c>
      <c r="AJ367" s="728">
        <v>41085</v>
      </c>
      <c r="AK367" s="727">
        <v>0.65300000000000002</v>
      </c>
      <c r="AM367" s="728">
        <v>41082</v>
      </c>
      <c r="AN367" s="727">
        <v>0.46160000000000001</v>
      </c>
      <c r="AP367" s="728">
        <v>41082</v>
      </c>
      <c r="AQ367" s="727">
        <v>9.5000000000000001E-2</v>
      </c>
      <c r="AS367" s="728">
        <v>42256</v>
      </c>
      <c r="AT367" s="727">
        <v>1107.8499999999999</v>
      </c>
      <c r="AV367" s="728">
        <v>42256</v>
      </c>
      <c r="AW367" s="727">
        <v>57.58</v>
      </c>
      <c r="BL367" s="728"/>
      <c r="BM367" s="728"/>
      <c r="BN367" s="728"/>
      <c r="BO367" s="728"/>
      <c r="BP367" s="728"/>
      <c r="BS367" s="728"/>
      <c r="BV367" s="728"/>
      <c r="BY367" s="728"/>
      <c r="CB367" s="728"/>
      <c r="CE367" s="728"/>
      <c r="CH367" s="728"/>
      <c r="CK367" s="728"/>
      <c r="CO367" s="728"/>
      <c r="CV367" s="728"/>
      <c r="CY367" s="728"/>
      <c r="DB367" s="728"/>
      <c r="DE367" s="728"/>
      <c r="DH367" s="728"/>
      <c r="DK367" s="728"/>
      <c r="DN367" s="728"/>
      <c r="DQ367" s="728"/>
      <c r="DT367" s="728"/>
      <c r="DW367" s="728"/>
      <c r="DZ367" s="728"/>
      <c r="EC367" s="728"/>
      <c r="EF367" s="728"/>
      <c r="EI367" s="728"/>
    </row>
    <row r="368" spans="1:139">
      <c r="A368" s="727">
        <f t="shared" si="3"/>
        <v>116.29999999999998</v>
      </c>
      <c r="B368" s="727">
        <f t="shared" si="4"/>
        <v>49.499999999999964</v>
      </c>
      <c r="C368" s="727">
        <f t="shared" si="5"/>
        <v>66.800000000000011</v>
      </c>
      <c r="E368" s="728">
        <v>42255</v>
      </c>
      <c r="F368" s="727">
        <v>1.806</v>
      </c>
      <c r="H368" s="728">
        <v>42257</v>
      </c>
      <c r="I368" s="727">
        <v>2.4740000000000002</v>
      </c>
      <c r="K368" s="728">
        <v>42257</v>
      </c>
      <c r="L368" s="727">
        <v>2.9689999999999999</v>
      </c>
      <c r="O368" s="728">
        <v>42240</v>
      </c>
      <c r="P368" s="727">
        <v>2056.38</v>
      </c>
      <c r="R368" s="728">
        <v>42240</v>
      </c>
      <c r="S368" s="727">
        <v>15871.35</v>
      </c>
      <c r="U368" s="728">
        <v>41859</v>
      </c>
      <c r="V368" s="727">
        <v>9009.32</v>
      </c>
      <c r="X368" s="728">
        <v>41862</v>
      </c>
      <c r="Y368" s="727">
        <v>19460.669999999998</v>
      </c>
      <c r="AA368" s="728">
        <v>41869</v>
      </c>
      <c r="AB368" s="727">
        <v>4230.6499999999996</v>
      </c>
      <c r="AD368" s="728">
        <v>41843</v>
      </c>
      <c r="AE368" s="727">
        <v>15328.56</v>
      </c>
      <c r="AG368" s="728">
        <v>41081</v>
      </c>
      <c r="AH368" s="727">
        <v>5.13</v>
      </c>
      <c r="AJ368" s="728">
        <v>41082</v>
      </c>
      <c r="AK368" s="727">
        <v>0.65400000000000003</v>
      </c>
      <c r="AM368" s="728">
        <v>41081</v>
      </c>
      <c r="AN368" s="727">
        <v>0.46760000000000002</v>
      </c>
      <c r="AP368" s="728">
        <v>41081</v>
      </c>
      <c r="AQ368" s="727">
        <v>9.5000000000000001E-2</v>
      </c>
      <c r="AS368" s="728">
        <v>42255</v>
      </c>
      <c r="AT368" s="727">
        <v>1121.55</v>
      </c>
      <c r="AV368" s="728">
        <v>42255</v>
      </c>
      <c r="AW368" s="727">
        <v>58.88</v>
      </c>
      <c r="BL368" s="728"/>
      <c r="BM368" s="728"/>
      <c r="BN368" s="728"/>
      <c r="BO368" s="728"/>
      <c r="BP368" s="728"/>
      <c r="BS368" s="728"/>
      <c r="BV368" s="728"/>
      <c r="BY368" s="728"/>
      <c r="CB368" s="728"/>
      <c r="CE368" s="728"/>
      <c r="CH368" s="728"/>
      <c r="CK368" s="728"/>
      <c r="CO368" s="728"/>
      <c r="CV368" s="728"/>
      <c r="CY368" s="728"/>
      <c r="DB368" s="728"/>
      <c r="DE368" s="728"/>
      <c r="DH368" s="728"/>
      <c r="DK368" s="728"/>
      <c r="DN368" s="728"/>
      <c r="DQ368" s="728"/>
      <c r="DT368" s="728"/>
      <c r="DW368" s="728"/>
      <c r="DZ368" s="728"/>
      <c r="EC368" s="728"/>
      <c r="EF368" s="728"/>
      <c r="EI368" s="728"/>
    </row>
    <row r="369" spans="1:139">
      <c r="A369" s="727">
        <f t="shared" si="3"/>
        <v>117.89999999999998</v>
      </c>
      <c r="B369" s="727">
        <f t="shared" si="4"/>
        <v>50.59999999999998</v>
      </c>
      <c r="C369" s="727">
        <f t="shared" si="5"/>
        <v>67.300000000000011</v>
      </c>
      <c r="E369" s="728">
        <v>42254</v>
      </c>
      <c r="F369" s="727">
        <v>1.8010000000000002</v>
      </c>
      <c r="H369" s="728">
        <v>42256</v>
      </c>
      <c r="I369" s="727">
        <v>2.4740000000000002</v>
      </c>
      <c r="K369" s="728">
        <v>42256</v>
      </c>
      <c r="L369" s="727">
        <v>2.98</v>
      </c>
      <c r="O369" s="728">
        <v>42237</v>
      </c>
      <c r="P369" s="727">
        <v>2179.73</v>
      </c>
      <c r="R369" s="728">
        <v>42237</v>
      </c>
      <c r="S369" s="727">
        <v>16459.75</v>
      </c>
      <c r="U369" s="728">
        <v>41858</v>
      </c>
      <c r="V369" s="727">
        <v>9038.9699999999993</v>
      </c>
      <c r="X369" s="728">
        <v>41859</v>
      </c>
      <c r="Y369" s="727">
        <v>19193.48</v>
      </c>
      <c r="AA369" s="728">
        <v>41866</v>
      </c>
      <c r="AB369" s="727">
        <v>4174.3599999999997</v>
      </c>
      <c r="AD369" s="728">
        <v>41842</v>
      </c>
      <c r="AE369" s="727">
        <v>15343.28</v>
      </c>
      <c r="AG369" s="728">
        <v>41080</v>
      </c>
      <c r="AH369" s="727">
        <v>5.12</v>
      </c>
      <c r="AJ369" s="728">
        <v>41081</v>
      </c>
      <c r="AK369" s="727">
        <v>0.65500000000000003</v>
      </c>
      <c r="AM369" s="728">
        <v>41080</v>
      </c>
      <c r="AN369" s="727">
        <v>0.46760000000000002</v>
      </c>
      <c r="AP369" s="728">
        <v>41080</v>
      </c>
      <c r="AQ369" s="727">
        <v>9.5000000000000001E-2</v>
      </c>
      <c r="AS369" s="728">
        <v>42254</v>
      </c>
      <c r="AT369" s="727">
        <v>1119.3499999999999</v>
      </c>
      <c r="AV369" s="728">
        <v>42254</v>
      </c>
      <c r="AW369" s="727">
        <v>57</v>
      </c>
      <c r="BL369" s="728"/>
      <c r="BM369" s="728"/>
      <c r="BN369" s="728"/>
      <c r="BO369" s="728"/>
      <c r="BP369" s="728"/>
      <c r="BS369" s="728"/>
      <c r="BV369" s="728"/>
      <c r="BY369" s="728"/>
      <c r="CB369" s="728"/>
      <c r="CE369" s="728"/>
      <c r="CH369" s="728"/>
      <c r="CK369" s="728"/>
      <c r="CO369" s="728"/>
      <c r="CV369" s="728"/>
      <c r="CY369" s="728"/>
      <c r="DB369" s="728"/>
      <c r="DE369" s="728"/>
      <c r="DH369" s="728"/>
      <c r="DK369" s="728"/>
      <c r="DN369" s="728"/>
      <c r="DQ369" s="728"/>
      <c r="DT369" s="728"/>
      <c r="DW369" s="728"/>
      <c r="DZ369" s="728"/>
      <c r="EC369" s="728"/>
      <c r="EF369" s="728"/>
      <c r="EI369" s="728"/>
    </row>
    <row r="370" spans="1:139">
      <c r="A370" s="727">
        <f t="shared" si="3"/>
        <v>117.60000000000002</v>
      </c>
      <c r="B370" s="727">
        <f t="shared" si="4"/>
        <v>50.8</v>
      </c>
      <c r="C370" s="727">
        <f t="shared" si="5"/>
        <v>66.800000000000011</v>
      </c>
      <c r="E370" s="728">
        <v>42251</v>
      </c>
      <c r="F370" s="727">
        <v>1.7949999999999999</v>
      </c>
      <c r="H370" s="728">
        <v>42255</v>
      </c>
      <c r="I370" s="727">
        <v>2.4630000000000001</v>
      </c>
      <c r="K370" s="728">
        <v>42255</v>
      </c>
      <c r="L370" s="727">
        <v>2.9710000000000001</v>
      </c>
      <c r="O370" s="728">
        <v>42236</v>
      </c>
      <c r="P370" s="727">
        <v>2200.86</v>
      </c>
      <c r="R370" s="728">
        <v>42236</v>
      </c>
      <c r="S370" s="727">
        <v>16990.689999999999</v>
      </c>
      <c r="U370" s="728">
        <v>41857</v>
      </c>
      <c r="V370" s="727">
        <v>9130.0400000000009</v>
      </c>
      <c r="X370" s="728">
        <v>41858</v>
      </c>
      <c r="Y370" s="727">
        <v>19130.650000000001</v>
      </c>
      <c r="AA370" s="728">
        <v>41865</v>
      </c>
      <c r="AB370" s="727">
        <v>4205.43</v>
      </c>
      <c r="AD370" s="728">
        <v>41838</v>
      </c>
      <c r="AE370" s="727">
        <v>15215.71</v>
      </c>
      <c r="AG370" s="728">
        <v>41079</v>
      </c>
      <c r="AH370" s="727">
        <v>5.1100000000000003</v>
      </c>
      <c r="AJ370" s="728">
        <v>41080</v>
      </c>
      <c r="AK370" s="727">
        <v>0.65700000000000003</v>
      </c>
      <c r="AM370" s="728">
        <v>41079</v>
      </c>
      <c r="AN370" s="727">
        <v>0.46784999999999999</v>
      </c>
      <c r="AP370" s="728">
        <v>41079</v>
      </c>
      <c r="AQ370" s="727">
        <v>9.5000000000000001E-2</v>
      </c>
      <c r="AS370" s="728">
        <v>42251</v>
      </c>
      <c r="AT370" s="727">
        <v>1121.8499999999999</v>
      </c>
      <c r="AV370" s="728">
        <v>42251</v>
      </c>
      <c r="AW370" s="727">
        <v>58.73</v>
      </c>
      <c r="BL370" s="728"/>
      <c r="BM370" s="728"/>
      <c r="BN370" s="728"/>
      <c r="BO370" s="728"/>
      <c r="BP370" s="728"/>
      <c r="BS370" s="728"/>
      <c r="BV370" s="728"/>
      <c r="BY370" s="728"/>
      <c r="CB370" s="728"/>
      <c r="CE370" s="728"/>
      <c r="CH370" s="728"/>
      <c r="CK370" s="728"/>
      <c r="CO370" s="728"/>
      <c r="CV370" s="728"/>
      <c r="CY370" s="728"/>
      <c r="DB370" s="728"/>
      <c r="DE370" s="728"/>
      <c r="DH370" s="728"/>
      <c r="DK370" s="728"/>
      <c r="DN370" s="728"/>
      <c r="DQ370" s="728"/>
      <c r="DT370" s="728"/>
      <c r="DW370" s="728"/>
      <c r="DZ370" s="728"/>
      <c r="EC370" s="728"/>
      <c r="EF370" s="728"/>
      <c r="EI370" s="728"/>
    </row>
    <row r="371" spans="1:139">
      <c r="A371" s="727">
        <f t="shared" si="3"/>
        <v>112.9</v>
      </c>
      <c r="B371" s="727">
        <f t="shared" si="4"/>
        <v>50.999999999999979</v>
      </c>
      <c r="C371" s="727">
        <f t="shared" si="5"/>
        <v>61.90000000000002</v>
      </c>
      <c r="E371" s="728">
        <v>42250</v>
      </c>
      <c r="F371" s="727">
        <v>1.8239999999999998</v>
      </c>
      <c r="H371" s="728">
        <v>42254</v>
      </c>
      <c r="I371" s="727">
        <v>2.4430000000000001</v>
      </c>
      <c r="K371" s="728">
        <v>42254</v>
      </c>
      <c r="L371" s="727">
        <v>2.9529999999999998</v>
      </c>
      <c r="O371" s="728">
        <v>42235</v>
      </c>
      <c r="P371" s="727">
        <v>2192.14</v>
      </c>
      <c r="R371" s="728">
        <v>42235</v>
      </c>
      <c r="S371" s="727">
        <v>17348.73</v>
      </c>
      <c r="U371" s="728">
        <v>41856</v>
      </c>
      <c r="V371" s="727">
        <v>9189.74</v>
      </c>
      <c r="X371" s="728">
        <v>41857</v>
      </c>
      <c r="Y371" s="727">
        <v>19509.84</v>
      </c>
      <c r="AA371" s="728">
        <v>41864</v>
      </c>
      <c r="AB371" s="727">
        <v>4194.79</v>
      </c>
      <c r="AD371" s="728">
        <v>41837</v>
      </c>
      <c r="AE371" s="727">
        <v>15370.26</v>
      </c>
      <c r="AG371" s="728">
        <v>41078</v>
      </c>
      <c r="AH371" s="727">
        <v>5.1100000000000003</v>
      </c>
      <c r="AJ371" s="728">
        <v>41079</v>
      </c>
      <c r="AK371" s="727">
        <v>0.65700000000000003</v>
      </c>
      <c r="AM371" s="728">
        <v>41078</v>
      </c>
      <c r="AN371" s="727">
        <v>0.46784999999999999</v>
      </c>
      <c r="AP371" s="728">
        <v>41078</v>
      </c>
      <c r="AQ371" s="727">
        <v>9.5000000000000001E-2</v>
      </c>
      <c r="AS371" s="728">
        <v>42250</v>
      </c>
      <c r="AT371" s="727">
        <v>1125.46</v>
      </c>
      <c r="AV371" s="728">
        <v>42250</v>
      </c>
      <c r="AW371" s="727">
        <v>59.78</v>
      </c>
      <c r="BL371" s="728"/>
      <c r="BM371" s="728"/>
      <c r="BN371" s="728"/>
      <c r="BO371" s="728"/>
      <c r="BP371" s="728"/>
      <c r="BS371" s="728"/>
      <c r="BV371" s="728"/>
      <c r="BY371" s="728"/>
      <c r="CB371" s="728"/>
      <c r="CE371" s="728"/>
      <c r="CH371" s="728"/>
      <c r="CK371" s="728"/>
      <c r="CO371" s="728"/>
      <c r="CV371" s="728"/>
      <c r="CY371" s="728"/>
      <c r="DB371" s="728"/>
      <c r="DE371" s="728"/>
      <c r="DH371" s="728"/>
      <c r="DK371" s="728"/>
      <c r="DN371" s="728"/>
      <c r="DQ371" s="728"/>
      <c r="DT371" s="728"/>
      <c r="DW371" s="728"/>
      <c r="DZ371" s="728"/>
      <c r="EC371" s="728"/>
      <c r="EF371" s="728"/>
      <c r="EI371" s="728"/>
    </row>
    <row r="372" spans="1:139">
      <c r="A372" s="727">
        <f t="shared" si="3"/>
        <v>106.89999999999999</v>
      </c>
      <c r="B372" s="727">
        <f t="shared" si="4"/>
        <v>48.999999999999979</v>
      </c>
      <c r="C372" s="727">
        <f t="shared" si="5"/>
        <v>57.90000000000002</v>
      </c>
      <c r="E372" s="728">
        <v>42249</v>
      </c>
      <c r="F372" s="727">
        <v>1.855</v>
      </c>
      <c r="H372" s="728">
        <v>42251</v>
      </c>
      <c r="I372" s="727">
        <v>2.4340000000000002</v>
      </c>
      <c r="K372" s="728">
        <v>42251</v>
      </c>
      <c r="L372" s="727">
        <v>2.9239999999999999</v>
      </c>
      <c r="O372" s="728">
        <v>42234</v>
      </c>
      <c r="P372" s="727">
        <v>2169.59</v>
      </c>
      <c r="R372" s="728">
        <v>42234</v>
      </c>
      <c r="S372" s="727">
        <v>17511.34</v>
      </c>
      <c r="U372" s="728">
        <v>41855</v>
      </c>
      <c r="V372" s="727">
        <v>9154.14</v>
      </c>
      <c r="X372" s="728">
        <v>41856</v>
      </c>
      <c r="Y372" s="727">
        <v>20052.2</v>
      </c>
      <c r="AA372" s="728">
        <v>41863</v>
      </c>
      <c r="AB372" s="727">
        <v>4162.16</v>
      </c>
      <c r="AD372" s="728">
        <v>41836</v>
      </c>
      <c r="AE372" s="727">
        <v>15379.3</v>
      </c>
      <c r="AG372" s="728">
        <v>41075</v>
      </c>
      <c r="AH372" s="727">
        <v>5.1100000000000003</v>
      </c>
      <c r="AJ372" s="728">
        <v>41078</v>
      </c>
      <c r="AK372" s="727">
        <v>0.65900000000000003</v>
      </c>
      <c r="AM372" s="728">
        <v>41075</v>
      </c>
      <c r="AN372" s="727">
        <v>0.46784999999999999</v>
      </c>
      <c r="AP372" s="728">
        <v>41075</v>
      </c>
      <c r="AQ372" s="727">
        <v>9.0829999999999994E-2</v>
      </c>
      <c r="AS372" s="728">
        <v>42249</v>
      </c>
      <c r="AT372" s="727">
        <v>1134.05</v>
      </c>
      <c r="AV372" s="728">
        <v>42249</v>
      </c>
      <c r="AW372" s="727">
        <v>59.57</v>
      </c>
      <c r="BL372" s="728"/>
      <c r="BM372" s="728"/>
      <c r="BN372" s="728"/>
      <c r="BO372" s="728"/>
      <c r="BP372" s="728"/>
      <c r="BS372" s="728"/>
      <c r="BV372" s="728"/>
      <c r="BY372" s="728"/>
      <c r="CB372" s="728"/>
      <c r="CE372" s="728"/>
      <c r="CH372" s="728"/>
      <c r="CK372" s="728"/>
      <c r="CO372" s="728"/>
      <c r="CV372" s="728"/>
      <c r="CY372" s="728"/>
      <c r="DB372" s="728"/>
      <c r="DE372" s="728"/>
      <c r="DH372" s="728"/>
      <c r="DK372" s="728"/>
      <c r="DN372" s="728"/>
      <c r="DQ372" s="728"/>
      <c r="DT372" s="728"/>
      <c r="DW372" s="728"/>
      <c r="DZ372" s="728"/>
      <c r="EC372" s="728"/>
      <c r="EF372" s="728"/>
      <c r="EI372" s="728"/>
    </row>
    <row r="373" spans="1:139">
      <c r="A373" s="727">
        <f t="shared" si="3"/>
        <v>112.29999999999998</v>
      </c>
      <c r="B373" s="727">
        <f t="shared" si="4"/>
        <v>47.399999999999977</v>
      </c>
      <c r="C373" s="727">
        <f t="shared" si="5"/>
        <v>64.900000000000006</v>
      </c>
      <c r="E373" s="728">
        <v>42248</v>
      </c>
      <c r="F373" s="727">
        <v>1.855</v>
      </c>
      <c r="H373" s="728">
        <v>42250</v>
      </c>
      <c r="I373" s="727">
        <v>2.504</v>
      </c>
      <c r="K373" s="728">
        <v>42250</v>
      </c>
      <c r="L373" s="727">
        <v>2.9779999999999998</v>
      </c>
      <c r="O373" s="728">
        <v>42233</v>
      </c>
      <c r="P373" s="727">
        <v>2174.11</v>
      </c>
      <c r="R373" s="728">
        <v>42233</v>
      </c>
      <c r="S373" s="727">
        <v>17545.18</v>
      </c>
      <c r="U373" s="728">
        <v>41852</v>
      </c>
      <c r="V373" s="727">
        <v>9210.08</v>
      </c>
      <c r="X373" s="728">
        <v>41855</v>
      </c>
      <c r="Y373" s="727">
        <v>20381.39</v>
      </c>
      <c r="AA373" s="728">
        <v>41862</v>
      </c>
      <c r="AB373" s="727">
        <v>4197.7</v>
      </c>
      <c r="AD373" s="728">
        <v>41835</v>
      </c>
      <c r="AE373" s="727">
        <v>15395.16</v>
      </c>
      <c r="AG373" s="728">
        <v>41074</v>
      </c>
      <c r="AH373" s="727">
        <v>5.12</v>
      </c>
      <c r="AJ373" s="728">
        <v>41075</v>
      </c>
      <c r="AK373" s="727">
        <v>0.66200000000000003</v>
      </c>
      <c r="AM373" s="728">
        <v>41074</v>
      </c>
      <c r="AN373" s="727">
        <v>0.46784999999999999</v>
      </c>
      <c r="AP373" s="728">
        <v>41074</v>
      </c>
      <c r="AQ373" s="727">
        <v>9.0829999999999994E-2</v>
      </c>
      <c r="AS373" s="728">
        <v>42248</v>
      </c>
      <c r="AT373" s="727">
        <v>1140.27</v>
      </c>
      <c r="AV373" s="728">
        <v>42248</v>
      </c>
      <c r="AW373" s="727">
        <v>58.59</v>
      </c>
      <c r="BL373" s="728"/>
      <c r="BM373" s="728"/>
      <c r="BN373" s="728"/>
      <c r="BO373" s="728"/>
      <c r="BP373" s="728"/>
      <c r="BS373" s="728"/>
      <c r="BV373" s="728"/>
      <c r="BY373" s="728"/>
      <c r="CB373" s="728"/>
      <c r="CE373" s="728"/>
      <c r="CH373" s="728"/>
      <c r="CK373" s="728"/>
      <c r="CO373" s="728"/>
      <c r="CV373" s="728"/>
      <c r="CY373" s="728"/>
      <c r="DB373" s="728"/>
      <c r="DE373" s="728"/>
      <c r="DH373" s="728"/>
      <c r="DK373" s="728"/>
      <c r="DN373" s="728"/>
      <c r="DQ373" s="728"/>
      <c r="DT373" s="728"/>
      <c r="DW373" s="728"/>
      <c r="DZ373" s="728"/>
      <c r="EC373" s="728"/>
      <c r="EF373" s="728"/>
      <c r="EI373" s="728"/>
    </row>
    <row r="374" spans="1:139">
      <c r="A374" s="727">
        <f t="shared" si="3"/>
        <v>121.20000000000002</v>
      </c>
      <c r="B374" s="727">
        <f t="shared" si="4"/>
        <v>47.800000000000018</v>
      </c>
      <c r="C374" s="727">
        <f t="shared" si="5"/>
        <v>73.400000000000006</v>
      </c>
      <c r="E374" s="728">
        <v>42247</v>
      </c>
      <c r="F374" s="727">
        <v>1.835</v>
      </c>
      <c r="H374" s="728">
        <v>42249</v>
      </c>
      <c r="I374" s="727">
        <v>2.569</v>
      </c>
      <c r="K374" s="728">
        <v>42249</v>
      </c>
      <c r="L374" s="727">
        <v>3.0470000000000002</v>
      </c>
      <c r="O374" s="728">
        <v>42230</v>
      </c>
      <c r="P374" s="727">
        <v>2198.2199999999998</v>
      </c>
      <c r="R374" s="728">
        <v>42230</v>
      </c>
      <c r="S374" s="727">
        <v>17477.400000000001</v>
      </c>
      <c r="U374" s="728">
        <v>41851</v>
      </c>
      <c r="V374" s="727">
        <v>9407.48</v>
      </c>
      <c r="X374" s="728">
        <v>41852</v>
      </c>
      <c r="Y374" s="727">
        <v>20362.41</v>
      </c>
      <c r="AA374" s="728">
        <v>41859</v>
      </c>
      <c r="AB374" s="727">
        <v>4147.8100000000004</v>
      </c>
      <c r="AD374" s="728">
        <v>41834</v>
      </c>
      <c r="AE374" s="727">
        <v>15296.82</v>
      </c>
      <c r="AG374" s="728">
        <v>41073</v>
      </c>
      <c r="AH374" s="727">
        <v>5.12</v>
      </c>
      <c r="AJ374" s="728">
        <v>41074</v>
      </c>
      <c r="AK374" s="727">
        <v>0.66300000000000003</v>
      </c>
      <c r="AM374" s="728">
        <v>41073</v>
      </c>
      <c r="AN374" s="727">
        <v>0.46784999999999999</v>
      </c>
      <c r="AP374" s="728">
        <v>41073</v>
      </c>
      <c r="AQ374" s="727">
        <v>9.0829999999999994E-2</v>
      </c>
      <c r="AS374" s="728">
        <v>42247</v>
      </c>
      <c r="AT374" s="727">
        <v>1134.93</v>
      </c>
      <c r="AV374" s="728">
        <v>42247</v>
      </c>
      <c r="AW374" s="727">
        <v>63.17</v>
      </c>
      <c r="BL374" s="728"/>
      <c r="BM374" s="728"/>
      <c r="BN374" s="728"/>
      <c r="BO374" s="728"/>
      <c r="BP374" s="728"/>
      <c r="BS374" s="728"/>
      <c r="BV374" s="728"/>
      <c r="BY374" s="728"/>
      <c r="CB374" s="728"/>
      <c r="CE374" s="728"/>
      <c r="CH374" s="728"/>
      <c r="CK374" s="728"/>
      <c r="CO374" s="728"/>
      <c r="CV374" s="728"/>
      <c r="CY374" s="728"/>
      <c r="DB374" s="728"/>
      <c r="DE374" s="728"/>
      <c r="DH374" s="728"/>
      <c r="DK374" s="728"/>
      <c r="DN374" s="728"/>
      <c r="DQ374" s="728"/>
      <c r="DT374" s="728"/>
      <c r="DW374" s="728"/>
      <c r="DZ374" s="728"/>
      <c r="EC374" s="728"/>
      <c r="EF374" s="728"/>
      <c r="EI374" s="728"/>
    </row>
    <row r="375" spans="1:139">
      <c r="A375" s="727">
        <f t="shared" si="3"/>
        <v>119.50000000000003</v>
      </c>
      <c r="B375" s="727">
        <f t="shared" si="4"/>
        <v>46.900000000000034</v>
      </c>
      <c r="C375" s="727">
        <f t="shared" si="5"/>
        <v>72.599999999999994</v>
      </c>
      <c r="E375" s="728">
        <v>42244</v>
      </c>
      <c r="F375" s="727">
        <v>1.8159999999999998</v>
      </c>
      <c r="H375" s="728">
        <v>42248</v>
      </c>
      <c r="I375" s="727">
        <v>2.5419999999999998</v>
      </c>
      <c r="K375" s="728">
        <v>42248</v>
      </c>
      <c r="L375" s="727">
        <v>3.0110000000000001</v>
      </c>
      <c r="O375" s="728">
        <v>42229</v>
      </c>
      <c r="P375" s="727">
        <v>2224.7399999999998</v>
      </c>
      <c r="R375" s="728">
        <v>42229</v>
      </c>
      <c r="S375" s="727">
        <v>17408.25</v>
      </c>
      <c r="U375" s="728">
        <v>41850</v>
      </c>
      <c r="V375" s="727">
        <v>9593.68</v>
      </c>
      <c r="X375" s="728">
        <v>41851</v>
      </c>
      <c r="Y375" s="727">
        <v>20570.8</v>
      </c>
      <c r="AA375" s="728">
        <v>41858</v>
      </c>
      <c r="AB375" s="727">
        <v>4149.83</v>
      </c>
      <c r="AD375" s="728">
        <v>41831</v>
      </c>
      <c r="AE375" s="727">
        <v>15164.04</v>
      </c>
      <c r="AG375" s="728">
        <v>41072</v>
      </c>
      <c r="AH375" s="727">
        <v>5.1100000000000003</v>
      </c>
      <c r="AJ375" s="728">
        <v>41073</v>
      </c>
      <c r="AK375" s="727">
        <v>0.66200000000000003</v>
      </c>
      <c r="AM375" s="728">
        <v>41072</v>
      </c>
      <c r="AN375" s="727">
        <v>0.46784999999999999</v>
      </c>
      <c r="AP375" s="728">
        <v>41072</v>
      </c>
      <c r="AQ375" s="727">
        <v>9.0829999999999994E-2</v>
      </c>
      <c r="AS375" s="728">
        <v>42244</v>
      </c>
      <c r="AT375" s="727">
        <v>1133.5999999999999</v>
      </c>
      <c r="AV375" s="728">
        <v>42244</v>
      </c>
      <c r="AW375" s="727">
        <v>59.89</v>
      </c>
      <c r="BL375" s="728"/>
      <c r="BM375" s="728"/>
      <c r="BN375" s="728"/>
      <c r="BO375" s="728"/>
      <c r="BP375" s="728"/>
      <c r="BS375" s="728"/>
      <c r="BV375" s="728"/>
      <c r="BY375" s="728"/>
      <c r="CB375" s="728"/>
      <c r="CE375" s="728"/>
      <c r="CH375" s="728"/>
      <c r="CK375" s="728"/>
      <c r="CO375" s="728"/>
      <c r="CV375" s="728"/>
      <c r="CY375" s="728"/>
      <c r="DB375" s="728"/>
      <c r="DE375" s="728"/>
      <c r="DH375" s="728"/>
      <c r="DK375" s="728"/>
      <c r="DN375" s="728"/>
      <c r="DQ375" s="728"/>
      <c r="DT375" s="728"/>
      <c r="DW375" s="728"/>
      <c r="DZ375" s="728"/>
      <c r="EC375" s="728"/>
      <c r="EF375" s="728"/>
      <c r="EI375" s="728"/>
    </row>
    <row r="376" spans="1:139">
      <c r="A376" s="727">
        <f t="shared" si="3"/>
        <v>113.09999999999998</v>
      </c>
      <c r="B376" s="727">
        <f t="shared" si="4"/>
        <v>46.099999999999987</v>
      </c>
      <c r="C376" s="727">
        <f t="shared" si="5"/>
        <v>67</v>
      </c>
      <c r="E376" s="728">
        <v>42243</v>
      </c>
      <c r="F376" s="727">
        <v>1.83</v>
      </c>
      <c r="H376" s="728">
        <v>42247</v>
      </c>
      <c r="I376" s="727">
        <v>2.5</v>
      </c>
      <c r="K376" s="728">
        <v>42247</v>
      </c>
      <c r="L376" s="727">
        <v>2.9609999999999999</v>
      </c>
      <c r="O376" s="728">
        <v>42228</v>
      </c>
      <c r="P376" s="727">
        <v>2200.08</v>
      </c>
      <c r="R376" s="728">
        <v>42228</v>
      </c>
      <c r="S376" s="727">
        <v>17402.509999999998</v>
      </c>
      <c r="U376" s="728">
        <v>41849</v>
      </c>
      <c r="V376" s="727">
        <v>9653.6299999999992</v>
      </c>
      <c r="X376" s="728">
        <v>41850</v>
      </c>
      <c r="Y376" s="727">
        <v>20887.53</v>
      </c>
      <c r="AA376" s="728">
        <v>41857</v>
      </c>
      <c r="AB376" s="727">
        <v>4207.1400000000003</v>
      </c>
      <c r="AD376" s="728">
        <v>41830</v>
      </c>
      <c r="AE376" s="727">
        <v>15216.47</v>
      </c>
      <c r="AG376" s="728">
        <v>41071</v>
      </c>
      <c r="AH376" s="727">
        <v>5.12</v>
      </c>
      <c r="AJ376" s="728">
        <v>41072</v>
      </c>
      <c r="AK376" s="727">
        <v>0.66100000000000003</v>
      </c>
      <c r="AM376" s="728">
        <v>41071</v>
      </c>
      <c r="AN376" s="727">
        <v>0.46784999999999999</v>
      </c>
      <c r="AP376" s="728">
        <v>41071</v>
      </c>
      <c r="AQ376" s="727">
        <v>9.1670000000000001E-2</v>
      </c>
      <c r="AS376" s="728">
        <v>42243</v>
      </c>
      <c r="AT376" s="727">
        <v>1125</v>
      </c>
      <c r="AV376" s="728">
        <v>42243</v>
      </c>
      <c r="AW376" s="727">
        <v>57.66</v>
      </c>
      <c r="BL376" s="728"/>
      <c r="BM376" s="728"/>
      <c r="BN376" s="728"/>
      <c r="BO376" s="728"/>
      <c r="BP376" s="728"/>
      <c r="BS376" s="728"/>
      <c r="BV376" s="728"/>
      <c r="BY376" s="728"/>
      <c r="CB376" s="728"/>
      <c r="CE376" s="728"/>
      <c r="CH376" s="728"/>
      <c r="CK376" s="728"/>
      <c r="CO376" s="728"/>
      <c r="CV376" s="728"/>
      <c r="CY376" s="728"/>
      <c r="DB376" s="728"/>
      <c r="DE376" s="728"/>
      <c r="DH376" s="728"/>
      <c r="DK376" s="728"/>
      <c r="DN376" s="728"/>
      <c r="DQ376" s="728"/>
      <c r="DT376" s="728"/>
      <c r="DW376" s="728"/>
      <c r="DZ376" s="728"/>
      <c r="EC376" s="728"/>
      <c r="EF376" s="728"/>
      <c r="EI376" s="728"/>
    </row>
    <row r="377" spans="1:139">
      <c r="A377" s="727">
        <f t="shared" si="3"/>
        <v>107.00000000000003</v>
      </c>
      <c r="B377" s="727">
        <f t="shared" si="4"/>
        <v>47.000000000000021</v>
      </c>
      <c r="C377" s="727">
        <f t="shared" si="5"/>
        <v>60.000000000000007</v>
      </c>
      <c r="E377" s="728">
        <v>42242</v>
      </c>
      <c r="F377" s="727">
        <v>1.8359999999999999</v>
      </c>
      <c r="H377" s="728">
        <v>42244</v>
      </c>
      <c r="I377" s="727">
        <v>2.4359999999999999</v>
      </c>
      <c r="K377" s="728">
        <v>42244</v>
      </c>
      <c r="L377" s="727">
        <v>2.9060000000000001</v>
      </c>
      <c r="O377" s="728">
        <v>42227</v>
      </c>
      <c r="P377" s="727">
        <v>2219.5700000000002</v>
      </c>
      <c r="R377" s="728">
        <v>42227</v>
      </c>
      <c r="S377" s="727">
        <v>17402.84</v>
      </c>
      <c r="U377" s="728">
        <v>41848</v>
      </c>
      <c r="V377" s="727">
        <v>9598.17</v>
      </c>
      <c r="X377" s="728">
        <v>41849</v>
      </c>
      <c r="Y377" s="727">
        <v>21085.119999999999</v>
      </c>
      <c r="AA377" s="728">
        <v>41856</v>
      </c>
      <c r="AB377" s="727">
        <v>4232.88</v>
      </c>
      <c r="AD377" s="728">
        <v>41829</v>
      </c>
      <c r="AE377" s="727">
        <v>15302.65</v>
      </c>
      <c r="AG377" s="728">
        <v>41068</v>
      </c>
      <c r="AH377" s="727">
        <v>5.12</v>
      </c>
      <c r="AJ377" s="728">
        <v>41071</v>
      </c>
      <c r="AK377" s="727">
        <v>0.66100000000000003</v>
      </c>
      <c r="AM377" s="728">
        <v>41068</v>
      </c>
      <c r="AN377" s="727">
        <v>0.46784999999999999</v>
      </c>
      <c r="AP377" s="728">
        <v>41068</v>
      </c>
      <c r="AQ377" s="727">
        <v>9.1670000000000001E-2</v>
      </c>
      <c r="AS377" s="728">
        <v>42242</v>
      </c>
      <c r="AT377" s="727">
        <v>1125.26</v>
      </c>
      <c r="AV377" s="728">
        <v>42242</v>
      </c>
      <c r="AW377" s="727">
        <v>53.65</v>
      </c>
      <c r="BL377" s="728"/>
      <c r="BM377" s="728"/>
      <c r="BN377" s="728"/>
      <c r="BO377" s="728"/>
      <c r="BP377" s="728"/>
      <c r="BS377" s="728"/>
      <c r="BV377" s="728"/>
      <c r="BY377" s="728"/>
      <c r="CB377" s="728"/>
      <c r="CE377" s="728"/>
      <c r="CH377" s="728"/>
      <c r="CK377" s="728"/>
      <c r="CO377" s="728"/>
      <c r="CV377" s="728"/>
      <c r="CY377" s="728"/>
      <c r="DB377" s="728"/>
      <c r="DE377" s="728"/>
      <c r="DH377" s="728"/>
      <c r="DK377" s="728"/>
      <c r="DN377" s="728"/>
      <c r="DQ377" s="728"/>
      <c r="DT377" s="728"/>
      <c r="DW377" s="728"/>
      <c r="DZ377" s="728"/>
      <c r="EC377" s="728"/>
      <c r="EF377" s="728"/>
      <c r="EI377" s="728"/>
    </row>
    <row r="378" spans="1:139">
      <c r="A378" s="727">
        <f t="shared" si="3"/>
        <v>110.30000000000003</v>
      </c>
      <c r="B378" s="727">
        <f t="shared" si="4"/>
        <v>48.000000000000043</v>
      </c>
      <c r="C378" s="727">
        <f t="shared" si="5"/>
        <v>62.299999999999976</v>
      </c>
      <c r="E378" s="728">
        <v>42241</v>
      </c>
      <c r="F378" s="727">
        <v>1.847</v>
      </c>
      <c r="H378" s="728">
        <v>42243</v>
      </c>
      <c r="I378" s="727">
        <v>2.4699999999999998</v>
      </c>
      <c r="K378" s="728">
        <v>42243</v>
      </c>
      <c r="L378" s="727">
        <v>2.95</v>
      </c>
      <c r="O378" s="728">
        <v>42226</v>
      </c>
      <c r="P378" s="727">
        <v>2222.25</v>
      </c>
      <c r="R378" s="728">
        <v>42226</v>
      </c>
      <c r="S378" s="727">
        <v>17615.169999999998</v>
      </c>
      <c r="U378" s="728">
        <v>41845</v>
      </c>
      <c r="V378" s="727">
        <v>9644.01</v>
      </c>
      <c r="X378" s="728">
        <v>41848</v>
      </c>
      <c r="Y378" s="727">
        <v>20939.080000000002</v>
      </c>
      <c r="AA378" s="728">
        <v>41855</v>
      </c>
      <c r="AB378" s="727">
        <v>4217.22</v>
      </c>
      <c r="AD378" s="728">
        <v>41828</v>
      </c>
      <c r="AE378" s="727">
        <v>15314.41</v>
      </c>
      <c r="AG378" s="728">
        <v>41066</v>
      </c>
      <c r="AH378" s="727">
        <v>5.12</v>
      </c>
      <c r="AJ378" s="728">
        <v>41068</v>
      </c>
      <c r="AK378" s="727">
        <v>0.66300000000000003</v>
      </c>
      <c r="AM378" s="728">
        <v>41067</v>
      </c>
      <c r="AN378" s="727">
        <v>0.46784999999999999</v>
      </c>
      <c r="AP378" s="728">
        <v>41067</v>
      </c>
      <c r="AQ378" s="727">
        <v>9.1670000000000001E-2</v>
      </c>
      <c r="AS378" s="728">
        <v>42241</v>
      </c>
      <c r="AT378" s="727">
        <v>1140.49</v>
      </c>
      <c r="AV378" s="728">
        <v>42241</v>
      </c>
      <c r="AW378" s="727">
        <v>53.64</v>
      </c>
      <c r="BL378" s="728"/>
      <c r="BM378" s="728"/>
      <c r="BN378" s="728"/>
      <c r="BO378" s="728"/>
      <c r="BP378" s="728"/>
      <c r="BS378" s="728"/>
      <c r="BV378" s="728"/>
      <c r="BY378" s="728"/>
      <c r="CB378" s="728"/>
      <c r="CE378" s="728"/>
      <c r="CH378" s="728"/>
      <c r="CK378" s="728"/>
      <c r="CO378" s="728"/>
      <c r="CV378" s="728"/>
      <c r="CY378" s="728"/>
      <c r="DB378" s="728"/>
      <c r="DE378" s="728"/>
      <c r="DH378" s="728"/>
      <c r="DK378" s="728"/>
      <c r="DN378" s="728"/>
      <c r="DQ378" s="728"/>
      <c r="DT378" s="728"/>
      <c r="DW378" s="728"/>
      <c r="DZ378" s="728"/>
      <c r="EC378" s="728"/>
      <c r="EF378" s="728"/>
      <c r="EI378" s="728"/>
    </row>
    <row r="379" spans="1:139">
      <c r="A379" s="727">
        <f t="shared" si="3"/>
        <v>112.29999999999998</v>
      </c>
      <c r="B379" s="727">
        <f t="shared" si="4"/>
        <v>47.599999999999994</v>
      </c>
      <c r="C379" s="727">
        <f t="shared" si="5"/>
        <v>64.699999999999974</v>
      </c>
      <c r="E379" s="728">
        <v>42240</v>
      </c>
      <c r="F379" s="727">
        <v>1.8220000000000001</v>
      </c>
      <c r="H379" s="728">
        <v>42242</v>
      </c>
      <c r="I379" s="727">
        <v>2.4689999999999999</v>
      </c>
      <c r="K379" s="728">
        <v>42242</v>
      </c>
      <c r="L379" s="727">
        <v>2.9449999999999998</v>
      </c>
      <c r="O379" s="728">
        <v>42223</v>
      </c>
      <c r="P379" s="727">
        <v>2196.7800000000002</v>
      </c>
      <c r="R379" s="728">
        <v>42223</v>
      </c>
      <c r="S379" s="727">
        <v>17373.38</v>
      </c>
      <c r="U379" s="728">
        <v>41844</v>
      </c>
      <c r="V379" s="727">
        <v>9794.06</v>
      </c>
      <c r="X379" s="728">
        <v>41845</v>
      </c>
      <c r="Y379" s="727">
        <v>21063.31</v>
      </c>
      <c r="AA379" s="728">
        <v>41852</v>
      </c>
      <c r="AB379" s="727">
        <v>4202.78</v>
      </c>
      <c r="AD379" s="728">
        <v>41827</v>
      </c>
      <c r="AE379" s="727">
        <v>15379.44</v>
      </c>
      <c r="AG379" s="728">
        <v>41065</v>
      </c>
      <c r="AH379" s="727">
        <v>5.12</v>
      </c>
      <c r="AJ379" s="728">
        <v>41067</v>
      </c>
      <c r="AK379" s="727">
        <v>0.66300000000000003</v>
      </c>
      <c r="AM379" s="728">
        <v>41066</v>
      </c>
      <c r="AN379" s="727">
        <v>0.46784999999999999</v>
      </c>
      <c r="AP379" s="728">
        <v>41066</v>
      </c>
      <c r="AQ379" s="727">
        <v>9.1670000000000001E-2</v>
      </c>
      <c r="AS379" s="728">
        <v>42240</v>
      </c>
      <c r="AT379" s="727">
        <v>1155.1099999999999</v>
      </c>
      <c r="AV379" s="728">
        <v>42240</v>
      </c>
      <c r="AW379" s="727">
        <v>53.02</v>
      </c>
      <c r="BL379" s="728"/>
      <c r="BM379" s="728"/>
      <c r="BN379" s="728"/>
      <c r="BO379" s="728"/>
      <c r="BP379" s="728"/>
      <c r="BS379" s="728"/>
      <c r="BV379" s="728"/>
      <c r="BY379" s="728"/>
      <c r="CB379" s="728"/>
      <c r="CE379" s="728"/>
      <c r="CH379" s="728"/>
      <c r="CK379" s="728"/>
      <c r="CO379" s="728"/>
      <c r="CV379" s="728"/>
      <c r="CY379" s="728"/>
      <c r="DB379" s="728"/>
      <c r="DE379" s="728"/>
      <c r="DH379" s="728"/>
      <c r="DK379" s="728"/>
      <c r="DN379" s="728"/>
      <c r="DQ379" s="728"/>
      <c r="DT379" s="728"/>
      <c r="DW379" s="728"/>
      <c r="DZ379" s="728"/>
      <c r="EC379" s="728"/>
      <c r="EF379" s="728"/>
      <c r="EI379" s="728"/>
    </row>
    <row r="380" spans="1:139">
      <c r="A380" s="727">
        <f t="shared" ref="A380:A443" si="6">(L380-F380)*100</f>
        <v>122.80000000000003</v>
      </c>
      <c r="B380" s="727">
        <f t="shared" ref="B380:B443" si="7">(L380-I380)*100</f>
        <v>46.200000000000017</v>
      </c>
      <c r="C380" s="727">
        <f t="shared" ref="C380:C443" si="8">(I380-F380)*100</f>
        <v>76.599999999999994</v>
      </c>
      <c r="E380" s="728">
        <v>42237</v>
      </c>
      <c r="F380" s="727">
        <v>1.754</v>
      </c>
      <c r="H380" s="728">
        <v>42241</v>
      </c>
      <c r="I380" s="727">
        <v>2.52</v>
      </c>
      <c r="K380" s="728">
        <v>42241</v>
      </c>
      <c r="L380" s="727">
        <v>2.9820000000000002</v>
      </c>
      <c r="O380" s="728">
        <v>42222</v>
      </c>
      <c r="P380" s="727">
        <v>2196.2199999999998</v>
      </c>
      <c r="R380" s="728">
        <v>42222</v>
      </c>
      <c r="S380" s="727">
        <v>17419.75</v>
      </c>
      <c r="U380" s="728">
        <v>41843</v>
      </c>
      <c r="V380" s="727">
        <v>9753.56</v>
      </c>
      <c r="X380" s="728">
        <v>41844</v>
      </c>
      <c r="Y380" s="727">
        <v>21255.599999999999</v>
      </c>
      <c r="AA380" s="728">
        <v>41851</v>
      </c>
      <c r="AB380" s="727">
        <v>4246.1400000000003</v>
      </c>
      <c r="AD380" s="728">
        <v>41824</v>
      </c>
      <c r="AE380" s="727">
        <v>15437.13</v>
      </c>
      <c r="AG380" s="728">
        <v>41064</v>
      </c>
      <c r="AH380" s="727">
        <v>5.1100000000000003</v>
      </c>
      <c r="AJ380" s="728">
        <v>41066</v>
      </c>
      <c r="AK380" s="727">
        <v>0.66300000000000003</v>
      </c>
      <c r="AM380" s="728">
        <v>41061</v>
      </c>
      <c r="AN380" s="727">
        <v>0.46784999999999999</v>
      </c>
      <c r="AP380" s="728">
        <v>41061</v>
      </c>
      <c r="AQ380" s="727">
        <v>9.5829999999999999E-2</v>
      </c>
      <c r="AS380" s="728">
        <v>42237</v>
      </c>
      <c r="AT380" s="727">
        <v>1160.77</v>
      </c>
      <c r="AV380" s="728">
        <v>42237</v>
      </c>
      <c r="AW380" s="727">
        <v>55.27</v>
      </c>
      <c r="BL380" s="728"/>
      <c r="BM380" s="728"/>
      <c r="BN380" s="728"/>
      <c r="BO380" s="728"/>
      <c r="BP380" s="728"/>
      <c r="BS380" s="728"/>
      <c r="BV380" s="728"/>
      <c r="BY380" s="728"/>
      <c r="CB380" s="728"/>
      <c r="CE380" s="728"/>
      <c r="CH380" s="728"/>
      <c r="CK380" s="728"/>
      <c r="CO380" s="728"/>
      <c r="CV380" s="728"/>
      <c r="CY380" s="728"/>
      <c r="DB380" s="728"/>
      <c r="DE380" s="728"/>
      <c r="DH380" s="728"/>
      <c r="DK380" s="728"/>
      <c r="DN380" s="728"/>
      <c r="DQ380" s="728"/>
      <c r="DT380" s="728"/>
      <c r="DW380" s="728"/>
      <c r="DZ380" s="728"/>
      <c r="EC380" s="728"/>
      <c r="EF380" s="728"/>
      <c r="EI380" s="728"/>
    </row>
    <row r="381" spans="1:139">
      <c r="A381" s="727">
        <f t="shared" si="6"/>
        <v>112.20000000000003</v>
      </c>
      <c r="B381" s="727">
        <f t="shared" si="7"/>
        <v>45.800000000000018</v>
      </c>
      <c r="C381" s="727">
        <f t="shared" si="8"/>
        <v>66.40000000000002</v>
      </c>
      <c r="E381" s="728">
        <v>42236</v>
      </c>
      <c r="F381" s="727">
        <v>1.7429999999999999</v>
      </c>
      <c r="H381" s="728">
        <v>42240</v>
      </c>
      <c r="I381" s="727">
        <v>2.407</v>
      </c>
      <c r="K381" s="728">
        <v>42240</v>
      </c>
      <c r="L381" s="727">
        <v>2.8650000000000002</v>
      </c>
      <c r="O381" s="728">
        <v>42221</v>
      </c>
      <c r="P381" s="727">
        <v>2258.62</v>
      </c>
      <c r="R381" s="728">
        <v>42221</v>
      </c>
      <c r="S381" s="727">
        <v>17540.47</v>
      </c>
      <c r="U381" s="728">
        <v>41842</v>
      </c>
      <c r="V381" s="727">
        <v>9734.33</v>
      </c>
      <c r="X381" s="728">
        <v>41843</v>
      </c>
      <c r="Y381" s="727">
        <v>20831.259999999998</v>
      </c>
      <c r="AA381" s="728">
        <v>41850</v>
      </c>
      <c r="AB381" s="727">
        <v>4312.3</v>
      </c>
      <c r="AD381" s="728">
        <v>41823</v>
      </c>
      <c r="AE381" s="727">
        <v>15348.29</v>
      </c>
      <c r="AG381" s="728">
        <v>41061</v>
      </c>
      <c r="AH381" s="727">
        <v>5.1100000000000003</v>
      </c>
      <c r="AJ381" s="728">
        <v>41065</v>
      </c>
      <c r="AK381" s="727">
        <v>0.66300000000000003</v>
      </c>
      <c r="AM381" s="728">
        <v>41060</v>
      </c>
      <c r="AN381" s="727">
        <v>0.46684999999999999</v>
      </c>
      <c r="AP381" s="728">
        <v>41060</v>
      </c>
      <c r="AQ381" s="727">
        <v>9.7500000000000003E-2</v>
      </c>
      <c r="AS381" s="728">
        <v>42236</v>
      </c>
      <c r="AT381" s="727">
        <v>1152.2</v>
      </c>
      <c r="AV381" s="728">
        <v>42236</v>
      </c>
      <c r="AW381" s="727">
        <v>56.6</v>
      </c>
      <c r="BL381" s="728"/>
      <c r="BM381" s="728"/>
      <c r="BN381" s="728"/>
      <c r="BO381" s="728"/>
      <c r="BP381" s="728"/>
      <c r="BS381" s="728"/>
      <c r="BV381" s="728"/>
      <c r="BY381" s="728"/>
      <c r="CB381" s="728"/>
      <c r="CE381" s="728"/>
      <c r="CH381" s="728"/>
      <c r="CK381" s="728"/>
      <c r="CO381" s="728"/>
      <c r="CV381" s="728"/>
      <c r="CY381" s="728"/>
      <c r="DB381" s="728"/>
      <c r="DE381" s="728"/>
      <c r="DH381" s="728"/>
      <c r="DK381" s="728"/>
      <c r="DN381" s="728"/>
      <c r="DQ381" s="728"/>
      <c r="DT381" s="728"/>
      <c r="DW381" s="728"/>
      <c r="DZ381" s="728"/>
      <c r="EC381" s="728"/>
      <c r="EF381" s="728"/>
      <c r="EI381" s="728"/>
    </row>
    <row r="382" spans="1:139">
      <c r="A382" s="727">
        <f t="shared" si="6"/>
        <v>95.199999999999989</v>
      </c>
      <c r="B382" s="727">
        <f t="shared" si="7"/>
        <v>44.899999999999984</v>
      </c>
      <c r="C382" s="727">
        <f t="shared" si="8"/>
        <v>50.300000000000011</v>
      </c>
      <c r="E382" s="728">
        <v>42235</v>
      </c>
      <c r="F382" s="727">
        <v>1.7709999999999999</v>
      </c>
      <c r="H382" s="728">
        <v>42237</v>
      </c>
      <c r="I382" s="727">
        <v>2.274</v>
      </c>
      <c r="K382" s="728">
        <v>42237</v>
      </c>
      <c r="L382" s="727">
        <v>2.7229999999999999</v>
      </c>
      <c r="O382" s="728">
        <v>42220</v>
      </c>
      <c r="P382" s="727">
        <v>2227.98</v>
      </c>
      <c r="R382" s="728">
        <v>42220</v>
      </c>
      <c r="S382" s="727">
        <v>17550.689999999999</v>
      </c>
      <c r="U382" s="728">
        <v>41841</v>
      </c>
      <c r="V382" s="727">
        <v>9612.0499999999993</v>
      </c>
      <c r="X382" s="728">
        <v>41842</v>
      </c>
      <c r="Y382" s="727">
        <v>20873.5</v>
      </c>
      <c r="AA382" s="728">
        <v>41849</v>
      </c>
      <c r="AB382" s="727">
        <v>4365.58</v>
      </c>
      <c r="AD382" s="728">
        <v>41822</v>
      </c>
      <c r="AE382" s="727">
        <v>15369.97</v>
      </c>
      <c r="AG382" s="728">
        <v>41060</v>
      </c>
      <c r="AH382" s="727">
        <v>5.1100000000000003</v>
      </c>
      <c r="AJ382" s="728">
        <v>41064</v>
      </c>
      <c r="AK382" s="727">
        <v>0.66400000000000003</v>
      </c>
      <c r="AM382" s="728">
        <v>41059</v>
      </c>
      <c r="AN382" s="727">
        <v>0.46684999999999999</v>
      </c>
      <c r="AP382" s="728">
        <v>41059</v>
      </c>
      <c r="AQ382" s="727">
        <v>0.10083</v>
      </c>
      <c r="AS382" s="728">
        <v>42235</v>
      </c>
      <c r="AT382" s="727">
        <v>1133.8800000000001</v>
      </c>
      <c r="AV382" s="728">
        <v>42235</v>
      </c>
      <c r="AW382" s="727">
        <v>57.44</v>
      </c>
      <c r="BL382" s="728"/>
      <c r="BM382" s="728"/>
      <c r="BN382" s="728"/>
      <c r="BO382" s="728"/>
      <c r="BP382" s="728"/>
      <c r="BS382" s="728"/>
      <c r="BV382" s="728"/>
      <c r="BY382" s="728"/>
      <c r="CB382" s="728"/>
      <c r="CE382" s="728"/>
      <c r="CH382" s="728"/>
      <c r="CK382" s="728"/>
      <c r="CO382" s="728"/>
      <c r="CV382" s="728"/>
      <c r="CY382" s="728"/>
      <c r="DB382" s="728"/>
      <c r="DE382" s="728"/>
      <c r="DH382" s="728"/>
      <c r="DK382" s="728"/>
      <c r="DN382" s="728"/>
      <c r="DQ382" s="728"/>
      <c r="DT382" s="728"/>
      <c r="DW382" s="728"/>
      <c r="DZ382" s="728"/>
      <c r="EC382" s="728"/>
      <c r="EF382" s="728"/>
      <c r="EI382" s="728"/>
    </row>
    <row r="383" spans="1:139">
      <c r="A383" s="727">
        <f t="shared" si="6"/>
        <v>91.499999999999986</v>
      </c>
      <c r="B383" s="727">
        <f t="shared" si="7"/>
        <v>45.499999999999964</v>
      </c>
      <c r="C383" s="727">
        <f t="shared" si="8"/>
        <v>46.000000000000021</v>
      </c>
      <c r="E383" s="728">
        <v>42234</v>
      </c>
      <c r="F383" s="727">
        <v>1.788</v>
      </c>
      <c r="H383" s="728">
        <v>42236</v>
      </c>
      <c r="I383" s="727">
        <v>2.2480000000000002</v>
      </c>
      <c r="K383" s="728">
        <v>42236</v>
      </c>
      <c r="L383" s="727">
        <v>2.7029999999999998</v>
      </c>
      <c r="O383" s="728">
        <v>42219</v>
      </c>
      <c r="P383" s="727">
        <v>2230.2800000000002</v>
      </c>
      <c r="R383" s="728">
        <v>42219</v>
      </c>
      <c r="S383" s="727">
        <v>17598.2</v>
      </c>
      <c r="U383" s="728">
        <v>41838</v>
      </c>
      <c r="V383" s="727">
        <v>9720.02</v>
      </c>
      <c r="X383" s="728">
        <v>41841</v>
      </c>
      <c r="Y383" s="727">
        <v>20431.2</v>
      </c>
      <c r="AA383" s="728">
        <v>41848</v>
      </c>
      <c r="AB383" s="727">
        <v>4344.7700000000004</v>
      </c>
      <c r="AD383" s="728">
        <v>41821</v>
      </c>
      <c r="AE383" s="727">
        <v>15326.2</v>
      </c>
      <c r="AG383" s="728">
        <v>41059</v>
      </c>
      <c r="AH383" s="727">
        <v>5.0999999999999996</v>
      </c>
      <c r="AJ383" s="728">
        <v>41061</v>
      </c>
      <c r="AK383" s="727">
        <v>0.66500000000000004</v>
      </c>
      <c r="AM383" s="728">
        <v>41058</v>
      </c>
      <c r="AN383" s="727">
        <v>0.46684999999999999</v>
      </c>
      <c r="AP383" s="728">
        <v>41058</v>
      </c>
      <c r="AQ383" s="727">
        <v>0.10833</v>
      </c>
      <c r="AS383" s="728">
        <v>42234</v>
      </c>
      <c r="AT383" s="727">
        <v>1117.71</v>
      </c>
      <c r="AV383" s="728">
        <v>42234</v>
      </c>
      <c r="AW383" s="727">
        <v>59.03</v>
      </c>
      <c r="BL383" s="728"/>
      <c r="BM383" s="728"/>
      <c r="BN383" s="728"/>
      <c r="BO383" s="728"/>
      <c r="BP383" s="728"/>
      <c r="BS383" s="728"/>
      <c r="BV383" s="728"/>
      <c r="BY383" s="728"/>
      <c r="CB383" s="728"/>
      <c r="CE383" s="728"/>
      <c r="CH383" s="728"/>
      <c r="CK383" s="728"/>
      <c r="CO383" s="728"/>
      <c r="CV383" s="728"/>
      <c r="CY383" s="728"/>
      <c r="DB383" s="728"/>
      <c r="DE383" s="728"/>
      <c r="DH383" s="728"/>
      <c r="DK383" s="728"/>
      <c r="DN383" s="728"/>
      <c r="DQ383" s="728"/>
      <c r="DT383" s="728"/>
      <c r="DW383" s="728"/>
      <c r="DZ383" s="728"/>
      <c r="EC383" s="728"/>
      <c r="EF383" s="728"/>
      <c r="EI383" s="728"/>
    </row>
    <row r="384" spans="1:139">
      <c r="A384" s="727">
        <f t="shared" si="6"/>
        <v>94.9</v>
      </c>
      <c r="B384" s="727">
        <f t="shared" si="7"/>
        <v>44.900000000000027</v>
      </c>
      <c r="C384" s="727">
        <f t="shared" si="8"/>
        <v>49.999999999999979</v>
      </c>
      <c r="E384" s="728">
        <v>42233</v>
      </c>
      <c r="F384" s="727">
        <v>1.796</v>
      </c>
      <c r="H384" s="728">
        <v>42235</v>
      </c>
      <c r="I384" s="727">
        <v>2.2959999999999998</v>
      </c>
      <c r="K384" s="728">
        <v>42235</v>
      </c>
      <c r="L384" s="727">
        <v>2.7450000000000001</v>
      </c>
      <c r="O384" s="728">
        <v>42216</v>
      </c>
      <c r="P384" s="727">
        <v>2227.5100000000002</v>
      </c>
      <c r="R384" s="728">
        <v>42216</v>
      </c>
      <c r="S384" s="727">
        <v>17689.86</v>
      </c>
      <c r="U384" s="728">
        <v>41837</v>
      </c>
      <c r="V384" s="727">
        <v>9753.8799999999992</v>
      </c>
      <c r="X384" s="728">
        <v>41838</v>
      </c>
      <c r="Y384" s="727">
        <v>20737.12</v>
      </c>
      <c r="AA384" s="728">
        <v>41845</v>
      </c>
      <c r="AB384" s="727">
        <v>4330.55</v>
      </c>
      <c r="AD384" s="728">
        <v>41820</v>
      </c>
      <c r="AE384" s="727">
        <v>15162.1</v>
      </c>
      <c r="AG384" s="728">
        <v>41058</v>
      </c>
      <c r="AH384" s="727">
        <v>5.09</v>
      </c>
      <c r="AJ384" s="728">
        <v>41060</v>
      </c>
      <c r="AK384" s="727">
        <v>0.66800000000000004</v>
      </c>
      <c r="AM384" s="728">
        <v>41057</v>
      </c>
      <c r="AN384" s="727">
        <v>0.46684999999999999</v>
      </c>
      <c r="AP384" s="728">
        <v>41057</v>
      </c>
      <c r="AQ384" s="727">
        <v>0.11333</v>
      </c>
      <c r="AS384" s="728">
        <v>42233</v>
      </c>
      <c r="AT384" s="727">
        <v>1117.7</v>
      </c>
      <c r="AV384" s="728">
        <v>42233</v>
      </c>
      <c r="AW384" s="727">
        <v>59.37</v>
      </c>
      <c r="BL384" s="728"/>
      <c r="BM384" s="728"/>
      <c r="BN384" s="728"/>
      <c r="BO384" s="728"/>
      <c r="BP384" s="728"/>
      <c r="BS384" s="728"/>
      <c r="BV384" s="728"/>
      <c r="BY384" s="728"/>
      <c r="CB384" s="728"/>
      <c r="CE384" s="728"/>
      <c r="CH384" s="728"/>
      <c r="CK384" s="728"/>
      <c r="CO384" s="728"/>
      <c r="CV384" s="728"/>
      <c r="CY384" s="728"/>
      <c r="DB384" s="728"/>
      <c r="DE384" s="728"/>
      <c r="DH384" s="728"/>
      <c r="DK384" s="728"/>
      <c r="DN384" s="728"/>
      <c r="DQ384" s="728"/>
      <c r="DT384" s="728"/>
      <c r="DW384" s="728"/>
      <c r="DZ384" s="728"/>
      <c r="EC384" s="728"/>
      <c r="EF384" s="728"/>
      <c r="EI384" s="728"/>
    </row>
    <row r="385" spans="1:139">
      <c r="A385" s="727">
        <f t="shared" si="6"/>
        <v>96.500000000000014</v>
      </c>
      <c r="B385" s="727">
        <f t="shared" si="7"/>
        <v>45.700000000000031</v>
      </c>
      <c r="C385" s="727">
        <f t="shared" si="8"/>
        <v>50.799999999999976</v>
      </c>
      <c r="E385" s="728">
        <v>42230</v>
      </c>
      <c r="F385" s="727">
        <v>1.796</v>
      </c>
      <c r="H385" s="728">
        <v>42234</v>
      </c>
      <c r="I385" s="727">
        <v>2.3039999999999998</v>
      </c>
      <c r="K385" s="728">
        <v>42234</v>
      </c>
      <c r="L385" s="727">
        <v>2.7610000000000001</v>
      </c>
      <c r="O385" s="728">
        <v>42215</v>
      </c>
      <c r="P385" s="727">
        <v>2188.92</v>
      </c>
      <c r="R385" s="728">
        <v>42215</v>
      </c>
      <c r="S385" s="727">
        <v>17745.98</v>
      </c>
      <c r="U385" s="728">
        <v>41836</v>
      </c>
      <c r="V385" s="727">
        <v>9859.27</v>
      </c>
      <c r="X385" s="728">
        <v>41837</v>
      </c>
      <c r="Y385" s="727">
        <v>20603.29</v>
      </c>
      <c r="AA385" s="728">
        <v>41844</v>
      </c>
      <c r="AB385" s="727">
        <v>4410.6499999999996</v>
      </c>
      <c r="AD385" s="728">
        <v>41817</v>
      </c>
      <c r="AE385" s="727">
        <v>15095</v>
      </c>
      <c r="AG385" s="728">
        <v>41057</v>
      </c>
      <c r="AH385" s="727">
        <v>5.0999999999999996</v>
      </c>
      <c r="AJ385" s="728">
        <v>41059</v>
      </c>
      <c r="AK385" s="727">
        <v>0.67100000000000004</v>
      </c>
      <c r="AM385" s="728">
        <v>41054</v>
      </c>
      <c r="AN385" s="727">
        <v>0.46684999999999999</v>
      </c>
      <c r="AP385" s="728">
        <v>41054</v>
      </c>
      <c r="AQ385" s="727">
        <v>0.11333</v>
      </c>
      <c r="AS385" s="728">
        <v>42230</v>
      </c>
      <c r="AT385" s="727">
        <v>1115.07</v>
      </c>
      <c r="AV385" s="728">
        <v>42230</v>
      </c>
      <c r="AW385" s="727">
        <v>59.52</v>
      </c>
      <c r="BL385" s="728"/>
      <c r="BM385" s="728"/>
      <c r="BN385" s="728"/>
      <c r="BO385" s="728"/>
      <c r="BP385" s="728"/>
      <c r="BS385" s="728"/>
      <c r="BV385" s="728"/>
      <c r="BY385" s="728"/>
      <c r="CB385" s="728"/>
      <c r="CE385" s="728"/>
      <c r="CH385" s="728"/>
      <c r="CK385" s="728"/>
      <c r="CO385" s="728"/>
      <c r="CV385" s="728"/>
      <c r="CY385" s="728"/>
      <c r="DB385" s="728"/>
      <c r="DE385" s="728"/>
      <c r="DH385" s="728"/>
      <c r="DK385" s="728"/>
      <c r="DN385" s="728"/>
      <c r="DQ385" s="728"/>
      <c r="DT385" s="728"/>
      <c r="DW385" s="728"/>
      <c r="DZ385" s="728"/>
      <c r="EC385" s="728"/>
      <c r="EF385" s="728"/>
      <c r="EI385" s="728"/>
    </row>
    <row r="386" spans="1:139">
      <c r="A386" s="727">
        <f t="shared" si="6"/>
        <v>95.299999999999983</v>
      </c>
      <c r="B386" s="727">
        <f t="shared" si="7"/>
        <v>47.299999999999983</v>
      </c>
      <c r="C386" s="727">
        <f t="shared" si="8"/>
        <v>48</v>
      </c>
      <c r="E386" s="728">
        <v>42229</v>
      </c>
      <c r="F386" s="727">
        <v>1.802</v>
      </c>
      <c r="H386" s="728">
        <v>42233</v>
      </c>
      <c r="I386" s="727">
        <v>2.282</v>
      </c>
      <c r="K386" s="728">
        <v>42233</v>
      </c>
      <c r="L386" s="727">
        <v>2.7549999999999999</v>
      </c>
      <c r="O386" s="728">
        <v>42214</v>
      </c>
      <c r="P386" s="727">
        <v>2212.02</v>
      </c>
      <c r="R386" s="728">
        <v>42214</v>
      </c>
      <c r="S386" s="727">
        <v>17751.39</v>
      </c>
      <c r="U386" s="728">
        <v>41835</v>
      </c>
      <c r="V386" s="727">
        <v>9719.41</v>
      </c>
      <c r="X386" s="728">
        <v>41836</v>
      </c>
      <c r="Y386" s="727">
        <v>21069.97</v>
      </c>
      <c r="AA386" s="728">
        <v>41843</v>
      </c>
      <c r="AB386" s="727">
        <v>4376.32</v>
      </c>
      <c r="AD386" s="728">
        <v>41816</v>
      </c>
      <c r="AE386" s="727">
        <v>15308.49</v>
      </c>
      <c r="AG386" s="728">
        <v>41054</v>
      </c>
      <c r="AH386" s="727">
        <v>5.09</v>
      </c>
      <c r="AJ386" s="728">
        <v>41058</v>
      </c>
      <c r="AK386" s="727">
        <v>0.67300000000000004</v>
      </c>
      <c r="AM386" s="728">
        <v>41053</v>
      </c>
      <c r="AN386" s="727">
        <v>0.46684999999999999</v>
      </c>
      <c r="AP386" s="728">
        <v>41053</v>
      </c>
      <c r="AQ386" s="727">
        <v>0.11333</v>
      </c>
      <c r="AS386" s="728">
        <v>42229</v>
      </c>
      <c r="AT386" s="727">
        <v>1115.0999999999999</v>
      </c>
      <c r="AV386" s="728">
        <v>42229</v>
      </c>
      <c r="AW386" s="727">
        <v>59.78</v>
      </c>
      <c r="BL386" s="728"/>
      <c r="BM386" s="728"/>
      <c r="BN386" s="728"/>
      <c r="BO386" s="728"/>
      <c r="BP386" s="728"/>
      <c r="BS386" s="728"/>
      <c r="BV386" s="728"/>
      <c r="BY386" s="728"/>
      <c r="CB386" s="728"/>
      <c r="CE386" s="728"/>
      <c r="CH386" s="728"/>
      <c r="CK386" s="728"/>
      <c r="CO386" s="728"/>
      <c r="CV386" s="728"/>
      <c r="CY386" s="728"/>
      <c r="DB386" s="728"/>
      <c r="DE386" s="728"/>
      <c r="DH386" s="728"/>
      <c r="DK386" s="728"/>
      <c r="DN386" s="728"/>
      <c r="DQ386" s="728"/>
      <c r="DT386" s="728"/>
      <c r="DW386" s="728"/>
      <c r="DZ386" s="728"/>
      <c r="EC386" s="728"/>
      <c r="EF386" s="728"/>
      <c r="EI386" s="728"/>
    </row>
    <row r="387" spans="1:139">
      <c r="A387" s="727">
        <f t="shared" si="6"/>
        <v>98.899999999999991</v>
      </c>
      <c r="B387" s="727">
        <f t="shared" si="7"/>
        <v>47.699999999999989</v>
      </c>
      <c r="C387" s="727">
        <f t="shared" si="8"/>
        <v>51.2</v>
      </c>
      <c r="E387" s="728">
        <v>42228</v>
      </c>
      <c r="F387" s="727">
        <v>1.794</v>
      </c>
      <c r="H387" s="728">
        <v>42230</v>
      </c>
      <c r="I387" s="727">
        <v>2.306</v>
      </c>
      <c r="K387" s="728">
        <v>42230</v>
      </c>
      <c r="L387" s="727">
        <v>2.7829999999999999</v>
      </c>
      <c r="O387" s="728">
        <v>42213</v>
      </c>
      <c r="P387" s="727">
        <v>2194.2399999999998</v>
      </c>
      <c r="R387" s="728">
        <v>42213</v>
      </c>
      <c r="S387" s="727">
        <v>17630.27</v>
      </c>
      <c r="U387" s="728">
        <v>41834</v>
      </c>
      <c r="V387" s="727">
        <v>9783.01</v>
      </c>
      <c r="X387" s="728">
        <v>41835</v>
      </c>
      <c r="Y387" s="727">
        <v>20422.95</v>
      </c>
      <c r="AA387" s="728">
        <v>41842</v>
      </c>
      <c r="AB387" s="727">
        <v>4369.5200000000004</v>
      </c>
      <c r="AD387" s="728">
        <v>41815</v>
      </c>
      <c r="AE387" s="727">
        <v>15266.61</v>
      </c>
      <c r="AG387" s="728">
        <v>41053</v>
      </c>
      <c r="AH387" s="727">
        <v>5.09</v>
      </c>
      <c r="AJ387" s="728">
        <v>41057</v>
      </c>
      <c r="AK387" s="727">
        <v>0.67300000000000004</v>
      </c>
      <c r="AM387" s="728">
        <v>41052</v>
      </c>
      <c r="AN387" s="727">
        <v>0.46684999999999999</v>
      </c>
      <c r="AP387" s="728">
        <v>41052</v>
      </c>
      <c r="AQ387" s="727">
        <v>0.11333</v>
      </c>
      <c r="AS387" s="728">
        <v>42228</v>
      </c>
      <c r="AT387" s="727">
        <v>1124.47</v>
      </c>
      <c r="AV387" s="728">
        <v>42228</v>
      </c>
      <c r="AW387" s="727">
        <v>59.97</v>
      </c>
      <c r="BL387" s="728"/>
      <c r="BM387" s="728"/>
      <c r="BN387" s="728"/>
      <c r="BO387" s="728"/>
      <c r="BP387" s="728"/>
      <c r="BS387" s="728"/>
      <c r="BV387" s="728"/>
      <c r="BY387" s="728"/>
      <c r="CB387" s="728"/>
      <c r="CE387" s="728"/>
      <c r="CH387" s="728"/>
      <c r="CK387" s="728"/>
      <c r="CO387" s="728"/>
      <c r="CV387" s="728"/>
      <c r="CY387" s="728"/>
      <c r="DB387" s="728"/>
      <c r="DE387" s="728"/>
      <c r="DH387" s="728"/>
      <c r="DK387" s="728"/>
      <c r="DN387" s="728"/>
      <c r="DQ387" s="728"/>
      <c r="DT387" s="728"/>
      <c r="DW387" s="728"/>
      <c r="DZ387" s="728"/>
      <c r="EC387" s="728"/>
      <c r="EF387" s="728"/>
      <c r="EI387" s="728"/>
    </row>
    <row r="388" spans="1:139">
      <c r="A388" s="727">
        <f t="shared" si="6"/>
        <v>105.3</v>
      </c>
      <c r="B388" s="727">
        <f t="shared" si="7"/>
        <v>50.899999999999991</v>
      </c>
      <c r="C388" s="727">
        <f t="shared" si="8"/>
        <v>54.400000000000006</v>
      </c>
      <c r="E388" s="728">
        <v>42227</v>
      </c>
      <c r="F388" s="727">
        <v>1.81</v>
      </c>
      <c r="H388" s="728">
        <v>42229</v>
      </c>
      <c r="I388" s="727">
        <v>2.3540000000000001</v>
      </c>
      <c r="K388" s="728">
        <v>42229</v>
      </c>
      <c r="L388" s="727">
        <v>2.863</v>
      </c>
      <c r="O388" s="728">
        <v>42212</v>
      </c>
      <c r="P388" s="727">
        <v>2189.08</v>
      </c>
      <c r="R388" s="728">
        <v>42212</v>
      </c>
      <c r="S388" s="727">
        <v>17440.59</v>
      </c>
      <c r="U388" s="728">
        <v>41831</v>
      </c>
      <c r="V388" s="727">
        <v>9666.34</v>
      </c>
      <c r="X388" s="728">
        <v>41834</v>
      </c>
      <c r="Y388" s="727">
        <v>20697.54</v>
      </c>
      <c r="AA388" s="728">
        <v>41841</v>
      </c>
      <c r="AB388" s="727">
        <v>4304.74</v>
      </c>
      <c r="AD388" s="728">
        <v>41814</v>
      </c>
      <c r="AE388" s="727">
        <v>15376.24</v>
      </c>
      <c r="AG388" s="728">
        <v>41052</v>
      </c>
      <c r="AH388" s="727">
        <v>5.09</v>
      </c>
      <c r="AJ388" s="728">
        <v>41054</v>
      </c>
      <c r="AK388" s="727">
        <v>0.67500000000000004</v>
      </c>
      <c r="AM388" s="728">
        <v>41051</v>
      </c>
      <c r="AN388" s="727">
        <v>0.46684999999999999</v>
      </c>
      <c r="AP388" s="728">
        <v>41051</v>
      </c>
      <c r="AQ388" s="727">
        <v>0.11333</v>
      </c>
      <c r="AS388" s="728">
        <v>42227</v>
      </c>
      <c r="AT388" s="727">
        <v>1108.95</v>
      </c>
      <c r="AV388" s="728">
        <v>42227</v>
      </c>
      <c r="AW388" s="727">
        <v>59.5</v>
      </c>
      <c r="BL388" s="728"/>
      <c r="BM388" s="728"/>
      <c r="BN388" s="728"/>
      <c r="BO388" s="728"/>
      <c r="BP388" s="728"/>
      <c r="BS388" s="728"/>
      <c r="BV388" s="728"/>
      <c r="BY388" s="728"/>
      <c r="CB388" s="728"/>
      <c r="CE388" s="728"/>
      <c r="CH388" s="728"/>
      <c r="CK388" s="728"/>
      <c r="CO388" s="728"/>
      <c r="CV388" s="728"/>
      <c r="CY388" s="728"/>
      <c r="DB388" s="728"/>
      <c r="DE388" s="728"/>
      <c r="DH388" s="728"/>
      <c r="DK388" s="728"/>
      <c r="DN388" s="728"/>
      <c r="DQ388" s="728"/>
      <c r="DT388" s="728"/>
      <c r="DW388" s="728"/>
      <c r="DZ388" s="728"/>
      <c r="EC388" s="728"/>
      <c r="EF388" s="728"/>
      <c r="EI388" s="728"/>
    </row>
    <row r="389" spans="1:139">
      <c r="A389" s="727">
        <f t="shared" si="6"/>
        <v>101.50000000000001</v>
      </c>
      <c r="B389" s="727">
        <f t="shared" si="7"/>
        <v>50.4</v>
      </c>
      <c r="C389" s="727">
        <f t="shared" si="8"/>
        <v>51.100000000000009</v>
      </c>
      <c r="E389" s="728">
        <v>42226</v>
      </c>
      <c r="F389" s="727">
        <v>1.8479999999999999</v>
      </c>
      <c r="H389" s="728">
        <v>42228</v>
      </c>
      <c r="I389" s="727">
        <v>2.359</v>
      </c>
      <c r="K389" s="728">
        <v>42228</v>
      </c>
      <c r="L389" s="727">
        <v>2.863</v>
      </c>
      <c r="O389" s="728">
        <v>42209</v>
      </c>
      <c r="P389" s="727">
        <v>2187.67</v>
      </c>
      <c r="R389" s="728">
        <v>42209</v>
      </c>
      <c r="S389" s="727">
        <v>17568.53</v>
      </c>
      <c r="U389" s="728">
        <v>41830</v>
      </c>
      <c r="V389" s="727">
        <v>9659.1299999999992</v>
      </c>
      <c r="X389" s="728">
        <v>41831</v>
      </c>
      <c r="Y389" s="727">
        <v>20614.86</v>
      </c>
      <c r="AA389" s="728">
        <v>41838</v>
      </c>
      <c r="AB389" s="727">
        <v>4335.3100000000004</v>
      </c>
      <c r="AD389" s="728">
        <v>41813</v>
      </c>
      <c r="AE389" s="727">
        <v>15369.28</v>
      </c>
      <c r="AG389" s="728">
        <v>41051</v>
      </c>
      <c r="AH389" s="727">
        <v>5.08</v>
      </c>
      <c r="AJ389" s="728">
        <v>41053</v>
      </c>
      <c r="AK389" s="727">
        <v>0.67700000000000005</v>
      </c>
      <c r="AM389" s="728">
        <v>41050</v>
      </c>
      <c r="AN389" s="727">
        <v>0.46684999999999999</v>
      </c>
      <c r="AP389" s="728">
        <v>41050</v>
      </c>
      <c r="AQ389" s="727">
        <v>0.11333</v>
      </c>
      <c r="AS389" s="728">
        <v>42226</v>
      </c>
      <c r="AT389" s="727">
        <v>1104.51</v>
      </c>
      <c r="AV389" s="728">
        <v>42226</v>
      </c>
      <c r="AW389" s="727">
        <v>60.49</v>
      </c>
      <c r="BL389" s="728"/>
      <c r="BM389" s="728"/>
      <c r="BN389" s="728"/>
      <c r="BO389" s="728"/>
      <c r="BP389" s="728"/>
      <c r="BS389" s="728"/>
      <c r="BV389" s="728"/>
      <c r="BY389" s="728"/>
      <c r="CB389" s="728"/>
      <c r="CE389" s="728"/>
      <c r="CH389" s="728"/>
      <c r="CK389" s="728"/>
      <c r="CO389" s="728"/>
      <c r="CV389" s="728"/>
      <c r="CY389" s="728"/>
      <c r="DB389" s="728"/>
      <c r="DE389" s="728"/>
      <c r="DH389" s="728"/>
      <c r="DK389" s="728"/>
      <c r="DN389" s="728"/>
      <c r="DQ389" s="728"/>
      <c r="DT389" s="728"/>
      <c r="DW389" s="728"/>
      <c r="DZ389" s="728"/>
      <c r="EC389" s="728"/>
      <c r="EF389" s="728"/>
      <c r="EI389" s="728"/>
    </row>
    <row r="390" spans="1:139">
      <c r="A390" s="727">
        <f t="shared" si="6"/>
        <v>108.80000000000001</v>
      </c>
      <c r="B390" s="727">
        <f t="shared" si="7"/>
        <v>52.800000000000004</v>
      </c>
      <c r="C390" s="727">
        <f t="shared" si="8"/>
        <v>56.000000000000007</v>
      </c>
      <c r="E390" s="728">
        <v>42223</v>
      </c>
      <c r="F390" s="727">
        <v>1.851</v>
      </c>
      <c r="H390" s="728">
        <v>42227</v>
      </c>
      <c r="I390" s="727">
        <v>2.411</v>
      </c>
      <c r="K390" s="728">
        <v>42227</v>
      </c>
      <c r="L390" s="727">
        <v>2.9390000000000001</v>
      </c>
      <c r="O390" s="728">
        <v>42208</v>
      </c>
      <c r="P390" s="727">
        <v>2200.84</v>
      </c>
      <c r="R390" s="728">
        <v>42208</v>
      </c>
      <c r="S390" s="727">
        <v>17731.919999999998</v>
      </c>
      <c r="U390" s="728">
        <v>41829</v>
      </c>
      <c r="V390" s="727">
        <v>9808.2000000000007</v>
      </c>
      <c r="X390" s="728">
        <v>41830</v>
      </c>
      <c r="Y390" s="727">
        <v>20488.75</v>
      </c>
      <c r="AA390" s="728">
        <v>41837</v>
      </c>
      <c r="AB390" s="727">
        <v>4316.12</v>
      </c>
      <c r="AD390" s="728">
        <v>41810</v>
      </c>
      <c r="AE390" s="727">
        <v>15349.42</v>
      </c>
      <c r="AG390" s="728">
        <v>41050</v>
      </c>
      <c r="AH390" s="727">
        <v>5.08</v>
      </c>
      <c r="AJ390" s="728">
        <v>41052</v>
      </c>
      <c r="AK390" s="727">
        <v>0.68</v>
      </c>
      <c r="AM390" s="728">
        <v>41047</v>
      </c>
      <c r="AN390" s="727">
        <v>0.46684999999999999</v>
      </c>
      <c r="AP390" s="728">
        <v>41047</v>
      </c>
      <c r="AQ390" s="727">
        <v>0.11167000000000001</v>
      </c>
      <c r="AS390" s="728">
        <v>42223</v>
      </c>
      <c r="AT390" s="727">
        <v>1094.1500000000001</v>
      </c>
      <c r="AV390" s="728">
        <v>42223</v>
      </c>
      <c r="AW390" s="727">
        <v>59.2</v>
      </c>
      <c r="BL390" s="728"/>
      <c r="BM390" s="728"/>
      <c r="BN390" s="728"/>
      <c r="BO390" s="728"/>
      <c r="BP390" s="728"/>
      <c r="BS390" s="728"/>
      <c r="BV390" s="728"/>
      <c r="BY390" s="728"/>
      <c r="CB390" s="728"/>
      <c r="CE390" s="728"/>
      <c r="CH390" s="728"/>
      <c r="CK390" s="728"/>
      <c r="CO390" s="728"/>
      <c r="CV390" s="728"/>
      <c r="CY390" s="728"/>
      <c r="DB390" s="728"/>
      <c r="DE390" s="728"/>
      <c r="DH390" s="728"/>
      <c r="DK390" s="728"/>
      <c r="DN390" s="728"/>
      <c r="DQ390" s="728"/>
      <c r="DT390" s="728"/>
      <c r="DW390" s="728"/>
      <c r="DZ390" s="728"/>
      <c r="EC390" s="728"/>
      <c r="EF390" s="728"/>
      <c r="EI390" s="728"/>
    </row>
    <row r="391" spans="1:139">
      <c r="A391" s="727">
        <f t="shared" si="6"/>
        <v>115.89999999999998</v>
      </c>
      <c r="B391" s="727">
        <f t="shared" si="7"/>
        <v>51.099999999999966</v>
      </c>
      <c r="C391" s="727">
        <f t="shared" si="8"/>
        <v>64.800000000000011</v>
      </c>
      <c r="E391" s="728">
        <v>42222</v>
      </c>
      <c r="F391" s="727">
        <v>1.859</v>
      </c>
      <c r="H391" s="728">
        <v>42226</v>
      </c>
      <c r="I391" s="727">
        <v>2.5070000000000001</v>
      </c>
      <c r="K391" s="728">
        <v>42226</v>
      </c>
      <c r="L391" s="727">
        <v>3.0179999999999998</v>
      </c>
      <c r="O391" s="728">
        <v>42207</v>
      </c>
      <c r="P391" s="727">
        <v>2185.83</v>
      </c>
      <c r="R391" s="728">
        <v>42207</v>
      </c>
      <c r="S391" s="727">
        <v>17851.04</v>
      </c>
      <c r="U391" s="728">
        <v>41828</v>
      </c>
      <c r="V391" s="727">
        <v>9772.67</v>
      </c>
      <c r="X391" s="728">
        <v>41829</v>
      </c>
      <c r="Y391" s="727">
        <v>20885.36</v>
      </c>
      <c r="AA391" s="728">
        <v>41836</v>
      </c>
      <c r="AB391" s="727">
        <v>4369.0600000000004</v>
      </c>
      <c r="AD391" s="728">
        <v>41809</v>
      </c>
      <c r="AE391" s="727">
        <v>15361.16</v>
      </c>
      <c r="AG391" s="728">
        <v>41047</v>
      </c>
      <c r="AH391" s="727">
        <v>5.08</v>
      </c>
      <c r="AJ391" s="728">
        <v>41051</v>
      </c>
      <c r="AK391" s="727">
        <v>0.68100000000000005</v>
      </c>
      <c r="AM391" s="728">
        <v>41046</v>
      </c>
      <c r="AN391" s="727">
        <v>0.46684999999999999</v>
      </c>
      <c r="AP391" s="728">
        <v>41046</v>
      </c>
      <c r="AQ391" s="727">
        <v>0.11167000000000001</v>
      </c>
      <c r="AS391" s="728">
        <v>42222</v>
      </c>
      <c r="AT391" s="727">
        <v>1089.55</v>
      </c>
      <c r="AV391" s="728">
        <v>42222</v>
      </c>
      <c r="AW391" s="727">
        <v>59.76</v>
      </c>
      <c r="BL391" s="728"/>
      <c r="BM391" s="728"/>
      <c r="BN391" s="728"/>
      <c r="BO391" s="728"/>
      <c r="BP391" s="728"/>
      <c r="BS391" s="728"/>
      <c r="BV391" s="728"/>
      <c r="BY391" s="728"/>
      <c r="CB391" s="728"/>
      <c r="CE391" s="728"/>
      <c r="CH391" s="728"/>
      <c r="CK391" s="728"/>
      <c r="CO391" s="728"/>
      <c r="CV391" s="728"/>
      <c r="CY391" s="728"/>
      <c r="DB391" s="728"/>
      <c r="DE391" s="728"/>
      <c r="DH391" s="728"/>
      <c r="DK391" s="728"/>
      <c r="DN391" s="728"/>
      <c r="DQ391" s="728"/>
      <c r="DT391" s="728"/>
      <c r="DW391" s="728"/>
      <c r="DZ391" s="728"/>
      <c r="EC391" s="728"/>
      <c r="EF391" s="728"/>
      <c r="EI391" s="728"/>
    </row>
    <row r="392" spans="1:139">
      <c r="A392" s="727">
        <f t="shared" si="6"/>
        <v>118.9</v>
      </c>
      <c r="B392" s="727">
        <f t="shared" si="7"/>
        <v>50.200000000000024</v>
      </c>
      <c r="C392" s="727">
        <f t="shared" si="8"/>
        <v>68.699999999999989</v>
      </c>
      <c r="E392" s="728">
        <v>42221</v>
      </c>
      <c r="F392" s="727">
        <v>1.8460000000000001</v>
      </c>
      <c r="H392" s="728">
        <v>42223</v>
      </c>
      <c r="I392" s="727">
        <v>2.5329999999999999</v>
      </c>
      <c r="K392" s="728">
        <v>42223</v>
      </c>
      <c r="L392" s="727">
        <v>3.0350000000000001</v>
      </c>
      <c r="O392" s="728">
        <v>42206</v>
      </c>
      <c r="P392" s="727">
        <v>2249.67</v>
      </c>
      <c r="R392" s="728">
        <v>42206</v>
      </c>
      <c r="S392" s="727">
        <v>17919.29</v>
      </c>
      <c r="U392" s="728">
        <v>41827</v>
      </c>
      <c r="V392" s="727">
        <v>9906.07</v>
      </c>
      <c r="X392" s="728">
        <v>41828</v>
      </c>
      <c r="Y392" s="727">
        <v>20700.53</v>
      </c>
      <c r="AA392" s="728">
        <v>41835</v>
      </c>
      <c r="AB392" s="727">
        <v>4305.3100000000004</v>
      </c>
      <c r="AD392" s="728">
        <v>41808</v>
      </c>
      <c r="AE392" s="727">
        <v>15115.8</v>
      </c>
      <c r="AG392" s="728">
        <v>41046</v>
      </c>
      <c r="AH392" s="727">
        <v>5.07</v>
      </c>
      <c r="AJ392" s="728">
        <v>41050</v>
      </c>
      <c r="AK392" s="727">
        <v>0.68200000000000005</v>
      </c>
      <c r="AM392" s="728">
        <v>41045</v>
      </c>
      <c r="AN392" s="727">
        <v>0.46684999999999999</v>
      </c>
      <c r="AP392" s="728">
        <v>41045</v>
      </c>
      <c r="AQ392" s="727">
        <v>0.11167000000000001</v>
      </c>
      <c r="AS392" s="728">
        <v>42221</v>
      </c>
      <c r="AT392" s="727">
        <v>1085.03</v>
      </c>
      <c r="AV392" s="728">
        <v>42221</v>
      </c>
      <c r="AW392" s="727">
        <v>59.53</v>
      </c>
      <c r="BL392" s="728"/>
      <c r="BM392" s="728"/>
      <c r="BN392" s="728"/>
      <c r="BO392" s="728"/>
      <c r="BP392" s="728"/>
      <c r="BS392" s="728"/>
      <c r="BV392" s="728"/>
      <c r="BY392" s="728"/>
      <c r="CB392" s="728"/>
      <c r="CE392" s="728"/>
      <c r="CH392" s="728"/>
      <c r="CK392" s="728"/>
      <c r="CO392" s="728"/>
      <c r="CV392" s="728"/>
      <c r="CY392" s="728"/>
      <c r="DB392" s="728"/>
      <c r="DE392" s="728"/>
      <c r="DH392" s="728"/>
      <c r="DK392" s="728"/>
      <c r="DN392" s="728"/>
      <c r="DQ392" s="728"/>
      <c r="DT392" s="728"/>
      <c r="DW392" s="728"/>
      <c r="DZ392" s="728"/>
      <c r="EC392" s="728"/>
      <c r="EF392" s="728"/>
      <c r="EI392" s="728"/>
    </row>
    <row r="393" spans="1:139">
      <c r="A393" s="727">
        <f t="shared" si="6"/>
        <v>127.00000000000003</v>
      </c>
      <c r="B393" s="727">
        <f t="shared" si="7"/>
        <v>48.600000000000023</v>
      </c>
      <c r="C393" s="727">
        <f t="shared" si="8"/>
        <v>78.400000000000006</v>
      </c>
      <c r="E393" s="728">
        <v>42220</v>
      </c>
      <c r="F393" s="727">
        <v>1.8169999999999999</v>
      </c>
      <c r="H393" s="728">
        <v>42222</v>
      </c>
      <c r="I393" s="727">
        <v>2.601</v>
      </c>
      <c r="K393" s="728">
        <v>42222</v>
      </c>
      <c r="L393" s="727">
        <v>3.0870000000000002</v>
      </c>
      <c r="O393" s="728">
        <v>42205</v>
      </c>
      <c r="P393" s="727">
        <v>2244.63</v>
      </c>
      <c r="R393" s="728">
        <v>42205</v>
      </c>
      <c r="S393" s="727">
        <v>18100.41</v>
      </c>
      <c r="U393" s="728">
        <v>41824</v>
      </c>
      <c r="V393" s="727">
        <v>10009.08</v>
      </c>
      <c r="X393" s="728">
        <v>41827</v>
      </c>
      <c r="Y393" s="727">
        <v>21273.22</v>
      </c>
      <c r="AA393" s="728">
        <v>41834</v>
      </c>
      <c r="AB393" s="727">
        <v>4350.04</v>
      </c>
      <c r="AD393" s="728">
        <v>41807</v>
      </c>
      <c r="AE393" s="727">
        <v>14975.97</v>
      </c>
      <c r="AG393" s="728">
        <v>41045</v>
      </c>
      <c r="AH393" s="727">
        <v>5.07</v>
      </c>
      <c r="AJ393" s="728">
        <v>41047</v>
      </c>
      <c r="AK393" s="727">
        <v>0.68400000000000005</v>
      </c>
      <c r="AM393" s="728">
        <v>41044</v>
      </c>
      <c r="AN393" s="727">
        <v>0.46584999999999999</v>
      </c>
      <c r="AP393" s="728">
        <v>41044</v>
      </c>
      <c r="AQ393" s="727">
        <v>0.11167000000000001</v>
      </c>
      <c r="AS393" s="728">
        <v>42220</v>
      </c>
      <c r="AT393" s="727">
        <v>1087.7</v>
      </c>
      <c r="AV393" s="728">
        <v>42220</v>
      </c>
      <c r="AW393" s="727">
        <v>59.9</v>
      </c>
      <c r="BL393" s="728"/>
      <c r="BM393" s="728"/>
      <c r="BN393" s="728"/>
      <c r="BO393" s="728"/>
      <c r="BP393" s="728"/>
      <c r="BS393" s="728"/>
      <c r="BV393" s="728"/>
      <c r="BY393" s="728"/>
      <c r="CB393" s="728"/>
      <c r="CE393" s="728"/>
      <c r="CH393" s="728"/>
      <c r="CK393" s="728"/>
      <c r="CO393" s="728"/>
      <c r="CV393" s="728"/>
      <c r="CY393" s="728"/>
      <c r="DB393" s="728"/>
      <c r="DE393" s="728"/>
      <c r="DH393" s="728"/>
      <c r="DK393" s="728"/>
      <c r="DN393" s="728"/>
      <c r="DQ393" s="728"/>
      <c r="DT393" s="728"/>
      <c r="DW393" s="728"/>
      <c r="DZ393" s="728"/>
      <c r="EC393" s="728"/>
      <c r="EF393" s="728"/>
      <c r="EI393" s="728"/>
    </row>
    <row r="394" spans="1:139">
      <c r="A394" s="727">
        <f t="shared" si="6"/>
        <v>123.4</v>
      </c>
      <c r="B394" s="727">
        <f t="shared" si="7"/>
        <v>48.300000000000011</v>
      </c>
      <c r="C394" s="727">
        <f t="shared" si="8"/>
        <v>75.099999999999994</v>
      </c>
      <c r="E394" s="728">
        <v>42219</v>
      </c>
      <c r="F394" s="727">
        <v>1.8090000000000002</v>
      </c>
      <c r="H394" s="728">
        <v>42221</v>
      </c>
      <c r="I394" s="727">
        <v>2.56</v>
      </c>
      <c r="K394" s="728">
        <v>42221</v>
      </c>
      <c r="L394" s="727">
        <v>3.0430000000000001</v>
      </c>
      <c r="O394" s="728">
        <v>42202</v>
      </c>
      <c r="P394" s="727">
        <v>2285.0300000000002</v>
      </c>
      <c r="R394" s="728">
        <v>42202</v>
      </c>
      <c r="S394" s="727">
        <v>18086.45</v>
      </c>
      <c r="U394" s="728">
        <v>41823</v>
      </c>
      <c r="V394" s="727">
        <v>10029.43</v>
      </c>
      <c r="X394" s="728">
        <v>41824</v>
      </c>
      <c r="Y394" s="727">
        <v>21559.19</v>
      </c>
      <c r="AA394" s="728">
        <v>41831</v>
      </c>
      <c r="AB394" s="727">
        <v>4316.5</v>
      </c>
      <c r="AD394" s="728">
        <v>41806</v>
      </c>
      <c r="AE394" s="727">
        <v>14933.29</v>
      </c>
      <c r="AG394" s="728">
        <v>41044</v>
      </c>
      <c r="AH394" s="727">
        <v>5.0599999999999996</v>
      </c>
      <c r="AJ394" s="728">
        <v>41046</v>
      </c>
      <c r="AK394" s="727">
        <v>0.68600000000000005</v>
      </c>
      <c r="AM394" s="728">
        <v>41043</v>
      </c>
      <c r="AN394" s="727">
        <v>0.46584999999999999</v>
      </c>
      <c r="AP394" s="728">
        <v>41043</v>
      </c>
      <c r="AQ394" s="727">
        <v>0.11167000000000001</v>
      </c>
      <c r="AS394" s="728">
        <v>42219</v>
      </c>
      <c r="AT394" s="727">
        <v>1086.79</v>
      </c>
      <c r="AV394" s="728">
        <v>42219</v>
      </c>
      <c r="AW394" s="727">
        <v>59.48</v>
      </c>
      <c r="BL394" s="728"/>
      <c r="BM394" s="728"/>
      <c r="BN394" s="728"/>
      <c r="BO394" s="728"/>
      <c r="BP394" s="728"/>
      <c r="BS394" s="728"/>
      <c r="BV394" s="728"/>
      <c r="BY394" s="728"/>
      <c r="CB394" s="728"/>
      <c r="CE394" s="728"/>
      <c r="CH394" s="728"/>
      <c r="CK394" s="728"/>
      <c r="CO394" s="728"/>
      <c r="CV394" s="728"/>
      <c r="CY394" s="728"/>
      <c r="DB394" s="728"/>
      <c r="DE394" s="728"/>
      <c r="DH394" s="728"/>
      <c r="DK394" s="728"/>
      <c r="DN394" s="728"/>
      <c r="DQ394" s="728"/>
      <c r="DT394" s="728"/>
      <c r="DW394" s="728"/>
      <c r="DZ394" s="728"/>
      <c r="EC394" s="728"/>
      <c r="EF394" s="728"/>
      <c r="EI394" s="728"/>
    </row>
    <row r="395" spans="1:139">
      <c r="A395" s="727">
        <f t="shared" si="6"/>
        <v>112.99999999999999</v>
      </c>
      <c r="B395" s="727">
        <f t="shared" si="7"/>
        <v>46.70000000000001</v>
      </c>
      <c r="C395" s="727">
        <f t="shared" si="8"/>
        <v>66.299999999999983</v>
      </c>
      <c r="E395" s="728">
        <v>42216</v>
      </c>
      <c r="F395" s="727">
        <v>1.8140000000000001</v>
      </c>
      <c r="H395" s="728">
        <v>42220</v>
      </c>
      <c r="I395" s="727">
        <v>2.4769999999999999</v>
      </c>
      <c r="K395" s="728">
        <v>42220</v>
      </c>
      <c r="L395" s="727">
        <v>2.944</v>
      </c>
      <c r="O395" s="728">
        <v>42201</v>
      </c>
      <c r="P395" s="727">
        <v>2298.54</v>
      </c>
      <c r="R395" s="728">
        <v>42201</v>
      </c>
      <c r="S395" s="727">
        <v>18120.25</v>
      </c>
      <c r="U395" s="728">
        <v>41822</v>
      </c>
      <c r="V395" s="727">
        <v>9911.27</v>
      </c>
      <c r="X395" s="728">
        <v>41823</v>
      </c>
      <c r="Y395" s="727">
        <v>21884.6</v>
      </c>
      <c r="AA395" s="728">
        <v>41830</v>
      </c>
      <c r="AB395" s="727">
        <v>4301.26</v>
      </c>
      <c r="AD395" s="728">
        <v>41803</v>
      </c>
      <c r="AE395" s="727">
        <v>15097.84</v>
      </c>
      <c r="AG395" s="728">
        <v>41043</v>
      </c>
      <c r="AH395" s="727">
        <v>5.0599999999999996</v>
      </c>
      <c r="AJ395" s="728">
        <v>41045</v>
      </c>
      <c r="AK395" s="727">
        <v>0.68500000000000005</v>
      </c>
      <c r="AM395" s="728">
        <v>41040</v>
      </c>
      <c r="AN395" s="727">
        <v>0.46684999999999999</v>
      </c>
      <c r="AP395" s="728">
        <v>41040</v>
      </c>
      <c r="AQ395" s="727">
        <v>0.11167000000000001</v>
      </c>
      <c r="AS395" s="728">
        <v>42216</v>
      </c>
      <c r="AT395" s="727">
        <v>1095.8</v>
      </c>
      <c r="AV395" s="728">
        <v>42216</v>
      </c>
      <c r="AW395" s="727">
        <v>61.66</v>
      </c>
      <c r="BL395" s="728"/>
      <c r="BM395" s="728"/>
      <c r="BN395" s="728"/>
      <c r="BO395" s="728"/>
      <c r="BP395" s="728"/>
      <c r="BS395" s="728"/>
      <c r="BV395" s="728"/>
      <c r="BY395" s="728"/>
      <c r="CB395" s="728"/>
      <c r="CE395" s="728"/>
      <c r="CH395" s="728"/>
      <c r="CK395" s="728"/>
      <c r="CO395" s="728"/>
      <c r="CV395" s="728"/>
      <c r="CY395" s="728"/>
      <c r="DB395" s="728"/>
      <c r="DE395" s="728"/>
      <c r="DH395" s="728"/>
      <c r="DK395" s="728"/>
      <c r="DN395" s="728"/>
      <c r="DQ395" s="728"/>
      <c r="DT395" s="728"/>
      <c r="DW395" s="728"/>
      <c r="DZ395" s="728"/>
      <c r="EC395" s="728"/>
      <c r="EF395" s="728"/>
      <c r="EI395" s="728"/>
    </row>
    <row r="396" spans="1:139">
      <c r="A396" s="727">
        <f t="shared" si="6"/>
        <v>110.90000000000002</v>
      </c>
      <c r="B396" s="727">
        <f t="shared" si="7"/>
        <v>46</v>
      </c>
      <c r="C396" s="727">
        <f t="shared" si="8"/>
        <v>64.90000000000002</v>
      </c>
      <c r="E396" s="728">
        <v>42215</v>
      </c>
      <c r="F396" s="727">
        <v>1.825</v>
      </c>
      <c r="H396" s="728">
        <v>42219</v>
      </c>
      <c r="I396" s="727">
        <v>2.4740000000000002</v>
      </c>
      <c r="K396" s="728">
        <v>42219</v>
      </c>
      <c r="L396" s="727">
        <v>2.9340000000000002</v>
      </c>
      <c r="O396" s="728">
        <v>42200</v>
      </c>
      <c r="P396" s="727">
        <v>2257.62</v>
      </c>
      <c r="R396" s="728">
        <v>42200</v>
      </c>
      <c r="S396" s="727">
        <v>18050.169999999998</v>
      </c>
      <c r="U396" s="728">
        <v>41821</v>
      </c>
      <c r="V396" s="727">
        <v>9902.41</v>
      </c>
      <c r="X396" s="728">
        <v>41822</v>
      </c>
      <c r="Y396" s="727">
        <v>21678.58</v>
      </c>
      <c r="AA396" s="728">
        <v>41829</v>
      </c>
      <c r="AB396" s="727">
        <v>4359.84</v>
      </c>
      <c r="AD396" s="728">
        <v>41802</v>
      </c>
      <c r="AE396" s="727">
        <v>14973.53</v>
      </c>
      <c r="AG396" s="728">
        <v>41040</v>
      </c>
      <c r="AH396" s="727">
        <v>5.0599999999999996</v>
      </c>
      <c r="AJ396" s="728">
        <v>41044</v>
      </c>
      <c r="AK396" s="727">
        <v>0.68700000000000006</v>
      </c>
      <c r="AM396" s="728">
        <v>41039</v>
      </c>
      <c r="AN396" s="727">
        <v>0.46684999999999999</v>
      </c>
      <c r="AP396" s="728">
        <v>41039</v>
      </c>
      <c r="AQ396" s="727">
        <v>0.11167000000000001</v>
      </c>
      <c r="AS396" s="728">
        <v>42215</v>
      </c>
      <c r="AT396" s="727">
        <v>1088.76</v>
      </c>
      <c r="AV396" s="728">
        <v>42215</v>
      </c>
      <c r="AW396" s="727">
        <v>62.32</v>
      </c>
      <c r="BL396" s="728"/>
      <c r="BM396" s="728"/>
      <c r="BN396" s="728"/>
      <c r="BO396" s="728"/>
      <c r="BP396" s="728"/>
      <c r="BS396" s="728"/>
      <c r="BV396" s="728"/>
      <c r="BY396" s="728"/>
      <c r="CB396" s="728"/>
      <c r="CE396" s="728"/>
      <c r="CH396" s="728"/>
      <c r="CK396" s="728"/>
      <c r="CO396" s="728"/>
      <c r="CV396" s="728"/>
      <c r="CY396" s="728"/>
      <c r="DB396" s="728"/>
      <c r="DE396" s="728"/>
      <c r="DH396" s="728"/>
      <c r="DK396" s="728"/>
      <c r="DN396" s="728"/>
      <c r="DQ396" s="728"/>
      <c r="DT396" s="728"/>
      <c r="DW396" s="728"/>
      <c r="DZ396" s="728"/>
      <c r="EC396" s="728"/>
      <c r="EF396" s="728"/>
      <c r="EI396" s="728"/>
    </row>
    <row r="397" spans="1:139">
      <c r="A397" s="727">
        <f t="shared" si="6"/>
        <v>113.00000000000001</v>
      </c>
      <c r="B397" s="727">
        <f t="shared" si="7"/>
        <v>46.300000000000011</v>
      </c>
      <c r="C397" s="727">
        <f t="shared" si="8"/>
        <v>66.7</v>
      </c>
      <c r="E397" s="728">
        <v>42214</v>
      </c>
      <c r="F397" s="727">
        <v>1.804</v>
      </c>
      <c r="H397" s="728">
        <v>42216</v>
      </c>
      <c r="I397" s="727">
        <v>2.4710000000000001</v>
      </c>
      <c r="K397" s="728">
        <v>42216</v>
      </c>
      <c r="L397" s="727">
        <v>2.9340000000000002</v>
      </c>
      <c r="O397" s="728">
        <v>42199</v>
      </c>
      <c r="P397" s="727">
        <v>2259.98</v>
      </c>
      <c r="R397" s="728">
        <v>42199</v>
      </c>
      <c r="S397" s="727">
        <v>18053.580000000002</v>
      </c>
      <c r="U397" s="728">
        <v>41820</v>
      </c>
      <c r="V397" s="727">
        <v>9833.07</v>
      </c>
      <c r="X397" s="728">
        <v>41821</v>
      </c>
      <c r="Y397" s="727">
        <v>21563.43</v>
      </c>
      <c r="AA397" s="728">
        <v>41828</v>
      </c>
      <c r="AB397" s="727">
        <v>4342.53</v>
      </c>
      <c r="AD397" s="728">
        <v>41801</v>
      </c>
      <c r="AE397" s="727">
        <v>15069.48</v>
      </c>
      <c r="AG397" s="728">
        <v>41039</v>
      </c>
      <c r="AH397" s="727">
        <v>5.05</v>
      </c>
      <c r="AJ397" s="728">
        <v>41043</v>
      </c>
      <c r="AK397" s="727">
        <v>0.68899999999999995</v>
      </c>
      <c r="AM397" s="728">
        <v>41038</v>
      </c>
      <c r="AN397" s="727">
        <v>0.46684999999999999</v>
      </c>
      <c r="AP397" s="728">
        <v>41038</v>
      </c>
      <c r="AQ397" s="727">
        <v>0.11167000000000001</v>
      </c>
      <c r="AS397" s="728">
        <v>42214</v>
      </c>
      <c r="AT397" s="727">
        <v>1096.8499999999999</v>
      </c>
      <c r="AV397" s="728">
        <v>42214</v>
      </c>
      <c r="AW397" s="727">
        <v>62.37</v>
      </c>
      <c r="BL397" s="728"/>
      <c r="BM397" s="728"/>
      <c r="BN397" s="728"/>
      <c r="BO397" s="728"/>
      <c r="BP397" s="728"/>
      <c r="BS397" s="728"/>
      <c r="BV397" s="728"/>
      <c r="BY397" s="728"/>
      <c r="CB397" s="728"/>
      <c r="CE397" s="728"/>
      <c r="CH397" s="728"/>
      <c r="CK397" s="728"/>
      <c r="CO397" s="728"/>
      <c r="CV397" s="728"/>
      <c r="CY397" s="728"/>
      <c r="DB397" s="728"/>
      <c r="DE397" s="728"/>
      <c r="DH397" s="728"/>
      <c r="DK397" s="728"/>
      <c r="DN397" s="728"/>
      <c r="DQ397" s="728"/>
      <c r="DT397" s="728"/>
      <c r="DW397" s="728"/>
      <c r="DZ397" s="728"/>
      <c r="EC397" s="728"/>
      <c r="EF397" s="728"/>
      <c r="EI397" s="728"/>
    </row>
    <row r="398" spans="1:139">
      <c r="A398" s="727">
        <f t="shared" si="6"/>
        <v>113.60000000000001</v>
      </c>
      <c r="B398" s="727">
        <f t="shared" si="7"/>
        <v>48.300000000000011</v>
      </c>
      <c r="C398" s="727">
        <f t="shared" si="8"/>
        <v>65.3</v>
      </c>
      <c r="E398" s="728">
        <v>42213</v>
      </c>
      <c r="F398" s="727">
        <v>1.7989999999999999</v>
      </c>
      <c r="H398" s="728">
        <v>42215</v>
      </c>
      <c r="I398" s="727">
        <v>2.452</v>
      </c>
      <c r="K398" s="728">
        <v>42215</v>
      </c>
      <c r="L398" s="727">
        <v>2.9350000000000001</v>
      </c>
      <c r="O398" s="728">
        <v>42198</v>
      </c>
      <c r="P398" s="727">
        <v>2269</v>
      </c>
      <c r="R398" s="728">
        <v>42198</v>
      </c>
      <c r="S398" s="727">
        <v>17977.68</v>
      </c>
      <c r="U398" s="728">
        <v>41817</v>
      </c>
      <c r="V398" s="727">
        <v>9815.17</v>
      </c>
      <c r="X398" s="728">
        <v>41820</v>
      </c>
      <c r="Y398" s="727">
        <v>21283.03</v>
      </c>
      <c r="AA398" s="728">
        <v>41827</v>
      </c>
      <c r="AB398" s="727">
        <v>4405.76</v>
      </c>
      <c r="AD398" s="728">
        <v>41800</v>
      </c>
      <c r="AE398" s="727">
        <v>14994.8</v>
      </c>
      <c r="AG398" s="728">
        <v>41038</v>
      </c>
      <c r="AH398" s="727">
        <v>4.9399999999999995</v>
      </c>
      <c r="AJ398" s="728">
        <v>41040</v>
      </c>
      <c r="AK398" s="727">
        <v>0.69</v>
      </c>
      <c r="AM398" s="728">
        <v>41037</v>
      </c>
      <c r="AN398" s="727">
        <v>0.46584999999999999</v>
      </c>
      <c r="AP398" s="728">
        <v>41037</v>
      </c>
      <c r="AQ398" s="727">
        <v>0.11167000000000001</v>
      </c>
      <c r="AS398" s="728">
        <v>42213</v>
      </c>
      <c r="AT398" s="727">
        <v>1095.48</v>
      </c>
      <c r="AV398" s="728">
        <v>42213</v>
      </c>
      <c r="AW398" s="727">
        <v>62.17</v>
      </c>
      <c r="BL398" s="728"/>
      <c r="BM398" s="728"/>
      <c r="BN398" s="728"/>
      <c r="BO398" s="728"/>
      <c r="BP398" s="728"/>
      <c r="BS398" s="728"/>
      <c r="BV398" s="728"/>
      <c r="BY398" s="728"/>
      <c r="CB398" s="728"/>
      <c r="CE398" s="728"/>
      <c r="CH398" s="728"/>
      <c r="CK398" s="728"/>
      <c r="CO398" s="728"/>
      <c r="CV398" s="728"/>
      <c r="CY398" s="728"/>
      <c r="DB398" s="728"/>
      <c r="DE398" s="728"/>
      <c r="DH398" s="728"/>
      <c r="DK398" s="728"/>
      <c r="DN398" s="728"/>
      <c r="DQ398" s="728"/>
      <c r="DT398" s="728"/>
      <c r="DW398" s="728"/>
      <c r="DZ398" s="728"/>
      <c r="EC398" s="728"/>
      <c r="EF398" s="728"/>
      <c r="EI398" s="728"/>
    </row>
    <row r="399" spans="1:139">
      <c r="A399" s="727">
        <f t="shared" si="6"/>
        <v>112.79999999999997</v>
      </c>
      <c r="B399" s="727">
        <f t="shared" si="7"/>
        <v>50.099999999999987</v>
      </c>
      <c r="C399" s="727">
        <f t="shared" si="8"/>
        <v>62.699999999999974</v>
      </c>
      <c r="E399" s="728">
        <v>42212</v>
      </c>
      <c r="F399" s="727">
        <v>1.7890000000000001</v>
      </c>
      <c r="H399" s="728">
        <v>42214</v>
      </c>
      <c r="I399" s="727">
        <v>2.4159999999999999</v>
      </c>
      <c r="K399" s="728">
        <v>42214</v>
      </c>
      <c r="L399" s="727">
        <v>2.9169999999999998</v>
      </c>
      <c r="O399" s="728">
        <v>42195</v>
      </c>
      <c r="P399" s="727">
        <v>2270.84</v>
      </c>
      <c r="R399" s="728">
        <v>42195</v>
      </c>
      <c r="S399" s="727">
        <v>17760.41</v>
      </c>
      <c r="U399" s="728">
        <v>41816</v>
      </c>
      <c r="V399" s="727">
        <v>9804.9</v>
      </c>
      <c r="X399" s="728">
        <v>41817</v>
      </c>
      <c r="Y399" s="727">
        <v>21319.759999999998</v>
      </c>
      <c r="AA399" s="728">
        <v>41824</v>
      </c>
      <c r="AB399" s="727">
        <v>4468.9799999999996</v>
      </c>
      <c r="AD399" s="728">
        <v>41799</v>
      </c>
      <c r="AE399" s="727">
        <v>15124</v>
      </c>
      <c r="AG399" s="728">
        <v>41037</v>
      </c>
      <c r="AH399" s="727">
        <v>4.95</v>
      </c>
      <c r="AJ399" s="728">
        <v>41039</v>
      </c>
      <c r="AK399" s="727">
        <v>0.69</v>
      </c>
      <c r="AM399" s="728">
        <v>41033</v>
      </c>
      <c r="AN399" s="727">
        <v>0.46584999999999999</v>
      </c>
      <c r="AP399" s="728">
        <v>41033</v>
      </c>
      <c r="AQ399" s="727">
        <v>0.11167000000000001</v>
      </c>
      <c r="AS399" s="728">
        <v>42212</v>
      </c>
      <c r="AT399" s="727">
        <v>1093.98</v>
      </c>
      <c r="AV399" s="728">
        <v>42212</v>
      </c>
      <c r="AW399" s="727">
        <v>62.12</v>
      </c>
      <c r="BL399" s="728"/>
      <c r="BM399" s="728"/>
      <c r="BN399" s="728"/>
      <c r="BO399" s="728"/>
      <c r="BP399" s="728"/>
      <c r="BS399" s="728"/>
      <c r="BV399" s="728"/>
      <c r="BY399" s="728"/>
      <c r="CB399" s="728"/>
      <c r="CE399" s="728"/>
      <c r="CH399" s="728"/>
      <c r="CK399" s="728"/>
      <c r="CO399" s="728"/>
      <c r="CV399" s="728"/>
      <c r="CY399" s="728"/>
      <c r="DB399" s="728"/>
      <c r="DE399" s="728"/>
      <c r="DH399" s="728"/>
      <c r="DK399" s="728"/>
      <c r="DN399" s="728"/>
      <c r="DQ399" s="728"/>
      <c r="DT399" s="728"/>
      <c r="DW399" s="728"/>
      <c r="DZ399" s="728"/>
      <c r="EC399" s="728"/>
      <c r="EF399" s="728"/>
      <c r="EI399" s="728"/>
    </row>
    <row r="400" spans="1:139">
      <c r="A400" s="727">
        <f t="shared" si="6"/>
        <v>107.79999999999998</v>
      </c>
      <c r="B400" s="727">
        <f t="shared" si="7"/>
        <v>52.199999999999982</v>
      </c>
      <c r="C400" s="727">
        <f t="shared" si="8"/>
        <v>55.600000000000009</v>
      </c>
      <c r="E400" s="728">
        <v>42209</v>
      </c>
      <c r="F400" s="727">
        <v>1.802</v>
      </c>
      <c r="H400" s="728">
        <v>42213</v>
      </c>
      <c r="I400" s="727">
        <v>2.3580000000000001</v>
      </c>
      <c r="K400" s="728">
        <v>42213</v>
      </c>
      <c r="L400" s="727">
        <v>2.88</v>
      </c>
      <c r="O400" s="728">
        <v>42194</v>
      </c>
      <c r="P400" s="727">
        <v>2230.65</v>
      </c>
      <c r="R400" s="728">
        <v>42194</v>
      </c>
      <c r="S400" s="727">
        <v>17548.62</v>
      </c>
      <c r="U400" s="728">
        <v>41815</v>
      </c>
      <c r="V400" s="727">
        <v>9867.75</v>
      </c>
      <c r="X400" s="728">
        <v>41816</v>
      </c>
      <c r="Y400" s="727">
        <v>21384.54</v>
      </c>
      <c r="AA400" s="728">
        <v>41823</v>
      </c>
      <c r="AB400" s="727">
        <v>4489.88</v>
      </c>
      <c r="AD400" s="728">
        <v>41796</v>
      </c>
      <c r="AE400" s="727">
        <v>15077.24</v>
      </c>
      <c r="AG400" s="728">
        <v>41036</v>
      </c>
      <c r="AH400" s="727">
        <v>4.9399999999999995</v>
      </c>
      <c r="AJ400" s="728">
        <v>41038</v>
      </c>
      <c r="AK400" s="727">
        <v>0.69099999999999995</v>
      </c>
      <c r="AM400" s="728">
        <v>41032</v>
      </c>
      <c r="AN400" s="727">
        <v>0.46584999999999999</v>
      </c>
      <c r="AP400" s="728">
        <v>41032</v>
      </c>
      <c r="AQ400" s="727">
        <v>0.11167000000000001</v>
      </c>
      <c r="AS400" s="728">
        <v>42209</v>
      </c>
      <c r="AT400" s="727">
        <v>1099.1099999999999</v>
      </c>
      <c r="AV400" s="728">
        <v>42209</v>
      </c>
      <c r="AW400" s="727">
        <v>62.38</v>
      </c>
      <c r="BL400" s="728"/>
      <c r="BM400" s="728"/>
      <c r="BN400" s="728"/>
      <c r="BO400" s="728"/>
      <c r="BP400" s="728"/>
      <c r="BS400" s="728"/>
      <c r="BV400" s="728"/>
      <c r="BY400" s="728"/>
      <c r="CB400" s="728"/>
      <c r="CE400" s="728"/>
      <c r="CH400" s="728"/>
      <c r="CK400" s="728"/>
      <c r="CO400" s="728"/>
      <c r="CV400" s="728"/>
      <c r="CY400" s="728"/>
      <c r="DB400" s="728"/>
      <c r="DE400" s="728"/>
      <c r="DH400" s="728"/>
      <c r="DK400" s="728"/>
      <c r="DN400" s="728"/>
      <c r="DQ400" s="728"/>
      <c r="DT400" s="728"/>
      <c r="DW400" s="728"/>
      <c r="DZ400" s="728"/>
      <c r="EC400" s="728"/>
      <c r="EF400" s="728"/>
      <c r="EI400" s="728"/>
    </row>
    <row r="401" spans="1:139">
      <c r="A401" s="727">
        <f t="shared" si="6"/>
        <v>104.59999999999998</v>
      </c>
      <c r="B401" s="727">
        <f t="shared" si="7"/>
        <v>50.999999999999979</v>
      </c>
      <c r="C401" s="727">
        <f t="shared" si="8"/>
        <v>53.6</v>
      </c>
      <c r="E401" s="728">
        <v>42208</v>
      </c>
      <c r="F401" s="727">
        <v>1.8260000000000001</v>
      </c>
      <c r="H401" s="728">
        <v>42212</v>
      </c>
      <c r="I401" s="727">
        <v>2.3620000000000001</v>
      </c>
      <c r="K401" s="728">
        <v>42212</v>
      </c>
      <c r="L401" s="727">
        <v>2.8719999999999999</v>
      </c>
      <c r="O401" s="728">
        <v>42193</v>
      </c>
      <c r="P401" s="727">
        <v>2216.39</v>
      </c>
      <c r="R401" s="728">
        <v>42193</v>
      </c>
      <c r="S401" s="727">
        <v>17515.419999999998</v>
      </c>
      <c r="U401" s="728">
        <v>41814</v>
      </c>
      <c r="V401" s="727">
        <v>9938.08</v>
      </c>
      <c r="X401" s="728">
        <v>41815</v>
      </c>
      <c r="Y401" s="727">
        <v>21469.1</v>
      </c>
      <c r="AA401" s="728">
        <v>41822</v>
      </c>
      <c r="AB401" s="727">
        <v>4444.72</v>
      </c>
      <c r="AD401" s="728">
        <v>41795</v>
      </c>
      <c r="AE401" s="727">
        <v>15079.37</v>
      </c>
      <c r="AG401" s="728">
        <v>41033</v>
      </c>
      <c r="AH401" s="727">
        <v>4.9399999999999995</v>
      </c>
      <c r="AJ401" s="728">
        <v>41037</v>
      </c>
      <c r="AK401" s="727">
        <v>0.69199999999999995</v>
      </c>
      <c r="AM401" s="728">
        <v>41031</v>
      </c>
      <c r="AN401" s="727">
        <v>0.46584999999999999</v>
      </c>
      <c r="AP401" s="728">
        <v>41031</v>
      </c>
      <c r="AQ401" s="727">
        <v>0.11167000000000001</v>
      </c>
      <c r="AS401" s="728">
        <v>42208</v>
      </c>
      <c r="AT401" s="727">
        <v>1090.7</v>
      </c>
      <c r="AV401" s="728">
        <v>42208</v>
      </c>
      <c r="AW401" s="727">
        <v>63.05</v>
      </c>
      <c r="BL401" s="728"/>
      <c r="BM401" s="728"/>
      <c r="BN401" s="728"/>
      <c r="BO401" s="728"/>
      <c r="BP401" s="728"/>
      <c r="BS401" s="728"/>
      <c r="BV401" s="728"/>
      <c r="BY401" s="728"/>
      <c r="CB401" s="728"/>
      <c r="CE401" s="728"/>
      <c r="CH401" s="728"/>
      <c r="CK401" s="728"/>
      <c r="CO401" s="728"/>
      <c r="CV401" s="728"/>
      <c r="CY401" s="728"/>
      <c r="DB401" s="728"/>
      <c r="DE401" s="728"/>
      <c r="DH401" s="728"/>
      <c r="DK401" s="728"/>
      <c r="DN401" s="728"/>
      <c r="DQ401" s="728"/>
      <c r="DT401" s="728"/>
      <c r="DW401" s="728"/>
      <c r="DZ401" s="728"/>
      <c r="EC401" s="728"/>
      <c r="EF401" s="728"/>
      <c r="EI401" s="728"/>
    </row>
    <row r="402" spans="1:139">
      <c r="A402" s="727">
        <f t="shared" si="6"/>
        <v>106.69999999999997</v>
      </c>
      <c r="B402" s="727">
        <f t="shared" si="7"/>
        <v>50.999999999999979</v>
      </c>
      <c r="C402" s="727">
        <f t="shared" si="8"/>
        <v>55.699999999999996</v>
      </c>
      <c r="E402" s="728">
        <v>42207</v>
      </c>
      <c r="F402" s="727">
        <v>1.8050000000000002</v>
      </c>
      <c r="H402" s="728">
        <v>42209</v>
      </c>
      <c r="I402" s="727">
        <v>2.3620000000000001</v>
      </c>
      <c r="K402" s="728">
        <v>42209</v>
      </c>
      <c r="L402" s="727">
        <v>2.8719999999999999</v>
      </c>
      <c r="O402" s="728">
        <v>42192</v>
      </c>
      <c r="P402" s="727">
        <v>2218.64</v>
      </c>
      <c r="R402" s="728">
        <v>42192</v>
      </c>
      <c r="S402" s="727">
        <v>17776.91</v>
      </c>
      <c r="U402" s="728">
        <v>41813</v>
      </c>
      <c r="V402" s="727">
        <v>9920.92</v>
      </c>
      <c r="X402" s="728">
        <v>41814</v>
      </c>
      <c r="Y402" s="727">
        <v>21641.24</v>
      </c>
      <c r="AA402" s="728">
        <v>41821</v>
      </c>
      <c r="AB402" s="727">
        <v>4461.12</v>
      </c>
      <c r="AD402" s="728">
        <v>41794</v>
      </c>
      <c r="AE402" s="727">
        <v>15067.96</v>
      </c>
      <c r="AG402" s="728">
        <v>41031</v>
      </c>
      <c r="AH402" s="727">
        <v>4.9399999999999995</v>
      </c>
      <c r="AJ402" s="728">
        <v>41036</v>
      </c>
      <c r="AK402" s="727">
        <v>0.69299999999999995</v>
      </c>
      <c r="AM402" s="728">
        <v>41030</v>
      </c>
      <c r="AN402" s="727">
        <v>0.46584999999999999</v>
      </c>
      <c r="AP402" s="728">
        <v>41030</v>
      </c>
      <c r="AQ402" s="727">
        <v>0.11167000000000001</v>
      </c>
      <c r="AS402" s="728">
        <v>42207</v>
      </c>
      <c r="AT402" s="727">
        <v>1094.24</v>
      </c>
      <c r="AV402" s="728">
        <v>42207</v>
      </c>
      <c r="AW402" s="727">
        <v>63.61</v>
      </c>
      <c r="BL402" s="728"/>
      <c r="BM402" s="728"/>
      <c r="BN402" s="728"/>
      <c r="BO402" s="728"/>
      <c r="BP402" s="728"/>
      <c r="BS402" s="728"/>
      <c r="BV402" s="728"/>
      <c r="BY402" s="728"/>
      <c r="CB402" s="728"/>
      <c r="CE402" s="728"/>
      <c r="CH402" s="728"/>
      <c r="CK402" s="728"/>
      <c r="CO402" s="728"/>
      <c r="CV402" s="728"/>
      <c r="CY402" s="728"/>
      <c r="DB402" s="728"/>
      <c r="DE402" s="728"/>
      <c r="DH402" s="728"/>
      <c r="DK402" s="728"/>
      <c r="DN402" s="728"/>
      <c r="DQ402" s="728"/>
      <c r="DT402" s="728"/>
      <c r="DW402" s="728"/>
      <c r="DZ402" s="728"/>
      <c r="EC402" s="728"/>
      <c r="EF402" s="728"/>
      <c r="EI402" s="728"/>
    </row>
    <row r="403" spans="1:139">
      <c r="A403" s="727">
        <f t="shared" si="6"/>
        <v>111.1</v>
      </c>
      <c r="B403" s="727">
        <f t="shared" si="7"/>
        <v>52.199999999999982</v>
      </c>
      <c r="C403" s="727">
        <f t="shared" si="8"/>
        <v>58.90000000000002</v>
      </c>
      <c r="E403" s="728">
        <v>42206</v>
      </c>
      <c r="F403" s="727">
        <v>1.8129999999999999</v>
      </c>
      <c r="H403" s="728">
        <v>42208</v>
      </c>
      <c r="I403" s="727">
        <v>2.4020000000000001</v>
      </c>
      <c r="K403" s="728">
        <v>42208</v>
      </c>
      <c r="L403" s="727">
        <v>2.9239999999999999</v>
      </c>
      <c r="O403" s="728">
        <v>42191</v>
      </c>
      <c r="P403" s="727">
        <v>2272.09</v>
      </c>
      <c r="R403" s="728">
        <v>42191</v>
      </c>
      <c r="S403" s="727">
        <v>17683.580000000002</v>
      </c>
      <c r="U403" s="728">
        <v>41810</v>
      </c>
      <c r="V403" s="727">
        <v>9987.24</v>
      </c>
      <c r="X403" s="728">
        <v>41813</v>
      </c>
      <c r="Y403" s="727">
        <v>21694.75</v>
      </c>
      <c r="AA403" s="728">
        <v>41820</v>
      </c>
      <c r="AB403" s="727">
        <v>4422.84</v>
      </c>
      <c r="AD403" s="728">
        <v>41793</v>
      </c>
      <c r="AE403" s="727">
        <v>15034.25</v>
      </c>
      <c r="AG403" s="728">
        <v>41029</v>
      </c>
      <c r="AH403" s="727">
        <v>4.95</v>
      </c>
      <c r="AJ403" s="728">
        <v>41033</v>
      </c>
      <c r="AK403" s="727">
        <v>0.69699999999999995</v>
      </c>
      <c r="AM403" s="728">
        <v>41029</v>
      </c>
      <c r="AN403" s="727">
        <v>0.46584999999999999</v>
      </c>
      <c r="AP403" s="728">
        <v>41029</v>
      </c>
      <c r="AQ403" s="727">
        <v>0.11167000000000001</v>
      </c>
      <c r="AS403" s="728">
        <v>42206</v>
      </c>
      <c r="AT403" s="727">
        <v>1101.25</v>
      </c>
      <c r="AV403" s="728">
        <v>42206</v>
      </c>
      <c r="AW403" s="727">
        <v>64.34</v>
      </c>
      <c r="BL403" s="728"/>
      <c r="BM403" s="728"/>
      <c r="BN403" s="728"/>
      <c r="BO403" s="728"/>
      <c r="BP403" s="728"/>
      <c r="BS403" s="728"/>
      <c r="BV403" s="728"/>
      <c r="BY403" s="728"/>
      <c r="CB403" s="728"/>
      <c r="CE403" s="728"/>
      <c r="CH403" s="728"/>
      <c r="CK403" s="728"/>
      <c r="CO403" s="728"/>
      <c r="CV403" s="728"/>
      <c r="CY403" s="728"/>
      <c r="DB403" s="728"/>
      <c r="DE403" s="728"/>
      <c r="DH403" s="728"/>
      <c r="DK403" s="728"/>
      <c r="DN403" s="728"/>
      <c r="DQ403" s="728"/>
      <c r="DT403" s="728"/>
      <c r="DW403" s="728"/>
      <c r="DZ403" s="728"/>
      <c r="EC403" s="728"/>
      <c r="EF403" s="728"/>
      <c r="EI403" s="728"/>
    </row>
    <row r="404" spans="1:139">
      <c r="A404" s="727">
        <f t="shared" si="6"/>
        <v>107.90000000000002</v>
      </c>
      <c r="B404" s="727">
        <f t="shared" si="7"/>
        <v>51.40000000000002</v>
      </c>
      <c r="C404" s="727">
        <f t="shared" si="8"/>
        <v>56.499999999999993</v>
      </c>
      <c r="E404" s="728">
        <v>42205</v>
      </c>
      <c r="F404" s="727">
        <v>1.8029999999999999</v>
      </c>
      <c r="H404" s="728">
        <v>42207</v>
      </c>
      <c r="I404" s="727">
        <v>2.3679999999999999</v>
      </c>
      <c r="K404" s="728">
        <v>42207</v>
      </c>
      <c r="L404" s="727">
        <v>2.8820000000000001</v>
      </c>
      <c r="O404" s="728">
        <v>42188</v>
      </c>
      <c r="P404" s="727">
        <v>2278.17</v>
      </c>
      <c r="R404" s="728">
        <v>42187</v>
      </c>
      <c r="S404" s="727">
        <v>17730.11</v>
      </c>
      <c r="U404" s="728">
        <v>41809</v>
      </c>
      <c r="V404" s="727">
        <v>10004</v>
      </c>
      <c r="X404" s="728">
        <v>41810</v>
      </c>
      <c r="Y404" s="727">
        <v>21988.080000000002</v>
      </c>
      <c r="AA404" s="728">
        <v>41817</v>
      </c>
      <c r="AB404" s="727">
        <v>4436.99</v>
      </c>
      <c r="AD404" s="728">
        <v>41792</v>
      </c>
      <c r="AE404" s="727">
        <v>14935.92</v>
      </c>
      <c r="AG404" s="728">
        <v>41026</v>
      </c>
      <c r="AH404" s="727">
        <v>4.95</v>
      </c>
      <c r="AJ404" s="728">
        <v>41032</v>
      </c>
      <c r="AK404" s="727">
        <v>0.7</v>
      </c>
      <c r="AM404" s="728">
        <v>41026</v>
      </c>
      <c r="AN404" s="727">
        <v>0.46584999999999999</v>
      </c>
      <c r="AP404" s="728">
        <v>41026</v>
      </c>
      <c r="AQ404" s="727">
        <v>0.11167000000000001</v>
      </c>
      <c r="AS404" s="728">
        <v>42205</v>
      </c>
      <c r="AT404" s="727">
        <v>1096.5</v>
      </c>
      <c r="AV404" s="728">
        <v>42205</v>
      </c>
      <c r="AW404" s="727">
        <v>63.71</v>
      </c>
      <c r="BL404" s="728"/>
      <c r="BM404" s="728"/>
      <c r="BN404" s="728"/>
      <c r="BO404" s="728"/>
      <c r="BP404" s="728"/>
      <c r="BS404" s="728"/>
      <c r="BV404" s="728"/>
      <c r="BY404" s="728"/>
      <c r="CB404" s="728"/>
      <c r="CE404" s="728"/>
      <c r="CH404" s="728"/>
      <c r="CK404" s="728"/>
      <c r="CO404" s="728"/>
      <c r="CV404" s="728"/>
      <c r="CY404" s="728"/>
      <c r="DB404" s="728"/>
      <c r="DE404" s="728"/>
      <c r="DH404" s="728"/>
      <c r="DK404" s="728"/>
      <c r="DN404" s="728"/>
      <c r="DQ404" s="728"/>
      <c r="DT404" s="728"/>
      <c r="DW404" s="728"/>
      <c r="DZ404" s="728"/>
      <c r="EC404" s="728"/>
      <c r="EF404" s="728"/>
      <c r="EI404" s="728"/>
    </row>
    <row r="405" spans="1:139">
      <c r="A405" s="727">
        <f t="shared" si="6"/>
        <v>110.99999999999999</v>
      </c>
      <c r="B405" s="727">
        <f t="shared" si="7"/>
        <v>52.300000000000011</v>
      </c>
      <c r="C405" s="727">
        <f t="shared" si="8"/>
        <v>58.699999999999974</v>
      </c>
      <c r="E405" s="728">
        <v>42202</v>
      </c>
      <c r="F405" s="727">
        <v>1.798</v>
      </c>
      <c r="H405" s="728">
        <v>42206</v>
      </c>
      <c r="I405" s="727">
        <v>2.3849999999999998</v>
      </c>
      <c r="K405" s="728">
        <v>42206</v>
      </c>
      <c r="L405" s="727">
        <v>2.9079999999999999</v>
      </c>
      <c r="O405" s="728">
        <v>42187</v>
      </c>
      <c r="P405" s="727">
        <v>2294.37</v>
      </c>
      <c r="R405" s="728">
        <v>42186</v>
      </c>
      <c r="S405" s="727">
        <v>17757.91</v>
      </c>
      <c r="U405" s="728">
        <v>41808</v>
      </c>
      <c r="V405" s="727">
        <v>9930.33</v>
      </c>
      <c r="X405" s="728">
        <v>41809</v>
      </c>
      <c r="Y405" s="727">
        <v>22216.63</v>
      </c>
      <c r="AA405" s="728">
        <v>41816</v>
      </c>
      <c r="AB405" s="727">
        <v>4439.63</v>
      </c>
      <c r="AD405" s="728">
        <v>41789</v>
      </c>
      <c r="AE405" s="727">
        <v>14632.38</v>
      </c>
      <c r="AG405" s="728">
        <v>41025</v>
      </c>
      <c r="AH405" s="727">
        <v>4.9399999999999995</v>
      </c>
      <c r="AJ405" s="728">
        <v>41031</v>
      </c>
      <c r="AK405" s="727">
        <v>0.70399999999999996</v>
      </c>
      <c r="AM405" s="728">
        <v>41025</v>
      </c>
      <c r="AN405" s="727">
        <v>0.46584999999999999</v>
      </c>
      <c r="AP405" s="728">
        <v>41025</v>
      </c>
      <c r="AQ405" s="727">
        <v>0.11167000000000001</v>
      </c>
      <c r="AS405" s="728">
        <v>42202</v>
      </c>
      <c r="AT405" s="727">
        <v>1134.1400000000001</v>
      </c>
      <c r="AV405" s="728">
        <v>42202</v>
      </c>
      <c r="AW405" s="727">
        <v>63.96</v>
      </c>
      <c r="BL405" s="728"/>
      <c r="BM405" s="728"/>
      <c r="BN405" s="728"/>
      <c r="BO405" s="728"/>
      <c r="BP405" s="728"/>
      <c r="BS405" s="728"/>
      <c r="BV405" s="728"/>
      <c r="BY405" s="728"/>
      <c r="CB405" s="728"/>
      <c r="CE405" s="728"/>
      <c r="CH405" s="728"/>
      <c r="CK405" s="728"/>
      <c r="CO405" s="728"/>
      <c r="CV405" s="728"/>
      <c r="CY405" s="728"/>
      <c r="DB405" s="728"/>
      <c r="DE405" s="728"/>
      <c r="DH405" s="728"/>
      <c r="DK405" s="728"/>
      <c r="DN405" s="728"/>
      <c r="DQ405" s="728"/>
      <c r="DT405" s="728"/>
      <c r="DW405" s="728"/>
      <c r="DZ405" s="728"/>
      <c r="EC405" s="728"/>
      <c r="EF405" s="728"/>
      <c r="EI405" s="728"/>
    </row>
    <row r="406" spans="1:139">
      <c r="A406" s="727">
        <f t="shared" si="6"/>
        <v>103.10000000000001</v>
      </c>
      <c r="B406" s="727">
        <f t="shared" si="7"/>
        <v>54.899999999999991</v>
      </c>
      <c r="C406" s="727">
        <f t="shared" si="8"/>
        <v>48.200000000000017</v>
      </c>
      <c r="E406" s="728">
        <v>42201</v>
      </c>
      <c r="F406" s="727">
        <v>1.8479999999999999</v>
      </c>
      <c r="H406" s="728">
        <v>42205</v>
      </c>
      <c r="I406" s="727">
        <v>2.33</v>
      </c>
      <c r="K406" s="728">
        <v>42205</v>
      </c>
      <c r="L406" s="727">
        <v>2.879</v>
      </c>
      <c r="O406" s="728">
        <v>42186</v>
      </c>
      <c r="P406" s="727">
        <v>2293.0300000000002</v>
      </c>
      <c r="R406" s="728">
        <v>42185</v>
      </c>
      <c r="S406" s="727">
        <v>17619.509999999998</v>
      </c>
      <c r="U406" s="728">
        <v>41807</v>
      </c>
      <c r="V406" s="727">
        <v>9920.32</v>
      </c>
      <c r="X406" s="728">
        <v>41808</v>
      </c>
      <c r="Y406" s="727">
        <v>22030.34</v>
      </c>
      <c r="AA406" s="728">
        <v>41815</v>
      </c>
      <c r="AB406" s="727">
        <v>4460.6000000000004</v>
      </c>
      <c r="AD406" s="728">
        <v>41788</v>
      </c>
      <c r="AE406" s="727">
        <v>14681.72</v>
      </c>
      <c r="AG406" s="728">
        <v>41024</v>
      </c>
      <c r="AH406" s="727">
        <v>4.9399999999999995</v>
      </c>
      <c r="AJ406" s="728">
        <v>41029</v>
      </c>
      <c r="AK406" s="727">
        <v>0.70799999999999996</v>
      </c>
      <c r="AM406" s="728">
        <v>41024</v>
      </c>
      <c r="AN406" s="727">
        <v>0.46584999999999999</v>
      </c>
      <c r="AP406" s="728">
        <v>41024</v>
      </c>
      <c r="AQ406" s="727">
        <v>0.11167000000000001</v>
      </c>
      <c r="AS406" s="728">
        <v>42201</v>
      </c>
      <c r="AT406" s="727">
        <v>1145.3900000000001</v>
      </c>
      <c r="AV406" s="728">
        <v>42201</v>
      </c>
      <c r="AW406" s="727">
        <v>64.040000000000006</v>
      </c>
      <c r="BL406" s="728"/>
      <c r="BM406" s="728"/>
      <c r="BN406" s="728"/>
      <c r="BO406" s="728"/>
      <c r="BP406" s="728"/>
      <c r="BS406" s="728"/>
      <c r="BV406" s="728"/>
      <c r="BY406" s="728"/>
      <c r="CB406" s="728"/>
      <c r="CE406" s="728"/>
      <c r="CH406" s="728"/>
      <c r="CK406" s="728"/>
      <c r="CO406" s="728"/>
      <c r="CV406" s="728"/>
      <c r="CY406" s="728"/>
      <c r="DB406" s="728"/>
      <c r="DE406" s="728"/>
      <c r="DH406" s="728"/>
      <c r="DK406" s="728"/>
      <c r="DN406" s="728"/>
      <c r="DQ406" s="728"/>
      <c r="DT406" s="728"/>
      <c r="DW406" s="728"/>
      <c r="DZ406" s="728"/>
      <c r="EC406" s="728"/>
      <c r="EF406" s="728"/>
      <c r="EI406" s="728"/>
    </row>
    <row r="407" spans="1:139">
      <c r="A407" s="727">
        <f t="shared" si="6"/>
        <v>103.60000000000001</v>
      </c>
      <c r="B407" s="727">
        <f t="shared" si="7"/>
        <v>56.099999999999994</v>
      </c>
      <c r="C407" s="727">
        <f t="shared" si="8"/>
        <v>47.500000000000007</v>
      </c>
      <c r="E407" s="728">
        <v>42200</v>
      </c>
      <c r="F407" s="727">
        <v>1.8559999999999999</v>
      </c>
      <c r="H407" s="728">
        <v>42202</v>
      </c>
      <c r="I407" s="727">
        <v>2.331</v>
      </c>
      <c r="K407" s="728">
        <v>42202</v>
      </c>
      <c r="L407" s="727">
        <v>2.8919999999999999</v>
      </c>
      <c r="O407" s="728">
        <v>42185</v>
      </c>
      <c r="P407" s="727">
        <v>2317.84</v>
      </c>
      <c r="R407" s="728">
        <v>42184</v>
      </c>
      <c r="S407" s="727">
        <v>17596.349999999999</v>
      </c>
      <c r="U407" s="728">
        <v>41806</v>
      </c>
      <c r="V407" s="727">
        <v>9883.98</v>
      </c>
      <c r="X407" s="728">
        <v>41807</v>
      </c>
      <c r="Y407" s="727">
        <v>21996.400000000001</v>
      </c>
      <c r="AA407" s="728">
        <v>41814</v>
      </c>
      <c r="AB407" s="727">
        <v>4518.34</v>
      </c>
      <c r="AD407" s="728">
        <v>41787</v>
      </c>
      <c r="AE407" s="727">
        <v>14670.95</v>
      </c>
      <c r="AG407" s="728">
        <v>41023</v>
      </c>
      <c r="AH407" s="727">
        <v>4.9399999999999995</v>
      </c>
      <c r="AJ407" s="728">
        <v>41026</v>
      </c>
      <c r="AK407" s="727">
        <v>0.71499999999999997</v>
      </c>
      <c r="AM407" s="728">
        <v>41023</v>
      </c>
      <c r="AN407" s="727">
        <v>0.46584999999999999</v>
      </c>
      <c r="AP407" s="728">
        <v>41023</v>
      </c>
      <c r="AQ407" s="727">
        <v>0.11167000000000001</v>
      </c>
      <c r="AS407" s="728">
        <v>42200</v>
      </c>
      <c r="AT407" s="727">
        <v>1149.45</v>
      </c>
      <c r="AV407" s="728">
        <v>42200</v>
      </c>
      <c r="AW407" s="727">
        <v>64.3</v>
      </c>
      <c r="BL407" s="728"/>
      <c r="BM407" s="728"/>
      <c r="BN407" s="728"/>
      <c r="BO407" s="728"/>
      <c r="BP407" s="728"/>
      <c r="BS407" s="728"/>
      <c r="BV407" s="728"/>
      <c r="BY407" s="728"/>
      <c r="CB407" s="728"/>
      <c r="CE407" s="728"/>
      <c r="CH407" s="728"/>
      <c r="CK407" s="728"/>
      <c r="CO407" s="728"/>
      <c r="CV407" s="728"/>
      <c r="CY407" s="728"/>
      <c r="DB407" s="728"/>
      <c r="DE407" s="728"/>
      <c r="DH407" s="728"/>
      <c r="DK407" s="728"/>
      <c r="DN407" s="728"/>
      <c r="DQ407" s="728"/>
      <c r="DT407" s="728"/>
      <c r="DW407" s="728"/>
      <c r="DZ407" s="728"/>
      <c r="EC407" s="728"/>
      <c r="EF407" s="728"/>
      <c r="EI407" s="728"/>
    </row>
    <row r="408" spans="1:139">
      <c r="A408" s="727">
        <f t="shared" si="6"/>
        <v>111.9</v>
      </c>
      <c r="B408" s="727">
        <f t="shared" si="7"/>
        <v>58.199999999999989</v>
      </c>
      <c r="C408" s="727">
        <f t="shared" si="8"/>
        <v>53.700000000000017</v>
      </c>
      <c r="E408" s="728">
        <v>42199</v>
      </c>
      <c r="F408" s="727">
        <v>1.869</v>
      </c>
      <c r="H408" s="728">
        <v>42201</v>
      </c>
      <c r="I408" s="727">
        <v>2.4060000000000001</v>
      </c>
      <c r="K408" s="728">
        <v>42201</v>
      </c>
      <c r="L408" s="727">
        <v>2.988</v>
      </c>
      <c r="O408" s="728">
        <v>42184</v>
      </c>
      <c r="P408" s="727">
        <v>2291.23</v>
      </c>
      <c r="R408" s="728">
        <v>42181</v>
      </c>
      <c r="S408" s="727">
        <v>17946.68</v>
      </c>
      <c r="U408" s="728">
        <v>41803</v>
      </c>
      <c r="V408" s="727">
        <v>9912.8700000000008</v>
      </c>
      <c r="X408" s="728">
        <v>41806</v>
      </c>
      <c r="Y408" s="727">
        <v>21976.26</v>
      </c>
      <c r="AA408" s="728">
        <v>41813</v>
      </c>
      <c r="AB408" s="727">
        <v>4515.57</v>
      </c>
      <c r="AD408" s="728">
        <v>41786</v>
      </c>
      <c r="AE408" s="727">
        <v>14636.52</v>
      </c>
      <c r="AG408" s="728">
        <v>41022</v>
      </c>
      <c r="AH408" s="727">
        <v>4.9399999999999995</v>
      </c>
      <c r="AJ408" s="728">
        <v>41025</v>
      </c>
      <c r="AK408" s="727">
        <v>0.72</v>
      </c>
      <c r="AM408" s="728">
        <v>41022</v>
      </c>
      <c r="AN408" s="727">
        <v>0.46565000000000001</v>
      </c>
      <c r="AP408" s="728">
        <v>41022</v>
      </c>
      <c r="AQ408" s="727">
        <v>0.11167000000000001</v>
      </c>
      <c r="AS408" s="728">
        <v>42199</v>
      </c>
      <c r="AT408" s="727">
        <v>1156.06</v>
      </c>
      <c r="AV408" s="728">
        <v>42199</v>
      </c>
      <c r="AW408" s="727">
        <v>65.760000000000005</v>
      </c>
      <c r="BL408" s="728"/>
      <c r="BM408" s="728"/>
      <c r="BN408" s="728"/>
      <c r="BO408" s="728"/>
      <c r="BP408" s="728"/>
      <c r="BS408" s="728"/>
      <c r="BV408" s="728"/>
      <c r="BY408" s="728"/>
      <c r="CB408" s="728"/>
      <c r="CE408" s="728"/>
      <c r="CH408" s="728"/>
      <c r="CK408" s="728"/>
      <c r="CO408" s="728"/>
      <c r="CV408" s="728"/>
      <c r="CY408" s="728"/>
      <c r="DB408" s="728"/>
      <c r="DE408" s="728"/>
      <c r="DH408" s="728"/>
      <c r="DK408" s="728"/>
      <c r="DN408" s="728"/>
      <c r="DQ408" s="728"/>
      <c r="DT408" s="728"/>
      <c r="DW408" s="728"/>
      <c r="DZ408" s="728"/>
      <c r="EC408" s="728"/>
      <c r="EF408" s="728"/>
      <c r="EI408" s="728"/>
    </row>
    <row r="409" spans="1:139">
      <c r="A409" s="727">
        <f t="shared" si="6"/>
        <v>114.5</v>
      </c>
      <c r="B409" s="727">
        <f t="shared" si="7"/>
        <v>58.800000000000011</v>
      </c>
      <c r="C409" s="727">
        <f t="shared" si="8"/>
        <v>55.699999999999996</v>
      </c>
      <c r="E409" s="728">
        <v>42198</v>
      </c>
      <c r="F409" s="727">
        <v>1.8740000000000001</v>
      </c>
      <c r="H409" s="728">
        <v>42200</v>
      </c>
      <c r="I409" s="727">
        <v>2.431</v>
      </c>
      <c r="K409" s="728">
        <v>42200</v>
      </c>
      <c r="L409" s="727">
        <v>3.0190000000000001</v>
      </c>
      <c r="O409" s="728">
        <v>42181</v>
      </c>
      <c r="P409" s="727">
        <v>2333.8200000000002</v>
      </c>
      <c r="R409" s="728">
        <v>42180</v>
      </c>
      <c r="S409" s="727">
        <v>17890.36</v>
      </c>
      <c r="U409" s="728">
        <v>41802</v>
      </c>
      <c r="V409" s="727">
        <v>9938.7000000000007</v>
      </c>
      <c r="X409" s="728">
        <v>41803</v>
      </c>
      <c r="Y409" s="727">
        <v>22165.97</v>
      </c>
      <c r="AA409" s="728">
        <v>41810</v>
      </c>
      <c r="AB409" s="727">
        <v>4541.34</v>
      </c>
      <c r="AD409" s="728">
        <v>41785</v>
      </c>
      <c r="AE409" s="727">
        <v>14602.52</v>
      </c>
      <c r="AG409" s="728">
        <v>41019</v>
      </c>
      <c r="AH409" s="727">
        <v>4.9399999999999995</v>
      </c>
      <c r="AJ409" s="728">
        <v>41024</v>
      </c>
      <c r="AK409" s="727">
        <v>0.72399999999999998</v>
      </c>
      <c r="AM409" s="728">
        <v>41019</v>
      </c>
      <c r="AN409" s="727">
        <v>0.46565000000000001</v>
      </c>
      <c r="AP409" s="728">
        <v>41019</v>
      </c>
      <c r="AQ409" s="727">
        <v>0.11167000000000001</v>
      </c>
      <c r="AS409" s="728">
        <v>42198</v>
      </c>
      <c r="AT409" s="727">
        <v>1157.98</v>
      </c>
      <c r="AV409" s="728">
        <v>42198</v>
      </c>
      <c r="AW409" s="727">
        <v>65.73</v>
      </c>
      <c r="BL409" s="728"/>
      <c r="BM409" s="728"/>
      <c r="BN409" s="728"/>
      <c r="BO409" s="728"/>
      <c r="BP409" s="728"/>
      <c r="BS409" s="728"/>
      <c r="BV409" s="728"/>
      <c r="BY409" s="728"/>
      <c r="CB409" s="728"/>
      <c r="CE409" s="728"/>
      <c r="CH409" s="728"/>
      <c r="CK409" s="728"/>
      <c r="CO409" s="728"/>
      <c r="CV409" s="728"/>
      <c r="CY409" s="728"/>
      <c r="DB409" s="728"/>
      <c r="DE409" s="728"/>
      <c r="DH409" s="728"/>
      <c r="DK409" s="728"/>
      <c r="DN409" s="728"/>
      <c r="DQ409" s="728"/>
      <c r="DT409" s="728"/>
      <c r="DW409" s="728"/>
      <c r="DZ409" s="728"/>
      <c r="EC409" s="728"/>
      <c r="EF409" s="728"/>
      <c r="EI409" s="728"/>
    </row>
    <row r="410" spans="1:139">
      <c r="A410" s="727">
        <f t="shared" si="6"/>
        <v>122.80000000000003</v>
      </c>
      <c r="B410" s="727">
        <f t="shared" si="7"/>
        <v>60.300000000000018</v>
      </c>
      <c r="C410" s="727">
        <f t="shared" si="8"/>
        <v>62.5</v>
      </c>
      <c r="E410" s="728">
        <v>42195</v>
      </c>
      <c r="F410" s="727">
        <v>1.8559999999999999</v>
      </c>
      <c r="H410" s="728">
        <v>42199</v>
      </c>
      <c r="I410" s="727">
        <v>2.4809999999999999</v>
      </c>
      <c r="K410" s="728">
        <v>42199</v>
      </c>
      <c r="L410" s="727">
        <v>3.0840000000000001</v>
      </c>
      <c r="O410" s="728">
        <v>42180</v>
      </c>
      <c r="P410" s="727">
        <v>2354.7399999999998</v>
      </c>
      <c r="R410" s="728">
        <v>42179</v>
      </c>
      <c r="S410" s="727">
        <v>17966.07</v>
      </c>
      <c r="U410" s="728">
        <v>41801</v>
      </c>
      <c r="V410" s="727">
        <v>9949.81</v>
      </c>
      <c r="X410" s="728">
        <v>41802</v>
      </c>
      <c r="Y410" s="727">
        <v>22163.49</v>
      </c>
      <c r="AA410" s="728">
        <v>41809</v>
      </c>
      <c r="AB410" s="727">
        <v>4563.04</v>
      </c>
      <c r="AD410" s="728">
        <v>41782</v>
      </c>
      <c r="AE410" s="727">
        <v>14462.17</v>
      </c>
      <c r="AG410" s="728">
        <v>41018</v>
      </c>
      <c r="AH410" s="727">
        <v>4.95</v>
      </c>
      <c r="AJ410" s="728">
        <v>41023</v>
      </c>
      <c r="AK410" s="727">
        <v>0.72699999999999998</v>
      </c>
      <c r="AM410" s="728">
        <v>41018</v>
      </c>
      <c r="AN410" s="727">
        <v>0.46565000000000001</v>
      </c>
      <c r="AP410" s="728">
        <v>41018</v>
      </c>
      <c r="AQ410" s="727">
        <v>0.11167000000000001</v>
      </c>
      <c r="AS410" s="728">
        <v>42195</v>
      </c>
      <c r="AT410" s="727">
        <v>1163.74</v>
      </c>
      <c r="AV410" s="728">
        <v>42195</v>
      </c>
      <c r="AW410" s="727">
        <v>66.06</v>
      </c>
      <c r="BL410" s="728"/>
      <c r="BM410" s="728"/>
      <c r="BN410" s="728"/>
      <c r="BO410" s="728"/>
      <c r="BP410" s="728"/>
      <c r="BS410" s="728"/>
      <c r="BV410" s="728"/>
      <c r="BY410" s="728"/>
      <c r="CB410" s="728"/>
      <c r="CE410" s="728"/>
      <c r="CH410" s="728"/>
      <c r="CK410" s="728"/>
      <c r="CO410" s="728"/>
      <c r="CV410" s="728"/>
      <c r="CY410" s="728"/>
      <c r="DB410" s="728"/>
      <c r="DE410" s="728"/>
      <c r="DH410" s="728"/>
      <c r="DK410" s="728"/>
      <c r="DN410" s="728"/>
      <c r="DQ410" s="728"/>
      <c r="DT410" s="728"/>
      <c r="DW410" s="728"/>
      <c r="DZ410" s="728"/>
      <c r="EC410" s="728"/>
      <c r="EF410" s="728"/>
      <c r="EI410" s="728"/>
    </row>
    <row r="411" spans="1:139">
      <c r="A411" s="727">
        <f t="shared" si="6"/>
        <v>122.69999999999999</v>
      </c>
      <c r="B411" s="727">
        <f t="shared" si="7"/>
        <v>60.000000000000007</v>
      </c>
      <c r="C411" s="727">
        <f t="shared" si="8"/>
        <v>62.699999999999974</v>
      </c>
      <c r="E411" s="728">
        <v>42194</v>
      </c>
      <c r="F411" s="727">
        <v>1.8380000000000001</v>
      </c>
      <c r="H411" s="728">
        <v>42198</v>
      </c>
      <c r="I411" s="727">
        <v>2.4649999999999999</v>
      </c>
      <c r="K411" s="728">
        <v>42198</v>
      </c>
      <c r="L411" s="727">
        <v>3.0649999999999999</v>
      </c>
      <c r="O411" s="728">
        <v>42179</v>
      </c>
      <c r="P411" s="727">
        <v>2348.9699999999998</v>
      </c>
      <c r="R411" s="728">
        <v>42178</v>
      </c>
      <c r="S411" s="727">
        <v>18144.07</v>
      </c>
      <c r="U411" s="728">
        <v>41800</v>
      </c>
      <c r="V411" s="727">
        <v>10028.799999999999</v>
      </c>
      <c r="X411" s="728">
        <v>41801</v>
      </c>
      <c r="Y411" s="727">
        <v>22223.77</v>
      </c>
      <c r="AA411" s="728">
        <v>41808</v>
      </c>
      <c r="AB411" s="727">
        <v>4530.37</v>
      </c>
      <c r="AD411" s="728">
        <v>41781</v>
      </c>
      <c r="AE411" s="727">
        <v>14337.79</v>
      </c>
      <c r="AG411" s="728">
        <v>41017</v>
      </c>
      <c r="AH411" s="727">
        <v>4.95</v>
      </c>
      <c r="AJ411" s="728">
        <v>41022</v>
      </c>
      <c r="AK411" s="727">
        <v>0.73099999999999998</v>
      </c>
      <c r="AM411" s="728">
        <v>41017</v>
      </c>
      <c r="AN411" s="727">
        <v>0.46565000000000001</v>
      </c>
      <c r="AP411" s="728">
        <v>41017</v>
      </c>
      <c r="AQ411" s="727">
        <v>0.11167000000000001</v>
      </c>
      <c r="AS411" s="728">
        <v>42194</v>
      </c>
      <c r="AT411" s="727">
        <v>1159.43</v>
      </c>
      <c r="AV411" s="728">
        <v>42194</v>
      </c>
      <c r="AW411" s="727">
        <v>65.599999999999994</v>
      </c>
      <c r="BL411" s="728"/>
      <c r="BM411" s="728"/>
      <c r="BN411" s="728"/>
      <c r="BO411" s="728"/>
      <c r="BP411" s="728"/>
      <c r="BS411" s="728"/>
      <c r="BV411" s="728"/>
      <c r="BY411" s="728"/>
      <c r="CB411" s="728"/>
      <c r="CE411" s="728"/>
      <c r="CH411" s="728"/>
      <c r="CK411" s="728"/>
      <c r="CO411" s="728"/>
      <c r="CV411" s="728"/>
      <c r="CY411" s="728"/>
      <c r="DB411" s="728"/>
      <c r="DE411" s="728"/>
      <c r="DH411" s="728"/>
      <c r="DK411" s="728"/>
      <c r="DN411" s="728"/>
      <c r="DQ411" s="728"/>
      <c r="DT411" s="728"/>
      <c r="DW411" s="728"/>
      <c r="DZ411" s="728"/>
      <c r="EC411" s="728"/>
      <c r="EF411" s="728"/>
      <c r="EI411" s="728"/>
    </row>
    <row r="412" spans="1:139">
      <c r="A412" s="727">
        <f t="shared" si="6"/>
        <v>117.9</v>
      </c>
      <c r="B412" s="727">
        <f t="shared" si="7"/>
        <v>57.699999999999996</v>
      </c>
      <c r="C412" s="727">
        <f t="shared" si="8"/>
        <v>60.20000000000001</v>
      </c>
      <c r="E412" s="728">
        <v>42193</v>
      </c>
      <c r="F412" s="727">
        <v>1.869</v>
      </c>
      <c r="H412" s="728">
        <v>42195</v>
      </c>
      <c r="I412" s="727">
        <v>2.4710000000000001</v>
      </c>
      <c r="K412" s="728">
        <v>42195</v>
      </c>
      <c r="L412" s="727">
        <v>3.048</v>
      </c>
      <c r="O412" s="728">
        <v>42178</v>
      </c>
      <c r="P412" s="727">
        <v>2341.2600000000002</v>
      </c>
      <c r="R412" s="728">
        <v>42177</v>
      </c>
      <c r="S412" s="727">
        <v>18119.78</v>
      </c>
      <c r="U412" s="728">
        <v>41799</v>
      </c>
      <c r="V412" s="727">
        <v>10008.629999999999</v>
      </c>
      <c r="X412" s="728">
        <v>41800</v>
      </c>
      <c r="Y412" s="727">
        <v>22502.97</v>
      </c>
      <c r="AA412" s="728">
        <v>41807</v>
      </c>
      <c r="AB412" s="727">
        <v>4536.07</v>
      </c>
      <c r="AD412" s="728">
        <v>41780</v>
      </c>
      <c r="AE412" s="727">
        <v>14042.17</v>
      </c>
      <c r="AG412" s="728">
        <v>41016</v>
      </c>
      <c r="AH412" s="727">
        <v>4.95</v>
      </c>
      <c r="AJ412" s="728">
        <v>41019</v>
      </c>
      <c r="AK412" s="727">
        <v>0.73399999999999999</v>
      </c>
      <c r="AM412" s="728">
        <v>41016</v>
      </c>
      <c r="AN412" s="727">
        <v>0.46565000000000001</v>
      </c>
      <c r="AP412" s="728">
        <v>41016</v>
      </c>
      <c r="AQ412" s="727">
        <v>0.11167000000000001</v>
      </c>
      <c r="AS412" s="728">
        <v>42193</v>
      </c>
      <c r="AT412" s="727">
        <v>1158.33</v>
      </c>
      <c r="AV412" s="728">
        <v>42193</v>
      </c>
      <c r="AW412" s="727">
        <v>64.52</v>
      </c>
      <c r="BL412" s="728"/>
      <c r="BM412" s="728"/>
      <c r="BN412" s="728"/>
      <c r="BO412" s="728"/>
      <c r="BP412" s="728"/>
      <c r="BS412" s="728"/>
      <c r="BV412" s="728"/>
      <c r="BY412" s="728"/>
      <c r="CB412" s="728"/>
      <c r="CE412" s="728"/>
      <c r="CH412" s="728"/>
      <c r="CK412" s="728"/>
      <c r="CO412" s="728"/>
      <c r="CV412" s="728"/>
      <c r="CY412" s="728"/>
      <c r="DB412" s="728"/>
      <c r="DE412" s="728"/>
      <c r="DH412" s="728"/>
      <c r="DK412" s="728"/>
      <c r="DN412" s="728"/>
      <c r="DQ412" s="728"/>
      <c r="DT412" s="728"/>
      <c r="DW412" s="728"/>
      <c r="DZ412" s="728"/>
      <c r="EC412" s="728"/>
      <c r="EF412" s="728"/>
      <c r="EI412" s="728"/>
    </row>
    <row r="413" spans="1:139">
      <c r="A413" s="727">
        <f t="shared" si="6"/>
        <v>108.10000000000002</v>
      </c>
      <c r="B413" s="727">
        <f t="shared" si="7"/>
        <v>56.500000000000043</v>
      </c>
      <c r="C413" s="727">
        <f t="shared" si="8"/>
        <v>51.59999999999998</v>
      </c>
      <c r="E413" s="728">
        <v>42192</v>
      </c>
      <c r="F413" s="727">
        <v>1.901</v>
      </c>
      <c r="H413" s="728">
        <v>42194</v>
      </c>
      <c r="I413" s="727">
        <v>2.4169999999999998</v>
      </c>
      <c r="K413" s="728">
        <v>42194</v>
      </c>
      <c r="L413" s="727">
        <v>2.9820000000000002</v>
      </c>
      <c r="O413" s="728">
        <v>42177</v>
      </c>
      <c r="P413" s="727">
        <v>2350.09</v>
      </c>
      <c r="R413" s="728">
        <v>42174</v>
      </c>
      <c r="S413" s="727">
        <v>18015.95</v>
      </c>
      <c r="U413" s="728">
        <v>41796</v>
      </c>
      <c r="V413" s="727">
        <v>9987.19</v>
      </c>
      <c r="X413" s="728">
        <v>41799</v>
      </c>
      <c r="Y413" s="727">
        <v>22472.12</v>
      </c>
      <c r="AA413" s="728">
        <v>41806</v>
      </c>
      <c r="AB413" s="727">
        <v>4510.05</v>
      </c>
      <c r="AD413" s="728">
        <v>41779</v>
      </c>
      <c r="AE413" s="727">
        <v>14075.25</v>
      </c>
      <c r="AG413" s="728">
        <v>41015</v>
      </c>
      <c r="AH413" s="727">
        <v>4.95</v>
      </c>
      <c r="AJ413" s="728">
        <v>41018</v>
      </c>
      <c r="AK413" s="727">
        <v>0.73699999999999999</v>
      </c>
      <c r="AM413" s="728">
        <v>41015</v>
      </c>
      <c r="AN413" s="727">
        <v>0.46565000000000001</v>
      </c>
      <c r="AP413" s="728">
        <v>41015</v>
      </c>
      <c r="AQ413" s="727">
        <v>0.11167000000000001</v>
      </c>
      <c r="AS413" s="728">
        <v>42192</v>
      </c>
      <c r="AT413" s="727">
        <v>1155.26</v>
      </c>
      <c r="AV413" s="728">
        <v>42192</v>
      </c>
      <c r="AW413" s="727">
        <v>64.489999999999995</v>
      </c>
      <c r="BL413" s="728"/>
      <c r="BM413" s="728"/>
      <c r="BN413" s="728"/>
      <c r="BO413" s="728"/>
      <c r="BP413" s="728"/>
      <c r="BS413" s="728"/>
      <c r="BV413" s="728"/>
      <c r="BY413" s="728"/>
      <c r="CB413" s="728"/>
      <c r="CE413" s="728"/>
      <c r="CH413" s="728"/>
      <c r="CK413" s="728"/>
      <c r="CO413" s="728"/>
      <c r="CV413" s="728"/>
      <c r="CY413" s="728"/>
      <c r="DB413" s="728"/>
      <c r="DE413" s="728"/>
      <c r="DH413" s="728"/>
      <c r="DK413" s="728"/>
      <c r="DN413" s="728"/>
      <c r="DQ413" s="728"/>
      <c r="DT413" s="728"/>
      <c r="DW413" s="728"/>
      <c r="DZ413" s="728"/>
      <c r="EC413" s="728"/>
      <c r="EF413" s="728"/>
      <c r="EI413" s="728"/>
    </row>
    <row r="414" spans="1:139">
      <c r="A414" s="727">
        <f t="shared" si="6"/>
        <v>106.4</v>
      </c>
      <c r="B414" s="727">
        <f t="shared" si="7"/>
        <v>56.800000000000004</v>
      </c>
      <c r="C414" s="727">
        <f t="shared" si="8"/>
        <v>49.6</v>
      </c>
      <c r="E414" s="728">
        <v>42191</v>
      </c>
      <c r="F414" s="727">
        <v>1.9710000000000001</v>
      </c>
      <c r="H414" s="728">
        <v>42193</v>
      </c>
      <c r="I414" s="727">
        <v>2.4670000000000001</v>
      </c>
      <c r="K414" s="728">
        <v>42193</v>
      </c>
      <c r="L414" s="727">
        <v>3.0350000000000001</v>
      </c>
      <c r="O414" s="728">
        <v>42174</v>
      </c>
      <c r="P414" s="727">
        <v>2299.35</v>
      </c>
      <c r="R414" s="728">
        <v>42173</v>
      </c>
      <c r="S414" s="727">
        <v>18115.84</v>
      </c>
      <c r="U414" s="728">
        <v>41795</v>
      </c>
      <c r="V414" s="727">
        <v>9947.83</v>
      </c>
      <c r="X414" s="728">
        <v>41796</v>
      </c>
      <c r="Y414" s="727">
        <v>22290.080000000002</v>
      </c>
      <c r="AA414" s="728">
        <v>41803</v>
      </c>
      <c r="AB414" s="727">
        <v>4543.28</v>
      </c>
      <c r="AD414" s="728">
        <v>41778</v>
      </c>
      <c r="AE414" s="727">
        <v>14006.44</v>
      </c>
      <c r="AG414" s="728">
        <v>41012</v>
      </c>
      <c r="AH414" s="727">
        <v>4.9399999999999995</v>
      </c>
      <c r="AJ414" s="728">
        <v>41017</v>
      </c>
      <c r="AK414" s="727">
        <v>0.74099999999999999</v>
      </c>
      <c r="AM414" s="728">
        <v>41012</v>
      </c>
      <c r="AN414" s="727">
        <v>0.46615000000000001</v>
      </c>
      <c r="AP414" s="728">
        <v>41012</v>
      </c>
      <c r="AQ414" s="727">
        <v>0.11167000000000001</v>
      </c>
      <c r="AS414" s="728">
        <v>42191</v>
      </c>
      <c r="AT414" s="727">
        <v>1170.33</v>
      </c>
      <c r="AV414" s="728">
        <v>42191</v>
      </c>
      <c r="AW414" s="727">
        <v>64.22</v>
      </c>
      <c r="BL414" s="728"/>
      <c r="BM414" s="728"/>
      <c r="BN414" s="728"/>
      <c r="BO414" s="728"/>
      <c r="BP414" s="728"/>
      <c r="BS414" s="728"/>
      <c r="BV414" s="728"/>
      <c r="BY414" s="728"/>
      <c r="CB414" s="728"/>
      <c r="CE414" s="728"/>
      <c r="CH414" s="728"/>
      <c r="CK414" s="728"/>
      <c r="CO414" s="728"/>
      <c r="CV414" s="728"/>
      <c r="CY414" s="728"/>
      <c r="DB414" s="728"/>
      <c r="DE414" s="728"/>
      <c r="DH414" s="728"/>
      <c r="DK414" s="728"/>
      <c r="DN414" s="728"/>
      <c r="DQ414" s="728"/>
      <c r="DT414" s="728"/>
      <c r="DW414" s="728"/>
      <c r="DZ414" s="728"/>
      <c r="EC414" s="728"/>
      <c r="EF414" s="728"/>
      <c r="EI414" s="728"/>
    </row>
    <row r="415" spans="1:139">
      <c r="A415" s="727">
        <f t="shared" si="6"/>
        <v>119.29999999999995</v>
      </c>
      <c r="B415" s="727">
        <f t="shared" si="7"/>
        <v>54.899999999999991</v>
      </c>
      <c r="C415" s="727">
        <f t="shared" si="8"/>
        <v>64.399999999999963</v>
      </c>
      <c r="E415" s="728">
        <v>42188</v>
      </c>
      <c r="F415" s="727">
        <v>1.9340000000000002</v>
      </c>
      <c r="H415" s="728">
        <v>42192</v>
      </c>
      <c r="I415" s="727">
        <v>2.5779999999999998</v>
      </c>
      <c r="K415" s="728">
        <v>42192</v>
      </c>
      <c r="L415" s="727">
        <v>3.1269999999999998</v>
      </c>
      <c r="O415" s="728">
        <v>42173</v>
      </c>
      <c r="P415" s="727">
        <v>2334.36</v>
      </c>
      <c r="R415" s="728">
        <v>42172</v>
      </c>
      <c r="S415" s="727">
        <v>17935.740000000002</v>
      </c>
      <c r="U415" s="728">
        <v>41794</v>
      </c>
      <c r="V415" s="727">
        <v>9926.67</v>
      </c>
      <c r="X415" s="728">
        <v>41795</v>
      </c>
      <c r="Y415" s="727">
        <v>21951.07</v>
      </c>
      <c r="AA415" s="728">
        <v>41802</v>
      </c>
      <c r="AB415" s="727">
        <v>4554.3999999999996</v>
      </c>
      <c r="AD415" s="728">
        <v>41775</v>
      </c>
      <c r="AE415" s="727">
        <v>14096.59</v>
      </c>
      <c r="AG415" s="728">
        <v>41011</v>
      </c>
      <c r="AH415" s="727">
        <v>4.9399999999999995</v>
      </c>
      <c r="AJ415" s="728">
        <v>41016</v>
      </c>
      <c r="AK415" s="727">
        <v>0.746</v>
      </c>
      <c r="AM415" s="728">
        <v>41011</v>
      </c>
      <c r="AN415" s="727">
        <v>0.46665000000000001</v>
      </c>
      <c r="AP415" s="728">
        <v>41011</v>
      </c>
      <c r="AQ415" s="727">
        <v>0.11167000000000001</v>
      </c>
      <c r="AS415" s="728">
        <v>42188</v>
      </c>
      <c r="AT415" s="727">
        <v>1168.7</v>
      </c>
      <c r="AV415" s="728">
        <v>42188</v>
      </c>
      <c r="AW415" s="727">
        <v>67.3</v>
      </c>
      <c r="BL415" s="728"/>
      <c r="BM415" s="728"/>
      <c r="BN415" s="728"/>
      <c r="BO415" s="728"/>
      <c r="BP415" s="728"/>
      <c r="BS415" s="728"/>
      <c r="BV415" s="728"/>
      <c r="BY415" s="728"/>
      <c r="CB415" s="728"/>
      <c r="CE415" s="728"/>
      <c r="CH415" s="728"/>
      <c r="CK415" s="728"/>
      <c r="CO415" s="728"/>
      <c r="CV415" s="728"/>
      <c r="CY415" s="728"/>
      <c r="DB415" s="728"/>
      <c r="DE415" s="728"/>
      <c r="DH415" s="728"/>
      <c r="DK415" s="728"/>
      <c r="DN415" s="728"/>
      <c r="DQ415" s="728"/>
      <c r="DT415" s="728"/>
      <c r="DW415" s="728"/>
      <c r="DZ415" s="728"/>
      <c r="EC415" s="728"/>
      <c r="EF415" s="728"/>
      <c r="EI415" s="728"/>
    </row>
    <row r="416" spans="1:139">
      <c r="A416" s="727">
        <f t="shared" si="6"/>
        <v>125.89999999999999</v>
      </c>
      <c r="B416" s="727">
        <f t="shared" si="7"/>
        <v>53.499999999999972</v>
      </c>
      <c r="C416" s="727">
        <f t="shared" si="8"/>
        <v>72.40000000000002</v>
      </c>
      <c r="E416" s="728">
        <v>42187</v>
      </c>
      <c r="F416" s="727">
        <v>1.96</v>
      </c>
      <c r="H416" s="728">
        <v>42191</v>
      </c>
      <c r="I416" s="727">
        <v>2.6840000000000002</v>
      </c>
      <c r="K416" s="728">
        <v>42191</v>
      </c>
      <c r="L416" s="727">
        <v>3.2189999999999999</v>
      </c>
      <c r="O416" s="728">
        <v>42172</v>
      </c>
      <c r="P416" s="727">
        <v>2321.39</v>
      </c>
      <c r="R416" s="728">
        <v>42171</v>
      </c>
      <c r="S416" s="727">
        <v>17904.48</v>
      </c>
      <c r="U416" s="728">
        <v>41793</v>
      </c>
      <c r="V416" s="727">
        <v>9919.74</v>
      </c>
      <c r="X416" s="728">
        <v>41794</v>
      </c>
      <c r="Y416" s="727">
        <v>21622.77</v>
      </c>
      <c r="AA416" s="728">
        <v>41801</v>
      </c>
      <c r="AB416" s="727">
        <v>4555.1099999999997</v>
      </c>
      <c r="AD416" s="728">
        <v>41774</v>
      </c>
      <c r="AE416" s="727">
        <v>14298.21</v>
      </c>
      <c r="AG416" s="728">
        <v>41010</v>
      </c>
      <c r="AH416" s="727">
        <v>4.9399999999999995</v>
      </c>
      <c r="AJ416" s="728">
        <v>41015</v>
      </c>
      <c r="AK416" s="727">
        <v>0.75</v>
      </c>
      <c r="AM416" s="728">
        <v>41010</v>
      </c>
      <c r="AN416" s="727">
        <v>0.46865000000000001</v>
      </c>
      <c r="AP416" s="728">
        <v>41010</v>
      </c>
      <c r="AQ416" s="727">
        <v>0.11167000000000001</v>
      </c>
      <c r="AS416" s="728">
        <v>42187</v>
      </c>
      <c r="AT416" s="727">
        <v>1166.26</v>
      </c>
      <c r="AV416" s="728">
        <v>42187</v>
      </c>
      <c r="AW416" s="727">
        <v>68.55</v>
      </c>
      <c r="BL416" s="728"/>
      <c r="BM416" s="728"/>
      <c r="BN416" s="728"/>
      <c r="BO416" s="728"/>
      <c r="BP416" s="728"/>
      <c r="BS416" s="728"/>
      <c r="BV416" s="728"/>
      <c r="BY416" s="728"/>
      <c r="CB416" s="728"/>
      <c r="CE416" s="728"/>
      <c r="CH416" s="728"/>
      <c r="CK416" s="728"/>
      <c r="CO416" s="728"/>
      <c r="CV416" s="728"/>
      <c r="CY416" s="728"/>
      <c r="DB416" s="728"/>
      <c r="DE416" s="728"/>
      <c r="DH416" s="728"/>
      <c r="DK416" s="728"/>
      <c r="DN416" s="728"/>
      <c r="DQ416" s="728"/>
      <c r="DT416" s="728"/>
      <c r="DW416" s="728"/>
      <c r="DZ416" s="728"/>
      <c r="EC416" s="728"/>
      <c r="EF416" s="728"/>
      <c r="EI416" s="728"/>
    </row>
    <row r="417" spans="1:139">
      <c r="A417" s="727">
        <f t="shared" si="6"/>
        <v>120.60000000000002</v>
      </c>
      <c r="B417" s="727">
        <f t="shared" si="7"/>
        <v>55.000000000000028</v>
      </c>
      <c r="C417" s="727">
        <f t="shared" si="8"/>
        <v>65.599999999999994</v>
      </c>
      <c r="E417" s="728">
        <v>42186</v>
      </c>
      <c r="F417" s="727">
        <v>1.986</v>
      </c>
      <c r="H417" s="728">
        <v>42188</v>
      </c>
      <c r="I417" s="727">
        <v>2.6419999999999999</v>
      </c>
      <c r="K417" s="728">
        <v>42188</v>
      </c>
      <c r="L417" s="727">
        <v>3.1920000000000002</v>
      </c>
      <c r="O417" s="728">
        <v>42171</v>
      </c>
      <c r="P417" s="727">
        <v>2356.77</v>
      </c>
      <c r="R417" s="728">
        <v>42170</v>
      </c>
      <c r="S417" s="727">
        <v>17791.169999999998</v>
      </c>
      <c r="U417" s="728">
        <v>41792</v>
      </c>
      <c r="V417" s="727">
        <v>9950.1200000000008</v>
      </c>
      <c r="X417" s="728">
        <v>41793</v>
      </c>
      <c r="Y417" s="727">
        <v>21656.65</v>
      </c>
      <c r="AA417" s="728">
        <v>41800</v>
      </c>
      <c r="AB417" s="727">
        <v>4595</v>
      </c>
      <c r="AD417" s="728">
        <v>41773</v>
      </c>
      <c r="AE417" s="727">
        <v>14405.76</v>
      </c>
      <c r="AG417" s="728">
        <v>41009</v>
      </c>
      <c r="AH417" s="727">
        <v>4.9399999999999995</v>
      </c>
      <c r="AJ417" s="728">
        <v>41012</v>
      </c>
      <c r="AK417" s="727">
        <v>0.753</v>
      </c>
      <c r="AM417" s="728">
        <v>41009</v>
      </c>
      <c r="AN417" s="727">
        <v>0.46915000000000001</v>
      </c>
      <c r="AP417" s="728">
        <v>41009</v>
      </c>
      <c r="AQ417" s="727">
        <v>0.11167000000000001</v>
      </c>
      <c r="AS417" s="728">
        <v>42186</v>
      </c>
      <c r="AT417" s="727">
        <v>1168.79</v>
      </c>
      <c r="AV417" s="728">
        <v>42186</v>
      </c>
      <c r="AW417" s="727">
        <v>68.599999999999994</v>
      </c>
      <c r="BL417" s="728"/>
      <c r="BM417" s="728"/>
      <c r="BN417" s="728"/>
      <c r="BO417" s="728"/>
      <c r="BP417" s="728"/>
      <c r="BS417" s="728"/>
      <c r="BV417" s="728"/>
      <c r="BY417" s="728"/>
      <c r="CB417" s="728"/>
      <c r="CE417" s="728"/>
      <c r="CH417" s="728"/>
      <c r="CK417" s="728"/>
      <c r="CO417" s="728"/>
      <c r="CV417" s="728"/>
      <c r="CY417" s="728"/>
      <c r="DB417" s="728"/>
      <c r="DE417" s="728"/>
      <c r="DH417" s="728"/>
      <c r="DK417" s="728"/>
      <c r="DN417" s="728"/>
      <c r="DQ417" s="728"/>
      <c r="DT417" s="728"/>
      <c r="DW417" s="728"/>
      <c r="DZ417" s="728"/>
      <c r="EC417" s="728"/>
      <c r="EF417" s="728"/>
      <c r="EI417" s="728"/>
    </row>
    <row r="418" spans="1:139">
      <c r="A418" s="727">
        <f t="shared" si="6"/>
        <v>125.20000000000002</v>
      </c>
      <c r="B418" s="727">
        <f t="shared" si="7"/>
        <v>56.800000000000004</v>
      </c>
      <c r="C418" s="727">
        <f t="shared" si="8"/>
        <v>68.40000000000002</v>
      </c>
      <c r="E418" s="728">
        <v>42185</v>
      </c>
      <c r="F418" s="727">
        <v>1.988</v>
      </c>
      <c r="H418" s="728">
        <v>42187</v>
      </c>
      <c r="I418" s="727">
        <v>2.6720000000000002</v>
      </c>
      <c r="K418" s="728">
        <v>42187</v>
      </c>
      <c r="L418" s="727">
        <v>3.24</v>
      </c>
      <c r="O418" s="728">
        <v>42170</v>
      </c>
      <c r="P418" s="727">
        <v>2358.0300000000002</v>
      </c>
      <c r="R418" s="728">
        <v>42167</v>
      </c>
      <c r="S418" s="727">
        <v>17898.84</v>
      </c>
      <c r="U418" s="728">
        <v>41789</v>
      </c>
      <c r="V418" s="727">
        <v>9943.27</v>
      </c>
      <c r="X418" s="728">
        <v>41792</v>
      </c>
      <c r="Y418" s="727">
        <v>21796.17</v>
      </c>
      <c r="AA418" s="728">
        <v>41799</v>
      </c>
      <c r="AB418" s="727">
        <v>4589.12</v>
      </c>
      <c r="AD418" s="728">
        <v>41772</v>
      </c>
      <c r="AE418" s="727">
        <v>14425.44</v>
      </c>
      <c r="AG418" s="728">
        <v>41005</v>
      </c>
      <c r="AH418" s="727">
        <v>4.95</v>
      </c>
      <c r="AJ418" s="728">
        <v>41011</v>
      </c>
      <c r="AK418" s="727">
        <v>0.75700000000000001</v>
      </c>
      <c r="AM418" s="728">
        <v>41004</v>
      </c>
      <c r="AN418" s="727">
        <v>0.46915000000000001</v>
      </c>
      <c r="AP418" s="728">
        <v>41004</v>
      </c>
      <c r="AQ418" s="727">
        <v>0.11167000000000001</v>
      </c>
      <c r="AS418" s="728">
        <v>42185</v>
      </c>
      <c r="AT418" s="727">
        <v>1172.3499999999999</v>
      </c>
      <c r="AV418" s="728">
        <v>42185</v>
      </c>
      <c r="AW418" s="727">
        <v>69.59</v>
      </c>
      <c r="BL418" s="728"/>
      <c r="BM418" s="728"/>
      <c r="BN418" s="728"/>
      <c r="BO418" s="728"/>
      <c r="BP418" s="728"/>
      <c r="BS418" s="728"/>
      <c r="BV418" s="728"/>
      <c r="BY418" s="728"/>
      <c r="CB418" s="728"/>
      <c r="CE418" s="728"/>
      <c r="CH418" s="728"/>
      <c r="CK418" s="728"/>
      <c r="CO418" s="728"/>
      <c r="CV418" s="728"/>
      <c r="CY418" s="728"/>
      <c r="DB418" s="728"/>
      <c r="DE418" s="728"/>
      <c r="DH418" s="728"/>
      <c r="DK418" s="728"/>
      <c r="DN418" s="728"/>
      <c r="DQ418" s="728"/>
      <c r="DT418" s="728"/>
      <c r="DW418" s="728"/>
      <c r="DZ418" s="728"/>
      <c r="EC418" s="728"/>
      <c r="EF418" s="728"/>
      <c r="EI418" s="728"/>
    </row>
    <row r="419" spans="1:139">
      <c r="A419" s="727">
        <f t="shared" si="6"/>
        <v>128.5</v>
      </c>
      <c r="B419" s="727">
        <f t="shared" si="7"/>
        <v>58.800000000000011</v>
      </c>
      <c r="C419" s="727">
        <f t="shared" si="8"/>
        <v>69.7</v>
      </c>
      <c r="E419" s="728">
        <v>42184</v>
      </c>
      <c r="F419" s="727">
        <v>2.0089999999999999</v>
      </c>
      <c r="H419" s="728">
        <v>42186</v>
      </c>
      <c r="I419" s="727">
        <v>2.706</v>
      </c>
      <c r="K419" s="728">
        <v>42186</v>
      </c>
      <c r="L419" s="727">
        <v>3.294</v>
      </c>
      <c r="O419" s="728">
        <v>42167</v>
      </c>
      <c r="P419" s="727">
        <v>2358.73</v>
      </c>
      <c r="R419" s="728">
        <v>42166</v>
      </c>
      <c r="S419" s="727">
        <v>18039.37</v>
      </c>
      <c r="U419" s="728">
        <v>41788</v>
      </c>
      <c r="V419" s="727">
        <v>9938.9</v>
      </c>
      <c r="X419" s="728">
        <v>41789</v>
      </c>
      <c r="Y419" s="727">
        <v>21629.71</v>
      </c>
      <c r="AA419" s="728">
        <v>41796</v>
      </c>
      <c r="AB419" s="727">
        <v>4581.12</v>
      </c>
      <c r="AD419" s="728">
        <v>41771</v>
      </c>
      <c r="AE419" s="727">
        <v>14149.52</v>
      </c>
      <c r="AG419" s="728">
        <v>41004</v>
      </c>
      <c r="AH419" s="727">
        <v>4.9399999999999995</v>
      </c>
      <c r="AJ419" s="728">
        <v>41010</v>
      </c>
      <c r="AK419" s="727">
        <v>0.76</v>
      </c>
      <c r="AM419" s="728">
        <v>41003</v>
      </c>
      <c r="AN419" s="727">
        <v>0.46915000000000001</v>
      </c>
      <c r="AP419" s="728">
        <v>41003</v>
      </c>
      <c r="AQ419" s="727">
        <v>0.11167000000000001</v>
      </c>
      <c r="AS419" s="728">
        <v>42184</v>
      </c>
      <c r="AT419" s="727">
        <v>1179.83</v>
      </c>
      <c r="AV419" s="728">
        <v>42184</v>
      </c>
      <c r="AW419" s="727">
        <v>68.89</v>
      </c>
      <c r="BL419" s="728"/>
      <c r="BM419" s="728"/>
      <c r="BN419" s="728"/>
      <c r="BO419" s="728"/>
      <c r="BP419" s="728"/>
      <c r="BS419" s="728"/>
      <c r="BV419" s="728"/>
      <c r="BY419" s="728"/>
      <c r="CB419" s="728"/>
      <c r="CE419" s="728"/>
      <c r="CH419" s="728"/>
      <c r="CK419" s="728"/>
      <c r="CO419" s="728"/>
      <c r="CV419" s="728"/>
      <c r="CY419" s="728"/>
      <c r="DB419" s="728"/>
      <c r="DE419" s="728"/>
      <c r="DH419" s="728"/>
      <c r="DK419" s="728"/>
      <c r="DN419" s="728"/>
      <c r="DQ419" s="728"/>
      <c r="DT419" s="728"/>
      <c r="DW419" s="728"/>
      <c r="DZ419" s="728"/>
      <c r="EC419" s="728"/>
      <c r="EF419" s="728"/>
      <c r="EI419" s="728"/>
    </row>
    <row r="420" spans="1:139">
      <c r="A420" s="727">
        <f t="shared" si="6"/>
        <v>132.09999999999997</v>
      </c>
      <c r="B420" s="727">
        <f t="shared" si="7"/>
        <v>57.3</v>
      </c>
      <c r="C420" s="727">
        <f t="shared" si="8"/>
        <v>74.799999999999983</v>
      </c>
      <c r="E420" s="728">
        <v>42181</v>
      </c>
      <c r="F420" s="727">
        <v>1.9910000000000001</v>
      </c>
      <c r="H420" s="728">
        <v>42185</v>
      </c>
      <c r="I420" s="727">
        <v>2.7389999999999999</v>
      </c>
      <c r="K420" s="728">
        <v>42185</v>
      </c>
      <c r="L420" s="727">
        <v>3.3119999999999998</v>
      </c>
      <c r="O420" s="728">
        <v>42166</v>
      </c>
      <c r="P420" s="727">
        <v>2383.87</v>
      </c>
      <c r="R420" s="728">
        <v>42165</v>
      </c>
      <c r="S420" s="727">
        <v>18000.400000000001</v>
      </c>
      <c r="U420" s="728">
        <v>41787</v>
      </c>
      <c r="V420" s="727">
        <v>9939.17</v>
      </c>
      <c r="X420" s="728">
        <v>41788</v>
      </c>
      <c r="Y420" s="727">
        <v>21511.35</v>
      </c>
      <c r="AA420" s="728">
        <v>41795</v>
      </c>
      <c r="AB420" s="727">
        <v>4548.7299999999996</v>
      </c>
      <c r="AD420" s="728">
        <v>41768</v>
      </c>
      <c r="AE420" s="727">
        <v>14199.59</v>
      </c>
      <c r="AG420" s="728">
        <v>41003</v>
      </c>
      <c r="AH420" s="727">
        <v>4.9399999999999995</v>
      </c>
      <c r="AJ420" s="728">
        <v>41009</v>
      </c>
      <c r="AK420" s="727">
        <v>0.76400000000000001</v>
      </c>
      <c r="AM420" s="728">
        <v>41002</v>
      </c>
      <c r="AN420" s="727">
        <v>0.46915000000000001</v>
      </c>
      <c r="AP420" s="728">
        <v>41002</v>
      </c>
      <c r="AQ420" s="727">
        <v>0.11167000000000001</v>
      </c>
      <c r="AS420" s="728">
        <v>42181</v>
      </c>
      <c r="AT420" s="727">
        <v>1175.52</v>
      </c>
      <c r="AV420" s="728">
        <v>42181</v>
      </c>
      <c r="AW420" s="727">
        <v>69.569999999999993</v>
      </c>
      <c r="BL420" s="728"/>
      <c r="BM420" s="728"/>
      <c r="BN420" s="728"/>
      <c r="BO420" s="728"/>
      <c r="BP420" s="728"/>
      <c r="BS420" s="728"/>
      <c r="BV420" s="728"/>
      <c r="BY420" s="728"/>
      <c r="CB420" s="728"/>
      <c r="CE420" s="728"/>
      <c r="CH420" s="728"/>
      <c r="CK420" s="728"/>
      <c r="CO420" s="728"/>
      <c r="CV420" s="728"/>
      <c r="CY420" s="728"/>
      <c r="DB420" s="728"/>
      <c r="DE420" s="728"/>
      <c r="DH420" s="728"/>
      <c r="DK420" s="728"/>
      <c r="DN420" s="728"/>
      <c r="DQ420" s="728"/>
      <c r="DT420" s="728"/>
      <c r="DW420" s="728"/>
      <c r="DZ420" s="728"/>
      <c r="EC420" s="728"/>
      <c r="EF420" s="728"/>
      <c r="EI420" s="728"/>
    </row>
    <row r="421" spans="1:139">
      <c r="A421" s="727">
        <f t="shared" si="6"/>
        <v>136.90000000000003</v>
      </c>
      <c r="B421" s="727">
        <f t="shared" si="7"/>
        <v>57.2</v>
      </c>
      <c r="C421" s="727">
        <f t="shared" si="8"/>
        <v>79.700000000000017</v>
      </c>
      <c r="E421" s="728">
        <v>42180</v>
      </c>
      <c r="F421" s="727">
        <v>1.9849999999999999</v>
      </c>
      <c r="H421" s="728">
        <v>42184</v>
      </c>
      <c r="I421" s="727">
        <v>2.782</v>
      </c>
      <c r="K421" s="728">
        <v>42184</v>
      </c>
      <c r="L421" s="727">
        <v>3.3540000000000001</v>
      </c>
      <c r="O421" s="728">
        <v>42165</v>
      </c>
      <c r="P421" s="727">
        <v>2384.4899999999998</v>
      </c>
      <c r="R421" s="728">
        <v>42164</v>
      </c>
      <c r="S421" s="727">
        <v>17764.04</v>
      </c>
      <c r="U421" s="728">
        <v>41786</v>
      </c>
      <c r="V421" s="727">
        <v>9940.82</v>
      </c>
      <c r="X421" s="728">
        <v>41787</v>
      </c>
      <c r="Y421" s="727">
        <v>21586.01</v>
      </c>
      <c r="AA421" s="728">
        <v>41794</v>
      </c>
      <c r="AB421" s="727">
        <v>4501</v>
      </c>
      <c r="AD421" s="728">
        <v>41767</v>
      </c>
      <c r="AE421" s="727">
        <v>14163.78</v>
      </c>
      <c r="AG421" s="728">
        <v>41002</v>
      </c>
      <c r="AH421" s="727">
        <v>4.9399999999999995</v>
      </c>
      <c r="AJ421" s="728">
        <v>41004</v>
      </c>
      <c r="AK421" s="727">
        <v>0.76600000000000001</v>
      </c>
      <c r="AM421" s="728">
        <v>41001</v>
      </c>
      <c r="AN421" s="727">
        <v>0.46815000000000001</v>
      </c>
      <c r="AP421" s="728">
        <v>41001</v>
      </c>
      <c r="AQ421" s="727">
        <v>0.11</v>
      </c>
      <c r="AS421" s="728">
        <v>42180</v>
      </c>
      <c r="AT421" s="727">
        <v>1173.17</v>
      </c>
      <c r="AV421" s="728">
        <v>42180</v>
      </c>
      <c r="AW421" s="727">
        <v>69.69</v>
      </c>
      <c r="BL421" s="728"/>
      <c r="BM421" s="728"/>
      <c r="BN421" s="728"/>
      <c r="BO421" s="728"/>
      <c r="BP421" s="728"/>
      <c r="BS421" s="728"/>
      <c r="BV421" s="728"/>
      <c r="BY421" s="728"/>
      <c r="CB421" s="728"/>
      <c r="CE421" s="728"/>
      <c r="CH421" s="728"/>
      <c r="CK421" s="728"/>
      <c r="CO421" s="728"/>
      <c r="CV421" s="728"/>
      <c r="CY421" s="728"/>
      <c r="DB421" s="728"/>
      <c r="DE421" s="728"/>
      <c r="DH421" s="728"/>
      <c r="DK421" s="728"/>
      <c r="DN421" s="728"/>
      <c r="DQ421" s="728"/>
      <c r="DT421" s="728"/>
      <c r="DW421" s="728"/>
      <c r="DZ421" s="728"/>
      <c r="EC421" s="728"/>
      <c r="EF421" s="728"/>
      <c r="EI421" s="728"/>
    </row>
    <row r="422" spans="1:139">
      <c r="A422" s="727">
        <f t="shared" si="6"/>
        <v>125.30000000000001</v>
      </c>
      <c r="B422" s="727">
        <f t="shared" si="7"/>
        <v>50.899999999999991</v>
      </c>
      <c r="C422" s="727">
        <f t="shared" si="8"/>
        <v>74.40000000000002</v>
      </c>
      <c r="E422" s="728">
        <v>42179</v>
      </c>
      <c r="F422" s="727">
        <v>1.98</v>
      </c>
      <c r="H422" s="728">
        <v>42181</v>
      </c>
      <c r="I422" s="727">
        <v>2.7240000000000002</v>
      </c>
      <c r="K422" s="728">
        <v>42181</v>
      </c>
      <c r="L422" s="727">
        <v>3.2330000000000001</v>
      </c>
      <c r="O422" s="728">
        <v>42164</v>
      </c>
      <c r="P422" s="727">
        <v>2338.65</v>
      </c>
      <c r="R422" s="728">
        <v>42163</v>
      </c>
      <c r="S422" s="727">
        <v>17766.55</v>
      </c>
      <c r="U422" s="728">
        <v>41785</v>
      </c>
      <c r="V422" s="727">
        <v>9892.82</v>
      </c>
      <c r="X422" s="728">
        <v>41786</v>
      </c>
      <c r="Y422" s="727">
        <v>21403.55</v>
      </c>
      <c r="AA422" s="728">
        <v>41793</v>
      </c>
      <c r="AB422" s="727">
        <v>4503.6899999999996</v>
      </c>
      <c r="AD422" s="728">
        <v>41766</v>
      </c>
      <c r="AE422" s="727">
        <v>14033.45</v>
      </c>
      <c r="AG422" s="728">
        <v>41001</v>
      </c>
      <c r="AH422" s="727">
        <v>4.9399999999999995</v>
      </c>
      <c r="AJ422" s="728">
        <v>41003</v>
      </c>
      <c r="AK422" s="727">
        <v>0.76800000000000002</v>
      </c>
      <c r="AM422" s="728">
        <v>40998</v>
      </c>
      <c r="AN422" s="727">
        <v>0.46815000000000001</v>
      </c>
      <c r="AP422" s="728">
        <v>40998</v>
      </c>
      <c r="AQ422" s="727">
        <v>0.11</v>
      </c>
      <c r="AS422" s="728">
        <v>42179</v>
      </c>
      <c r="AT422" s="727">
        <v>1175.4000000000001</v>
      </c>
      <c r="AV422" s="728">
        <v>42179</v>
      </c>
      <c r="AW422" s="727">
        <v>70.260000000000005</v>
      </c>
      <c r="BL422" s="728"/>
      <c r="BM422" s="728"/>
      <c r="BN422" s="728"/>
      <c r="BO422" s="728"/>
      <c r="BP422" s="728"/>
      <c r="BS422" s="728"/>
      <c r="BV422" s="728"/>
      <c r="BY422" s="728"/>
      <c r="CB422" s="728"/>
      <c r="CE422" s="728"/>
      <c r="CH422" s="728"/>
      <c r="CK422" s="728"/>
      <c r="CO422" s="728"/>
      <c r="CV422" s="728"/>
      <c r="CY422" s="728"/>
      <c r="DB422" s="728"/>
      <c r="DE422" s="728"/>
      <c r="DH422" s="728"/>
      <c r="DK422" s="728"/>
      <c r="DN422" s="728"/>
      <c r="DQ422" s="728"/>
      <c r="DT422" s="728"/>
      <c r="DW422" s="728"/>
      <c r="DZ422" s="728"/>
      <c r="EC422" s="728"/>
      <c r="EF422" s="728"/>
      <c r="EI422" s="728"/>
    </row>
    <row r="423" spans="1:139">
      <c r="A423" s="727">
        <f t="shared" si="6"/>
        <v>123.80000000000003</v>
      </c>
      <c r="B423" s="727">
        <f t="shared" si="7"/>
        <v>51.200000000000045</v>
      </c>
      <c r="C423" s="727">
        <f t="shared" si="8"/>
        <v>72.59999999999998</v>
      </c>
      <c r="E423" s="728">
        <v>42178</v>
      </c>
      <c r="F423" s="727">
        <v>1.962</v>
      </c>
      <c r="H423" s="728">
        <v>42180</v>
      </c>
      <c r="I423" s="727">
        <v>2.6879999999999997</v>
      </c>
      <c r="K423" s="728">
        <v>42180</v>
      </c>
      <c r="L423" s="727">
        <v>3.2</v>
      </c>
      <c r="O423" s="728">
        <v>42163</v>
      </c>
      <c r="P423" s="727">
        <v>2354.2600000000002</v>
      </c>
      <c r="R423" s="728">
        <v>42160</v>
      </c>
      <c r="S423" s="727">
        <v>17849.46</v>
      </c>
      <c r="U423" s="728">
        <v>41782</v>
      </c>
      <c r="V423" s="727">
        <v>9768.01</v>
      </c>
      <c r="X423" s="728">
        <v>41785</v>
      </c>
      <c r="Y423" s="727">
        <v>21493.87</v>
      </c>
      <c r="AA423" s="728">
        <v>41792</v>
      </c>
      <c r="AB423" s="727">
        <v>4515.8900000000003</v>
      </c>
      <c r="AD423" s="728">
        <v>41761</v>
      </c>
      <c r="AE423" s="727">
        <v>14457.51</v>
      </c>
      <c r="AG423" s="728">
        <v>40998</v>
      </c>
      <c r="AH423" s="727">
        <v>4.9399999999999995</v>
      </c>
      <c r="AJ423" s="728">
        <v>41002</v>
      </c>
      <c r="AK423" s="727">
        <v>0.77</v>
      </c>
      <c r="AM423" s="728">
        <v>40997</v>
      </c>
      <c r="AN423" s="727">
        <v>0.46815000000000001</v>
      </c>
      <c r="AP423" s="728">
        <v>40997</v>
      </c>
      <c r="AQ423" s="727">
        <v>0.11</v>
      </c>
      <c r="AS423" s="728">
        <v>42178</v>
      </c>
      <c r="AT423" s="727">
        <v>1178.6300000000001</v>
      </c>
      <c r="AV423" s="728">
        <v>42178</v>
      </c>
      <c r="AW423" s="727">
        <v>70.87</v>
      </c>
      <c r="BL423" s="728"/>
      <c r="BM423" s="728"/>
      <c r="BN423" s="728"/>
      <c r="BO423" s="728"/>
      <c r="BP423" s="728"/>
      <c r="BS423" s="728"/>
      <c r="BV423" s="728"/>
      <c r="BY423" s="728"/>
      <c r="CB423" s="728"/>
      <c r="CE423" s="728"/>
      <c r="CH423" s="728"/>
      <c r="CK423" s="728"/>
      <c r="CO423" s="728"/>
      <c r="CV423" s="728"/>
      <c r="CY423" s="728"/>
      <c r="DB423" s="728"/>
      <c r="DE423" s="728"/>
      <c r="DH423" s="728"/>
      <c r="DK423" s="728"/>
      <c r="DN423" s="728"/>
      <c r="DQ423" s="728"/>
      <c r="DT423" s="728"/>
      <c r="DW423" s="728"/>
      <c r="DZ423" s="728"/>
      <c r="EC423" s="728"/>
      <c r="EF423" s="728"/>
      <c r="EI423" s="728"/>
    </row>
    <row r="424" spans="1:139">
      <c r="A424" s="727">
        <f t="shared" si="6"/>
        <v>133.6</v>
      </c>
      <c r="B424" s="727">
        <f t="shared" si="7"/>
        <v>51.000000000000021</v>
      </c>
      <c r="C424" s="727">
        <f t="shared" si="8"/>
        <v>82.599999999999966</v>
      </c>
      <c r="E424" s="728">
        <v>42177</v>
      </c>
      <c r="F424" s="727">
        <v>1.8620000000000001</v>
      </c>
      <c r="H424" s="728">
        <v>42179</v>
      </c>
      <c r="I424" s="727">
        <v>2.6879999999999997</v>
      </c>
      <c r="K424" s="728">
        <v>42179</v>
      </c>
      <c r="L424" s="727">
        <v>3.198</v>
      </c>
      <c r="O424" s="728">
        <v>42160</v>
      </c>
      <c r="P424" s="727">
        <v>2365.58</v>
      </c>
      <c r="R424" s="728">
        <v>42159</v>
      </c>
      <c r="S424" s="727">
        <v>17905.580000000002</v>
      </c>
      <c r="U424" s="728">
        <v>41781</v>
      </c>
      <c r="V424" s="727">
        <v>9720.91</v>
      </c>
      <c r="X424" s="728">
        <v>41782</v>
      </c>
      <c r="Y424" s="727">
        <v>20745.96</v>
      </c>
      <c r="AA424" s="728">
        <v>41789</v>
      </c>
      <c r="AB424" s="727">
        <v>4519.57</v>
      </c>
      <c r="AD424" s="728">
        <v>41760</v>
      </c>
      <c r="AE424" s="727">
        <v>14485.13</v>
      </c>
      <c r="AG424" s="728">
        <v>40997</v>
      </c>
      <c r="AH424" s="727">
        <v>4.9399999999999995</v>
      </c>
      <c r="AJ424" s="728">
        <v>41001</v>
      </c>
      <c r="AK424" s="727">
        <v>0.77100000000000002</v>
      </c>
      <c r="AM424" s="728">
        <v>40996</v>
      </c>
      <c r="AN424" s="727">
        <v>0.46965000000000001</v>
      </c>
      <c r="AP424" s="728">
        <v>40996</v>
      </c>
      <c r="AQ424" s="727">
        <v>0.1075</v>
      </c>
      <c r="AS424" s="728">
        <v>42177</v>
      </c>
      <c r="AT424" s="727">
        <v>1185.98</v>
      </c>
      <c r="AV424" s="728">
        <v>42177</v>
      </c>
      <c r="AW424" s="727">
        <v>70.349999999999994</v>
      </c>
      <c r="BL424" s="728"/>
      <c r="BM424" s="728"/>
      <c r="BN424" s="728"/>
      <c r="BO424" s="728"/>
      <c r="BP424" s="728"/>
      <c r="BS424" s="728"/>
      <c r="BV424" s="728"/>
      <c r="BY424" s="728"/>
      <c r="CB424" s="728"/>
      <c r="CE424" s="728"/>
      <c r="CH424" s="728"/>
      <c r="CK424" s="728"/>
      <c r="CO424" s="728"/>
      <c r="CV424" s="728"/>
      <c r="CY424" s="728"/>
      <c r="DB424" s="728"/>
      <c r="DE424" s="728"/>
      <c r="DH424" s="728"/>
      <c r="DK424" s="728"/>
      <c r="DN424" s="728"/>
      <c r="DQ424" s="728"/>
      <c r="DT424" s="728"/>
      <c r="DW424" s="728"/>
      <c r="DZ424" s="728"/>
      <c r="EC424" s="728"/>
      <c r="EF424" s="728"/>
      <c r="EI424" s="728"/>
    </row>
    <row r="425" spans="1:139">
      <c r="A425" s="727">
        <f t="shared" si="6"/>
        <v>125.89999999999999</v>
      </c>
      <c r="B425" s="727">
        <f t="shared" si="7"/>
        <v>49.6</v>
      </c>
      <c r="C425" s="727">
        <f t="shared" si="8"/>
        <v>76.299999999999983</v>
      </c>
      <c r="E425" s="728">
        <v>42174</v>
      </c>
      <c r="F425" s="727">
        <v>1.9060000000000001</v>
      </c>
      <c r="H425" s="728">
        <v>42178</v>
      </c>
      <c r="I425" s="727">
        <v>2.669</v>
      </c>
      <c r="K425" s="728">
        <v>42178</v>
      </c>
      <c r="L425" s="727">
        <v>3.165</v>
      </c>
      <c r="O425" s="728">
        <v>42158</v>
      </c>
      <c r="P425" s="727">
        <v>2388.9299999999998</v>
      </c>
      <c r="R425" s="728">
        <v>42158</v>
      </c>
      <c r="S425" s="727">
        <v>18076.27</v>
      </c>
      <c r="U425" s="728">
        <v>41780</v>
      </c>
      <c r="V425" s="727">
        <v>9697.8700000000008</v>
      </c>
      <c r="X425" s="728">
        <v>41781</v>
      </c>
      <c r="Y425" s="727">
        <v>20372.68</v>
      </c>
      <c r="AA425" s="728">
        <v>41788</v>
      </c>
      <c r="AB425" s="727">
        <v>4530.51</v>
      </c>
      <c r="AD425" s="728">
        <v>41759</v>
      </c>
      <c r="AE425" s="727">
        <v>14304.11</v>
      </c>
      <c r="AG425" s="728">
        <v>40996</v>
      </c>
      <c r="AH425" s="727">
        <v>4.95</v>
      </c>
      <c r="AJ425" s="728">
        <v>40998</v>
      </c>
      <c r="AK425" s="727">
        <v>0.77700000000000002</v>
      </c>
      <c r="AM425" s="728">
        <v>40995</v>
      </c>
      <c r="AN425" s="727">
        <v>0.47065000000000001</v>
      </c>
      <c r="AP425" s="728">
        <v>40995</v>
      </c>
      <c r="AQ425" s="727">
        <v>0.1075</v>
      </c>
      <c r="AS425" s="728">
        <v>42174</v>
      </c>
      <c r="AT425" s="727">
        <v>1200.27</v>
      </c>
      <c r="AV425" s="728">
        <v>42174</v>
      </c>
      <c r="AW425" s="727">
        <v>69.89</v>
      </c>
      <c r="BL425" s="728"/>
      <c r="BM425" s="728"/>
      <c r="BN425" s="728"/>
      <c r="BO425" s="728"/>
      <c r="BP425" s="728"/>
      <c r="BS425" s="728"/>
      <c r="BV425" s="728"/>
      <c r="BY425" s="728"/>
      <c r="CB425" s="728"/>
      <c r="CE425" s="728"/>
      <c r="CH425" s="728"/>
      <c r="CK425" s="728"/>
      <c r="CO425" s="728"/>
      <c r="CV425" s="728"/>
      <c r="CY425" s="728"/>
      <c r="DB425" s="728"/>
      <c r="DE425" s="728"/>
      <c r="DH425" s="728"/>
      <c r="DK425" s="728"/>
      <c r="DN425" s="728"/>
      <c r="DQ425" s="728"/>
      <c r="DT425" s="728"/>
      <c r="DW425" s="728"/>
      <c r="DZ425" s="728"/>
      <c r="EC425" s="728"/>
      <c r="EF425" s="728"/>
      <c r="EI425" s="728"/>
    </row>
    <row r="426" spans="1:139">
      <c r="A426" s="727">
        <f t="shared" si="6"/>
        <v>129.1</v>
      </c>
      <c r="B426" s="727">
        <f t="shared" si="7"/>
        <v>52.099999999999994</v>
      </c>
      <c r="C426" s="727">
        <f t="shared" si="8"/>
        <v>77</v>
      </c>
      <c r="E426" s="728">
        <v>42173</v>
      </c>
      <c r="F426" s="727">
        <v>1.9100000000000001</v>
      </c>
      <c r="H426" s="728">
        <v>42177</v>
      </c>
      <c r="I426" s="727">
        <v>2.68</v>
      </c>
      <c r="K426" s="728">
        <v>42177</v>
      </c>
      <c r="L426" s="727">
        <v>3.2010000000000001</v>
      </c>
      <c r="O426" s="728">
        <v>42157</v>
      </c>
      <c r="P426" s="727">
        <v>2408.73</v>
      </c>
      <c r="R426" s="728">
        <v>42157</v>
      </c>
      <c r="S426" s="727">
        <v>18011.939999999999</v>
      </c>
      <c r="U426" s="728">
        <v>41779</v>
      </c>
      <c r="V426" s="727">
        <v>9639.08</v>
      </c>
      <c r="X426" s="728">
        <v>41780</v>
      </c>
      <c r="Y426" s="727">
        <v>20597.509999999998</v>
      </c>
      <c r="AA426" s="728">
        <v>41787</v>
      </c>
      <c r="AB426" s="727">
        <v>4531.63</v>
      </c>
      <c r="AD426" s="728">
        <v>41757</v>
      </c>
      <c r="AE426" s="727">
        <v>14288.23</v>
      </c>
      <c r="AG426" s="728">
        <v>40995</v>
      </c>
      <c r="AH426" s="727">
        <v>4.9399999999999995</v>
      </c>
      <c r="AJ426" s="728">
        <v>40997</v>
      </c>
      <c r="AK426" s="727">
        <v>0.78300000000000003</v>
      </c>
      <c r="AM426" s="728">
        <v>40994</v>
      </c>
      <c r="AN426" s="727">
        <v>0.47265000000000001</v>
      </c>
      <c r="AP426" s="728">
        <v>40994</v>
      </c>
      <c r="AQ426" s="727">
        <v>0.10667</v>
      </c>
      <c r="AS426" s="728">
        <v>42173</v>
      </c>
      <c r="AT426" s="727">
        <v>1201.94</v>
      </c>
      <c r="AV426" s="728">
        <v>42173</v>
      </c>
      <c r="AW426" s="727">
        <v>70.97</v>
      </c>
      <c r="BL426" s="728"/>
      <c r="BM426" s="728"/>
      <c r="BN426" s="728"/>
      <c r="BO426" s="728"/>
      <c r="BP426" s="728"/>
      <c r="BS426" s="728"/>
      <c r="BV426" s="728"/>
      <c r="BY426" s="728"/>
      <c r="CB426" s="728"/>
      <c r="CE426" s="728"/>
      <c r="CH426" s="728"/>
      <c r="CK426" s="728"/>
      <c r="CO426" s="728"/>
      <c r="CV426" s="728"/>
      <c r="CY426" s="728"/>
      <c r="DB426" s="728"/>
      <c r="DE426" s="728"/>
      <c r="DH426" s="728"/>
      <c r="DK426" s="728"/>
      <c r="DN426" s="728"/>
      <c r="DQ426" s="728"/>
      <c r="DT426" s="728"/>
      <c r="DW426" s="728"/>
      <c r="DZ426" s="728"/>
      <c r="EC426" s="728"/>
      <c r="EF426" s="728"/>
      <c r="EI426" s="728"/>
    </row>
    <row r="427" spans="1:139">
      <c r="A427" s="727">
        <f t="shared" si="6"/>
        <v>132.9</v>
      </c>
      <c r="B427" s="727">
        <f t="shared" si="7"/>
        <v>52.099999999999994</v>
      </c>
      <c r="C427" s="727">
        <f t="shared" si="8"/>
        <v>80.800000000000011</v>
      </c>
      <c r="E427" s="728">
        <v>42172</v>
      </c>
      <c r="F427" s="727">
        <v>1.9330000000000001</v>
      </c>
      <c r="H427" s="728">
        <v>42174</v>
      </c>
      <c r="I427" s="727">
        <v>2.7410000000000001</v>
      </c>
      <c r="K427" s="728">
        <v>42174</v>
      </c>
      <c r="L427" s="727">
        <v>3.262</v>
      </c>
      <c r="O427" s="728">
        <v>42156</v>
      </c>
      <c r="P427" s="727">
        <v>2437.09</v>
      </c>
      <c r="R427" s="728">
        <v>42156</v>
      </c>
      <c r="S427" s="727">
        <v>18040.37</v>
      </c>
      <c r="U427" s="728">
        <v>41778</v>
      </c>
      <c r="V427" s="727">
        <v>9659.39</v>
      </c>
      <c r="X427" s="728">
        <v>41779</v>
      </c>
      <c r="Y427" s="727">
        <v>20379.849999999999</v>
      </c>
      <c r="AA427" s="728">
        <v>41786</v>
      </c>
      <c r="AB427" s="727">
        <v>4529.75</v>
      </c>
      <c r="AD427" s="728">
        <v>41754</v>
      </c>
      <c r="AE427" s="727">
        <v>14429.26</v>
      </c>
      <c r="AG427" s="728">
        <v>40994</v>
      </c>
      <c r="AH427" s="727">
        <v>4.9399999999999995</v>
      </c>
      <c r="AJ427" s="728">
        <v>40996</v>
      </c>
      <c r="AK427" s="727">
        <v>0.78700000000000003</v>
      </c>
      <c r="AM427" s="728">
        <v>40991</v>
      </c>
      <c r="AN427" s="727">
        <v>0.47315000000000002</v>
      </c>
      <c r="AP427" s="728">
        <v>40991</v>
      </c>
      <c r="AQ427" s="727">
        <v>0.10582999999999999</v>
      </c>
      <c r="AS427" s="728">
        <v>42172</v>
      </c>
      <c r="AT427" s="727">
        <v>1185.55</v>
      </c>
      <c r="AV427" s="728">
        <v>42172</v>
      </c>
      <c r="AW427" s="727">
        <v>70.709999999999994</v>
      </c>
      <c r="BL427" s="728"/>
      <c r="BM427" s="728"/>
      <c r="BN427" s="728"/>
      <c r="BO427" s="728"/>
      <c r="BP427" s="728"/>
      <c r="BS427" s="728"/>
      <c r="BV427" s="728"/>
      <c r="BY427" s="728"/>
      <c r="CB427" s="728"/>
      <c r="CE427" s="728"/>
      <c r="CH427" s="728"/>
      <c r="CK427" s="728"/>
      <c r="CO427" s="728"/>
      <c r="CV427" s="728"/>
      <c r="CY427" s="728"/>
      <c r="DB427" s="728"/>
      <c r="DE427" s="728"/>
      <c r="DH427" s="728"/>
      <c r="DK427" s="728"/>
      <c r="DN427" s="728"/>
      <c r="DQ427" s="728"/>
      <c r="DT427" s="728"/>
      <c r="DW427" s="728"/>
      <c r="DZ427" s="728"/>
      <c r="EC427" s="728"/>
      <c r="EF427" s="728"/>
      <c r="EI427" s="728"/>
    </row>
    <row r="428" spans="1:139">
      <c r="A428" s="727">
        <f t="shared" si="6"/>
        <v>135.39999999999998</v>
      </c>
      <c r="B428" s="727">
        <f t="shared" si="7"/>
        <v>50.59999999999998</v>
      </c>
      <c r="C428" s="727">
        <f t="shared" si="8"/>
        <v>84.800000000000011</v>
      </c>
      <c r="E428" s="728">
        <v>42171</v>
      </c>
      <c r="F428" s="727">
        <v>1.929</v>
      </c>
      <c r="H428" s="728">
        <v>42173</v>
      </c>
      <c r="I428" s="727">
        <v>2.7770000000000001</v>
      </c>
      <c r="K428" s="728">
        <v>42173</v>
      </c>
      <c r="L428" s="727">
        <v>3.2829999999999999</v>
      </c>
      <c r="O428" s="728">
        <v>42153</v>
      </c>
      <c r="P428" s="727">
        <v>2437.81</v>
      </c>
      <c r="R428" s="728">
        <v>42153</v>
      </c>
      <c r="S428" s="727">
        <v>18010.68</v>
      </c>
      <c r="U428" s="728">
        <v>41775</v>
      </c>
      <c r="V428" s="727">
        <v>9629.1</v>
      </c>
      <c r="X428" s="728">
        <v>41778</v>
      </c>
      <c r="Y428" s="727">
        <v>20318.46</v>
      </c>
      <c r="AA428" s="728">
        <v>41785</v>
      </c>
      <c r="AB428" s="727">
        <v>4526.93</v>
      </c>
      <c r="AD428" s="728">
        <v>41753</v>
      </c>
      <c r="AE428" s="727">
        <v>14404.99</v>
      </c>
      <c r="AG428" s="728">
        <v>40991</v>
      </c>
      <c r="AH428" s="727">
        <v>4.9399999999999995</v>
      </c>
      <c r="AJ428" s="728">
        <v>40995</v>
      </c>
      <c r="AK428" s="727">
        <v>0.79400000000000004</v>
      </c>
      <c r="AM428" s="728">
        <v>40990</v>
      </c>
      <c r="AN428" s="727">
        <v>0.47365000000000002</v>
      </c>
      <c r="AP428" s="728">
        <v>40990</v>
      </c>
      <c r="AQ428" s="727">
        <v>0.10582999999999999</v>
      </c>
      <c r="AS428" s="728">
        <v>42171</v>
      </c>
      <c r="AT428" s="727">
        <v>1182.07</v>
      </c>
      <c r="AV428" s="728">
        <v>42171</v>
      </c>
      <c r="AW428" s="727">
        <v>70.56</v>
      </c>
      <c r="BL428" s="728"/>
      <c r="BM428" s="728"/>
      <c r="BN428" s="728"/>
      <c r="BO428" s="728"/>
      <c r="BP428" s="728"/>
      <c r="BS428" s="728"/>
      <c r="BV428" s="728"/>
      <c r="BY428" s="728"/>
      <c r="CB428" s="728"/>
      <c r="CE428" s="728"/>
      <c r="CH428" s="728"/>
      <c r="CK428" s="728"/>
      <c r="CO428" s="728"/>
      <c r="CV428" s="728"/>
      <c r="CY428" s="728"/>
      <c r="DB428" s="728"/>
      <c r="DE428" s="728"/>
      <c r="DH428" s="728"/>
      <c r="DK428" s="728"/>
      <c r="DN428" s="728"/>
      <c r="DQ428" s="728"/>
      <c r="DT428" s="728"/>
      <c r="DW428" s="728"/>
      <c r="DZ428" s="728"/>
      <c r="EC428" s="728"/>
      <c r="EF428" s="728"/>
      <c r="EI428" s="728"/>
    </row>
    <row r="429" spans="1:139">
      <c r="A429" s="727">
        <f t="shared" si="6"/>
        <v>142.1</v>
      </c>
      <c r="B429" s="727">
        <f t="shared" si="7"/>
        <v>50.900000000000034</v>
      </c>
      <c r="C429" s="727">
        <f t="shared" si="8"/>
        <v>91.199999999999974</v>
      </c>
      <c r="E429" s="728">
        <v>42170</v>
      </c>
      <c r="F429" s="727">
        <v>1.901</v>
      </c>
      <c r="H429" s="728">
        <v>42172</v>
      </c>
      <c r="I429" s="727">
        <v>2.8129999999999997</v>
      </c>
      <c r="K429" s="728">
        <v>42172</v>
      </c>
      <c r="L429" s="727">
        <v>3.3220000000000001</v>
      </c>
      <c r="O429" s="728">
        <v>42152</v>
      </c>
      <c r="P429" s="727">
        <v>2441.15</v>
      </c>
      <c r="R429" s="728">
        <v>42152</v>
      </c>
      <c r="S429" s="727">
        <v>18126.12</v>
      </c>
      <c r="U429" s="728">
        <v>41774</v>
      </c>
      <c r="V429" s="727">
        <v>9656.0499999999993</v>
      </c>
      <c r="X429" s="728">
        <v>41775</v>
      </c>
      <c r="Y429" s="727">
        <v>20648.59</v>
      </c>
      <c r="AA429" s="728">
        <v>41782</v>
      </c>
      <c r="AB429" s="727">
        <v>4493.1499999999996</v>
      </c>
      <c r="AD429" s="728">
        <v>41752</v>
      </c>
      <c r="AE429" s="727">
        <v>14546.27</v>
      </c>
      <c r="AG429" s="728">
        <v>40990</v>
      </c>
      <c r="AH429" s="727">
        <v>4.95</v>
      </c>
      <c r="AJ429" s="728">
        <v>40994</v>
      </c>
      <c r="AK429" s="727">
        <v>0.8</v>
      </c>
      <c r="AM429" s="728">
        <v>40989</v>
      </c>
      <c r="AN429" s="727">
        <v>0.47415000000000002</v>
      </c>
      <c r="AP429" s="728">
        <v>40989</v>
      </c>
      <c r="AQ429" s="727">
        <v>0.10417</v>
      </c>
      <c r="AS429" s="728">
        <v>42170</v>
      </c>
      <c r="AT429" s="727">
        <v>1186.43</v>
      </c>
      <c r="AV429" s="728">
        <v>42170</v>
      </c>
      <c r="AW429" s="727">
        <v>70.3</v>
      </c>
      <c r="BL429" s="728"/>
      <c r="BM429" s="728"/>
      <c r="BN429" s="728"/>
      <c r="BO429" s="728"/>
      <c r="BP429" s="728"/>
      <c r="BS429" s="728"/>
      <c r="BV429" s="728"/>
      <c r="BY429" s="728"/>
      <c r="CB429" s="728"/>
      <c r="CE429" s="728"/>
      <c r="CH429" s="728"/>
      <c r="CK429" s="728"/>
      <c r="CO429" s="728"/>
      <c r="CV429" s="728"/>
      <c r="CY429" s="728"/>
      <c r="DB429" s="728"/>
      <c r="DE429" s="728"/>
      <c r="DH429" s="728"/>
      <c r="DK429" s="728"/>
      <c r="DN429" s="728"/>
      <c r="DQ429" s="728"/>
      <c r="DT429" s="728"/>
      <c r="DW429" s="728"/>
      <c r="DZ429" s="728"/>
      <c r="EC429" s="728"/>
      <c r="EF429" s="728"/>
      <c r="EI429" s="728"/>
    </row>
    <row r="430" spans="1:139">
      <c r="A430" s="727">
        <f t="shared" si="6"/>
        <v>144.59999999999997</v>
      </c>
      <c r="B430" s="727">
        <f t="shared" si="7"/>
        <v>49.399999999999977</v>
      </c>
      <c r="C430" s="727">
        <f t="shared" si="8"/>
        <v>95.199999999999989</v>
      </c>
      <c r="E430" s="728">
        <v>42167</v>
      </c>
      <c r="F430" s="727">
        <v>1.8620000000000001</v>
      </c>
      <c r="H430" s="728">
        <v>42171</v>
      </c>
      <c r="I430" s="727">
        <v>2.8140000000000001</v>
      </c>
      <c r="K430" s="728">
        <v>42171</v>
      </c>
      <c r="L430" s="727">
        <v>3.3079999999999998</v>
      </c>
      <c r="O430" s="728">
        <v>42151</v>
      </c>
      <c r="P430" s="727">
        <v>2460.7399999999998</v>
      </c>
      <c r="R430" s="728">
        <v>42151</v>
      </c>
      <c r="S430" s="727">
        <v>18162.990000000002</v>
      </c>
      <c r="U430" s="728">
        <v>41773</v>
      </c>
      <c r="V430" s="727">
        <v>9754.39</v>
      </c>
      <c r="X430" s="728">
        <v>41774</v>
      </c>
      <c r="Y430" s="727">
        <v>20419.62</v>
      </c>
      <c r="AA430" s="728">
        <v>41781</v>
      </c>
      <c r="AB430" s="727">
        <v>4478.21</v>
      </c>
      <c r="AD430" s="728">
        <v>41751</v>
      </c>
      <c r="AE430" s="727">
        <v>14388.77</v>
      </c>
      <c r="AG430" s="728">
        <v>40989</v>
      </c>
      <c r="AH430" s="727">
        <v>4.95</v>
      </c>
      <c r="AJ430" s="728">
        <v>40991</v>
      </c>
      <c r="AK430" s="727">
        <v>0.80800000000000005</v>
      </c>
      <c r="AM430" s="728">
        <v>40988</v>
      </c>
      <c r="AN430" s="727">
        <v>0.47415000000000002</v>
      </c>
      <c r="AP430" s="728">
        <v>40988</v>
      </c>
      <c r="AQ430" s="727">
        <v>0.10417</v>
      </c>
      <c r="AS430" s="728">
        <v>42167</v>
      </c>
      <c r="AT430" s="727">
        <v>1181.6300000000001</v>
      </c>
      <c r="AV430" s="728">
        <v>42167</v>
      </c>
      <c r="AW430" s="727">
        <v>70.34</v>
      </c>
      <c r="BL430" s="728"/>
      <c r="BM430" s="728"/>
      <c r="BN430" s="728"/>
      <c r="BO430" s="728"/>
      <c r="BP430" s="728"/>
      <c r="BS430" s="728"/>
      <c r="BV430" s="728"/>
      <c r="BY430" s="728"/>
      <c r="CB430" s="728"/>
      <c r="CE430" s="728"/>
      <c r="CH430" s="728"/>
      <c r="CK430" s="728"/>
      <c r="CO430" s="728"/>
      <c r="CV430" s="728"/>
      <c r="CY430" s="728"/>
      <c r="DB430" s="728"/>
      <c r="DE430" s="728"/>
      <c r="DH430" s="728"/>
      <c r="DK430" s="728"/>
      <c r="DN430" s="728"/>
      <c r="DQ430" s="728"/>
      <c r="DT430" s="728"/>
      <c r="DW430" s="728"/>
      <c r="DZ430" s="728"/>
      <c r="EC430" s="728"/>
      <c r="EF430" s="728"/>
      <c r="EI430" s="728"/>
    </row>
    <row r="431" spans="1:139">
      <c r="A431" s="727">
        <f t="shared" si="6"/>
        <v>149.30000000000004</v>
      </c>
      <c r="B431" s="727">
        <f t="shared" si="7"/>
        <v>51.500000000000014</v>
      </c>
      <c r="C431" s="727">
        <f t="shared" si="8"/>
        <v>97.800000000000026</v>
      </c>
      <c r="E431" s="728">
        <v>42166</v>
      </c>
      <c r="F431" s="727">
        <v>1.8239999999999998</v>
      </c>
      <c r="H431" s="728">
        <v>42170</v>
      </c>
      <c r="I431" s="727">
        <v>2.802</v>
      </c>
      <c r="K431" s="728">
        <v>42170</v>
      </c>
      <c r="L431" s="727">
        <v>3.3170000000000002</v>
      </c>
      <c r="O431" s="728">
        <v>42150</v>
      </c>
      <c r="P431" s="727">
        <v>2448.81</v>
      </c>
      <c r="R431" s="728">
        <v>42150</v>
      </c>
      <c r="S431" s="727">
        <v>18041.54</v>
      </c>
      <c r="U431" s="728">
        <v>41772</v>
      </c>
      <c r="V431" s="727">
        <v>9754.43</v>
      </c>
      <c r="X431" s="728">
        <v>41773</v>
      </c>
      <c r="Y431" s="727">
        <v>21184.6</v>
      </c>
      <c r="AA431" s="728">
        <v>41780</v>
      </c>
      <c r="AB431" s="727">
        <v>4469.03</v>
      </c>
      <c r="AD431" s="728">
        <v>41750</v>
      </c>
      <c r="AE431" s="727">
        <v>14512.38</v>
      </c>
      <c r="AG431" s="728">
        <v>40988</v>
      </c>
      <c r="AH431" s="727">
        <v>4.95</v>
      </c>
      <c r="AJ431" s="728">
        <v>40990</v>
      </c>
      <c r="AK431" s="727">
        <v>0.81699999999999995</v>
      </c>
      <c r="AM431" s="728">
        <v>40987</v>
      </c>
      <c r="AN431" s="727">
        <v>0.47365000000000002</v>
      </c>
      <c r="AP431" s="728">
        <v>40987</v>
      </c>
      <c r="AQ431" s="727">
        <v>0.10417</v>
      </c>
      <c r="AS431" s="728">
        <v>42166</v>
      </c>
      <c r="AT431" s="727">
        <v>1182.01</v>
      </c>
      <c r="AV431" s="728">
        <v>42166</v>
      </c>
      <c r="AW431" s="727">
        <v>71.44</v>
      </c>
      <c r="BL431" s="728"/>
      <c r="BM431" s="728"/>
      <c r="BN431" s="728"/>
      <c r="BO431" s="728"/>
      <c r="BP431" s="728"/>
      <c r="BS431" s="728"/>
      <c r="BV431" s="728"/>
      <c r="BY431" s="728"/>
      <c r="CB431" s="728"/>
      <c r="CE431" s="728"/>
      <c r="CH431" s="728"/>
      <c r="CK431" s="728"/>
      <c r="CO431" s="728"/>
      <c r="CV431" s="728"/>
      <c r="CY431" s="728"/>
      <c r="DB431" s="728"/>
      <c r="DE431" s="728"/>
      <c r="DH431" s="728"/>
      <c r="DK431" s="728"/>
      <c r="DN431" s="728"/>
      <c r="DQ431" s="728"/>
      <c r="DT431" s="728"/>
      <c r="DW431" s="728"/>
      <c r="DZ431" s="728"/>
      <c r="EC431" s="728"/>
      <c r="EF431" s="728"/>
      <c r="EI431" s="728"/>
    </row>
    <row r="432" spans="1:139">
      <c r="A432" s="727">
        <f t="shared" si="6"/>
        <v>137.4</v>
      </c>
      <c r="B432" s="727">
        <f t="shared" si="7"/>
        <v>49.900000000000013</v>
      </c>
      <c r="C432" s="727">
        <f t="shared" si="8"/>
        <v>87.5</v>
      </c>
      <c r="E432" s="728">
        <v>42165</v>
      </c>
      <c r="F432" s="727">
        <v>1.831</v>
      </c>
      <c r="H432" s="728">
        <v>42167</v>
      </c>
      <c r="I432" s="727">
        <v>2.706</v>
      </c>
      <c r="K432" s="728">
        <v>42167</v>
      </c>
      <c r="L432" s="727">
        <v>3.2050000000000001</v>
      </c>
      <c r="O432" s="728">
        <v>42149</v>
      </c>
      <c r="P432" s="727">
        <v>2473.17</v>
      </c>
      <c r="R432" s="728">
        <v>42146</v>
      </c>
      <c r="S432" s="727">
        <v>18232.02</v>
      </c>
      <c r="U432" s="728">
        <v>41771</v>
      </c>
      <c r="V432" s="727">
        <v>9702.4599999999991</v>
      </c>
      <c r="X432" s="728">
        <v>41772</v>
      </c>
      <c r="Y432" s="727">
        <v>21255.99</v>
      </c>
      <c r="AA432" s="728">
        <v>41779</v>
      </c>
      <c r="AB432" s="727">
        <v>4452.3500000000004</v>
      </c>
      <c r="AD432" s="728">
        <v>41747</v>
      </c>
      <c r="AE432" s="727">
        <v>14516.27</v>
      </c>
      <c r="AG432" s="728">
        <v>40987</v>
      </c>
      <c r="AH432" s="727">
        <v>4.95</v>
      </c>
      <c r="AJ432" s="728">
        <v>40989</v>
      </c>
      <c r="AK432" s="727">
        <v>0.82399999999999995</v>
      </c>
      <c r="AM432" s="728">
        <v>40984</v>
      </c>
      <c r="AN432" s="727">
        <v>0.47365000000000002</v>
      </c>
      <c r="AP432" s="728">
        <v>40984</v>
      </c>
      <c r="AQ432" s="727">
        <v>0.10249999999999999</v>
      </c>
      <c r="AS432" s="728">
        <v>42165</v>
      </c>
      <c r="AT432" s="727">
        <v>1186.06</v>
      </c>
      <c r="AV432" s="728">
        <v>42165</v>
      </c>
      <c r="AW432" s="727">
        <v>72.06</v>
      </c>
      <c r="BL432" s="728"/>
      <c r="BM432" s="728"/>
      <c r="BN432" s="728"/>
      <c r="BO432" s="728"/>
      <c r="BP432" s="728"/>
      <c r="BS432" s="728"/>
      <c r="BV432" s="728"/>
      <c r="BY432" s="728"/>
      <c r="CB432" s="728"/>
      <c r="CE432" s="728"/>
      <c r="CH432" s="728"/>
      <c r="CK432" s="728"/>
      <c r="CO432" s="728"/>
      <c r="CV432" s="728"/>
      <c r="CY432" s="728"/>
      <c r="DB432" s="728"/>
      <c r="DE432" s="728"/>
      <c r="DH432" s="728"/>
      <c r="DK432" s="728"/>
      <c r="DN432" s="728"/>
      <c r="DQ432" s="728"/>
      <c r="DT432" s="728"/>
      <c r="DW432" s="728"/>
      <c r="DZ432" s="728"/>
      <c r="EC432" s="728"/>
      <c r="EF432" s="728"/>
      <c r="EI432" s="728"/>
    </row>
    <row r="433" spans="1:139">
      <c r="A433" s="727">
        <f t="shared" si="6"/>
        <v>130.6</v>
      </c>
      <c r="B433" s="727">
        <f t="shared" si="7"/>
        <v>51.499999999999972</v>
      </c>
      <c r="C433" s="727">
        <f t="shared" si="8"/>
        <v>79.100000000000037</v>
      </c>
      <c r="E433" s="728">
        <v>42164</v>
      </c>
      <c r="F433" s="727">
        <v>1.8399999999999999</v>
      </c>
      <c r="H433" s="728">
        <v>42166</v>
      </c>
      <c r="I433" s="727">
        <v>2.6310000000000002</v>
      </c>
      <c r="K433" s="728">
        <v>42166</v>
      </c>
      <c r="L433" s="727">
        <v>3.1459999999999999</v>
      </c>
      <c r="O433" s="728">
        <v>42146</v>
      </c>
      <c r="P433" s="727">
        <v>2516.7600000000002</v>
      </c>
      <c r="R433" s="728">
        <v>42145</v>
      </c>
      <c r="S433" s="727">
        <v>18285.740000000002</v>
      </c>
      <c r="U433" s="728">
        <v>41768</v>
      </c>
      <c r="V433" s="727">
        <v>9581.4500000000007</v>
      </c>
      <c r="X433" s="728">
        <v>41771</v>
      </c>
      <c r="Y433" s="727">
        <v>21493.67</v>
      </c>
      <c r="AA433" s="728">
        <v>41778</v>
      </c>
      <c r="AB433" s="727">
        <v>4469.76</v>
      </c>
      <c r="AD433" s="728">
        <v>41746</v>
      </c>
      <c r="AE433" s="727">
        <v>14417.53</v>
      </c>
      <c r="AG433" s="728">
        <v>40984</v>
      </c>
      <c r="AH433" s="727">
        <v>4.95</v>
      </c>
      <c r="AJ433" s="728">
        <v>40988</v>
      </c>
      <c r="AK433" s="727">
        <v>0.83199999999999996</v>
      </c>
      <c r="AM433" s="728">
        <v>40983</v>
      </c>
      <c r="AN433" s="727">
        <v>0.47365000000000002</v>
      </c>
      <c r="AP433" s="728">
        <v>40983</v>
      </c>
      <c r="AQ433" s="727">
        <v>9.9169999999999994E-2</v>
      </c>
      <c r="AS433" s="728">
        <v>42164</v>
      </c>
      <c r="AT433" s="727">
        <v>1176.8</v>
      </c>
      <c r="AV433" s="728">
        <v>42164</v>
      </c>
      <c r="AW433" s="727">
        <v>71.05</v>
      </c>
      <c r="BL433" s="728"/>
      <c r="BM433" s="728"/>
      <c r="BN433" s="728"/>
      <c r="BO433" s="728"/>
      <c r="BP433" s="728"/>
      <c r="BS433" s="728"/>
      <c r="BV433" s="728"/>
      <c r="BY433" s="728"/>
      <c r="CB433" s="728"/>
      <c r="CE433" s="728"/>
      <c r="CH433" s="728"/>
      <c r="CK433" s="728"/>
      <c r="CO433" s="728"/>
      <c r="CV433" s="728"/>
      <c r="CY433" s="728"/>
      <c r="DB433" s="728"/>
      <c r="DE433" s="728"/>
      <c r="DH433" s="728"/>
      <c r="DK433" s="728"/>
      <c r="DN433" s="728"/>
      <c r="DQ433" s="728"/>
      <c r="DT433" s="728"/>
      <c r="DW433" s="728"/>
      <c r="DZ433" s="728"/>
      <c r="EC433" s="728"/>
      <c r="EF433" s="728"/>
      <c r="EI433" s="728"/>
    </row>
    <row r="434" spans="1:139">
      <c r="A434" s="727">
        <f t="shared" si="6"/>
        <v>139.60000000000002</v>
      </c>
      <c r="B434" s="727">
        <f t="shared" si="7"/>
        <v>52</v>
      </c>
      <c r="C434" s="727">
        <f t="shared" si="8"/>
        <v>87.600000000000037</v>
      </c>
      <c r="E434" s="728">
        <v>42163</v>
      </c>
      <c r="F434" s="727">
        <v>1.8159999999999998</v>
      </c>
      <c r="H434" s="728">
        <v>42165</v>
      </c>
      <c r="I434" s="727">
        <v>2.6920000000000002</v>
      </c>
      <c r="K434" s="728">
        <v>42165</v>
      </c>
      <c r="L434" s="727">
        <v>3.2120000000000002</v>
      </c>
      <c r="O434" s="728">
        <v>42145</v>
      </c>
      <c r="P434" s="727">
        <v>2524.83</v>
      </c>
      <c r="R434" s="728">
        <v>42144</v>
      </c>
      <c r="S434" s="727">
        <v>18285.400000000001</v>
      </c>
      <c r="U434" s="728">
        <v>41767</v>
      </c>
      <c r="V434" s="727">
        <v>9607.4</v>
      </c>
      <c r="X434" s="728">
        <v>41768</v>
      </c>
      <c r="Y434" s="727">
        <v>21390.11</v>
      </c>
      <c r="AA434" s="728">
        <v>41775</v>
      </c>
      <c r="AB434" s="727">
        <v>4456.28</v>
      </c>
      <c r="AD434" s="728">
        <v>41745</v>
      </c>
      <c r="AE434" s="727">
        <v>14417.68</v>
      </c>
      <c r="AG434" s="728">
        <v>40983</v>
      </c>
      <c r="AH434" s="727">
        <v>4.9399999999999995</v>
      </c>
      <c r="AJ434" s="728">
        <v>40987</v>
      </c>
      <c r="AK434" s="727">
        <v>0.84199999999999997</v>
      </c>
      <c r="AM434" s="728">
        <v>40982</v>
      </c>
      <c r="AN434" s="727">
        <v>0.47365000000000002</v>
      </c>
      <c r="AP434" s="728">
        <v>40982</v>
      </c>
      <c r="AQ434" s="727">
        <v>9.7500000000000003E-2</v>
      </c>
      <c r="AS434" s="728">
        <v>42163</v>
      </c>
      <c r="AT434" s="727">
        <v>1174.07</v>
      </c>
      <c r="AV434" s="728">
        <v>42163</v>
      </c>
      <c r="AW434" s="727">
        <v>69.52</v>
      </c>
      <c r="BL434" s="728"/>
      <c r="BM434" s="728"/>
      <c r="BN434" s="728"/>
      <c r="BO434" s="728"/>
      <c r="BP434" s="728"/>
      <c r="BS434" s="728"/>
      <c r="BV434" s="728"/>
      <c r="BY434" s="728"/>
      <c r="CB434" s="728"/>
      <c r="CE434" s="728"/>
      <c r="CH434" s="728"/>
      <c r="CK434" s="728"/>
      <c r="CO434" s="728"/>
      <c r="CV434" s="728"/>
      <c r="CY434" s="728"/>
      <c r="DB434" s="728"/>
      <c r="DE434" s="728"/>
      <c r="DH434" s="728"/>
      <c r="DK434" s="728"/>
      <c r="DN434" s="728"/>
      <c r="DQ434" s="728"/>
      <c r="DT434" s="728"/>
      <c r="DW434" s="728"/>
      <c r="DZ434" s="728"/>
      <c r="EC434" s="728"/>
      <c r="EF434" s="728"/>
      <c r="EI434" s="728"/>
    </row>
    <row r="435" spans="1:139">
      <c r="A435" s="727">
        <f t="shared" si="6"/>
        <v>138</v>
      </c>
      <c r="B435" s="727">
        <f t="shared" si="7"/>
        <v>50.400000000000048</v>
      </c>
      <c r="C435" s="727">
        <f t="shared" si="8"/>
        <v>87.599999999999966</v>
      </c>
      <c r="E435" s="728">
        <v>42160</v>
      </c>
      <c r="F435" s="727">
        <v>1.8120000000000001</v>
      </c>
      <c r="H435" s="728">
        <v>42164</v>
      </c>
      <c r="I435" s="727">
        <v>2.6879999999999997</v>
      </c>
      <c r="K435" s="728">
        <v>42164</v>
      </c>
      <c r="L435" s="727">
        <v>3.1920000000000002</v>
      </c>
      <c r="O435" s="728">
        <v>42144</v>
      </c>
      <c r="P435" s="727">
        <v>2521.0700000000002</v>
      </c>
      <c r="R435" s="728">
        <v>42143</v>
      </c>
      <c r="S435" s="727">
        <v>18312.39</v>
      </c>
      <c r="U435" s="728">
        <v>41766</v>
      </c>
      <c r="V435" s="727">
        <v>9521.2999999999993</v>
      </c>
      <c r="X435" s="728">
        <v>41767</v>
      </c>
      <c r="Y435" s="727">
        <v>21729.64</v>
      </c>
      <c r="AA435" s="728">
        <v>41774</v>
      </c>
      <c r="AB435" s="727">
        <v>4444.93</v>
      </c>
      <c r="AD435" s="728">
        <v>41744</v>
      </c>
      <c r="AE435" s="727">
        <v>13996.81</v>
      </c>
      <c r="AG435" s="728">
        <v>40982</v>
      </c>
      <c r="AH435" s="727">
        <v>4.95</v>
      </c>
      <c r="AJ435" s="728">
        <v>40984</v>
      </c>
      <c r="AK435" s="727">
        <v>0.85299999999999998</v>
      </c>
      <c r="AM435" s="728">
        <v>40981</v>
      </c>
      <c r="AN435" s="727">
        <v>0.47365000000000002</v>
      </c>
      <c r="AP435" s="728">
        <v>40981</v>
      </c>
      <c r="AQ435" s="727">
        <v>9.5000000000000001E-2</v>
      </c>
      <c r="AS435" s="728">
        <v>42160</v>
      </c>
      <c r="AT435" s="727">
        <v>1171.94</v>
      </c>
      <c r="AV435" s="728">
        <v>42160</v>
      </c>
      <c r="AW435" s="727">
        <v>70.2</v>
      </c>
      <c r="BL435" s="728"/>
      <c r="BM435" s="728"/>
      <c r="BN435" s="728"/>
      <c r="BO435" s="728"/>
      <c r="BP435" s="728"/>
      <c r="BS435" s="728"/>
      <c r="BV435" s="728"/>
      <c r="BY435" s="728"/>
      <c r="CB435" s="728"/>
      <c r="CE435" s="728"/>
      <c r="CH435" s="728"/>
      <c r="CK435" s="728"/>
      <c r="CO435" s="728"/>
      <c r="CV435" s="728"/>
      <c r="CY435" s="728"/>
      <c r="DB435" s="728"/>
      <c r="DE435" s="728"/>
      <c r="DH435" s="728"/>
      <c r="DK435" s="728"/>
      <c r="DN435" s="728"/>
      <c r="DQ435" s="728"/>
      <c r="DT435" s="728"/>
      <c r="DW435" s="728"/>
      <c r="DZ435" s="728"/>
      <c r="EC435" s="728"/>
      <c r="EF435" s="728"/>
      <c r="EI435" s="728"/>
    </row>
    <row r="436" spans="1:139">
      <c r="A436" s="727">
        <f t="shared" si="6"/>
        <v>134.6</v>
      </c>
      <c r="B436" s="727">
        <f t="shared" si="7"/>
        <v>50.299999999999969</v>
      </c>
      <c r="C436" s="727">
        <f t="shared" si="8"/>
        <v>84.300000000000026</v>
      </c>
      <c r="E436" s="728">
        <v>42159</v>
      </c>
      <c r="F436" s="727">
        <v>1.821</v>
      </c>
      <c r="H436" s="728">
        <v>42163</v>
      </c>
      <c r="I436" s="727">
        <v>2.6640000000000001</v>
      </c>
      <c r="K436" s="728">
        <v>42163</v>
      </c>
      <c r="L436" s="727">
        <v>3.1669999999999998</v>
      </c>
      <c r="O436" s="728">
        <v>42143</v>
      </c>
      <c r="P436" s="727">
        <v>2523.35</v>
      </c>
      <c r="R436" s="728">
        <v>42142</v>
      </c>
      <c r="S436" s="727">
        <v>18298.88</v>
      </c>
      <c r="U436" s="728">
        <v>41765</v>
      </c>
      <c r="V436" s="727">
        <v>9467.5300000000007</v>
      </c>
      <c r="X436" s="728">
        <v>41766</v>
      </c>
      <c r="Y436" s="727">
        <v>21240.74</v>
      </c>
      <c r="AA436" s="728">
        <v>41773</v>
      </c>
      <c r="AB436" s="727">
        <v>4501.04</v>
      </c>
      <c r="AD436" s="728">
        <v>41743</v>
      </c>
      <c r="AE436" s="727">
        <v>13910.16</v>
      </c>
      <c r="AG436" s="728">
        <v>40981</v>
      </c>
      <c r="AH436" s="727">
        <v>4.95</v>
      </c>
      <c r="AJ436" s="728">
        <v>40983</v>
      </c>
      <c r="AK436" s="727">
        <v>0.86199999999999999</v>
      </c>
      <c r="AM436" s="728">
        <v>40980</v>
      </c>
      <c r="AN436" s="727">
        <v>0.47355000000000003</v>
      </c>
      <c r="AP436" s="728">
        <v>40980</v>
      </c>
      <c r="AQ436" s="727">
        <v>9.3329999999999996E-2</v>
      </c>
      <c r="AS436" s="728">
        <v>42159</v>
      </c>
      <c r="AT436" s="727">
        <v>1176.8900000000001</v>
      </c>
      <c r="AV436" s="728">
        <v>42159</v>
      </c>
      <c r="AW436" s="727">
        <v>69.09</v>
      </c>
      <c r="BL436" s="728"/>
      <c r="BM436" s="728"/>
      <c r="BN436" s="728"/>
      <c r="BO436" s="728"/>
      <c r="BP436" s="728"/>
      <c r="BS436" s="728"/>
      <c r="BV436" s="728"/>
      <c r="BY436" s="728"/>
      <c r="CB436" s="728"/>
      <c r="CE436" s="728"/>
      <c r="CH436" s="728"/>
      <c r="CK436" s="728"/>
      <c r="CO436" s="728"/>
      <c r="CV436" s="728"/>
      <c r="CY436" s="728"/>
      <c r="DB436" s="728"/>
      <c r="DE436" s="728"/>
      <c r="DH436" s="728"/>
      <c r="DK436" s="728"/>
      <c r="DN436" s="728"/>
      <c r="DQ436" s="728"/>
      <c r="DT436" s="728"/>
      <c r="DW436" s="728"/>
      <c r="DZ436" s="728"/>
      <c r="EC436" s="728"/>
      <c r="EF436" s="728"/>
      <c r="EI436" s="728"/>
    </row>
    <row r="437" spans="1:139">
      <c r="A437" s="727">
        <f t="shared" si="6"/>
        <v>134.79999999999998</v>
      </c>
      <c r="B437" s="727">
        <f t="shared" si="7"/>
        <v>50.499999999999986</v>
      </c>
      <c r="C437" s="727">
        <f t="shared" si="8"/>
        <v>84.3</v>
      </c>
      <c r="E437" s="728">
        <v>42158</v>
      </c>
      <c r="F437" s="727">
        <v>1.8109999999999999</v>
      </c>
      <c r="H437" s="728">
        <v>42160</v>
      </c>
      <c r="I437" s="727">
        <v>2.6539999999999999</v>
      </c>
      <c r="K437" s="728">
        <v>42160</v>
      </c>
      <c r="L437" s="727">
        <v>3.1589999999999998</v>
      </c>
      <c r="O437" s="728">
        <v>42142</v>
      </c>
      <c r="P437" s="727">
        <v>2523.59</v>
      </c>
      <c r="R437" s="728">
        <v>42139</v>
      </c>
      <c r="S437" s="727">
        <v>18272.560000000001</v>
      </c>
      <c r="U437" s="728">
        <v>41764</v>
      </c>
      <c r="V437" s="727">
        <v>9529.5</v>
      </c>
      <c r="X437" s="728">
        <v>41765</v>
      </c>
      <c r="Y437" s="727">
        <v>21521.65</v>
      </c>
      <c r="AA437" s="728">
        <v>41772</v>
      </c>
      <c r="AB437" s="727">
        <v>4505.0200000000004</v>
      </c>
      <c r="AD437" s="728">
        <v>41740</v>
      </c>
      <c r="AE437" s="727">
        <v>13960.05</v>
      </c>
      <c r="AG437" s="728">
        <v>40980</v>
      </c>
      <c r="AH437" s="727">
        <v>4.9399999999999995</v>
      </c>
      <c r="AJ437" s="728">
        <v>40982</v>
      </c>
      <c r="AK437" s="727">
        <v>0.871</v>
      </c>
      <c r="AM437" s="728">
        <v>40977</v>
      </c>
      <c r="AN437" s="727">
        <v>0.47355000000000003</v>
      </c>
      <c r="AP437" s="728">
        <v>40977</v>
      </c>
      <c r="AQ437" s="727">
        <v>9.3329999999999996E-2</v>
      </c>
      <c r="AS437" s="728">
        <v>42158</v>
      </c>
      <c r="AT437" s="727">
        <v>1185.17</v>
      </c>
      <c r="AV437" s="728">
        <v>42158</v>
      </c>
      <c r="AW437" s="727">
        <v>70.37</v>
      </c>
      <c r="BL437" s="728"/>
      <c r="BM437" s="728"/>
      <c r="BN437" s="728"/>
      <c r="BO437" s="728"/>
      <c r="BP437" s="728"/>
      <c r="BS437" s="728"/>
      <c r="BV437" s="728"/>
      <c r="BY437" s="728"/>
      <c r="CB437" s="728"/>
      <c r="CE437" s="728"/>
      <c r="CH437" s="728"/>
      <c r="CK437" s="728"/>
      <c r="CO437" s="728"/>
      <c r="CV437" s="728"/>
      <c r="CY437" s="728"/>
      <c r="DB437" s="728"/>
      <c r="DE437" s="728"/>
      <c r="DH437" s="728"/>
      <c r="DK437" s="728"/>
      <c r="DN437" s="728"/>
      <c r="DQ437" s="728"/>
      <c r="DT437" s="728"/>
      <c r="DW437" s="728"/>
      <c r="DZ437" s="728"/>
      <c r="EC437" s="728"/>
      <c r="EF437" s="728"/>
      <c r="EI437" s="728"/>
    </row>
    <row r="438" spans="1:139">
      <c r="A438" s="727">
        <f t="shared" si="6"/>
        <v>128.89999999999998</v>
      </c>
      <c r="B438" s="727">
        <f t="shared" si="7"/>
        <v>46</v>
      </c>
      <c r="C438" s="727">
        <f t="shared" si="8"/>
        <v>82.899999999999977</v>
      </c>
      <c r="E438" s="728">
        <v>42157</v>
      </c>
      <c r="F438" s="727">
        <v>1.7890000000000001</v>
      </c>
      <c r="H438" s="728">
        <v>42159</v>
      </c>
      <c r="I438" s="727">
        <v>2.6179999999999999</v>
      </c>
      <c r="K438" s="728">
        <v>42159</v>
      </c>
      <c r="L438" s="727">
        <v>3.0779999999999998</v>
      </c>
      <c r="O438" s="728">
        <v>42139</v>
      </c>
      <c r="P438" s="727">
        <v>2514.84</v>
      </c>
      <c r="R438" s="728">
        <v>42138</v>
      </c>
      <c r="S438" s="727">
        <v>18252.240000000002</v>
      </c>
      <c r="U438" s="728">
        <v>41761</v>
      </c>
      <c r="V438" s="727">
        <v>9556.02</v>
      </c>
      <c r="X438" s="728">
        <v>41764</v>
      </c>
      <c r="Y438" s="727">
        <v>21639.96</v>
      </c>
      <c r="AA438" s="728">
        <v>41771</v>
      </c>
      <c r="AB438" s="727">
        <v>4493.6499999999996</v>
      </c>
      <c r="AD438" s="728">
        <v>41739</v>
      </c>
      <c r="AE438" s="727">
        <v>14300.12</v>
      </c>
      <c r="AG438" s="728">
        <v>40977</v>
      </c>
      <c r="AH438" s="727">
        <v>4.9399999999999995</v>
      </c>
      <c r="AJ438" s="728">
        <v>40981</v>
      </c>
      <c r="AK438" s="727">
        <v>0.876</v>
      </c>
      <c r="AM438" s="728">
        <v>40976</v>
      </c>
      <c r="AN438" s="727">
        <v>0.47355000000000003</v>
      </c>
      <c r="AP438" s="728">
        <v>40976</v>
      </c>
      <c r="AQ438" s="727">
        <v>9.3329999999999996E-2</v>
      </c>
      <c r="AS438" s="728">
        <v>42157</v>
      </c>
      <c r="AT438" s="727">
        <v>1193.01</v>
      </c>
      <c r="AV438" s="728">
        <v>42157</v>
      </c>
      <c r="AW438" s="727">
        <v>71.31</v>
      </c>
      <c r="BL438" s="728"/>
      <c r="BM438" s="728"/>
      <c r="BN438" s="728"/>
      <c r="BO438" s="728"/>
      <c r="BP438" s="728"/>
      <c r="BS438" s="728"/>
      <c r="BV438" s="728"/>
      <c r="BY438" s="728"/>
      <c r="CB438" s="728"/>
      <c r="CE438" s="728"/>
      <c r="CH438" s="728"/>
      <c r="CK438" s="728"/>
      <c r="CO438" s="728"/>
      <c r="CV438" s="728"/>
      <c r="CY438" s="728"/>
      <c r="DB438" s="728"/>
      <c r="DE438" s="728"/>
      <c r="DH438" s="728"/>
      <c r="DK438" s="728"/>
      <c r="DN438" s="728"/>
      <c r="DQ438" s="728"/>
      <c r="DT438" s="728"/>
      <c r="DW438" s="728"/>
      <c r="DZ438" s="728"/>
      <c r="EC438" s="728"/>
      <c r="EF438" s="728"/>
      <c r="EI438" s="728"/>
    </row>
    <row r="439" spans="1:139">
      <c r="A439" s="727">
        <f t="shared" si="6"/>
        <v>128.69999999999999</v>
      </c>
      <c r="B439" s="727">
        <f t="shared" si="7"/>
        <v>45.599999999999994</v>
      </c>
      <c r="C439" s="727">
        <f t="shared" si="8"/>
        <v>83.1</v>
      </c>
      <c r="E439" s="728">
        <v>42156</v>
      </c>
      <c r="F439" s="727">
        <v>1.7869999999999999</v>
      </c>
      <c r="H439" s="728">
        <v>42158</v>
      </c>
      <c r="I439" s="727">
        <v>2.6179999999999999</v>
      </c>
      <c r="K439" s="728">
        <v>42158</v>
      </c>
      <c r="L439" s="727">
        <v>3.0739999999999998</v>
      </c>
      <c r="O439" s="728">
        <v>42138</v>
      </c>
      <c r="P439" s="727">
        <v>2513.58</v>
      </c>
      <c r="R439" s="728">
        <v>42137</v>
      </c>
      <c r="S439" s="727">
        <v>18060.490000000002</v>
      </c>
      <c r="U439" s="728">
        <v>41759</v>
      </c>
      <c r="V439" s="727">
        <v>9603.23</v>
      </c>
      <c r="X439" s="728">
        <v>41761</v>
      </c>
      <c r="Y439" s="727">
        <v>21782</v>
      </c>
      <c r="AA439" s="728">
        <v>41768</v>
      </c>
      <c r="AB439" s="727">
        <v>4477.28</v>
      </c>
      <c r="AD439" s="728">
        <v>41738</v>
      </c>
      <c r="AE439" s="727">
        <v>14299.69</v>
      </c>
      <c r="AG439" s="728">
        <v>40976</v>
      </c>
      <c r="AH439" s="727">
        <v>4.95</v>
      </c>
      <c r="AJ439" s="728">
        <v>40980</v>
      </c>
      <c r="AK439" s="727">
        <v>0.88400000000000001</v>
      </c>
      <c r="AM439" s="728">
        <v>40975</v>
      </c>
      <c r="AN439" s="727">
        <v>0.47455000000000003</v>
      </c>
      <c r="AP439" s="728">
        <v>40975</v>
      </c>
      <c r="AQ439" s="727">
        <v>9.1670000000000001E-2</v>
      </c>
      <c r="AS439" s="728">
        <v>42156</v>
      </c>
      <c r="AT439" s="727">
        <v>1189.2</v>
      </c>
      <c r="AV439" s="728">
        <v>42156</v>
      </c>
      <c r="AW439" s="727">
        <v>70.510000000000005</v>
      </c>
      <c r="BL439" s="728"/>
      <c r="BM439" s="728"/>
      <c r="BN439" s="728"/>
      <c r="BO439" s="728"/>
      <c r="BP439" s="728"/>
      <c r="BS439" s="728"/>
      <c r="BV439" s="728"/>
      <c r="BY439" s="728"/>
      <c r="CB439" s="728"/>
      <c r="CE439" s="728"/>
      <c r="CH439" s="728"/>
      <c r="CK439" s="728"/>
      <c r="CO439" s="728"/>
      <c r="CV439" s="728"/>
      <c r="CY439" s="728"/>
      <c r="DB439" s="728"/>
      <c r="DE439" s="728"/>
      <c r="DH439" s="728"/>
      <c r="DK439" s="728"/>
      <c r="DN439" s="728"/>
      <c r="DQ439" s="728"/>
      <c r="DT439" s="728"/>
      <c r="DW439" s="728"/>
      <c r="DZ439" s="728"/>
      <c r="EC439" s="728"/>
      <c r="EF439" s="728"/>
      <c r="EI439" s="728"/>
    </row>
    <row r="440" spans="1:139">
      <c r="A440" s="727">
        <f t="shared" si="6"/>
        <v>122.20000000000002</v>
      </c>
      <c r="B440" s="727">
        <f t="shared" si="7"/>
        <v>46.70000000000001</v>
      </c>
      <c r="C440" s="727">
        <f t="shared" si="8"/>
        <v>75.500000000000014</v>
      </c>
      <c r="E440" s="728">
        <v>42153</v>
      </c>
      <c r="F440" s="727">
        <v>1.768</v>
      </c>
      <c r="H440" s="728">
        <v>42157</v>
      </c>
      <c r="I440" s="727">
        <v>2.5230000000000001</v>
      </c>
      <c r="K440" s="728">
        <v>42157</v>
      </c>
      <c r="L440" s="727">
        <v>2.99</v>
      </c>
      <c r="O440" s="728">
        <v>42137</v>
      </c>
      <c r="P440" s="727">
        <v>2540.2600000000002</v>
      </c>
      <c r="R440" s="728">
        <v>42136</v>
      </c>
      <c r="S440" s="727">
        <v>18068.23</v>
      </c>
      <c r="U440" s="728">
        <v>41758</v>
      </c>
      <c r="V440" s="727">
        <v>9584.1200000000008</v>
      </c>
      <c r="X440" s="728">
        <v>41759</v>
      </c>
      <c r="Y440" s="727">
        <v>21783.38</v>
      </c>
      <c r="AA440" s="728">
        <v>41767</v>
      </c>
      <c r="AB440" s="727">
        <v>4507.24</v>
      </c>
      <c r="AD440" s="728">
        <v>41737</v>
      </c>
      <c r="AE440" s="727">
        <v>14606.88</v>
      </c>
      <c r="AG440" s="728">
        <v>40975</v>
      </c>
      <c r="AH440" s="727">
        <v>4.96</v>
      </c>
      <c r="AJ440" s="728">
        <v>40977</v>
      </c>
      <c r="AK440" s="727">
        <v>0.89400000000000002</v>
      </c>
      <c r="AM440" s="728">
        <v>40974</v>
      </c>
      <c r="AN440" s="727">
        <v>0.47455000000000003</v>
      </c>
      <c r="AP440" s="728">
        <v>40974</v>
      </c>
      <c r="AQ440" s="727">
        <v>9.1670000000000001E-2</v>
      </c>
      <c r="AS440" s="728">
        <v>42153</v>
      </c>
      <c r="AT440" s="727">
        <v>1190.58</v>
      </c>
      <c r="AV440" s="728">
        <v>42153</v>
      </c>
      <c r="AW440" s="727">
        <v>71.27</v>
      </c>
      <c r="BL440" s="728"/>
      <c r="BM440" s="728"/>
      <c r="BN440" s="728"/>
      <c r="BO440" s="728"/>
      <c r="BP440" s="728"/>
      <c r="BS440" s="728"/>
      <c r="BV440" s="728"/>
      <c r="BY440" s="728"/>
      <c r="CB440" s="728"/>
      <c r="CE440" s="728"/>
      <c r="CH440" s="728"/>
      <c r="CK440" s="728"/>
      <c r="CO440" s="728"/>
      <c r="CV440" s="728"/>
      <c r="CY440" s="728"/>
      <c r="DB440" s="728"/>
      <c r="DE440" s="728"/>
      <c r="DH440" s="728"/>
      <c r="DK440" s="728"/>
      <c r="DN440" s="728"/>
      <c r="DQ440" s="728"/>
      <c r="DT440" s="728"/>
      <c r="DW440" s="728"/>
      <c r="DZ440" s="728"/>
      <c r="EC440" s="728"/>
      <c r="EF440" s="728"/>
      <c r="EI440" s="728"/>
    </row>
    <row r="441" spans="1:139">
      <c r="A441" s="727">
        <f t="shared" si="6"/>
        <v>121.89999999999999</v>
      </c>
      <c r="B441" s="727">
        <f t="shared" si="7"/>
        <v>46.8</v>
      </c>
      <c r="C441" s="727">
        <f t="shared" si="8"/>
        <v>75.099999999999994</v>
      </c>
      <c r="E441" s="728">
        <v>42152</v>
      </c>
      <c r="F441" s="727">
        <v>1.754</v>
      </c>
      <c r="H441" s="728">
        <v>42156</v>
      </c>
      <c r="I441" s="727">
        <v>2.5049999999999999</v>
      </c>
      <c r="K441" s="728">
        <v>42156</v>
      </c>
      <c r="L441" s="727">
        <v>2.9729999999999999</v>
      </c>
      <c r="O441" s="728">
        <v>42136</v>
      </c>
      <c r="P441" s="727">
        <v>2542.65</v>
      </c>
      <c r="R441" s="728">
        <v>42135</v>
      </c>
      <c r="S441" s="727">
        <v>18105.169999999998</v>
      </c>
      <c r="U441" s="728">
        <v>41757</v>
      </c>
      <c r="V441" s="727">
        <v>9446.36</v>
      </c>
      <c r="X441" s="728">
        <v>41758</v>
      </c>
      <c r="Y441" s="727">
        <v>21976.84</v>
      </c>
      <c r="AA441" s="728">
        <v>41766</v>
      </c>
      <c r="AB441" s="727">
        <v>4446.4399999999996</v>
      </c>
      <c r="AD441" s="728">
        <v>41736</v>
      </c>
      <c r="AE441" s="727">
        <v>14808.85</v>
      </c>
      <c r="AG441" s="728">
        <v>40974</v>
      </c>
      <c r="AH441" s="727">
        <v>4.95</v>
      </c>
      <c r="AJ441" s="728">
        <v>40976</v>
      </c>
      <c r="AK441" s="727">
        <v>0.90200000000000002</v>
      </c>
      <c r="AM441" s="728">
        <v>40973</v>
      </c>
      <c r="AN441" s="727">
        <v>0.47455000000000003</v>
      </c>
      <c r="AP441" s="728">
        <v>40973</v>
      </c>
      <c r="AQ441" s="727">
        <v>9.1670000000000001E-2</v>
      </c>
      <c r="AS441" s="728">
        <v>42152</v>
      </c>
      <c r="AT441" s="727">
        <v>1188.4000000000001</v>
      </c>
      <c r="AV441" s="728">
        <v>42152</v>
      </c>
      <c r="AW441" s="727">
        <v>69.33</v>
      </c>
      <c r="BL441" s="728"/>
      <c r="BM441" s="728"/>
      <c r="BN441" s="728"/>
      <c r="BO441" s="728"/>
      <c r="BP441" s="728"/>
      <c r="BS441" s="728"/>
      <c r="BV441" s="728"/>
      <c r="BY441" s="728"/>
      <c r="CB441" s="728"/>
      <c r="CE441" s="728"/>
      <c r="CH441" s="728"/>
      <c r="CK441" s="728"/>
      <c r="CO441" s="728"/>
      <c r="CV441" s="728"/>
      <c r="CY441" s="728"/>
      <c r="DB441" s="728"/>
      <c r="DE441" s="728"/>
      <c r="DH441" s="728"/>
      <c r="DK441" s="728"/>
      <c r="DN441" s="728"/>
      <c r="DQ441" s="728"/>
      <c r="DT441" s="728"/>
      <c r="DW441" s="728"/>
      <c r="DZ441" s="728"/>
      <c r="EC441" s="728"/>
      <c r="EF441" s="728"/>
      <c r="EI441" s="728"/>
    </row>
    <row r="442" spans="1:139">
      <c r="A442" s="727">
        <f t="shared" si="6"/>
        <v>113.49999999999997</v>
      </c>
      <c r="B442" s="727">
        <f t="shared" si="7"/>
        <v>47.799999999999976</v>
      </c>
      <c r="C442" s="727">
        <f t="shared" si="8"/>
        <v>65.7</v>
      </c>
      <c r="E442" s="728">
        <v>42151</v>
      </c>
      <c r="F442" s="727">
        <v>1.7970000000000002</v>
      </c>
      <c r="H442" s="728">
        <v>42153</v>
      </c>
      <c r="I442" s="727">
        <v>2.4540000000000002</v>
      </c>
      <c r="K442" s="728">
        <v>42153</v>
      </c>
      <c r="L442" s="727">
        <v>2.9319999999999999</v>
      </c>
      <c r="O442" s="728">
        <v>42135</v>
      </c>
      <c r="P442" s="727">
        <v>2535.1</v>
      </c>
      <c r="R442" s="728">
        <v>42132</v>
      </c>
      <c r="S442" s="727">
        <v>18191.11</v>
      </c>
      <c r="U442" s="728">
        <v>41754</v>
      </c>
      <c r="V442" s="727">
        <v>9401.5499999999993</v>
      </c>
      <c r="X442" s="728">
        <v>41757</v>
      </c>
      <c r="Y442" s="727">
        <v>21513.82</v>
      </c>
      <c r="AA442" s="728">
        <v>41765</v>
      </c>
      <c r="AB442" s="727">
        <v>4428.07</v>
      </c>
      <c r="AD442" s="728">
        <v>41733</v>
      </c>
      <c r="AE442" s="727">
        <v>15063.77</v>
      </c>
      <c r="AG442" s="728">
        <v>40973</v>
      </c>
      <c r="AH442" s="727">
        <v>4.95</v>
      </c>
      <c r="AJ442" s="728">
        <v>40975</v>
      </c>
      <c r="AK442" s="727">
        <v>0.91100000000000003</v>
      </c>
      <c r="AM442" s="728">
        <v>40970</v>
      </c>
      <c r="AN442" s="727">
        <v>0.47575000000000001</v>
      </c>
      <c r="AP442" s="728">
        <v>40970</v>
      </c>
      <c r="AQ442" s="727">
        <v>0.09</v>
      </c>
      <c r="AS442" s="728">
        <v>42151</v>
      </c>
      <c r="AT442" s="727">
        <v>1188.0899999999999</v>
      </c>
      <c r="AV442" s="728">
        <v>42151</v>
      </c>
      <c r="AW442" s="727">
        <v>68.91</v>
      </c>
      <c r="BL442" s="728"/>
      <c r="BM442" s="728"/>
      <c r="BN442" s="728"/>
      <c r="BO442" s="728"/>
      <c r="BP442" s="728"/>
      <c r="BS442" s="728"/>
      <c r="BV442" s="728"/>
      <c r="BY442" s="728"/>
      <c r="CB442" s="728"/>
      <c r="CE442" s="728"/>
      <c r="CH442" s="728"/>
      <c r="CK442" s="728"/>
      <c r="CO442" s="728"/>
      <c r="CV442" s="728"/>
      <c r="CY442" s="728"/>
      <c r="DB442" s="728"/>
      <c r="DE442" s="728"/>
      <c r="DH442" s="728"/>
      <c r="DK442" s="728"/>
      <c r="DN442" s="728"/>
      <c r="DQ442" s="728"/>
      <c r="DT442" s="728"/>
      <c r="DW442" s="728"/>
      <c r="DZ442" s="728"/>
      <c r="EC442" s="728"/>
      <c r="EF442" s="728"/>
      <c r="EI442" s="728"/>
    </row>
    <row r="443" spans="1:139">
      <c r="A443" s="727">
        <f t="shared" si="6"/>
        <v>113.09999999999998</v>
      </c>
      <c r="B443" s="727">
        <f t="shared" si="7"/>
        <v>46.299999999999962</v>
      </c>
      <c r="C443" s="727">
        <f t="shared" si="8"/>
        <v>66.800000000000011</v>
      </c>
      <c r="E443" s="728">
        <v>42150</v>
      </c>
      <c r="F443" s="727">
        <v>1.8140000000000001</v>
      </c>
      <c r="H443" s="728">
        <v>42152</v>
      </c>
      <c r="I443" s="727">
        <v>2.4820000000000002</v>
      </c>
      <c r="K443" s="728">
        <v>42152</v>
      </c>
      <c r="L443" s="727">
        <v>2.9449999999999998</v>
      </c>
      <c r="O443" s="728">
        <v>42132</v>
      </c>
      <c r="P443" s="727">
        <v>2546.7800000000002</v>
      </c>
      <c r="R443" s="728">
        <v>42131</v>
      </c>
      <c r="S443" s="727">
        <v>17924.060000000001</v>
      </c>
      <c r="U443" s="728">
        <v>41753</v>
      </c>
      <c r="V443" s="727">
        <v>9548.68</v>
      </c>
      <c r="X443" s="728">
        <v>41754</v>
      </c>
      <c r="Y443" s="727">
        <v>21441.57</v>
      </c>
      <c r="AA443" s="728">
        <v>41764</v>
      </c>
      <c r="AB443" s="727">
        <v>4462.6899999999996</v>
      </c>
      <c r="AD443" s="728">
        <v>41732</v>
      </c>
      <c r="AE443" s="727">
        <v>15071.88</v>
      </c>
      <c r="AG443" s="728">
        <v>40970</v>
      </c>
      <c r="AH443" s="727">
        <v>4.96</v>
      </c>
      <c r="AJ443" s="728">
        <v>40974</v>
      </c>
      <c r="AK443" s="727">
        <v>0.92</v>
      </c>
      <c r="AM443" s="728">
        <v>40969</v>
      </c>
      <c r="AN443" s="727">
        <v>0.47970000000000002</v>
      </c>
      <c r="AP443" s="728">
        <v>40969</v>
      </c>
      <c r="AQ443" s="727">
        <v>8.8330000000000006E-2</v>
      </c>
      <c r="AS443" s="728">
        <v>42150</v>
      </c>
      <c r="AT443" s="727">
        <v>1187.3</v>
      </c>
      <c r="AV443" s="728">
        <v>42150</v>
      </c>
      <c r="AW443" s="727">
        <v>70.13</v>
      </c>
      <c r="BL443" s="728"/>
      <c r="BM443" s="728"/>
      <c r="BN443" s="728"/>
      <c r="BO443" s="728"/>
      <c r="BP443" s="728"/>
      <c r="BS443" s="728"/>
      <c r="BV443" s="728"/>
      <c r="BY443" s="728"/>
      <c r="CB443" s="728"/>
      <c r="CE443" s="728"/>
      <c r="CH443" s="728"/>
      <c r="CK443" s="728"/>
      <c r="CO443" s="728"/>
      <c r="CV443" s="728"/>
      <c r="CY443" s="728"/>
      <c r="DB443" s="728"/>
      <c r="DE443" s="728"/>
      <c r="DH443" s="728"/>
      <c r="DK443" s="728"/>
      <c r="DN443" s="728"/>
      <c r="DQ443" s="728"/>
      <c r="DT443" s="728"/>
      <c r="DW443" s="728"/>
      <c r="DZ443" s="728"/>
      <c r="EC443" s="728"/>
      <c r="EF443" s="728"/>
      <c r="EI443" s="728"/>
    </row>
    <row r="444" spans="1:139">
      <c r="A444" s="727">
        <f t="shared" ref="A444:A507" si="9">(L444-F444)*100</f>
        <v>114.30000000000003</v>
      </c>
      <c r="B444" s="727">
        <f t="shared" ref="B444:B507" si="10">(L444-I444)*100</f>
        <v>45.500000000000007</v>
      </c>
      <c r="C444" s="727">
        <f t="shared" ref="C444:C507" si="11">(I444-F444)*100</f>
        <v>68.800000000000011</v>
      </c>
      <c r="E444" s="728">
        <v>42149</v>
      </c>
      <c r="F444" s="727">
        <v>1.8069999999999999</v>
      </c>
      <c r="H444" s="728">
        <v>42151</v>
      </c>
      <c r="I444" s="727">
        <v>2.4950000000000001</v>
      </c>
      <c r="K444" s="728">
        <v>42151</v>
      </c>
      <c r="L444" s="727">
        <v>2.95</v>
      </c>
      <c r="O444" s="728">
        <v>42131</v>
      </c>
      <c r="P444" s="727">
        <v>2522.61</v>
      </c>
      <c r="R444" s="728">
        <v>42130</v>
      </c>
      <c r="S444" s="727">
        <v>17841.98</v>
      </c>
      <c r="U444" s="728">
        <v>41752</v>
      </c>
      <c r="V444" s="727">
        <v>9544.19</v>
      </c>
      <c r="X444" s="728">
        <v>41753</v>
      </c>
      <c r="Y444" s="727">
        <v>21819.48</v>
      </c>
      <c r="AA444" s="728">
        <v>41761</v>
      </c>
      <c r="AB444" s="727">
        <v>4458.17</v>
      </c>
      <c r="AD444" s="728">
        <v>41731</v>
      </c>
      <c r="AE444" s="727">
        <v>14946.32</v>
      </c>
      <c r="AG444" s="728">
        <v>40969</v>
      </c>
      <c r="AH444" s="727">
        <v>4.96</v>
      </c>
      <c r="AJ444" s="728">
        <v>40973</v>
      </c>
      <c r="AK444" s="727">
        <v>0.93400000000000005</v>
      </c>
      <c r="AM444" s="728">
        <v>40968</v>
      </c>
      <c r="AN444" s="727">
        <v>0.48425000000000001</v>
      </c>
      <c r="AP444" s="728">
        <v>40968</v>
      </c>
      <c r="AQ444" s="727">
        <v>8.6669999999999997E-2</v>
      </c>
      <c r="AS444" s="728">
        <v>42149</v>
      </c>
      <c r="AT444" s="727">
        <v>1206.5999999999999</v>
      </c>
      <c r="AV444" s="728">
        <v>42149</v>
      </c>
      <c r="AW444" s="727">
        <v>71.37</v>
      </c>
      <c r="BL444" s="728"/>
      <c r="BM444" s="728"/>
      <c r="BN444" s="728"/>
      <c r="BO444" s="728"/>
      <c r="BP444" s="728"/>
      <c r="BS444" s="728"/>
      <c r="BV444" s="728"/>
      <c r="BY444" s="728"/>
      <c r="CB444" s="728"/>
      <c r="CE444" s="728"/>
      <c r="CH444" s="728"/>
      <c r="CK444" s="728"/>
      <c r="CO444" s="728"/>
      <c r="CV444" s="728"/>
      <c r="CY444" s="728"/>
      <c r="DB444" s="728"/>
      <c r="DE444" s="728"/>
      <c r="DH444" s="728"/>
      <c r="DK444" s="728"/>
      <c r="DN444" s="728"/>
      <c r="DQ444" s="728"/>
      <c r="DT444" s="728"/>
      <c r="DW444" s="728"/>
      <c r="DZ444" s="728"/>
      <c r="EC444" s="728"/>
      <c r="EF444" s="728"/>
      <c r="EI444" s="728"/>
    </row>
    <row r="445" spans="1:139">
      <c r="A445" s="727">
        <f t="shared" si="9"/>
        <v>121.19999999999997</v>
      </c>
      <c r="B445" s="727">
        <f t="shared" si="10"/>
        <v>42.299999999999962</v>
      </c>
      <c r="C445" s="727">
        <f t="shared" si="11"/>
        <v>78.90000000000002</v>
      </c>
      <c r="E445" s="728">
        <v>42146</v>
      </c>
      <c r="F445" s="727">
        <v>1.75</v>
      </c>
      <c r="H445" s="728">
        <v>42150</v>
      </c>
      <c r="I445" s="727">
        <v>2.5390000000000001</v>
      </c>
      <c r="K445" s="728">
        <v>42150</v>
      </c>
      <c r="L445" s="727">
        <v>2.9619999999999997</v>
      </c>
      <c r="O445" s="728">
        <v>42130</v>
      </c>
      <c r="P445" s="727">
        <v>2524.54</v>
      </c>
      <c r="R445" s="728">
        <v>42129</v>
      </c>
      <c r="S445" s="727">
        <v>17928.2</v>
      </c>
      <c r="U445" s="728">
        <v>41751</v>
      </c>
      <c r="V445" s="727">
        <v>9600.09</v>
      </c>
      <c r="X445" s="728">
        <v>41752</v>
      </c>
      <c r="Y445" s="727">
        <v>21675.75</v>
      </c>
      <c r="AA445" s="728">
        <v>41759</v>
      </c>
      <c r="AB445" s="727">
        <v>4487.3900000000003</v>
      </c>
      <c r="AD445" s="728">
        <v>41730</v>
      </c>
      <c r="AE445" s="727">
        <v>14791.99</v>
      </c>
      <c r="AG445" s="728">
        <v>40968</v>
      </c>
      <c r="AH445" s="727">
        <v>4.96</v>
      </c>
      <c r="AJ445" s="728">
        <v>40970</v>
      </c>
      <c r="AK445" s="727">
        <v>0.94799999999999995</v>
      </c>
      <c r="AM445" s="728">
        <v>40967</v>
      </c>
      <c r="AN445" s="727">
        <v>0.48749999999999999</v>
      </c>
      <c r="AP445" s="728">
        <v>40967</v>
      </c>
      <c r="AQ445" s="727">
        <v>8.5830000000000004E-2</v>
      </c>
      <c r="AS445" s="728">
        <v>42146</v>
      </c>
      <c r="AT445" s="727">
        <v>1206.21</v>
      </c>
      <c r="AV445" s="728">
        <v>42146</v>
      </c>
      <c r="AW445" s="727">
        <v>71.22</v>
      </c>
      <c r="BL445" s="728"/>
      <c r="BM445" s="728"/>
      <c r="BN445" s="728"/>
      <c r="BO445" s="728"/>
      <c r="BP445" s="728"/>
      <c r="BS445" s="728"/>
      <c r="BV445" s="728"/>
      <c r="BY445" s="728"/>
      <c r="CB445" s="728"/>
      <c r="CE445" s="728"/>
      <c r="CH445" s="728"/>
      <c r="CK445" s="728"/>
      <c r="CO445" s="728"/>
      <c r="CV445" s="728"/>
      <c r="CY445" s="728"/>
      <c r="DB445" s="728"/>
      <c r="DE445" s="728"/>
      <c r="DH445" s="728"/>
      <c r="DK445" s="728"/>
      <c r="DN445" s="728"/>
      <c r="DQ445" s="728"/>
      <c r="DT445" s="728"/>
      <c r="DW445" s="728"/>
      <c r="DZ445" s="728"/>
      <c r="EC445" s="728"/>
      <c r="EF445" s="728"/>
      <c r="EI445" s="728"/>
    </row>
    <row r="446" spans="1:139">
      <c r="A446" s="727">
        <f t="shared" si="9"/>
        <v>117.09999999999998</v>
      </c>
      <c r="B446" s="727">
        <f t="shared" si="10"/>
        <v>42.599999999999973</v>
      </c>
      <c r="C446" s="727">
        <f t="shared" si="11"/>
        <v>74.500000000000014</v>
      </c>
      <c r="E446" s="728">
        <v>42145</v>
      </c>
      <c r="F446" s="727">
        <v>1.762</v>
      </c>
      <c r="H446" s="728">
        <v>42149</v>
      </c>
      <c r="I446" s="727">
        <v>2.5070000000000001</v>
      </c>
      <c r="K446" s="728">
        <v>42149</v>
      </c>
      <c r="L446" s="727">
        <v>2.9329999999999998</v>
      </c>
      <c r="O446" s="728">
        <v>42129</v>
      </c>
      <c r="P446" s="727">
        <v>2507.9499999999998</v>
      </c>
      <c r="R446" s="728">
        <v>42128</v>
      </c>
      <c r="S446" s="727">
        <v>18070.400000000001</v>
      </c>
      <c r="U446" s="728">
        <v>41746</v>
      </c>
      <c r="V446" s="727">
        <v>9409.7099999999991</v>
      </c>
      <c r="X446" s="728">
        <v>41751</v>
      </c>
      <c r="Y446" s="727">
        <v>21935.34</v>
      </c>
      <c r="AA446" s="728">
        <v>41758</v>
      </c>
      <c r="AB446" s="727">
        <v>4497.68</v>
      </c>
      <c r="AD446" s="728">
        <v>41729</v>
      </c>
      <c r="AE446" s="727">
        <v>14827.83</v>
      </c>
      <c r="AG446" s="728">
        <v>40967</v>
      </c>
      <c r="AH446" s="727">
        <v>4.96</v>
      </c>
      <c r="AJ446" s="728">
        <v>40969</v>
      </c>
      <c r="AK446" s="727">
        <v>0.96699999999999997</v>
      </c>
      <c r="AM446" s="728">
        <v>40966</v>
      </c>
      <c r="AN446" s="727">
        <v>0.48909999999999998</v>
      </c>
      <c r="AP446" s="728">
        <v>40966</v>
      </c>
      <c r="AQ446" s="727">
        <v>8.5830000000000004E-2</v>
      </c>
      <c r="AS446" s="728">
        <v>42145</v>
      </c>
      <c r="AT446" s="727">
        <v>1204.8599999999999</v>
      </c>
      <c r="AV446" s="728">
        <v>42145</v>
      </c>
      <c r="AW446" s="727">
        <v>71.84</v>
      </c>
      <c r="BL446" s="728"/>
      <c r="BM446" s="728"/>
      <c r="BN446" s="728"/>
      <c r="BO446" s="728"/>
      <c r="BP446" s="728"/>
      <c r="BS446" s="728"/>
      <c r="BV446" s="728"/>
      <c r="BY446" s="728"/>
      <c r="CB446" s="728"/>
      <c r="CE446" s="728"/>
      <c r="CH446" s="728"/>
      <c r="CK446" s="728"/>
      <c r="CO446" s="728"/>
      <c r="CV446" s="728"/>
      <c r="CY446" s="728"/>
      <c r="DB446" s="728"/>
      <c r="DE446" s="728"/>
      <c r="DH446" s="728"/>
      <c r="DK446" s="728"/>
      <c r="DN446" s="728"/>
      <c r="DQ446" s="728"/>
      <c r="DT446" s="728"/>
      <c r="DW446" s="728"/>
      <c r="DZ446" s="728"/>
      <c r="EC446" s="728"/>
      <c r="EF446" s="728"/>
      <c r="EI446" s="728"/>
    </row>
    <row r="447" spans="1:139">
      <c r="A447" s="727">
        <f t="shared" si="9"/>
        <v>104.69999999999997</v>
      </c>
      <c r="B447" s="727">
        <f t="shared" si="10"/>
        <v>41.899999999999963</v>
      </c>
      <c r="C447" s="727">
        <f t="shared" si="11"/>
        <v>62.800000000000011</v>
      </c>
      <c r="E447" s="728">
        <v>42144</v>
      </c>
      <c r="F447" s="727">
        <v>1.7610000000000001</v>
      </c>
      <c r="H447" s="728">
        <v>42146</v>
      </c>
      <c r="I447" s="727">
        <v>2.3890000000000002</v>
      </c>
      <c r="K447" s="728">
        <v>42146</v>
      </c>
      <c r="L447" s="727">
        <v>2.8079999999999998</v>
      </c>
      <c r="O447" s="728">
        <v>42128</v>
      </c>
      <c r="P447" s="727">
        <v>2523.09</v>
      </c>
      <c r="R447" s="728">
        <v>42125</v>
      </c>
      <c r="S447" s="727">
        <v>18024.060000000001</v>
      </c>
      <c r="U447" s="728">
        <v>41745</v>
      </c>
      <c r="V447" s="727">
        <v>9317.82</v>
      </c>
      <c r="X447" s="728">
        <v>41746</v>
      </c>
      <c r="Y447" s="727">
        <v>21613.3</v>
      </c>
      <c r="AA447" s="728">
        <v>41757</v>
      </c>
      <c r="AB447" s="727">
        <v>4460.53</v>
      </c>
      <c r="AD447" s="728">
        <v>41726</v>
      </c>
      <c r="AE447" s="727">
        <v>14696.03</v>
      </c>
      <c r="AG447" s="728">
        <v>40966</v>
      </c>
      <c r="AH447" s="727">
        <v>4.96</v>
      </c>
      <c r="AJ447" s="728">
        <v>40968</v>
      </c>
      <c r="AK447" s="727">
        <v>0.98299999999999998</v>
      </c>
      <c r="AM447" s="728">
        <v>40963</v>
      </c>
      <c r="AN447" s="727">
        <v>0.49059999999999998</v>
      </c>
      <c r="AP447" s="728">
        <v>40963</v>
      </c>
      <c r="AQ447" s="727">
        <v>8.5830000000000004E-2</v>
      </c>
      <c r="AS447" s="728">
        <v>42144</v>
      </c>
      <c r="AT447" s="727">
        <v>1209.8</v>
      </c>
      <c r="AV447" s="728">
        <v>42144</v>
      </c>
      <c r="AW447" s="727">
        <v>71.099999999999994</v>
      </c>
      <c r="BL447" s="728"/>
      <c r="BM447" s="728"/>
      <c r="BN447" s="728"/>
      <c r="BO447" s="728"/>
      <c r="BP447" s="728"/>
      <c r="BS447" s="728"/>
      <c r="BV447" s="728"/>
      <c r="BY447" s="728"/>
      <c r="CB447" s="728"/>
      <c r="CE447" s="728"/>
      <c r="CH447" s="728"/>
      <c r="CK447" s="728"/>
      <c r="CO447" s="728"/>
      <c r="CV447" s="728"/>
      <c r="CY447" s="728"/>
      <c r="DB447" s="728"/>
      <c r="DE447" s="728"/>
      <c r="DH447" s="728"/>
      <c r="DK447" s="728"/>
      <c r="DN447" s="728"/>
      <c r="DQ447" s="728"/>
      <c r="DT447" s="728"/>
      <c r="DW447" s="728"/>
      <c r="DZ447" s="728"/>
      <c r="EC447" s="728"/>
      <c r="EF447" s="728"/>
      <c r="EI447" s="728"/>
    </row>
    <row r="448" spans="1:139">
      <c r="A448" s="727">
        <f t="shared" si="9"/>
        <v>101.50000000000001</v>
      </c>
      <c r="B448" s="727">
        <f t="shared" si="10"/>
        <v>40.100000000000023</v>
      </c>
      <c r="C448" s="727">
        <f t="shared" si="11"/>
        <v>61.399999999999991</v>
      </c>
      <c r="E448" s="728">
        <v>42143</v>
      </c>
      <c r="F448" s="727">
        <v>1.7730000000000001</v>
      </c>
      <c r="H448" s="728">
        <v>42145</v>
      </c>
      <c r="I448" s="727">
        <v>2.387</v>
      </c>
      <c r="K448" s="728">
        <v>42145</v>
      </c>
      <c r="L448" s="727">
        <v>2.7880000000000003</v>
      </c>
      <c r="O448" s="728">
        <v>42124</v>
      </c>
      <c r="P448" s="727">
        <v>2514.63</v>
      </c>
      <c r="R448" s="728">
        <v>42124</v>
      </c>
      <c r="S448" s="727">
        <v>17840.52</v>
      </c>
      <c r="U448" s="728">
        <v>41744</v>
      </c>
      <c r="V448" s="727">
        <v>9173.7099999999991</v>
      </c>
      <c r="X448" s="728">
        <v>41745</v>
      </c>
      <c r="Y448" s="727">
        <v>21534.52</v>
      </c>
      <c r="AA448" s="728">
        <v>41754</v>
      </c>
      <c r="AB448" s="727">
        <v>4443.63</v>
      </c>
      <c r="AD448" s="728">
        <v>41725</v>
      </c>
      <c r="AE448" s="727">
        <v>14622.89</v>
      </c>
      <c r="AG448" s="728">
        <v>40963</v>
      </c>
      <c r="AH448" s="727">
        <v>4.97</v>
      </c>
      <c r="AJ448" s="728">
        <v>40967</v>
      </c>
      <c r="AK448" s="727">
        <v>0.99099999999999999</v>
      </c>
      <c r="AM448" s="728">
        <v>40962</v>
      </c>
      <c r="AN448" s="727">
        <v>0.49059999999999998</v>
      </c>
      <c r="AP448" s="728">
        <v>40962</v>
      </c>
      <c r="AQ448" s="727">
        <v>8.5830000000000004E-2</v>
      </c>
      <c r="AS448" s="728">
        <v>42143</v>
      </c>
      <c r="AT448" s="727">
        <v>1207.8599999999999</v>
      </c>
      <c r="AV448" s="728">
        <v>42143</v>
      </c>
      <c r="AW448" s="727">
        <v>70.56</v>
      </c>
      <c r="BL448" s="728"/>
      <c r="BM448" s="728"/>
      <c r="BN448" s="728"/>
      <c r="BO448" s="728"/>
      <c r="BP448" s="728"/>
      <c r="BS448" s="728"/>
      <c r="BV448" s="728"/>
      <c r="BY448" s="728"/>
      <c r="CB448" s="728"/>
      <c r="CE448" s="728"/>
      <c r="CH448" s="728"/>
      <c r="CK448" s="728"/>
      <c r="CO448" s="728"/>
      <c r="CV448" s="728"/>
      <c r="CY448" s="728"/>
      <c r="DB448" s="728"/>
      <c r="DE448" s="728"/>
      <c r="DH448" s="728"/>
      <c r="DK448" s="728"/>
      <c r="DN448" s="728"/>
      <c r="DQ448" s="728"/>
      <c r="DT448" s="728"/>
      <c r="DW448" s="728"/>
      <c r="DZ448" s="728"/>
      <c r="EC448" s="728"/>
      <c r="EF448" s="728"/>
      <c r="EI448" s="728"/>
    </row>
    <row r="449" spans="1:139">
      <c r="A449" s="727">
        <f t="shared" si="9"/>
        <v>103.39999999999998</v>
      </c>
      <c r="B449" s="727">
        <f t="shared" si="10"/>
        <v>42.600000000000016</v>
      </c>
      <c r="C449" s="727">
        <f t="shared" si="11"/>
        <v>60.799999999999969</v>
      </c>
      <c r="E449" s="728">
        <v>42142</v>
      </c>
      <c r="F449" s="727">
        <v>1.7690000000000001</v>
      </c>
      <c r="H449" s="728">
        <v>42144</v>
      </c>
      <c r="I449" s="727">
        <v>2.3769999999999998</v>
      </c>
      <c r="K449" s="728">
        <v>42144</v>
      </c>
      <c r="L449" s="727">
        <v>2.8029999999999999</v>
      </c>
      <c r="O449" s="728">
        <v>42123</v>
      </c>
      <c r="P449" s="727">
        <v>2521.5700000000002</v>
      </c>
      <c r="R449" s="728">
        <v>42123</v>
      </c>
      <c r="S449" s="727">
        <v>18035.53</v>
      </c>
      <c r="U449" s="728">
        <v>41743</v>
      </c>
      <c r="V449" s="727">
        <v>9339.17</v>
      </c>
      <c r="X449" s="728">
        <v>41744</v>
      </c>
      <c r="Y449" s="727">
        <v>20817.490000000002</v>
      </c>
      <c r="AA449" s="728">
        <v>41753</v>
      </c>
      <c r="AB449" s="727">
        <v>4479.54</v>
      </c>
      <c r="AD449" s="728">
        <v>41724</v>
      </c>
      <c r="AE449" s="727">
        <v>14477.16</v>
      </c>
      <c r="AG449" s="728">
        <v>40962</v>
      </c>
      <c r="AH449" s="727">
        <v>4.97</v>
      </c>
      <c r="AJ449" s="728">
        <v>40966</v>
      </c>
      <c r="AK449" s="727">
        <v>0.997</v>
      </c>
      <c r="AM449" s="728">
        <v>40961</v>
      </c>
      <c r="AN449" s="727">
        <v>0.49159999999999998</v>
      </c>
      <c r="AP449" s="728">
        <v>40961</v>
      </c>
      <c r="AQ449" s="727">
        <v>8.5830000000000004E-2</v>
      </c>
      <c r="AS449" s="728">
        <v>42142</v>
      </c>
      <c r="AT449" s="727">
        <v>1225.51</v>
      </c>
      <c r="AV449" s="728">
        <v>42142</v>
      </c>
      <c r="AW449" s="727">
        <v>72.31</v>
      </c>
      <c r="BL449" s="728"/>
      <c r="BM449" s="728"/>
      <c r="BN449" s="728"/>
      <c r="BO449" s="728"/>
      <c r="BP449" s="728"/>
      <c r="BS449" s="728"/>
      <c r="BV449" s="728"/>
      <c r="BY449" s="728"/>
      <c r="CB449" s="728"/>
      <c r="CE449" s="728"/>
      <c r="CH449" s="728"/>
      <c r="CK449" s="728"/>
      <c r="CO449" s="728"/>
      <c r="CV449" s="728"/>
      <c r="CY449" s="728"/>
      <c r="DB449" s="728"/>
      <c r="DE449" s="728"/>
      <c r="DH449" s="728"/>
      <c r="DK449" s="728"/>
      <c r="DN449" s="728"/>
      <c r="DQ449" s="728"/>
      <c r="DT449" s="728"/>
      <c r="DW449" s="728"/>
      <c r="DZ449" s="728"/>
      <c r="EC449" s="728"/>
      <c r="EF449" s="728"/>
      <c r="EI449" s="728"/>
    </row>
    <row r="450" spans="1:139">
      <c r="A450" s="727">
        <f t="shared" si="9"/>
        <v>106.1</v>
      </c>
      <c r="B450" s="727">
        <f t="shared" si="10"/>
        <v>43.599999999999994</v>
      </c>
      <c r="C450" s="727">
        <f t="shared" si="11"/>
        <v>62.5</v>
      </c>
      <c r="E450" s="728">
        <v>42139</v>
      </c>
      <c r="F450" s="727">
        <v>1.7530000000000001</v>
      </c>
      <c r="H450" s="728">
        <v>42143</v>
      </c>
      <c r="I450" s="727">
        <v>2.3780000000000001</v>
      </c>
      <c r="K450" s="728">
        <v>42143</v>
      </c>
      <c r="L450" s="727">
        <v>2.8140000000000001</v>
      </c>
      <c r="O450" s="728">
        <v>42122</v>
      </c>
      <c r="P450" s="727">
        <v>2548.98</v>
      </c>
      <c r="R450" s="728">
        <v>42122</v>
      </c>
      <c r="S450" s="727">
        <v>18110.14</v>
      </c>
      <c r="U450" s="728">
        <v>41740</v>
      </c>
      <c r="V450" s="727">
        <v>9315.2900000000009</v>
      </c>
      <c r="X450" s="728">
        <v>41743</v>
      </c>
      <c r="Y450" s="727">
        <v>21314.560000000001</v>
      </c>
      <c r="AA450" s="728">
        <v>41752</v>
      </c>
      <c r="AB450" s="727">
        <v>4451.08</v>
      </c>
      <c r="AD450" s="728">
        <v>41723</v>
      </c>
      <c r="AE450" s="727">
        <v>14423.19</v>
      </c>
      <c r="AG450" s="728">
        <v>40961</v>
      </c>
      <c r="AH450" s="727">
        <v>4.97</v>
      </c>
      <c r="AJ450" s="728">
        <v>40963</v>
      </c>
      <c r="AK450" s="727">
        <v>1.006</v>
      </c>
      <c r="AM450" s="728">
        <v>40960</v>
      </c>
      <c r="AN450" s="727">
        <v>0.49259999999999998</v>
      </c>
      <c r="AP450" s="728">
        <v>40960</v>
      </c>
      <c r="AQ450" s="727">
        <v>8.5830000000000004E-2</v>
      </c>
      <c r="AS450" s="728">
        <v>42139</v>
      </c>
      <c r="AT450" s="727">
        <v>1224.8</v>
      </c>
      <c r="AV450" s="728">
        <v>42139</v>
      </c>
      <c r="AW450" s="727">
        <v>72.849999999999994</v>
      </c>
      <c r="BL450" s="728"/>
      <c r="BM450" s="728"/>
      <c r="BN450" s="728"/>
      <c r="BO450" s="728"/>
      <c r="BP450" s="728"/>
      <c r="BS450" s="728"/>
      <c r="BV450" s="728"/>
      <c r="BY450" s="728"/>
      <c r="CB450" s="728"/>
      <c r="CE450" s="728"/>
      <c r="CH450" s="728"/>
      <c r="CK450" s="728"/>
      <c r="CO450" s="728"/>
      <c r="CV450" s="728"/>
      <c r="CY450" s="728"/>
      <c r="DB450" s="728"/>
      <c r="DE450" s="728"/>
      <c r="DH450" s="728"/>
      <c r="DK450" s="728"/>
      <c r="DN450" s="728"/>
      <c r="DQ450" s="728"/>
      <c r="DT450" s="728"/>
      <c r="DW450" s="728"/>
      <c r="DZ450" s="728"/>
      <c r="EC450" s="728"/>
      <c r="EF450" s="728"/>
      <c r="EI450" s="728"/>
    </row>
    <row r="451" spans="1:139">
      <c r="A451" s="727">
        <f t="shared" si="9"/>
        <v>109.00000000000003</v>
      </c>
      <c r="B451" s="727">
        <f t="shared" si="10"/>
        <v>46</v>
      </c>
      <c r="C451" s="727">
        <f t="shared" si="11"/>
        <v>63.000000000000036</v>
      </c>
      <c r="E451" s="728">
        <v>42138</v>
      </c>
      <c r="F451" s="727">
        <v>1.7589999999999999</v>
      </c>
      <c r="H451" s="728">
        <v>42142</v>
      </c>
      <c r="I451" s="727">
        <v>2.3890000000000002</v>
      </c>
      <c r="K451" s="728">
        <v>42142</v>
      </c>
      <c r="L451" s="727">
        <v>2.8490000000000002</v>
      </c>
      <c r="O451" s="728">
        <v>42121</v>
      </c>
      <c r="P451" s="727">
        <v>2549.4</v>
      </c>
      <c r="R451" s="728">
        <v>42121</v>
      </c>
      <c r="S451" s="727">
        <v>18037.97</v>
      </c>
      <c r="U451" s="728">
        <v>41739</v>
      </c>
      <c r="V451" s="727">
        <v>9454.5400000000009</v>
      </c>
      <c r="X451" s="728">
        <v>41740</v>
      </c>
      <c r="Y451" s="727">
        <v>21198.79</v>
      </c>
      <c r="AA451" s="728">
        <v>41751</v>
      </c>
      <c r="AB451" s="727">
        <v>4484.21</v>
      </c>
      <c r="AD451" s="728">
        <v>41722</v>
      </c>
      <c r="AE451" s="727">
        <v>14475.3</v>
      </c>
      <c r="AG451" s="728">
        <v>40960</v>
      </c>
      <c r="AH451" s="727">
        <v>4.97</v>
      </c>
      <c r="AJ451" s="728">
        <v>40962</v>
      </c>
      <c r="AK451" s="727">
        <v>1.014</v>
      </c>
      <c r="AM451" s="728">
        <v>40959</v>
      </c>
      <c r="AN451" s="727">
        <v>0.49309999999999998</v>
      </c>
      <c r="AP451" s="728">
        <v>40959</v>
      </c>
      <c r="AQ451" s="727">
        <v>8.4169999999999995E-2</v>
      </c>
      <c r="AS451" s="728">
        <v>42138</v>
      </c>
      <c r="AT451" s="727">
        <v>1221.1400000000001</v>
      </c>
      <c r="AV451" s="728">
        <v>42138</v>
      </c>
      <c r="AW451" s="727">
        <v>72.83</v>
      </c>
      <c r="BL451" s="728"/>
      <c r="BM451" s="728"/>
      <c r="BN451" s="728"/>
      <c r="BO451" s="728"/>
      <c r="BP451" s="728"/>
      <c r="BS451" s="728"/>
      <c r="BV451" s="728"/>
      <c r="BY451" s="728"/>
      <c r="CB451" s="728"/>
      <c r="CE451" s="728"/>
      <c r="CH451" s="728"/>
      <c r="CK451" s="728"/>
      <c r="CO451" s="728"/>
      <c r="CV451" s="728"/>
      <c r="CY451" s="728"/>
      <c r="DB451" s="728"/>
      <c r="DE451" s="728"/>
      <c r="DH451" s="728"/>
      <c r="DK451" s="728"/>
      <c r="DN451" s="728"/>
      <c r="DQ451" s="728"/>
      <c r="DT451" s="728"/>
      <c r="DW451" s="728"/>
      <c r="DZ451" s="728"/>
      <c r="EC451" s="728"/>
      <c r="EF451" s="728"/>
      <c r="EI451" s="728"/>
    </row>
    <row r="452" spans="1:139">
      <c r="A452" s="727">
        <f t="shared" si="9"/>
        <v>105.59999999999997</v>
      </c>
      <c r="B452" s="727">
        <f t="shared" si="10"/>
        <v>48.199999999999974</v>
      </c>
      <c r="C452" s="727">
        <f t="shared" si="11"/>
        <v>57.399999999999984</v>
      </c>
      <c r="E452" s="728">
        <v>42137</v>
      </c>
      <c r="F452" s="727">
        <v>1.7810000000000001</v>
      </c>
      <c r="H452" s="728">
        <v>42139</v>
      </c>
      <c r="I452" s="727">
        <v>2.355</v>
      </c>
      <c r="K452" s="728">
        <v>42139</v>
      </c>
      <c r="L452" s="727">
        <v>2.8369999999999997</v>
      </c>
      <c r="O452" s="728">
        <v>42118</v>
      </c>
      <c r="P452" s="727">
        <v>2519.1999999999998</v>
      </c>
      <c r="R452" s="728">
        <v>42118</v>
      </c>
      <c r="S452" s="727">
        <v>18080.14</v>
      </c>
      <c r="U452" s="728">
        <v>41738</v>
      </c>
      <c r="V452" s="727">
        <v>9506.35</v>
      </c>
      <c r="X452" s="728">
        <v>41739</v>
      </c>
      <c r="Y452" s="727">
        <v>21429.09</v>
      </c>
      <c r="AA452" s="728">
        <v>41746</v>
      </c>
      <c r="AB452" s="727">
        <v>4431.8100000000004</v>
      </c>
      <c r="AD452" s="728">
        <v>41718</v>
      </c>
      <c r="AE452" s="727">
        <v>14224.23</v>
      </c>
      <c r="AG452" s="728">
        <v>40959</v>
      </c>
      <c r="AH452" s="727">
        <v>4.9800000000000004</v>
      </c>
      <c r="AJ452" s="728">
        <v>40961</v>
      </c>
      <c r="AK452" s="727">
        <v>1.0209999999999999</v>
      </c>
      <c r="AM452" s="728">
        <v>40956</v>
      </c>
      <c r="AN452" s="727">
        <v>0.49309999999999998</v>
      </c>
      <c r="AP452" s="728">
        <v>40956</v>
      </c>
      <c r="AQ452" s="727">
        <v>8.4169999999999995E-2</v>
      </c>
      <c r="AS452" s="728">
        <v>42137</v>
      </c>
      <c r="AT452" s="727">
        <v>1215.75</v>
      </c>
      <c r="AV452" s="728">
        <v>42137</v>
      </c>
      <c r="AW452" s="727">
        <v>72.86</v>
      </c>
      <c r="BL452" s="728"/>
      <c r="BM452" s="728"/>
      <c r="BN452" s="728"/>
      <c r="BO452" s="728"/>
      <c r="BP452" s="728"/>
      <c r="BS452" s="728"/>
      <c r="BV452" s="728"/>
      <c r="BY452" s="728"/>
      <c r="CB452" s="728"/>
      <c r="CE452" s="728"/>
      <c r="CH452" s="728"/>
      <c r="CK452" s="728"/>
      <c r="CO452" s="728"/>
      <c r="CV452" s="728"/>
      <c r="CY452" s="728"/>
      <c r="DB452" s="728"/>
      <c r="DE452" s="728"/>
      <c r="DH452" s="728"/>
      <c r="DK452" s="728"/>
      <c r="DN452" s="728"/>
      <c r="DQ452" s="728"/>
      <c r="DT452" s="728"/>
      <c r="DW452" s="728"/>
      <c r="DZ452" s="728"/>
      <c r="EC452" s="728"/>
      <c r="EF452" s="728"/>
      <c r="EI452" s="728"/>
    </row>
    <row r="453" spans="1:139">
      <c r="A453" s="727">
        <f t="shared" si="9"/>
        <v>106</v>
      </c>
      <c r="B453" s="727">
        <f t="shared" si="10"/>
        <v>46.4</v>
      </c>
      <c r="C453" s="727">
        <f t="shared" si="11"/>
        <v>59.600000000000009</v>
      </c>
      <c r="E453" s="728">
        <v>42136</v>
      </c>
      <c r="F453" s="727">
        <v>1.762</v>
      </c>
      <c r="H453" s="728">
        <v>42138</v>
      </c>
      <c r="I453" s="727">
        <v>2.3580000000000001</v>
      </c>
      <c r="K453" s="728">
        <v>42138</v>
      </c>
      <c r="L453" s="727">
        <v>2.8220000000000001</v>
      </c>
      <c r="O453" s="728">
        <v>42117</v>
      </c>
      <c r="P453" s="727">
        <v>2522.7800000000002</v>
      </c>
      <c r="R453" s="728">
        <v>42117</v>
      </c>
      <c r="S453" s="727">
        <v>18058.689999999999</v>
      </c>
      <c r="U453" s="728">
        <v>41737</v>
      </c>
      <c r="V453" s="727">
        <v>9490.7900000000009</v>
      </c>
      <c r="X453" s="728">
        <v>41738</v>
      </c>
      <c r="Y453" s="727">
        <v>21717.02</v>
      </c>
      <c r="AA453" s="728">
        <v>41745</v>
      </c>
      <c r="AB453" s="727">
        <v>4405.66</v>
      </c>
      <c r="AD453" s="728">
        <v>41717</v>
      </c>
      <c r="AE453" s="727">
        <v>14462.52</v>
      </c>
      <c r="AG453" s="728">
        <v>40956</v>
      </c>
      <c r="AH453" s="727">
        <v>4.97</v>
      </c>
      <c r="AJ453" s="728">
        <v>40960</v>
      </c>
      <c r="AK453" s="727">
        <v>1.026</v>
      </c>
      <c r="AM453" s="728">
        <v>40955</v>
      </c>
      <c r="AN453" s="727">
        <v>0.49309999999999998</v>
      </c>
      <c r="AP453" s="728">
        <v>40955</v>
      </c>
      <c r="AQ453" s="727">
        <v>8.4169999999999995E-2</v>
      </c>
      <c r="AS453" s="728">
        <v>42136</v>
      </c>
      <c r="AT453" s="727">
        <v>1193.94</v>
      </c>
      <c r="AV453" s="728">
        <v>42136</v>
      </c>
      <c r="AW453" s="727">
        <v>73.06</v>
      </c>
      <c r="BL453" s="728"/>
      <c r="BM453" s="728"/>
      <c r="BN453" s="728"/>
      <c r="BO453" s="728"/>
      <c r="BP453" s="728"/>
      <c r="BS453" s="728"/>
      <c r="BV453" s="728"/>
      <c r="BY453" s="728"/>
      <c r="CB453" s="728"/>
      <c r="CE453" s="728"/>
      <c r="CH453" s="728"/>
      <c r="CK453" s="728"/>
      <c r="CO453" s="728"/>
      <c r="CV453" s="728"/>
      <c r="CY453" s="728"/>
      <c r="DB453" s="728"/>
      <c r="DE453" s="728"/>
      <c r="DH453" s="728"/>
      <c r="DK453" s="728"/>
      <c r="DN453" s="728"/>
      <c r="DQ453" s="728"/>
      <c r="DT453" s="728"/>
      <c r="DW453" s="728"/>
      <c r="DZ453" s="728"/>
      <c r="EC453" s="728"/>
      <c r="EF453" s="728"/>
      <c r="EI453" s="728"/>
    </row>
    <row r="454" spans="1:139">
      <c r="A454" s="727">
        <f t="shared" si="9"/>
        <v>114.1</v>
      </c>
      <c r="B454" s="727">
        <f t="shared" si="10"/>
        <v>47.699999999999989</v>
      </c>
      <c r="C454" s="727">
        <f t="shared" si="11"/>
        <v>66.40000000000002</v>
      </c>
      <c r="E454" s="728">
        <v>42135</v>
      </c>
      <c r="F454" s="727">
        <v>1.7309999999999999</v>
      </c>
      <c r="H454" s="728">
        <v>42137</v>
      </c>
      <c r="I454" s="727">
        <v>2.395</v>
      </c>
      <c r="K454" s="728">
        <v>42137</v>
      </c>
      <c r="L454" s="727">
        <v>2.8719999999999999</v>
      </c>
      <c r="O454" s="728">
        <v>42116</v>
      </c>
      <c r="P454" s="727">
        <v>2520.38</v>
      </c>
      <c r="R454" s="728">
        <v>42116</v>
      </c>
      <c r="S454" s="727">
        <v>18038.27</v>
      </c>
      <c r="U454" s="728">
        <v>41736</v>
      </c>
      <c r="V454" s="727">
        <v>9510.85</v>
      </c>
      <c r="X454" s="728">
        <v>41737</v>
      </c>
      <c r="Y454" s="727">
        <v>21667.05</v>
      </c>
      <c r="AA454" s="728">
        <v>41744</v>
      </c>
      <c r="AB454" s="727">
        <v>4345.3500000000004</v>
      </c>
      <c r="AD454" s="728">
        <v>41716</v>
      </c>
      <c r="AE454" s="727">
        <v>14411.27</v>
      </c>
      <c r="AG454" s="728">
        <v>40955</v>
      </c>
      <c r="AH454" s="727">
        <v>4.97</v>
      </c>
      <c r="AJ454" s="728">
        <v>40959</v>
      </c>
      <c r="AK454" s="727">
        <v>1.0309999999999999</v>
      </c>
      <c r="AM454" s="728">
        <v>40954</v>
      </c>
      <c r="AN454" s="727">
        <v>0.49509999999999998</v>
      </c>
      <c r="AP454" s="728">
        <v>40954</v>
      </c>
      <c r="AQ454" s="727">
        <v>8.4169999999999995E-2</v>
      </c>
      <c r="AS454" s="728">
        <v>42135</v>
      </c>
      <c r="AT454" s="727">
        <v>1183.97</v>
      </c>
      <c r="AV454" s="728">
        <v>42135</v>
      </c>
      <c r="AW454" s="727">
        <v>72.31</v>
      </c>
      <c r="BL454" s="728"/>
      <c r="BM454" s="728"/>
      <c r="BN454" s="728"/>
      <c r="BO454" s="728"/>
      <c r="BP454" s="728"/>
      <c r="BS454" s="728"/>
      <c r="BV454" s="728"/>
      <c r="BY454" s="728"/>
      <c r="CB454" s="728"/>
      <c r="CE454" s="728"/>
      <c r="CH454" s="728"/>
      <c r="CK454" s="728"/>
      <c r="CO454" s="728"/>
      <c r="CV454" s="728"/>
      <c r="CY454" s="728"/>
      <c r="DB454" s="728"/>
      <c r="DE454" s="728"/>
      <c r="DH454" s="728"/>
      <c r="DK454" s="728"/>
      <c r="DN454" s="728"/>
      <c r="DQ454" s="728"/>
      <c r="DT454" s="728"/>
      <c r="DW454" s="728"/>
      <c r="DZ454" s="728"/>
      <c r="EC454" s="728"/>
      <c r="EF454" s="728"/>
      <c r="EI454" s="728"/>
    </row>
    <row r="455" spans="1:139">
      <c r="A455" s="727">
        <f t="shared" si="9"/>
        <v>116.40000000000002</v>
      </c>
      <c r="B455" s="727">
        <f t="shared" si="10"/>
        <v>47.399999999999977</v>
      </c>
      <c r="C455" s="727">
        <f t="shared" si="11"/>
        <v>69.000000000000043</v>
      </c>
      <c r="E455" s="728">
        <v>42132</v>
      </c>
      <c r="F455" s="727">
        <v>1.7149999999999999</v>
      </c>
      <c r="H455" s="728">
        <v>42136</v>
      </c>
      <c r="I455" s="727">
        <v>2.4050000000000002</v>
      </c>
      <c r="K455" s="728">
        <v>42136</v>
      </c>
      <c r="L455" s="727">
        <v>2.879</v>
      </c>
      <c r="O455" s="728">
        <v>42115</v>
      </c>
      <c r="P455" s="727">
        <v>2509.5</v>
      </c>
      <c r="R455" s="728">
        <v>42115</v>
      </c>
      <c r="S455" s="727">
        <v>17949.59</v>
      </c>
      <c r="U455" s="728">
        <v>41733</v>
      </c>
      <c r="V455" s="727">
        <v>9695.77</v>
      </c>
      <c r="X455" s="728">
        <v>41736</v>
      </c>
      <c r="Y455" s="727">
        <v>21988.34</v>
      </c>
      <c r="AA455" s="728">
        <v>41743</v>
      </c>
      <c r="AB455" s="727">
        <v>4384.5600000000004</v>
      </c>
      <c r="AD455" s="728">
        <v>41715</v>
      </c>
      <c r="AE455" s="727">
        <v>14277.67</v>
      </c>
      <c r="AG455" s="728">
        <v>40954</v>
      </c>
      <c r="AH455" s="727">
        <v>4.9800000000000004</v>
      </c>
      <c r="AJ455" s="728">
        <v>40956</v>
      </c>
      <c r="AK455" s="727">
        <v>1.036</v>
      </c>
      <c r="AM455" s="728">
        <v>40953</v>
      </c>
      <c r="AN455" s="727">
        <v>0.49759999999999999</v>
      </c>
      <c r="AP455" s="728">
        <v>40953</v>
      </c>
      <c r="AQ455" s="727">
        <v>8.4169999999999995E-2</v>
      </c>
      <c r="AS455" s="728">
        <v>42132</v>
      </c>
      <c r="AT455" s="727">
        <v>1188.3900000000001</v>
      </c>
      <c r="AV455" s="728">
        <v>42132</v>
      </c>
      <c r="AW455" s="727">
        <v>72.489999999999995</v>
      </c>
      <c r="BL455" s="728"/>
      <c r="BM455" s="728"/>
      <c r="BN455" s="728"/>
      <c r="BO455" s="728"/>
      <c r="BP455" s="728"/>
      <c r="BS455" s="728"/>
      <c r="BV455" s="728"/>
      <c r="BY455" s="728"/>
      <c r="CB455" s="728"/>
      <c r="CE455" s="728"/>
      <c r="CH455" s="728"/>
      <c r="CK455" s="728"/>
      <c r="CO455" s="728"/>
      <c r="CV455" s="728"/>
      <c r="CY455" s="728"/>
      <c r="DB455" s="728"/>
      <c r="DE455" s="728"/>
      <c r="DH455" s="728"/>
      <c r="DK455" s="728"/>
      <c r="DN455" s="728"/>
      <c r="DQ455" s="728"/>
      <c r="DT455" s="728"/>
      <c r="DW455" s="728"/>
      <c r="DZ455" s="728"/>
      <c r="EC455" s="728"/>
      <c r="EF455" s="728"/>
      <c r="EI455" s="728"/>
    </row>
    <row r="456" spans="1:139">
      <c r="A456" s="727">
        <f t="shared" si="9"/>
        <v>104.90000000000003</v>
      </c>
      <c r="B456" s="727">
        <f t="shared" si="10"/>
        <v>44.600000000000016</v>
      </c>
      <c r="C456" s="727">
        <f t="shared" si="11"/>
        <v>60.300000000000018</v>
      </c>
      <c r="E456" s="728">
        <v>42131</v>
      </c>
      <c r="F456" s="727">
        <v>1.7389999999999999</v>
      </c>
      <c r="H456" s="728">
        <v>42135</v>
      </c>
      <c r="I456" s="727">
        <v>2.3420000000000001</v>
      </c>
      <c r="K456" s="728">
        <v>42135</v>
      </c>
      <c r="L456" s="727">
        <v>2.7880000000000003</v>
      </c>
      <c r="O456" s="728">
        <v>42114</v>
      </c>
      <c r="P456" s="727">
        <v>2505.34</v>
      </c>
      <c r="R456" s="728">
        <v>42114</v>
      </c>
      <c r="S456" s="727">
        <v>18034.93</v>
      </c>
      <c r="U456" s="728">
        <v>41732</v>
      </c>
      <c r="V456" s="727">
        <v>9628.82</v>
      </c>
      <c r="X456" s="728">
        <v>41733</v>
      </c>
      <c r="Y456" s="727">
        <v>22175.48</v>
      </c>
      <c r="AA456" s="728">
        <v>41740</v>
      </c>
      <c r="AB456" s="727">
        <v>4365.8599999999997</v>
      </c>
      <c r="AD456" s="728">
        <v>41712</v>
      </c>
      <c r="AE456" s="727">
        <v>14327.66</v>
      </c>
      <c r="AG456" s="728">
        <v>40953</v>
      </c>
      <c r="AH456" s="727">
        <v>4.9800000000000004</v>
      </c>
      <c r="AJ456" s="728">
        <v>40955</v>
      </c>
      <c r="AK456" s="727">
        <v>1.0409999999999999</v>
      </c>
      <c r="AM456" s="728">
        <v>40952</v>
      </c>
      <c r="AN456" s="727">
        <v>0.50260000000000005</v>
      </c>
      <c r="AP456" s="728">
        <v>40952</v>
      </c>
      <c r="AQ456" s="727">
        <v>8.4169999999999995E-2</v>
      </c>
      <c r="AS456" s="728">
        <v>42131</v>
      </c>
      <c r="AT456" s="727">
        <v>1184.51</v>
      </c>
      <c r="AV456" s="728">
        <v>42131</v>
      </c>
      <c r="AW456" s="727">
        <v>72.290000000000006</v>
      </c>
      <c r="BL456" s="728"/>
      <c r="BM456" s="728"/>
      <c r="BN456" s="728"/>
      <c r="BO456" s="728"/>
      <c r="BP456" s="728"/>
      <c r="BS456" s="728"/>
      <c r="BV456" s="728"/>
      <c r="BY456" s="728"/>
      <c r="CB456" s="728"/>
      <c r="CE456" s="728"/>
      <c r="CH456" s="728"/>
      <c r="CK456" s="728"/>
      <c r="CO456" s="728"/>
      <c r="CV456" s="728"/>
      <c r="CY456" s="728"/>
      <c r="DB456" s="728"/>
      <c r="DE456" s="728"/>
      <c r="DH456" s="728"/>
      <c r="DK456" s="728"/>
      <c r="DN456" s="728"/>
      <c r="DQ456" s="728"/>
      <c r="DT456" s="728"/>
      <c r="DW456" s="728"/>
      <c r="DZ456" s="728"/>
      <c r="EC456" s="728"/>
      <c r="EF456" s="728"/>
      <c r="EI456" s="728"/>
    </row>
    <row r="457" spans="1:139">
      <c r="A457" s="727">
        <f t="shared" si="9"/>
        <v>88.499999999999972</v>
      </c>
      <c r="B457" s="727">
        <f t="shared" si="10"/>
        <v>43.900000000000006</v>
      </c>
      <c r="C457" s="727">
        <f t="shared" si="11"/>
        <v>44.599999999999973</v>
      </c>
      <c r="E457" s="728">
        <v>42130</v>
      </c>
      <c r="F457" s="727">
        <v>1.8140000000000001</v>
      </c>
      <c r="H457" s="728">
        <v>42132</v>
      </c>
      <c r="I457" s="727">
        <v>2.2599999999999998</v>
      </c>
      <c r="K457" s="728">
        <v>42132</v>
      </c>
      <c r="L457" s="727">
        <v>2.6989999999999998</v>
      </c>
      <c r="O457" s="728">
        <v>42111</v>
      </c>
      <c r="P457" s="727">
        <v>2463.96</v>
      </c>
      <c r="R457" s="728">
        <v>42111</v>
      </c>
      <c r="S457" s="727">
        <v>17826.3</v>
      </c>
      <c r="U457" s="728">
        <v>41731</v>
      </c>
      <c r="V457" s="727">
        <v>9623.36</v>
      </c>
      <c r="X457" s="728">
        <v>41732</v>
      </c>
      <c r="Y457" s="727">
        <v>21992.080000000002</v>
      </c>
      <c r="AA457" s="728">
        <v>41739</v>
      </c>
      <c r="AB457" s="727">
        <v>4413.49</v>
      </c>
      <c r="AD457" s="728">
        <v>41711</v>
      </c>
      <c r="AE457" s="727">
        <v>14815.98</v>
      </c>
      <c r="AG457" s="728">
        <v>40952</v>
      </c>
      <c r="AH457" s="727">
        <v>4.9800000000000004</v>
      </c>
      <c r="AJ457" s="728">
        <v>40954</v>
      </c>
      <c r="AK457" s="727">
        <v>1.0449999999999999</v>
      </c>
      <c r="AM457" s="728">
        <v>40949</v>
      </c>
      <c r="AN457" s="727">
        <v>0.50600000000000001</v>
      </c>
      <c r="AP457" s="728">
        <v>40949</v>
      </c>
      <c r="AQ457" s="727">
        <v>8.3330000000000001E-2</v>
      </c>
      <c r="AS457" s="728">
        <v>42130</v>
      </c>
      <c r="AT457" s="727">
        <v>1192.24</v>
      </c>
      <c r="AV457" s="728">
        <v>42130</v>
      </c>
      <c r="AW457" s="727">
        <v>73.8</v>
      </c>
      <c r="BL457" s="728"/>
      <c r="BM457" s="728"/>
      <c r="BN457" s="728"/>
      <c r="BO457" s="728"/>
      <c r="BP457" s="728"/>
      <c r="BS457" s="728"/>
      <c r="BV457" s="728"/>
      <c r="BY457" s="728"/>
      <c r="CB457" s="728"/>
      <c r="CE457" s="728"/>
      <c r="CH457" s="728"/>
      <c r="CK457" s="728"/>
      <c r="CO457" s="728"/>
      <c r="CV457" s="728"/>
      <c r="CY457" s="728"/>
      <c r="DB457" s="728"/>
      <c r="DE457" s="728"/>
      <c r="DH457" s="728"/>
      <c r="DK457" s="728"/>
      <c r="DN457" s="728"/>
      <c r="DQ457" s="728"/>
      <c r="DT457" s="728"/>
      <c r="DW457" s="728"/>
      <c r="DZ457" s="728"/>
      <c r="EC457" s="728"/>
      <c r="EF457" s="728"/>
      <c r="EI457" s="728"/>
    </row>
    <row r="458" spans="1:139">
      <c r="A458" s="727">
        <f t="shared" si="9"/>
        <v>104</v>
      </c>
      <c r="B458" s="727">
        <f t="shared" si="10"/>
        <v>43.100000000000009</v>
      </c>
      <c r="C458" s="727">
        <f t="shared" si="11"/>
        <v>60.9</v>
      </c>
      <c r="E458" s="728">
        <v>42129</v>
      </c>
      <c r="F458" s="727">
        <v>1.75</v>
      </c>
      <c r="H458" s="728">
        <v>42131</v>
      </c>
      <c r="I458" s="727">
        <v>2.359</v>
      </c>
      <c r="K458" s="728">
        <v>42131</v>
      </c>
      <c r="L458" s="727">
        <v>2.79</v>
      </c>
      <c r="O458" s="728">
        <v>42110</v>
      </c>
      <c r="P458" s="727">
        <v>2503.65</v>
      </c>
      <c r="R458" s="728">
        <v>42110</v>
      </c>
      <c r="S458" s="727">
        <v>18105.77</v>
      </c>
      <c r="U458" s="728">
        <v>41730</v>
      </c>
      <c r="V458" s="727">
        <v>9603.7099999999991</v>
      </c>
      <c r="X458" s="728">
        <v>41731</v>
      </c>
      <c r="Y458" s="727">
        <v>21692.04</v>
      </c>
      <c r="AA458" s="728">
        <v>41738</v>
      </c>
      <c r="AB458" s="727">
        <v>4442.68</v>
      </c>
      <c r="AD458" s="728">
        <v>41710</v>
      </c>
      <c r="AE458" s="727">
        <v>14830.39</v>
      </c>
      <c r="AG458" s="728">
        <v>40949</v>
      </c>
      <c r="AH458" s="727">
        <v>4.9800000000000004</v>
      </c>
      <c r="AJ458" s="728">
        <v>40953</v>
      </c>
      <c r="AK458" s="727">
        <v>1.0509999999999999</v>
      </c>
      <c r="AM458" s="727">
        <v>40948</v>
      </c>
      <c r="AN458" s="727">
        <v>0.51</v>
      </c>
      <c r="AP458" s="727">
        <v>40948</v>
      </c>
      <c r="AQ458" s="727">
        <v>8.1670000000000006E-2</v>
      </c>
      <c r="AS458" s="728">
        <v>42129</v>
      </c>
      <c r="AT458" s="727">
        <v>1193.3399999999999</v>
      </c>
      <c r="AV458" s="728">
        <v>42129</v>
      </c>
      <c r="AW458" s="727">
        <v>73.87</v>
      </c>
      <c r="BL458" s="728"/>
      <c r="BM458" s="728"/>
      <c r="BN458" s="728"/>
      <c r="BO458" s="728"/>
      <c r="BP458" s="728"/>
      <c r="BS458" s="728"/>
      <c r="BV458" s="728"/>
      <c r="BY458" s="728"/>
      <c r="CB458" s="728"/>
      <c r="CE458" s="728"/>
      <c r="CH458" s="728"/>
      <c r="CK458" s="728"/>
      <c r="CO458" s="728"/>
      <c r="CV458" s="728"/>
      <c r="CY458" s="728"/>
      <c r="DB458" s="728"/>
      <c r="DE458" s="728"/>
      <c r="DH458" s="728"/>
      <c r="DK458" s="728"/>
      <c r="DN458" s="728"/>
      <c r="DQ458" s="728"/>
      <c r="DT458" s="728"/>
      <c r="DW458" s="728"/>
      <c r="DZ458" s="728"/>
      <c r="EC458" s="728"/>
      <c r="EF458" s="728"/>
      <c r="EI458" s="728"/>
    </row>
    <row r="459" spans="1:139">
      <c r="A459" s="727">
        <f t="shared" si="9"/>
        <v>121.00000000000001</v>
      </c>
      <c r="B459" s="727">
        <f t="shared" si="10"/>
        <v>39.300000000000026</v>
      </c>
      <c r="C459" s="727">
        <f t="shared" si="11"/>
        <v>81.699999999999989</v>
      </c>
      <c r="E459" s="728">
        <v>42128</v>
      </c>
      <c r="F459" s="727">
        <v>1.6919999999999999</v>
      </c>
      <c r="H459" s="728">
        <v>42130</v>
      </c>
      <c r="I459" s="727">
        <v>2.5089999999999999</v>
      </c>
      <c r="K459" s="728">
        <v>42130</v>
      </c>
      <c r="L459" s="727">
        <v>2.9020000000000001</v>
      </c>
      <c r="O459" s="728">
        <v>42109</v>
      </c>
      <c r="P459" s="727">
        <v>2475.33</v>
      </c>
      <c r="R459" s="728">
        <v>42109</v>
      </c>
      <c r="S459" s="727">
        <v>18112.61</v>
      </c>
      <c r="U459" s="728">
        <v>41729</v>
      </c>
      <c r="V459" s="727">
        <v>9555.91</v>
      </c>
      <c r="X459" s="728">
        <v>41730</v>
      </c>
      <c r="Y459" s="727">
        <v>21915.41</v>
      </c>
      <c r="AA459" s="728">
        <v>41737</v>
      </c>
      <c r="AB459" s="727">
        <v>4424.83</v>
      </c>
      <c r="AD459" s="728">
        <v>41709</v>
      </c>
      <c r="AE459" s="727">
        <v>15224.11</v>
      </c>
      <c r="AG459" s="727">
        <v>40948</v>
      </c>
      <c r="AH459" s="727">
        <v>4.9800000000000004</v>
      </c>
      <c r="AJ459" s="728">
        <v>40952</v>
      </c>
      <c r="AK459" s="727">
        <v>1.0569999999999999</v>
      </c>
      <c r="AM459" s="727">
        <v>40947</v>
      </c>
      <c r="AN459" s="727">
        <v>0.51324999999999998</v>
      </c>
      <c r="AP459" s="727">
        <v>40947</v>
      </c>
      <c r="AQ459" s="727">
        <v>7.8329999999999997E-2</v>
      </c>
      <c r="AS459" s="728">
        <v>42128</v>
      </c>
      <c r="AT459" s="727">
        <v>1188.33</v>
      </c>
      <c r="AV459" s="728">
        <v>42128</v>
      </c>
      <c r="AW459" s="727">
        <v>73.22</v>
      </c>
      <c r="BL459" s="728"/>
      <c r="BM459" s="728"/>
      <c r="BN459" s="728"/>
      <c r="BO459" s="728"/>
      <c r="BP459" s="728"/>
      <c r="BS459" s="728"/>
      <c r="BV459" s="728"/>
      <c r="BY459" s="728"/>
      <c r="CB459" s="728"/>
      <c r="CE459" s="728"/>
      <c r="CH459" s="728"/>
      <c r="CK459" s="728"/>
      <c r="CO459" s="728"/>
      <c r="CV459" s="728"/>
      <c r="CY459" s="728"/>
      <c r="DB459" s="728"/>
      <c r="DE459" s="728"/>
      <c r="DH459" s="728"/>
      <c r="DK459" s="728"/>
      <c r="DN459" s="728"/>
      <c r="DQ459" s="728"/>
      <c r="DT459" s="728"/>
      <c r="DW459" s="728"/>
      <c r="DZ459" s="728"/>
      <c r="EC459" s="728"/>
      <c r="EF459" s="728"/>
      <c r="EI459" s="728"/>
    </row>
    <row r="460" spans="1:139">
      <c r="A460" s="727">
        <f t="shared" si="9"/>
        <v>108.99999999999999</v>
      </c>
      <c r="B460" s="727">
        <f t="shared" si="10"/>
        <v>39.1</v>
      </c>
      <c r="C460" s="727">
        <f t="shared" si="11"/>
        <v>69.899999999999977</v>
      </c>
      <c r="E460" s="728">
        <v>42125</v>
      </c>
      <c r="F460" s="727">
        <v>1.6779999999999999</v>
      </c>
      <c r="H460" s="728">
        <v>42129</v>
      </c>
      <c r="I460" s="727">
        <v>2.3769999999999998</v>
      </c>
      <c r="K460" s="728">
        <v>42129</v>
      </c>
      <c r="L460" s="727">
        <v>2.7679999999999998</v>
      </c>
      <c r="O460" s="728">
        <v>42108</v>
      </c>
      <c r="P460" s="727">
        <v>2434.89</v>
      </c>
      <c r="R460" s="728">
        <v>42108</v>
      </c>
      <c r="S460" s="727">
        <v>18036.7</v>
      </c>
      <c r="U460" s="728">
        <v>41726</v>
      </c>
      <c r="V460" s="727">
        <v>9587.19</v>
      </c>
      <c r="X460" s="728">
        <v>41729</v>
      </c>
      <c r="Y460" s="727">
        <v>21691.919999999998</v>
      </c>
      <c r="AA460" s="728">
        <v>41736</v>
      </c>
      <c r="AB460" s="727">
        <v>4436.08</v>
      </c>
      <c r="AD460" s="728">
        <v>41708</v>
      </c>
      <c r="AE460" s="727">
        <v>15120.14</v>
      </c>
      <c r="AG460" s="727">
        <v>40947</v>
      </c>
      <c r="AH460" s="727">
        <v>4.9800000000000004</v>
      </c>
      <c r="AJ460" s="728">
        <v>40949</v>
      </c>
      <c r="AK460" s="727">
        <v>1.0629999999999999</v>
      </c>
      <c r="AM460" s="727">
        <v>40946</v>
      </c>
      <c r="AN460" s="727">
        <v>0.52</v>
      </c>
      <c r="AP460" s="727">
        <v>40946</v>
      </c>
      <c r="AQ460" s="727">
        <v>7.6670000000000002E-2</v>
      </c>
      <c r="AS460" s="728">
        <v>42125</v>
      </c>
      <c r="AT460" s="727">
        <v>1178.46</v>
      </c>
      <c r="AV460" s="728">
        <v>42125</v>
      </c>
      <c r="AW460" s="727">
        <v>72.78</v>
      </c>
      <c r="BL460" s="728"/>
      <c r="BM460" s="728"/>
      <c r="BN460" s="728"/>
      <c r="BO460" s="728"/>
      <c r="BP460" s="728"/>
      <c r="BS460" s="728"/>
      <c r="BV460" s="728"/>
      <c r="BY460" s="728"/>
      <c r="CB460" s="728"/>
      <c r="CE460" s="728"/>
      <c r="CH460" s="728"/>
      <c r="CK460" s="728"/>
      <c r="CO460" s="728"/>
      <c r="CV460" s="728"/>
      <c r="CY460" s="728"/>
      <c r="DB460" s="728"/>
      <c r="DE460" s="728"/>
      <c r="DH460" s="728"/>
      <c r="DK460" s="728"/>
      <c r="DN460" s="728"/>
      <c r="DQ460" s="728"/>
      <c r="DT460" s="728"/>
      <c r="DW460" s="728"/>
      <c r="DZ460" s="728"/>
      <c r="EC460" s="728"/>
      <c r="EF460" s="728"/>
      <c r="EI460" s="728"/>
    </row>
    <row r="461" spans="1:139">
      <c r="A461" s="727">
        <f t="shared" si="9"/>
        <v>97.399999999999991</v>
      </c>
      <c r="B461" s="727">
        <f t="shared" si="10"/>
        <v>39.699999999999982</v>
      </c>
      <c r="C461" s="727">
        <f t="shared" si="11"/>
        <v>57.700000000000017</v>
      </c>
      <c r="E461" s="728">
        <v>42124</v>
      </c>
      <c r="F461" s="727">
        <v>1.671</v>
      </c>
      <c r="H461" s="728">
        <v>42128</v>
      </c>
      <c r="I461" s="727">
        <v>2.2480000000000002</v>
      </c>
      <c r="K461" s="728">
        <v>42128</v>
      </c>
      <c r="L461" s="727">
        <v>2.645</v>
      </c>
      <c r="O461" s="728">
        <v>42107</v>
      </c>
      <c r="P461" s="727">
        <v>2442.4699999999998</v>
      </c>
      <c r="R461" s="728">
        <v>42107</v>
      </c>
      <c r="S461" s="727">
        <v>17977.04</v>
      </c>
      <c r="U461" s="728">
        <v>41725</v>
      </c>
      <c r="V461" s="727">
        <v>9451.2099999999991</v>
      </c>
      <c r="X461" s="728">
        <v>41726</v>
      </c>
      <c r="Y461" s="727">
        <v>21498.240000000002</v>
      </c>
      <c r="AA461" s="728">
        <v>41733</v>
      </c>
      <c r="AB461" s="727">
        <v>4484.55</v>
      </c>
      <c r="AD461" s="728">
        <v>41705</v>
      </c>
      <c r="AE461" s="727">
        <v>15274.07</v>
      </c>
      <c r="AG461" s="727">
        <v>40946</v>
      </c>
      <c r="AH461" s="727">
        <v>4.9800000000000004</v>
      </c>
      <c r="AJ461" s="728">
        <v>40948</v>
      </c>
      <c r="AK461" s="727">
        <v>1.07</v>
      </c>
      <c r="AM461" s="727">
        <v>40945</v>
      </c>
      <c r="AN461" s="727">
        <v>0.52324999999999999</v>
      </c>
      <c r="AP461" s="727">
        <v>40945</v>
      </c>
      <c r="AQ461" s="727">
        <v>7.6670000000000002E-2</v>
      </c>
      <c r="AS461" s="728">
        <v>42124</v>
      </c>
      <c r="AT461" s="727">
        <v>1184.3699999999999</v>
      </c>
      <c r="AV461" s="728">
        <v>42124</v>
      </c>
      <c r="AW461" s="727">
        <v>72.72</v>
      </c>
      <c r="BL461" s="728"/>
      <c r="BM461" s="728"/>
      <c r="BN461" s="728"/>
      <c r="BO461" s="728"/>
      <c r="BP461" s="728"/>
      <c r="BS461" s="728"/>
      <c r="BV461" s="728"/>
      <c r="BY461" s="728"/>
      <c r="CB461" s="728"/>
      <c r="CE461" s="728"/>
      <c r="CH461" s="728"/>
      <c r="CK461" s="728"/>
      <c r="CO461" s="728"/>
      <c r="CV461" s="728"/>
      <c r="CY461" s="728"/>
      <c r="DB461" s="728"/>
      <c r="DE461" s="728"/>
      <c r="DH461" s="728"/>
      <c r="DK461" s="728"/>
      <c r="DN461" s="728"/>
      <c r="DQ461" s="728"/>
      <c r="DT461" s="728"/>
      <c r="DW461" s="728"/>
      <c r="DZ461" s="728"/>
      <c r="EC461" s="728"/>
      <c r="EF461" s="728"/>
      <c r="EI461" s="728"/>
    </row>
    <row r="462" spans="1:139">
      <c r="A462" s="727">
        <f t="shared" si="9"/>
        <v>96.399999999999991</v>
      </c>
      <c r="B462" s="727">
        <f t="shared" si="10"/>
        <v>39.1</v>
      </c>
      <c r="C462" s="727">
        <f t="shared" si="11"/>
        <v>57.3</v>
      </c>
      <c r="E462" s="728">
        <v>42123</v>
      </c>
      <c r="F462" s="727">
        <v>1.6680000000000001</v>
      </c>
      <c r="H462" s="728">
        <v>42125</v>
      </c>
      <c r="I462" s="727">
        <v>2.2410000000000001</v>
      </c>
      <c r="K462" s="728">
        <v>42125</v>
      </c>
      <c r="L462" s="727">
        <v>2.6320000000000001</v>
      </c>
      <c r="O462" s="728">
        <v>42104</v>
      </c>
      <c r="P462" s="727">
        <v>2443.62</v>
      </c>
      <c r="R462" s="728">
        <v>42104</v>
      </c>
      <c r="S462" s="727">
        <v>18057.650000000001</v>
      </c>
      <c r="U462" s="728">
        <v>41724</v>
      </c>
      <c r="V462" s="727">
        <v>9448.58</v>
      </c>
      <c r="X462" s="728">
        <v>41725</v>
      </c>
      <c r="Y462" s="727">
        <v>21173.9</v>
      </c>
      <c r="AA462" s="728">
        <v>41732</v>
      </c>
      <c r="AB462" s="727">
        <v>4449.33</v>
      </c>
      <c r="AD462" s="728">
        <v>41704</v>
      </c>
      <c r="AE462" s="727">
        <v>15134.75</v>
      </c>
      <c r="AG462" s="727">
        <v>40945</v>
      </c>
      <c r="AH462" s="727">
        <v>4.9800000000000004</v>
      </c>
      <c r="AJ462" s="727">
        <v>40947</v>
      </c>
      <c r="AK462" s="727">
        <v>1.077</v>
      </c>
      <c r="AM462" s="727">
        <v>40942</v>
      </c>
      <c r="AN462" s="727">
        <v>0.52700000000000002</v>
      </c>
      <c r="AP462" s="727">
        <v>40942</v>
      </c>
      <c r="AQ462" s="727">
        <v>7.4999999999999997E-2</v>
      </c>
      <c r="AS462" s="728">
        <v>42123</v>
      </c>
      <c r="AT462" s="727">
        <v>1204.71</v>
      </c>
      <c r="AV462" s="728">
        <v>42123</v>
      </c>
      <c r="AW462" s="727">
        <v>72.5</v>
      </c>
      <c r="BL462" s="728"/>
      <c r="BM462" s="728"/>
      <c r="BN462" s="728"/>
      <c r="BO462" s="728"/>
      <c r="BP462" s="728"/>
      <c r="BS462" s="728"/>
      <c r="BV462" s="728"/>
      <c r="BY462" s="728"/>
      <c r="CB462" s="728"/>
      <c r="CE462" s="728"/>
      <c r="CH462" s="728"/>
      <c r="CK462" s="728"/>
      <c r="CO462" s="728"/>
      <c r="CV462" s="728"/>
      <c r="CY462" s="728"/>
      <c r="DB462" s="728"/>
      <c r="DE462" s="728"/>
      <c r="DH462" s="728"/>
      <c r="DK462" s="728"/>
      <c r="DN462" s="728"/>
      <c r="DQ462" s="728"/>
      <c r="DT462" s="728"/>
      <c r="DW462" s="728"/>
      <c r="DZ462" s="728"/>
      <c r="EC462" s="728"/>
      <c r="EF462" s="728"/>
      <c r="EI462" s="728"/>
    </row>
    <row r="463" spans="1:139">
      <c r="A463" s="727">
        <f t="shared" si="9"/>
        <v>96.500000000000014</v>
      </c>
      <c r="B463" s="727">
        <f t="shared" si="10"/>
        <v>38.100000000000023</v>
      </c>
      <c r="C463" s="727">
        <f t="shared" si="11"/>
        <v>58.399999999999984</v>
      </c>
      <c r="E463" s="728">
        <v>42122</v>
      </c>
      <c r="F463" s="727">
        <v>1.667</v>
      </c>
      <c r="H463" s="728">
        <v>42124</v>
      </c>
      <c r="I463" s="727">
        <v>2.2509999999999999</v>
      </c>
      <c r="K463" s="728">
        <v>42124</v>
      </c>
      <c r="L463" s="727">
        <v>2.6320000000000001</v>
      </c>
      <c r="O463" s="728">
        <v>42103</v>
      </c>
      <c r="P463" s="727">
        <v>2441.89</v>
      </c>
      <c r="R463" s="728">
        <v>42103</v>
      </c>
      <c r="S463" s="727">
        <v>17958.73</v>
      </c>
      <c r="U463" s="728">
        <v>41723</v>
      </c>
      <c r="V463" s="727">
        <v>9338.4</v>
      </c>
      <c r="X463" s="728">
        <v>41724</v>
      </c>
      <c r="Y463" s="727">
        <v>21108.15</v>
      </c>
      <c r="AA463" s="728">
        <v>41731</v>
      </c>
      <c r="AB463" s="727">
        <v>4430.8599999999997</v>
      </c>
      <c r="AD463" s="728">
        <v>41703</v>
      </c>
      <c r="AE463" s="727">
        <v>14897.63</v>
      </c>
      <c r="AG463" s="727">
        <v>40942</v>
      </c>
      <c r="AH463" s="727">
        <v>4.9800000000000004</v>
      </c>
      <c r="AJ463" s="727">
        <v>40946</v>
      </c>
      <c r="AK463" s="727">
        <v>1.0860000000000001</v>
      </c>
      <c r="AM463" s="727">
        <v>40941</v>
      </c>
      <c r="AN463" s="727">
        <v>0.53059999999999996</v>
      </c>
      <c r="AP463" s="727">
        <v>40941</v>
      </c>
      <c r="AQ463" s="727">
        <v>7.417E-2</v>
      </c>
      <c r="AS463" s="728">
        <v>42122</v>
      </c>
      <c r="AT463" s="727">
        <v>1212.17</v>
      </c>
      <c r="AV463" s="728">
        <v>42122</v>
      </c>
      <c r="AW463" s="727">
        <v>71.73</v>
      </c>
      <c r="BL463" s="728"/>
      <c r="BM463" s="728"/>
      <c r="BN463" s="728"/>
      <c r="BO463" s="728"/>
      <c r="BP463" s="728"/>
      <c r="BS463" s="728"/>
      <c r="BV463" s="728"/>
      <c r="BY463" s="728"/>
      <c r="CB463" s="728"/>
      <c r="CE463" s="728"/>
      <c r="CH463" s="728"/>
      <c r="CK463" s="728"/>
      <c r="CO463" s="728"/>
      <c r="CV463" s="728"/>
      <c r="CY463" s="728"/>
      <c r="DB463" s="728"/>
      <c r="DE463" s="728"/>
      <c r="DH463" s="728"/>
      <c r="DK463" s="728"/>
      <c r="DN463" s="728"/>
      <c r="DQ463" s="728"/>
      <c r="DT463" s="728"/>
      <c r="DW463" s="728"/>
      <c r="DZ463" s="728"/>
      <c r="EC463" s="728"/>
      <c r="EF463" s="728"/>
      <c r="EI463" s="728"/>
    </row>
    <row r="464" spans="1:139">
      <c r="A464" s="727">
        <f t="shared" si="9"/>
        <v>97.2</v>
      </c>
      <c r="B464" s="727">
        <f t="shared" si="10"/>
        <v>37.9</v>
      </c>
      <c r="C464" s="727">
        <f t="shared" si="11"/>
        <v>59.3</v>
      </c>
      <c r="E464" s="728">
        <v>42121</v>
      </c>
      <c r="F464" s="727">
        <v>1.6339999999999999</v>
      </c>
      <c r="H464" s="728">
        <v>42123</v>
      </c>
      <c r="I464" s="727">
        <v>2.2269999999999999</v>
      </c>
      <c r="K464" s="728">
        <v>42123</v>
      </c>
      <c r="L464" s="727">
        <v>2.6059999999999999</v>
      </c>
      <c r="O464" s="728">
        <v>42102</v>
      </c>
      <c r="P464" s="727">
        <v>2424.8200000000002</v>
      </c>
      <c r="R464" s="728">
        <v>42102</v>
      </c>
      <c r="S464" s="727">
        <v>17902.509999999998</v>
      </c>
      <c r="U464" s="728">
        <v>41722</v>
      </c>
      <c r="V464" s="727">
        <v>9188.77</v>
      </c>
      <c r="X464" s="728">
        <v>41723</v>
      </c>
      <c r="Y464" s="727">
        <v>20823.16</v>
      </c>
      <c r="AA464" s="728">
        <v>41730</v>
      </c>
      <c r="AB464" s="727">
        <v>4426.72</v>
      </c>
      <c r="AD464" s="728">
        <v>41702</v>
      </c>
      <c r="AE464" s="727">
        <v>14721.48</v>
      </c>
      <c r="AG464" s="727">
        <v>40941</v>
      </c>
      <c r="AH464" s="727">
        <v>4.9800000000000004</v>
      </c>
      <c r="AJ464" s="727">
        <v>40945</v>
      </c>
      <c r="AK464" s="727">
        <v>1.0940000000000001</v>
      </c>
      <c r="AM464" s="727">
        <v>40940</v>
      </c>
      <c r="AN464" s="727">
        <v>0.53710000000000002</v>
      </c>
      <c r="AP464" s="727">
        <v>40940</v>
      </c>
      <c r="AQ464" s="727">
        <v>7.0830000000000004E-2</v>
      </c>
      <c r="AS464" s="728">
        <v>42121</v>
      </c>
      <c r="AT464" s="727">
        <v>1202.1500000000001</v>
      </c>
      <c r="AV464" s="728">
        <v>42121</v>
      </c>
      <c r="AW464" s="727">
        <v>72.06</v>
      </c>
      <c r="BL464" s="728"/>
      <c r="BM464" s="728"/>
      <c r="BN464" s="728"/>
      <c r="BO464" s="728"/>
      <c r="BP464" s="728"/>
      <c r="BS464" s="728"/>
      <c r="BV464" s="728"/>
      <c r="BY464" s="728"/>
      <c r="CB464" s="728"/>
      <c r="CE464" s="728"/>
      <c r="CH464" s="728"/>
      <c r="CK464" s="728"/>
      <c r="CO464" s="728"/>
      <c r="CV464" s="728"/>
      <c r="CY464" s="728"/>
      <c r="DB464" s="728"/>
      <c r="DE464" s="728"/>
      <c r="DH464" s="728"/>
      <c r="DK464" s="728"/>
      <c r="DN464" s="728"/>
      <c r="DQ464" s="728"/>
      <c r="DT464" s="728"/>
      <c r="DW464" s="728"/>
      <c r="DZ464" s="728"/>
      <c r="EC464" s="728"/>
      <c r="EF464" s="728"/>
      <c r="EI464" s="728"/>
    </row>
    <row r="465" spans="1:139">
      <c r="A465" s="727">
        <f t="shared" si="9"/>
        <v>91.200000000000017</v>
      </c>
      <c r="B465" s="727">
        <f t="shared" si="10"/>
        <v>36.400000000000034</v>
      </c>
      <c r="C465" s="727">
        <f t="shared" si="11"/>
        <v>54.799999999999983</v>
      </c>
      <c r="E465" s="728">
        <v>42118</v>
      </c>
      <c r="F465" s="727">
        <v>1.635</v>
      </c>
      <c r="H465" s="728">
        <v>42122</v>
      </c>
      <c r="I465" s="727">
        <v>2.1829999999999998</v>
      </c>
      <c r="K465" s="728">
        <v>42122</v>
      </c>
      <c r="L465" s="727">
        <v>2.5470000000000002</v>
      </c>
      <c r="O465" s="728">
        <v>42101</v>
      </c>
      <c r="P465" s="727">
        <v>2420.7800000000002</v>
      </c>
      <c r="R465" s="728">
        <v>42101</v>
      </c>
      <c r="S465" s="727">
        <v>17875.419999999998</v>
      </c>
      <c r="U465" s="728">
        <v>41719</v>
      </c>
      <c r="V465" s="727">
        <v>9342.94</v>
      </c>
      <c r="X465" s="728">
        <v>41722</v>
      </c>
      <c r="Y465" s="727">
        <v>20626.580000000002</v>
      </c>
      <c r="AA465" s="728">
        <v>41729</v>
      </c>
      <c r="AB465" s="727">
        <v>4391.5</v>
      </c>
      <c r="AD465" s="728">
        <v>41701</v>
      </c>
      <c r="AE465" s="727">
        <v>14652.23</v>
      </c>
      <c r="AG465" s="727">
        <v>40940</v>
      </c>
      <c r="AH465" s="727">
        <v>4.99</v>
      </c>
      <c r="AJ465" s="727">
        <v>40942</v>
      </c>
      <c r="AK465" s="727">
        <v>1.1020000000000001</v>
      </c>
      <c r="AM465" s="727">
        <v>40939</v>
      </c>
      <c r="AN465" s="727">
        <v>0.54235</v>
      </c>
      <c r="AP465" s="727">
        <v>40939</v>
      </c>
      <c r="AQ465" s="727">
        <v>7.0000000000000007E-2</v>
      </c>
      <c r="AS465" s="728">
        <v>42118</v>
      </c>
      <c r="AT465" s="727">
        <v>1179</v>
      </c>
      <c r="AV465" s="728">
        <v>42118</v>
      </c>
      <c r="AW465" s="727">
        <v>72.069999999999993</v>
      </c>
      <c r="BL465" s="728"/>
      <c r="BM465" s="728"/>
      <c r="BN465" s="728"/>
      <c r="BO465" s="728"/>
      <c r="BP465" s="728"/>
      <c r="BS465" s="728"/>
      <c r="BV465" s="728"/>
      <c r="BY465" s="728"/>
      <c r="CB465" s="728"/>
      <c r="CE465" s="728"/>
      <c r="CH465" s="728"/>
      <c r="CK465" s="728"/>
      <c r="CO465" s="728"/>
      <c r="CV465" s="728"/>
      <c r="CY465" s="728"/>
      <c r="DB465" s="728"/>
      <c r="DE465" s="728"/>
      <c r="DH465" s="728"/>
      <c r="DK465" s="728"/>
      <c r="DN465" s="728"/>
      <c r="DQ465" s="728"/>
      <c r="DT465" s="728"/>
      <c r="DW465" s="728"/>
      <c r="DZ465" s="728"/>
      <c r="EC465" s="728"/>
      <c r="EF465" s="728"/>
      <c r="EI465" s="728"/>
    </row>
    <row r="466" spans="1:139">
      <c r="A466" s="727">
        <f t="shared" si="9"/>
        <v>83.5</v>
      </c>
      <c r="B466" s="727">
        <f t="shared" si="10"/>
        <v>37.1</v>
      </c>
      <c r="C466" s="727">
        <f t="shared" si="11"/>
        <v>46.4</v>
      </c>
      <c r="E466" s="728">
        <v>42117</v>
      </c>
      <c r="F466" s="727">
        <v>1.6419999999999999</v>
      </c>
      <c r="H466" s="728">
        <v>42121</v>
      </c>
      <c r="I466" s="727">
        <v>2.1059999999999999</v>
      </c>
      <c r="K466" s="728">
        <v>42121</v>
      </c>
      <c r="L466" s="727">
        <v>2.4769999999999999</v>
      </c>
      <c r="O466" s="728">
        <v>42096</v>
      </c>
      <c r="P466" s="727">
        <v>2400.65</v>
      </c>
      <c r="R466" s="728">
        <v>42100</v>
      </c>
      <c r="S466" s="727">
        <v>17880.849999999999</v>
      </c>
      <c r="U466" s="728">
        <v>41718</v>
      </c>
      <c r="V466" s="727">
        <v>9296.1200000000008</v>
      </c>
      <c r="X466" s="728">
        <v>41719</v>
      </c>
      <c r="Y466" s="727">
        <v>20972.240000000002</v>
      </c>
      <c r="AA466" s="728">
        <v>41726</v>
      </c>
      <c r="AB466" s="727">
        <v>4411.26</v>
      </c>
      <c r="AD466" s="728">
        <v>41698</v>
      </c>
      <c r="AE466" s="727">
        <v>14841.07</v>
      </c>
      <c r="AG466" s="727">
        <v>40939</v>
      </c>
      <c r="AH466" s="727">
        <v>4.99</v>
      </c>
      <c r="AJ466" s="727">
        <v>40941</v>
      </c>
      <c r="AK466" s="727">
        <v>1.1080000000000001</v>
      </c>
      <c r="AM466" s="727">
        <v>40938</v>
      </c>
      <c r="AN466" s="727">
        <v>0.54684999999999995</v>
      </c>
      <c r="AP466" s="727">
        <v>40938</v>
      </c>
      <c r="AQ466" s="727">
        <v>7.0000000000000007E-2</v>
      </c>
      <c r="AS466" s="728">
        <v>42117</v>
      </c>
      <c r="AT466" s="727">
        <v>1193.97</v>
      </c>
      <c r="AV466" s="728">
        <v>42117</v>
      </c>
      <c r="AW466" s="727">
        <v>72.19</v>
      </c>
      <c r="BL466" s="728"/>
      <c r="BM466" s="728"/>
      <c r="BN466" s="728"/>
      <c r="BO466" s="728"/>
      <c r="BP466" s="728"/>
      <c r="BS466" s="728"/>
      <c r="BV466" s="728"/>
      <c r="BY466" s="728"/>
      <c r="CB466" s="728"/>
      <c r="CE466" s="728"/>
      <c r="CH466" s="728"/>
      <c r="CK466" s="728"/>
      <c r="CO466" s="728"/>
      <c r="CV466" s="728"/>
      <c r="CY466" s="728"/>
      <c r="DB466" s="728"/>
      <c r="DE466" s="728"/>
      <c r="DH466" s="728"/>
      <c r="DK466" s="728"/>
      <c r="DN466" s="728"/>
      <c r="DQ466" s="728"/>
      <c r="DT466" s="728"/>
      <c r="DW466" s="728"/>
      <c r="DZ466" s="728"/>
      <c r="EC466" s="728"/>
      <c r="EF466" s="728"/>
      <c r="EI466" s="728"/>
    </row>
    <row r="467" spans="1:139">
      <c r="A467" s="727">
        <f t="shared" si="9"/>
        <v>79.999999999999986</v>
      </c>
      <c r="B467" s="727">
        <f t="shared" si="10"/>
        <v>36.999999999999964</v>
      </c>
      <c r="C467" s="727">
        <f t="shared" si="11"/>
        <v>43.000000000000014</v>
      </c>
      <c r="E467" s="728">
        <v>42116</v>
      </c>
      <c r="F467" s="727">
        <v>1.657</v>
      </c>
      <c r="H467" s="728">
        <v>42118</v>
      </c>
      <c r="I467" s="727">
        <v>2.0870000000000002</v>
      </c>
      <c r="K467" s="728">
        <v>42118</v>
      </c>
      <c r="L467" s="727">
        <v>2.4569999999999999</v>
      </c>
      <c r="O467" s="728">
        <v>42095</v>
      </c>
      <c r="P467" s="727">
        <v>2392.6999999999998</v>
      </c>
      <c r="R467" s="728">
        <v>42096</v>
      </c>
      <c r="S467" s="727">
        <v>17763.240000000002</v>
      </c>
      <c r="U467" s="728">
        <v>41717</v>
      </c>
      <c r="V467" s="727">
        <v>9277.0499999999993</v>
      </c>
      <c r="X467" s="728">
        <v>41718</v>
      </c>
      <c r="Y467" s="727">
        <v>21094.49</v>
      </c>
      <c r="AA467" s="728">
        <v>41725</v>
      </c>
      <c r="AB467" s="727">
        <v>4379.0600000000004</v>
      </c>
      <c r="AD467" s="728">
        <v>41697</v>
      </c>
      <c r="AE467" s="727">
        <v>14923.11</v>
      </c>
      <c r="AG467" s="727">
        <v>40938</v>
      </c>
      <c r="AH467" s="727">
        <v>4.99</v>
      </c>
      <c r="AJ467" s="727">
        <v>40940</v>
      </c>
      <c r="AK467" s="727">
        <v>1.115</v>
      </c>
      <c r="AM467" s="727">
        <v>40935</v>
      </c>
      <c r="AN467" s="727">
        <v>0.55110000000000003</v>
      </c>
      <c r="AP467" s="727">
        <v>40935</v>
      </c>
      <c r="AQ467" s="727">
        <v>6.6669999999999993E-2</v>
      </c>
      <c r="AS467" s="728">
        <v>42116</v>
      </c>
      <c r="AT467" s="727">
        <v>1187.1300000000001</v>
      </c>
      <c r="AV467" s="728">
        <v>42116</v>
      </c>
      <c r="AW467" s="727">
        <v>71.06</v>
      </c>
      <c r="BL467" s="728"/>
      <c r="BM467" s="728"/>
      <c r="BN467" s="728"/>
      <c r="BO467" s="728"/>
      <c r="BP467" s="728"/>
      <c r="BS467" s="728"/>
      <c r="BV467" s="728"/>
      <c r="BY467" s="728"/>
      <c r="CB467" s="728"/>
      <c r="CE467" s="728"/>
      <c r="CH467" s="728"/>
      <c r="CK467" s="728"/>
      <c r="CO467" s="728"/>
      <c r="CV467" s="728"/>
      <c r="CY467" s="728"/>
      <c r="DB467" s="728"/>
      <c r="DE467" s="728"/>
      <c r="DH467" s="728"/>
      <c r="DK467" s="728"/>
      <c r="DN467" s="728"/>
      <c r="DQ467" s="728"/>
      <c r="DT467" s="728"/>
      <c r="DW467" s="728"/>
      <c r="DZ467" s="728"/>
      <c r="EC467" s="728"/>
      <c r="EF467" s="728"/>
      <c r="EI467" s="728"/>
    </row>
    <row r="468" spans="1:139">
      <c r="A468" s="727">
        <f t="shared" si="9"/>
        <v>84.2</v>
      </c>
      <c r="B468" s="727">
        <f t="shared" si="10"/>
        <v>37.000000000000014</v>
      </c>
      <c r="C468" s="727">
        <f t="shared" si="11"/>
        <v>47.199999999999996</v>
      </c>
      <c r="E468" s="728">
        <v>42115</v>
      </c>
      <c r="F468" s="727">
        <v>1.641</v>
      </c>
      <c r="H468" s="728">
        <v>42117</v>
      </c>
      <c r="I468" s="727">
        <v>2.113</v>
      </c>
      <c r="K468" s="728">
        <v>42117</v>
      </c>
      <c r="L468" s="727">
        <v>2.4830000000000001</v>
      </c>
      <c r="O468" s="728">
        <v>42094</v>
      </c>
      <c r="P468" s="727">
        <v>2395.94</v>
      </c>
      <c r="R468" s="728">
        <v>42095</v>
      </c>
      <c r="S468" s="727">
        <v>17698.18</v>
      </c>
      <c r="U468" s="728">
        <v>41716</v>
      </c>
      <c r="V468" s="727">
        <v>9242.5499999999993</v>
      </c>
      <c r="X468" s="728">
        <v>41717</v>
      </c>
      <c r="Y468" s="727">
        <v>20976.99</v>
      </c>
      <c r="AA468" s="728">
        <v>41724</v>
      </c>
      <c r="AB468" s="727">
        <v>4385.1499999999996</v>
      </c>
      <c r="AD468" s="728">
        <v>41696</v>
      </c>
      <c r="AE468" s="727">
        <v>14970.97</v>
      </c>
      <c r="AG468" s="727">
        <v>40935</v>
      </c>
      <c r="AH468" s="727">
        <v>4.9800000000000004</v>
      </c>
      <c r="AJ468" s="727">
        <v>40939</v>
      </c>
      <c r="AK468" s="727">
        <v>1.125</v>
      </c>
      <c r="AM468" s="727">
        <v>40934</v>
      </c>
      <c r="AN468" s="727">
        <v>0.55310000000000004</v>
      </c>
      <c r="AP468" s="727">
        <v>40934</v>
      </c>
      <c r="AQ468" s="727">
        <v>6.5000000000000002E-2</v>
      </c>
      <c r="AS468" s="728">
        <v>42115</v>
      </c>
      <c r="AT468" s="727">
        <v>1202.4100000000001</v>
      </c>
      <c r="AV468" s="728">
        <v>42115</v>
      </c>
      <c r="AW468" s="727">
        <v>70.47</v>
      </c>
      <c r="BL468" s="728"/>
      <c r="BM468" s="728"/>
      <c r="BN468" s="728"/>
      <c r="BO468" s="728"/>
      <c r="BP468" s="728"/>
      <c r="BS468" s="728"/>
      <c r="BV468" s="728"/>
      <c r="BY468" s="728"/>
      <c r="CB468" s="728"/>
      <c r="CE468" s="728"/>
      <c r="CH468" s="728"/>
      <c r="CK468" s="728"/>
      <c r="CO468" s="728"/>
      <c r="CV468" s="728"/>
      <c r="CY468" s="728"/>
      <c r="DB468" s="728"/>
      <c r="DE468" s="728"/>
      <c r="DH468" s="728"/>
      <c r="DK468" s="728"/>
      <c r="DN468" s="728"/>
      <c r="DQ468" s="728"/>
      <c r="DT468" s="728"/>
      <c r="DW468" s="728"/>
      <c r="DZ468" s="728"/>
      <c r="EC468" s="728"/>
      <c r="EF468" s="728"/>
      <c r="EI468" s="728"/>
    </row>
    <row r="469" spans="1:139">
      <c r="A469" s="727">
        <f t="shared" si="9"/>
        <v>84.999999999999972</v>
      </c>
      <c r="B469" s="727">
        <f t="shared" si="10"/>
        <v>37.599999999999987</v>
      </c>
      <c r="C469" s="727">
        <f t="shared" si="11"/>
        <v>47.399999999999977</v>
      </c>
      <c r="E469" s="728">
        <v>42114</v>
      </c>
      <c r="F469" s="727">
        <v>1.6280000000000001</v>
      </c>
      <c r="H469" s="728">
        <v>42116</v>
      </c>
      <c r="I469" s="727">
        <v>2.1019999999999999</v>
      </c>
      <c r="K469" s="728">
        <v>42116</v>
      </c>
      <c r="L469" s="727">
        <v>2.4779999999999998</v>
      </c>
      <c r="O469" s="728">
        <v>42093</v>
      </c>
      <c r="P469" s="727">
        <v>2396.44</v>
      </c>
      <c r="R469" s="728">
        <v>42094</v>
      </c>
      <c r="S469" s="727">
        <v>17776.12</v>
      </c>
      <c r="U469" s="728">
        <v>41715</v>
      </c>
      <c r="V469" s="727">
        <v>9180.89</v>
      </c>
      <c r="X469" s="728">
        <v>41716</v>
      </c>
      <c r="Y469" s="727">
        <v>21038.03</v>
      </c>
      <c r="AA469" s="728">
        <v>41723</v>
      </c>
      <c r="AB469" s="727">
        <v>4344.12</v>
      </c>
      <c r="AD469" s="728">
        <v>41695</v>
      </c>
      <c r="AE469" s="727">
        <v>15051.6</v>
      </c>
      <c r="AG469" s="727">
        <v>40934</v>
      </c>
      <c r="AH469" s="727">
        <v>4.9800000000000004</v>
      </c>
      <c r="AJ469" s="727">
        <v>40938</v>
      </c>
      <c r="AK469" s="727">
        <v>1.131</v>
      </c>
      <c r="AM469" s="727">
        <v>40933</v>
      </c>
      <c r="AN469" s="727">
        <v>0.55659999999999998</v>
      </c>
      <c r="AP469" s="727">
        <v>40933</v>
      </c>
      <c r="AQ469" s="727">
        <v>6.3329999999999997E-2</v>
      </c>
      <c r="AS469" s="728">
        <v>42114</v>
      </c>
      <c r="AT469" s="727">
        <v>1195.8900000000001</v>
      </c>
      <c r="AV469" s="728">
        <v>42114</v>
      </c>
      <c r="AW469" s="727">
        <v>70.87</v>
      </c>
      <c r="BL469" s="728"/>
      <c r="BM469" s="728"/>
      <c r="BN469" s="728"/>
      <c r="BO469" s="728"/>
      <c r="BP469" s="728"/>
      <c r="BS469" s="728"/>
      <c r="BV469" s="728"/>
      <c r="BY469" s="728"/>
      <c r="CB469" s="728"/>
      <c r="CE469" s="728"/>
      <c r="CH469" s="728"/>
      <c r="CK469" s="728"/>
      <c r="CO469" s="728"/>
      <c r="CV469" s="728"/>
      <c r="CY469" s="728"/>
      <c r="DB469" s="728"/>
      <c r="DE469" s="728"/>
      <c r="DH469" s="728"/>
      <c r="DK469" s="728"/>
      <c r="DN469" s="728"/>
      <c r="DQ469" s="728"/>
      <c r="DT469" s="728"/>
      <c r="DW469" s="728"/>
      <c r="DZ469" s="728"/>
      <c r="EC469" s="728"/>
      <c r="EF469" s="728"/>
      <c r="EI469" s="728"/>
    </row>
    <row r="470" spans="1:139">
      <c r="A470" s="727">
        <f t="shared" si="9"/>
        <v>77</v>
      </c>
      <c r="B470" s="727">
        <f t="shared" si="10"/>
        <v>35.60000000000003</v>
      </c>
      <c r="C470" s="727">
        <f t="shared" si="11"/>
        <v>41.39999999999997</v>
      </c>
      <c r="E470" s="728">
        <v>42111</v>
      </c>
      <c r="F470" s="727">
        <v>1.6</v>
      </c>
      <c r="H470" s="728">
        <v>42115</v>
      </c>
      <c r="I470" s="727">
        <v>2.0139999999999998</v>
      </c>
      <c r="K470" s="728">
        <v>42115</v>
      </c>
      <c r="L470" s="727">
        <v>2.37</v>
      </c>
      <c r="O470" s="728">
        <v>42090</v>
      </c>
      <c r="P470" s="727">
        <v>2373.1799999999998</v>
      </c>
      <c r="R470" s="728">
        <v>42093</v>
      </c>
      <c r="S470" s="727">
        <v>17976.310000000001</v>
      </c>
      <c r="U470" s="728">
        <v>41712</v>
      </c>
      <c r="V470" s="727">
        <v>9056.41</v>
      </c>
      <c r="X470" s="728">
        <v>41715</v>
      </c>
      <c r="Y470" s="727">
        <v>20858.84</v>
      </c>
      <c r="AA470" s="728">
        <v>41722</v>
      </c>
      <c r="AB470" s="727">
        <v>4276.34</v>
      </c>
      <c r="AD470" s="728">
        <v>41694</v>
      </c>
      <c r="AE470" s="727">
        <v>14837.68</v>
      </c>
      <c r="AG470" s="727">
        <v>40933</v>
      </c>
      <c r="AH470" s="727">
        <v>4.9800000000000004</v>
      </c>
      <c r="AJ470" s="727">
        <v>40935</v>
      </c>
      <c r="AK470" s="727">
        <v>1.1379999999999999</v>
      </c>
      <c r="AM470" s="727">
        <v>40932</v>
      </c>
      <c r="AN470" s="727">
        <v>0.55910000000000004</v>
      </c>
      <c r="AP470" s="727">
        <v>40932</v>
      </c>
      <c r="AQ470" s="727">
        <v>6.1670000000000003E-2</v>
      </c>
      <c r="AS470" s="728">
        <v>42111</v>
      </c>
      <c r="AT470" s="727">
        <v>1204.22</v>
      </c>
      <c r="AV470" s="728">
        <v>42111</v>
      </c>
      <c r="AW470" s="727">
        <v>70.48</v>
      </c>
      <c r="BL470" s="728"/>
      <c r="BM470" s="728"/>
      <c r="BN470" s="728"/>
      <c r="BO470" s="728"/>
      <c r="BP470" s="728"/>
      <c r="BS470" s="728"/>
      <c r="BV470" s="728"/>
      <c r="BY470" s="728"/>
      <c r="CB470" s="728"/>
      <c r="CE470" s="728"/>
      <c r="CH470" s="728"/>
      <c r="CK470" s="728"/>
      <c r="CO470" s="728"/>
      <c r="CV470" s="728"/>
      <c r="CY470" s="728"/>
      <c r="DB470" s="728"/>
      <c r="DE470" s="728"/>
      <c r="DH470" s="728"/>
      <c r="DK470" s="728"/>
      <c r="DN470" s="728"/>
      <c r="DQ470" s="728"/>
      <c r="DT470" s="728"/>
      <c r="DW470" s="728"/>
      <c r="DZ470" s="728"/>
      <c r="EC470" s="728"/>
      <c r="EF470" s="728"/>
      <c r="EI470" s="728"/>
    </row>
    <row r="471" spans="1:139">
      <c r="A471" s="727">
        <f t="shared" si="9"/>
        <v>71</v>
      </c>
      <c r="B471" s="727">
        <f t="shared" si="10"/>
        <v>36.20000000000001</v>
      </c>
      <c r="C471" s="727">
        <f t="shared" si="11"/>
        <v>34.799999999999983</v>
      </c>
      <c r="E471" s="728">
        <v>42110</v>
      </c>
      <c r="F471" s="727">
        <v>1.6040000000000001</v>
      </c>
      <c r="H471" s="728">
        <v>42114</v>
      </c>
      <c r="I471" s="727">
        <v>1.952</v>
      </c>
      <c r="K471" s="728">
        <v>42114</v>
      </c>
      <c r="L471" s="727">
        <v>2.3140000000000001</v>
      </c>
      <c r="O471" s="728">
        <v>42089</v>
      </c>
      <c r="P471" s="727">
        <v>2376.39</v>
      </c>
      <c r="R471" s="728">
        <v>42090</v>
      </c>
      <c r="S471" s="727">
        <v>17712.66</v>
      </c>
      <c r="U471" s="728">
        <v>41711</v>
      </c>
      <c r="V471" s="727">
        <v>9017.7900000000009</v>
      </c>
      <c r="X471" s="728">
        <v>41712</v>
      </c>
      <c r="Y471" s="727">
        <v>20346.57</v>
      </c>
      <c r="AA471" s="728">
        <v>41719</v>
      </c>
      <c r="AB471" s="727">
        <v>4335.28</v>
      </c>
      <c r="AD471" s="728">
        <v>41691</v>
      </c>
      <c r="AE471" s="727">
        <v>14865.67</v>
      </c>
      <c r="AG471" s="727">
        <v>40932</v>
      </c>
      <c r="AH471" s="727">
        <v>4.9800000000000004</v>
      </c>
      <c r="AJ471" s="727">
        <v>40934</v>
      </c>
      <c r="AK471" s="727">
        <v>1.1419999999999999</v>
      </c>
      <c r="AM471" s="727">
        <v>40931</v>
      </c>
      <c r="AN471" s="727">
        <v>0.56010000000000004</v>
      </c>
      <c r="AP471" s="727">
        <v>40931</v>
      </c>
      <c r="AQ471" s="727">
        <v>6.1670000000000003E-2</v>
      </c>
      <c r="AS471" s="728">
        <v>42110</v>
      </c>
      <c r="AT471" s="727">
        <v>1198.55</v>
      </c>
      <c r="AV471" s="728">
        <v>42110</v>
      </c>
      <c r="AW471" s="727">
        <v>70.84</v>
      </c>
      <c r="BL471" s="728"/>
      <c r="BM471" s="728"/>
      <c r="BN471" s="728"/>
      <c r="BO471" s="728"/>
      <c r="BP471" s="728"/>
      <c r="BS471" s="728"/>
      <c r="BV471" s="728"/>
      <c r="BY471" s="728"/>
      <c r="CB471" s="728"/>
      <c r="CE471" s="728"/>
      <c r="CH471" s="728"/>
      <c r="CK471" s="728"/>
      <c r="CO471" s="728"/>
      <c r="CV471" s="728"/>
      <c r="CY471" s="728"/>
      <c r="DB471" s="728"/>
      <c r="DE471" s="728"/>
      <c r="DH471" s="728"/>
      <c r="DK471" s="728"/>
      <c r="DN471" s="728"/>
      <c r="DQ471" s="728"/>
      <c r="DT471" s="728"/>
      <c r="DW471" s="728"/>
      <c r="DZ471" s="728"/>
      <c r="EC471" s="728"/>
      <c r="EF471" s="728"/>
      <c r="EI471" s="728"/>
    </row>
    <row r="472" spans="1:139">
      <c r="A472" s="727">
        <f t="shared" si="9"/>
        <v>71.000000000000014</v>
      </c>
      <c r="B472" s="727">
        <f t="shared" si="10"/>
        <v>36.500000000000021</v>
      </c>
      <c r="C472" s="727">
        <f t="shared" si="11"/>
        <v>34.5</v>
      </c>
      <c r="E472" s="728">
        <v>42109</v>
      </c>
      <c r="F472" s="727">
        <v>1.591</v>
      </c>
      <c r="H472" s="728">
        <v>42111</v>
      </c>
      <c r="I472" s="727">
        <v>1.9359999999999999</v>
      </c>
      <c r="K472" s="728">
        <v>42111</v>
      </c>
      <c r="L472" s="727">
        <v>2.3010000000000002</v>
      </c>
      <c r="O472" s="728">
        <v>42088</v>
      </c>
      <c r="P472" s="727">
        <v>2395.4</v>
      </c>
      <c r="R472" s="728">
        <v>42089</v>
      </c>
      <c r="S472" s="727">
        <v>17678.23</v>
      </c>
      <c r="U472" s="728">
        <v>41710</v>
      </c>
      <c r="V472" s="727">
        <v>9188.69</v>
      </c>
      <c r="X472" s="728">
        <v>41711</v>
      </c>
      <c r="Y472" s="727">
        <v>20591.82</v>
      </c>
      <c r="AA472" s="728">
        <v>41718</v>
      </c>
      <c r="AB472" s="727">
        <v>4327.91</v>
      </c>
      <c r="AD472" s="728">
        <v>41690</v>
      </c>
      <c r="AE472" s="727">
        <v>14449.18</v>
      </c>
      <c r="AG472" s="727">
        <v>40931</v>
      </c>
      <c r="AH472" s="727">
        <v>4.97</v>
      </c>
      <c r="AJ472" s="727">
        <v>40933</v>
      </c>
      <c r="AK472" s="727">
        <v>1.149</v>
      </c>
      <c r="AM472" s="727">
        <v>40928</v>
      </c>
      <c r="AN472" s="727">
        <v>0.56110000000000004</v>
      </c>
      <c r="AP472" s="727">
        <v>40928</v>
      </c>
      <c r="AQ472" s="727">
        <v>6.1670000000000003E-2</v>
      </c>
      <c r="AS472" s="728">
        <v>42109</v>
      </c>
      <c r="AT472" s="727">
        <v>1202.58</v>
      </c>
      <c r="AV472" s="728">
        <v>42109</v>
      </c>
      <c r="AW472" s="727">
        <v>70.989999999999995</v>
      </c>
      <c r="BL472" s="728"/>
      <c r="BM472" s="728"/>
      <c r="BN472" s="728"/>
      <c r="BO472" s="728"/>
      <c r="BP472" s="728"/>
      <c r="BS472" s="728"/>
      <c r="BV472" s="728"/>
      <c r="BY472" s="728"/>
      <c r="CB472" s="728"/>
      <c r="CE472" s="728"/>
      <c r="CH472" s="728"/>
      <c r="CK472" s="728"/>
      <c r="CO472" s="728"/>
      <c r="CV472" s="728"/>
      <c r="CY472" s="728"/>
      <c r="DB472" s="728"/>
      <c r="DE472" s="728"/>
      <c r="DH472" s="728"/>
      <c r="DK472" s="728"/>
      <c r="DN472" s="728"/>
      <c r="DQ472" s="728"/>
      <c r="DT472" s="728"/>
      <c r="DW472" s="728"/>
      <c r="DZ472" s="728"/>
      <c r="EC472" s="728"/>
      <c r="EF472" s="728"/>
      <c r="EI472" s="728"/>
    </row>
    <row r="473" spans="1:139">
      <c r="A473" s="727">
        <f t="shared" si="9"/>
        <v>70.399999999999977</v>
      </c>
      <c r="B473" s="727">
        <f t="shared" si="10"/>
        <v>36.899999999999977</v>
      </c>
      <c r="C473" s="727">
        <f t="shared" si="11"/>
        <v>33.5</v>
      </c>
      <c r="E473" s="728">
        <v>42108</v>
      </c>
      <c r="F473" s="727">
        <v>1.5880000000000001</v>
      </c>
      <c r="H473" s="728">
        <v>42110</v>
      </c>
      <c r="I473" s="727">
        <v>1.923</v>
      </c>
      <c r="K473" s="728">
        <v>42110</v>
      </c>
      <c r="L473" s="727">
        <v>2.2919999999999998</v>
      </c>
      <c r="O473" s="728">
        <v>42087</v>
      </c>
      <c r="P473" s="727">
        <v>2412.3200000000002</v>
      </c>
      <c r="R473" s="728">
        <v>42088</v>
      </c>
      <c r="S473" s="727">
        <v>17718.54</v>
      </c>
      <c r="U473" s="728">
        <v>41709</v>
      </c>
      <c r="V473" s="727">
        <v>9307.7900000000009</v>
      </c>
      <c r="X473" s="728">
        <v>41710</v>
      </c>
      <c r="Y473" s="727">
        <v>20781.46</v>
      </c>
      <c r="AA473" s="728">
        <v>41717</v>
      </c>
      <c r="AB473" s="727">
        <v>4308.0600000000004</v>
      </c>
      <c r="AD473" s="728">
        <v>41689</v>
      </c>
      <c r="AE473" s="727">
        <v>14766.53</v>
      </c>
      <c r="AG473" s="727">
        <v>40928</v>
      </c>
      <c r="AH473" s="727">
        <v>4.9800000000000004</v>
      </c>
      <c r="AJ473" s="727">
        <v>40932</v>
      </c>
      <c r="AK473" s="727">
        <v>1.1579999999999999</v>
      </c>
      <c r="AM473" s="727">
        <v>40927</v>
      </c>
      <c r="AN473" s="727">
        <v>0.56120000000000003</v>
      </c>
      <c r="AP473" s="727">
        <v>40927</v>
      </c>
      <c r="AQ473" s="727">
        <v>6.1670000000000003E-2</v>
      </c>
      <c r="AS473" s="728">
        <v>42108</v>
      </c>
      <c r="AT473" s="727">
        <v>1192.78</v>
      </c>
      <c r="AV473" s="728">
        <v>42108</v>
      </c>
      <c r="AW473" s="727">
        <v>68.599999999999994</v>
      </c>
      <c r="BL473" s="728"/>
      <c r="BM473" s="728"/>
      <c r="BN473" s="728"/>
      <c r="BO473" s="728"/>
      <c r="BP473" s="728"/>
      <c r="BS473" s="728"/>
      <c r="BV473" s="728"/>
      <c r="BY473" s="728"/>
      <c r="CB473" s="728"/>
      <c r="CE473" s="728"/>
      <c r="CH473" s="728"/>
      <c r="CK473" s="728"/>
      <c r="CO473" s="728"/>
      <c r="CV473" s="728"/>
      <c r="CY473" s="728"/>
      <c r="DB473" s="728"/>
      <c r="DE473" s="728"/>
      <c r="DH473" s="728"/>
      <c r="DK473" s="728"/>
      <c r="DN473" s="728"/>
      <c r="DQ473" s="728"/>
      <c r="DT473" s="728"/>
      <c r="DW473" s="728"/>
      <c r="DZ473" s="728"/>
      <c r="EC473" s="728"/>
      <c r="EF473" s="728"/>
      <c r="EI473" s="728"/>
    </row>
    <row r="474" spans="1:139">
      <c r="A474" s="727">
        <f t="shared" si="9"/>
        <v>65.899999999999977</v>
      </c>
      <c r="B474" s="727">
        <f t="shared" si="10"/>
        <v>37.299999999999976</v>
      </c>
      <c r="C474" s="727">
        <f t="shared" si="11"/>
        <v>28.6</v>
      </c>
      <c r="E474" s="728">
        <v>42107</v>
      </c>
      <c r="F474" s="727">
        <v>1.609</v>
      </c>
      <c r="H474" s="728">
        <v>42109</v>
      </c>
      <c r="I474" s="727">
        <v>1.895</v>
      </c>
      <c r="K474" s="728">
        <v>42109</v>
      </c>
      <c r="L474" s="727">
        <v>2.2679999999999998</v>
      </c>
      <c r="O474" s="728">
        <v>42086</v>
      </c>
      <c r="P474" s="727">
        <v>2414.39</v>
      </c>
      <c r="R474" s="728">
        <v>42087</v>
      </c>
      <c r="S474" s="727">
        <v>18011.14</v>
      </c>
      <c r="U474" s="728">
        <v>41708</v>
      </c>
      <c r="V474" s="727">
        <v>9265.5</v>
      </c>
      <c r="X474" s="728">
        <v>41709</v>
      </c>
      <c r="Y474" s="727">
        <v>20833.919999999998</v>
      </c>
      <c r="AA474" s="728">
        <v>41716</v>
      </c>
      <c r="AB474" s="727">
        <v>4313.26</v>
      </c>
      <c r="AD474" s="728">
        <v>41688</v>
      </c>
      <c r="AE474" s="727">
        <v>14843.24</v>
      </c>
      <c r="AG474" s="727">
        <v>40927</v>
      </c>
      <c r="AH474" s="727">
        <v>4.9800000000000004</v>
      </c>
      <c r="AJ474" s="727">
        <v>40931</v>
      </c>
      <c r="AK474" s="727">
        <v>1.1679999999999999</v>
      </c>
      <c r="AM474" s="727">
        <v>40926</v>
      </c>
      <c r="AN474" s="727">
        <v>0.56120000000000003</v>
      </c>
      <c r="AP474" s="727">
        <v>40926</v>
      </c>
      <c r="AQ474" s="727">
        <v>6.1670000000000003E-2</v>
      </c>
      <c r="AS474" s="728">
        <v>42107</v>
      </c>
      <c r="AT474" s="727">
        <v>1198.8800000000001</v>
      </c>
      <c r="AV474" s="728">
        <v>42107</v>
      </c>
      <c r="AW474" s="727">
        <v>68.22</v>
      </c>
      <c r="BL474" s="728"/>
      <c r="BM474" s="728"/>
      <c r="BN474" s="728"/>
      <c r="BO474" s="728"/>
      <c r="BP474" s="728"/>
      <c r="BS474" s="728"/>
      <c r="BV474" s="728"/>
      <c r="BY474" s="728"/>
      <c r="CB474" s="728"/>
      <c r="CE474" s="728"/>
      <c r="CH474" s="728"/>
      <c r="CK474" s="728"/>
      <c r="CO474" s="728"/>
      <c r="CV474" s="728"/>
      <c r="CY474" s="728"/>
      <c r="DB474" s="728"/>
      <c r="DE474" s="728"/>
      <c r="DH474" s="728"/>
      <c r="DK474" s="728"/>
      <c r="DN474" s="728"/>
      <c r="DQ474" s="728"/>
      <c r="DT474" s="728"/>
      <c r="DW474" s="728"/>
      <c r="DZ474" s="728"/>
      <c r="EC474" s="728"/>
      <c r="EF474" s="728"/>
      <c r="EI474" s="728"/>
    </row>
    <row r="475" spans="1:139">
      <c r="A475" s="727">
        <f t="shared" si="9"/>
        <v>71.399999999999991</v>
      </c>
      <c r="B475" s="727">
        <f t="shared" si="10"/>
        <v>36.999999999999964</v>
      </c>
      <c r="C475" s="727">
        <f t="shared" si="11"/>
        <v>34.400000000000034</v>
      </c>
      <c r="E475" s="728">
        <v>42104</v>
      </c>
      <c r="F475" s="727">
        <v>1.5859999999999999</v>
      </c>
      <c r="H475" s="728">
        <v>42108</v>
      </c>
      <c r="I475" s="727">
        <v>1.9300000000000002</v>
      </c>
      <c r="K475" s="728">
        <v>42108</v>
      </c>
      <c r="L475" s="727">
        <v>2.2999999999999998</v>
      </c>
      <c r="O475" s="728">
        <v>42083</v>
      </c>
      <c r="P475" s="727">
        <v>2407.6999999999998</v>
      </c>
      <c r="R475" s="728">
        <v>42086</v>
      </c>
      <c r="S475" s="727">
        <v>18116.04</v>
      </c>
      <c r="U475" s="728">
        <v>41705</v>
      </c>
      <c r="V475" s="727">
        <v>9350.75</v>
      </c>
      <c r="X475" s="728">
        <v>41708</v>
      </c>
      <c r="Y475" s="727">
        <v>20753.36</v>
      </c>
      <c r="AA475" s="728">
        <v>41715</v>
      </c>
      <c r="AB475" s="727">
        <v>4271.96</v>
      </c>
      <c r="AD475" s="728">
        <v>41687</v>
      </c>
      <c r="AE475" s="727">
        <v>14393.11</v>
      </c>
      <c r="AG475" s="727">
        <v>40926</v>
      </c>
      <c r="AH475" s="727">
        <v>4.99</v>
      </c>
      <c r="AJ475" s="727">
        <v>40928</v>
      </c>
      <c r="AK475" s="727">
        <v>1.1819999999999999</v>
      </c>
      <c r="AM475" s="727">
        <v>40925</v>
      </c>
      <c r="AN475" s="727">
        <v>0.56230000000000002</v>
      </c>
      <c r="AP475" s="727">
        <v>40925</v>
      </c>
      <c r="AQ475" s="727">
        <v>6.1670000000000003E-2</v>
      </c>
      <c r="AS475" s="728">
        <v>42104</v>
      </c>
      <c r="AT475" s="727">
        <v>1207.5899999999999</v>
      </c>
      <c r="AV475" s="728">
        <v>42104</v>
      </c>
      <c r="AW475" s="727">
        <v>68.260000000000005</v>
      </c>
      <c r="BL475" s="728"/>
      <c r="BM475" s="728"/>
      <c r="BN475" s="728"/>
      <c r="BO475" s="728"/>
      <c r="BP475" s="728"/>
      <c r="BS475" s="728"/>
      <c r="BV475" s="728"/>
      <c r="BY475" s="728"/>
      <c r="CB475" s="728"/>
      <c r="CE475" s="728"/>
      <c r="CH475" s="728"/>
      <c r="CK475" s="728"/>
      <c r="CO475" s="728"/>
      <c r="CV475" s="728"/>
      <c r="CY475" s="728"/>
      <c r="DB475" s="728"/>
      <c r="DE475" s="728"/>
      <c r="DH475" s="728"/>
      <c r="DK475" s="728"/>
      <c r="DN475" s="728"/>
      <c r="DQ475" s="728"/>
      <c r="DT475" s="728"/>
      <c r="DW475" s="728"/>
      <c r="DZ475" s="728"/>
      <c r="EC475" s="728"/>
      <c r="EF475" s="728"/>
      <c r="EI475" s="728"/>
    </row>
    <row r="476" spans="1:139">
      <c r="A476" s="727">
        <f t="shared" si="9"/>
        <v>73.900000000000034</v>
      </c>
      <c r="B476" s="727">
        <f t="shared" si="10"/>
        <v>37.100000000000023</v>
      </c>
      <c r="C476" s="727">
        <f t="shared" si="11"/>
        <v>36.800000000000011</v>
      </c>
      <c r="E476" s="728">
        <v>42103</v>
      </c>
      <c r="F476" s="727">
        <v>1.5899999999999999</v>
      </c>
      <c r="H476" s="728">
        <v>42107</v>
      </c>
      <c r="I476" s="727">
        <v>1.958</v>
      </c>
      <c r="K476" s="728">
        <v>42107</v>
      </c>
      <c r="L476" s="727">
        <v>2.3290000000000002</v>
      </c>
      <c r="O476" s="728">
        <v>42082</v>
      </c>
      <c r="P476" s="727">
        <v>2384.7800000000002</v>
      </c>
      <c r="R476" s="728">
        <v>42083</v>
      </c>
      <c r="S476" s="727">
        <v>18127.650000000001</v>
      </c>
      <c r="U476" s="728">
        <v>41704</v>
      </c>
      <c r="V476" s="727">
        <v>9542.8700000000008</v>
      </c>
      <c r="X476" s="728">
        <v>41705</v>
      </c>
      <c r="Y476" s="727">
        <v>20634.21</v>
      </c>
      <c r="AA476" s="728">
        <v>41712</v>
      </c>
      <c r="AB476" s="727">
        <v>4216.37</v>
      </c>
      <c r="AD476" s="728">
        <v>41684</v>
      </c>
      <c r="AE476" s="727">
        <v>14313.03</v>
      </c>
      <c r="AG476" s="727">
        <v>40925</v>
      </c>
      <c r="AH476" s="727">
        <v>4.99</v>
      </c>
      <c r="AJ476" s="727">
        <v>40927</v>
      </c>
      <c r="AK476" s="727">
        <v>1.1950000000000001</v>
      </c>
      <c r="AM476" s="727">
        <v>40924</v>
      </c>
      <c r="AN476" s="727">
        <v>0.56489999999999996</v>
      </c>
      <c r="AP476" s="727">
        <v>40924</v>
      </c>
      <c r="AQ476" s="727">
        <v>6.1670000000000003E-2</v>
      </c>
      <c r="AS476" s="728">
        <v>42103</v>
      </c>
      <c r="AT476" s="727">
        <v>1194.81</v>
      </c>
      <c r="AV476" s="728">
        <v>42103</v>
      </c>
      <c r="AW476" s="727">
        <v>67.39</v>
      </c>
      <c r="BL476" s="728"/>
      <c r="BM476" s="728"/>
      <c r="BN476" s="728"/>
      <c r="BO476" s="728"/>
      <c r="BP476" s="728"/>
      <c r="BS476" s="728"/>
      <c r="BV476" s="728"/>
      <c r="BY476" s="728"/>
      <c r="CB476" s="728"/>
      <c r="CE476" s="728"/>
      <c r="CH476" s="728"/>
      <c r="CK476" s="728"/>
      <c r="CO476" s="728"/>
      <c r="CV476" s="728"/>
      <c r="CY476" s="728"/>
      <c r="DB476" s="728"/>
      <c r="DE476" s="728"/>
      <c r="DH476" s="728"/>
      <c r="DK476" s="728"/>
      <c r="DN476" s="728"/>
      <c r="DQ476" s="728"/>
      <c r="DT476" s="728"/>
      <c r="DW476" s="728"/>
      <c r="DZ476" s="728"/>
      <c r="EC476" s="728"/>
      <c r="EF476" s="728"/>
      <c r="EI476" s="728"/>
    </row>
    <row r="477" spans="1:139">
      <c r="A477" s="727">
        <f t="shared" si="9"/>
        <v>72.100000000000009</v>
      </c>
      <c r="B477" s="727">
        <f t="shared" si="10"/>
        <v>37.700000000000003</v>
      </c>
      <c r="C477" s="727">
        <f t="shared" si="11"/>
        <v>34.400000000000006</v>
      </c>
      <c r="E477" s="728">
        <v>42102</v>
      </c>
      <c r="F477" s="727">
        <v>1.573</v>
      </c>
      <c r="H477" s="728">
        <v>42104</v>
      </c>
      <c r="I477" s="727">
        <v>1.917</v>
      </c>
      <c r="K477" s="728">
        <v>42104</v>
      </c>
      <c r="L477" s="727">
        <v>2.294</v>
      </c>
      <c r="O477" s="728">
        <v>42081</v>
      </c>
      <c r="P477" s="727">
        <v>2344.36</v>
      </c>
      <c r="R477" s="728">
        <v>42082</v>
      </c>
      <c r="S477" s="727">
        <v>17959.03</v>
      </c>
      <c r="U477" s="728">
        <v>41703</v>
      </c>
      <c r="V477" s="727">
        <v>9542.02</v>
      </c>
      <c r="X477" s="728">
        <v>41704</v>
      </c>
      <c r="Y477" s="727">
        <v>20838.05</v>
      </c>
      <c r="AA477" s="728">
        <v>41711</v>
      </c>
      <c r="AB477" s="727">
        <v>4250.51</v>
      </c>
      <c r="AD477" s="728">
        <v>41683</v>
      </c>
      <c r="AE477" s="727">
        <v>14534.74</v>
      </c>
      <c r="AG477" s="727">
        <v>40924</v>
      </c>
      <c r="AH477" s="727">
        <v>4.9800000000000004</v>
      </c>
      <c r="AJ477" s="727">
        <v>40926</v>
      </c>
      <c r="AK477" s="727">
        <v>1.204</v>
      </c>
      <c r="AM477" s="727">
        <v>40921</v>
      </c>
      <c r="AN477" s="727">
        <v>0.56699999999999995</v>
      </c>
      <c r="AP477" s="727">
        <v>40921</v>
      </c>
      <c r="AQ477" s="727">
        <v>0.06</v>
      </c>
      <c r="AS477" s="728">
        <v>42102</v>
      </c>
      <c r="AT477" s="727">
        <v>1202.57</v>
      </c>
      <c r="AV477" s="728">
        <v>42102</v>
      </c>
      <c r="AW477" s="727">
        <v>66.5</v>
      </c>
      <c r="BL477" s="728"/>
      <c r="BM477" s="728"/>
      <c r="BN477" s="728"/>
      <c r="BO477" s="728"/>
      <c r="BP477" s="728"/>
      <c r="BS477" s="728"/>
      <c r="BV477" s="728"/>
      <c r="BY477" s="728"/>
      <c r="CB477" s="728"/>
      <c r="CE477" s="728"/>
      <c r="CH477" s="728"/>
      <c r="CK477" s="728"/>
      <c r="CO477" s="728"/>
      <c r="CV477" s="728"/>
      <c r="CY477" s="728"/>
      <c r="DB477" s="728"/>
      <c r="DE477" s="728"/>
      <c r="DH477" s="728"/>
      <c r="DK477" s="728"/>
      <c r="DN477" s="728"/>
      <c r="DQ477" s="728"/>
      <c r="DT477" s="728"/>
      <c r="DW477" s="728"/>
      <c r="DZ477" s="728"/>
      <c r="EC477" s="728"/>
      <c r="EF477" s="728"/>
      <c r="EI477" s="728"/>
    </row>
    <row r="478" spans="1:139">
      <c r="A478" s="727">
        <f t="shared" si="9"/>
        <v>70.7</v>
      </c>
      <c r="B478" s="727">
        <f t="shared" si="10"/>
        <v>37.1</v>
      </c>
      <c r="C478" s="727">
        <f t="shared" si="11"/>
        <v>33.600000000000009</v>
      </c>
      <c r="E478" s="728">
        <v>42101</v>
      </c>
      <c r="F478" s="727">
        <v>1.587</v>
      </c>
      <c r="H478" s="728">
        <v>42103</v>
      </c>
      <c r="I478" s="727">
        <v>1.923</v>
      </c>
      <c r="K478" s="728">
        <v>42103</v>
      </c>
      <c r="L478" s="727">
        <v>2.294</v>
      </c>
      <c r="O478" s="728">
        <v>42080</v>
      </c>
      <c r="P478" s="727">
        <v>2330.39</v>
      </c>
      <c r="R478" s="728">
        <v>42081</v>
      </c>
      <c r="S478" s="727">
        <v>18076.189999999999</v>
      </c>
      <c r="U478" s="728">
        <v>41702</v>
      </c>
      <c r="V478" s="727">
        <v>9589.15</v>
      </c>
      <c r="X478" s="728">
        <v>41703</v>
      </c>
      <c r="Y478" s="727">
        <v>20756.95</v>
      </c>
      <c r="AA478" s="728">
        <v>41710</v>
      </c>
      <c r="AB478" s="727">
        <v>4306.26</v>
      </c>
      <c r="AD478" s="728">
        <v>41682</v>
      </c>
      <c r="AE478" s="727">
        <v>14800.06</v>
      </c>
      <c r="AG478" s="727">
        <v>40921</v>
      </c>
      <c r="AH478" s="727">
        <v>4.9800000000000004</v>
      </c>
      <c r="AJ478" s="727">
        <v>40925</v>
      </c>
      <c r="AK478" s="727">
        <v>1.2130000000000001</v>
      </c>
      <c r="AM478" s="727">
        <v>40920</v>
      </c>
      <c r="AN478" s="727">
        <v>0.57150000000000001</v>
      </c>
      <c r="AP478" s="727">
        <v>40920</v>
      </c>
      <c r="AQ478" s="727">
        <v>5.833E-2</v>
      </c>
      <c r="AS478" s="728">
        <v>42101</v>
      </c>
      <c r="AT478" s="727">
        <v>1209.22</v>
      </c>
      <c r="AV478" s="728">
        <v>42101</v>
      </c>
      <c r="AW478" s="727">
        <v>68.45</v>
      </c>
      <c r="BL478" s="728"/>
      <c r="BM478" s="728"/>
      <c r="BN478" s="728"/>
      <c r="BO478" s="728"/>
      <c r="BP478" s="728"/>
      <c r="BS478" s="728"/>
      <c r="BV478" s="728"/>
      <c r="BY478" s="728"/>
      <c r="CB478" s="728"/>
      <c r="CE478" s="728"/>
      <c r="CH478" s="728"/>
      <c r="CK478" s="728"/>
      <c r="CO478" s="728"/>
      <c r="CV478" s="728"/>
      <c r="CY478" s="728"/>
      <c r="DB478" s="728"/>
      <c r="DE478" s="728"/>
      <c r="DH478" s="728"/>
      <c r="DK478" s="728"/>
      <c r="DN478" s="728"/>
      <c r="DQ478" s="728"/>
      <c r="DT478" s="728"/>
      <c r="DW478" s="728"/>
      <c r="DZ478" s="728"/>
      <c r="EC478" s="728"/>
      <c r="EF478" s="728"/>
      <c r="EI478" s="728"/>
    </row>
    <row r="479" spans="1:139">
      <c r="A479" s="727">
        <f t="shared" si="9"/>
        <v>67.7</v>
      </c>
      <c r="B479" s="727">
        <f t="shared" si="10"/>
        <v>36.700000000000003</v>
      </c>
      <c r="C479" s="727">
        <f t="shared" si="11"/>
        <v>31.000000000000007</v>
      </c>
      <c r="E479" s="728">
        <v>42100</v>
      </c>
      <c r="F479" s="727">
        <v>1.581</v>
      </c>
      <c r="H479" s="728">
        <v>42102</v>
      </c>
      <c r="I479" s="727">
        <v>1.891</v>
      </c>
      <c r="K479" s="728">
        <v>42102</v>
      </c>
      <c r="L479" s="727">
        <v>2.258</v>
      </c>
      <c r="O479" s="728">
        <v>42079</v>
      </c>
      <c r="P479" s="727">
        <v>2311.04</v>
      </c>
      <c r="R479" s="728">
        <v>42080</v>
      </c>
      <c r="S479" s="727">
        <v>17849.080000000002</v>
      </c>
      <c r="U479" s="728">
        <v>41701</v>
      </c>
      <c r="V479" s="727">
        <v>9358.89</v>
      </c>
      <c r="X479" s="728">
        <v>41702</v>
      </c>
      <c r="Y479" s="727">
        <v>20475.12</v>
      </c>
      <c r="AA479" s="728">
        <v>41709</v>
      </c>
      <c r="AB479" s="727">
        <v>4349.72</v>
      </c>
      <c r="AD479" s="728">
        <v>41680</v>
      </c>
      <c r="AE479" s="727">
        <v>14718.34</v>
      </c>
      <c r="AG479" s="727">
        <v>40920</v>
      </c>
      <c r="AH479" s="727">
        <v>4.99</v>
      </c>
      <c r="AJ479" s="727">
        <v>40924</v>
      </c>
      <c r="AK479" s="727">
        <v>1.222</v>
      </c>
      <c r="AM479" s="727">
        <v>40919</v>
      </c>
      <c r="AN479" s="727">
        <v>0.57650000000000001</v>
      </c>
      <c r="AP479" s="727">
        <v>40919</v>
      </c>
      <c r="AQ479" s="727">
        <v>5.6669999999999998E-2</v>
      </c>
      <c r="AS479" s="728">
        <v>42100</v>
      </c>
      <c r="AT479" s="727">
        <v>1214.8399999999999</v>
      </c>
      <c r="AV479" s="728">
        <v>42100</v>
      </c>
      <c r="AW479" s="727">
        <v>69.09</v>
      </c>
      <c r="BL479" s="728"/>
      <c r="BM479" s="728"/>
      <c r="BN479" s="728"/>
      <c r="BO479" s="728"/>
      <c r="BP479" s="728"/>
      <c r="BS479" s="728"/>
      <c r="BV479" s="728"/>
      <c r="BY479" s="728"/>
      <c r="CB479" s="728"/>
      <c r="CE479" s="728"/>
      <c r="CH479" s="728"/>
      <c r="CK479" s="728"/>
      <c r="CO479" s="728"/>
      <c r="CV479" s="728"/>
      <c r="CY479" s="728"/>
      <c r="DB479" s="728"/>
      <c r="DE479" s="728"/>
      <c r="DH479" s="728"/>
      <c r="DK479" s="728"/>
      <c r="DN479" s="728"/>
      <c r="DQ479" s="728"/>
      <c r="DT479" s="728"/>
      <c r="DW479" s="728"/>
      <c r="DZ479" s="728"/>
      <c r="EC479" s="728"/>
      <c r="EF479" s="728"/>
      <c r="EI479" s="728"/>
    </row>
    <row r="480" spans="1:139">
      <c r="A480" s="727">
        <f t="shared" si="9"/>
        <v>68.300000000000011</v>
      </c>
      <c r="B480" s="727">
        <f t="shared" si="10"/>
        <v>36.9</v>
      </c>
      <c r="C480" s="727">
        <f t="shared" si="11"/>
        <v>31.400000000000006</v>
      </c>
      <c r="E480" s="728">
        <v>42096</v>
      </c>
      <c r="F480" s="727">
        <v>1.607</v>
      </c>
      <c r="H480" s="728">
        <v>42101</v>
      </c>
      <c r="I480" s="727">
        <v>1.921</v>
      </c>
      <c r="K480" s="728">
        <v>42101</v>
      </c>
      <c r="L480" s="727">
        <v>2.29</v>
      </c>
      <c r="O480" s="728">
        <v>42076</v>
      </c>
      <c r="P480" s="727">
        <v>2303.4</v>
      </c>
      <c r="R480" s="728">
        <v>42079</v>
      </c>
      <c r="S480" s="727">
        <v>17977.419999999998</v>
      </c>
      <c r="U480" s="728">
        <v>41698</v>
      </c>
      <c r="V480" s="727">
        <v>9692.08</v>
      </c>
      <c r="X480" s="728">
        <v>41701</v>
      </c>
      <c r="Y480" s="727">
        <v>19759.689999999999</v>
      </c>
      <c r="AA480" s="728">
        <v>41708</v>
      </c>
      <c r="AB480" s="727">
        <v>4370.84</v>
      </c>
      <c r="AD480" s="728">
        <v>41677</v>
      </c>
      <c r="AE480" s="727">
        <v>14462.41</v>
      </c>
      <c r="AG480" s="727">
        <v>40919</v>
      </c>
      <c r="AH480" s="727">
        <v>4.99</v>
      </c>
      <c r="AJ480" s="727">
        <v>40921</v>
      </c>
      <c r="AK480" s="727">
        <v>1.2310000000000001</v>
      </c>
      <c r="AM480" s="727">
        <v>40918</v>
      </c>
      <c r="AN480" s="727">
        <v>0.57950000000000002</v>
      </c>
      <c r="AP480" s="727">
        <v>40918</v>
      </c>
      <c r="AQ480" s="727">
        <v>5.6669999999999998E-2</v>
      </c>
      <c r="AS480" s="728">
        <v>42097</v>
      </c>
      <c r="AT480" s="727">
        <v>1206.9100000000001</v>
      </c>
      <c r="AV480" s="728">
        <v>42096</v>
      </c>
      <c r="AW480" s="727">
        <v>67.28</v>
      </c>
      <c r="BL480" s="728"/>
      <c r="BM480" s="728"/>
      <c r="BN480" s="728"/>
      <c r="BO480" s="728"/>
      <c r="BP480" s="728"/>
      <c r="BS480" s="728"/>
      <c r="BV480" s="728"/>
      <c r="BY480" s="728"/>
      <c r="CB480" s="728"/>
      <c r="CE480" s="728"/>
      <c r="CH480" s="728"/>
      <c r="CK480" s="728"/>
      <c r="CO480" s="728"/>
      <c r="CV480" s="728"/>
      <c r="CY480" s="728"/>
      <c r="DB480" s="728"/>
      <c r="DE480" s="728"/>
      <c r="DH480" s="728"/>
      <c r="DK480" s="728"/>
      <c r="DN480" s="728"/>
      <c r="DQ480" s="728"/>
      <c r="DT480" s="728"/>
      <c r="DW480" s="728"/>
      <c r="DZ480" s="728"/>
      <c r="EC480" s="728"/>
      <c r="EF480" s="728"/>
      <c r="EI480" s="728"/>
    </row>
    <row r="481" spans="1:139">
      <c r="A481" s="727">
        <f t="shared" si="9"/>
        <v>64.499999999999986</v>
      </c>
      <c r="B481" s="727">
        <f t="shared" si="10"/>
        <v>37.699999999999974</v>
      </c>
      <c r="C481" s="727">
        <f t="shared" si="11"/>
        <v>26.8</v>
      </c>
      <c r="E481" s="728">
        <v>42095</v>
      </c>
      <c r="F481" s="727">
        <v>1.615</v>
      </c>
      <c r="H481" s="728">
        <v>42100</v>
      </c>
      <c r="I481" s="727">
        <v>1.883</v>
      </c>
      <c r="K481" s="728">
        <v>42100</v>
      </c>
      <c r="L481" s="727">
        <v>2.2599999999999998</v>
      </c>
      <c r="O481" s="728">
        <v>42075</v>
      </c>
      <c r="P481" s="727">
        <v>2329.81</v>
      </c>
      <c r="R481" s="728">
        <v>42076</v>
      </c>
      <c r="S481" s="727">
        <v>17749.310000000001</v>
      </c>
      <c r="U481" s="728">
        <v>41697</v>
      </c>
      <c r="V481" s="727">
        <v>9588.33</v>
      </c>
      <c r="X481" s="728">
        <v>41698</v>
      </c>
      <c r="Y481" s="727">
        <v>20442.41</v>
      </c>
      <c r="AA481" s="728">
        <v>41705</v>
      </c>
      <c r="AB481" s="727">
        <v>4366.42</v>
      </c>
      <c r="AD481" s="728">
        <v>41676</v>
      </c>
      <c r="AE481" s="727">
        <v>14155.12</v>
      </c>
      <c r="AG481" s="727">
        <v>40918</v>
      </c>
      <c r="AH481" s="727">
        <v>5</v>
      </c>
      <c r="AJ481" s="727">
        <v>40920</v>
      </c>
      <c r="AK481" s="727">
        <v>1.2450000000000001</v>
      </c>
      <c r="AM481" s="727">
        <v>40917</v>
      </c>
      <c r="AN481" s="727">
        <v>0.58050000000000002</v>
      </c>
      <c r="AP481" s="727">
        <v>40917</v>
      </c>
      <c r="AQ481" s="727">
        <v>5.5E-2</v>
      </c>
      <c r="AS481" s="728">
        <v>42096</v>
      </c>
      <c r="AT481" s="727">
        <v>1202.6099999999999</v>
      </c>
      <c r="AV481" s="728">
        <v>42095</v>
      </c>
      <c r="AW481" s="727">
        <v>68.81</v>
      </c>
      <c r="BL481" s="728"/>
      <c r="BM481" s="728"/>
      <c r="BN481" s="728"/>
      <c r="BO481" s="728"/>
      <c r="BP481" s="728"/>
      <c r="BS481" s="728"/>
      <c r="BV481" s="728"/>
      <c r="BY481" s="728"/>
      <c r="CB481" s="728"/>
      <c r="CE481" s="728"/>
      <c r="CH481" s="728"/>
      <c r="CK481" s="728"/>
      <c r="CO481" s="728"/>
      <c r="CV481" s="728"/>
      <c r="CY481" s="728"/>
      <c r="DB481" s="728"/>
      <c r="DE481" s="728"/>
      <c r="DH481" s="728"/>
      <c r="DK481" s="728"/>
      <c r="DN481" s="728"/>
      <c r="DQ481" s="728"/>
      <c r="DT481" s="728"/>
      <c r="DW481" s="728"/>
      <c r="DZ481" s="728"/>
      <c r="EC481" s="728"/>
      <c r="EF481" s="728"/>
      <c r="EI481" s="728"/>
    </row>
    <row r="482" spans="1:139">
      <c r="A482" s="727">
        <f t="shared" si="9"/>
        <v>70.000000000000014</v>
      </c>
      <c r="B482" s="727">
        <f t="shared" si="10"/>
        <v>38.20000000000001</v>
      </c>
      <c r="C482" s="727">
        <f t="shared" si="11"/>
        <v>31.800000000000004</v>
      </c>
      <c r="E482" s="728">
        <v>42094</v>
      </c>
      <c r="F482" s="727">
        <v>1.605</v>
      </c>
      <c r="H482" s="728">
        <v>42096</v>
      </c>
      <c r="I482" s="727">
        <v>1.923</v>
      </c>
      <c r="K482" s="728">
        <v>42096</v>
      </c>
      <c r="L482" s="727">
        <v>2.3050000000000002</v>
      </c>
      <c r="O482" s="728">
        <v>42074</v>
      </c>
      <c r="P482" s="727">
        <v>2325.12</v>
      </c>
      <c r="R482" s="728">
        <v>42075</v>
      </c>
      <c r="S482" s="727">
        <v>17895.22</v>
      </c>
      <c r="U482" s="728">
        <v>41696</v>
      </c>
      <c r="V482" s="727">
        <v>9661.73</v>
      </c>
      <c r="X482" s="728">
        <v>41697</v>
      </c>
      <c r="Y482" s="727">
        <v>20320.98</v>
      </c>
      <c r="AA482" s="728">
        <v>41704</v>
      </c>
      <c r="AB482" s="727">
        <v>4417.04</v>
      </c>
      <c r="AD482" s="728">
        <v>41675</v>
      </c>
      <c r="AE482" s="727">
        <v>14180.38</v>
      </c>
      <c r="AG482" s="727">
        <v>40917</v>
      </c>
      <c r="AH482" s="727">
        <v>4.99</v>
      </c>
      <c r="AJ482" s="727">
        <v>40919</v>
      </c>
      <c r="AK482" s="727">
        <v>1.2570000000000001</v>
      </c>
      <c r="AM482" s="727">
        <v>40914</v>
      </c>
      <c r="AN482" s="727">
        <v>0.58150000000000002</v>
      </c>
      <c r="AP482" s="727">
        <v>40914</v>
      </c>
      <c r="AQ482" s="727">
        <v>5.1670000000000001E-2</v>
      </c>
      <c r="AS482" s="728">
        <v>42095</v>
      </c>
      <c r="AT482" s="727">
        <v>1203.98</v>
      </c>
      <c r="AV482" s="728">
        <v>42094</v>
      </c>
      <c r="AW482" s="727">
        <v>67.37</v>
      </c>
      <c r="BL482" s="728"/>
      <c r="BM482" s="728"/>
      <c r="BN482" s="728"/>
      <c r="BO482" s="728"/>
      <c r="BP482" s="728"/>
      <c r="BS482" s="728"/>
      <c r="BV482" s="728"/>
      <c r="BY482" s="728"/>
      <c r="CB482" s="728"/>
      <c r="CE482" s="728"/>
      <c r="CH482" s="728"/>
      <c r="CK482" s="728"/>
      <c r="CO482" s="728"/>
      <c r="CV482" s="728"/>
      <c r="CY482" s="728"/>
      <c r="DB482" s="728"/>
      <c r="DE482" s="728"/>
      <c r="DH482" s="728"/>
      <c r="DK482" s="728"/>
      <c r="DN482" s="728"/>
      <c r="DQ482" s="728"/>
      <c r="DT482" s="728"/>
      <c r="DW482" s="728"/>
      <c r="DZ482" s="728"/>
      <c r="EC482" s="728"/>
      <c r="EF482" s="728"/>
      <c r="EI482" s="728"/>
    </row>
    <row r="483" spans="1:139">
      <c r="A483" s="727">
        <f t="shared" si="9"/>
        <v>71.000000000000014</v>
      </c>
      <c r="B483" s="727">
        <f t="shared" si="10"/>
        <v>36.700000000000024</v>
      </c>
      <c r="C483" s="727">
        <f t="shared" si="11"/>
        <v>34.299999999999997</v>
      </c>
      <c r="E483" s="728">
        <v>42093</v>
      </c>
      <c r="F483" s="727">
        <v>1.599</v>
      </c>
      <c r="H483" s="728">
        <v>42095</v>
      </c>
      <c r="I483" s="727">
        <v>1.9419999999999999</v>
      </c>
      <c r="K483" s="728">
        <v>42095</v>
      </c>
      <c r="L483" s="727">
        <v>2.3090000000000002</v>
      </c>
      <c r="O483" s="728">
        <v>42073</v>
      </c>
      <c r="P483" s="727">
        <v>2312.96</v>
      </c>
      <c r="R483" s="728">
        <v>42074</v>
      </c>
      <c r="S483" s="727">
        <v>17635.39</v>
      </c>
      <c r="U483" s="728">
        <v>41695</v>
      </c>
      <c r="V483" s="727">
        <v>9699.35</v>
      </c>
      <c r="X483" s="728">
        <v>41696</v>
      </c>
      <c r="Y483" s="727">
        <v>20398.099999999999</v>
      </c>
      <c r="AA483" s="728">
        <v>41703</v>
      </c>
      <c r="AB483" s="727">
        <v>4391.25</v>
      </c>
      <c r="AD483" s="728">
        <v>41674</v>
      </c>
      <c r="AE483" s="727">
        <v>14008.47</v>
      </c>
      <c r="AG483" s="727">
        <v>40913</v>
      </c>
      <c r="AH483" s="727">
        <v>4.99</v>
      </c>
      <c r="AJ483" s="727">
        <v>40918</v>
      </c>
      <c r="AK483" s="727">
        <v>1.2669999999999999</v>
      </c>
      <c r="AM483" s="727">
        <v>40913</v>
      </c>
      <c r="AN483" s="727">
        <v>0.58250000000000002</v>
      </c>
      <c r="AP483" s="727">
        <v>40913</v>
      </c>
      <c r="AQ483" s="727">
        <v>5.1670000000000001E-2</v>
      </c>
      <c r="AS483" s="728">
        <v>42094</v>
      </c>
      <c r="AT483" s="727">
        <v>1183.57</v>
      </c>
      <c r="AV483" s="728">
        <v>42093</v>
      </c>
      <c r="AW483" s="727">
        <v>67.91</v>
      </c>
      <c r="BL483" s="728"/>
      <c r="BM483" s="728"/>
      <c r="BN483" s="728"/>
      <c r="BO483" s="728"/>
      <c r="BP483" s="728"/>
      <c r="BS483" s="728"/>
      <c r="BV483" s="728"/>
      <c r="BY483" s="728"/>
      <c r="CB483" s="728"/>
      <c r="CE483" s="728"/>
      <c r="CH483" s="728"/>
      <c r="CK483" s="728"/>
      <c r="CO483" s="728"/>
      <c r="CV483" s="728"/>
      <c r="CY483" s="728"/>
      <c r="DB483" s="728"/>
      <c r="DE483" s="728"/>
      <c r="DH483" s="728"/>
      <c r="DK483" s="728"/>
      <c r="DN483" s="728"/>
      <c r="DQ483" s="728"/>
      <c r="DT483" s="728"/>
      <c r="DW483" s="728"/>
      <c r="DZ483" s="728"/>
      <c r="EC483" s="728"/>
      <c r="EF483" s="728"/>
      <c r="EI483" s="728"/>
    </row>
    <row r="484" spans="1:139">
      <c r="A484" s="727">
        <f t="shared" si="9"/>
        <v>69.299999999999983</v>
      </c>
      <c r="B484" s="727">
        <f t="shared" si="10"/>
        <v>35.79999999999999</v>
      </c>
      <c r="C484" s="727">
        <f t="shared" si="11"/>
        <v>33.5</v>
      </c>
      <c r="E484" s="728">
        <v>42090</v>
      </c>
      <c r="F484" s="727">
        <v>1.615</v>
      </c>
      <c r="H484" s="728">
        <v>42094</v>
      </c>
      <c r="I484" s="727">
        <v>1.95</v>
      </c>
      <c r="K484" s="728">
        <v>42094</v>
      </c>
      <c r="L484" s="727">
        <v>2.3079999999999998</v>
      </c>
      <c r="O484" s="728">
        <v>42072</v>
      </c>
      <c r="P484" s="727">
        <v>2344.12</v>
      </c>
      <c r="R484" s="728">
        <v>42073</v>
      </c>
      <c r="S484" s="727">
        <v>17662.939999999999</v>
      </c>
      <c r="U484" s="728">
        <v>41694</v>
      </c>
      <c r="V484" s="727">
        <v>9708.94</v>
      </c>
      <c r="X484" s="728">
        <v>41695</v>
      </c>
      <c r="Y484" s="727">
        <v>20473.169999999998</v>
      </c>
      <c r="AA484" s="728">
        <v>41702</v>
      </c>
      <c r="AB484" s="727">
        <v>4395.8999999999996</v>
      </c>
      <c r="AD484" s="728">
        <v>41673</v>
      </c>
      <c r="AE484" s="727">
        <v>14619.13</v>
      </c>
      <c r="AG484" s="727">
        <v>40912</v>
      </c>
      <c r="AH484" s="727">
        <v>4.99</v>
      </c>
      <c r="AJ484" s="727">
        <v>40917</v>
      </c>
      <c r="AK484" s="727">
        <v>1.276</v>
      </c>
      <c r="AM484" s="727">
        <v>40912</v>
      </c>
      <c r="AN484" s="727">
        <v>0.58250000000000002</v>
      </c>
      <c r="AP484" s="727">
        <v>40912</v>
      </c>
      <c r="AQ484" s="727">
        <v>5.1670000000000001E-2</v>
      </c>
      <c r="AS484" s="728">
        <v>42093</v>
      </c>
      <c r="AT484" s="727">
        <v>1186.07</v>
      </c>
      <c r="AV484" s="728">
        <v>42090</v>
      </c>
      <c r="AW484" s="727">
        <v>67.36</v>
      </c>
      <c r="BL484" s="728"/>
      <c r="BM484" s="728"/>
      <c r="BN484" s="728"/>
      <c r="BO484" s="728"/>
      <c r="BP484" s="728"/>
      <c r="BS484" s="728"/>
      <c r="BV484" s="728"/>
      <c r="BY484" s="728"/>
      <c r="CB484" s="728"/>
      <c r="CE484" s="728"/>
      <c r="CH484" s="728"/>
      <c r="CK484" s="728"/>
      <c r="CO484" s="728"/>
      <c r="CV484" s="728"/>
      <c r="CY484" s="728"/>
      <c r="DB484" s="728"/>
      <c r="DE484" s="728"/>
      <c r="DH484" s="728"/>
      <c r="DK484" s="728"/>
      <c r="DN484" s="728"/>
      <c r="DQ484" s="728"/>
      <c r="DT484" s="728"/>
      <c r="DW484" s="728"/>
      <c r="DZ484" s="728"/>
      <c r="EC484" s="728"/>
      <c r="EF484" s="728"/>
      <c r="EI484" s="728"/>
    </row>
    <row r="485" spans="1:139">
      <c r="A485" s="727">
        <f t="shared" si="9"/>
        <v>67.200000000000017</v>
      </c>
      <c r="B485" s="727">
        <f t="shared" si="10"/>
        <v>34.500000000000021</v>
      </c>
      <c r="C485" s="727">
        <f t="shared" si="11"/>
        <v>32.699999999999996</v>
      </c>
      <c r="E485" s="728">
        <v>42089</v>
      </c>
      <c r="F485" s="727">
        <v>1.6259999999999999</v>
      </c>
      <c r="H485" s="728">
        <v>42093</v>
      </c>
      <c r="I485" s="727">
        <v>1.9529999999999998</v>
      </c>
      <c r="K485" s="728">
        <v>42093</v>
      </c>
      <c r="L485" s="727">
        <v>2.298</v>
      </c>
      <c r="O485" s="728">
        <v>42069</v>
      </c>
      <c r="P485" s="727">
        <v>2345.9299999999998</v>
      </c>
      <c r="R485" s="728">
        <v>42072</v>
      </c>
      <c r="S485" s="727">
        <v>17995.72</v>
      </c>
      <c r="U485" s="728">
        <v>41691</v>
      </c>
      <c r="V485" s="727">
        <v>9656.9500000000007</v>
      </c>
      <c r="X485" s="728">
        <v>41694</v>
      </c>
      <c r="Y485" s="727">
        <v>20477.5</v>
      </c>
      <c r="AA485" s="728">
        <v>41701</v>
      </c>
      <c r="AB485" s="727">
        <v>4290.87</v>
      </c>
      <c r="AD485" s="728">
        <v>41670</v>
      </c>
      <c r="AE485" s="727">
        <v>14914.53</v>
      </c>
      <c r="AG485" s="727">
        <v>40911</v>
      </c>
      <c r="AH485" s="727">
        <v>4.99</v>
      </c>
      <c r="AJ485" s="727">
        <v>40914</v>
      </c>
      <c r="AK485" s="727">
        <v>1.288</v>
      </c>
      <c r="AM485" s="727">
        <v>40911</v>
      </c>
      <c r="AN485" s="727">
        <v>0.58250000000000002</v>
      </c>
      <c r="AP485" s="727">
        <v>40911</v>
      </c>
      <c r="AQ485" s="727">
        <v>5.1670000000000001E-2</v>
      </c>
      <c r="AS485" s="728">
        <v>42090</v>
      </c>
      <c r="AT485" s="727">
        <v>1198.55</v>
      </c>
      <c r="AV485" s="728">
        <v>42089</v>
      </c>
      <c r="AW485" s="727">
        <v>69.48</v>
      </c>
      <c r="BL485" s="728"/>
      <c r="BM485" s="728"/>
      <c r="BN485" s="728"/>
      <c r="BO485" s="728"/>
      <c r="BP485" s="728"/>
      <c r="BS485" s="728"/>
      <c r="BV485" s="728"/>
      <c r="BY485" s="728"/>
      <c r="CB485" s="728"/>
      <c r="CE485" s="728"/>
      <c r="CH485" s="728"/>
      <c r="CK485" s="728"/>
      <c r="CO485" s="728"/>
      <c r="CV485" s="728"/>
      <c r="CY485" s="728"/>
      <c r="DB485" s="728"/>
      <c r="DE485" s="728"/>
      <c r="DH485" s="728"/>
      <c r="DK485" s="728"/>
      <c r="DN485" s="728"/>
      <c r="DQ485" s="728"/>
      <c r="DT485" s="728"/>
      <c r="DW485" s="728"/>
      <c r="DZ485" s="728"/>
      <c r="EC485" s="728"/>
      <c r="EF485" s="728"/>
      <c r="EI485" s="728"/>
    </row>
    <row r="486" spans="1:139">
      <c r="A486" s="727">
        <f t="shared" si="9"/>
        <v>68.900000000000006</v>
      </c>
      <c r="B486" s="727">
        <f t="shared" si="10"/>
        <v>35.300000000000018</v>
      </c>
      <c r="C486" s="727">
        <f t="shared" si="11"/>
        <v>33.599999999999987</v>
      </c>
      <c r="E486" s="728">
        <v>42088</v>
      </c>
      <c r="F486" s="727">
        <v>1.621</v>
      </c>
      <c r="H486" s="728">
        <v>42090</v>
      </c>
      <c r="I486" s="727">
        <v>1.9569999999999999</v>
      </c>
      <c r="K486" s="728">
        <v>42090</v>
      </c>
      <c r="L486" s="727">
        <v>2.31</v>
      </c>
      <c r="O486" s="728">
        <v>42068</v>
      </c>
      <c r="P486" s="727">
        <v>2355.75</v>
      </c>
      <c r="R486" s="728">
        <v>42069</v>
      </c>
      <c r="S486" s="727">
        <v>17856.78</v>
      </c>
      <c r="U486" s="728">
        <v>41690</v>
      </c>
      <c r="V486" s="727">
        <v>9618.85</v>
      </c>
      <c r="X486" s="728">
        <v>41691</v>
      </c>
      <c r="Y486" s="727">
        <v>20391.900000000001</v>
      </c>
      <c r="AA486" s="728">
        <v>41698</v>
      </c>
      <c r="AB486" s="727">
        <v>4408.08</v>
      </c>
      <c r="AD486" s="728">
        <v>41669</v>
      </c>
      <c r="AE486" s="727">
        <v>15007.06</v>
      </c>
      <c r="AG486" s="727">
        <v>40910</v>
      </c>
      <c r="AH486" s="727">
        <v>4.99</v>
      </c>
      <c r="AJ486" s="727">
        <v>40913</v>
      </c>
      <c r="AK486" s="727">
        <v>1.3029999999999999</v>
      </c>
      <c r="AS486" s="728">
        <v>42089</v>
      </c>
      <c r="AT486" s="727">
        <v>1204.81</v>
      </c>
      <c r="AV486" s="728">
        <v>42088</v>
      </c>
      <c r="AW486" s="727">
        <v>68.16</v>
      </c>
      <c r="BL486" s="728"/>
      <c r="BM486" s="728"/>
      <c r="BN486" s="728"/>
      <c r="BO486" s="728"/>
      <c r="BP486" s="728"/>
      <c r="BS486" s="728"/>
      <c r="BV486" s="728"/>
      <c r="BY486" s="728"/>
      <c r="CB486" s="728"/>
      <c r="CE486" s="728"/>
      <c r="CH486" s="728"/>
      <c r="CK486" s="728"/>
      <c r="CO486" s="728"/>
      <c r="CV486" s="728"/>
      <c r="CY486" s="728"/>
      <c r="DB486" s="728"/>
      <c r="DE486" s="728"/>
      <c r="DH486" s="728"/>
      <c r="DK486" s="728"/>
      <c r="DN486" s="728"/>
      <c r="DQ486" s="728"/>
      <c r="DT486" s="728"/>
      <c r="DW486" s="728"/>
      <c r="DZ486" s="728"/>
      <c r="EC486" s="728"/>
      <c r="EF486" s="728"/>
      <c r="EI486" s="728"/>
    </row>
    <row r="487" spans="1:139">
      <c r="A487" s="727">
        <f t="shared" si="9"/>
        <v>68.600000000000023</v>
      </c>
      <c r="B487" s="727">
        <f t="shared" si="10"/>
        <v>34.800000000000033</v>
      </c>
      <c r="C487" s="727">
        <f t="shared" si="11"/>
        <v>33.799999999999983</v>
      </c>
      <c r="E487" s="728">
        <v>42087</v>
      </c>
      <c r="F487" s="727">
        <v>1.615</v>
      </c>
      <c r="H487" s="728">
        <v>42089</v>
      </c>
      <c r="I487" s="727">
        <v>1.9529999999999998</v>
      </c>
      <c r="K487" s="728">
        <v>42089</v>
      </c>
      <c r="L487" s="727">
        <v>2.3010000000000002</v>
      </c>
      <c r="O487" s="728">
        <v>42067</v>
      </c>
      <c r="P487" s="727">
        <v>2338</v>
      </c>
      <c r="R487" s="728">
        <v>42068</v>
      </c>
      <c r="S487" s="727">
        <v>18135.72</v>
      </c>
      <c r="U487" s="728">
        <v>41689</v>
      </c>
      <c r="V487" s="727">
        <v>9660.0499999999993</v>
      </c>
      <c r="X487" s="728">
        <v>41690</v>
      </c>
      <c r="Y487" s="727">
        <v>20452.28</v>
      </c>
      <c r="AA487" s="728">
        <v>41697</v>
      </c>
      <c r="AB487" s="727">
        <v>4396.3900000000003</v>
      </c>
      <c r="AD487" s="728">
        <v>41668</v>
      </c>
      <c r="AE487" s="727">
        <v>15383.91</v>
      </c>
      <c r="AJ487" s="727">
        <v>40912</v>
      </c>
      <c r="AK487" s="727">
        <v>1.319</v>
      </c>
      <c r="AS487" s="728">
        <v>42088</v>
      </c>
      <c r="AT487" s="727">
        <v>1195.47</v>
      </c>
      <c r="AV487" s="728">
        <v>42087</v>
      </c>
      <c r="AW487" s="727">
        <v>67.59</v>
      </c>
      <c r="BL487" s="728"/>
      <c r="BM487" s="728"/>
      <c r="BN487" s="728"/>
      <c r="BO487" s="728"/>
      <c r="BP487" s="728"/>
      <c r="BS487" s="728"/>
      <c r="BV487" s="728"/>
      <c r="BY487" s="728"/>
      <c r="CB487" s="728"/>
      <c r="CE487" s="728"/>
      <c r="CH487" s="728"/>
      <c r="CK487" s="728"/>
      <c r="CO487" s="728"/>
      <c r="CV487" s="728"/>
      <c r="CY487" s="728"/>
      <c r="DB487" s="728"/>
      <c r="DE487" s="728"/>
      <c r="DH487" s="728"/>
      <c r="DK487" s="728"/>
      <c r="DN487" s="728"/>
      <c r="DQ487" s="728"/>
      <c r="DT487" s="728"/>
      <c r="DW487" s="728"/>
      <c r="DZ487" s="728"/>
      <c r="EC487" s="728"/>
      <c r="EF487" s="728"/>
      <c r="EI487" s="728"/>
    </row>
    <row r="488" spans="1:139">
      <c r="A488" s="727">
        <f t="shared" si="9"/>
        <v>60.200000000000031</v>
      </c>
      <c r="B488" s="727">
        <f t="shared" si="10"/>
        <v>33.300000000000018</v>
      </c>
      <c r="C488" s="727">
        <f t="shared" si="11"/>
        <v>26.900000000000013</v>
      </c>
      <c r="E488" s="728">
        <v>42086</v>
      </c>
      <c r="F488" s="727">
        <v>1.6379999999999999</v>
      </c>
      <c r="H488" s="728">
        <v>42088</v>
      </c>
      <c r="I488" s="727">
        <v>1.907</v>
      </c>
      <c r="K488" s="728">
        <v>42088</v>
      </c>
      <c r="L488" s="727">
        <v>2.2400000000000002</v>
      </c>
      <c r="O488" s="728">
        <v>42066</v>
      </c>
      <c r="P488" s="727">
        <v>2323.09</v>
      </c>
      <c r="R488" s="728">
        <v>42067</v>
      </c>
      <c r="S488" s="727">
        <v>18096.900000000001</v>
      </c>
      <c r="U488" s="728">
        <v>41688</v>
      </c>
      <c r="V488" s="727">
        <v>9659.7800000000007</v>
      </c>
      <c r="X488" s="728">
        <v>41689</v>
      </c>
      <c r="Y488" s="727">
        <v>20438.3</v>
      </c>
      <c r="AA488" s="728">
        <v>41696</v>
      </c>
      <c r="AB488" s="727">
        <v>4396.91</v>
      </c>
      <c r="AD488" s="728">
        <v>41667</v>
      </c>
      <c r="AE488" s="727">
        <v>14980.16</v>
      </c>
      <c r="AJ488" s="727">
        <v>40911</v>
      </c>
      <c r="AK488" s="727">
        <v>1.333</v>
      </c>
      <c r="AS488" s="728">
        <v>42087</v>
      </c>
      <c r="AT488" s="727">
        <v>1193.28</v>
      </c>
      <c r="AV488" s="728">
        <v>42086</v>
      </c>
      <c r="AW488" s="727">
        <v>68.430000000000007</v>
      </c>
      <c r="BL488" s="728"/>
      <c r="BM488" s="728"/>
      <c r="BN488" s="728"/>
      <c r="BO488" s="728"/>
      <c r="BP488" s="728"/>
      <c r="BS488" s="728"/>
      <c r="BV488" s="728"/>
      <c r="BY488" s="728"/>
      <c r="CB488" s="728"/>
      <c r="CE488" s="728"/>
      <c r="CH488" s="728"/>
      <c r="CK488" s="728"/>
      <c r="CO488" s="728"/>
      <c r="CV488" s="728"/>
      <c r="CY488" s="728"/>
      <c r="DB488" s="728"/>
      <c r="DE488" s="728"/>
      <c r="DH488" s="728"/>
      <c r="DK488" s="728"/>
      <c r="DN488" s="728"/>
      <c r="DQ488" s="728"/>
      <c r="DT488" s="728"/>
      <c r="DW488" s="728"/>
      <c r="DZ488" s="728"/>
      <c r="EC488" s="728"/>
      <c r="EF488" s="728"/>
      <c r="EI488" s="728"/>
    </row>
    <row r="489" spans="1:139">
      <c r="A489" s="727">
        <f t="shared" si="9"/>
        <v>65.500000000000028</v>
      </c>
      <c r="B489" s="727">
        <f t="shared" si="10"/>
        <v>33.800000000000011</v>
      </c>
      <c r="C489" s="727">
        <f t="shared" si="11"/>
        <v>31.700000000000017</v>
      </c>
      <c r="E489" s="728">
        <v>42083</v>
      </c>
      <c r="F489" s="727">
        <v>1.6179999999999999</v>
      </c>
      <c r="H489" s="728">
        <v>42087</v>
      </c>
      <c r="I489" s="727">
        <v>1.9350000000000001</v>
      </c>
      <c r="K489" s="728">
        <v>42087</v>
      </c>
      <c r="L489" s="727">
        <v>2.2730000000000001</v>
      </c>
      <c r="O489" s="728">
        <v>42065</v>
      </c>
      <c r="P489" s="727">
        <v>2358.25</v>
      </c>
      <c r="R489" s="728">
        <v>42066</v>
      </c>
      <c r="S489" s="727">
        <v>18203.37</v>
      </c>
      <c r="U489" s="728">
        <v>41687</v>
      </c>
      <c r="V489" s="727">
        <v>9656.76</v>
      </c>
      <c r="X489" s="728">
        <v>41688</v>
      </c>
      <c r="Y489" s="727">
        <v>20478.53</v>
      </c>
      <c r="AA489" s="728">
        <v>41695</v>
      </c>
      <c r="AB489" s="727">
        <v>4414.55</v>
      </c>
      <c r="AD489" s="728">
        <v>41666</v>
      </c>
      <c r="AE489" s="727">
        <v>15005.73</v>
      </c>
      <c r="AJ489" s="727">
        <v>40910</v>
      </c>
      <c r="AK489" s="727">
        <v>1.343</v>
      </c>
      <c r="AS489" s="728">
        <v>42086</v>
      </c>
      <c r="AT489" s="727">
        <v>1189.54</v>
      </c>
      <c r="AV489" s="728">
        <v>42083</v>
      </c>
      <c r="AW489" s="727">
        <v>68.05</v>
      </c>
      <c r="BL489" s="728"/>
      <c r="BM489" s="728"/>
      <c r="BN489" s="728"/>
      <c r="BO489" s="728"/>
      <c r="BP489" s="728"/>
      <c r="BS489" s="728"/>
      <c r="BV489" s="728"/>
      <c r="BY489" s="728"/>
      <c r="CB489" s="728"/>
      <c r="CE489" s="728"/>
      <c r="CH489" s="728"/>
      <c r="CK489" s="728"/>
      <c r="CO489" s="728"/>
      <c r="CV489" s="728"/>
      <c r="CY489" s="728"/>
      <c r="DB489" s="728"/>
      <c r="DE489" s="728"/>
      <c r="DH489" s="728"/>
      <c r="DK489" s="728"/>
      <c r="DN489" s="728"/>
      <c r="DQ489" s="728"/>
      <c r="DT489" s="728"/>
      <c r="DW489" s="728"/>
      <c r="DZ489" s="728"/>
      <c r="EC489" s="728"/>
      <c r="EF489" s="728"/>
      <c r="EI489" s="728"/>
    </row>
    <row r="490" spans="1:139">
      <c r="A490" s="727">
        <f t="shared" si="9"/>
        <v>66.100000000000009</v>
      </c>
      <c r="B490" s="727">
        <f t="shared" si="10"/>
        <v>34.299999999999997</v>
      </c>
      <c r="C490" s="727">
        <f t="shared" si="11"/>
        <v>31.800000000000004</v>
      </c>
      <c r="E490" s="728">
        <v>42082</v>
      </c>
      <c r="F490" s="727">
        <v>1.629</v>
      </c>
      <c r="H490" s="728">
        <v>42086</v>
      </c>
      <c r="I490" s="727">
        <v>1.9470000000000001</v>
      </c>
      <c r="K490" s="728">
        <v>42086</v>
      </c>
      <c r="L490" s="727">
        <v>2.29</v>
      </c>
      <c r="O490" s="728">
        <v>42062</v>
      </c>
      <c r="P490" s="727">
        <v>2367.1</v>
      </c>
      <c r="R490" s="728">
        <v>42065</v>
      </c>
      <c r="S490" s="727">
        <v>18288.63</v>
      </c>
      <c r="U490" s="728">
        <v>41684</v>
      </c>
      <c r="V490" s="727">
        <v>9662.4</v>
      </c>
      <c r="X490" s="728">
        <v>41687</v>
      </c>
      <c r="Y490" s="727">
        <v>20459.650000000001</v>
      </c>
      <c r="AA490" s="728">
        <v>41694</v>
      </c>
      <c r="AB490" s="727">
        <v>4419.13</v>
      </c>
      <c r="AD490" s="728">
        <v>41663</v>
      </c>
      <c r="AE490" s="727">
        <v>15391.56</v>
      </c>
      <c r="AS490" s="728">
        <v>42083</v>
      </c>
      <c r="AT490" s="727">
        <v>1182.54</v>
      </c>
      <c r="AV490" s="728">
        <v>42082</v>
      </c>
      <c r="AW490" s="727">
        <v>67.36</v>
      </c>
      <c r="BL490" s="728"/>
      <c r="BM490" s="728"/>
      <c r="BN490" s="728"/>
      <c r="BO490" s="728"/>
      <c r="BP490" s="728"/>
      <c r="BS490" s="728"/>
      <c r="BV490" s="728"/>
      <c r="BY490" s="728"/>
      <c r="CB490" s="728"/>
      <c r="CE490" s="728"/>
      <c r="CH490" s="728"/>
      <c r="CK490" s="728"/>
      <c r="CO490" s="728"/>
      <c r="CV490" s="728"/>
      <c r="CY490" s="728"/>
      <c r="DB490" s="728"/>
      <c r="DE490" s="728"/>
      <c r="DH490" s="728"/>
      <c r="DK490" s="728"/>
      <c r="DN490" s="728"/>
      <c r="DQ490" s="728"/>
      <c r="DT490" s="728"/>
      <c r="DW490" s="728"/>
      <c r="DZ490" s="728"/>
      <c r="EC490" s="728"/>
      <c r="EF490" s="728"/>
      <c r="EI490" s="728"/>
    </row>
    <row r="491" spans="1:139">
      <c r="A491" s="727">
        <f t="shared" si="9"/>
        <v>61.599999999999987</v>
      </c>
      <c r="B491" s="727">
        <f t="shared" si="10"/>
        <v>35.099999999999994</v>
      </c>
      <c r="C491" s="727">
        <f t="shared" si="11"/>
        <v>26.499999999999989</v>
      </c>
      <c r="E491" s="728">
        <v>42081</v>
      </c>
      <c r="F491" s="727">
        <v>1.643</v>
      </c>
      <c r="H491" s="728">
        <v>42083</v>
      </c>
      <c r="I491" s="727">
        <v>1.9079999999999999</v>
      </c>
      <c r="K491" s="728">
        <v>42083</v>
      </c>
      <c r="L491" s="727">
        <v>2.2589999999999999</v>
      </c>
      <c r="O491" s="728">
        <v>42061</v>
      </c>
      <c r="P491" s="727">
        <v>2361.0100000000002</v>
      </c>
      <c r="R491" s="728">
        <v>42062</v>
      </c>
      <c r="S491" s="727">
        <v>18132.7</v>
      </c>
      <c r="U491" s="728">
        <v>41683</v>
      </c>
      <c r="V491" s="727">
        <v>9596.77</v>
      </c>
      <c r="X491" s="728">
        <v>41684</v>
      </c>
      <c r="Y491" s="727">
        <v>20436.47</v>
      </c>
      <c r="AA491" s="728">
        <v>41691</v>
      </c>
      <c r="AB491" s="727">
        <v>4381.0600000000004</v>
      </c>
      <c r="AD491" s="728">
        <v>41662</v>
      </c>
      <c r="AE491" s="727">
        <v>15695.89</v>
      </c>
      <c r="AS491" s="728">
        <v>42082</v>
      </c>
      <c r="AT491" s="727">
        <v>1171.18</v>
      </c>
      <c r="AV491" s="728">
        <v>42081</v>
      </c>
      <c r="AW491" s="727">
        <v>68.48</v>
      </c>
      <c r="BL491" s="728"/>
      <c r="BM491" s="728"/>
      <c r="BN491" s="728"/>
      <c r="BO491" s="728"/>
      <c r="BP491" s="728"/>
      <c r="BS491" s="728"/>
      <c r="BV491" s="728"/>
      <c r="BY491" s="728"/>
      <c r="CB491" s="728"/>
      <c r="CE491" s="728"/>
      <c r="CH491" s="728"/>
      <c r="CK491" s="728"/>
      <c r="CO491" s="728"/>
      <c r="CV491" s="728"/>
      <c r="CY491" s="728"/>
      <c r="DB491" s="728"/>
      <c r="DE491" s="728"/>
      <c r="DH491" s="728"/>
      <c r="DK491" s="728"/>
      <c r="DN491" s="728"/>
      <c r="DQ491" s="728"/>
      <c r="DT491" s="728"/>
      <c r="DW491" s="728"/>
      <c r="DZ491" s="728"/>
      <c r="EC491" s="728"/>
      <c r="EF491" s="728"/>
      <c r="EI491" s="728"/>
    </row>
    <row r="492" spans="1:139">
      <c r="A492" s="727">
        <f t="shared" si="9"/>
        <v>66.40000000000002</v>
      </c>
      <c r="B492" s="727">
        <f t="shared" si="10"/>
        <v>35.400000000000006</v>
      </c>
      <c r="C492" s="727">
        <f t="shared" si="11"/>
        <v>31.000000000000007</v>
      </c>
      <c r="E492" s="728">
        <v>42080</v>
      </c>
      <c r="F492" s="727">
        <v>1.6579999999999999</v>
      </c>
      <c r="H492" s="728">
        <v>42082</v>
      </c>
      <c r="I492" s="727">
        <v>1.968</v>
      </c>
      <c r="K492" s="728">
        <v>42082</v>
      </c>
      <c r="L492" s="727">
        <v>2.3220000000000001</v>
      </c>
      <c r="O492" s="728">
        <v>42060</v>
      </c>
      <c r="P492" s="727">
        <v>2354.65</v>
      </c>
      <c r="R492" s="728">
        <v>42061</v>
      </c>
      <c r="S492" s="727">
        <v>18214.419999999998</v>
      </c>
      <c r="U492" s="728">
        <v>41682</v>
      </c>
      <c r="V492" s="727">
        <v>9540</v>
      </c>
      <c r="X492" s="728">
        <v>41683</v>
      </c>
      <c r="Y492" s="727">
        <v>20110.3</v>
      </c>
      <c r="AA492" s="728">
        <v>41690</v>
      </c>
      <c r="AB492" s="727">
        <v>4355.49</v>
      </c>
      <c r="AD492" s="728">
        <v>41661</v>
      </c>
      <c r="AE492" s="727">
        <v>15820.96</v>
      </c>
      <c r="AS492" s="728">
        <v>42081</v>
      </c>
      <c r="AT492" s="727">
        <v>1167.6099999999999</v>
      </c>
      <c r="AV492" s="728">
        <v>42080</v>
      </c>
      <c r="AW492" s="727">
        <v>66.44</v>
      </c>
      <c r="BL492" s="728"/>
      <c r="BM492" s="728"/>
      <c r="BN492" s="728"/>
      <c r="BO492" s="728"/>
      <c r="BP492" s="728"/>
      <c r="BS492" s="728"/>
      <c r="BV492" s="728"/>
      <c r="BY492" s="728"/>
      <c r="CB492" s="728"/>
      <c r="CE492" s="728"/>
      <c r="CH492" s="728"/>
      <c r="CK492" s="728"/>
      <c r="CO492" s="728"/>
      <c r="CV492" s="728"/>
      <c r="CY492" s="728"/>
      <c r="DB492" s="728"/>
      <c r="DE492" s="728"/>
      <c r="DH492" s="728"/>
      <c r="DK492" s="728"/>
      <c r="DN492" s="728"/>
      <c r="DQ492" s="728"/>
      <c r="DT492" s="728"/>
      <c r="DW492" s="728"/>
      <c r="DZ492" s="728"/>
      <c r="EC492" s="728"/>
      <c r="EF492" s="728"/>
      <c r="EI492" s="728"/>
    </row>
    <row r="493" spans="1:139">
      <c r="A493" s="727">
        <f t="shared" si="9"/>
        <v>76.499999999999972</v>
      </c>
      <c r="B493" s="727">
        <f t="shared" si="10"/>
        <v>36.999999999999964</v>
      </c>
      <c r="C493" s="727">
        <f t="shared" si="11"/>
        <v>39.5</v>
      </c>
      <c r="E493" s="728">
        <v>42079</v>
      </c>
      <c r="F493" s="727">
        <v>1.6600000000000001</v>
      </c>
      <c r="H493" s="728">
        <v>42081</v>
      </c>
      <c r="I493" s="727">
        <v>2.0550000000000002</v>
      </c>
      <c r="K493" s="728">
        <v>42081</v>
      </c>
      <c r="L493" s="727">
        <v>2.4249999999999998</v>
      </c>
      <c r="O493" s="728">
        <v>42059</v>
      </c>
      <c r="P493" s="727">
        <v>2363.61</v>
      </c>
      <c r="R493" s="728">
        <v>42060</v>
      </c>
      <c r="S493" s="727">
        <v>18224.57</v>
      </c>
      <c r="U493" s="728">
        <v>41681</v>
      </c>
      <c r="V493" s="727">
        <v>9478.77</v>
      </c>
      <c r="X493" s="728">
        <v>41682</v>
      </c>
      <c r="Y493" s="727">
        <v>20144.96</v>
      </c>
      <c r="AA493" s="728">
        <v>41689</v>
      </c>
      <c r="AB493" s="727">
        <v>4341.1000000000004</v>
      </c>
      <c r="AD493" s="728">
        <v>41660</v>
      </c>
      <c r="AE493" s="727">
        <v>15795.96</v>
      </c>
      <c r="AS493" s="728">
        <v>42080</v>
      </c>
      <c r="AT493" s="727">
        <v>1149.57</v>
      </c>
      <c r="AV493" s="728">
        <v>42079</v>
      </c>
      <c r="AW493" s="727">
        <v>66.930000000000007</v>
      </c>
      <c r="BL493" s="728"/>
      <c r="BM493" s="728"/>
      <c r="BN493" s="728"/>
      <c r="BO493" s="728"/>
      <c r="BP493" s="728"/>
      <c r="BS493" s="728"/>
      <c r="BV493" s="728"/>
      <c r="BY493" s="728"/>
      <c r="CB493" s="728"/>
      <c r="CE493" s="728"/>
      <c r="CH493" s="728"/>
      <c r="CK493" s="728"/>
      <c r="CO493" s="728"/>
      <c r="CV493" s="728"/>
      <c r="CY493" s="728"/>
      <c r="DB493" s="728"/>
      <c r="DE493" s="728"/>
      <c r="DH493" s="728"/>
      <c r="DK493" s="728"/>
      <c r="DN493" s="728"/>
      <c r="DQ493" s="728"/>
      <c r="DT493" s="728"/>
      <c r="DW493" s="728"/>
      <c r="DZ493" s="728"/>
      <c r="EC493" s="728"/>
      <c r="EF493" s="728"/>
      <c r="EI493" s="728"/>
    </row>
    <row r="494" spans="1:139">
      <c r="A494" s="727">
        <f t="shared" si="9"/>
        <v>78.400000000000006</v>
      </c>
      <c r="B494" s="727">
        <f t="shared" si="10"/>
        <v>35.999999999999986</v>
      </c>
      <c r="C494" s="727">
        <f t="shared" si="11"/>
        <v>42.400000000000013</v>
      </c>
      <c r="E494" s="728">
        <v>42076</v>
      </c>
      <c r="F494" s="727">
        <v>1.659</v>
      </c>
      <c r="H494" s="728">
        <v>42080</v>
      </c>
      <c r="I494" s="727">
        <v>2.0830000000000002</v>
      </c>
      <c r="K494" s="728">
        <v>42080</v>
      </c>
      <c r="L494" s="727">
        <v>2.4430000000000001</v>
      </c>
      <c r="O494" s="728">
        <v>42058</v>
      </c>
      <c r="P494" s="727">
        <v>2365.58</v>
      </c>
      <c r="R494" s="728">
        <v>42059</v>
      </c>
      <c r="S494" s="727">
        <v>18209.189999999999</v>
      </c>
      <c r="U494" s="728">
        <v>41680</v>
      </c>
      <c r="V494" s="727">
        <v>9289.86</v>
      </c>
      <c r="X494" s="728">
        <v>41681</v>
      </c>
      <c r="Y494" s="727">
        <v>19887.39</v>
      </c>
      <c r="AA494" s="728">
        <v>41688</v>
      </c>
      <c r="AB494" s="727">
        <v>4330.71</v>
      </c>
      <c r="AD494" s="728">
        <v>41659</v>
      </c>
      <c r="AE494" s="727">
        <v>15641.68</v>
      </c>
      <c r="AS494" s="728">
        <v>42079</v>
      </c>
      <c r="AT494" s="727">
        <v>1154.81</v>
      </c>
      <c r="AV494" s="728">
        <v>42076</v>
      </c>
      <c r="AW494" s="727">
        <v>67.12</v>
      </c>
      <c r="BL494" s="728"/>
      <c r="BM494" s="728"/>
      <c r="BN494" s="728"/>
      <c r="BO494" s="728"/>
      <c r="BP494" s="728"/>
      <c r="BS494" s="728"/>
      <c r="BV494" s="728"/>
      <c r="BY494" s="728"/>
      <c r="CB494" s="728"/>
      <c r="CE494" s="728"/>
      <c r="CH494" s="728"/>
      <c r="CK494" s="728"/>
      <c r="CO494" s="728"/>
      <c r="CV494" s="728"/>
      <c r="CY494" s="728"/>
      <c r="DB494" s="728"/>
      <c r="DE494" s="728"/>
      <c r="DH494" s="728"/>
      <c r="DK494" s="728"/>
      <c r="DN494" s="728"/>
      <c r="DQ494" s="728"/>
      <c r="DT494" s="728"/>
      <c r="DW494" s="728"/>
      <c r="DZ494" s="728"/>
      <c r="EC494" s="728"/>
      <c r="EF494" s="728"/>
      <c r="EI494" s="728"/>
    </row>
    <row r="495" spans="1:139">
      <c r="A495" s="727">
        <f t="shared" si="9"/>
        <v>79.800000000000011</v>
      </c>
      <c r="B495" s="727">
        <f t="shared" si="10"/>
        <v>36.100000000000023</v>
      </c>
      <c r="C495" s="727">
        <f t="shared" si="11"/>
        <v>43.699999999999982</v>
      </c>
      <c r="E495" s="728">
        <v>42075</v>
      </c>
      <c r="F495" s="727">
        <v>1.6280000000000001</v>
      </c>
      <c r="H495" s="728">
        <v>42079</v>
      </c>
      <c r="I495" s="727">
        <v>2.0649999999999999</v>
      </c>
      <c r="K495" s="728">
        <v>42079</v>
      </c>
      <c r="L495" s="727">
        <v>2.4260000000000002</v>
      </c>
      <c r="O495" s="728">
        <v>42055</v>
      </c>
      <c r="P495" s="727">
        <v>2348.94</v>
      </c>
      <c r="R495" s="728">
        <v>42058</v>
      </c>
      <c r="S495" s="727">
        <v>18116.84</v>
      </c>
      <c r="U495" s="728">
        <v>41677</v>
      </c>
      <c r="V495" s="727">
        <v>9301.92</v>
      </c>
      <c r="X495" s="728">
        <v>41680</v>
      </c>
      <c r="Y495" s="727">
        <v>19682.82</v>
      </c>
      <c r="AA495" s="728">
        <v>41687</v>
      </c>
      <c r="AB495" s="727">
        <v>4335.17</v>
      </c>
      <c r="AD495" s="728">
        <v>41656</v>
      </c>
      <c r="AE495" s="727">
        <v>15734.46</v>
      </c>
      <c r="AS495" s="728">
        <v>42076</v>
      </c>
      <c r="AT495" s="727">
        <v>1158.48</v>
      </c>
      <c r="AV495" s="728">
        <v>42075</v>
      </c>
      <c r="AW495" s="727">
        <v>68.5</v>
      </c>
      <c r="BL495" s="728"/>
      <c r="BM495" s="728"/>
      <c r="BN495" s="728"/>
      <c r="BO495" s="728"/>
      <c r="BP495" s="728"/>
      <c r="BS495" s="728"/>
      <c r="BV495" s="728"/>
      <c r="BY495" s="728"/>
      <c r="CB495" s="728"/>
      <c r="CE495" s="728"/>
      <c r="CH495" s="728"/>
      <c r="CK495" s="728"/>
      <c r="CO495" s="728"/>
      <c r="CV495" s="728"/>
      <c r="CY495" s="728"/>
      <c r="DB495" s="728"/>
      <c r="DE495" s="728"/>
      <c r="DH495" s="728"/>
      <c r="DK495" s="728"/>
      <c r="DN495" s="728"/>
      <c r="DQ495" s="728"/>
      <c r="DT495" s="728"/>
      <c r="DW495" s="728"/>
      <c r="DZ495" s="728"/>
      <c r="EC495" s="728"/>
      <c r="EF495" s="728"/>
      <c r="EI495" s="728"/>
    </row>
    <row r="496" spans="1:139">
      <c r="A496" s="727">
        <f t="shared" si="9"/>
        <v>80.399999999999977</v>
      </c>
      <c r="B496" s="727">
        <f t="shared" si="10"/>
        <v>36.399999999999991</v>
      </c>
      <c r="C496" s="727">
        <f t="shared" si="11"/>
        <v>43.999999999999993</v>
      </c>
      <c r="E496" s="728">
        <v>42074</v>
      </c>
      <c r="F496" s="727">
        <v>1.653</v>
      </c>
      <c r="H496" s="728">
        <v>42076</v>
      </c>
      <c r="I496" s="727">
        <v>2.093</v>
      </c>
      <c r="K496" s="728">
        <v>42076</v>
      </c>
      <c r="L496" s="727">
        <v>2.4569999999999999</v>
      </c>
      <c r="O496" s="728">
        <v>42054</v>
      </c>
      <c r="P496" s="727">
        <v>2348.06</v>
      </c>
      <c r="R496" s="728">
        <v>42055</v>
      </c>
      <c r="S496" s="727">
        <v>18140.439999999999</v>
      </c>
      <c r="U496" s="728">
        <v>41676</v>
      </c>
      <c r="V496" s="727">
        <v>9256.58</v>
      </c>
      <c r="X496" s="728">
        <v>41677</v>
      </c>
      <c r="Y496" s="727">
        <v>19692.080000000002</v>
      </c>
      <c r="AA496" s="728">
        <v>41684</v>
      </c>
      <c r="AB496" s="727">
        <v>4340.1400000000003</v>
      </c>
      <c r="AD496" s="728">
        <v>41655</v>
      </c>
      <c r="AE496" s="727">
        <v>15747.2</v>
      </c>
      <c r="AS496" s="728">
        <v>42075</v>
      </c>
      <c r="AT496" s="727">
        <v>1153.73</v>
      </c>
      <c r="AV496" s="728">
        <v>42074</v>
      </c>
      <c r="AW496" s="727">
        <v>68.739999999999995</v>
      </c>
      <c r="BL496" s="728"/>
      <c r="BM496" s="728"/>
      <c r="BN496" s="728"/>
      <c r="BO496" s="728"/>
      <c r="BP496" s="728"/>
      <c r="BS496" s="728"/>
      <c r="BV496" s="728"/>
      <c r="BY496" s="728"/>
      <c r="CB496" s="728"/>
      <c r="CE496" s="728"/>
      <c r="CH496" s="728"/>
      <c r="CK496" s="728"/>
      <c r="CO496" s="728"/>
      <c r="CV496" s="728"/>
      <c r="CY496" s="728"/>
      <c r="DB496" s="728"/>
      <c r="DE496" s="728"/>
      <c r="DH496" s="728"/>
      <c r="DK496" s="728"/>
      <c r="DN496" s="728"/>
      <c r="DQ496" s="728"/>
      <c r="DT496" s="728"/>
      <c r="DW496" s="728"/>
      <c r="DZ496" s="728"/>
      <c r="EC496" s="728"/>
      <c r="EF496" s="728"/>
      <c r="EI496" s="728"/>
    </row>
    <row r="497" spans="1:139">
      <c r="A497" s="727">
        <f t="shared" si="9"/>
        <v>72.599999999999994</v>
      </c>
      <c r="B497" s="727">
        <f t="shared" si="10"/>
        <v>34.600000000000009</v>
      </c>
      <c r="C497" s="727">
        <f t="shared" si="11"/>
        <v>37.999999999999986</v>
      </c>
      <c r="E497" s="728">
        <v>42073</v>
      </c>
      <c r="F497" s="727">
        <v>1.6800000000000002</v>
      </c>
      <c r="H497" s="728">
        <v>42075</v>
      </c>
      <c r="I497" s="727">
        <v>2.06</v>
      </c>
      <c r="K497" s="728">
        <v>42075</v>
      </c>
      <c r="L497" s="727">
        <v>2.4060000000000001</v>
      </c>
      <c r="O497" s="728">
        <v>42053</v>
      </c>
      <c r="P497" s="727">
        <v>2346.71</v>
      </c>
      <c r="R497" s="728">
        <v>42054</v>
      </c>
      <c r="S497" s="727">
        <v>17985.77</v>
      </c>
      <c r="U497" s="728">
        <v>41675</v>
      </c>
      <c r="V497" s="727">
        <v>9116.32</v>
      </c>
      <c r="X497" s="728">
        <v>41676</v>
      </c>
      <c r="Y497" s="727">
        <v>19504.240000000002</v>
      </c>
      <c r="AA497" s="728">
        <v>41683</v>
      </c>
      <c r="AB497" s="727">
        <v>4312.8</v>
      </c>
      <c r="AD497" s="728">
        <v>41654</v>
      </c>
      <c r="AE497" s="727">
        <v>15808.73</v>
      </c>
      <c r="AS497" s="728">
        <v>42074</v>
      </c>
      <c r="AT497" s="727">
        <v>1155.31</v>
      </c>
      <c r="AV497" s="728">
        <v>42073</v>
      </c>
      <c r="AW497" s="727">
        <v>68.17</v>
      </c>
      <c r="BL497" s="728"/>
      <c r="BM497" s="728"/>
      <c r="BN497" s="728"/>
      <c r="BO497" s="728"/>
      <c r="BP497" s="728"/>
      <c r="BS497" s="728"/>
      <c r="BV497" s="728"/>
      <c r="BY497" s="728"/>
      <c r="CB497" s="728"/>
      <c r="CE497" s="728"/>
      <c r="CH497" s="728"/>
      <c r="CK497" s="728"/>
      <c r="CO497" s="728"/>
      <c r="CV497" s="728"/>
      <c r="CY497" s="728"/>
      <c r="DB497" s="728"/>
      <c r="DE497" s="728"/>
      <c r="DH497" s="728"/>
      <c r="DK497" s="728"/>
      <c r="DN497" s="728"/>
      <c r="DQ497" s="728"/>
      <c r="DT497" s="728"/>
      <c r="DW497" s="728"/>
      <c r="DZ497" s="728"/>
      <c r="EC497" s="728"/>
      <c r="EF497" s="728"/>
      <c r="EI497" s="728"/>
    </row>
    <row r="498" spans="1:139">
      <c r="A498" s="727">
        <f t="shared" si="9"/>
        <v>73.900000000000006</v>
      </c>
      <c r="B498" s="727">
        <f t="shared" si="10"/>
        <v>35.700000000000017</v>
      </c>
      <c r="C498" s="727">
        <f t="shared" si="11"/>
        <v>38.199999999999989</v>
      </c>
      <c r="E498" s="728">
        <v>42072</v>
      </c>
      <c r="F498" s="727">
        <v>1.6830000000000001</v>
      </c>
      <c r="H498" s="728">
        <v>42074</v>
      </c>
      <c r="I498" s="727">
        <v>2.0649999999999999</v>
      </c>
      <c r="K498" s="728">
        <v>42074</v>
      </c>
      <c r="L498" s="727">
        <v>2.4220000000000002</v>
      </c>
      <c r="O498" s="728">
        <v>42052</v>
      </c>
      <c r="P498" s="727">
        <v>2360.31</v>
      </c>
      <c r="R498" s="728">
        <v>42053</v>
      </c>
      <c r="S498" s="727">
        <v>18029.849999999999</v>
      </c>
      <c r="U498" s="728">
        <v>41674</v>
      </c>
      <c r="V498" s="727">
        <v>9127.91</v>
      </c>
      <c r="X498" s="728">
        <v>41675</v>
      </c>
      <c r="Y498" s="727">
        <v>19069.62</v>
      </c>
      <c r="AA498" s="728">
        <v>41682</v>
      </c>
      <c r="AB498" s="727">
        <v>4305.5</v>
      </c>
      <c r="AD498" s="728">
        <v>41653</v>
      </c>
      <c r="AE498" s="727">
        <v>15422.4</v>
      </c>
      <c r="AS498" s="728">
        <v>42073</v>
      </c>
      <c r="AT498" s="727">
        <v>1161.8399999999999</v>
      </c>
      <c r="AV498" s="728">
        <v>42072</v>
      </c>
      <c r="AW498" s="727">
        <v>69.5</v>
      </c>
      <c r="BL498" s="728"/>
      <c r="BM498" s="728"/>
      <c r="BN498" s="728"/>
      <c r="BO498" s="728"/>
      <c r="BP498" s="728"/>
      <c r="BS498" s="728"/>
      <c r="BV498" s="728"/>
      <c r="BY498" s="728"/>
      <c r="CB498" s="728"/>
      <c r="CE498" s="728"/>
      <c r="CH498" s="728"/>
      <c r="CK498" s="728"/>
      <c r="CO498" s="728"/>
      <c r="CV498" s="728"/>
      <c r="CY498" s="728"/>
      <c r="DB498" s="728"/>
      <c r="DE498" s="728"/>
      <c r="DH498" s="728"/>
      <c r="DK498" s="728"/>
      <c r="DN498" s="728"/>
      <c r="DQ498" s="728"/>
      <c r="DT498" s="728"/>
      <c r="DW498" s="728"/>
      <c r="DZ498" s="728"/>
      <c r="EC498" s="728"/>
      <c r="EF498" s="728"/>
      <c r="EI498" s="728"/>
    </row>
    <row r="499" spans="1:139">
      <c r="A499" s="727">
        <f t="shared" si="9"/>
        <v>74.900000000000006</v>
      </c>
      <c r="B499" s="727">
        <f t="shared" si="10"/>
        <v>34.20000000000001</v>
      </c>
      <c r="C499" s="727">
        <f t="shared" si="11"/>
        <v>40.700000000000003</v>
      </c>
      <c r="E499" s="728">
        <v>42069</v>
      </c>
      <c r="F499" s="727">
        <v>1.726</v>
      </c>
      <c r="H499" s="728">
        <v>42073</v>
      </c>
      <c r="I499" s="727">
        <v>2.133</v>
      </c>
      <c r="K499" s="728">
        <v>42073</v>
      </c>
      <c r="L499" s="727">
        <v>2.4750000000000001</v>
      </c>
      <c r="O499" s="728">
        <v>42051</v>
      </c>
      <c r="P499" s="727">
        <v>2362</v>
      </c>
      <c r="R499" s="728">
        <v>42052</v>
      </c>
      <c r="S499" s="727">
        <v>18047.580000000002</v>
      </c>
      <c r="U499" s="728">
        <v>41673</v>
      </c>
      <c r="V499" s="727">
        <v>9186.52</v>
      </c>
      <c r="X499" s="728">
        <v>41674</v>
      </c>
      <c r="Y499" s="727">
        <v>19019.71</v>
      </c>
      <c r="AA499" s="728">
        <v>41681</v>
      </c>
      <c r="AB499" s="727">
        <v>4283.32</v>
      </c>
      <c r="AD499" s="728">
        <v>41649</v>
      </c>
      <c r="AE499" s="727">
        <v>15912.06</v>
      </c>
      <c r="AS499" s="728">
        <v>42072</v>
      </c>
      <c r="AT499" s="727">
        <v>1167.21</v>
      </c>
      <c r="AV499" s="728">
        <v>42069</v>
      </c>
      <c r="AW499" s="727">
        <v>70.25</v>
      </c>
      <c r="BL499" s="728"/>
      <c r="BM499" s="728"/>
      <c r="BN499" s="728"/>
      <c r="BO499" s="728"/>
      <c r="BP499" s="728"/>
      <c r="BS499" s="728"/>
      <c r="BV499" s="728"/>
      <c r="BY499" s="728"/>
      <c r="CB499" s="728"/>
      <c r="CE499" s="728"/>
      <c r="CH499" s="728"/>
      <c r="CK499" s="728"/>
      <c r="CO499" s="728"/>
      <c r="CV499" s="728"/>
      <c r="CY499" s="728"/>
      <c r="DB499" s="728"/>
      <c r="DE499" s="728"/>
      <c r="DH499" s="728"/>
      <c r="DK499" s="728"/>
      <c r="DN499" s="728"/>
      <c r="DQ499" s="728"/>
      <c r="DT499" s="728"/>
      <c r="DW499" s="728"/>
      <c r="DZ499" s="728"/>
      <c r="EC499" s="728"/>
      <c r="EF499" s="728"/>
      <c r="EI499" s="728"/>
    </row>
    <row r="500" spans="1:139">
      <c r="A500" s="727">
        <f t="shared" si="9"/>
        <v>84.399999999999991</v>
      </c>
      <c r="B500" s="727">
        <f t="shared" si="10"/>
        <v>33.400000000000006</v>
      </c>
      <c r="C500" s="727">
        <f t="shared" si="11"/>
        <v>50.999999999999979</v>
      </c>
      <c r="E500" s="728">
        <v>42068</v>
      </c>
      <c r="F500" s="727">
        <v>1.6240000000000001</v>
      </c>
      <c r="H500" s="728">
        <v>42072</v>
      </c>
      <c r="I500" s="727">
        <v>2.1339999999999999</v>
      </c>
      <c r="K500" s="728">
        <v>42072</v>
      </c>
      <c r="L500" s="727">
        <v>2.468</v>
      </c>
      <c r="O500" s="728">
        <v>42048</v>
      </c>
      <c r="P500" s="727">
        <v>2346.9499999999998</v>
      </c>
      <c r="R500" s="728">
        <v>42048</v>
      </c>
      <c r="S500" s="727">
        <v>18019.349999999999</v>
      </c>
      <c r="U500" s="728">
        <v>41670</v>
      </c>
      <c r="V500" s="727">
        <v>9306.48</v>
      </c>
      <c r="X500" s="728">
        <v>41673</v>
      </c>
      <c r="Y500" s="727">
        <v>18907.16</v>
      </c>
      <c r="AA500" s="728">
        <v>41680</v>
      </c>
      <c r="AB500" s="727">
        <v>4237.13</v>
      </c>
      <c r="AD500" s="728">
        <v>41648</v>
      </c>
      <c r="AE500" s="727">
        <v>15880.33</v>
      </c>
      <c r="AS500" s="728">
        <v>42069</v>
      </c>
      <c r="AT500" s="727">
        <v>1167.29</v>
      </c>
      <c r="AV500" s="728">
        <v>42068</v>
      </c>
      <c r="AW500" s="727">
        <v>70.95</v>
      </c>
      <c r="BL500" s="728"/>
      <c r="BM500" s="728"/>
      <c r="BN500" s="728"/>
      <c r="BO500" s="728"/>
      <c r="BP500" s="728"/>
      <c r="BS500" s="728"/>
      <c r="BV500" s="728"/>
      <c r="BY500" s="728"/>
      <c r="CB500" s="728"/>
      <c r="CE500" s="728"/>
      <c r="CH500" s="728"/>
      <c r="CK500" s="728"/>
      <c r="CO500" s="728"/>
      <c r="CV500" s="728"/>
      <c r="CY500" s="728"/>
      <c r="DB500" s="728"/>
      <c r="DE500" s="728"/>
      <c r="DH500" s="728"/>
      <c r="DK500" s="728"/>
      <c r="DN500" s="728"/>
      <c r="DQ500" s="728"/>
      <c r="DT500" s="728"/>
      <c r="DW500" s="728"/>
      <c r="DZ500" s="728"/>
      <c r="EC500" s="728"/>
      <c r="EF500" s="728"/>
      <c r="EI500" s="728"/>
    </row>
    <row r="501" spans="1:139">
      <c r="A501" s="727">
        <f t="shared" si="9"/>
        <v>82.899999999999991</v>
      </c>
      <c r="B501" s="727">
        <f t="shared" si="10"/>
        <v>28.500000000000014</v>
      </c>
      <c r="C501" s="727">
        <f t="shared" si="11"/>
        <v>54.399999999999984</v>
      </c>
      <c r="E501" s="728">
        <v>42067</v>
      </c>
      <c r="F501" s="727">
        <v>1.631</v>
      </c>
      <c r="H501" s="728">
        <v>42069</v>
      </c>
      <c r="I501" s="727">
        <v>2.1749999999999998</v>
      </c>
      <c r="K501" s="728">
        <v>42069</v>
      </c>
      <c r="L501" s="727">
        <v>2.46</v>
      </c>
      <c r="O501" s="728">
        <v>42047</v>
      </c>
      <c r="P501" s="727">
        <v>2338.37</v>
      </c>
      <c r="R501" s="728">
        <v>42047</v>
      </c>
      <c r="S501" s="727">
        <v>17972.38</v>
      </c>
      <c r="U501" s="728">
        <v>41669</v>
      </c>
      <c r="V501" s="727">
        <v>9373.48</v>
      </c>
      <c r="X501" s="728">
        <v>41670</v>
      </c>
      <c r="Y501" s="727">
        <v>19418.34</v>
      </c>
      <c r="AA501" s="728">
        <v>41677</v>
      </c>
      <c r="AB501" s="727">
        <v>4228.18</v>
      </c>
      <c r="AD501" s="728">
        <v>41647</v>
      </c>
      <c r="AE501" s="727">
        <v>16121.45</v>
      </c>
      <c r="AS501" s="728">
        <v>42068</v>
      </c>
      <c r="AT501" s="727">
        <v>1198.4000000000001</v>
      </c>
      <c r="AV501" s="728">
        <v>42067</v>
      </c>
      <c r="AW501" s="727">
        <v>71.75</v>
      </c>
      <c r="BL501" s="728"/>
      <c r="BM501" s="728"/>
      <c r="BN501" s="728"/>
      <c r="BO501" s="728"/>
      <c r="BP501" s="728"/>
      <c r="BS501" s="728"/>
      <c r="BV501" s="728"/>
      <c r="BY501" s="728"/>
      <c r="CB501" s="728"/>
      <c r="CE501" s="728"/>
      <c r="CH501" s="728"/>
      <c r="CK501" s="728"/>
      <c r="CO501" s="728"/>
      <c r="CV501" s="728"/>
      <c r="CY501" s="728"/>
      <c r="DB501" s="728"/>
      <c r="DE501" s="728"/>
      <c r="DH501" s="728"/>
      <c r="DK501" s="728"/>
      <c r="DN501" s="728"/>
      <c r="DQ501" s="728"/>
      <c r="DT501" s="728"/>
      <c r="DW501" s="728"/>
      <c r="DZ501" s="728"/>
      <c r="EC501" s="728"/>
      <c r="EF501" s="728"/>
      <c r="EI501" s="728"/>
    </row>
    <row r="502" spans="1:139">
      <c r="A502" s="727">
        <f t="shared" si="9"/>
        <v>66.5</v>
      </c>
      <c r="B502" s="727">
        <f t="shared" si="10"/>
        <v>30.399999999999984</v>
      </c>
      <c r="C502" s="727">
        <f t="shared" si="11"/>
        <v>36.100000000000023</v>
      </c>
      <c r="E502" s="728">
        <v>42066</v>
      </c>
      <c r="F502" s="727">
        <v>1.63</v>
      </c>
      <c r="H502" s="728">
        <v>42068</v>
      </c>
      <c r="I502" s="727">
        <v>1.9910000000000001</v>
      </c>
      <c r="K502" s="728">
        <v>42068</v>
      </c>
      <c r="L502" s="727">
        <v>2.2949999999999999</v>
      </c>
      <c r="O502" s="728">
        <v>42046</v>
      </c>
      <c r="P502" s="727">
        <v>2323.5</v>
      </c>
      <c r="R502" s="728">
        <v>42046</v>
      </c>
      <c r="S502" s="727">
        <v>17862.14</v>
      </c>
      <c r="U502" s="728">
        <v>41668</v>
      </c>
      <c r="V502" s="727">
        <v>9336.73</v>
      </c>
      <c r="X502" s="728">
        <v>41669</v>
      </c>
      <c r="Y502" s="727">
        <v>19411.55</v>
      </c>
      <c r="AA502" s="728">
        <v>41676</v>
      </c>
      <c r="AB502" s="727">
        <v>4188.1000000000004</v>
      </c>
      <c r="AD502" s="728">
        <v>41646</v>
      </c>
      <c r="AE502" s="727">
        <v>15814.37</v>
      </c>
      <c r="AS502" s="728">
        <v>42067</v>
      </c>
      <c r="AT502" s="727">
        <v>1200.3399999999999</v>
      </c>
      <c r="AV502" s="728">
        <v>42066</v>
      </c>
      <c r="AW502" s="727">
        <v>72.680000000000007</v>
      </c>
      <c r="BL502" s="728"/>
      <c r="BM502" s="728"/>
      <c r="BN502" s="728"/>
      <c r="BO502" s="728"/>
      <c r="BP502" s="728"/>
      <c r="BS502" s="728"/>
      <c r="BV502" s="728"/>
      <c r="BY502" s="728"/>
      <c r="CB502" s="728"/>
      <c r="CE502" s="728"/>
      <c r="CH502" s="728"/>
      <c r="CK502" s="728"/>
      <c r="CO502" s="728"/>
      <c r="CV502" s="728"/>
      <c r="CY502" s="728"/>
      <c r="DB502" s="728"/>
      <c r="DE502" s="728"/>
      <c r="DH502" s="728"/>
      <c r="DK502" s="728"/>
      <c r="DN502" s="728"/>
      <c r="DQ502" s="728"/>
      <c r="DT502" s="728"/>
      <c r="DW502" s="728"/>
      <c r="DZ502" s="728"/>
      <c r="EC502" s="728"/>
      <c r="EF502" s="728"/>
      <c r="EI502" s="728"/>
    </row>
    <row r="503" spans="1:139">
      <c r="A503" s="727">
        <f t="shared" si="9"/>
        <v>66.800000000000011</v>
      </c>
      <c r="B503" s="727">
        <f t="shared" si="10"/>
        <v>28.6</v>
      </c>
      <c r="C503" s="727">
        <f t="shared" si="11"/>
        <v>38.20000000000001</v>
      </c>
      <c r="E503" s="728">
        <v>42065</v>
      </c>
      <c r="F503" s="727">
        <v>1.6019999999999999</v>
      </c>
      <c r="H503" s="728">
        <v>42067</v>
      </c>
      <c r="I503" s="727">
        <v>1.984</v>
      </c>
      <c r="K503" s="728">
        <v>42067</v>
      </c>
      <c r="L503" s="727">
        <v>2.27</v>
      </c>
      <c r="O503" s="728">
        <v>42045</v>
      </c>
      <c r="P503" s="727">
        <v>2340.12</v>
      </c>
      <c r="R503" s="728">
        <v>42045</v>
      </c>
      <c r="S503" s="727">
        <v>17868.759999999998</v>
      </c>
      <c r="U503" s="728">
        <v>41667</v>
      </c>
      <c r="V503" s="727">
        <v>9406.91</v>
      </c>
      <c r="X503" s="728">
        <v>41668</v>
      </c>
      <c r="Y503" s="727">
        <v>19337.419999999998</v>
      </c>
      <c r="AA503" s="728">
        <v>41675</v>
      </c>
      <c r="AB503" s="727">
        <v>4117.79</v>
      </c>
      <c r="AD503" s="728">
        <v>41645</v>
      </c>
      <c r="AE503" s="727">
        <v>15908.88</v>
      </c>
      <c r="AS503" s="728">
        <v>42066</v>
      </c>
      <c r="AT503" s="727">
        <v>1203.74</v>
      </c>
      <c r="AV503" s="728">
        <v>42065</v>
      </c>
      <c r="AW503" s="727">
        <v>71.569999999999993</v>
      </c>
      <c r="BL503" s="728"/>
      <c r="BM503" s="728"/>
      <c r="BN503" s="728"/>
      <c r="BO503" s="728"/>
      <c r="BP503" s="728"/>
      <c r="BS503" s="728"/>
      <c r="BV503" s="728"/>
      <c r="BY503" s="728"/>
      <c r="CB503" s="728"/>
      <c r="CE503" s="728"/>
      <c r="CH503" s="728"/>
      <c r="CK503" s="728"/>
      <c r="CO503" s="728"/>
      <c r="CV503" s="728"/>
      <c r="CY503" s="728"/>
      <c r="DB503" s="728"/>
      <c r="DE503" s="728"/>
      <c r="DH503" s="728"/>
      <c r="DK503" s="728"/>
      <c r="DN503" s="728"/>
      <c r="DQ503" s="728"/>
      <c r="DT503" s="728"/>
      <c r="DW503" s="728"/>
      <c r="DZ503" s="728"/>
      <c r="EC503" s="728"/>
      <c r="EF503" s="728"/>
      <c r="EI503" s="728"/>
    </row>
    <row r="504" spans="1:139">
      <c r="A504" s="727">
        <f t="shared" si="9"/>
        <v>59.399999999999984</v>
      </c>
      <c r="B504" s="727">
        <f t="shared" si="10"/>
        <v>25.199999999999978</v>
      </c>
      <c r="C504" s="727">
        <f t="shared" si="11"/>
        <v>34.20000000000001</v>
      </c>
      <c r="E504" s="728">
        <v>42062</v>
      </c>
      <c r="F504" s="727">
        <v>1.5920000000000001</v>
      </c>
      <c r="H504" s="728">
        <v>42066</v>
      </c>
      <c r="I504" s="727">
        <v>1.9340000000000002</v>
      </c>
      <c r="K504" s="728">
        <v>42066</v>
      </c>
      <c r="L504" s="727">
        <v>2.1859999999999999</v>
      </c>
      <c r="O504" s="728">
        <v>42044</v>
      </c>
      <c r="P504" s="727">
        <v>2339.79</v>
      </c>
      <c r="R504" s="728">
        <v>42044</v>
      </c>
      <c r="S504" s="727">
        <v>17729.21</v>
      </c>
      <c r="U504" s="728">
        <v>41666</v>
      </c>
      <c r="V504" s="727">
        <v>9349.2199999999993</v>
      </c>
      <c r="X504" s="728">
        <v>41667</v>
      </c>
      <c r="Y504" s="727">
        <v>19448.32</v>
      </c>
      <c r="AA504" s="728">
        <v>41674</v>
      </c>
      <c r="AB504" s="727">
        <v>4117.45</v>
      </c>
      <c r="AD504" s="728">
        <v>41638</v>
      </c>
      <c r="AE504" s="727">
        <v>16291.31</v>
      </c>
      <c r="AS504" s="728">
        <v>42065</v>
      </c>
      <c r="AT504" s="727">
        <v>1206.83</v>
      </c>
      <c r="AV504" s="728">
        <v>42062</v>
      </c>
      <c r="AW504" s="727">
        <v>73.239999999999995</v>
      </c>
      <c r="BL504" s="728"/>
      <c r="BM504" s="728"/>
      <c r="BN504" s="728"/>
      <c r="BO504" s="728"/>
      <c r="BP504" s="728"/>
      <c r="BS504" s="728"/>
      <c r="BV504" s="728"/>
      <c r="BY504" s="728"/>
      <c r="CB504" s="728"/>
      <c r="CE504" s="728"/>
      <c r="CH504" s="728"/>
      <c r="CK504" s="728"/>
      <c r="CO504" s="728"/>
      <c r="CV504" s="728"/>
      <c r="CY504" s="728"/>
      <c r="DB504" s="728"/>
      <c r="DE504" s="728"/>
      <c r="DH504" s="728"/>
      <c r="DK504" s="728"/>
      <c r="DN504" s="728"/>
      <c r="DQ504" s="728"/>
      <c r="DT504" s="728"/>
      <c r="DW504" s="728"/>
      <c r="DZ504" s="728"/>
      <c r="EC504" s="728"/>
      <c r="EF504" s="728"/>
      <c r="EI504" s="728"/>
    </row>
    <row r="505" spans="1:139">
      <c r="A505" s="727">
        <f t="shared" si="9"/>
        <v>59.3</v>
      </c>
      <c r="B505" s="727">
        <f t="shared" si="10"/>
        <v>25.199999999999978</v>
      </c>
      <c r="C505" s="727">
        <f t="shared" si="11"/>
        <v>34.100000000000023</v>
      </c>
      <c r="E505" s="728">
        <v>42061</v>
      </c>
      <c r="F505" s="727">
        <v>1.5699999999999998</v>
      </c>
      <c r="H505" s="728">
        <v>42065</v>
      </c>
      <c r="I505" s="727">
        <v>1.911</v>
      </c>
      <c r="K505" s="728">
        <v>42065</v>
      </c>
      <c r="L505" s="727">
        <v>2.1629999999999998</v>
      </c>
      <c r="O505" s="728">
        <v>42041</v>
      </c>
      <c r="P505" s="727">
        <v>2354.4699999999998</v>
      </c>
      <c r="R505" s="728">
        <v>42041</v>
      </c>
      <c r="S505" s="727">
        <v>17824.29</v>
      </c>
      <c r="U505" s="728">
        <v>41663</v>
      </c>
      <c r="V505" s="727">
        <v>9392.02</v>
      </c>
      <c r="X505" s="728">
        <v>41666</v>
      </c>
      <c r="Y505" s="727">
        <v>19273.580000000002</v>
      </c>
      <c r="AA505" s="728">
        <v>41673</v>
      </c>
      <c r="AB505" s="727">
        <v>4107.75</v>
      </c>
      <c r="AD505" s="728">
        <v>41635</v>
      </c>
      <c r="AE505" s="727">
        <v>16178.94</v>
      </c>
      <c r="AS505" s="728">
        <v>42062</v>
      </c>
      <c r="AT505" s="727">
        <v>1213.18</v>
      </c>
      <c r="AV505" s="728">
        <v>42061</v>
      </c>
      <c r="AW505" s="727">
        <v>71.989999999999995</v>
      </c>
      <c r="BL505" s="728"/>
      <c r="BM505" s="728"/>
      <c r="BN505" s="728"/>
      <c r="BO505" s="728"/>
      <c r="BP505" s="728"/>
      <c r="BS505" s="728"/>
      <c r="BV505" s="728"/>
      <c r="BY505" s="728"/>
      <c r="CB505" s="728"/>
      <c r="CE505" s="728"/>
      <c r="CH505" s="728"/>
      <c r="CK505" s="728"/>
      <c r="CO505" s="728"/>
      <c r="CV505" s="728"/>
      <c r="CY505" s="728"/>
      <c r="DB505" s="728"/>
      <c r="DE505" s="728"/>
      <c r="DH505" s="728"/>
      <c r="DK505" s="728"/>
      <c r="DN505" s="728"/>
      <c r="DQ505" s="728"/>
      <c r="DT505" s="728"/>
      <c r="DW505" s="728"/>
      <c r="DZ505" s="728"/>
      <c r="EC505" s="728"/>
      <c r="EF505" s="728"/>
      <c r="EI505" s="728"/>
    </row>
    <row r="506" spans="1:139">
      <c r="A506" s="727">
        <f t="shared" si="9"/>
        <v>57.3</v>
      </c>
      <c r="B506" s="727">
        <f t="shared" si="10"/>
        <v>26.100000000000012</v>
      </c>
      <c r="C506" s="727">
        <f t="shared" si="11"/>
        <v>31.199999999999982</v>
      </c>
      <c r="E506" s="728">
        <v>42060</v>
      </c>
      <c r="F506" s="727">
        <v>1.5840000000000001</v>
      </c>
      <c r="H506" s="728">
        <v>42062</v>
      </c>
      <c r="I506" s="727">
        <v>1.8959999999999999</v>
      </c>
      <c r="K506" s="728">
        <v>42062</v>
      </c>
      <c r="L506" s="727">
        <v>2.157</v>
      </c>
      <c r="O506" s="728">
        <v>42040</v>
      </c>
      <c r="P506" s="727">
        <v>2341.58</v>
      </c>
      <c r="R506" s="728">
        <v>42040</v>
      </c>
      <c r="S506" s="727">
        <v>17884.88</v>
      </c>
      <c r="U506" s="728">
        <v>41662</v>
      </c>
      <c r="V506" s="727">
        <v>9631.0400000000009</v>
      </c>
      <c r="X506" s="728">
        <v>41663</v>
      </c>
      <c r="Y506" s="727">
        <v>19358.990000000002</v>
      </c>
      <c r="AA506" s="728">
        <v>41670</v>
      </c>
      <c r="AB506" s="727">
        <v>4165.72</v>
      </c>
      <c r="AD506" s="728">
        <v>41634</v>
      </c>
      <c r="AE506" s="727">
        <v>16174.44</v>
      </c>
      <c r="AS506" s="728">
        <v>42061</v>
      </c>
      <c r="AT506" s="727">
        <v>1209.49</v>
      </c>
      <c r="AV506" s="728">
        <v>42060</v>
      </c>
      <c r="AW506" s="727">
        <v>72.900000000000006</v>
      </c>
      <c r="BL506" s="728"/>
      <c r="BM506" s="728"/>
      <c r="BN506" s="728"/>
      <c r="BO506" s="728"/>
      <c r="BP506" s="728"/>
      <c r="BS506" s="728"/>
      <c r="BV506" s="728"/>
      <c r="BY506" s="728"/>
      <c r="CB506" s="728"/>
      <c r="CE506" s="728"/>
      <c r="CH506" s="728"/>
      <c r="CK506" s="728"/>
      <c r="CO506" s="728"/>
      <c r="CV506" s="728"/>
      <c r="CY506" s="728"/>
      <c r="DB506" s="728"/>
      <c r="DE506" s="728"/>
      <c r="DH506" s="728"/>
      <c r="DK506" s="728"/>
      <c r="DN506" s="728"/>
      <c r="DQ506" s="728"/>
      <c r="DT506" s="728"/>
      <c r="DW506" s="728"/>
      <c r="DZ506" s="728"/>
      <c r="EC506" s="728"/>
      <c r="EF506" s="728"/>
      <c r="EI506" s="728"/>
    </row>
    <row r="507" spans="1:139">
      <c r="A507" s="727">
        <f t="shared" si="9"/>
        <v>52</v>
      </c>
      <c r="B507" s="727">
        <f t="shared" si="10"/>
        <v>24.500000000000011</v>
      </c>
      <c r="C507" s="727">
        <f t="shared" si="11"/>
        <v>27.499999999999993</v>
      </c>
      <c r="E507" s="728">
        <v>42059</v>
      </c>
      <c r="F507" s="727">
        <v>1.601</v>
      </c>
      <c r="H507" s="728">
        <v>42061</v>
      </c>
      <c r="I507" s="727">
        <v>1.8759999999999999</v>
      </c>
      <c r="K507" s="728">
        <v>42061</v>
      </c>
      <c r="L507" s="727">
        <v>2.121</v>
      </c>
      <c r="O507" s="728">
        <v>42039</v>
      </c>
      <c r="P507" s="727">
        <v>2341.6799999999998</v>
      </c>
      <c r="R507" s="728">
        <v>42039</v>
      </c>
      <c r="S507" s="727">
        <v>17673.02</v>
      </c>
      <c r="U507" s="728">
        <v>41661</v>
      </c>
      <c r="V507" s="727">
        <v>9720.11</v>
      </c>
      <c r="X507" s="728">
        <v>41662</v>
      </c>
      <c r="Y507" s="727">
        <v>19814.55</v>
      </c>
      <c r="AA507" s="728">
        <v>41669</v>
      </c>
      <c r="AB507" s="727">
        <v>4180.0200000000004</v>
      </c>
      <c r="AD507" s="728">
        <v>41633</v>
      </c>
      <c r="AE507" s="727">
        <v>16009.99</v>
      </c>
      <c r="AS507" s="728">
        <v>42060</v>
      </c>
      <c r="AT507" s="727">
        <v>1205</v>
      </c>
      <c r="AV507" s="728">
        <v>42059</v>
      </c>
      <c r="AW507" s="727">
        <v>71.13</v>
      </c>
      <c r="BL507" s="728"/>
      <c r="BM507" s="728"/>
      <c r="BN507" s="728"/>
      <c r="BO507" s="728"/>
      <c r="BP507" s="728"/>
      <c r="BS507" s="728"/>
      <c r="BV507" s="728"/>
      <c r="BY507" s="728"/>
      <c r="CB507" s="728"/>
      <c r="CE507" s="728"/>
      <c r="CH507" s="728"/>
      <c r="CK507" s="728"/>
      <c r="CO507" s="728"/>
      <c r="CV507" s="728"/>
      <c r="CY507" s="728"/>
      <c r="DB507" s="728"/>
      <c r="DE507" s="728"/>
      <c r="DH507" s="728"/>
      <c r="DK507" s="728"/>
      <c r="DN507" s="728"/>
      <c r="DQ507" s="728"/>
      <c r="DT507" s="728"/>
      <c r="DW507" s="728"/>
      <c r="DZ507" s="728"/>
      <c r="EC507" s="728"/>
      <c r="EF507" s="728"/>
      <c r="EI507" s="728"/>
    </row>
    <row r="508" spans="1:139">
      <c r="A508" s="727">
        <f t="shared" ref="A508:A517" si="12">(L508-F508)*100</f>
        <v>55.600000000000009</v>
      </c>
      <c r="B508" s="727">
        <f t="shared" ref="B508:B517" si="13">(L508-I508)*100</f>
        <v>27.400000000000002</v>
      </c>
      <c r="C508" s="727">
        <f t="shared" ref="C508:C517" si="14">(I508-F508)*100</f>
        <v>28.200000000000003</v>
      </c>
      <c r="E508" s="728">
        <v>42058</v>
      </c>
      <c r="F508" s="727">
        <v>1.621</v>
      </c>
      <c r="H508" s="728">
        <v>42060</v>
      </c>
      <c r="I508" s="727">
        <v>1.903</v>
      </c>
      <c r="K508" s="728">
        <v>42060</v>
      </c>
      <c r="L508" s="727">
        <v>2.177</v>
      </c>
      <c r="O508" s="728">
        <v>42038</v>
      </c>
      <c r="P508" s="727">
        <v>2335.42</v>
      </c>
      <c r="R508" s="728">
        <v>42038</v>
      </c>
      <c r="S508" s="727">
        <v>17666.400000000001</v>
      </c>
      <c r="U508" s="728">
        <v>41660</v>
      </c>
      <c r="V508" s="727">
        <v>9730.1200000000008</v>
      </c>
      <c r="X508" s="728">
        <v>41661</v>
      </c>
      <c r="Y508" s="727">
        <v>19958.38</v>
      </c>
      <c r="AA508" s="728">
        <v>41668</v>
      </c>
      <c r="AB508" s="727">
        <v>4156.9799999999996</v>
      </c>
      <c r="AD508" s="728">
        <v>41632</v>
      </c>
      <c r="AE508" s="727">
        <v>15889.33</v>
      </c>
      <c r="AS508" s="728">
        <v>42059</v>
      </c>
      <c r="AT508" s="727">
        <v>1200.53</v>
      </c>
      <c r="AV508" s="728">
        <v>42058</v>
      </c>
      <c r="AW508" s="727">
        <v>70.77</v>
      </c>
      <c r="BL508" s="728"/>
      <c r="BM508" s="728"/>
      <c r="BN508" s="728"/>
      <c r="BO508" s="728"/>
      <c r="BP508" s="728"/>
      <c r="BS508" s="728"/>
      <c r="BV508" s="728"/>
      <c r="BY508" s="728"/>
      <c r="CB508" s="728"/>
      <c r="CE508" s="728"/>
      <c r="CH508" s="728"/>
      <c r="CK508" s="728"/>
      <c r="CO508" s="728"/>
      <c r="CV508" s="728"/>
      <c r="CY508" s="728"/>
      <c r="DB508" s="728"/>
      <c r="DE508" s="728"/>
      <c r="DH508" s="728"/>
      <c r="DK508" s="728"/>
      <c r="DN508" s="728"/>
      <c r="DQ508" s="728"/>
      <c r="DT508" s="728"/>
      <c r="DW508" s="728"/>
      <c r="DZ508" s="728"/>
      <c r="EC508" s="728"/>
      <c r="EF508" s="728"/>
      <c r="EI508" s="728"/>
    </row>
    <row r="509" spans="1:139">
      <c r="A509" s="727">
        <f t="shared" si="12"/>
        <v>57.2</v>
      </c>
      <c r="B509" s="727">
        <f t="shared" si="13"/>
        <v>29.200000000000024</v>
      </c>
      <c r="C509" s="727">
        <f t="shared" si="14"/>
        <v>27.999999999999979</v>
      </c>
      <c r="E509" s="728">
        <v>42055</v>
      </c>
      <c r="F509" s="727">
        <v>1.6600000000000001</v>
      </c>
      <c r="H509" s="728">
        <v>42059</v>
      </c>
      <c r="I509" s="727">
        <v>1.94</v>
      </c>
      <c r="K509" s="728">
        <v>42059</v>
      </c>
      <c r="L509" s="727">
        <v>2.2320000000000002</v>
      </c>
      <c r="O509" s="728">
        <v>42037</v>
      </c>
      <c r="P509" s="727">
        <v>2330.14</v>
      </c>
      <c r="R509" s="728">
        <v>42037</v>
      </c>
      <c r="S509" s="727">
        <v>17361.04</v>
      </c>
      <c r="U509" s="728">
        <v>41659</v>
      </c>
      <c r="V509" s="727">
        <v>9715.9</v>
      </c>
      <c r="X509" s="728">
        <v>41660</v>
      </c>
      <c r="Y509" s="727">
        <v>19995.75</v>
      </c>
      <c r="AA509" s="728">
        <v>41667</v>
      </c>
      <c r="AB509" s="727">
        <v>4185.29</v>
      </c>
      <c r="AD509" s="728">
        <v>41628</v>
      </c>
      <c r="AE509" s="727">
        <v>15870.42</v>
      </c>
      <c r="AS509" s="728">
        <v>42058</v>
      </c>
      <c r="AT509" s="727">
        <v>1201.83</v>
      </c>
      <c r="AV509" s="728">
        <v>42055</v>
      </c>
      <c r="AW509" s="727">
        <v>71.08</v>
      </c>
      <c r="BL509" s="728"/>
      <c r="BM509" s="728"/>
      <c r="BN509" s="728"/>
      <c r="BO509" s="728"/>
      <c r="BP509" s="728"/>
      <c r="BS509" s="728"/>
      <c r="BV509" s="728"/>
      <c r="BY509" s="728"/>
      <c r="CB509" s="728"/>
      <c r="CE509" s="728"/>
      <c r="CH509" s="728"/>
      <c r="CK509" s="728"/>
      <c r="CO509" s="728"/>
      <c r="CV509" s="728"/>
      <c r="CY509" s="728"/>
      <c r="DB509" s="728"/>
      <c r="DE509" s="728"/>
      <c r="DH509" s="728"/>
      <c r="DK509" s="728"/>
      <c r="DN509" s="728"/>
      <c r="DQ509" s="728"/>
      <c r="DT509" s="728"/>
      <c r="DW509" s="728"/>
      <c r="DZ509" s="728"/>
      <c r="EC509" s="728"/>
      <c r="EF509" s="728"/>
      <c r="EI509" s="728"/>
    </row>
    <row r="510" spans="1:139">
      <c r="A510" s="727">
        <f t="shared" si="12"/>
        <v>66.199999999999989</v>
      </c>
      <c r="B510" s="727">
        <f t="shared" si="13"/>
        <v>30.699999999999996</v>
      </c>
      <c r="C510" s="727">
        <f t="shared" si="14"/>
        <v>35.5</v>
      </c>
      <c r="E510" s="728">
        <v>42054</v>
      </c>
      <c r="F510" s="727">
        <v>1.621</v>
      </c>
      <c r="H510" s="728">
        <v>42058</v>
      </c>
      <c r="I510" s="727">
        <v>1.976</v>
      </c>
      <c r="K510" s="728">
        <v>42058</v>
      </c>
      <c r="L510" s="727">
        <v>2.2829999999999999</v>
      </c>
      <c r="O510" s="728">
        <v>42034</v>
      </c>
      <c r="P510" s="727">
        <v>2341</v>
      </c>
      <c r="R510" s="728">
        <v>42034</v>
      </c>
      <c r="S510" s="727">
        <v>17164.95</v>
      </c>
      <c r="U510" s="728">
        <v>41656</v>
      </c>
      <c r="V510" s="727">
        <v>9742.9599999999991</v>
      </c>
      <c r="X510" s="728">
        <v>41659</v>
      </c>
      <c r="Y510" s="727">
        <v>19973.45</v>
      </c>
      <c r="AA510" s="728">
        <v>41666</v>
      </c>
      <c r="AB510" s="727">
        <v>4144.5600000000004</v>
      </c>
      <c r="AD510" s="728">
        <v>41627</v>
      </c>
      <c r="AE510" s="727">
        <v>15859.22</v>
      </c>
      <c r="AS510" s="728">
        <v>42055</v>
      </c>
      <c r="AT510" s="727">
        <v>1201.94</v>
      </c>
      <c r="AV510" s="728">
        <v>42054</v>
      </c>
      <c r="AW510" s="727">
        <v>70.83</v>
      </c>
      <c r="BL510" s="728"/>
      <c r="BM510" s="728"/>
      <c r="BN510" s="728"/>
      <c r="BO510" s="728"/>
      <c r="BP510" s="728"/>
      <c r="BS510" s="728"/>
      <c r="BV510" s="728"/>
      <c r="BY510" s="728"/>
      <c r="CB510" s="728"/>
      <c r="CE510" s="728"/>
      <c r="CH510" s="728"/>
      <c r="CK510" s="728"/>
      <c r="CO510" s="728"/>
      <c r="CV510" s="728"/>
      <c r="CY510" s="728"/>
      <c r="DB510" s="728"/>
      <c r="DE510" s="728"/>
      <c r="DH510" s="728"/>
      <c r="DK510" s="728"/>
      <c r="DN510" s="728"/>
      <c r="DQ510" s="728"/>
      <c r="DT510" s="728"/>
      <c r="DW510" s="728"/>
      <c r="DZ510" s="728"/>
      <c r="EC510" s="728"/>
      <c r="EF510" s="728"/>
      <c r="EI510" s="728"/>
    </row>
    <row r="511" spans="1:139">
      <c r="A511" s="727">
        <f t="shared" si="12"/>
        <v>66.299999999999983</v>
      </c>
      <c r="B511" s="727">
        <f t="shared" si="13"/>
        <v>29.59999999999998</v>
      </c>
      <c r="C511" s="727">
        <f t="shared" si="14"/>
        <v>36.700000000000003</v>
      </c>
      <c r="E511" s="728">
        <v>42053</v>
      </c>
      <c r="F511" s="727">
        <v>1.6680000000000001</v>
      </c>
      <c r="H511" s="728">
        <v>42055</v>
      </c>
      <c r="I511" s="727">
        <v>2.0350000000000001</v>
      </c>
      <c r="K511" s="728">
        <v>42055</v>
      </c>
      <c r="L511" s="727">
        <v>2.331</v>
      </c>
      <c r="O511" s="728">
        <v>42033</v>
      </c>
      <c r="P511" s="727">
        <v>2340.77</v>
      </c>
      <c r="R511" s="728">
        <v>42033</v>
      </c>
      <c r="S511" s="727">
        <v>17416.849999999999</v>
      </c>
      <c r="U511" s="728">
        <v>41655</v>
      </c>
      <c r="V511" s="727">
        <v>9717.7099999999991</v>
      </c>
      <c r="X511" s="728">
        <v>41656</v>
      </c>
      <c r="Y511" s="727">
        <v>19969.330000000002</v>
      </c>
      <c r="AA511" s="728">
        <v>41663</v>
      </c>
      <c r="AB511" s="727">
        <v>4161.47</v>
      </c>
      <c r="AD511" s="728">
        <v>41626</v>
      </c>
      <c r="AE511" s="727">
        <v>15587.8</v>
      </c>
      <c r="AS511" s="728">
        <v>42054</v>
      </c>
      <c r="AT511" s="727">
        <v>1206.8399999999999</v>
      </c>
      <c r="AV511" s="728">
        <v>42053</v>
      </c>
      <c r="AW511" s="727">
        <v>71.599999999999994</v>
      </c>
      <c r="BL511" s="728"/>
      <c r="BM511" s="728"/>
      <c r="BN511" s="728"/>
      <c r="BO511" s="728"/>
      <c r="BP511" s="728"/>
      <c r="BS511" s="728"/>
      <c r="BV511" s="728"/>
      <c r="BY511" s="728"/>
      <c r="CB511" s="728"/>
      <c r="CE511" s="728"/>
      <c r="CH511" s="728"/>
      <c r="CK511" s="728"/>
      <c r="CO511" s="728"/>
      <c r="CV511" s="728"/>
      <c r="CY511" s="728"/>
      <c r="DB511" s="728"/>
      <c r="DE511" s="728"/>
      <c r="DH511" s="728"/>
      <c r="DK511" s="728"/>
      <c r="DN511" s="728"/>
      <c r="DQ511" s="728"/>
      <c r="DT511" s="728"/>
      <c r="DW511" s="728"/>
      <c r="DZ511" s="728"/>
      <c r="EC511" s="728"/>
      <c r="EF511" s="728"/>
      <c r="EI511" s="728"/>
    </row>
    <row r="512" spans="1:139">
      <c r="A512" s="727">
        <f t="shared" si="12"/>
        <v>59.19999999999996</v>
      </c>
      <c r="B512" s="727">
        <f t="shared" si="13"/>
        <v>29.199999999999982</v>
      </c>
      <c r="C512" s="727">
        <f t="shared" si="14"/>
        <v>29.999999999999982</v>
      </c>
      <c r="E512" s="728">
        <v>42052</v>
      </c>
      <c r="F512" s="727">
        <v>1.6760000000000002</v>
      </c>
      <c r="H512" s="728">
        <v>42054</v>
      </c>
      <c r="I512" s="727">
        <v>1.976</v>
      </c>
      <c r="K512" s="728">
        <v>42054</v>
      </c>
      <c r="L512" s="727">
        <v>2.2679999999999998</v>
      </c>
      <c r="O512" s="728">
        <v>42032</v>
      </c>
      <c r="P512" s="727">
        <v>2319.1799999999998</v>
      </c>
      <c r="R512" s="728">
        <v>42032</v>
      </c>
      <c r="S512" s="727">
        <v>17191.37</v>
      </c>
      <c r="U512" s="728">
        <v>41654</v>
      </c>
      <c r="V512" s="727">
        <v>9733.81</v>
      </c>
      <c r="X512" s="728">
        <v>41655</v>
      </c>
      <c r="Y512" s="727">
        <v>19875.689999999999</v>
      </c>
      <c r="AA512" s="728">
        <v>41662</v>
      </c>
      <c r="AB512" s="727">
        <v>4280.96</v>
      </c>
      <c r="AD512" s="728">
        <v>41625</v>
      </c>
      <c r="AE512" s="727">
        <v>15278.63</v>
      </c>
      <c r="AS512" s="728">
        <v>42053</v>
      </c>
      <c r="AT512" s="727">
        <v>1212.42</v>
      </c>
      <c r="AV512" s="728">
        <v>42052</v>
      </c>
      <c r="AW512" s="727">
        <v>72.7</v>
      </c>
      <c r="BL512" s="728"/>
      <c r="BM512" s="728"/>
      <c r="BN512" s="728"/>
      <c r="BO512" s="728"/>
      <c r="BP512" s="728"/>
      <c r="BS512" s="728"/>
      <c r="BV512" s="728"/>
      <c r="BY512" s="728"/>
      <c r="CB512" s="728"/>
      <c r="CE512" s="728"/>
      <c r="CH512" s="728"/>
      <c r="CK512" s="728"/>
      <c r="CO512" s="728"/>
      <c r="CV512" s="728"/>
      <c r="CY512" s="728"/>
      <c r="DB512" s="728"/>
      <c r="DE512" s="728"/>
      <c r="DH512" s="728"/>
      <c r="DK512" s="728"/>
      <c r="DN512" s="728"/>
      <c r="DQ512" s="728"/>
      <c r="DT512" s="728"/>
      <c r="DW512" s="728"/>
      <c r="DZ512" s="728"/>
      <c r="EC512" s="728"/>
      <c r="EF512" s="728"/>
      <c r="EI512" s="728"/>
    </row>
    <row r="513" spans="1:139">
      <c r="A513" s="727">
        <f t="shared" si="12"/>
        <v>74.500000000000014</v>
      </c>
      <c r="B513" s="727">
        <f t="shared" si="13"/>
        <v>27.700000000000014</v>
      </c>
      <c r="C513" s="727">
        <f t="shared" si="14"/>
        <v>46.8</v>
      </c>
      <c r="E513" s="728">
        <v>42051</v>
      </c>
      <c r="F513" s="727">
        <v>1.5699999999999998</v>
      </c>
      <c r="H513" s="728">
        <v>42053</v>
      </c>
      <c r="I513" s="727">
        <v>2.0379999999999998</v>
      </c>
      <c r="K513" s="728">
        <v>42053</v>
      </c>
      <c r="L513" s="727">
        <v>2.3149999999999999</v>
      </c>
      <c r="O513" s="728">
        <v>42031</v>
      </c>
      <c r="P513" s="727">
        <v>2309.86</v>
      </c>
      <c r="R513" s="728">
        <v>42031</v>
      </c>
      <c r="S513" s="727">
        <v>17387.21</v>
      </c>
      <c r="U513" s="728">
        <v>41653</v>
      </c>
      <c r="V513" s="727">
        <v>9540.51</v>
      </c>
      <c r="X513" s="728">
        <v>41654</v>
      </c>
      <c r="Y513" s="727">
        <v>20045.759999999998</v>
      </c>
      <c r="AA513" s="728">
        <v>41661</v>
      </c>
      <c r="AB513" s="727">
        <v>4324.9799999999996</v>
      </c>
      <c r="AD513" s="728">
        <v>41624</v>
      </c>
      <c r="AE513" s="727">
        <v>15152.91</v>
      </c>
      <c r="AS513" s="728">
        <v>42052</v>
      </c>
      <c r="AT513" s="727">
        <v>1209.8900000000001</v>
      </c>
      <c r="AV513" s="728">
        <v>42051</v>
      </c>
      <c r="AW513" s="727">
        <v>72.099999999999994</v>
      </c>
      <c r="BL513" s="728"/>
      <c r="BM513" s="728"/>
      <c r="BN513" s="728"/>
      <c r="BO513" s="728"/>
      <c r="BP513" s="728"/>
      <c r="BS513" s="728"/>
      <c r="BV513" s="728"/>
      <c r="BY513" s="728"/>
      <c r="CB513" s="728"/>
      <c r="CE513" s="728"/>
      <c r="CH513" s="728"/>
      <c r="CK513" s="728"/>
      <c r="CO513" s="728"/>
      <c r="CV513" s="728"/>
      <c r="CY513" s="728"/>
      <c r="DB513" s="728"/>
      <c r="DE513" s="728"/>
      <c r="DH513" s="728"/>
      <c r="DK513" s="728"/>
      <c r="DN513" s="728"/>
      <c r="DQ513" s="728"/>
      <c r="DT513" s="728"/>
      <c r="DW513" s="728"/>
      <c r="DZ513" s="728"/>
      <c r="EC513" s="728"/>
      <c r="EF513" s="728"/>
      <c r="EI513" s="728"/>
    </row>
    <row r="514" spans="1:139">
      <c r="A514" s="727">
        <f t="shared" si="12"/>
        <v>67.399999999999991</v>
      </c>
      <c r="B514" s="727">
        <f t="shared" si="13"/>
        <v>24.40000000000002</v>
      </c>
      <c r="C514" s="727">
        <f t="shared" si="14"/>
        <v>42.999999999999972</v>
      </c>
      <c r="E514" s="728">
        <v>42048</v>
      </c>
      <c r="F514" s="727">
        <v>1.58</v>
      </c>
      <c r="H514" s="728">
        <v>42052</v>
      </c>
      <c r="I514" s="727">
        <v>2.0099999999999998</v>
      </c>
      <c r="K514" s="728">
        <v>42052</v>
      </c>
      <c r="L514" s="727">
        <v>2.254</v>
      </c>
      <c r="O514" s="728">
        <v>42030</v>
      </c>
      <c r="P514" s="727">
        <v>2307.29</v>
      </c>
      <c r="R514" s="728">
        <v>42030</v>
      </c>
      <c r="S514" s="727">
        <v>17678.7</v>
      </c>
      <c r="U514" s="728">
        <v>41652</v>
      </c>
      <c r="V514" s="727">
        <v>9510.17</v>
      </c>
      <c r="X514" s="728">
        <v>41653</v>
      </c>
      <c r="Y514" s="727">
        <v>19730.38</v>
      </c>
      <c r="AA514" s="728">
        <v>41660</v>
      </c>
      <c r="AB514" s="727">
        <v>4323.87</v>
      </c>
      <c r="AD514" s="728">
        <v>41621</v>
      </c>
      <c r="AE514" s="727">
        <v>15403.11</v>
      </c>
      <c r="AS514" s="728">
        <v>42051</v>
      </c>
      <c r="AT514" s="727">
        <v>1232.55</v>
      </c>
      <c r="AV514" s="728">
        <v>42048</v>
      </c>
      <c r="AW514" s="727">
        <v>72.489999999999995</v>
      </c>
      <c r="BL514" s="728"/>
      <c r="BM514" s="728"/>
      <c r="BN514" s="728"/>
      <c r="BO514" s="728"/>
      <c r="BP514" s="728"/>
      <c r="BS514" s="728"/>
      <c r="BV514" s="728"/>
      <c r="BY514" s="728"/>
      <c r="CB514" s="728"/>
      <c r="CE514" s="728"/>
      <c r="CH514" s="728"/>
      <c r="CK514" s="728"/>
      <c r="CO514" s="728"/>
      <c r="CV514" s="728"/>
      <c r="CY514" s="728"/>
      <c r="DB514" s="728"/>
      <c r="DE514" s="728"/>
      <c r="DH514" s="728"/>
      <c r="DK514" s="728"/>
      <c r="DN514" s="728"/>
      <c r="DQ514" s="728"/>
      <c r="DT514" s="728"/>
      <c r="DW514" s="728"/>
      <c r="DZ514" s="728"/>
      <c r="EC514" s="728"/>
      <c r="EF514" s="728"/>
      <c r="EI514" s="728"/>
    </row>
    <row r="515" spans="1:139">
      <c r="A515" s="727">
        <f t="shared" si="12"/>
        <v>59.20000000000001</v>
      </c>
      <c r="B515" s="727">
        <f t="shared" si="13"/>
        <v>25.200000000000024</v>
      </c>
      <c r="C515" s="727">
        <f t="shared" si="14"/>
        <v>33.999999999999986</v>
      </c>
      <c r="E515" s="728">
        <v>42047</v>
      </c>
      <c r="F515" s="727">
        <v>1.58</v>
      </c>
      <c r="H515" s="728">
        <v>42051</v>
      </c>
      <c r="I515" s="727">
        <v>1.92</v>
      </c>
      <c r="K515" s="728">
        <v>42051</v>
      </c>
      <c r="L515" s="727">
        <v>2.1720000000000002</v>
      </c>
      <c r="O515" s="728">
        <v>42027</v>
      </c>
      <c r="P515" s="727">
        <v>2319.59</v>
      </c>
      <c r="R515" s="728">
        <v>42027</v>
      </c>
      <c r="S515" s="727">
        <v>17672.599999999999</v>
      </c>
      <c r="U515" s="728">
        <v>41649</v>
      </c>
      <c r="V515" s="727">
        <v>9473.24</v>
      </c>
      <c r="X515" s="728">
        <v>41652</v>
      </c>
      <c r="Y515" s="727">
        <v>19697.25</v>
      </c>
      <c r="AA515" s="728">
        <v>41659</v>
      </c>
      <c r="AB515" s="727">
        <v>4322.8599999999997</v>
      </c>
      <c r="AD515" s="728">
        <v>41620</v>
      </c>
      <c r="AE515" s="727">
        <v>15341.82</v>
      </c>
      <c r="AS515" s="728">
        <v>42048</v>
      </c>
      <c r="AT515" s="727">
        <v>1229.76</v>
      </c>
      <c r="AV515" s="728">
        <v>42047</v>
      </c>
      <c r="AW515" s="727">
        <v>72.48</v>
      </c>
      <c r="BL515" s="728"/>
      <c r="BM515" s="728"/>
      <c r="BN515" s="728"/>
      <c r="BO515" s="728"/>
      <c r="BP515" s="728"/>
      <c r="BS515" s="728"/>
      <c r="BV515" s="728"/>
      <c r="BY515" s="728"/>
      <c r="CB515" s="728"/>
      <c r="CE515" s="728"/>
      <c r="CH515" s="728"/>
      <c r="CK515" s="728"/>
      <c r="CO515" s="728"/>
      <c r="CV515" s="728"/>
      <c r="CY515" s="728"/>
      <c r="DB515" s="728"/>
      <c r="DE515" s="728"/>
      <c r="DH515" s="728"/>
      <c r="DK515" s="728"/>
      <c r="DN515" s="728"/>
      <c r="DQ515" s="728"/>
      <c r="DT515" s="728"/>
      <c r="DW515" s="728"/>
      <c r="DZ515" s="728"/>
      <c r="EC515" s="728"/>
      <c r="EF515" s="728"/>
      <c r="EI515" s="728"/>
    </row>
    <row r="516" spans="1:139">
      <c r="A516" s="727">
        <f t="shared" si="12"/>
        <v>50.099999999999987</v>
      </c>
      <c r="B516" s="727">
        <f t="shared" si="13"/>
        <v>36.800000000000011</v>
      </c>
      <c r="C516" s="727">
        <f t="shared" si="14"/>
        <v>13.299999999999979</v>
      </c>
      <c r="E516" s="728">
        <v>42046</v>
      </c>
      <c r="F516" s="727">
        <v>1.6800000000000002</v>
      </c>
      <c r="H516" s="728">
        <v>42048</v>
      </c>
      <c r="I516" s="727">
        <v>1.8129999999999999</v>
      </c>
      <c r="K516" s="728">
        <v>42048</v>
      </c>
      <c r="L516" s="727">
        <v>2.181</v>
      </c>
      <c r="O516" s="728">
        <v>42026</v>
      </c>
      <c r="P516" s="727">
        <v>2319.4499999999998</v>
      </c>
      <c r="R516" s="728">
        <v>42026</v>
      </c>
      <c r="S516" s="727">
        <v>17813.98</v>
      </c>
      <c r="U516" s="728">
        <v>41648</v>
      </c>
      <c r="V516" s="727">
        <v>9421.61</v>
      </c>
      <c r="X516" s="728">
        <v>41649</v>
      </c>
      <c r="Y516" s="727">
        <v>19569</v>
      </c>
      <c r="AA516" s="728">
        <v>41656</v>
      </c>
      <c r="AB516" s="727">
        <v>4327.5</v>
      </c>
      <c r="AD516" s="728">
        <v>41619</v>
      </c>
      <c r="AE516" s="727">
        <v>15515.06</v>
      </c>
      <c r="AS516" s="728">
        <v>42047</v>
      </c>
      <c r="AT516" s="727">
        <v>1221.98</v>
      </c>
      <c r="AV516" s="728">
        <v>42046</v>
      </c>
      <c r="AW516" s="727">
        <v>70.8</v>
      </c>
      <c r="BL516" s="728"/>
      <c r="BM516" s="728"/>
      <c r="BN516" s="728"/>
      <c r="BO516" s="728"/>
      <c r="BP516" s="728"/>
      <c r="BS516" s="728"/>
      <c r="BV516" s="728"/>
      <c r="BY516" s="728"/>
      <c r="CB516" s="728"/>
      <c r="CE516" s="728"/>
      <c r="CH516" s="728"/>
      <c r="CK516" s="728"/>
      <c r="CO516" s="728"/>
      <c r="CV516" s="728"/>
      <c r="CY516" s="728"/>
      <c r="DB516" s="728"/>
      <c r="DE516" s="728"/>
      <c r="DH516" s="728"/>
      <c r="DK516" s="728"/>
      <c r="DN516" s="728"/>
      <c r="DQ516" s="728"/>
      <c r="DT516" s="728"/>
      <c r="DW516" s="728"/>
      <c r="DZ516" s="728"/>
      <c r="EC516" s="728"/>
      <c r="EF516" s="728"/>
      <c r="EI516" s="728"/>
    </row>
    <row r="517" spans="1:139">
      <c r="A517" s="727">
        <f t="shared" si="12"/>
        <v>48.699999999999989</v>
      </c>
      <c r="B517" s="727">
        <f t="shared" si="13"/>
        <v>35.999999999999986</v>
      </c>
      <c r="C517" s="727">
        <f t="shared" si="14"/>
        <v>12.7</v>
      </c>
      <c r="E517" s="728">
        <v>42045</v>
      </c>
      <c r="F517" s="727">
        <v>1.6830000000000001</v>
      </c>
      <c r="H517" s="728">
        <v>42047</v>
      </c>
      <c r="I517" s="727">
        <v>1.81</v>
      </c>
      <c r="K517" s="728">
        <v>42047</v>
      </c>
      <c r="L517" s="727">
        <v>2.17</v>
      </c>
      <c r="O517" s="728">
        <v>42025</v>
      </c>
      <c r="P517" s="727">
        <v>2287.86</v>
      </c>
      <c r="R517" s="728">
        <v>42025</v>
      </c>
      <c r="S517" s="727">
        <v>17554.28</v>
      </c>
      <c r="U517" s="728">
        <v>41647</v>
      </c>
      <c r="V517" s="727">
        <v>9497.84</v>
      </c>
      <c r="X517" s="728">
        <v>41648</v>
      </c>
      <c r="Y517" s="727">
        <v>19503</v>
      </c>
      <c r="AA517" s="728">
        <v>41655</v>
      </c>
      <c r="AB517" s="727">
        <v>4319.2700000000004</v>
      </c>
      <c r="AD517" s="728">
        <v>41618</v>
      </c>
      <c r="AE517" s="727">
        <v>15611.31</v>
      </c>
      <c r="AS517" s="728">
        <v>42046</v>
      </c>
      <c r="AT517" s="727">
        <v>1218.83</v>
      </c>
      <c r="AV517" s="728">
        <v>42045</v>
      </c>
      <c r="AW517" s="727">
        <v>71.5</v>
      </c>
      <c r="BL517" s="728"/>
      <c r="BM517" s="728"/>
      <c r="BN517" s="728"/>
      <c r="BO517" s="728"/>
      <c r="BP517" s="728"/>
      <c r="BS517" s="728"/>
      <c r="BV517" s="728"/>
      <c r="BY517" s="728"/>
      <c r="CB517" s="728"/>
      <c r="CE517" s="728"/>
      <c r="CH517" s="728"/>
      <c r="CK517" s="728"/>
      <c r="CO517" s="728"/>
      <c r="CV517" s="728"/>
      <c r="CY517" s="728"/>
      <c r="DB517" s="728"/>
      <c r="DE517" s="728"/>
      <c r="DH517" s="728"/>
      <c r="DK517" s="728"/>
      <c r="DN517" s="728"/>
      <c r="DQ517" s="728"/>
      <c r="DT517" s="728"/>
      <c r="DW517" s="728"/>
      <c r="DZ517" s="728"/>
      <c r="EC517" s="728"/>
      <c r="EF517" s="728"/>
      <c r="EI517" s="728"/>
    </row>
    <row r="518" spans="1:139">
      <c r="E518" s="728">
        <v>42044</v>
      </c>
      <c r="F518" s="727">
        <v>1.6579999999999999</v>
      </c>
      <c r="H518" s="728">
        <v>42046</v>
      </c>
      <c r="I518" s="727">
        <v>1.94</v>
      </c>
      <c r="K518" s="728">
        <v>42046</v>
      </c>
      <c r="L518" s="727">
        <v>2.33</v>
      </c>
      <c r="O518" s="728">
        <v>42024</v>
      </c>
      <c r="P518" s="727">
        <v>2242.42</v>
      </c>
      <c r="R518" s="728">
        <v>42024</v>
      </c>
      <c r="S518" s="727">
        <v>17515.23</v>
      </c>
      <c r="U518" s="728">
        <v>41646</v>
      </c>
      <c r="V518" s="727">
        <v>9506.2000000000007</v>
      </c>
      <c r="X518" s="728">
        <v>41647</v>
      </c>
      <c r="Y518" s="727">
        <v>19436.3</v>
      </c>
      <c r="AA518" s="728">
        <v>41654</v>
      </c>
      <c r="AB518" s="727">
        <v>4332.07</v>
      </c>
      <c r="AD518" s="728">
        <v>41617</v>
      </c>
      <c r="AE518" s="727">
        <v>15650.21</v>
      </c>
      <c r="AS518" s="728">
        <v>42045</v>
      </c>
      <c r="AT518" s="727">
        <v>1233.55</v>
      </c>
      <c r="AV518" s="728">
        <v>42044</v>
      </c>
      <c r="AW518" s="727">
        <v>72.2</v>
      </c>
      <c r="BL518" s="728"/>
      <c r="BM518" s="728"/>
      <c r="BN518" s="728"/>
      <c r="BO518" s="728"/>
      <c r="BP518" s="728"/>
      <c r="BS518" s="728"/>
      <c r="BV518" s="728"/>
      <c r="BY518" s="728"/>
      <c r="CB518" s="728"/>
      <c r="CE518" s="728"/>
      <c r="CH518" s="728"/>
      <c r="CK518" s="728"/>
      <c r="CO518" s="728"/>
      <c r="CV518" s="728"/>
      <c r="CY518" s="728"/>
      <c r="DB518" s="728"/>
      <c r="DE518" s="728"/>
      <c r="DH518" s="728"/>
      <c r="DK518" s="728"/>
      <c r="DN518" s="728"/>
      <c r="DQ518" s="728"/>
      <c r="DT518" s="728"/>
      <c r="DW518" s="728"/>
      <c r="DZ518" s="728"/>
      <c r="EC518" s="728"/>
      <c r="EF518" s="728"/>
      <c r="EI518" s="728"/>
    </row>
    <row r="519" spans="1:139">
      <c r="E519" s="728">
        <v>42041</v>
      </c>
      <c r="F519" s="727">
        <v>1.63</v>
      </c>
      <c r="H519" s="728">
        <v>42045</v>
      </c>
      <c r="I519" s="727">
        <v>1.9390000000000001</v>
      </c>
      <c r="K519" s="728">
        <v>42045</v>
      </c>
      <c r="L519" s="727">
        <v>2.319</v>
      </c>
      <c r="O519" s="728">
        <v>42023</v>
      </c>
      <c r="P519" s="727">
        <v>2255.12</v>
      </c>
      <c r="R519" s="728">
        <v>42020</v>
      </c>
      <c r="S519" s="727">
        <v>17511.57</v>
      </c>
      <c r="U519" s="728">
        <v>41645</v>
      </c>
      <c r="V519" s="727">
        <v>9428</v>
      </c>
      <c r="X519" s="728">
        <v>41646</v>
      </c>
      <c r="Y519" s="727">
        <v>19468.75</v>
      </c>
      <c r="AA519" s="728">
        <v>41653</v>
      </c>
      <c r="AB519" s="727">
        <v>4274.2</v>
      </c>
      <c r="AD519" s="728">
        <v>41614</v>
      </c>
      <c r="AE519" s="727">
        <v>15299.86</v>
      </c>
      <c r="AS519" s="728">
        <v>42044</v>
      </c>
      <c r="AT519" s="727">
        <v>1239.03</v>
      </c>
      <c r="AV519" s="728">
        <v>42041</v>
      </c>
      <c r="AW519" s="727">
        <v>71.239999999999995</v>
      </c>
      <c r="BL519" s="728"/>
      <c r="BM519" s="728"/>
      <c r="BN519" s="728"/>
      <c r="BO519" s="728"/>
      <c r="BP519" s="728"/>
      <c r="BS519" s="728"/>
      <c r="BV519" s="728"/>
      <c r="BY519" s="728"/>
      <c r="CB519" s="728"/>
      <c r="CE519" s="728"/>
      <c r="CH519" s="728"/>
      <c r="CK519" s="728"/>
      <c r="CO519" s="728"/>
      <c r="CV519" s="728"/>
      <c r="CY519" s="728"/>
      <c r="DB519" s="728"/>
      <c r="DE519" s="728"/>
      <c r="DH519" s="728"/>
      <c r="DK519" s="728"/>
      <c r="DN519" s="728"/>
      <c r="DQ519" s="728"/>
      <c r="DT519" s="728"/>
      <c r="DW519" s="728"/>
      <c r="DZ519" s="728"/>
      <c r="EC519" s="728"/>
      <c r="EF519" s="728"/>
      <c r="EI519" s="728"/>
    </row>
    <row r="520" spans="1:139">
      <c r="E520" s="728">
        <v>42040</v>
      </c>
      <c r="F520" s="727">
        <v>1.583</v>
      </c>
      <c r="H520" s="728">
        <v>42044</v>
      </c>
      <c r="I520" s="727">
        <v>1.9020000000000001</v>
      </c>
      <c r="K520" s="728">
        <v>42044</v>
      </c>
      <c r="L520" s="727">
        <v>2.2839999999999998</v>
      </c>
      <c r="O520" s="728">
        <v>42020</v>
      </c>
      <c r="P520" s="727">
        <v>2252.33</v>
      </c>
      <c r="R520" s="728">
        <v>42019</v>
      </c>
      <c r="S520" s="727">
        <v>17320.71</v>
      </c>
      <c r="U520" s="728">
        <v>41642</v>
      </c>
      <c r="V520" s="727">
        <v>9435.15</v>
      </c>
      <c r="X520" s="728">
        <v>41645</v>
      </c>
      <c r="Y520" s="727">
        <v>19233.740000000002</v>
      </c>
      <c r="AA520" s="728">
        <v>41652</v>
      </c>
      <c r="AB520" s="727">
        <v>4263.2700000000004</v>
      </c>
      <c r="AD520" s="728">
        <v>41613</v>
      </c>
      <c r="AE520" s="727">
        <v>15177.49</v>
      </c>
      <c r="AS520" s="728">
        <v>42041</v>
      </c>
      <c r="AT520" s="727">
        <v>1234.04</v>
      </c>
      <c r="AV520" s="728">
        <v>42040</v>
      </c>
      <c r="AW520" s="727">
        <v>70.760000000000005</v>
      </c>
      <c r="BL520" s="728"/>
      <c r="BM520" s="728"/>
      <c r="BN520" s="728"/>
      <c r="BO520" s="728"/>
      <c r="BP520" s="728"/>
      <c r="BS520" s="728"/>
      <c r="BV520" s="728"/>
      <c r="BY520" s="728"/>
      <c r="CB520" s="728"/>
      <c r="CE520" s="728"/>
      <c r="CH520" s="728"/>
      <c r="CK520" s="728"/>
      <c r="CO520" s="728"/>
      <c r="CV520" s="728"/>
      <c r="CY520" s="728"/>
      <c r="DB520" s="728"/>
      <c r="DE520" s="728"/>
      <c r="DH520" s="728"/>
      <c r="DK520" s="728"/>
      <c r="DN520" s="728"/>
      <c r="DQ520" s="728"/>
      <c r="DT520" s="728"/>
      <c r="DW520" s="728"/>
      <c r="DZ520" s="728"/>
      <c r="EC520" s="728"/>
      <c r="EF520" s="728"/>
      <c r="EI520" s="728"/>
    </row>
    <row r="521" spans="1:139">
      <c r="E521" s="728">
        <v>42039</v>
      </c>
      <c r="F521" s="727">
        <v>1.5489999999999999</v>
      </c>
      <c r="H521" s="728">
        <v>42041</v>
      </c>
      <c r="I521" s="727">
        <v>1.865</v>
      </c>
      <c r="K521" s="728">
        <v>42041</v>
      </c>
      <c r="L521" s="727">
        <v>2.2109999999999999</v>
      </c>
      <c r="O521" s="728">
        <v>42019</v>
      </c>
      <c r="P521" s="727">
        <v>2265.21</v>
      </c>
      <c r="R521" s="728">
        <v>42018</v>
      </c>
      <c r="S521" s="727">
        <v>17427.09</v>
      </c>
      <c r="U521" s="728">
        <v>41641</v>
      </c>
      <c r="V521" s="727">
        <v>9400.0400000000009</v>
      </c>
      <c r="X521" s="728">
        <v>41642</v>
      </c>
      <c r="Y521" s="727">
        <v>19112.650000000001</v>
      </c>
      <c r="AA521" s="728">
        <v>41649</v>
      </c>
      <c r="AB521" s="727">
        <v>4250.6000000000004</v>
      </c>
      <c r="AD521" s="728">
        <v>41612</v>
      </c>
      <c r="AE521" s="727">
        <v>15407.94</v>
      </c>
      <c r="AS521" s="728">
        <v>42040</v>
      </c>
      <c r="AT521" s="727">
        <v>1264.82</v>
      </c>
      <c r="AV521" s="728">
        <v>42039</v>
      </c>
      <c r="AW521" s="727">
        <v>69.52</v>
      </c>
      <c r="BL521" s="728"/>
      <c r="BM521" s="728"/>
      <c r="BN521" s="728"/>
      <c r="BO521" s="728"/>
      <c r="BP521" s="728"/>
      <c r="BS521" s="728"/>
      <c r="BV521" s="728"/>
      <c r="BY521" s="728"/>
      <c r="CB521" s="728"/>
      <c r="CE521" s="728"/>
      <c r="CH521" s="728"/>
      <c r="CK521" s="728"/>
      <c r="CO521" s="728"/>
      <c r="CV521" s="728"/>
      <c r="CY521" s="728"/>
      <c r="DB521" s="728"/>
      <c r="DE521" s="728"/>
      <c r="DH521" s="728"/>
      <c r="DK521" s="728"/>
      <c r="DN521" s="728"/>
      <c r="DQ521" s="728"/>
      <c r="DT521" s="728"/>
      <c r="DW521" s="728"/>
      <c r="DZ521" s="728"/>
      <c r="EC521" s="728"/>
      <c r="EF521" s="728"/>
      <c r="EI521" s="728"/>
    </row>
    <row r="522" spans="1:139">
      <c r="E522" s="728">
        <v>42038</v>
      </c>
      <c r="F522" s="727">
        <v>1.556</v>
      </c>
      <c r="H522" s="728">
        <v>42040</v>
      </c>
      <c r="I522" s="727">
        <v>1.7810000000000001</v>
      </c>
      <c r="K522" s="728">
        <v>42040</v>
      </c>
      <c r="L522" s="727">
        <v>2.14</v>
      </c>
      <c r="O522" s="728">
        <v>42018</v>
      </c>
      <c r="P522" s="727">
        <v>2336.66</v>
      </c>
      <c r="R522" s="728">
        <v>42017</v>
      </c>
      <c r="S522" s="727">
        <v>17613.68</v>
      </c>
      <c r="U522" s="728">
        <v>41638</v>
      </c>
      <c r="V522" s="727">
        <v>9552.16</v>
      </c>
      <c r="X522" s="728">
        <v>41641</v>
      </c>
      <c r="Y522" s="727">
        <v>18929.63</v>
      </c>
      <c r="AA522" s="728">
        <v>41648</v>
      </c>
      <c r="AB522" s="727">
        <v>4225.1400000000003</v>
      </c>
      <c r="AD522" s="728">
        <v>41611</v>
      </c>
      <c r="AE522" s="727">
        <v>15749.66</v>
      </c>
      <c r="AS522" s="728">
        <v>42039</v>
      </c>
      <c r="AT522" s="727">
        <v>1269.3499999999999</v>
      </c>
      <c r="AV522" s="728">
        <v>42038</v>
      </c>
      <c r="AW522" s="727">
        <v>71.75</v>
      </c>
      <c r="BL522" s="728"/>
      <c r="BM522" s="728"/>
      <c r="BN522" s="728"/>
      <c r="BO522" s="728"/>
      <c r="BP522" s="728"/>
      <c r="BS522" s="728"/>
      <c r="BV522" s="728"/>
      <c r="BY522" s="728"/>
      <c r="CB522" s="728"/>
      <c r="CE522" s="728"/>
      <c r="CH522" s="728"/>
      <c r="CK522" s="728"/>
      <c r="CO522" s="728"/>
      <c r="CV522" s="728"/>
      <c r="CY522" s="728"/>
      <c r="DB522" s="728"/>
      <c r="DE522" s="728"/>
      <c r="DH522" s="728"/>
      <c r="DK522" s="728"/>
      <c r="DN522" s="728"/>
      <c r="DQ522" s="728"/>
      <c r="DT522" s="728"/>
      <c r="DW522" s="728"/>
      <c r="DZ522" s="728"/>
      <c r="EC522" s="728"/>
      <c r="EF522" s="728"/>
      <c r="EI522" s="728"/>
    </row>
    <row r="523" spans="1:139">
      <c r="E523" s="728">
        <v>42037</v>
      </c>
      <c r="F523" s="727">
        <v>1.524</v>
      </c>
      <c r="H523" s="728">
        <v>42039</v>
      </c>
      <c r="I523" s="727">
        <v>1.72</v>
      </c>
      <c r="K523" s="728">
        <v>42039</v>
      </c>
      <c r="L523" s="727">
        <v>2.0699999999999998</v>
      </c>
      <c r="O523" s="728">
        <v>42017</v>
      </c>
      <c r="P523" s="727">
        <v>2367.65</v>
      </c>
      <c r="R523" s="728">
        <v>42016</v>
      </c>
      <c r="S523" s="727">
        <v>17640.84</v>
      </c>
      <c r="U523" s="728">
        <v>41635</v>
      </c>
      <c r="V523" s="727">
        <v>9589.39</v>
      </c>
      <c r="X523" s="728">
        <v>41638</v>
      </c>
      <c r="Y523" s="727">
        <v>18967.71</v>
      </c>
      <c r="AA523" s="728">
        <v>41647</v>
      </c>
      <c r="AB523" s="727">
        <v>4260.96</v>
      </c>
      <c r="AD523" s="728">
        <v>41610</v>
      </c>
      <c r="AE523" s="727">
        <v>15655.07</v>
      </c>
      <c r="AS523" s="728">
        <v>42038</v>
      </c>
      <c r="AT523" s="727">
        <v>1260.52</v>
      </c>
      <c r="AV523" s="728">
        <v>42037</v>
      </c>
      <c r="AW523" s="727">
        <v>69.53</v>
      </c>
      <c r="BL523" s="728"/>
      <c r="BM523" s="728"/>
      <c r="BN523" s="728"/>
      <c r="BO523" s="728"/>
      <c r="BP523" s="728"/>
      <c r="BS523" s="728"/>
      <c r="BV523" s="728"/>
      <c r="BY523" s="728"/>
      <c r="CB523" s="728"/>
      <c r="CE523" s="728"/>
      <c r="CH523" s="728"/>
      <c r="CK523" s="728"/>
      <c r="CO523" s="728"/>
      <c r="CV523" s="728"/>
      <c r="CY523" s="728"/>
      <c r="DB523" s="728"/>
      <c r="DE523" s="728"/>
      <c r="DH523" s="728"/>
      <c r="DK523" s="728"/>
      <c r="DN523" s="728"/>
      <c r="DQ523" s="728"/>
      <c r="DT523" s="728"/>
      <c r="DW523" s="728"/>
      <c r="DZ523" s="728"/>
      <c r="EC523" s="728"/>
      <c r="EF523" s="728"/>
      <c r="EI523" s="728"/>
    </row>
    <row r="524" spans="1:139">
      <c r="E524" s="728">
        <v>42034</v>
      </c>
      <c r="F524" s="727">
        <v>1.5070000000000001</v>
      </c>
      <c r="H524" s="728">
        <v>42038</v>
      </c>
      <c r="I524" s="727">
        <v>1.732</v>
      </c>
      <c r="K524" s="728">
        <v>42038</v>
      </c>
      <c r="L524" s="727">
        <v>2.0459999999999998</v>
      </c>
      <c r="O524" s="728">
        <v>42016</v>
      </c>
      <c r="P524" s="727">
        <v>2330.04</v>
      </c>
      <c r="R524" s="728">
        <v>42013</v>
      </c>
      <c r="S524" s="727">
        <v>17737.37</v>
      </c>
      <c r="U524" s="728">
        <v>41631</v>
      </c>
      <c r="V524" s="727">
        <v>9488.82</v>
      </c>
      <c r="X524" s="728">
        <v>41635</v>
      </c>
      <c r="Y524" s="727">
        <v>18956.52</v>
      </c>
      <c r="AA524" s="728">
        <v>41646</v>
      </c>
      <c r="AB524" s="727">
        <v>4262.68</v>
      </c>
      <c r="AD524" s="728">
        <v>41607</v>
      </c>
      <c r="AE524" s="727">
        <v>15661.87</v>
      </c>
      <c r="AS524" s="728">
        <v>42037</v>
      </c>
      <c r="AT524" s="727">
        <v>1274.4100000000001</v>
      </c>
      <c r="AV524" s="728">
        <v>42034</v>
      </c>
      <c r="AW524" s="727">
        <v>68.56</v>
      </c>
      <c r="BL524" s="728"/>
      <c r="BM524" s="728"/>
      <c r="BN524" s="728"/>
      <c r="BO524" s="728"/>
      <c r="BP524" s="728"/>
      <c r="BS524" s="728"/>
      <c r="BV524" s="728"/>
      <c r="BY524" s="728"/>
      <c r="CB524" s="728"/>
      <c r="CE524" s="728"/>
      <c r="CH524" s="728"/>
      <c r="CK524" s="728"/>
      <c r="CO524" s="728"/>
      <c r="CV524" s="728"/>
      <c r="CY524" s="728"/>
      <c r="DB524" s="728"/>
      <c r="DE524" s="728"/>
      <c r="DH524" s="728"/>
      <c r="DK524" s="728"/>
      <c r="DN524" s="728"/>
      <c r="DQ524" s="728"/>
      <c r="DT524" s="728"/>
      <c r="DW524" s="728"/>
      <c r="DZ524" s="728"/>
      <c r="EC524" s="728"/>
      <c r="EF524" s="728"/>
      <c r="EI524" s="728"/>
    </row>
    <row r="525" spans="1:139">
      <c r="E525" s="728">
        <v>42033</v>
      </c>
      <c r="F525" s="727">
        <v>1.5169999999999999</v>
      </c>
      <c r="H525" s="728">
        <v>42037</v>
      </c>
      <c r="I525" s="727">
        <v>1.7170000000000001</v>
      </c>
      <c r="K525" s="728">
        <v>42037</v>
      </c>
      <c r="L525" s="727">
        <v>2.0209999999999999</v>
      </c>
      <c r="O525" s="728">
        <v>42013</v>
      </c>
      <c r="P525" s="727">
        <v>2337.21</v>
      </c>
      <c r="R525" s="728">
        <v>42012</v>
      </c>
      <c r="S525" s="727">
        <v>17907.87</v>
      </c>
      <c r="U525" s="728">
        <v>41628</v>
      </c>
      <c r="V525" s="727">
        <v>9400.18</v>
      </c>
      <c r="X525" s="728">
        <v>41631</v>
      </c>
      <c r="Y525" s="727">
        <v>18697.150000000001</v>
      </c>
      <c r="AA525" s="728">
        <v>41645</v>
      </c>
      <c r="AB525" s="727">
        <v>4227.54</v>
      </c>
      <c r="AD525" s="728">
        <v>41606</v>
      </c>
      <c r="AE525" s="727">
        <v>15727.12</v>
      </c>
      <c r="AS525" s="728">
        <v>42034</v>
      </c>
      <c r="AT525" s="727">
        <v>1283.79</v>
      </c>
      <c r="AV525" s="728">
        <v>42033</v>
      </c>
      <c r="AW525" s="727">
        <v>66.06</v>
      </c>
      <c r="BL525" s="728"/>
      <c r="BM525" s="728"/>
      <c r="BN525" s="728"/>
      <c r="BO525" s="728"/>
      <c r="BP525" s="728"/>
      <c r="BS525" s="728"/>
      <c r="BV525" s="728"/>
      <c r="BY525" s="728"/>
      <c r="CB525" s="728"/>
      <c r="CE525" s="728"/>
      <c r="CH525" s="728"/>
      <c r="CK525" s="728"/>
      <c r="CO525" s="728"/>
      <c r="CV525" s="728"/>
      <c r="CY525" s="728"/>
      <c r="DB525" s="728"/>
      <c r="DE525" s="728"/>
      <c r="DH525" s="728"/>
      <c r="DK525" s="728"/>
      <c r="DN525" s="728"/>
      <c r="DQ525" s="728"/>
      <c r="DT525" s="728"/>
      <c r="DW525" s="728"/>
      <c r="DZ525" s="728"/>
      <c r="EC525" s="728"/>
      <c r="EF525" s="728"/>
      <c r="EI525" s="728"/>
    </row>
    <row r="526" spans="1:139">
      <c r="E526" s="728">
        <v>42032</v>
      </c>
      <c r="F526" s="727">
        <v>1.4889999999999999</v>
      </c>
      <c r="H526" s="728">
        <v>42034</v>
      </c>
      <c r="I526" s="727">
        <v>1.673</v>
      </c>
      <c r="K526" s="728">
        <v>42034</v>
      </c>
      <c r="L526" s="727">
        <v>1.98</v>
      </c>
      <c r="O526" s="728">
        <v>42012</v>
      </c>
      <c r="P526" s="727">
        <v>2361.48</v>
      </c>
      <c r="R526" s="728">
        <v>42011</v>
      </c>
      <c r="S526" s="727">
        <v>17584.52</v>
      </c>
      <c r="U526" s="728">
        <v>41627</v>
      </c>
      <c r="V526" s="727">
        <v>9335.74</v>
      </c>
      <c r="X526" s="728">
        <v>41628</v>
      </c>
      <c r="Y526" s="727">
        <v>18565.61</v>
      </c>
      <c r="AA526" s="728">
        <v>41642</v>
      </c>
      <c r="AB526" s="727">
        <v>4247.6499999999996</v>
      </c>
      <c r="AD526" s="728">
        <v>41605</v>
      </c>
      <c r="AE526" s="727">
        <v>15449.63</v>
      </c>
      <c r="AS526" s="728">
        <v>42033</v>
      </c>
      <c r="AT526" s="727">
        <v>1257.27</v>
      </c>
      <c r="AV526" s="728">
        <v>42032</v>
      </c>
      <c r="AW526" s="727">
        <v>65.63</v>
      </c>
      <c r="BL526" s="728"/>
      <c r="BM526" s="728"/>
      <c r="BN526" s="728"/>
      <c r="BO526" s="728"/>
      <c r="BP526" s="728"/>
      <c r="BS526" s="728"/>
      <c r="BV526" s="728"/>
      <c r="BY526" s="728"/>
      <c r="CB526" s="728"/>
      <c r="CE526" s="728"/>
      <c r="CH526" s="728"/>
      <c r="CK526" s="728"/>
      <c r="CO526" s="728"/>
      <c r="CV526" s="728"/>
      <c r="CY526" s="728"/>
      <c r="DB526" s="728"/>
      <c r="DE526" s="728"/>
      <c r="DH526" s="728"/>
      <c r="DK526" s="728"/>
      <c r="DN526" s="728"/>
      <c r="DQ526" s="728"/>
      <c r="DT526" s="728"/>
      <c r="DW526" s="728"/>
      <c r="DZ526" s="728"/>
      <c r="EC526" s="728"/>
      <c r="EF526" s="728"/>
      <c r="EI526" s="728"/>
    </row>
    <row r="527" spans="1:139">
      <c r="E527" s="728">
        <v>42031</v>
      </c>
      <c r="F527" s="727">
        <v>1.494</v>
      </c>
      <c r="H527" s="728">
        <v>42033</v>
      </c>
      <c r="I527" s="727">
        <v>1.698</v>
      </c>
      <c r="K527" s="728">
        <v>42033</v>
      </c>
      <c r="L527" s="727">
        <v>1.9990000000000001</v>
      </c>
      <c r="O527" s="728">
        <v>42011</v>
      </c>
      <c r="P527" s="727">
        <v>2307.46</v>
      </c>
      <c r="R527" s="728">
        <v>42010</v>
      </c>
      <c r="S527" s="727">
        <v>17371.64</v>
      </c>
      <c r="U527" s="728">
        <v>41626</v>
      </c>
      <c r="V527" s="727">
        <v>9181.75</v>
      </c>
      <c r="X527" s="728">
        <v>41627</v>
      </c>
      <c r="Y527" s="727">
        <v>18453.990000000002</v>
      </c>
      <c r="AA527" s="728">
        <v>41641</v>
      </c>
      <c r="AB527" s="727">
        <v>4227.28</v>
      </c>
      <c r="AD527" s="728">
        <v>41604</v>
      </c>
      <c r="AE527" s="727">
        <v>15515.24</v>
      </c>
      <c r="AS527" s="728">
        <v>42032</v>
      </c>
      <c r="AT527" s="727">
        <v>1284.49</v>
      </c>
      <c r="AV527" s="728">
        <v>42031</v>
      </c>
      <c r="AW527" s="727">
        <v>66.31</v>
      </c>
      <c r="BL527" s="728"/>
      <c r="BM527" s="728"/>
      <c r="BN527" s="728"/>
      <c r="BO527" s="728"/>
      <c r="BP527" s="728"/>
      <c r="BS527" s="728"/>
      <c r="BV527" s="728"/>
      <c r="BY527" s="728"/>
      <c r="CB527" s="728"/>
      <c r="CE527" s="728"/>
      <c r="CH527" s="728"/>
      <c r="CK527" s="728"/>
      <c r="CO527" s="728"/>
      <c r="CV527" s="728"/>
      <c r="CY527" s="728"/>
      <c r="DB527" s="728"/>
      <c r="DE527" s="728"/>
      <c r="DH527" s="728"/>
      <c r="DK527" s="728"/>
      <c r="DN527" s="728"/>
      <c r="DQ527" s="728"/>
      <c r="DT527" s="728"/>
      <c r="DW527" s="728"/>
      <c r="DZ527" s="728"/>
      <c r="EC527" s="728"/>
      <c r="EF527" s="728"/>
      <c r="EI527" s="728"/>
    </row>
    <row r="528" spans="1:139">
      <c r="E528" s="728">
        <v>42030</v>
      </c>
      <c r="F528" s="727">
        <v>1.5470000000000002</v>
      </c>
      <c r="H528" s="728">
        <v>42032</v>
      </c>
      <c r="I528" s="727">
        <v>1.675</v>
      </c>
      <c r="K528" s="728">
        <v>42032</v>
      </c>
      <c r="L528" s="727">
        <v>1.988</v>
      </c>
      <c r="O528" s="728">
        <v>42009</v>
      </c>
      <c r="P528" s="727">
        <v>2264.75</v>
      </c>
      <c r="R528" s="728">
        <v>42009</v>
      </c>
      <c r="S528" s="727">
        <v>17501.650000000001</v>
      </c>
      <c r="U528" s="728">
        <v>41625</v>
      </c>
      <c r="V528" s="727">
        <v>9085.1200000000008</v>
      </c>
      <c r="X528" s="728">
        <v>41626</v>
      </c>
      <c r="Y528" s="727">
        <v>18131.490000000002</v>
      </c>
      <c r="AA528" s="728">
        <v>41639</v>
      </c>
      <c r="AB528" s="727">
        <v>4295.95</v>
      </c>
      <c r="AD528" s="728">
        <v>41603</v>
      </c>
      <c r="AE528" s="727">
        <v>15619.13</v>
      </c>
      <c r="AS528" s="728">
        <v>42031</v>
      </c>
      <c r="AT528" s="727">
        <v>1292.3399999999999</v>
      </c>
      <c r="AV528" s="728">
        <v>42030</v>
      </c>
      <c r="AW528" s="727">
        <v>65.44</v>
      </c>
      <c r="BL528" s="728"/>
      <c r="BM528" s="728"/>
      <c r="BN528" s="728"/>
      <c r="BO528" s="728"/>
      <c r="BP528" s="728"/>
      <c r="BS528" s="728"/>
      <c r="BV528" s="728"/>
      <c r="BY528" s="728"/>
      <c r="CB528" s="728"/>
      <c r="CE528" s="728"/>
      <c r="CH528" s="728"/>
      <c r="CK528" s="728"/>
      <c r="CO528" s="728"/>
      <c r="CV528" s="728"/>
      <c r="CY528" s="728"/>
      <c r="DB528" s="728"/>
      <c r="DE528" s="728"/>
      <c r="DH528" s="728"/>
      <c r="DK528" s="728"/>
      <c r="DN528" s="728"/>
      <c r="DQ528" s="728"/>
      <c r="DT528" s="728"/>
      <c r="DW528" s="728"/>
      <c r="DZ528" s="728"/>
      <c r="EC528" s="728"/>
      <c r="EF528" s="728"/>
      <c r="EI528" s="728"/>
    </row>
    <row r="529" spans="5:139">
      <c r="E529" s="728">
        <v>42027</v>
      </c>
      <c r="F529" s="727">
        <v>1.5430000000000001</v>
      </c>
      <c r="H529" s="728">
        <v>42031</v>
      </c>
      <c r="I529" s="727">
        <v>1.671</v>
      </c>
      <c r="K529" s="728">
        <v>42031</v>
      </c>
      <c r="L529" s="727">
        <v>2.0019999999999998</v>
      </c>
      <c r="O529" s="728">
        <v>42006</v>
      </c>
      <c r="P529" s="727">
        <v>2309.39</v>
      </c>
      <c r="R529" s="728">
        <v>42006</v>
      </c>
      <c r="S529" s="727">
        <v>17832.990000000002</v>
      </c>
      <c r="U529" s="728">
        <v>41624</v>
      </c>
      <c r="V529" s="727">
        <v>9163.56</v>
      </c>
      <c r="X529" s="728">
        <v>41625</v>
      </c>
      <c r="Y529" s="727">
        <v>17925.21</v>
      </c>
      <c r="AA529" s="728">
        <v>41638</v>
      </c>
      <c r="AB529" s="727">
        <v>4275.71</v>
      </c>
      <c r="AD529" s="728">
        <v>41600</v>
      </c>
      <c r="AE529" s="727">
        <v>15381.72</v>
      </c>
      <c r="AS529" s="728">
        <v>42030</v>
      </c>
      <c r="AT529" s="727">
        <v>1281.4000000000001</v>
      </c>
      <c r="AV529" s="728">
        <v>42027</v>
      </c>
      <c r="AW529" s="727">
        <v>65.56</v>
      </c>
      <c r="BL529" s="728"/>
      <c r="BM529" s="728"/>
      <c r="BN529" s="728"/>
      <c r="BO529" s="728"/>
      <c r="BP529" s="728"/>
      <c r="BS529" s="728"/>
      <c r="BV529" s="728"/>
      <c r="BY529" s="728"/>
      <c r="CB529" s="728"/>
      <c r="CE529" s="728"/>
      <c r="CH529" s="728"/>
      <c r="CK529" s="728"/>
      <c r="CO529" s="728"/>
      <c r="CV529" s="728"/>
      <c r="CY529" s="728"/>
      <c r="DB529" s="728"/>
      <c r="DE529" s="728"/>
      <c r="DH529" s="728"/>
      <c r="DK529" s="728"/>
      <c r="DN529" s="728"/>
      <c r="DQ529" s="728"/>
      <c r="DT529" s="728"/>
      <c r="DW529" s="728"/>
      <c r="DZ529" s="728"/>
      <c r="EC529" s="728"/>
      <c r="EF529" s="728"/>
      <c r="EI529" s="728"/>
    </row>
    <row r="530" spans="5:139">
      <c r="E530" s="728">
        <v>42026</v>
      </c>
      <c r="F530" s="727">
        <v>1.573</v>
      </c>
      <c r="H530" s="728">
        <v>42030</v>
      </c>
      <c r="I530" s="727">
        <v>1.752</v>
      </c>
      <c r="K530" s="728">
        <v>42030</v>
      </c>
      <c r="L530" s="727">
        <v>2.0920000000000001</v>
      </c>
      <c r="O530" s="728">
        <v>42003</v>
      </c>
      <c r="P530" s="727">
        <v>2315.94</v>
      </c>
      <c r="R530" s="728">
        <v>42004</v>
      </c>
      <c r="S530" s="727">
        <v>17823.07</v>
      </c>
      <c r="U530" s="728">
        <v>41621</v>
      </c>
      <c r="V530" s="727">
        <v>9006.4599999999991</v>
      </c>
      <c r="X530" s="728">
        <v>41624</v>
      </c>
      <c r="Y530" s="727">
        <v>18222.419999999998</v>
      </c>
      <c r="AA530" s="728">
        <v>41635</v>
      </c>
      <c r="AB530" s="727">
        <v>4277.6499999999996</v>
      </c>
      <c r="AD530" s="728">
        <v>41599</v>
      </c>
      <c r="AE530" s="727">
        <v>15365.6</v>
      </c>
      <c r="AS530" s="728">
        <v>42027</v>
      </c>
      <c r="AT530" s="727">
        <v>1294.08</v>
      </c>
      <c r="AV530" s="728">
        <v>42026</v>
      </c>
      <c r="AW530" s="727">
        <v>65.08</v>
      </c>
      <c r="BL530" s="728"/>
      <c r="BM530" s="728"/>
      <c r="BN530" s="728"/>
      <c r="BO530" s="728"/>
      <c r="BP530" s="728"/>
      <c r="BS530" s="728"/>
      <c r="BV530" s="728"/>
      <c r="BY530" s="728"/>
      <c r="CB530" s="728"/>
      <c r="CE530" s="728"/>
      <c r="CH530" s="728"/>
      <c r="CK530" s="728"/>
      <c r="CO530" s="728"/>
      <c r="CV530" s="728"/>
      <c r="CY530" s="728"/>
      <c r="DB530" s="728"/>
      <c r="DE530" s="728"/>
      <c r="DH530" s="728"/>
      <c r="DK530" s="728"/>
      <c r="DN530" s="728"/>
      <c r="DQ530" s="728"/>
      <c r="DT530" s="728"/>
      <c r="DW530" s="728"/>
      <c r="DZ530" s="728"/>
      <c r="EC530" s="728"/>
      <c r="EF530" s="728"/>
      <c r="EI530" s="728"/>
    </row>
    <row r="531" spans="5:139">
      <c r="E531" s="728">
        <v>42025</v>
      </c>
      <c r="F531" s="727">
        <v>1.6120000000000001</v>
      </c>
      <c r="H531" s="728">
        <v>42027</v>
      </c>
      <c r="I531" s="727">
        <v>1.734</v>
      </c>
      <c r="K531" s="728">
        <v>42027</v>
      </c>
      <c r="L531" s="727">
        <v>2.085</v>
      </c>
      <c r="O531" s="728">
        <v>42002</v>
      </c>
      <c r="P531" s="727">
        <v>2302.59</v>
      </c>
      <c r="R531" s="728">
        <v>42003</v>
      </c>
      <c r="S531" s="727">
        <v>17983.07</v>
      </c>
      <c r="U531" s="728">
        <v>41620</v>
      </c>
      <c r="V531" s="727">
        <v>9017</v>
      </c>
      <c r="X531" s="728">
        <v>41621</v>
      </c>
      <c r="Y531" s="727">
        <v>17805.73</v>
      </c>
      <c r="AA531" s="728">
        <v>41632</v>
      </c>
      <c r="AB531" s="727">
        <v>4218.41</v>
      </c>
      <c r="AD531" s="728">
        <v>41598</v>
      </c>
      <c r="AE531" s="727">
        <v>15076.08</v>
      </c>
      <c r="AS531" s="728">
        <v>42026</v>
      </c>
      <c r="AT531" s="727">
        <v>1302.25</v>
      </c>
      <c r="AV531" s="728">
        <v>42025</v>
      </c>
      <c r="AW531" s="727">
        <v>65.53</v>
      </c>
      <c r="BL531" s="728"/>
      <c r="BM531" s="728"/>
      <c r="BN531" s="728"/>
      <c r="BO531" s="728"/>
      <c r="BP531" s="728"/>
      <c r="BS531" s="728"/>
      <c r="BV531" s="728"/>
      <c r="BY531" s="728"/>
      <c r="CB531" s="728"/>
      <c r="CE531" s="728"/>
      <c r="CH531" s="728"/>
      <c r="CK531" s="728"/>
      <c r="CO531" s="728"/>
      <c r="CV531" s="728"/>
      <c r="CY531" s="728"/>
      <c r="DB531" s="728"/>
      <c r="DE531" s="728"/>
      <c r="DH531" s="728"/>
      <c r="DK531" s="728"/>
      <c r="DN531" s="728"/>
      <c r="DQ531" s="728"/>
      <c r="DT531" s="728"/>
      <c r="DW531" s="728"/>
      <c r="DZ531" s="728"/>
      <c r="EC531" s="728"/>
      <c r="EF531" s="728"/>
      <c r="EI531" s="728"/>
    </row>
    <row r="532" spans="5:139">
      <c r="E532" s="728">
        <v>42024</v>
      </c>
      <c r="F532" s="727">
        <v>1.6139999999999999</v>
      </c>
      <c r="H532" s="728">
        <v>42026</v>
      </c>
      <c r="I532" s="727">
        <v>1.802</v>
      </c>
      <c r="K532" s="728">
        <v>42026</v>
      </c>
      <c r="L532" s="727">
        <v>2.19</v>
      </c>
      <c r="O532" s="728">
        <v>41996</v>
      </c>
      <c r="P532" s="727">
        <v>2323.04</v>
      </c>
      <c r="R532" s="728">
        <v>42002</v>
      </c>
      <c r="S532" s="727">
        <v>18038.23</v>
      </c>
      <c r="U532" s="728">
        <v>41619</v>
      </c>
      <c r="V532" s="727">
        <v>9077.11</v>
      </c>
      <c r="X532" s="728">
        <v>41620</v>
      </c>
      <c r="Y532" s="727">
        <v>17804.87</v>
      </c>
      <c r="AA532" s="728">
        <v>41631</v>
      </c>
      <c r="AB532" s="727">
        <v>4215.29</v>
      </c>
      <c r="AD532" s="728">
        <v>41597</v>
      </c>
      <c r="AE532" s="727">
        <v>15126.56</v>
      </c>
      <c r="AS532" s="728">
        <v>42025</v>
      </c>
      <c r="AT532" s="727">
        <v>1293.0899999999999</v>
      </c>
      <c r="AV532" s="728">
        <v>42024</v>
      </c>
      <c r="AW532" s="727">
        <v>64.989999999999995</v>
      </c>
      <c r="BL532" s="728"/>
      <c r="BM532" s="728"/>
      <c r="BN532" s="728"/>
      <c r="BO532" s="728"/>
      <c r="BP532" s="728"/>
      <c r="BS532" s="728"/>
      <c r="BV532" s="728"/>
      <c r="BY532" s="728"/>
      <c r="CB532" s="728"/>
      <c r="CE532" s="728"/>
      <c r="CH532" s="728"/>
      <c r="CK532" s="728"/>
      <c r="CO532" s="728"/>
      <c r="CV532" s="728"/>
      <c r="CY532" s="728"/>
      <c r="DB532" s="728"/>
      <c r="DE532" s="728"/>
      <c r="DH532" s="728"/>
      <c r="DK532" s="728"/>
      <c r="DN532" s="728"/>
      <c r="DQ532" s="728"/>
      <c r="DT532" s="728"/>
      <c r="DW532" s="728"/>
      <c r="DZ532" s="728"/>
      <c r="EC532" s="728"/>
      <c r="EF532" s="728"/>
      <c r="EI532" s="728"/>
    </row>
    <row r="533" spans="5:139">
      <c r="E533" s="728">
        <v>42023</v>
      </c>
      <c r="F533" s="727">
        <v>1.6240000000000001</v>
      </c>
      <c r="H533" s="728">
        <v>42025</v>
      </c>
      <c r="I533" s="727">
        <v>1.891</v>
      </c>
      <c r="K533" s="728">
        <v>42025</v>
      </c>
      <c r="L533" s="727">
        <v>2.2759999999999998</v>
      </c>
      <c r="O533" s="728">
        <v>41995</v>
      </c>
      <c r="P533" s="727">
        <v>2321.83</v>
      </c>
      <c r="R533" s="728">
        <v>41999</v>
      </c>
      <c r="S533" s="727">
        <v>18053.71</v>
      </c>
      <c r="U533" s="728">
        <v>41618</v>
      </c>
      <c r="V533" s="727">
        <v>9114.44</v>
      </c>
      <c r="X533" s="728">
        <v>41619</v>
      </c>
      <c r="Y533" s="727">
        <v>17973.96</v>
      </c>
      <c r="AA533" s="728">
        <v>41628</v>
      </c>
      <c r="AB533" s="727">
        <v>4193.7700000000004</v>
      </c>
      <c r="AD533" s="728">
        <v>41596</v>
      </c>
      <c r="AE533" s="727">
        <v>15164.3</v>
      </c>
      <c r="AS533" s="728">
        <v>42024</v>
      </c>
      <c r="AT533" s="727">
        <v>1295.32</v>
      </c>
      <c r="AV533" s="728">
        <v>42023</v>
      </c>
      <c r="AW533" s="727">
        <v>65.73</v>
      </c>
      <c r="BL533" s="728"/>
      <c r="BM533" s="728"/>
      <c r="BN533" s="728"/>
      <c r="BO533" s="728"/>
      <c r="BP533" s="728"/>
      <c r="BS533" s="728"/>
      <c r="BV533" s="728"/>
      <c r="BY533" s="728"/>
      <c r="CB533" s="728"/>
      <c r="CE533" s="728"/>
      <c r="CH533" s="728"/>
      <c r="CK533" s="728"/>
      <c r="CO533" s="728"/>
      <c r="CV533" s="728"/>
      <c r="CY533" s="728"/>
      <c r="DB533" s="728"/>
      <c r="DE533" s="728"/>
      <c r="DH533" s="728"/>
      <c r="DK533" s="728"/>
      <c r="DN533" s="728"/>
      <c r="DQ533" s="728"/>
      <c r="DT533" s="728"/>
      <c r="DW533" s="728"/>
      <c r="DZ533" s="728"/>
      <c r="EC533" s="728"/>
      <c r="EF533" s="728"/>
      <c r="EI533" s="728"/>
    </row>
    <row r="534" spans="5:139">
      <c r="E534" s="728">
        <v>42020</v>
      </c>
      <c r="F534" s="727">
        <v>1.629</v>
      </c>
      <c r="H534" s="728">
        <v>42024</v>
      </c>
      <c r="I534" s="727">
        <v>1.889</v>
      </c>
      <c r="K534" s="728">
        <v>42024</v>
      </c>
      <c r="L534" s="727">
        <v>2.3039999999999998</v>
      </c>
      <c r="O534" s="728">
        <v>41992</v>
      </c>
      <c r="P534" s="727">
        <v>2310.88</v>
      </c>
      <c r="R534" s="728">
        <v>41997</v>
      </c>
      <c r="S534" s="727">
        <v>18030.21</v>
      </c>
      <c r="U534" s="728">
        <v>41617</v>
      </c>
      <c r="V534" s="727">
        <v>9195.17</v>
      </c>
      <c r="X534" s="728">
        <v>41618</v>
      </c>
      <c r="Y534" s="727">
        <v>18236.72</v>
      </c>
      <c r="AA534" s="728">
        <v>41627</v>
      </c>
      <c r="AB534" s="727">
        <v>4177.03</v>
      </c>
      <c r="AD534" s="728">
        <v>41593</v>
      </c>
      <c r="AE534" s="727">
        <v>15165.92</v>
      </c>
      <c r="AS534" s="728">
        <v>42023</v>
      </c>
      <c r="AT534" s="727">
        <v>1275.6500000000001</v>
      </c>
      <c r="AV534" s="728">
        <v>42020</v>
      </c>
      <c r="AW534" s="727">
        <v>66.62</v>
      </c>
      <c r="BL534" s="728"/>
      <c r="BM534" s="728"/>
      <c r="BN534" s="728"/>
      <c r="BO534" s="728"/>
      <c r="BP534" s="728"/>
      <c r="BS534" s="728"/>
      <c r="BV534" s="728"/>
      <c r="BY534" s="728"/>
      <c r="CB534" s="728"/>
      <c r="CE534" s="728"/>
      <c r="CH534" s="728"/>
      <c r="CK534" s="728"/>
      <c r="CO534" s="728"/>
      <c r="CV534" s="728"/>
      <c r="CY534" s="728"/>
      <c r="DB534" s="728"/>
      <c r="DE534" s="728"/>
      <c r="DH534" s="728"/>
      <c r="DK534" s="728"/>
      <c r="DN534" s="728"/>
      <c r="DQ534" s="728"/>
      <c r="DT534" s="728"/>
      <c r="DW534" s="728"/>
      <c r="DZ534" s="728"/>
      <c r="EC534" s="728"/>
      <c r="EF534" s="728"/>
      <c r="EI534" s="728"/>
    </row>
    <row r="535" spans="5:139">
      <c r="E535" s="728">
        <v>42019</v>
      </c>
      <c r="F535" s="727">
        <v>1.62</v>
      </c>
      <c r="H535" s="728">
        <v>42023</v>
      </c>
      <c r="I535" s="727">
        <v>1.8620000000000001</v>
      </c>
      <c r="K535" s="728">
        <v>42023</v>
      </c>
      <c r="L535" s="727">
        <v>2.294</v>
      </c>
      <c r="O535" s="728">
        <v>41991</v>
      </c>
      <c r="P535" s="727">
        <v>2330.83</v>
      </c>
      <c r="R535" s="728">
        <v>41996</v>
      </c>
      <c r="S535" s="727">
        <v>18024.169999999998</v>
      </c>
      <c r="U535" s="728">
        <v>41614</v>
      </c>
      <c r="V535" s="727">
        <v>9172.41</v>
      </c>
      <c r="X535" s="728">
        <v>41617</v>
      </c>
      <c r="Y535" s="727">
        <v>18285.52</v>
      </c>
      <c r="AA535" s="728">
        <v>41626</v>
      </c>
      <c r="AB535" s="727">
        <v>4109.51</v>
      </c>
      <c r="AD535" s="728">
        <v>41592</v>
      </c>
      <c r="AE535" s="727">
        <v>14876.41</v>
      </c>
      <c r="AS535" s="728">
        <v>42020</v>
      </c>
      <c r="AT535" s="727">
        <v>1280.45</v>
      </c>
      <c r="AV535" s="728">
        <v>42019</v>
      </c>
      <c r="AW535" s="727">
        <v>65.56</v>
      </c>
      <c r="BL535" s="728"/>
      <c r="BM535" s="728"/>
      <c r="BN535" s="728"/>
      <c r="BO535" s="728"/>
      <c r="BP535" s="728"/>
      <c r="BS535" s="728"/>
      <c r="BV535" s="728"/>
      <c r="BY535" s="728"/>
      <c r="CB535" s="728"/>
      <c r="CE535" s="728"/>
      <c r="CH535" s="728"/>
      <c r="CK535" s="728"/>
      <c r="CO535" s="728"/>
      <c r="CV535" s="728"/>
      <c r="CY535" s="728"/>
      <c r="DB535" s="728"/>
      <c r="DE535" s="728"/>
      <c r="DH535" s="728"/>
      <c r="DK535" s="728"/>
      <c r="DN535" s="728"/>
      <c r="DQ535" s="728"/>
      <c r="DT535" s="728"/>
      <c r="DW535" s="728"/>
      <c r="DZ535" s="728"/>
      <c r="EC535" s="728"/>
      <c r="EF535" s="728"/>
      <c r="EI535" s="728"/>
    </row>
    <row r="536" spans="5:139">
      <c r="E536" s="728">
        <v>42018</v>
      </c>
      <c r="F536" s="727">
        <v>1.6339999999999999</v>
      </c>
      <c r="H536" s="728">
        <v>42020</v>
      </c>
      <c r="I536" s="727">
        <v>1.853</v>
      </c>
      <c r="K536" s="728">
        <v>42020</v>
      </c>
      <c r="L536" s="727">
        <v>2.278</v>
      </c>
      <c r="O536" s="728">
        <v>41990</v>
      </c>
      <c r="P536" s="727">
        <v>2288.6999999999998</v>
      </c>
      <c r="R536" s="728">
        <v>41995</v>
      </c>
      <c r="S536" s="727">
        <v>17959.439999999999</v>
      </c>
      <c r="U536" s="728">
        <v>41613</v>
      </c>
      <c r="V536" s="727">
        <v>9084.9500000000007</v>
      </c>
      <c r="X536" s="728">
        <v>41614</v>
      </c>
      <c r="Y536" s="727">
        <v>18124.39</v>
      </c>
      <c r="AA536" s="728">
        <v>41625</v>
      </c>
      <c r="AB536" s="727">
        <v>4068.64</v>
      </c>
      <c r="AD536" s="728">
        <v>41591</v>
      </c>
      <c r="AE536" s="727">
        <v>14567.16</v>
      </c>
      <c r="AS536" s="728">
        <v>42019</v>
      </c>
      <c r="AT536" s="727">
        <v>1262.75</v>
      </c>
      <c r="AV536" s="728">
        <v>42018</v>
      </c>
      <c r="AW536" s="727">
        <v>67.05</v>
      </c>
      <c r="BL536" s="728"/>
      <c r="BM536" s="728"/>
      <c r="BN536" s="728"/>
      <c r="BO536" s="728"/>
      <c r="BP536" s="728"/>
      <c r="BS536" s="728"/>
      <c r="BV536" s="728"/>
      <c r="BY536" s="728"/>
      <c r="CB536" s="728"/>
      <c r="CE536" s="728"/>
      <c r="CH536" s="728"/>
      <c r="CK536" s="728"/>
      <c r="CO536" s="728"/>
      <c r="CV536" s="728"/>
      <c r="CY536" s="728"/>
      <c r="DB536" s="728"/>
      <c r="DE536" s="728"/>
      <c r="DH536" s="728"/>
      <c r="DK536" s="728"/>
      <c r="DN536" s="728"/>
      <c r="DQ536" s="728"/>
      <c r="DT536" s="728"/>
      <c r="DW536" s="728"/>
      <c r="DZ536" s="728"/>
      <c r="EC536" s="728"/>
      <c r="EF536" s="728"/>
      <c r="EI536" s="728"/>
    </row>
    <row r="537" spans="5:139">
      <c r="E537" s="728">
        <v>42017</v>
      </c>
      <c r="F537" s="727">
        <v>1.671</v>
      </c>
      <c r="H537" s="728">
        <v>42019</v>
      </c>
      <c r="I537" s="727">
        <v>1.83</v>
      </c>
      <c r="K537" s="728">
        <v>42019</v>
      </c>
      <c r="L537" s="727">
        <v>2.238</v>
      </c>
      <c r="O537" s="728">
        <v>41989</v>
      </c>
      <c r="P537" s="727">
        <v>2271.27</v>
      </c>
      <c r="R537" s="728">
        <v>41992</v>
      </c>
      <c r="S537" s="727">
        <v>17804.8</v>
      </c>
      <c r="U537" s="728">
        <v>41612</v>
      </c>
      <c r="V537" s="727">
        <v>9140.6299999999992</v>
      </c>
      <c r="X537" s="728">
        <v>41613</v>
      </c>
      <c r="Y537" s="727">
        <v>17993.12</v>
      </c>
      <c r="AA537" s="728">
        <v>41624</v>
      </c>
      <c r="AB537" s="727">
        <v>4119.88</v>
      </c>
      <c r="AD537" s="728">
        <v>41590</v>
      </c>
      <c r="AE537" s="727">
        <v>14588.68</v>
      </c>
      <c r="AS537" s="728">
        <v>42018</v>
      </c>
      <c r="AT537" s="727">
        <v>1228.72</v>
      </c>
      <c r="AV537" s="728">
        <v>42017</v>
      </c>
      <c r="AW537" s="727">
        <v>66.3</v>
      </c>
      <c r="BL537" s="728"/>
      <c r="BM537" s="728"/>
      <c r="BN537" s="728"/>
      <c r="BO537" s="728"/>
      <c r="BP537" s="728"/>
      <c r="BS537" s="728"/>
      <c r="BV537" s="728"/>
      <c r="BY537" s="728"/>
      <c r="CB537" s="728"/>
      <c r="CE537" s="728"/>
      <c r="CH537" s="728"/>
      <c r="CK537" s="728"/>
      <c r="CO537" s="728"/>
      <c r="CV537" s="728"/>
      <c r="CY537" s="728"/>
      <c r="DB537" s="728"/>
      <c r="DE537" s="728"/>
      <c r="DH537" s="728"/>
      <c r="DK537" s="728"/>
      <c r="DN537" s="728"/>
      <c r="DQ537" s="728"/>
      <c r="DT537" s="728"/>
      <c r="DW537" s="728"/>
      <c r="DZ537" s="728"/>
      <c r="EC537" s="728"/>
      <c r="EF537" s="728"/>
      <c r="EI537" s="728"/>
    </row>
    <row r="538" spans="5:139">
      <c r="E538" s="728">
        <v>42016</v>
      </c>
      <c r="F538" s="727">
        <v>1.6760000000000002</v>
      </c>
      <c r="H538" s="728">
        <v>42018</v>
      </c>
      <c r="I538" s="727">
        <v>1.835</v>
      </c>
      <c r="K538" s="728">
        <v>42018</v>
      </c>
      <c r="L538" s="727">
        <v>2.2640000000000002</v>
      </c>
      <c r="O538" s="728">
        <v>41988</v>
      </c>
      <c r="P538" s="727">
        <v>2321.5700000000002</v>
      </c>
      <c r="R538" s="728">
        <v>41991</v>
      </c>
      <c r="S538" s="727">
        <v>17778.150000000001</v>
      </c>
      <c r="U538" s="728">
        <v>41611</v>
      </c>
      <c r="V538" s="727">
        <v>9223.4</v>
      </c>
      <c r="X538" s="728">
        <v>41612</v>
      </c>
      <c r="Y538" s="727">
        <v>18312.96</v>
      </c>
      <c r="AA538" s="728">
        <v>41621</v>
      </c>
      <c r="AB538" s="727">
        <v>4059.71</v>
      </c>
      <c r="AD538" s="728">
        <v>41589</v>
      </c>
      <c r="AE538" s="727">
        <v>14269.84</v>
      </c>
      <c r="AS538" s="728">
        <v>42017</v>
      </c>
      <c r="AT538" s="727">
        <v>1230.6400000000001</v>
      </c>
      <c r="AV538" s="728">
        <v>42016</v>
      </c>
      <c r="AW538" s="727">
        <v>66.430000000000007</v>
      </c>
      <c r="BL538" s="728"/>
      <c r="BM538" s="728"/>
      <c r="BN538" s="728"/>
      <c r="BO538" s="728"/>
      <c r="BP538" s="728"/>
      <c r="BS538" s="728"/>
      <c r="BV538" s="728"/>
      <c r="BY538" s="728"/>
      <c r="CB538" s="728"/>
      <c r="CE538" s="728"/>
      <c r="CH538" s="728"/>
      <c r="CK538" s="728"/>
      <c r="CO538" s="728"/>
      <c r="CV538" s="728"/>
      <c r="CY538" s="728"/>
      <c r="DB538" s="728"/>
      <c r="DE538" s="728"/>
      <c r="DH538" s="728"/>
      <c r="DK538" s="728"/>
      <c r="DN538" s="728"/>
      <c r="DQ538" s="728"/>
      <c r="DT538" s="728"/>
      <c r="DW538" s="728"/>
      <c r="DZ538" s="728"/>
      <c r="EC538" s="728"/>
      <c r="EF538" s="728"/>
      <c r="EI538" s="728"/>
    </row>
    <row r="539" spans="5:139">
      <c r="E539" s="728">
        <v>42013</v>
      </c>
      <c r="F539" s="727">
        <v>1.7189999999999999</v>
      </c>
      <c r="H539" s="728">
        <v>42017</v>
      </c>
      <c r="I539" s="727">
        <v>1.897</v>
      </c>
      <c r="K539" s="728">
        <v>42017</v>
      </c>
      <c r="L539" s="727">
        <v>2.3340000000000001</v>
      </c>
      <c r="O539" s="728">
        <v>41985</v>
      </c>
      <c r="P539" s="727">
        <v>2360</v>
      </c>
      <c r="R539" s="728">
        <v>41990</v>
      </c>
      <c r="S539" s="727">
        <v>17356.87</v>
      </c>
      <c r="U539" s="728">
        <v>41610</v>
      </c>
      <c r="V539" s="727">
        <v>9401.9599999999991</v>
      </c>
      <c r="X539" s="728">
        <v>41611</v>
      </c>
      <c r="Y539" s="727">
        <v>18366.75</v>
      </c>
      <c r="AA539" s="728">
        <v>41620</v>
      </c>
      <c r="AB539" s="727">
        <v>4069.12</v>
      </c>
      <c r="AD539" s="728">
        <v>41586</v>
      </c>
      <c r="AE539" s="727">
        <v>14086.8</v>
      </c>
      <c r="AS539" s="728">
        <v>42016</v>
      </c>
      <c r="AT539" s="727">
        <v>1233.31</v>
      </c>
      <c r="AV539" s="728">
        <v>42013</v>
      </c>
      <c r="AW539" s="727">
        <v>67.959999999999994</v>
      </c>
      <c r="BL539" s="728"/>
      <c r="BM539" s="728"/>
      <c r="BN539" s="728"/>
      <c r="BO539" s="728"/>
      <c r="BP539" s="728"/>
      <c r="BS539" s="728"/>
      <c r="BV539" s="728"/>
      <c r="BY539" s="728"/>
      <c r="CB539" s="728"/>
      <c r="CE539" s="728"/>
      <c r="CH539" s="728"/>
      <c r="CK539" s="728"/>
      <c r="CO539" s="728"/>
      <c r="CV539" s="728"/>
      <c r="CY539" s="728"/>
      <c r="DB539" s="728"/>
      <c r="DE539" s="728"/>
      <c r="DH539" s="728"/>
      <c r="DK539" s="728"/>
      <c r="DN539" s="728"/>
      <c r="DQ539" s="728"/>
      <c r="DT539" s="728"/>
      <c r="DW539" s="728"/>
      <c r="DZ539" s="728"/>
      <c r="EC539" s="728"/>
      <c r="EF539" s="728"/>
      <c r="EI539" s="728"/>
    </row>
    <row r="540" spans="5:139">
      <c r="E540" s="728">
        <v>42012</v>
      </c>
      <c r="F540" s="727">
        <v>1.6870000000000001</v>
      </c>
      <c r="H540" s="728">
        <v>42016</v>
      </c>
      <c r="I540" s="727">
        <v>1.8599999999999999</v>
      </c>
      <c r="K540" s="728">
        <v>42016</v>
      </c>
      <c r="L540" s="727">
        <v>2.2839999999999998</v>
      </c>
      <c r="O540" s="728">
        <v>41984</v>
      </c>
      <c r="P540" s="727">
        <v>2379.6</v>
      </c>
      <c r="R540" s="728">
        <v>41989</v>
      </c>
      <c r="S540" s="727">
        <v>17068.87</v>
      </c>
      <c r="U540" s="728">
        <v>41607</v>
      </c>
      <c r="V540" s="727">
        <v>9405.2999999999993</v>
      </c>
      <c r="X540" s="728">
        <v>41610</v>
      </c>
      <c r="Y540" s="727">
        <v>18732.560000000001</v>
      </c>
      <c r="AA540" s="728">
        <v>41619</v>
      </c>
      <c r="AB540" s="727">
        <v>4086.86</v>
      </c>
      <c r="AD540" s="728">
        <v>41585</v>
      </c>
      <c r="AE540" s="727">
        <v>14228.44</v>
      </c>
      <c r="AS540" s="728">
        <v>42013</v>
      </c>
      <c r="AT540" s="727">
        <v>1223.25</v>
      </c>
      <c r="AV540" s="728">
        <v>42012</v>
      </c>
      <c r="AW540" s="727">
        <v>67.67</v>
      </c>
      <c r="BL540" s="728"/>
      <c r="BM540" s="728"/>
      <c r="BN540" s="728"/>
      <c r="BO540" s="728"/>
      <c r="BP540" s="728"/>
      <c r="BS540" s="728"/>
      <c r="BV540" s="728"/>
      <c r="BY540" s="728"/>
      <c r="CB540" s="728"/>
      <c r="CE540" s="728"/>
      <c r="CH540" s="728"/>
      <c r="CK540" s="728"/>
      <c r="CO540" s="728"/>
      <c r="CV540" s="728"/>
      <c r="CY540" s="728"/>
      <c r="DB540" s="728"/>
      <c r="DE540" s="728"/>
      <c r="DH540" s="728"/>
      <c r="DK540" s="728"/>
      <c r="DN540" s="728"/>
      <c r="DQ540" s="728"/>
      <c r="DT540" s="728"/>
      <c r="DW540" s="728"/>
      <c r="DZ540" s="728"/>
      <c r="EC540" s="728"/>
      <c r="EF540" s="728"/>
      <c r="EI540" s="728"/>
    </row>
    <row r="541" spans="5:139">
      <c r="E541" s="728">
        <v>42011</v>
      </c>
      <c r="F541" s="727">
        <v>1.698</v>
      </c>
      <c r="H541" s="728">
        <v>42013</v>
      </c>
      <c r="I541" s="727">
        <v>1.9319999999999999</v>
      </c>
      <c r="K541" s="728">
        <v>42013</v>
      </c>
      <c r="L541" s="727">
        <v>2.3290000000000002</v>
      </c>
      <c r="O541" s="728">
        <v>41983</v>
      </c>
      <c r="P541" s="727">
        <v>2371.4299999999998</v>
      </c>
      <c r="R541" s="728">
        <v>41988</v>
      </c>
      <c r="S541" s="727">
        <v>17180.84</v>
      </c>
      <c r="U541" s="728">
        <v>41606</v>
      </c>
      <c r="V541" s="727">
        <v>9387.3700000000008</v>
      </c>
      <c r="X541" s="728">
        <v>41607</v>
      </c>
      <c r="Y541" s="727">
        <v>19021.48</v>
      </c>
      <c r="AA541" s="728">
        <v>41618</v>
      </c>
      <c r="AB541" s="727">
        <v>4091.14</v>
      </c>
      <c r="AD541" s="728">
        <v>41584</v>
      </c>
      <c r="AE541" s="727">
        <v>14337.31</v>
      </c>
      <c r="AS541" s="728">
        <v>42012</v>
      </c>
      <c r="AT541" s="727">
        <v>1208.79</v>
      </c>
      <c r="AV541" s="728">
        <v>42011</v>
      </c>
      <c r="AW541" s="727">
        <v>67.56</v>
      </c>
      <c r="BL541" s="728"/>
      <c r="BM541" s="728"/>
      <c r="BN541" s="728"/>
      <c r="BO541" s="728"/>
      <c r="BP541" s="728"/>
      <c r="BS541" s="728"/>
      <c r="BV541" s="728"/>
      <c r="BY541" s="728"/>
      <c r="CB541" s="728"/>
      <c r="CE541" s="728"/>
      <c r="CH541" s="728"/>
      <c r="CK541" s="728"/>
      <c r="CO541" s="728"/>
      <c r="CV541" s="728"/>
      <c r="CY541" s="728"/>
      <c r="DB541" s="728"/>
      <c r="DE541" s="728"/>
      <c r="DH541" s="728"/>
      <c r="DK541" s="728"/>
      <c r="DN541" s="728"/>
      <c r="DQ541" s="728"/>
      <c r="DT541" s="728"/>
      <c r="DW541" s="728"/>
      <c r="DZ541" s="728"/>
      <c r="EC541" s="728"/>
      <c r="EF541" s="728"/>
      <c r="EI541" s="728"/>
    </row>
    <row r="542" spans="5:139">
      <c r="E542" s="728">
        <v>42010</v>
      </c>
      <c r="F542" s="727">
        <v>1.738</v>
      </c>
      <c r="H542" s="728">
        <v>42012</v>
      </c>
      <c r="I542" s="727">
        <v>1.92</v>
      </c>
      <c r="K542" s="728">
        <v>42012</v>
      </c>
      <c r="L542" s="727">
        <v>2.3050000000000002</v>
      </c>
      <c r="O542" s="728">
        <v>41982</v>
      </c>
      <c r="P542" s="727">
        <v>2398.0300000000002</v>
      </c>
      <c r="R542" s="728">
        <v>41985</v>
      </c>
      <c r="S542" s="727">
        <v>17280.830000000002</v>
      </c>
      <c r="U542" s="728">
        <v>41605</v>
      </c>
      <c r="V542" s="727">
        <v>9351.1299999999992</v>
      </c>
      <c r="X542" s="728">
        <v>41606</v>
      </c>
      <c r="Y542" s="727">
        <v>19099.36</v>
      </c>
      <c r="AA542" s="728">
        <v>41617</v>
      </c>
      <c r="AB542" s="727">
        <v>4134.1000000000004</v>
      </c>
      <c r="AD542" s="728">
        <v>41583</v>
      </c>
      <c r="AE542" s="727">
        <v>14225.37</v>
      </c>
      <c r="AS542" s="728">
        <v>42011</v>
      </c>
      <c r="AT542" s="727">
        <v>1211.4100000000001</v>
      </c>
      <c r="AV542" s="728">
        <v>42010</v>
      </c>
      <c r="AW542" s="727">
        <v>68.38</v>
      </c>
      <c r="BL542" s="728"/>
      <c r="BM542" s="728"/>
      <c r="BN542" s="728"/>
      <c r="BO542" s="728"/>
      <c r="BP542" s="728"/>
      <c r="BS542" s="728"/>
      <c r="BV542" s="728"/>
      <c r="BY542" s="728"/>
      <c r="CB542" s="728"/>
      <c r="CE542" s="728"/>
      <c r="CH542" s="728"/>
      <c r="CK542" s="728"/>
      <c r="CO542" s="728"/>
      <c r="CV542" s="728"/>
      <c r="CY542" s="728"/>
      <c r="DB542" s="728"/>
      <c r="DE542" s="728"/>
      <c r="DH542" s="728"/>
      <c r="DK542" s="728"/>
      <c r="DN542" s="728"/>
      <c r="DQ542" s="728"/>
      <c r="DT542" s="728"/>
      <c r="DW542" s="728"/>
      <c r="DZ542" s="728"/>
      <c r="EC542" s="728"/>
      <c r="EF542" s="728"/>
      <c r="EI542" s="728"/>
    </row>
    <row r="543" spans="5:139">
      <c r="E543" s="728">
        <v>42009</v>
      </c>
      <c r="F543" s="727">
        <v>1.7050000000000001</v>
      </c>
      <c r="H543" s="728">
        <v>42011</v>
      </c>
      <c r="I543" s="727">
        <v>1.95</v>
      </c>
      <c r="K543" s="728">
        <v>42011</v>
      </c>
      <c r="L543" s="727">
        <v>2.33</v>
      </c>
      <c r="O543" s="728">
        <v>41981</v>
      </c>
      <c r="P543" s="727">
        <v>2431.89</v>
      </c>
      <c r="R543" s="728">
        <v>41984</v>
      </c>
      <c r="S543" s="727">
        <v>17596.34</v>
      </c>
      <c r="U543" s="728">
        <v>41604</v>
      </c>
      <c r="V543" s="727">
        <v>9290.07</v>
      </c>
      <c r="X543" s="728">
        <v>41605</v>
      </c>
      <c r="Y543" s="727">
        <v>18924.79</v>
      </c>
      <c r="AA543" s="728">
        <v>41614</v>
      </c>
      <c r="AB543" s="727">
        <v>4129.37</v>
      </c>
      <c r="AD543" s="728">
        <v>41579</v>
      </c>
      <c r="AE543" s="727">
        <v>14201.57</v>
      </c>
      <c r="AS543" s="728">
        <v>42010</v>
      </c>
      <c r="AT543" s="727">
        <v>1218.58</v>
      </c>
      <c r="AV543" s="728">
        <v>42009</v>
      </c>
      <c r="AW543" s="727">
        <v>70.16</v>
      </c>
      <c r="BL543" s="728"/>
      <c r="BM543" s="728"/>
      <c r="BN543" s="728"/>
      <c r="BO543" s="728"/>
      <c r="BP543" s="728"/>
      <c r="BS543" s="728"/>
      <c r="BV543" s="728"/>
      <c r="BY543" s="728"/>
      <c r="CB543" s="728"/>
      <c r="CE543" s="728"/>
      <c r="CH543" s="728"/>
      <c r="CK543" s="728"/>
      <c r="CO543" s="728"/>
      <c r="CV543" s="728"/>
      <c r="CY543" s="728"/>
      <c r="DB543" s="728"/>
      <c r="DE543" s="728"/>
      <c r="DH543" s="728"/>
      <c r="DK543" s="728"/>
      <c r="DN543" s="728"/>
      <c r="DQ543" s="728"/>
      <c r="DT543" s="728"/>
      <c r="DW543" s="728"/>
      <c r="DZ543" s="728"/>
      <c r="EC543" s="728"/>
      <c r="EF543" s="728"/>
      <c r="EI543" s="728"/>
    </row>
    <row r="544" spans="5:139">
      <c r="E544" s="728">
        <v>42006</v>
      </c>
      <c r="F544" s="727">
        <v>1.77</v>
      </c>
      <c r="H544" s="728">
        <v>42010</v>
      </c>
      <c r="I544" s="727">
        <v>2.024</v>
      </c>
      <c r="K544" s="728">
        <v>42010</v>
      </c>
      <c r="L544" s="727">
        <v>2.3769999999999998</v>
      </c>
      <c r="O544" s="728">
        <v>41978</v>
      </c>
      <c r="P544" s="727">
        <v>2438.42</v>
      </c>
      <c r="R544" s="728">
        <v>41983</v>
      </c>
      <c r="S544" s="727">
        <v>17533.150000000001</v>
      </c>
      <c r="U544" s="728">
        <v>41603</v>
      </c>
      <c r="V544" s="727">
        <v>9299.9500000000007</v>
      </c>
      <c r="X544" s="728">
        <v>41604</v>
      </c>
      <c r="Y544" s="727">
        <v>18774.27</v>
      </c>
      <c r="AA544" s="728">
        <v>41613</v>
      </c>
      <c r="AB544" s="727">
        <v>4099.91</v>
      </c>
      <c r="AD544" s="728">
        <v>41578</v>
      </c>
      <c r="AE544" s="727">
        <v>14327.94</v>
      </c>
      <c r="AS544" s="728">
        <v>42009</v>
      </c>
      <c r="AT544" s="727">
        <v>1204.8599999999999</v>
      </c>
      <c r="AV544" s="728">
        <v>42006</v>
      </c>
      <c r="AW544" s="727">
        <v>71.59</v>
      </c>
      <c r="BL544" s="728"/>
      <c r="BM544" s="728"/>
      <c r="BN544" s="728"/>
      <c r="BO544" s="728"/>
      <c r="BP544" s="728"/>
      <c r="BS544" s="728"/>
      <c r="BV544" s="728"/>
      <c r="BY544" s="728"/>
      <c r="CB544" s="728"/>
      <c r="CE544" s="728"/>
      <c r="CH544" s="728"/>
      <c r="CK544" s="728"/>
      <c r="CO544" s="728"/>
      <c r="CV544" s="728"/>
      <c r="CY544" s="728"/>
      <c r="DB544" s="728"/>
      <c r="DE544" s="728"/>
      <c r="DH544" s="728"/>
      <c r="DK544" s="728"/>
      <c r="DN544" s="728"/>
      <c r="DQ544" s="728"/>
      <c r="DT544" s="728"/>
      <c r="DW544" s="728"/>
      <c r="DZ544" s="728"/>
      <c r="EC544" s="728"/>
      <c r="EF544" s="728"/>
      <c r="EI544" s="728"/>
    </row>
    <row r="545" spans="5:139">
      <c r="E545" s="728">
        <v>42005</v>
      </c>
      <c r="F545" s="727">
        <v>1.786</v>
      </c>
      <c r="H545" s="728">
        <v>42009</v>
      </c>
      <c r="I545" s="727">
        <v>1.9849999999999999</v>
      </c>
      <c r="K545" s="728">
        <v>42009</v>
      </c>
      <c r="L545" s="727">
        <v>2.367</v>
      </c>
      <c r="O545" s="728">
        <v>41977</v>
      </c>
      <c r="P545" s="727">
        <v>2417.21</v>
      </c>
      <c r="R545" s="728">
        <v>41982</v>
      </c>
      <c r="S545" s="727">
        <v>17801.2</v>
      </c>
      <c r="U545" s="728">
        <v>41600</v>
      </c>
      <c r="V545" s="727">
        <v>9219.0400000000009</v>
      </c>
      <c r="X545" s="728">
        <v>41603</v>
      </c>
      <c r="Y545" s="727">
        <v>18784.3</v>
      </c>
      <c r="AA545" s="728">
        <v>41612</v>
      </c>
      <c r="AB545" s="727">
        <v>4148.5200000000004</v>
      </c>
      <c r="AD545" s="728">
        <v>41577</v>
      </c>
      <c r="AE545" s="727">
        <v>14502.35</v>
      </c>
      <c r="AS545" s="728">
        <v>42006</v>
      </c>
      <c r="AT545" s="727">
        <v>1188.3900000000001</v>
      </c>
      <c r="AV545" s="728">
        <v>42004</v>
      </c>
      <c r="AW545" s="727">
        <v>72.28</v>
      </c>
      <c r="BL545" s="728"/>
      <c r="BM545" s="728"/>
      <c r="BN545" s="728"/>
      <c r="BO545" s="728"/>
      <c r="BP545" s="728"/>
      <c r="BS545" s="728"/>
      <c r="BV545" s="728"/>
      <c r="BY545" s="728"/>
      <c r="CB545" s="728"/>
      <c r="CE545" s="728"/>
      <c r="CH545" s="728"/>
      <c r="CK545" s="728"/>
      <c r="CO545" s="728"/>
      <c r="CV545" s="728"/>
      <c r="CY545" s="728"/>
      <c r="DB545" s="728"/>
      <c r="DE545" s="728"/>
      <c r="DH545" s="728"/>
      <c r="DK545" s="728"/>
      <c r="DN545" s="728"/>
      <c r="DQ545" s="728"/>
      <c r="DT545" s="728"/>
      <c r="DW545" s="728"/>
      <c r="DZ545" s="728"/>
      <c r="EC545" s="728"/>
      <c r="EF545" s="728"/>
      <c r="EI545" s="728"/>
    </row>
    <row r="546" spans="5:139">
      <c r="E546" s="728">
        <v>42004</v>
      </c>
      <c r="F546" s="727">
        <v>1.786</v>
      </c>
      <c r="H546" s="728">
        <v>42006</v>
      </c>
      <c r="I546" s="727">
        <v>2.081</v>
      </c>
      <c r="K546" s="728">
        <v>42006</v>
      </c>
      <c r="L546" s="727">
        <v>2.456</v>
      </c>
      <c r="O546" s="728">
        <v>41976</v>
      </c>
      <c r="P546" s="727">
        <v>2445.4</v>
      </c>
      <c r="R546" s="728">
        <v>41981</v>
      </c>
      <c r="S546" s="727">
        <v>17852.48</v>
      </c>
      <c r="U546" s="728">
        <v>41599</v>
      </c>
      <c r="V546" s="727">
        <v>9196.08</v>
      </c>
      <c r="X546" s="728">
        <v>41600</v>
      </c>
      <c r="Y546" s="727">
        <v>18822.310000000001</v>
      </c>
      <c r="AA546" s="728">
        <v>41611</v>
      </c>
      <c r="AB546" s="727">
        <v>4172.4399999999996</v>
      </c>
      <c r="AD546" s="728">
        <v>41576</v>
      </c>
      <c r="AE546" s="727">
        <v>14325.98</v>
      </c>
      <c r="AS546" s="728">
        <v>42005</v>
      </c>
      <c r="AT546" s="727">
        <v>1181.98</v>
      </c>
      <c r="AV546" s="728">
        <v>42003</v>
      </c>
      <c r="AW546" s="727">
        <v>72.599999999999994</v>
      </c>
      <c r="BL546" s="728"/>
      <c r="BM546" s="728"/>
      <c r="BN546" s="728"/>
      <c r="BO546" s="728"/>
      <c r="BP546" s="728"/>
      <c r="BS546" s="728"/>
      <c r="BV546" s="728"/>
      <c r="BY546" s="728"/>
      <c r="CB546" s="728"/>
      <c r="CE546" s="728"/>
      <c r="CH546" s="728"/>
      <c r="CK546" s="728"/>
      <c r="CO546" s="728"/>
      <c r="CV546" s="728"/>
      <c r="CY546" s="728"/>
      <c r="DB546" s="728"/>
      <c r="DE546" s="728"/>
      <c r="DH546" s="728"/>
      <c r="DK546" s="728"/>
      <c r="DN546" s="728"/>
      <c r="DQ546" s="728"/>
      <c r="DT546" s="728"/>
      <c r="DW546" s="728"/>
      <c r="DZ546" s="728"/>
      <c r="EC546" s="728"/>
      <c r="EF546" s="728"/>
      <c r="EI546" s="728"/>
    </row>
    <row r="547" spans="5:139">
      <c r="E547" s="728">
        <v>42003</v>
      </c>
      <c r="F547" s="727">
        <v>1.7970000000000002</v>
      </c>
      <c r="H547" s="728">
        <v>42005</v>
      </c>
      <c r="I547" s="727">
        <v>2.1440000000000001</v>
      </c>
      <c r="K547" s="728">
        <v>42005</v>
      </c>
      <c r="L547" s="727">
        <v>2.5179999999999998</v>
      </c>
      <c r="O547" s="728">
        <v>41975</v>
      </c>
      <c r="P547" s="727">
        <v>2446.3200000000002</v>
      </c>
      <c r="R547" s="728">
        <v>41978</v>
      </c>
      <c r="S547" s="727">
        <v>17958.79</v>
      </c>
      <c r="U547" s="728">
        <v>41598</v>
      </c>
      <c r="V547" s="727">
        <v>9202.07</v>
      </c>
      <c r="X547" s="728">
        <v>41599</v>
      </c>
      <c r="Y547" s="727">
        <v>18841.849999999999</v>
      </c>
      <c r="AA547" s="728">
        <v>41610</v>
      </c>
      <c r="AB547" s="727">
        <v>4285.8100000000004</v>
      </c>
      <c r="AD547" s="728">
        <v>41575</v>
      </c>
      <c r="AE547" s="727">
        <v>14396.04</v>
      </c>
      <c r="AS547" s="728">
        <v>42004</v>
      </c>
      <c r="AT547" s="727">
        <v>1184.3699999999999</v>
      </c>
      <c r="AV547" s="728">
        <v>42002</v>
      </c>
      <c r="AW547" s="727">
        <v>72.52</v>
      </c>
      <c r="BL547" s="728"/>
      <c r="BM547" s="728"/>
      <c r="BN547" s="728"/>
      <c r="BO547" s="728"/>
      <c r="BP547" s="728"/>
      <c r="BS547" s="728"/>
      <c r="BV547" s="728"/>
      <c r="BY547" s="728"/>
      <c r="CB547" s="728"/>
      <c r="CE547" s="728"/>
      <c r="CH547" s="728"/>
      <c r="CK547" s="728"/>
      <c r="CO547" s="728"/>
      <c r="CV547" s="728"/>
      <c r="CY547" s="728"/>
      <c r="DB547" s="728"/>
      <c r="DE547" s="728"/>
      <c r="DH547" s="728"/>
      <c r="DK547" s="728"/>
      <c r="DN547" s="728"/>
      <c r="DQ547" s="728"/>
      <c r="DT547" s="728"/>
      <c r="DW547" s="728"/>
      <c r="DZ547" s="728"/>
      <c r="EC547" s="728"/>
      <c r="EF547" s="728"/>
      <c r="EI547" s="728"/>
    </row>
    <row r="548" spans="5:139">
      <c r="E548" s="728">
        <v>42002</v>
      </c>
      <c r="F548" s="727">
        <v>1.81</v>
      </c>
      <c r="H548" s="728">
        <v>42004</v>
      </c>
      <c r="I548" s="727">
        <v>2.1440000000000001</v>
      </c>
      <c r="K548" s="728">
        <v>42004</v>
      </c>
      <c r="L548" s="727">
        <v>2.5179999999999998</v>
      </c>
      <c r="O548" s="728">
        <v>41974</v>
      </c>
      <c r="P548" s="727">
        <v>2417.11</v>
      </c>
      <c r="R548" s="728">
        <v>41977</v>
      </c>
      <c r="S548" s="727">
        <v>17900.099999999999</v>
      </c>
      <c r="U548" s="728">
        <v>41597</v>
      </c>
      <c r="V548" s="727">
        <v>9193.2900000000009</v>
      </c>
      <c r="X548" s="728">
        <v>41598</v>
      </c>
      <c r="Y548" s="727">
        <v>18728.25</v>
      </c>
      <c r="AA548" s="728">
        <v>41607</v>
      </c>
      <c r="AB548" s="727">
        <v>4295.21</v>
      </c>
      <c r="AD548" s="728">
        <v>41572</v>
      </c>
      <c r="AE548" s="727">
        <v>14088.19</v>
      </c>
      <c r="AS548" s="728">
        <v>42003</v>
      </c>
      <c r="AT548" s="727">
        <v>1200.55</v>
      </c>
      <c r="AV548" s="728">
        <v>41999</v>
      </c>
      <c r="AW548" s="727">
        <v>73.3</v>
      </c>
      <c r="BL548" s="728"/>
      <c r="BM548" s="728"/>
      <c r="BN548" s="728"/>
      <c r="BO548" s="728"/>
      <c r="BP548" s="728"/>
      <c r="BS548" s="728"/>
      <c r="BV548" s="728"/>
      <c r="BY548" s="728"/>
      <c r="CB548" s="728"/>
      <c r="CE548" s="728"/>
      <c r="CH548" s="728"/>
      <c r="CK548" s="728"/>
      <c r="CO548" s="728"/>
      <c r="CV548" s="728"/>
      <c r="CY548" s="728"/>
      <c r="DB548" s="728"/>
      <c r="DE548" s="728"/>
      <c r="DH548" s="728"/>
      <c r="DK548" s="728"/>
      <c r="DN548" s="728"/>
      <c r="DQ548" s="728"/>
      <c r="DT548" s="728"/>
      <c r="DW548" s="728"/>
      <c r="DZ548" s="728"/>
      <c r="EC548" s="728"/>
      <c r="EF548" s="728"/>
      <c r="EI548" s="728"/>
    </row>
    <row r="549" spans="5:139">
      <c r="E549" s="728">
        <v>41999</v>
      </c>
      <c r="F549" s="727">
        <v>1.7770000000000001</v>
      </c>
      <c r="H549" s="728">
        <v>42003</v>
      </c>
      <c r="I549" s="727">
        <v>2.1480000000000001</v>
      </c>
      <c r="K549" s="728">
        <v>42003</v>
      </c>
      <c r="L549" s="727">
        <v>2.5179999999999998</v>
      </c>
      <c r="O549" s="728">
        <v>41971</v>
      </c>
      <c r="P549" s="727">
        <v>2416.9299999999998</v>
      </c>
      <c r="R549" s="728">
        <v>41976</v>
      </c>
      <c r="S549" s="727">
        <v>17912.62</v>
      </c>
      <c r="U549" s="728">
        <v>41596</v>
      </c>
      <c r="V549" s="727">
        <v>9225.43</v>
      </c>
      <c r="X549" s="728">
        <v>41597</v>
      </c>
      <c r="Y549" s="727">
        <v>18766.78</v>
      </c>
      <c r="AA549" s="728">
        <v>41606</v>
      </c>
      <c r="AB549" s="727">
        <v>4302.42</v>
      </c>
      <c r="AD549" s="728">
        <v>41571</v>
      </c>
      <c r="AE549" s="727">
        <v>14486.41</v>
      </c>
      <c r="AS549" s="728">
        <v>42002</v>
      </c>
      <c r="AT549" s="727">
        <v>1183.29</v>
      </c>
      <c r="AV549" s="728">
        <v>41997</v>
      </c>
      <c r="AW549" s="727">
        <v>73.97</v>
      </c>
      <c r="BL549" s="728"/>
      <c r="BM549" s="728"/>
      <c r="BN549" s="728"/>
      <c r="BO549" s="728"/>
      <c r="BP549" s="728"/>
      <c r="BS549" s="728"/>
      <c r="BV549" s="728"/>
      <c r="BY549" s="728"/>
      <c r="CB549" s="728"/>
      <c r="CE549" s="728"/>
      <c r="CH549" s="728"/>
      <c r="CK549" s="728"/>
      <c r="CO549" s="728"/>
      <c r="CV549" s="728"/>
      <c r="CY549" s="728"/>
      <c r="DB549" s="728"/>
      <c r="DE549" s="728"/>
      <c r="DH549" s="728"/>
      <c r="DK549" s="728"/>
      <c r="DN549" s="728"/>
      <c r="DQ549" s="728"/>
      <c r="DT549" s="728"/>
      <c r="DW549" s="728"/>
      <c r="DZ549" s="728"/>
      <c r="EC549" s="728"/>
      <c r="EF549" s="728"/>
      <c r="EI549" s="728"/>
    </row>
    <row r="550" spans="5:139">
      <c r="E550" s="728">
        <v>41998</v>
      </c>
      <c r="F550" s="727">
        <v>1.7770000000000001</v>
      </c>
      <c r="H550" s="728">
        <v>42002</v>
      </c>
      <c r="I550" s="727">
        <v>2.1310000000000002</v>
      </c>
      <c r="K550" s="728">
        <v>42002</v>
      </c>
      <c r="L550" s="727">
        <v>2.516</v>
      </c>
      <c r="O550" s="728">
        <v>41970</v>
      </c>
      <c r="P550" s="727">
        <v>2428.35</v>
      </c>
      <c r="R550" s="728">
        <v>41975</v>
      </c>
      <c r="S550" s="727">
        <v>17879.55</v>
      </c>
      <c r="U550" s="728">
        <v>41593</v>
      </c>
      <c r="V550" s="727">
        <v>9168.69</v>
      </c>
      <c r="X550" s="728">
        <v>41596</v>
      </c>
      <c r="Y550" s="727">
        <v>19105.46</v>
      </c>
      <c r="AA550" s="728">
        <v>41605</v>
      </c>
      <c r="AB550" s="727">
        <v>4293.0600000000004</v>
      </c>
      <c r="AD550" s="728">
        <v>41570</v>
      </c>
      <c r="AE550" s="727">
        <v>14426.05</v>
      </c>
      <c r="AS550" s="728">
        <v>41999</v>
      </c>
      <c r="AT550" s="727">
        <v>1196</v>
      </c>
      <c r="AV550" s="728">
        <v>41996</v>
      </c>
      <c r="AW550" s="727">
        <v>74.48</v>
      </c>
      <c r="BL550" s="728"/>
      <c r="BM550" s="728"/>
      <c r="BN550" s="728"/>
      <c r="BO550" s="728"/>
      <c r="BP550" s="728"/>
      <c r="BS550" s="728"/>
      <c r="BV550" s="728"/>
      <c r="BY550" s="728"/>
      <c r="CB550" s="728"/>
      <c r="CE550" s="728"/>
      <c r="CH550" s="728"/>
      <c r="CK550" s="728"/>
      <c r="CO550" s="728"/>
      <c r="CV550" s="728"/>
      <c r="CY550" s="728"/>
      <c r="DB550" s="728"/>
      <c r="DE550" s="728"/>
      <c r="DH550" s="728"/>
      <c r="DK550" s="728"/>
      <c r="DN550" s="728"/>
      <c r="DQ550" s="728"/>
      <c r="DT550" s="728"/>
      <c r="DW550" s="728"/>
      <c r="DZ550" s="728"/>
      <c r="EC550" s="728"/>
      <c r="EF550" s="728"/>
      <c r="EI550" s="728"/>
    </row>
    <row r="551" spans="5:139">
      <c r="E551" s="728">
        <v>41997</v>
      </c>
      <c r="F551" s="727">
        <v>1.7770000000000001</v>
      </c>
      <c r="H551" s="728">
        <v>41999</v>
      </c>
      <c r="I551" s="727">
        <v>2.1269999999999998</v>
      </c>
      <c r="K551" s="728">
        <v>41999</v>
      </c>
      <c r="L551" s="727">
        <v>2.508</v>
      </c>
      <c r="O551" s="728">
        <v>41969</v>
      </c>
      <c r="P551" s="727">
        <v>2420.66</v>
      </c>
      <c r="R551" s="728">
        <v>41974</v>
      </c>
      <c r="S551" s="727">
        <v>17776.8</v>
      </c>
      <c r="U551" s="728">
        <v>41592</v>
      </c>
      <c r="V551" s="727">
        <v>9149.66</v>
      </c>
      <c r="X551" s="728">
        <v>41593</v>
      </c>
      <c r="Y551" s="727">
        <v>18687.189999999999</v>
      </c>
      <c r="AA551" s="728">
        <v>41604</v>
      </c>
      <c r="AB551" s="727">
        <v>4277.57</v>
      </c>
      <c r="AD551" s="728">
        <v>41569</v>
      </c>
      <c r="AE551" s="727">
        <v>14713.25</v>
      </c>
      <c r="AS551" s="728">
        <v>41998</v>
      </c>
      <c r="AT551" s="727">
        <v>1173.8</v>
      </c>
      <c r="AV551" s="728">
        <v>41995</v>
      </c>
      <c r="AW551" s="727">
        <v>72.69</v>
      </c>
      <c r="BL551" s="728"/>
      <c r="BM551" s="728"/>
      <c r="BN551" s="728"/>
      <c r="BO551" s="728"/>
      <c r="BP551" s="728"/>
      <c r="BS551" s="728"/>
      <c r="BV551" s="728"/>
      <c r="BY551" s="728"/>
      <c r="CB551" s="728"/>
      <c r="CE551" s="728"/>
      <c r="CH551" s="728"/>
      <c r="CK551" s="728"/>
      <c r="CO551" s="728"/>
      <c r="CV551" s="728"/>
      <c r="CY551" s="728"/>
      <c r="DB551" s="728"/>
      <c r="DE551" s="728"/>
      <c r="DH551" s="728"/>
      <c r="DK551" s="728"/>
      <c r="DN551" s="728"/>
      <c r="DQ551" s="728"/>
      <c r="DT551" s="728"/>
      <c r="DW551" s="728"/>
      <c r="DZ551" s="728"/>
      <c r="EC551" s="728"/>
      <c r="EF551" s="728"/>
      <c r="EI551" s="728"/>
    </row>
    <row r="552" spans="5:139">
      <c r="E552" s="728">
        <v>41996</v>
      </c>
      <c r="F552" s="727">
        <v>1.7810000000000001</v>
      </c>
      <c r="H552" s="728">
        <v>41998</v>
      </c>
      <c r="I552" s="727">
        <v>2.1269999999999998</v>
      </c>
      <c r="K552" s="728">
        <v>41998</v>
      </c>
      <c r="L552" s="727">
        <v>2.508</v>
      </c>
      <c r="O552" s="728">
        <v>41968</v>
      </c>
      <c r="P552" s="727">
        <v>2410.27</v>
      </c>
      <c r="R552" s="728">
        <v>41971</v>
      </c>
      <c r="S552" s="727">
        <v>17828.240000000002</v>
      </c>
      <c r="U552" s="728">
        <v>41591</v>
      </c>
      <c r="V552" s="727">
        <v>9054.83</v>
      </c>
      <c r="X552" s="728">
        <v>41592</v>
      </c>
      <c r="Y552" s="727">
        <v>18760.78</v>
      </c>
      <c r="AA552" s="728">
        <v>41603</v>
      </c>
      <c r="AB552" s="727">
        <v>4301.97</v>
      </c>
      <c r="AD552" s="728">
        <v>41568</v>
      </c>
      <c r="AE552" s="727">
        <v>14693.57</v>
      </c>
      <c r="AS552" s="728">
        <v>41997</v>
      </c>
      <c r="AT552" s="727">
        <v>1173.8</v>
      </c>
      <c r="AV552" s="728">
        <v>41992</v>
      </c>
      <c r="AW552" s="727">
        <v>72.75</v>
      </c>
      <c r="BL552" s="728"/>
      <c r="BM552" s="728"/>
      <c r="BN552" s="728"/>
      <c r="BO552" s="728"/>
      <c r="BP552" s="728"/>
      <c r="BS552" s="728"/>
      <c r="BV552" s="728"/>
      <c r="BY552" s="728"/>
      <c r="CB552" s="728"/>
      <c r="CE552" s="728"/>
      <c r="CH552" s="728"/>
      <c r="CK552" s="728"/>
      <c r="CO552" s="728"/>
      <c r="CV552" s="728"/>
      <c r="CY552" s="728"/>
      <c r="DB552" s="728"/>
      <c r="DE552" s="728"/>
      <c r="DH552" s="728"/>
      <c r="DK552" s="728"/>
      <c r="DN552" s="728"/>
      <c r="DQ552" s="728"/>
      <c r="DT552" s="728"/>
      <c r="DW552" s="728"/>
      <c r="DZ552" s="728"/>
      <c r="EC552" s="728"/>
      <c r="EF552" s="728"/>
      <c r="EI552" s="728"/>
    </row>
    <row r="553" spans="5:139">
      <c r="E553" s="728">
        <v>41995</v>
      </c>
      <c r="F553" s="727">
        <v>1.81</v>
      </c>
      <c r="H553" s="728">
        <v>41997</v>
      </c>
      <c r="I553" s="727">
        <v>2.1269999999999998</v>
      </c>
      <c r="K553" s="728">
        <v>41997</v>
      </c>
      <c r="L553" s="727">
        <v>2.508</v>
      </c>
      <c r="O553" s="728">
        <v>41967</v>
      </c>
      <c r="P553" s="727">
        <v>2410.65</v>
      </c>
      <c r="R553" s="728">
        <v>41969</v>
      </c>
      <c r="S553" s="727">
        <v>17827.75</v>
      </c>
      <c r="U553" s="728">
        <v>41590</v>
      </c>
      <c r="V553" s="727">
        <v>9076.48</v>
      </c>
      <c r="X553" s="728">
        <v>41591</v>
      </c>
      <c r="Y553" s="727">
        <v>18733.02</v>
      </c>
      <c r="AA553" s="728">
        <v>41600</v>
      </c>
      <c r="AB553" s="727">
        <v>4278.53</v>
      </c>
      <c r="AD553" s="728">
        <v>41565</v>
      </c>
      <c r="AE553" s="727">
        <v>14561.54</v>
      </c>
      <c r="AS553" s="728">
        <v>41996</v>
      </c>
      <c r="AT553" s="727">
        <v>1176.57</v>
      </c>
      <c r="AV553" s="728">
        <v>41991</v>
      </c>
      <c r="AW553" s="727">
        <v>70.3</v>
      </c>
      <c r="BL553" s="728"/>
      <c r="BM553" s="728"/>
      <c r="BN553" s="728"/>
      <c r="BO553" s="728"/>
      <c r="BP553" s="728"/>
      <c r="BS553" s="728"/>
      <c r="BV553" s="728"/>
      <c r="BY553" s="728"/>
      <c r="CB553" s="728"/>
      <c r="CE553" s="728"/>
      <c r="CH553" s="728"/>
      <c r="CK553" s="728"/>
      <c r="CO553" s="728"/>
      <c r="CV553" s="728"/>
      <c r="CY553" s="728"/>
      <c r="DB553" s="728"/>
      <c r="DE553" s="728"/>
      <c r="DH553" s="728"/>
      <c r="DK553" s="728"/>
      <c r="DN553" s="728"/>
      <c r="DQ553" s="728"/>
      <c r="DT553" s="728"/>
      <c r="DW553" s="728"/>
      <c r="DZ553" s="728"/>
      <c r="EC553" s="728"/>
      <c r="EF553" s="728"/>
      <c r="EI553" s="728"/>
    </row>
    <row r="554" spans="5:139">
      <c r="E554" s="728">
        <v>41992</v>
      </c>
      <c r="F554" s="727">
        <v>1.8169999999999999</v>
      </c>
      <c r="H554" s="728">
        <v>41996</v>
      </c>
      <c r="I554" s="727">
        <v>2.1310000000000002</v>
      </c>
      <c r="K554" s="728">
        <v>41996</v>
      </c>
      <c r="L554" s="727">
        <v>2.5089999999999999</v>
      </c>
      <c r="O554" s="728">
        <v>41964</v>
      </c>
      <c r="P554" s="727">
        <v>2418.2600000000002</v>
      </c>
      <c r="R554" s="728">
        <v>41968</v>
      </c>
      <c r="S554" s="727">
        <v>17814.939999999999</v>
      </c>
      <c r="U554" s="728">
        <v>41589</v>
      </c>
      <c r="V554" s="727">
        <v>9107.86</v>
      </c>
      <c r="X554" s="728">
        <v>41590</v>
      </c>
      <c r="Y554" s="727">
        <v>19005.02</v>
      </c>
      <c r="AA554" s="728">
        <v>41599</v>
      </c>
      <c r="AB554" s="727">
        <v>4253.8999999999996</v>
      </c>
      <c r="AD554" s="728">
        <v>41564</v>
      </c>
      <c r="AE554" s="727">
        <v>14586.51</v>
      </c>
      <c r="AS554" s="728">
        <v>41995</v>
      </c>
      <c r="AT554" s="727">
        <v>1176.44</v>
      </c>
      <c r="AV554" s="728">
        <v>41990</v>
      </c>
      <c r="AW554" s="727">
        <v>71.02</v>
      </c>
      <c r="BL554" s="728"/>
      <c r="BM554" s="728"/>
      <c r="BN554" s="728"/>
      <c r="BO554" s="728"/>
      <c r="BP554" s="728"/>
      <c r="BS554" s="728"/>
      <c r="BV554" s="728"/>
      <c r="BY554" s="728"/>
      <c r="CB554" s="728"/>
      <c r="CE554" s="728"/>
      <c r="CH554" s="728"/>
      <c r="CK554" s="728"/>
      <c r="CO554" s="728"/>
      <c r="CV554" s="728"/>
      <c r="CY554" s="728"/>
      <c r="DB554" s="728"/>
      <c r="DE554" s="728"/>
      <c r="DH554" s="728"/>
      <c r="DK554" s="728"/>
      <c r="DN554" s="728"/>
      <c r="DQ554" s="728"/>
      <c r="DT554" s="728"/>
      <c r="DW554" s="728"/>
      <c r="DZ554" s="728"/>
      <c r="EC554" s="728"/>
      <c r="EF554" s="728"/>
      <c r="EI554" s="728"/>
    </row>
    <row r="555" spans="5:139">
      <c r="E555" s="728">
        <v>41991</v>
      </c>
      <c r="F555" s="727">
        <v>1.8159999999999998</v>
      </c>
      <c r="H555" s="728">
        <v>41995</v>
      </c>
      <c r="I555" s="727">
        <v>2.145</v>
      </c>
      <c r="K555" s="728">
        <v>41995</v>
      </c>
      <c r="L555" s="727">
        <v>2.516</v>
      </c>
      <c r="O555" s="728">
        <v>41963</v>
      </c>
      <c r="P555" s="727">
        <v>2396.52</v>
      </c>
      <c r="R555" s="728">
        <v>41967</v>
      </c>
      <c r="S555" s="727">
        <v>17817.900000000001</v>
      </c>
      <c r="U555" s="728">
        <v>41586</v>
      </c>
      <c r="V555" s="727">
        <v>9078.2800000000007</v>
      </c>
      <c r="X555" s="728">
        <v>41589</v>
      </c>
      <c r="Y555" s="727">
        <v>19107.849999999999</v>
      </c>
      <c r="AA555" s="728">
        <v>41598</v>
      </c>
      <c r="AB555" s="727">
        <v>4268.37</v>
      </c>
      <c r="AD555" s="728">
        <v>41563</v>
      </c>
      <c r="AE555" s="727">
        <v>14467.14</v>
      </c>
      <c r="AS555" s="728">
        <v>41992</v>
      </c>
      <c r="AT555" s="727">
        <v>1195.74</v>
      </c>
      <c r="AV555" s="728">
        <v>41989</v>
      </c>
      <c r="AW555" s="727">
        <v>70.36</v>
      </c>
      <c r="BL555" s="728"/>
      <c r="BM555" s="728"/>
      <c r="BN555" s="728"/>
      <c r="BO555" s="728"/>
      <c r="BP555" s="728"/>
      <c r="BS555" s="728"/>
      <c r="BV555" s="728"/>
      <c r="BY555" s="728"/>
      <c r="CB555" s="728"/>
      <c r="CE555" s="728"/>
      <c r="CH555" s="728"/>
      <c r="CK555" s="728"/>
      <c r="CO555" s="728"/>
      <c r="CV555" s="728"/>
      <c r="CY555" s="728"/>
      <c r="DB555" s="728"/>
      <c r="DE555" s="728"/>
      <c r="DH555" s="728"/>
      <c r="DK555" s="728"/>
      <c r="DN555" s="728"/>
      <c r="DQ555" s="728"/>
      <c r="DT555" s="728"/>
      <c r="DW555" s="728"/>
      <c r="DZ555" s="728"/>
      <c r="EC555" s="728"/>
      <c r="EF555" s="728"/>
      <c r="EI555" s="728"/>
    </row>
    <row r="556" spans="5:139">
      <c r="E556" s="728">
        <v>41990</v>
      </c>
      <c r="F556" s="727">
        <v>1.8660000000000001</v>
      </c>
      <c r="H556" s="728">
        <v>41992</v>
      </c>
      <c r="I556" s="727">
        <v>2.1859999999999999</v>
      </c>
      <c r="K556" s="728">
        <v>41992</v>
      </c>
      <c r="L556" s="727">
        <v>2.5760000000000001</v>
      </c>
      <c r="O556" s="728">
        <v>41962</v>
      </c>
      <c r="P556" s="727">
        <v>2421.67</v>
      </c>
      <c r="R556" s="728">
        <v>41964</v>
      </c>
      <c r="S556" s="727">
        <v>17810.060000000001</v>
      </c>
      <c r="U556" s="728">
        <v>41585</v>
      </c>
      <c r="V556" s="727">
        <v>9081.0300000000007</v>
      </c>
      <c r="X556" s="728">
        <v>41586</v>
      </c>
      <c r="Y556" s="727">
        <v>18961.71</v>
      </c>
      <c r="AA556" s="728">
        <v>41597</v>
      </c>
      <c r="AB556" s="727">
        <v>4272.29</v>
      </c>
      <c r="AD556" s="728">
        <v>41562</v>
      </c>
      <c r="AE556" s="727">
        <v>14441.54</v>
      </c>
      <c r="AS556" s="728">
        <v>41991</v>
      </c>
      <c r="AT556" s="727">
        <v>1198.57</v>
      </c>
      <c r="AV556" s="728">
        <v>41988</v>
      </c>
      <c r="AW556" s="727">
        <v>71.94</v>
      </c>
      <c r="BL556" s="728"/>
      <c r="BM556" s="728"/>
      <c r="BN556" s="728"/>
      <c r="BO556" s="728"/>
      <c r="BP556" s="728"/>
      <c r="BS556" s="728"/>
      <c r="BV556" s="728"/>
      <c r="BY556" s="728"/>
      <c r="CB556" s="728"/>
      <c r="CE556" s="728"/>
      <c r="CH556" s="728"/>
      <c r="CK556" s="728"/>
      <c r="CO556" s="728"/>
      <c r="CV556" s="728"/>
      <c r="CY556" s="728"/>
      <c r="DB556" s="728"/>
      <c r="DE556" s="728"/>
      <c r="DH556" s="728"/>
      <c r="DK556" s="728"/>
      <c r="DN556" s="728"/>
      <c r="DQ556" s="728"/>
      <c r="DT556" s="728"/>
      <c r="DW556" s="728"/>
      <c r="DZ556" s="728"/>
      <c r="EC556" s="728"/>
      <c r="EF556" s="728"/>
      <c r="EI556" s="728"/>
    </row>
    <row r="557" spans="5:139">
      <c r="E557" s="728">
        <v>41989</v>
      </c>
      <c r="F557" s="727">
        <v>1.92</v>
      </c>
      <c r="H557" s="728">
        <v>41991</v>
      </c>
      <c r="I557" s="727">
        <v>2.19</v>
      </c>
      <c r="K557" s="728">
        <v>41991</v>
      </c>
      <c r="L557" s="727">
        <v>2.57</v>
      </c>
      <c r="O557" s="728">
        <v>41961</v>
      </c>
      <c r="P557" s="727">
        <v>2431.23</v>
      </c>
      <c r="R557" s="728">
        <v>41963</v>
      </c>
      <c r="S557" s="727">
        <v>17719</v>
      </c>
      <c r="U557" s="728">
        <v>41584</v>
      </c>
      <c r="V557" s="727">
        <v>9040.8700000000008</v>
      </c>
      <c r="X557" s="728">
        <v>41585</v>
      </c>
      <c r="Y557" s="727">
        <v>18863.41</v>
      </c>
      <c r="AA557" s="728">
        <v>41596</v>
      </c>
      <c r="AB557" s="727">
        <v>4320.68</v>
      </c>
      <c r="AD557" s="728">
        <v>41558</v>
      </c>
      <c r="AE557" s="727">
        <v>14404.74</v>
      </c>
      <c r="AS557" s="728">
        <v>41990</v>
      </c>
      <c r="AT557" s="727">
        <v>1189.71</v>
      </c>
      <c r="AV557" s="728">
        <v>41985</v>
      </c>
      <c r="AW557" s="727">
        <v>72.819999999999993</v>
      </c>
      <c r="BL557" s="728"/>
      <c r="BM557" s="728"/>
      <c r="BN557" s="728"/>
      <c r="BO557" s="728"/>
      <c r="BP557" s="728"/>
      <c r="BS557" s="728"/>
      <c r="BV557" s="728"/>
      <c r="BY557" s="728"/>
      <c r="CB557" s="728"/>
      <c r="CE557" s="728"/>
      <c r="CH557" s="728"/>
      <c r="CK557" s="728"/>
      <c r="CO557" s="728"/>
      <c r="CV557" s="728"/>
      <c r="CY557" s="728"/>
      <c r="DB557" s="728"/>
      <c r="DE557" s="728"/>
      <c r="DH557" s="728"/>
      <c r="DK557" s="728"/>
      <c r="DN557" s="728"/>
      <c r="DQ557" s="728"/>
      <c r="DT557" s="728"/>
      <c r="DW557" s="728"/>
      <c r="DZ557" s="728"/>
      <c r="EC557" s="728"/>
      <c r="EF557" s="728"/>
      <c r="EI557" s="728"/>
    </row>
    <row r="558" spans="5:139">
      <c r="E558" s="728">
        <v>41988</v>
      </c>
      <c r="F558" s="727">
        <v>1.8359999999999999</v>
      </c>
      <c r="H558" s="728">
        <v>41990</v>
      </c>
      <c r="I558" s="727">
        <v>2.2290000000000001</v>
      </c>
      <c r="K558" s="728">
        <v>41990</v>
      </c>
      <c r="L558" s="727">
        <v>2.6179999999999999</v>
      </c>
      <c r="O558" s="728">
        <v>41960</v>
      </c>
      <c r="P558" s="727">
        <v>2418.7800000000002</v>
      </c>
      <c r="R558" s="728">
        <v>41962</v>
      </c>
      <c r="S558" s="727">
        <v>17685.73</v>
      </c>
      <c r="U558" s="728">
        <v>41583</v>
      </c>
      <c r="V558" s="727">
        <v>9009.11</v>
      </c>
      <c r="X558" s="728">
        <v>41584</v>
      </c>
      <c r="Y558" s="727">
        <v>19262.509999999998</v>
      </c>
      <c r="AA558" s="728">
        <v>41593</v>
      </c>
      <c r="AB558" s="727">
        <v>4292.2299999999996</v>
      </c>
      <c r="AD558" s="728">
        <v>41557</v>
      </c>
      <c r="AE558" s="727">
        <v>14194.71</v>
      </c>
      <c r="AS558" s="728">
        <v>41989</v>
      </c>
      <c r="AT558" s="727">
        <v>1197.01</v>
      </c>
      <c r="AV558" s="728">
        <v>41984</v>
      </c>
      <c r="AW558" s="727">
        <v>74.459999999999994</v>
      </c>
      <c r="BL558" s="728"/>
      <c r="BM558" s="728"/>
      <c r="BN558" s="728"/>
      <c r="BO558" s="728"/>
      <c r="BP558" s="728"/>
      <c r="BS558" s="728"/>
      <c r="BV558" s="728"/>
      <c r="BY558" s="728"/>
      <c r="CB558" s="728"/>
      <c r="CE558" s="728"/>
      <c r="CH558" s="728"/>
      <c r="CK558" s="728"/>
      <c r="CO558" s="728"/>
      <c r="CV558" s="728"/>
      <c r="CY558" s="728"/>
      <c r="DB558" s="728"/>
      <c r="DE558" s="728"/>
      <c r="DH558" s="728"/>
      <c r="DK558" s="728"/>
      <c r="DN558" s="728"/>
      <c r="DQ558" s="728"/>
      <c r="DT558" s="728"/>
      <c r="DW558" s="728"/>
      <c r="DZ558" s="728"/>
      <c r="EC558" s="728"/>
      <c r="EF558" s="728"/>
      <c r="EI558" s="728"/>
    </row>
    <row r="559" spans="5:139">
      <c r="E559" s="728">
        <v>41985</v>
      </c>
      <c r="F559" s="727">
        <v>1.859</v>
      </c>
      <c r="H559" s="728">
        <v>41989</v>
      </c>
      <c r="I559" s="727">
        <v>2.2599999999999998</v>
      </c>
      <c r="K559" s="728">
        <v>41989</v>
      </c>
      <c r="L559" s="727">
        <v>2.6579999999999999</v>
      </c>
      <c r="O559" s="728">
        <v>41957</v>
      </c>
      <c r="P559" s="727">
        <v>2418.4</v>
      </c>
      <c r="R559" s="728">
        <v>41961</v>
      </c>
      <c r="S559" s="727">
        <v>17687.82</v>
      </c>
      <c r="U559" s="728">
        <v>41582</v>
      </c>
      <c r="V559" s="727">
        <v>9037.23</v>
      </c>
      <c r="X559" s="728">
        <v>41583</v>
      </c>
      <c r="Y559" s="727">
        <v>19091.93</v>
      </c>
      <c r="AA559" s="728">
        <v>41592</v>
      </c>
      <c r="AB559" s="727">
        <v>4283.91</v>
      </c>
      <c r="AD559" s="728">
        <v>41556</v>
      </c>
      <c r="AE559" s="727">
        <v>14037.84</v>
      </c>
      <c r="AS559" s="728">
        <v>41988</v>
      </c>
      <c r="AT559" s="727">
        <v>1193.23</v>
      </c>
      <c r="AV559" s="728">
        <v>41983</v>
      </c>
      <c r="AW559" s="727">
        <v>74.84</v>
      </c>
      <c r="BL559" s="728"/>
      <c r="BM559" s="728"/>
      <c r="BN559" s="728"/>
      <c r="BO559" s="728"/>
      <c r="BP559" s="728"/>
      <c r="BS559" s="728"/>
      <c r="BV559" s="728"/>
      <c r="BY559" s="728"/>
      <c r="CB559" s="728"/>
      <c r="CE559" s="728"/>
      <c r="CH559" s="728"/>
      <c r="CK559" s="728"/>
      <c r="CO559" s="728"/>
      <c r="CV559" s="728"/>
      <c r="CY559" s="728"/>
      <c r="DB559" s="728"/>
      <c r="DE559" s="728"/>
      <c r="DH559" s="728"/>
      <c r="DK559" s="728"/>
      <c r="DN559" s="728"/>
      <c r="DQ559" s="728"/>
      <c r="DT559" s="728"/>
      <c r="DW559" s="728"/>
      <c r="DZ559" s="728"/>
      <c r="EC559" s="728"/>
      <c r="EF559" s="728"/>
      <c r="EI559" s="728"/>
    </row>
    <row r="560" spans="5:139">
      <c r="E560" s="728">
        <v>41984</v>
      </c>
      <c r="F560" s="727">
        <v>1.9079999999999999</v>
      </c>
      <c r="H560" s="728">
        <v>41988</v>
      </c>
      <c r="I560" s="727">
        <v>2.14</v>
      </c>
      <c r="K560" s="728">
        <v>41988</v>
      </c>
      <c r="L560" s="727">
        <v>2.5369999999999999</v>
      </c>
      <c r="O560" s="728">
        <v>41956</v>
      </c>
      <c r="P560" s="727">
        <v>2393.36</v>
      </c>
      <c r="R560" s="728">
        <v>41960</v>
      </c>
      <c r="S560" s="727">
        <v>17647.75</v>
      </c>
      <c r="U560" s="728">
        <v>41579</v>
      </c>
      <c r="V560" s="727">
        <v>9007.83</v>
      </c>
      <c r="X560" s="728">
        <v>41582</v>
      </c>
      <c r="Y560" s="727">
        <v>19310.689999999999</v>
      </c>
      <c r="AA560" s="728">
        <v>41591</v>
      </c>
      <c r="AB560" s="727">
        <v>4239.9399999999996</v>
      </c>
      <c r="AD560" s="728">
        <v>41555</v>
      </c>
      <c r="AE560" s="727">
        <v>13894.61</v>
      </c>
      <c r="AS560" s="728">
        <v>41985</v>
      </c>
      <c r="AT560" s="727">
        <v>1222.5899999999999</v>
      </c>
      <c r="AV560" s="728">
        <v>41982</v>
      </c>
      <c r="AW560" s="727">
        <v>77.27</v>
      </c>
      <c r="BL560" s="728"/>
      <c r="BM560" s="728"/>
      <c r="BN560" s="728"/>
      <c r="BO560" s="728"/>
      <c r="BP560" s="728"/>
      <c r="BS560" s="728"/>
      <c r="BV560" s="728"/>
      <c r="BY560" s="728"/>
      <c r="CB560" s="728"/>
      <c r="CE560" s="728"/>
      <c r="CH560" s="728"/>
      <c r="CK560" s="728"/>
      <c r="CO560" s="728"/>
      <c r="CV560" s="728"/>
      <c r="CY560" s="728"/>
      <c r="DB560" s="728"/>
      <c r="DE560" s="728"/>
      <c r="DH560" s="728"/>
      <c r="DK560" s="728"/>
      <c r="DN560" s="728"/>
      <c r="DQ560" s="728"/>
      <c r="DT560" s="728"/>
      <c r="DW560" s="728"/>
      <c r="DZ560" s="728"/>
      <c r="EC560" s="728"/>
      <c r="EF560" s="728"/>
      <c r="EI560" s="728"/>
    </row>
    <row r="561" spans="5:139">
      <c r="E561" s="728">
        <v>41983</v>
      </c>
      <c r="F561" s="727">
        <v>1.899</v>
      </c>
      <c r="H561" s="728">
        <v>41985</v>
      </c>
      <c r="I561" s="727">
        <v>2.1930000000000001</v>
      </c>
      <c r="K561" s="728">
        <v>41985</v>
      </c>
      <c r="L561" s="727">
        <v>2.5880000000000001</v>
      </c>
      <c r="O561" s="728">
        <v>41955</v>
      </c>
      <c r="P561" s="727">
        <v>2402.02</v>
      </c>
      <c r="R561" s="728">
        <v>41957</v>
      </c>
      <c r="S561" s="727">
        <v>17634.740000000002</v>
      </c>
      <c r="U561" s="728">
        <v>41578</v>
      </c>
      <c r="V561" s="727">
        <v>9033.92</v>
      </c>
      <c r="X561" s="728">
        <v>41579</v>
      </c>
      <c r="Y561" s="727">
        <v>19164.259999999998</v>
      </c>
      <c r="AA561" s="728">
        <v>41590</v>
      </c>
      <c r="AB561" s="727">
        <v>4263.78</v>
      </c>
      <c r="AD561" s="728">
        <v>41554</v>
      </c>
      <c r="AE561" s="727">
        <v>13853.32</v>
      </c>
      <c r="AS561" s="728">
        <v>41984</v>
      </c>
      <c r="AT561" s="727">
        <v>1227.72</v>
      </c>
      <c r="AV561" s="728">
        <v>41981</v>
      </c>
      <c r="AW561" s="727">
        <v>77.31</v>
      </c>
      <c r="BL561" s="728"/>
      <c r="BM561" s="728"/>
      <c r="BN561" s="728"/>
      <c r="BO561" s="728"/>
      <c r="BP561" s="728"/>
      <c r="BS561" s="728"/>
      <c r="BV561" s="728"/>
      <c r="BY561" s="728"/>
      <c r="CB561" s="728"/>
      <c r="CE561" s="728"/>
      <c r="CH561" s="728"/>
      <c r="CK561" s="728"/>
      <c r="CO561" s="728"/>
      <c r="CV561" s="728"/>
      <c r="CY561" s="728"/>
      <c r="DB561" s="728"/>
      <c r="DE561" s="728"/>
      <c r="DH561" s="728"/>
      <c r="DK561" s="728"/>
      <c r="DN561" s="728"/>
      <c r="DQ561" s="728"/>
      <c r="DT561" s="728"/>
      <c r="DW561" s="728"/>
      <c r="DZ561" s="728"/>
      <c r="EC561" s="728"/>
      <c r="EF561" s="728"/>
      <c r="EI561" s="728"/>
    </row>
    <row r="562" spans="5:139">
      <c r="E562" s="728">
        <v>41982</v>
      </c>
      <c r="F562" s="727">
        <v>1.9140000000000001</v>
      </c>
      <c r="H562" s="728">
        <v>41984</v>
      </c>
      <c r="I562" s="727">
        <v>2.242</v>
      </c>
      <c r="K562" s="728">
        <v>41984</v>
      </c>
      <c r="L562" s="727">
        <v>2.605</v>
      </c>
      <c r="O562" s="728">
        <v>41953</v>
      </c>
      <c r="P562" s="727">
        <v>2407.0500000000002</v>
      </c>
      <c r="R562" s="728">
        <v>41956</v>
      </c>
      <c r="S562" s="727">
        <v>17652.79</v>
      </c>
      <c r="U562" s="728">
        <v>41577</v>
      </c>
      <c r="V562" s="727">
        <v>9010.27</v>
      </c>
      <c r="X562" s="728">
        <v>41578</v>
      </c>
      <c r="Y562" s="727">
        <v>19351.52</v>
      </c>
      <c r="AA562" s="728">
        <v>41589</v>
      </c>
      <c r="AB562" s="727">
        <v>4290.1400000000003</v>
      </c>
      <c r="AD562" s="728">
        <v>41551</v>
      </c>
      <c r="AE562" s="727">
        <v>14024.31</v>
      </c>
      <c r="AS562" s="728">
        <v>41983</v>
      </c>
      <c r="AT562" s="727">
        <v>1226.31</v>
      </c>
      <c r="AV562" s="728">
        <v>41978</v>
      </c>
      <c r="AW562" s="727">
        <v>79.540000000000006</v>
      </c>
      <c r="BL562" s="728"/>
      <c r="BM562" s="728"/>
      <c r="BN562" s="728"/>
      <c r="BO562" s="728"/>
      <c r="BP562" s="728"/>
      <c r="BS562" s="728"/>
      <c r="BV562" s="728"/>
      <c r="BY562" s="728"/>
      <c r="CB562" s="728"/>
      <c r="CE562" s="728"/>
      <c r="CH562" s="728"/>
      <c r="CK562" s="728"/>
      <c r="CO562" s="728"/>
      <c r="CV562" s="728"/>
      <c r="CY562" s="728"/>
      <c r="DB562" s="728"/>
      <c r="DE562" s="728"/>
      <c r="DH562" s="728"/>
      <c r="DK562" s="728"/>
      <c r="DN562" s="728"/>
      <c r="DQ562" s="728"/>
      <c r="DT562" s="728"/>
      <c r="DW562" s="728"/>
      <c r="DZ562" s="728"/>
      <c r="EC562" s="728"/>
      <c r="EF562" s="728"/>
      <c r="EI562" s="728"/>
    </row>
    <row r="563" spans="5:139">
      <c r="E563" s="728">
        <v>41981</v>
      </c>
      <c r="F563" s="727">
        <v>1.915</v>
      </c>
      <c r="H563" s="728">
        <v>41983</v>
      </c>
      <c r="I563" s="727">
        <v>2.2210000000000001</v>
      </c>
      <c r="K563" s="728">
        <v>41983</v>
      </c>
      <c r="L563" s="727">
        <v>2.593</v>
      </c>
      <c r="O563" s="728">
        <v>41950</v>
      </c>
      <c r="P563" s="727">
        <v>2417.4499999999998</v>
      </c>
      <c r="R563" s="728">
        <v>41955</v>
      </c>
      <c r="S563" s="727">
        <v>17612.2</v>
      </c>
      <c r="U563" s="728">
        <v>41576</v>
      </c>
      <c r="V563" s="727">
        <v>9022.0400000000009</v>
      </c>
      <c r="X563" s="728">
        <v>41577</v>
      </c>
      <c r="Y563" s="727">
        <v>19166.93</v>
      </c>
      <c r="AA563" s="728">
        <v>41586</v>
      </c>
      <c r="AB563" s="727">
        <v>4260.4399999999996</v>
      </c>
      <c r="AD563" s="728">
        <v>41550</v>
      </c>
      <c r="AE563" s="727">
        <v>14157.25</v>
      </c>
      <c r="AS563" s="728">
        <v>41982</v>
      </c>
      <c r="AT563" s="727">
        <v>1231.06</v>
      </c>
      <c r="AV563" s="728">
        <v>41977</v>
      </c>
      <c r="AW563" s="727">
        <v>80.11</v>
      </c>
      <c r="BL563" s="728"/>
      <c r="BM563" s="728"/>
      <c r="BN563" s="728"/>
      <c r="BO563" s="728"/>
      <c r="BP563" s="728"/>
      <c r="BS563" s="728"/>
      <c r="BV563" s="728"/>
      <c r="BY563" s="728"/>
      <c r="CB563" s="728"/>
      <c r="CE563" s="728"/>
      <c r="CH563" s="728"/>
      <c r="CK563" s="728"/>
      <c r="CO563" s="728"/>
      <c r="CV563" s="728"/>
      <c r="CY563" s="728"/>
      <c r="DB563" s="728"/>
      <c r="DE563" s="728"/>
      <c r="DH563" s="728"/>
      <c r="DK563" s="728"/>
      <c r="DN563" s="728"/>
      <c r="DQ563" s="728"/>
      <c r="DT563" s="728"/>
      <c r="DW563" s="728"/>
      <c r="DZ563" s="728"/>
      <c r="EC563" s="728"/>
      <c r="EF563" s="728"/>
      <c r="EI563" s="728"/>
    </row>
    <row r="564" spans="5:139">
      <c r="E564" s="728">
        <v>41978</v>
      </c>
      <c r="F564" s="727">
        <v>1.9060000000000001</v>
      </c>
      <c r="H564" s="728">
        <v>41982</v>
      </c>
      <c r="I564" s="727">
        <v>2.2170000000000001</v>
      </c>
      <c r="K564" s="728">
        <v>41982</v>
      </c>
      <c r="L564" s="727">
        <v>2.6070000000000002</v>
      </c>
      <c r="O564" s="728">
        <v>41949</v>
      </c>
      <c r="P564" s="727">
        <v>2435.48</v>
      </c>
      <c r="R564" s="728">
        <v>41954</v>
      </c>
      <c r="S564" s="727">
        <v>17614.900000000001</v>
      </c>
      <c r="U564" s="728">
        <v>41575</v>
      </c>
      <c r="V564" s="727">
        <v>8978.65</v>
      </c>
      <c r="X564" s="728">
        <v>41576</v>
      </c>
      <c r="Y564" s="727">
        <v>19256.900000000001</v>
      </c>
      <c r="AA564" s="728">
        <v>41585</v>
      </c>
      <c r="AB564" s="727">
        <v>4280.99</v>
      </c>
      <c r="AD564" s="728">
        <v>41549</v>
      </c>
      <c r="AE564" s="727">
        <v>14170.49</v>
      </c>
      <c r="AS564" s="728">
        <v>41981</v>
      </c>
      <c r="AT564" s="727">
        <v>1203.51</v>
      </c>
      <c r="AV564" s="728">
        <v>41976</v>
      </c>
      <c r="AW564" s="727">
        <v>80.69</v>
      </c>
      <c r="BL564" s="728"/>
      <c r="BM564" s="728"/>
      <c r="BN564" s="728"/>
      <c r="BO564" s="728"/>
      <c r="BP564" s="728"/>
      <c r="BS564" s="728"/>
      <c r="BV564" s="728"/>
      <c r="BY564" s="728"/>
      <c r="CB564" s="728"/>
      <c r="CE564" s="728"/>
      <c r="CH564" s="728"/>
      <c r="CK564" s="728"/>
      <c r="CO564" s="728"/>
      <c r="CV564" s="728"/>
      <c r="CY564" s="728"/>
      <c r="DB564" s="728"/>
      <c r="DE564" s="728"/>
      <c r="DH564" s="728"/>
      <c r="DK564" s="728"/>
      <c r="DN564" s="728"/>
      <c r="DQ564" s="728"/>
      <c r="DT564" s="728"/>
      <c r="DW564" s="728"/>
      <c r="DZ564" s="728"/>
      <c r="EC564" s="728"/>
      <c r="EF564" s="728"/>
      <c r="EI564" s="728"/>
    </row>
    <row r="565" spans="5:139">
      <c r="E565" s="728">
        <v>41977</v>
      </c>
      <c r="F565" s="727">
        <v>1.8780000000000001</v>
      </c>
      <c r="H565" s="728">
        <v>41981</v>
      </c>
      <c r="I565" s="727">
        <v>2.206</v>
      </c>
      <c r="K565" s="728">
        <v>41981</v>
      </c>
      <c r="L565" s="727">
        <v>2.6070000000000002</v>
      </c>
      <c r="O565" s="728">
        <v>41948</v>
      </c>
      <c r="P565" s="727">
        <v>2441.56</v>
      </c>
      <c r="R565" s="728">
        <v>41953</v>
      </c>
      <c r="S565" s="727">
        <v>17613.740000000002</v>
      </c>
      <c r="U565" s="728">
        <v>41572</v>
      </c>
      <c r="V565" s="727">
        <v>8985.74</v>
      </c>
      <c r="X565" s="728">
        <v>41575</v>
      </c>
      <c r="Y565" s="727">
        <v>18829.419999999998</v>
      </c>
      <c r="AA565" s="728">
        <v>41584</v>
      </c>
      <c r="AB565" s="727">
        <v>4286.93</v>
      </c>
      <c r="AD565" s="728">
        <v>41548</v>
      </c>
      <c r="AE565" s="727">
        <v>14484.72</v>
      </c>
      <c r="AS565" s="728">
        <v>41978</v>
      </c>
      <c r="AT565" s="727">
        <v>1192.3499999999999</v>
      </c>
      <c r="AV565" s="728">
        <v>41975</v>
      </c>
      <c r="AW565" s="727">
        <v>81.02</v>
      </c>
      <c r="BL565" s="728"/>
      <c r="BM565" s="728"/>
      <c r="BN565" s="728"/>
      <c r="BO565" s="728"/>
      <c r="BP565" s="728"/>
      <c r="BS565" s="728"/>
      <c r="BV565" s="728"/>
      <c r="BY565" s="728"/>
      <c r="CB565" s="728"/>
      <c r="CE565" s="728"/>
      <c r="CH565" s="728"/>
      <c r="CK565" s="728"/>
      <c r="CO565" s="728"/>
      <c r="CV565" s="728"/>
      <c r="CY565" s="728"/>
      <c r="DB565" s="728"/>
      <c r="DE565" s="728"/>
      <c r="DH565" s="728"/>
      <c r="DK565" s="728"/>
      <c r="DN565" s="728"/>
      <c r="DQ565" s="728"/>
      <c r="DT565" s="728"/>
      <c r="DW565" s="728"/>
      <c r="DZ565" s="728"/>
      <c r="EC565" s="728"/>
      <c r="EF565" s="728"/>
      <c r="EI565" s="728"/>
    </row>
    <row r="566" spans="5:139">
      <c r="E566" s="728">
        <v>41976</v>
      </c>
      <c r="F566" s="727">
        <v>1.9319999999999999</v>
      </c>
      <c r="H566" s="728">
        <v>41978</v>
      </c>
      <c r="I566" s="727">
        <v>2.2149999999999999</v>
      </c>
      <c r="K566" s="728">
        <v>41978</v>
      </c>
      <c r="L566" s="727">
        <v>2.621</v>
      </c>
      <c r="O566" s="728">
        <v>41947</v>
      </c>
      <c r="P566" s="727">
        <v>2462.33</v>
      </c>
      <c r="R566" s="728">
        <v>41950</v>
      </c>
      <c r="S566" s="727">
        <v>17573.93</v>
      </c>
      <c r="U566" s="728">
        <v>41571</v>
      </c>
      <c r="V566" s="727">
        <v>8980.6299999999992</v>
      </c>
      <c r="X566" s="728">
        <v>41572</v>
      </c>
      <c r="Y566" s="727">
        <v>18874.75</v>
      </c>
      <c r="AA566" s="728">
        <v>41583</v>
      </c>
      <c r="AB566" s="727">
        <v>4253.34</v>
      </c>
      <c r="AD566" s="728">
        <v>41547</v>
      </c>
      <c r="AE566" s="727">
        <v>14455.8</v>
      </c>
      <c r="AS566" s="728">
        <v>41977</v>
      </c>
      <c r="AT566" s="727">
        <v>1205.27</v>
      </c>
      <c r="AV566" s="728">
        <v>41974</v>
      </c>
      <c r="AW566" s="727">
        <v>82.24</v>
      </c>
      <c r="BL566" s="728"/>
      <c r="BM566" s="728"/>
      <c r="BN566" s="728"/>
      <c r="BO566" s="728"/>
      <c r="BP566" s="728"/>
      <c r="BS566" s="728"/>
      <c r="BV566" s="728"/>
      <c r="BY566" s="728"/>
      <c r="CB566" s="728"/>
      <c r="CE566" s="728"/>
      <c r="CH566" s="728"/>
      <c r="CK566" s="728"/>
      <c r="CO566" s="728"/>
      <c r="CV566" s="728"/>
      <c r="CY566" s="728"/>
      <c r="DB566" s="728"/>
      <c r="DE566" s="728"/>
      <c r="DH566" s="728"/>
      <c r="DK566" s="728"/>
      <c r="DN566" s="728"/>
      <c r="DQ566" s="728"/>
      <c r="DT566" s="728"/>
      <c r="DW566" s="728"/>
      <c r="DZ566" s="728"/>
      <c r="EC566" s="728"/>
      <c r="EF566" s="728"/>
      <c r="EI566" s="728"/>
    </row>
    <row r="567" spans="5:139">
      <c r="E567" s="728">
        <v>41975</v>
      </c>
      <c r="F567" s="727">
        <v>1.9039999999999999</v>
      </c>
      <c r="H567" s="728">
        <v>41977</v>
      </c>
      <c r="I567" s="727">
        <v>2.1640000000000001</v>
      </c>
      <c r="K567" s="728">
        <v>41977</v>
      </c>
      <c r="L567" s="727">
        <v>2.573</v>
      </c>
      <c r="O567" s="728">
        <v>41946</v>
      </c>
      <c r="P567" s="727">
        <v>2462.5100000000002</v>
      </c>
      <c r="R567" s="728">
        <v>41949</v>
      </c>
      <c r="S567" s="727">
        <v>17554.47</v>
      </c>
      <c r="U567" s="728">
        <v>41570</v>
      </c>
      <c r="V567" s="727">
        <v>8919.86</v>
      </c>
      <c r="X567" s="728">
        <v>41571</v>
      </c>
      <c r="Y567" s="727">
        <v>19152.93</v>
      </c>
      <c r="AA567" s="728">
        <v>41582</v>
      </c>
      <c r="AB567" s="727">
        <v>4288.59</v>
      </c>
      <c r="AD567" s="728">
        <v>41544</v>
      </c>
      <c r="AE567" s="727">
        <v>14760.07</v>
      </c>
      <c r="AS567" s="728">
        <v>41976</v>
      </c>
      <c r="AT567" s="727">
        <v>1209.43</v>
      </c>
      <c r="AV567" s="728">
        <v>41971</v>
      </c>
      <c r="AW567" s="727">
        <v>80.38</v>
      </c>
      <c r="BL567" s="728"/>
      <c r="BM567" s="728"/>
      <c r="BN567" s="728"/>
      <c r="BO567" s="728"/>
      <c r="BP567" s="728"/>
      <c r="BS567" s="728"/>
      <c r="BV567" s="728"/>
      <c r="BY567" s="728"/>
      <c r="CB567" s="728"/>
      <c r="CE567" s="728"/>
      <c r="CH567" s="728"/>
      <c r="CK567" s="728"/>
      <c r="CO567" s="728"/>
      <c r="CV567" s="728"/>
      <c r="CY567" s="728"/>
      <c r="DB567" s="728"/>
      <c r="DE567" s="728"/>
      <c r="DH567" s="728"/>
      <c r="DK567" s="728"/>
      <c r="DN567" s="728"/>
      <c r="DQ567" s="728"/>
      <c r="DT567" s="728"/>
      <c r="DW567" s="728"/>
      <c r="DZ567" s="728"/>
      <c r="EC567" s="728"/>
      <c r="EF567" s="728"/>
      <c r="EI567" s="728"/>
    </row>
    <row r="568" spans="5:139">
      <c r="E568" s="728">
        <v>41974</v>
      </c>
      <c r="F568" s="727">
        <v>1.8639999999999999</v>
      </c>
      <c r="H568" s="728">
        <v>41976</v>
      </c>
      <c r="I568" s="727">
        <v>2.1739999999999999</v>
      </c>
      <c r="K568" s="728">
        <v>41976</v>
      </c>
      <c r="L568" s="727">
        <v>2.5779999999999998</v>
      </c>
      <c r="O568" s="728">
        <v>41943</v>
      </c>
      <c r="P568" s="727">
        <v>2463.6799999999998</v>
      </c>
      <c r="R568" s="728">
        <v>41948</v>
      </c>
      <c r="S568" s="727">
        <v>17484.53</v>
      </c>
      <c r="U568" s="728">
        <v>41569</v>
      </c>
      <c r="V568" s="727">
        <v>8947.4599999999991</v>
      </c>
      <c r="X568" s="728">
        <v>41570</v>
      </c>
      <c r="Y568" s="727">
        <v>18910.68</v>
      </c>
      <c r="AA568" s="728">
        <v>41579</v>
      </c>
      <c r="AB568" s="727">
        <v>4273.1899999999996</v>
      </c>
      <c r="AD568" s="728">
        <v>41543</v>
      </c>
      <c r="AE568" s="727">
        <v>14799.12</v>
      </c>
      <c r="AS568" s="728">
        <v>41975</v>
      </c>
      <c r="AT568" s="727">
        <v>1198.28</v>
      </c>
      <c r="AV568" s="728">
        <v>41970</v>
      </c>
      <c r="AW568" s="727">
        <v>82.12</v>
      </c>
      <c r="BL568" s="728"/>
      <c r="BM568" s="728"/>
      <c r="BN568" s="728"/>
      <c r="BO568" s="728"/>
      <c r="BP568" s="728"/>
      <c r="BS568" s="728"/>
      <c r="BV568" s="728"/>
      <c r="BY568" s="728"/>
      <c r="CB568" s="728"/>
      <c r="CE568" s="728"/>
      <c r="CH568" s="728"/>
      <c r="CK568" s="728"/>
      <c r="CO568" s="728"/>
      <c r="CV568" s="728"/>
      <c r="CY568" s="728"/>
      <c r="DB568" s="728"/>
      <c r="DE568" s="728"/>
      <c r="DH568" s="728"/>
      <c r="DK568" s="728"/>
      <c r="DN568" s="728"/>
      <c r="DQ568" s="728"/>
      <c r="DT568" s="728"/>
      <c r="DW568" s="728"/>
      <c r="DZ568" s="728"/>
      <c r="EC568" s="728"/>
      <c r="EF568" s="728"/>
      <c r="EI568" s="728"/>
    </row>
    <row r="569" spans="5:139">
      <c r="E569" s="728">
        <v>41971</v>
      </c>
      <c r="F569" s="727">
        <v>1.762</v>
      </c>
      <c r="H569" s="728">
        <v>41975</v>
      </c>
      <c r="I569" s="727">
        <v>2.105</v>
      </c>
      <c r="K569" s="728">
        <v>41975</v>
      </c>
      <c r="L569" s="727">
        <v>2.5099999999999998</v>
      </c>
      <c r="O569" s="728">
        <v>41942</v>
      </c>
      <c r="P569" s="727">
        <v>2441.71</v>
      </c>
      <c r="R569" s="728">
        <v>41947</v>
      </c>
      <c r="S569" s="727">
        <v>17383.84</v>
      </c>
      <c r="U569" s="728">
        <v>41568</v>
      </c>
      <c r="V569" s="727">
        <v>8867.2199999999993</v>
      </c>
      <c r="X569" s="728">
        <v>41569</v>
      </c>
      <c r="Y569" s="727">
        <v>19371.93</v>
      </c>
      <c r="AA569" s="728">
        <v>41578</v>
      </c>
      <c r="AB569" s="727">
        <v>4299.8900000000003</v>
      </c>
      <c r="AD569" s="728">
        <v>41542</v>
      </c>
      <c r="AE569" s="727">
        <v>14620.53</v>
      </c>
      <c r="AS569" s="728">
        <v>41974</v>
      </c>
      <c r="AT569" s="727">
        <v>1212.0999999999999</v>
      </c>
      <c r="AV569" s="728">
        <v>41969</v>
      </c>
      <c r="AW569" s="727">
        <v>85.67</v>
      </c>
      <c r="BL569" s="728"/>
      <c r="BM569" s="728"/>
      <c r="BN569" s="728"/>
      <c r="BO569" s="728"/>
      <c r="BP569" s="728"/>
      <c r="BS569" s="728"/>
      <c r="BV569" s="728"/>
      <c r="BY569" s="728"/>
      <c r="CB569" s="728"/>
      <c r="CE569" s="728"/>
      <c r="CH569" s="728"/>
      <c r="CK569" s="728"/>
      <c r="CO569" s="728"/>
      <c r="CV569" s="728"/>
      <c r="CY569" s="728"/>
      <c r="DB569" s="728"/>
      <c r="DE569" s="728"/>
      <c r="DH569" s="728"/>
      <c r="DK569" s="728"/>
      <c r="DN569" s="728"/>
      <c r="DQ569" s="728"/>
      <c r="DT569" s="728"/>
      <c r="DW569" s="728"/>
      <c r="DZ569" s="728"/>
      <c r="EC569" s="728"/>
      <c r="EF569" s="728"/>
      <c r="EI569" s="728"/>
    </row>
    <row r="570" spans="5:139">
      <c r="E570" s="728">
        <v>41970</v>
      </c>
      <c r="F570" s="727">
        <v>1.748</v>
      </c>
      <c r="H570" s="728">
        <v>41974</v>
      </c>
      <c r="I570" s="727">
        <v>2.0510000000000002</v>
      </c>
      <c r="K570" s="728">
        <v>41974</v>
      </c>
      <c r="L570" s="727">
        <v>2.44</v>
      </c>
      <c r="O570" s="728">
        <v>41941</v>
      </c>
      <c r="P570" s="727">
        <v>2449.4899999999998</v>
      </c>
      <c r="R570" s="728">
        <v>41946</v>
      </c>
      <c r="S570" s="727">
        <v>17366.240000000002</v>
      </c>
      <c r="U570" s="728">
        <v>41565</v>
      </c>
      <c r="V570" s="727">
        <v>8865.1</v>
      </c>
      <c r="X570" s="728">
        <v>41568</v>
      </c>
      <c r="Y570" s="727">
        <v>19262.689999999999</v>
      </c>
      <c r="AA570" s="728">
        <v>41577</v>
      </c>
      <c r="AB570" s="727">
        <v>4274.1099999999997</v>
      </c>
      <c r="AD570" s="728">
        <v>41541</v>
      </c>
      <c r="AE570" s="727">
        <v>14732.61</v>
      </c>
      <c r="AS570" s="728">
        <v>41971</v>
      </c>
      <c r="AT570" s="727">
        <v>1167.3800000000001</v>
      </c>
      <c r="AV570" s="728">
        <v>41968</v>
      </c>
      <c r="AW570" s="727">
        <v>86.01</v>
      </c>
      <c r="BL570" s="728"/>
      <c r="BM570" s="728"/>
      <c r="BN570" s="728"/>
      <c r="BO570" s="728"/>
      <c r="BP570" s="728"/>
      <c r="BS570" s="728"/>
      <c r="BV570" s="728"/>
      <c r="BY570" s="728"/>
      <c r="CB570" s="728"/>
      <c r="CE570" s="728"/>
      <c r="CH570" s="728"/>
      <c r="CK570" s="728"/>
      <c r="CO570" s="728"/>
      <c r="CV570" s="728"/>
      <c r="CY570" s="728"/>
      <c r="DB570" s="728"/>
      <c r="DE570" s="728"/>
      <c r="DH570" s="728"/>
      <c r="DK570" s="728"/>
      <c r="DN570" s="728"/>
      <c r="DQ570" s="728"/>
      <c r="DT570" s="728"/>
      <c r="DW570" s="728"/>
      <c r="DZ570" s="728"/>
      <c r="EC570" s="728"/>
      <c r="EF570" s="728"/>
      <c r="EI570" s="728"/>
    </row>
    <row r="571" spans="5:139">
      <c r="E571" s="728">
        <v>41969</v>
      </c>
      <c r="F571" s="727">
        <v>1.732</v>
      </c>
      <c r="H571" s="728">
        <v>41971</v>
      </c>
      <c r="I571" s="727">
        <v>1.974</v>
      </c>
      <c r="K571" s="728">
        <v>41971</v>
      </c>
      <c r="L571" s="727">
        <v>2.3820000000000001</v>
      </c>
      <c r="O571" s="728">
        <v>41940</v>
      </c>
      <c r="P571" s="727">
        <v>2456.73</v>
      </c>
      <c r="R571" s="728">
        <v>41943</v>
      </c>
      <c r="S571" s="727">
        <v>17390.52</v>
      </c>
      <c r="U571" s="728">
        <v>41564</v>
      </c>
      <c r="V571" s="727">
        <v>8811.98</v>
      </c>
      <c r="X571" s="728">
        <v>41565</v>
      </c>
      <c r="Y571" s="727">
        <v>19271.02</v>
      </c>
      <c r="AA571" s="728">
        <v>41576</v>
      </c>
      <c r="AB571" s="727">
        <v>4278.09</v>
      </c>
      <c r="AD571" s="728">
        <v>41537</v>
      </c>
      <c r="AE571" s="727">
        <v>14742.42</v>
      </c>
      <c r="AS571" s="728">
        <v>41970</v>
      </c>
      <c r="AT571" s="727">
        <v>1192.67</v>
      </c>
      <c r="AV571" s="728">
        <v>41967</v>
      </c>
      <c r="AW571" s="727">
        <v>86.86</v>
      </c>
      <c r="BL571" s="728"/>
      <c r="BM571" s="728"/>
      <c r="BN571" s="728"/>
      <c r="BO571" s="728"/>
      <c r="BP571" s="728"/>
      <c r="BS571" s="728"/>
      <c r="BV571" s="728"/>
      <c r="BY571" s="728"/>
      <c r="CB571" s="728"/>
      <c r="CE571" s="728"/>
      <c r="CH571" s="728"/>
      <c r="CK571" s="728"/>
      <c r="CO571" s="728"/>
      <c r="CV571" s="728"/>
      <c r="CY571" s="728"/>
      <c r="DB571" s="728"/>
      <c r="DE571" s="728"/>
      <c r="DH571" s="728"/>
      <c r="DK571" s="728"/>
      <c r="DN571" s="728"/>
      <c r="DQ571" s="728"/>
      <c r="DT571" s="728"/>
      <c r="DW571" s="728"/>
      <c r="DZ571" s="728"/>
      <c r="EC571" s="728"/>
      <c r="EF571" s="728"/>
      <c r="EI571" s="728"/>
    </row>
    <row r="572" spans="5:139">
      <c r="E572" s="728">
        <v>41968</v>
      </c>
      <c r="F572" s="727">
        <v>1.752</v>
      </c>
      <c r="H572" s="728">
        <v>41970</v>
      </c>
      <c r="I572" s="727">
        <v>1.972</v>
      </c>
      <c r="K572" s="728">
        <v>41970</v>
      </c>
      <c r="L572" s="727">
        <v>2.4119999999999999</v>
      </c>
      <c r="O572" s="728">
        <v>41939</v>
      </c>
      <c r="P572" s="727">
        <v>2437.7199999999998</v>
      </c>
      <c r="R572" s="728">
        <v>41942</v>
      </c>
      <c r="S572" s="727">
        <v>17195.419999999998</v>
      </c>
      <c r="U572" s="728">
        <v>41563</v>
      </c>
      <c r="V572" s="727">
        <v>8846</v>
      </c>
      <c r="X572" s="728">
        <v>41564</v>
      </c>
      <c r="Y572" s="727">
        <v>19198.099999999999</v>
      </c>
      <c r="AA572" s="728">
        <v>41575</v>
      </c>
      <c r="AB572" s="727">
        <v>4251.6099999999997</v>
      </c>
      <c r="AD572" s="728">
        <v>41536</v>
      </c>
      <c r="AE572" s="727">
        <v>14766.18</v>
      </c>
      <c r="AS572" s="728">
        <v>41969</v>
      </c>
      <c r="AT572" s="727">
        <v>1197.8699999999999</v>
      </c>
      <c r="AV572" s="728">
        <v>41964</v>
      </c>
      <c r="AW572" s="727">
        <v>87.39</v>
      </c>
      <c r="BL572" s="728"/>
      <c r="BM572" s="728"/>
      <c r="BN572" s="728"/>
      <c r="BO572" s="728"/>
      <c r="BP572" s="728"/>
      <c r="BS572" s="728"/>
      <c r="BV572" s="728"/>
      <c r="BY572" s="728"/>
      <c r="CB572" s="728"/>
      <c r="CE572" s="728"/>
      <c r="CH572" s="728"/>
      <c r="CK572" s="728"/>
      <c r="CO572" s="728"/>
      <c r="CV572" s="728"/>
      <c r="CY572" s="728"/>
      <c r="DB572" s="728"/>
      <c r="DE572" s="728"/>
      <c r="DH572" s="728"/>
      <c r="DK572" s="728"/>
      <c r="DN572" s="728"/>
      <c r="DQ572" s="728"/>
      <c r="DT572" s="728"/>
      <c r="DW572" s="728"/>
      <c r="DZ572" s="728"/>
      <c r="EC572" s="728"/>
      <c r="EF572" s="728"/>
      <c r="EI572" s="728"/>
    </row>
    <row r="573" spans="5:139">
      <c r="E573" s="728">
        <v>41967</v>
      </c>
      <c r="F573" s="727">
        <v>1.794</v>
      </c>
      <c r="H573" s="728">
        <v>41969</v>
      </c>
      <c r="I573" s="727">
        <v>1.9769999999999999</v>
      </c>
      <c r="K573" s="728">
        <v>41969</v>
      </c>
      <c r="L573" s="727">
        <v>2.4180000000000001</v>
      </c>
      <c r="O573" s="728">
        <v>41936</v>
      </c>
      <c r="P573" s="727">
        <v>2426.1999999999998</v>
      </c>
      <c r="R573" s="728">
        <v>41941</v>
      </c>
      <c r="S573" s="727">
        <v>16974.310000000001</v>
      </c>
      <c r="U573" s="728">
        <v>41562</v>
      </c>
      <c r="V573" s="727">
        <v>8804.44</v>
      </c>
      <c r="X573" s="728">
        <v>41563</v>
      </c>
      <c r="Y573" s="727">
        <v>19275.04</v>
      </c>
      <c r="AA573" s="728">
        <v>41572</v>
      </c>
      <c r="AB573" s="727">
        <v>4272.3100000000004</v>
      </c>
      <c r="AD573" s="728">
        <v>41535</v>
      </c>
      <c r="AE573" s="727">
        <v>14505.36</v>
      </c>
      <c r="AS573" s="728">
        <v>41968</v>
      </c>
      <c r="AT573" s="727">
        <v>1200.98</v>
      </c>
      <c r="AV573" s="728">
        <v>41963</v>
      </c>
      <c r="AW573" s="727">
        <v>86.05</v>
      </c>
      <c r="BL573" s="728"/>
      <c r="BM573" s="728"/>
      <c r="BN573" s="728"/>
      <c r="BO573" s="728"/>
      <c r="BP573" s="728"/>
      <c r="BS573" s="728"/>
      <c r="BV573" s="728"/>
      <c r="BY573" s="728"/>
      <c r="CB573" s="728"/>
      <c r="CE573" s="728"/>
      <c r="CH573" s="728"/>
      <c r="CK573" s="728"/>
      <c r="CO573" s="728"/>
      <c r="CV573" s="728"/>
      <c r="CY573" s="728"/>
      <c r="DB573" s="728"/>
      <c r="DE573" s="728"/>
      <c r="DH573" s="728"/>
      <c r="DK573" s="728"/>
      <c r="DN573" s="728"/>
      <c r="DQ573" s="728"/>
      <c r="DT573" s="728"/>
      <c r="DW573" s="728"/>
      <c r="DZ573" s="728"/>
      <c r="EC573" s="728"/>
      <c r="EF573" s="728"/>
      <c r="EI573" s="728"/>
    </row>
    <row r="574" spans="5:139">
      <c r="E574" s="728">
        <v>41964</v>
      </c>
      <c r="F574" s="727">
        <v>1.75</v>
      </c>
      <c r="H574" s="728">
        <v>41968</v>
      </c>
      <c r="I574" s="727">
        <v>2.0129999999999999</v>
      </c>
      <c r="K574" s="728">
        <v>41968</v>
      </c>
      <c r="L574" s="727">
        <v>2.4580000000000002</v>
      </c>
      <c r="O574" s="728">
        <v>41935</v>
      </c>
      <c r="P574" s="727">
        <v>2433.84</v>
      </c>
      <c r="R574" s="728">
        <v>41940</v>
      </c>
      <c r="S574" s="727">
        <v>17005.75</v>
      </c>
      <c r="U574" s="728">
        <v>41561</v>
      </c>
      <c r="V574" s="727">
        <v>8723.81</v>
      </c>
      <c r="X574" s="728">
        <v>41562</v>
      </c>
      <c r="Y574" s="727">
        <v>18999.22</v>
      </c>
      <c r="AA574" s="728">
        <v>41571</v>
      </c>
      <c r="AB574" s="727">
        <v>4275.6899999999996</v>
      </c>
      <c r="AD574" s="728">
        <v>41534</v>
      </c>
      <c r="AE574" s="727">
        <v>14311.67</v>
      </c>
      <c r="AS574" s="728">
        <v>41967</v>
      </c>
      <c r="AT574" s="727">
        <v>1197.1400000000001</v>
      </c>
      <c r="AV574" s="728">
        <v>41962</v>
      </c>
      <c r="AW574" s="727">
        <v>85.58</v>
      </c>
      <c r="BL574" s="728"/>
      <c r="BM574" s="728"/>
      <c r="BN574" s="728"/>
      <c r="BO574" s="728"/>
      <c r="BP574" s="728"/>
      <c r="BS574" s="728"/>
      <c r="BV574" s="728"/>
      <c r="BY574" s="728"/>
      <c r="CB574" s="728"/>
      <c r="CE574" s="728"/>
      <c r="CH574" s="728"/>
      <c r="CK574" s="728"/>
      <c r="CO574" s="728"/>
      <c r="CV574" s="728"/>
      <c r="CY574" s="728"/>
      <c r="DB574" s="728"/>
      <c r="DE574" s="728"/>
      <c r="DH574" s="728"/>
      <c r="DK574" s="728"/>
      <c r="DN574" s="728"/>
      <c r="DQ574" s="728"/>
      <c r="DT574" s="728"/>
      <c r="DW574" s="728"/>
      <c r="DZ574" s="728"/>
      <c r="EC574" s="728"/>
      <c r="EF574" s="728"/>
      <c r="EI574" s="728"/>
    </row>
    <row r="575" spans="5:139">
      <c r="E575" s="728">
        <v>41963</v>
      </c>
      <c r="F575" s="727">
        <v>1.841</v>
      </c>
      <c r="H575" s="728">
        <v>41967</v>
      </c>
      <c r="I575" s="727">
        <v>2.0590000000000002</v>
      </c>
      <c r="K575" s="728">
        <v>41967</v>
      </c>
      <c r="L575" s="727">
        <v>2.4980000000000002</v>
      </c>
      <c r="O575" s="728">
        <v>41934</v>
      </c>
      <c r="P575" s="727">
        <v>2429.1</v>
      </c>
      <c r="R575" s="728">
        <v>41939</v>
      </c>
      <c r="S575" s="727">
        <v>16817.939999999999</v>
      </c>
      <c r="U575" s="728">
        <v>41558</v>
      </c>
      <c r="V575" s="727">
        <v>8724.83</v>
      </c>
      <c r="X575" s="728">
        <v>41561</v>
      </c>
      <c r="Y575" s="727">
        <v>18917.669999999998</v>
      </c>
      <c r="AA575" s="728">
        <v>41570</v>
      </c>
      <c r="AB575" s="727">
        <v>4260.66</v>
      </c>
      <c r="AD575" s="728">
        <v>41530</v>
      </c>
      <c r="AE575" s="727">
        <v>14404.67</v>
      </c>
      <c r="AS575" s="728">
        <v>41964</v>
      </c>
      <c r="AT575" s="727">
        <v>1201.55</v>
      </c>
      <c r="AV575" s="728">
        <v>41961</v>
      </c>
      <c r="AW575" s="727">
        <v>86.06</v>
      </c>
      <c r="BL575" s="728"/>
      <c r="BM575" s="728"/>
      <c r="BN575" s="728"/>
      <c r="BO575" s="728"/>
      <c r="BP575" s="728"/>
      <c r="BS575" s="728"/>
      <c r="BV575" s="728"/>
      <c r="BY575" s="728"/>
      <c r="CB575" s="728"/>
      <c r="CE575" s="728"/>
      <c r="CH575" s="728"/>
      <c r="CK575" s="728"/>
      <c r="CO575" s="728"/>
      <c r="CV575" s="728"/>
      <c r="CY575" s="728"/>
      <c r="DB575" s="728"/>
      <c r="DE575" s="728"/>
      <c r="DH575" s="728"/>
      <c r="DK575" s="728"/>
      <c r="DN575" s="728"/>
      <c r="DQ575" s="728"/>
      <c r="DT575" s="728"/>
      <c r="DW575" s="728"/>
      <c r="DZ575" s="728"/>
      <c r="EC575" s="728"/>
      <c r="EF575" s="728"/>
      <c r="EI575" s="728"/>
    </row>
    <row r="576" spans="5:139">
      <c r="E576" s="728">
        <v>41962</v>
      </c>
      <c r="F576" s="727">
        <v>1.917</v>
      </c>
      <c r="H576" s="728">
        <v>41964</v>
      </c>
      <c r="I576" s="727">
        <v>2.0409999999999999</v>
      </c>
      <c r="K576" s="728">
        <v>41964</v>
      </c>
      <c r="L576" s="727">
        <v>2.4870000000000001</v>
      </c>
      <c r="O576" s="728">
        <v>41933</v>
      </c>
      <c r="P576" s="727">
        <v>2423.29</v>
      </c>
      <c r="R576" s="728">
        <v>41936</v>
      </c>
      <c r="S576" s="727">
        <v>16805.41</v>
      </c>
      <c r="U576" s="728">
        <v>41557</v>
      </c>
      <c r="V576" s="727">
        <v>8685.77</v>
      </c>
      <c r="X576" s="728">
        <v>41558</v>
      </c>
      <c r="Y576" s="727">
        <v>18882.63</v>
      </c>
      <c r="AA576" s="728">
        <v>41569</v>
      </c>
      <c r="AB576" s="727">
        <v>4295.43</v>
      </c>
      <c r="AD576" s="728">
        <v>41529</v>
      </c>
      <c r="AE576" s="727">
        <v>14387.27</v>
      </c>
      <c r="AS576" s="728">
        <v>41963</v>
      </c>
      <c r="AT576" s="727">
        <v>1193.79</v>
      </c>
      <c r="AV576" s="728">
        <v>41960</v>
      </c>
      <c r="AW576" s="727">
        <v>86.65</v>
      </c>
      <c r="BL576" s="728"/>
      <c r="BM576" s="728"/>
      <c r="BN576" s="728"/>
      <c r="BO576" s="728"/>
      <c r="BP576" s="728"/>
      <c r="BS576" s="728"/>
      <c r="BV576" s="728"/>
      <c r="BY576" s="728"/>
      <c r="CB576" s="728"/>
      <c r="CE576" s="728"/>
      <c r="CH576" s="728"/>
      <c r="CK576" s="728"/>
      <c r="CO576" s="728"/>
      <c r="CV576" s="728"/>
      <c r="CY576" s="728"/>
      <c r="DB576" s="728"/>
      <c r="DE576" s="728"/>
      <c r="DH576" s="728"/>
      <c r="DK576" s="728"/>
      <c r="DN576" s="728"/>
      <c r="DQ576" s="728"/>
      <c r="DT576" s="728"/>
      <c r="DW576" s="728"/>
      <c r="DZ576" s="728"/>
      <c r="EC576" s="728"/>
      <c r="EF576" s="728"/>
      <c r="EI576" s="728"/>
    </row>
    <row r="577" spans="5:139">
      <c r="E577" s="728">
        <v>41961</v>
      </c>
      <c r="F577" s="727">
        <v>1.885</v>
      </c>
      <c r="H577" s="728">
        <v>41963</v>
      </c>
      <c r="I577" s="727">
        <v>2.1379999999999999</v>
      </c>
      <c r="K577" s="728">
        <v>41963</v>
      </c>
      <c r="L577" s="727">
        <v>2.58</v>
      </c>
      <c r="O577" s="728">
        <v>41932</v>
      </c>
      <c r="P577" s="727">
        <v>2386.61</v>
      </c>
      <c r="R577" s="728">
        <v>41935</v>
      </c>
      <c r="S577" s="727">
        <v>16677.900000000001</v>
      </c>
      <c r="U577" s="728">
        <v>41556</v>
      </c>
      <c r="V577" s="727">
        <v>8516.69</v>
      </c>
      <c r="X577" s="728">
        <v>41557</v>
      </c>
      <c r="Y577" s="727">
        <v>18836.79</v>
      </c>
      <c r="AA577" s="728">
        <v>41568</v>
      </c>
      <c r="AB577" s="727">
        <v>4276.92</v>
      </c>
      <c r="AD577" s="728">
        <v>41528</v>
      </c>
      <c r="AE577" s="727">
        <v>14425.07</v>
      </c>
      <c r="AS577" s="728">
        <v>41962</v>
      </c>
      <c r="AT577" s="727">
        <v>1182.68</v>
      </c>
      <c r="AV577" s="728">
        <v>41957</v>
      </c>
      <c r="AW577" s="727">
        <v>86.92</v>
      </c>
      <c r="BL577" s="728"/>
      <c r="BM577" s="728"/>
      <c r="BN577" s="728"/>
      <c r="BO577" s="728"/>
      <c r="BP577" s="728"/>
      <c r="BS577" s="728"/>
      <c r="BV577" s="728"/>
      <c r="BY577" s="728"/>
      <c r="CB577" s="728"/>
      <c r="CE577" s="728"/>
      <c r="CH577" s="728"/>
      <c r="CK577" s="728"/>
      <c r="CO577" s="728"/>
      <c r="CV577" s="728"/>
      <c r="CY577" s="728"/>
      <c r="DB577" s="728"/>
      <c r="DE577" s="728"/>
      <c r="DH577" s="728"/>
      <c r="DK577" s="728"/>
      <c r="DN577" s="728"/>
      <c r="DQ577" s="728"/>
      <c r="DT577" s="728"/>
      <c r="DW577" s="728"/>
      <c r="DZ577" s="728"/>
      <c r="EC577" s="728"/>
      <c r="EF577" s="728"/>
      <c r="EI577" s="728"/>
    </row>
    <row r="578" spans="5:139">
      <c r="E578" s="728">
        <v>41960</v>
      </c>
      <c r="F578" s="727">
        <v>1.873</v>
      </c>
      <c r="H578" s="728">
        <v>41962</v>
      </c>
      <c r="I578" s="727">
        <v>2.1709999999999998</v>
      </c>
      <c r="K578" s="728">
        <v>41962</v>
      </c>
      <c r="L578" s="727">
        <v>2.64</v>
      </c>
      <c r="O578" s="728">
        <v>41929</v>
      </c>
      <c r="P578" s="727">
        <v>2401.13</v>
      </c>
      <c r="R578" s="728">
        <v>41934</v>
      </c>
      <c r="S578" s="727">
        <v>16461.32</v>
      </c>
      <c r="U578" s="728">
        <v>41555</v>
      </c>
      <c r="V578" s="727">
        <v>8555.89</v>
      </c>
      <c r="X578" s="728">
        <v>41556</v>
      </c>
      <c r="Y578" s="727">
        <v>18551.57</v>
      </c>
      <c r="AA578" s="728">
        <v>41565</v>
      </c>
      <c r="AB578" s="727">
        <v>4286.03</v>
      </c>
      <c r="AD578" s="728">
        <v>41527</v>
      </c>
      <c r="AE578" s="727">
        <v>14423.36</v>
      </c>
      <c r="AS578" s="728">
        <v>41961</v>
      </c>
      <c r="AT578" s="727">
        <v>1197.08</v>
      </c>
      <c r="AV578" s="728">
        <v>41956</v>
      </c>
      <c r="AW578" s="727">
        <v>85.62</v>
      </c>
      <c r="BL578" s="728"/>
      <c r="BM578" s="728"/>
      <c r="BN578" s="728"/>
      <c r="BO578" s="728"/>
      <c r="BP578" s="728"/>
      <c r="BS578" s="728"/>
      <c r="BV578" s="728"/>
      <c r="BY578" s="728"/>
      <c r="CB578" s="728"/>
      <c r="CE578" s="728"/>
      <c r="CH578" s="728"/>
      <c r="CK578" s="728"/>
      <c r="CO578" s="728"/>
      <c r="CV578" s="728"/>
      <c r="CY578" s="728"/>
      <c r="DB578" s="728"/>
      <c r="DE578" s="728"/>
      <c r="DH578" s="728"/>
      <c r="DK578" s="728"/>
      <c r="DN578" s="728"/>
      <c r="DQ578" s="728"/>
      <c r="DT578" s="728"/>
      <c r="DW578" s="728"/>
      <c r="DZ578" s="728"/>
      <c r="EC578" s="728"/>
      <c r="EF578" s="728"/>
      <c r="EI578" s="728"/>
    </row>
    <row r="579" spans="5:139">
      <c r="E579" s="728">
        <v>41957</v>
      </c>
      <c r="F579" s="727">
        <v>1.821</v>
      </c>
      <c r="H579" s="728">
        <v>41961</v>
      </c>
      <c r="I579" s="727">
        <v>2.113</v>
      </c>
      <c r="K579" s="728">
        <v>41961</v>
      </c>
      <c r="L579" s="727">
        <v>2.5939999999999999</v>
      </c>
      <c r="O579" s="728">
        <v>41928</v>
      </c>
      <c r="P579" s="727">
        <v>2382.7199999999998</v>
      </c>
      <c r="R579" s="728">
        <v>41933</v>
      </c>
      <c r="S579" s="727">
        <v>16614.810000000001</v>
      </c>
      <c r="U579" s="728">
        <v>41554</v>
      </c>
      <c r="V579" s="727">
        <v>8591.58</v>
      </c>
      <c r="X579" s="728">
        <v>41555</v>
      </c>
      <c r="Y579" s="727">
        <v>18372.75</v>
      </c>
      <c r="AA579" s="728">
        <v>41564</v>
      </c>
      <c r="AB579" s="727">
        <v>4239.6400000000003</v>
      </c>
      <c r="AD579" s="728">
        <v>41526</v>
      </c>
      <c r="AE579" s="727">
        <v>14205.23</v>
      </c>
      <c r="AS579" s="728">
        <v>41960</v>
      </c>
      <c r="AT579" s="727">
        <v>1186.57</v>
      </c>
      <c r="AV579" s="728">
        <v>41955</v>
      </c>
      <c r="AW579" s="727">
        <v>88.34</v>
      </c>
      <c r="BL579" s="728"/>
      <c r="BM579" s="728"/>
      <c r="BN579" s="728"/>
      <c r="BO579" s="728"/>
      <c r="BP579" s="728"/>
      <c r="BS579" s="728"/>
      <c r="BV579" s="728"/>
      <c r="BY579" s="728"/>
      <c r="CB579" s="728"/>
      <c r="CE579" s="728"/>
      <c r="CH579" s="728"/>
      <c r="CK579" s="728"/>
      <c r="CO579" s="728"/>
      <c r="CV579" s="728"/>
      <c r="CY579" s="728"/>
      <c r="DB579" s="728"/>
      <c r="DE579" s="728"/>
      <c r="DH579" s="728"/>
      <c r="DK579" s="728"/>
      <c r="DN579" s="728"/>
      <c r="DQ579" s="728"/>
      <c r="DT579" s="728"/>
      <c r="DW579" s="728"/>
      <c r="DZ579" s="728"/>
      <c r="EC579" s="728"/>
      <c r="EF579" s="728"/>
      <c r="EI579" s="728"/>
    </row>
    <row r="580" spans="5:139">
      <c r="E580" s="728">
        <v>41956</v>
      </c>
      <c r="F580" s="727">
        <v>1.7389999999999999</v>
      </c>
      <c r="H580" s="728">
        <v>41960</v>
      </c>
      <c r="I580" s="727">
        <v>2.1080000000000001</v>
      </c>
      <c r="K580" s="728">
        <v>41960</v>
      </c>
      <c r="L580" s="727">
        <v>2.585</v>
      </c>
      <c r="O580" s="728">
        <v>41927</v>
      </c>
      <c r="P580" s="727">
        <v>2381.7600000000002</v>
      </c>
      <c r="R580" s="728">
        <v>41932</v>
      </c>
      <c r="S580" s="727">
        <v>16399.669999999998</v>
      </c>
      <c r="U580" s="728">
        <v>41551</v>
      </c>
      <c r="V580" s="727">
        <v>8622.9699999999993</v>
      </c>
      <c r="X580" s="728">
        <v>41554</v>
      </c>
      <c r="Y580" s="727">
        <v>18425.82</v>
      </c>
      <c r="AA580" s="728">
        <v>41563</v>
      </c>
      <c r="AB580" s="727">
        <v>4243.72</v>
      </c>
      <c r="AD580" s="728">
        <v>41523</v>
      </c>
      <c r="AE580" s="727">
        <v>13860.81</v>
      </c>
      <c r="AS580" s="728">
        <v>41957</v>
      </c>
      <c r="AT580" s="727">
        <v>1188.75</v>
      </c>
      <c r="AV580" s="728">
        <v>41954</v>
      </c>
      <c r="AW580" s="727">
        <v>89.29</v>
      </c>
      <c r="BL580" s="728"/>
      <c r="BM580" s="728"/>
      <c r="BN580" s="728"/>
      <c r="BO580" s="728"/>
      <c r="BP580" s="728"/>
      <c r="BS580" s="728"/>
      <c r="BV580" s="728"/>
      <c r="BY580" s="728"/>
      <c r="CB580" s="728"/>
      <c r="CE580" s="728"/>
      <c r="CH580" s="728"/>
      <c r="CK580" s="728"/>
      <c r="CO580" s="728"/>
      <c r="CV580" s="728"/>
      <c r="CY580" s="728"/>
      <c r="DB580" s="728"/>
      <c r="DE580" s="728"/>
      <c r="DH580" s="728"/>
      <c r="DK580" s="728"/>
      <c r="DN580" s="728"/>
      <c r="DQ580" s="728"/>
      <c r="DT580" s="728"/>
      <c r="DW580" s="728"/>
      <c r="DZ580" s="728"/>
      <c r="EC580" s="728"/>
      <c r="EF580" s="728"/>
      <c r="EI580" s="728"/>
    </row>
    <row r="581" spans="5:139">
      <c r="E581" s="728">
        <v>41955</v>
      </c>
      <c r="F581" s="727">
        <v>1.8220000000000001</v>
      </c>
      <c r="H581" s="728">
        <v>41957</v>
      </c>
      <c r="I581" s="727">
        <v>2.1110000000000002</v>
      </c>
      <c r="K581" s="728">
        <v>41957</v>
      </c>
      <c r="L581" s="727">
        <v>2.605</v>
      </c>
      <c r="O581" s="728">
        <v>41926</v>
      </c>
      <c r="P581" s="727">
        <v>2402.9</v>
      </c>
      <c r="R581" s="728">
        <v>41929</v>
      </c>
      <c r="S581" s="727">
        <v>16380.41</v>
      </c>
      <c r="U581" s="728">
        <v>41550</v>
      </c>
      <c r="V581" s="727">
        <v>8597.91</v>
      </c>
      <c r="X581" s="728">
        <v>41551</v>
      </c>
      <c r="Y581" s="727">
        <v>18304.22</v>
      </c>
      <c r="AA581" s="728">
        <v>41562</v>
      </c>
      <c r="AB581" s="727">
        <v>4256.0200000000004</v>
      </c>
      <c r="AD581" s="728">
        <v>41522</v>
      </c>
      <c r="AE581" s="727">
        <v>14064.82</v>
      </c>
      <c r="AS581" s="728">
        <v>41956</v>
      </c>
      <c r="AT581" s="727">
        <v>1162.55</v>
      </c>
      <c r="AV581" s="728">
        <v>41953</v>
      </c>
      <c r="AW581" s="727">
        <v>89.21</v>
      </c>
      <c r="BL581" s="728"/>
      <c r="BM581" s="728"/>
      <c r="BN581" s="728"/>
      <c r="BO581" s="728"/>
      <c r="BP581" s="728"/>
      <c r="BS581" s="728"/>
      <c r="BV581" s="728"/>
      <c r="BY581" s="728"/>
      <c r="CB581" s="728"/>
      <c r="CE581" s="728"/>
      <c r="CH581" s="728"/>
      <c r="CK581" s="728"/>
      <c r="CO581" s="728"/>
      <c r="CV581" s="728"/>
      <c r="CY581" s="728"/>
      <c r="DB581" s="728"/>
      <c r="DE581" s="728"/>
      <c r="DH581" s="728"/>
      <c r="DK581" s="728"/>
      <c r="DN581" s="728"/>
      <c r="DQ581" s="728"/>
      <c r="DT581" s="728"/>
      <c r="DW581" s="728"/>
      <c r="DZ581" s="728"/>
      <c r="EC581" s="728"/>
      <c r="EF581" s="728"/>
      <c r="EI581" s="728"/>
    </row>
    <row r="582" spans="5:139">
      <c r="E582" s="728">
        <v>41954</v>
      </c>
      <c r="F582" s="727">
        <v>1.853</v>
      </c>
      <c r="H582" s="728">
        <v>41956</v>
      </c>
      <c r="I582" s="727">
        <v>1.984</v>
      </c>
      <c r="K582" s="728">
        <v>41956</v>
      </c>
      <c r="L582" s="727">
        <v>2.5110000000000001</v>
      </c>
      <c r="O582" s="728">
        <v>41925</v>
      </c>
      <c r="P582" s="727">
        <v>2394.2199999999998</v>
      </c>
      <c r="R582" s="728">
        <v>41928</v>
      </c>
      <c r="S582" s="727">
        <v>16117.24</v>
      </c>
      <c r="U582" s="728">
        <v>41549</v>
      </c>
      <c r="V582" s="727">
        <v>8629.42</v>
      </c>
      <c r="X582" s="728">
        <v>41550</v>
      </c>
      <c r="Y582" s="727">
        <v>18018.22</v>
      </c>
      <c r="AA582" s="728">
        <v>41561</v>
      </c>
      <c r="AB582" s="727">
        <v>4222.96</v>
      </c>
      <c r="AD582" s="728">
        <v>41521</v>
      </c>
      <c r="AE582" s="727">
        <v>14053.87</v>
      </c>
      <c r="AS582" s="728">
        <v>41955</v>
      </c>
      <c r="AT582" s="727">
        <v>1162.5999999999999</v>
      </c>
      <c r="AV582" s="728">
        <v>41950</v>
      </c>
      <c r="AW582" s="727">
        <v>89.9</v>
      </c>
      <c r="BL582" s="728"/>
      <c r="BM582" s="728"/>
      <c r="BN582" s="728"/>
      <c r="BO582" s="728"/>
      <c r="BP582" s="728"/>
      <c r="BS582" s="728"/>
      <c r="BV582" s="728"/>
      <c r="BY582" s="728"/>
      <c r="CB582" s="728"/>
      <c r="CE582" s="728"/>
      <c r="CH582" s="728"/>
      <c r="CK582" s="728"/>
      <c r="CO582" s="728"/>
      <c r="CV582" s="728"/>
      <c r="CY582" s="728"/>
      <c r="DB582" s="728"/>
      <c r="DE582" s="728"/>
      <c r="DH582" s="728"/>
      <c r="DK582" s="728"/>
      <c r="DN582" s="728"/>
      <c r="DQ582" s="728"/>
      <c r="DT582" s="728"/>
      <c r="DW582" s="728"/>
      <c r="DZ582" s="728"/>
      <c r="EC582" s="728"/>
      <c r="EF582" s="728"/>
      <c r="EI582" s="728"/>
    </row>
    <row r="583" spans="5:139">
      <c r="E583" s="728">
        <v>41953</v>
      </c>
      <c r="F583" s="727">
        <v>1.8279999999999998</v>
      </c>
      <c r="H583" s="728">
        <v>41955</v>
      </c>
      <c r="I583" s="727">
        <v>2.0529999999999999</v>
      </c>
      <c r="K583" s="728">
        <v>41955</v>
      </c>
      <c r="L583" s="727">
        <v>2.5789999999999997</v>
      </c>
      <c r="O583" s="728">
        <v>41922</v>
      </c>
      <c r="P583" s="727">
        <v>2392.62</v>
      </c>
      <c r="R583" s="728">
        <v>41927</v>
      </c>
      <c r="S583" s="727">
        <v>16141.74</v>
      </c>
      <c r="U583" s="728">
        <v>41548</v>
      </c>
      <c r="V583" s="727">
        <v>8689.14</v>
      </c>
      <c r="X583" s="728">
        <v>41549</v>
      </c>
      <c r="Y583" s="727">
        <v>18098.439999999999</v>
      </c>
      <c r="AA583" s="728">
        <v>41558</v>
      </c>
      <c r="AB583" s="727">
        <v>4219.9799999999996</v>
      </c>
      <c r="AD583" s="728">
        <v>41520</v>
      </c>
      <c r="AE583" s="727">
        <v>13978.44</v>
      </c>
      <c r="AS583" s="728">
        <v>41954</v>
      </c>
      <c r="AT583" s="727">
        <v>1164.33</v>
      </c>
      <c r="AV583" s="728">
        <v>41949</v>
      </c>
      <c r="AW583" s="727">
        <v>89.84</v>
      </c>
      <c r="BL583" s="728"/>
      <c r="BM583" s="728"/>
      <c r="BN583" s="728"/>
      <c r="BO583" s="728"/>
      <c r="BP583" s="728"/>
      <c r="BS583" s="728"/>
      <c r="BV583" s="728"/>
      <c r="BY583" s="728"/>
      <c r="CB583" s="728"/>
      <c r="CE583" s="728"/>
      <c r="CH583" s="728"/>
      <c r="CK583" s="728"/>
      <c r="CO583" s="728"/>
      <c r="CV583" s="728"/>
      <c r="CY583" s="728"/>
      <c r="DB583" s="728"/>
      <c r="DE583" s="728"/>
      <c r="DH583" s="728"/>
      <c r="DK583" s="728"/>
      <c r="DN583" s="728"/>
      <c r="DQ583" s="728"/>
      <c r="DT583" s="728"/>
      <c r="DW583" s="728"/>
      <c r="DZ583" s="728"/>
      <c r="EC583" s="728"/>
      <c r="EF583" s="728"/>
      <c r="EI583" s="728"/>
    </row>
    <row r="584" spans="5:139">
      <c r="E584" s="728">
        <v>41950</v>
      </c>
      <c r="F584" s="727">
        <v>1.8420000000000001</v>
      </c>
      <c r="H584" s="728">
        <v>41954</v>
      </c>
      <c r="I584" s="727">
        <v>2.0910000000000002</v>
      </c>
      <c r="K584" s="728">
        <v>41954</v>
      </c>
      <c r="L584" s="727">
        <v>2.6219999999999999</v>
      </c>
      <c r="O584" s="728">
        <v>41921</v>
      </c>
      <c r="P584" s="727">
        <v>2424.9499999999998</v>
      </c>
      <c r="R584" s="728">
        <v>41926</v>
      </c>
      <c r="S584" s="727">
        <v>16315.19</v>
      </c>
      <c r="U584" s="728">
        <v>41547</v>
      </c>
      <c r="V584" s="727">
        <v>8594.4</v>
      </c>
      <c r="X584" s="728">
        <v>41548</v>
      </c>
      <c r="Y584" s="727">
        <v>17977.060000000001</v>
      </c>
      <c r="AA584" s="728">
        <v>41557</v>
      </c>
      <c r="AB584" s="727">
        <v>4218.1099999999997</v>
      </c>
      <c r="AD584" s="728">
        <v>41519</v>
      </c>
      <c r="AE584" s="727">
        <v>13572.92</v>
      </c>
      <c r="AS584" s="728">
        <v>41953</v>
      </c>
      <c r="AT584" s="727">
        <v>1151.47</v>
      </c>
      <c r="AV584" s="728">
        <v>41948</v>
      </c>
      <c r="AW584" s="727">
        <v>89.5</v>
      </c>
      <c r="BL584" s="728"/>
      <c r="BM584" s="728"/>
      <c r="BN584" s="728"/>
      <c r="BO584" s="728"/>
      <c r="BP584" s="728"/>
      <c r="BS584" s="728"/>
      <c r="BV584" s="728"/>
      <c r="BY584" s="728"/>
      <c r="CB584" s="728"/>
      <c r="CE584" s="728"/>
      <c r="CH584" s="728"/>
      <c r="CK584" s="728"/>
      <c r="CO584" s="728"/>
      <c r="CV584" s="728"/>
      <c r="CY584" s="728"/>
      <c r="DB584" s="728"/>
      <c r="DE584" s="728"/>
      <c r="DH584" s="728"/>
      <c r="DK584" s="728"/>
      <c r="DN584" s="728"/>
      <c r="DQ584" s="728"/>
      <c r="DT584" s="728"/>
      <c r="DW584" s="728"/>
      <c r="DZ584" s="728"/>
      <c r="EC584" s="728"/>
      <c r="EF584" s="728"/>
      <c r="EI584" s="728"/>
    </row>
    <row r="585" spans="5:139">
      <c r="E585" s="728">
        <v>41949</v>
      </c>
      <c r="F585" s="727">
        <v>1.83</v>
      </c>
      <c r="H585" s="728">
        <v>41953</v>
      </c>
      <c r="I585" s="727">
        <v>2.0910000000000002</v>
      </c>
      <c r="K585" s="728">
        <v>41953</v>
      </c>
      <c r="L585" s="727">
        <v>2.621</v>
      </c>
      <c r="O585" s="728">
        <v>41920</v>
      </c>
      <c r="P585" s="727">
        <v>2410.88</v>
      </c>
      <c r="R585" s="728">
        <v>41925</v>
      </c>
      <c r="S585" s="727">
        <v>16321.07</v>
      </c>
      <c r="U585" s="728">
        <v>41544</v>
      </c>
      <c r="V585" s="727">
        <v>8661.51</v>
      </c>
      <c r="X585" s="728">
        <v>41547</v>
      </c>
      <c r="Y585" s="727">
        <v>17434.86</v>
      </c>
      <c r="AA585" s="728">
        <v>41556</v>
      </c>
      <c r="AB585" s="727">
        <v>4127.05</v>
      </c>
      <c r="AD585" s="728">
        <v>41516</v>
      </c>
      <c r="AE585" s="727">
        <v>13388.86</v>
      </c>
      <c r="AS585" s="728">
        <v>41950</v>
      </c>
      <c r="AT585" s="727">
        <v>1177.97</v>
      </c>
      <c r="AV585" s="728">
        <v>41947</v>
      </c>
      <c r="AW585" s="727">
        <v>89.92</v>
      </c>
      <c r="BL585" s="728"/>
      <c r="BM585" s="728"/>
      <c r="BN585" s="728"/>
      <c r="BO585" s="728"/>
      <c r="BP585" s="728"/>
      <c r="BS585" s="728"/>
      <c r="BV585" s="728"/>
      <c r="BY585" s="728"/>
      <c r="CB585" s="728"/>
      <c r="CE585" s="728"/>
      <c r="CH585" s="728"/>
      <c r="CK585" s="728"/>
      <c r="CO585" s="728"/>
      <c r="CV585" s="728"/>
      <c r="CY585" s="728"/>
      <c r="DB585" s="728"/>
      <c r="DE585" s="728"/>
      <c r="DH585" s="728"/>
      <c r="DK585" s="728"/>
      <c r="DN585" s="728"/>
      <c r="DQ585" s="728"/>
      <c r="DT585" s="728"/>
      <c r="DW585" s="728"/>
      <c r="DZ585" s="728"/>
      <c r="EC585" s="728"/>
      <c r="EF585" s="728"/>
      <c r="EI585" s="728"/>
    </row>
    <row r="586" spans="5:139">
      <c r="E586" s="728">
        <v>41948</v>
      </c>
      <c r="F586" s="727">
        <v>1.7890000000000001</v>
      </c>
      <c r="H586" s="728">
        <v>41950</v>
      </c>
      <c r="I586" s="727">
        <v>2.1120000000000001</v>
      </c>
      <c r="K586" s="728">
        <v>41950</v>
      </c>
      <c r="L586" s="727">
        <v>2.6509999999999998</v>
      </c>
      <c r="O586" s="728">
        <v>41919</v>
      </c>
      <c r="P586" s="727">
        <v>2436.39</v>
      </c>
      <c r="R586" s="728">
        <v>41922</v>
      </c>
      <c r="S586" s="727">
        <v>16544.099999999999</v>
      </c>
      <c r="U586" s="728">
        <v>41543</v>
      </c>
      <c r="V586" s="727">
        <v>8664.1</v>
      </c>
      <c r="X586" s="728">
        <v>41544</v>
      </c>
      <c r="Y586" s="727">
        <v>17646.16</v>
      </c>
      <c r="AA586" s="728">
        <v>41555</v>
      </c>
      <c r="AB586" s="727">
        <v>4133.53</v>
      </c>
      <c r="AD586" s="728">
        <v>41515</v>
      </c>
      <c r="AE586" s="727">
        <v>13459.71</v>
      </c>
      <c r="AS586" s="728">
        <v>41949</v>
      </c>
      <c r="AT586" s="727">
        <v>1141.92</v>
      </c>
      <c r="AV586" s="728">
        <v>41946</v>
      </c>
      <c r="AW586" s="727">
        <v>90.69</v>
      </c>
      <c r="BL586" s="728"/>
      <c r="BM586" s="728"/>
      <c r="BN586" s="728"/>
      <c r="BO586" s="728"/>
      <c r="BP586" s="728"/>
      <c r="BS586" s="728"/>
      <c r="BV586" s="728"/>
      <c r="BY586" s="728"/>
      <c r="CB586" s="728"/>
      <c r="CE586" s="728"/>
      <c r="CH586" s="728"/>
      <c r="CK586" s="728"/>
      <c r="CO586" s="728"/>
      <c r="CV586" s="728"/>
      <c r="CY586" s="728"/>
      <c r="DB586" s="728"/>
      <c r="DE586" s="728"/>
      <c r="DH586" s="728"/>
      <c r="DK586" s="728"/>
      <c r="DN586" s="728"/>
      <c r="DQ586" s="728"/>
      <c r="DT586" s="728"/>
      <c r="DW586" s="728"/>
      <c r="DZ586" s="728"/>
      <c r="EC586" s="728"/>
      <c r="EF586" s="728"/>
      <c r="EI586" s="728"/>
    </row>
    <row r="587" spans="5:139">
      <c r="E587" s="728">
        <v>41947</v>
      </c>
      <c r="F587" s="727">
        <v>1.69</v>
      </c>
      <c r="H587" s="728">
        <v>41949</v>
      </c>
      <c r="I587" s="727">
        <v>2.1189999999999998</v>
      </c>
      <c r="K587" s="728">
        <v>41949</v>
      </c>
      <c r="L587" s="727">
        <v>2.66</v>
      </c>
      <c r="O587" s="728">
        <v>41918</v>
      </c>
      <c r="P587" s="727">
        <v>2446.89</v>
      </c>
      <c r="R587" s="728">
        <v>41921</v>
      </c>
      <c r="S587" s="727">
        <v>16659.25</v>
      </c>
      <c r="U587" s="728">
        <v>41542</v>
      </c>
      <c r="V587" s="727">
        <v>8665.6299999999992</v>
      </c>
      <c r="X587" s="728">
        <v>41543</v>
      </c>
      <c r="Y587" s="727">
        <v>17872.53</v>
      </c>
      <c r="AA587" s="728">
        <v>41554</v>
      </c>
      <c r="AB587" s="727">
        <v>4165.58</v>
      </c>
      <c r="AD587" s="728">
        <v>41514</v>
      </c>
      <c r="AE587" s="727">
        <v>13338.46</v>
      </c>
      <c r="AS587" s="728">
        <v>41948</v>
      </c>
      <c r="AT587" s="727">
        <v>1140.54</v>
      </c>
      <c r="AV587" s="728">
        <v>41943</v>
      </c>
      <c r="AW587" s="727">
        <v>91.17</v>
      </c>
      <c r="BL587" s="728"/>
      <c r="BM587" s="728"/>
      <c r="BN587" s="728"/>
      <c r="BO587" s="728"/>
      <c r="BP587" s="728"/>
      <c r="BS587" s="728"/>
      <c r="BV587" s="728"/>
      <c r="BY587" s="728"/>
      <c r="CB587" s="728"/>
      <c r="CE587" s="728"/>
      <c r="CH587" s="728"/>
      <c r="CK587" s="728"/>
      <c r="CO587" s="728"/>
      <c r="CV587" s="728"/>
      <c r="CY587" s="728"/>
      <c r="DB587" s="728"/>
      <c r="DE587" s="728"/>
      <c r="DH587" s="728"/>
      <c r="DK587" s="728"/>
      <c r="DN587" s="728"/>
      <c r="DQ587" s="728"/>
      <c r="DT587" s="728"/>
      <c r="DW587" s="728"/>
      <c r="DZ587" s="728"/>
      <c r="EC587" s="728"/>
      <c r="EF587" s="728"/>
      <c r="EI587" s="728"/>
    </row>
    <row r="588" spans="5:139">
      <c r="E588" s="728">
        <v>41946</v>
      </c>
      <c r="F588" s="727">
        <v>1.704</v>
      </c>
      <c r="H588" s="728">
        <v>41948</v>
      </c>
      <c r="I588" s="727">
        <v>2.0819999999999999</v>
      </c>
      <c r="K588" s="728">
        <v>41948</v>
      </c>
      <c r="L588" s="727">
        <v>2.621</v>
      </c>
      <c r="O588" s="728">
        <v>41915</v>
      </c>
      <c r="P588" s="727">
        <v>2444.06</v>
      </c>
      <c r="R588" s="728">
        <v>41920</v>
      </c>
      <c r="S588" s="727">
        <v>16994.22</v>
      </c>
      <c r="U588" s="728">
        <v>41541</v>
      </c>
      <c r="V588" s="727">
        <v>8664.6</v>
      </c>
      <c r="X588" s="728">
        <v>41542</v>
      </c>
      <c r="Y588" s="727">
        <v>18089.240000000002</v>
      </c>
      <c r="AA588" s="728">
        <v>41551</v>
      </c>
      <c r="AB588" s="727">
        <v>4164.25</v>
      </c>
      <c r="AD588" s="728">
        <v>41513</v>
      </c>
      <c r="AE588" s="727">
        <v>13542.37</v>
      </c>
      <c r="AS588" s="728">
        <v>41947</v>
      </c>
      <c r="AT588" s="727">
        <v>1168.3900000000001</v>
      </c>
      <c r="AV588" s="728">
        <v>41942</v>
      </c>
      <c r="AW588" s="727">
        <v>91.2</v>
      </c>
      <c r="BL588" s="728"/>
      <c r="BM588" s="728"/>
      <c r="BN588" s="728"/>
      <c r="BO588" s="728"/>
      <c r="BP588" s="728"/>
      <c r="BS588" s="728"/>
      <c r="BV588" s="728"/>
      <c r="BY588" s="728"/>
      <c r="CB588" s="728"/>
      <c r="CE588" s="728"/>
      <c r="CH588" s="728"/>
      <c r="CK588" s="728"/>
      <c r="CO588" s="728"/>
      <c r="CV588" s="728"/>
      <c r="CY588" s="728"/>
      <c r="DB588" s="728"/>
      <c r="DE588" s="728"/>
      <c r="DH588" s="728"/>
      <c r="DK588" s="728"/>
      <c r="DN588" s="728"/>
      <c r="DQ588" s="728"/>
      <c r="DT588" s="728"/>
      <c r="DW588" s="728"/>
      <c r="DZ588" s="728"/>
      <c r="EC588" s="728"/>
      <c r="EF588" s="728"/>
      <c r="EI588" s="728"/>
    </row>
    <row r="589" spans="5:139">
      <c r="E589" s="728">
        <v>41943</v>
      </c>
      <c r="F589" s="727">
        <v>1.696</v>
      </c>
      <c r="H589" s="728">
        <v>41947</v>
      </c>
      <c r="I589" s="727">
        <v>1.996</v>
      </c>
      <c r="K589" s="728">
        <v>41947</v>
      </c>
      <c r="L589" s="727">
        <v>2.5579999999999998</v>
      </c>
      <c r="O589" s="728">
        <v>41914</v>
      </c>
      <c r="P589" s="727">
        <v>2434.37</v>
      </c>
      <c r="R589" s="728">
        <v>41919</v>
      </c>
      <c r="S589" s="727">
        <v>16719.39</v>
      </c>
      <c r="U589" s="728">
        <v>41540</v>
      </c>
      <c r="V589" s="727">
        <v>8635.2900000000009</v>
      </c>
      <c r="X589" s="728">
        <v>41541</v>
      </c>
      <c r="Y589" s="727">
        <v>18064.580000000002</v>
      </c>
      <c r="AA589" s="728">
        <v>41550</v>
      </c>
      <c r="AB589" s="727">
        <v>4127.9799999999996</v>
      </c>
      <c r="AD589" s="728">
        <v>41512</v>
      </c>
      <c r="AE589" s="727">
        <v>13636.28</v>
      </c>
      <c r="AS589" s="728">
        <v>41946</v>
      </c>
      <c r="AT589" s="727">
        <v>1165.6300000000001</v>
      </c>
      <c r="AV589" s="728">
        <v>41941</v>
      </c>
      <c r="AW589" s="727">
        <v>91.71</v>
      </c>
      <c r="BL589" s="728"/>
      <c r="BM589" s="728"/>
      <c r="BN589" s="728"/>
      <c r="BO589" s="728"/>
      <c r="BP589" s="728"/>
      <c r="BS589" s="728"/>
      <c r="BV589" s="728"/>
      <c r="BY589" s="728"/>
      <c r="CB589" s="728"/>
      <c r="CE589" s="728"/>
      <c r="CH589" s="728"/>
      <c r="CK589" s="728"/>
      <c r="CO589" s="728"/>
      <c r="CV589" s="728"/>
      <c r="CY589" s="728"/>
      <c r="DB589" s="728"/>
      <c r="DE589" s="728"/>
      <c r="DH589" s="728"/>
      <c r="DK589" s="728"/>
      <c r="DN589" s="728"/>
      <c r="DQ589" s="728"/>
      <c r="DT589" s="728"/>
      <c r="DW589" s="728"/>
      <c r="DZ589" s="728"/>
      <c r="EC589" s="728"/>
      <c r="EF589" s="728"/>
      <c r="EI589" s="728"/>
    </row>
    <row r="590" spans="5:139">
      <c r="E590" s="728">
        <v>41942</v>
      </c>
      <c r="F590" s="727">
        <v>1.732</v>
      </c>
      <c r="H590" s="728">
        <v>41946</v>
      </c>
      <c r="I590" s="727">
        <v>2.0249999999999999</v>
      </c>
      <c r="K590" s="728">
        <v>41946</v>
      </c>
      <c r="L590" s="727">
        <v>2.5739999999999998</v>
      </c>
      <c r="O590" s="728">
        <v>41913</v>
      </c>
      <c r="P590" s="727">
        <v>2462.6</v>
      </c>
      <c r="R590" s="728">
        <v>41918</v>
      </c>
      <c r="S590" s="727">
        <v>16991.91</v>
      </c>
      <c r="U590" s="728">
        <v>41537</v>
      </c>
      <c r="V590" s="727">
        <v>8675.73</v>
      </c>
      <c r="X590" s="728">
        <v>41540</v>
      </c>
      <c r="Y590" s="727">
        <v>17913.18</v>
      </c>
      <c r="AA590" s="728">
        <v>41549</v>
      </c>
      <c r="AB590" s="727">
        <v>4158.16</v>
      </c>
      <c r="AD590" s="728">
        <v>41509</v>
      </c>
      <c r="AE590" s="727">
        <v>13660.55</v>
      </c>
      <c r="AS590" s="728">
        <v>41943</v>
      </c>
      <c r="AT590" s="727">
        <v>1172.94</v>
      </c>
      <c r="AV590" s="728">
        <v>41940</v>
      </c>
      <c r="AW590" s="727">
        <v>91.12</v>
      </c>
      <c r="BL590" s="728"/>
      <c r="BM590" s="728"/>
      <c r="BN590" s="728"/>
      <c r="BO590" s="728"/>
      <c r="BP590" s="728"/>
      <c r="BS590" s="728"/>
      <c r="BV590" s="728"/>
      <c r="BY590" s="728"/>
      <c r="CB590" s="728"/>
      <c r="CE590" s="728"/>
      <c r="CH590" s="728"/>
      <c r="CK590" s="728"/>
      <c r="CO590" s="728"/>
      <c r="CV590" s="728"/>
      <c r="CY590" s="728"/>
      <c r="DB590" s="728"/>
      <c r="DE590" s="728"/>
      <c r="DH590" s="728"/>
      <c r="DK590" s="728"/>
      <c r="DN590" s="728"/>
      <c r="DQ590" s="728"/>
      <c r="DT590" s="728"/>
      <c r="DW590" s="728"/>
      <c r="DZ590" s="728"/>
      <c r="EC590" s="728"/>
      <c r="EF590" s="728"/>
      <c r="EI590" s="728"/>
    </row>
    <row r="591" spans="5:139">
      <c r="E591" s="728">
        <v>41941</v>
      </c>
      <c r="F591" s="727">
        <v>1.702</v>
      </c>
      <c r="H591" s="728">
        <v>41943</v>
      </c>
      <c r="I591" s="727">
        <v>2.0070000000000001</v>
      </c>
      <c r="K591" s="728">
        <v>41943</v>
      </c>
      <c r="L591" s="727">
        <v>2.54</v>
      </c>
      <c r="O591" s="728">
        <v>41912</v>
      </c>
      <c r="P591" s="727">
        <v>2500.29</v>
      </c>
      <c r="R591" s="728">
        <v>41915</v>
      </c>
      <c r="S591" s="727">
        <v>17009.689999999999</v>
      </c>
      <c r="U591" s="728">
        <v>41536</v>
      </c>
      <c r="V591" s="727">
        <v>8694.18</v>
      </c>
      <c r="X591" s="728">
        <v>41537</v>
      </c>
      <c r="Y591" s="727">
        <v>17970.12</v>
      </c>
      <c r="AA591" s="728">
        <v>41548</v>
      </c>
      <c r="AB591" s="727">
        <v>4196.6000000000004</v>
      </c>
      <c r="AD591" s="728">
        <v>41508</v>
      </c>
      <c r="AE591" s="727">
        <v>13365.17</v>
      </c>
      <c r="AS591" s="728">
        <v>41942</v>
      </c>
      <c r="AT591" s="727">
        <v>1198.8499999999999</v>
      </c>
      <c r="AV591" s="728">
        <v>41939</v>
      </c>
      <c r="AW591" s="727">
        <v>90.62</v>
      </c>
      <c r="BL591" s="728"/>
      <c r="BM591" s="728"/>
      <c r="BN591" s="728"/>
      <c r="BO591" s="728"/>
      <c r="BP591" s="728"/>
      <c r="BS591" s="728"/>
      <c r="BV591" s="728"/>
      <c r="BY591" s="728"/>
      <c r="CB591" s="728"/>
      <c r="CE591" s="728"/>
      <c r="CH591" s="728"/>
      <c r="CK591" s="728"/>
      <c r="CO591" s="728"/>
      <c r="CV591" s="728"/>
      <c r="CY591" s="728"/>
      <c r="DB591" s="728"/>
      <c r="DE591" s="728"/>
      <c r="DH591" s="728"/>
      <c r="DK591" s="728"/>
      <c r="DN591" s="728"/>
      <c r="DQ591" s="728"/>
      <c r="DT591" s="728"/>
      <c r="DW591" s="728"/>
      <c r="DZ591" s="728"/>
      <c r="EC591" s="728"/>
      <c r="EF591" s="728"/>
      <c r="EI591" s="728"/>
    </row>
    <row r="592" spans="5:139">
      <c r="E592" s="728">
        <v>41940</v>
      </c>
      <c r="F592" s="727">
        <v>1.718</v>
      </c>
      <c r="H592" s="728">
        <v>41942</v>
      </c>
      <c r="I592" s="727">
        <v>2.0609999999999999</v>
      </c>
      <c r="K592" s="728">
        <v>41942</v>
      </c>
      <c r="L592" s="727">
        <v>2.5990000000000002</v>
      </c>
      <c r="O592" s="728">
        <v>41911</v>
      </c>
      <c r="P592" s="727">
        <v>2485.5100000000002</v>
      </c>
      <c r="R592" s="728">
        <v>41914</v>
      </c>
      <c r="S592" s="727">
        <v>16801.05</v>
      </c>
      <c r="U592" s="728">
        <v>41535</v>
      </c>
      <c r="V592" s="727">
        <v>8636.06</v>
      </c>
      <c r="X592" s="728">
        <v>41536</v>
      </c>
      <c r="Y592" s="727">
        <v>18059.23</v>
      </c>
      <c r="AA592" s="728">
        <v>41547</v>
      </c>
      <c r="AB592" s="727">
        <v>4143.4399999999996</v>
      </c>
      <c r="AD592" s="728">
        <v>41507</v>
      </c>
      <c r="AE592" s="727">
        <v>13424.33</v>
      </c>
      <c r="AS592" s="728">
        <v>41941</v>
      </c>
      <c r="AT592" s="727">
        <v>1212.1500000000001</v>
      </c>
      <c r="AV592" s="728">
        <v>41936</v>
      </c>
      <c r="AW592" s="727">
        <v>90.59</v>
      </c>
      <c r="BL592" s="728"/>
      <c r="BM592" s="728"/>
      <c r="BN592" s="728"/>
      <c r="BO592" s="728"/>
      <c r="BP592" s="728"/>
      <c r="BS592" s="728"/>
      <c r="BV592" s="728"/>
      <c r="BY592" s="728"/>
      <c r="CB592" s="728"/>
      <c r="CE592" s="728"/>
      <c r="CH592" s="728"/>
      <c r="CK592" s="728"/>
      <c r="CO592" s="728"/>
      <c r="CV592" s="728"/>
      <c r="CY592" s="728"/>
      <c r="DB592" s="728"/>
      <c r="DE592" s="728"/>
      <c r="DH592" s="728"/>
      <c r="DK592" s="728"/>
      <c r="DN592" s="728"/>
      <c r="DQ592" s="728"/>
      <c r="DT592" s="728"/>
      <c r="DW592" s="728"/>
      <c r="DZ592" s="728"/>
      <c r="EC592" s="728"/>
      <c r="EF592" s="728"/>
      <c r="EI592" s="728"/>
    </row>
    <row r="593" spans="5:139">
      <c r="E593" s="728">
        <v>41939</v>
      </c>
      <c r="F593" s="727">
        <v>1.72</v>
      </c>
      <c r="H593" s="728">
        <v>41941</v>
      </c>
      <c r="I593" s="727">
        <v>2.0350000000000001</v>
      </c>
      <c r="K593" s="728">
        <v>41941</v>
      </c>
      <c r="L593" s="727">
        <v>2.593</v>
      </c>
      <c r="O593" s="728">
        <v>41908</v>
      </c>
      <c r="P593" s="727">
        <v>2484.02</v>
      </c>
      <c r="R593" s="728">
        <v>41913</v>
      </c>
      <c r="S593" s="727">
        <v>16804.71</v>
      </c>
      <c r="U593" s="728">
        <v>41534</v>
      </c>
      <c r="V593" s="727">
        <v>8596.9500000000007</v>
      </c>
      <c r="X593" s="728">
        <v>41535</v>
      </c>
      <c r="Y593" s="727">
        <v>17804.7</v>
      </c>
      <c r="AA593" s="728">
        <v>41544</v>
      </c>
      <c r="AB593" s="727">
        <v>4186.7700000000004</v>
      </c>
      <c r="AD593" s="728">
        <v>41506</v>
      </c>
      <c r="AE593" s="727">
        <v>13396.38</v>
      </c>
      <c r="AS593" s="728">
        <v>41940</v>
      </c>
      <c r="AT593" s="727">
        <v>1228.52</v>
      </c>
      <c r="AV593" s="728">
        <v>41935</v>
      </c>
      <c r="AW593" s="727">
        <v>90.17</v>
      </c>
      <c r="BL593" s="728"/>
      <c r="BM593" s="728"/>
      <c r="BN593" s="728"/>
      <c r="BO593" s="728"/>
      <c r="BP593" s="728"/>
      <c r="BS593" s="728"/>
      <c r="BV593" s="728"/>
      <c r="BY593" s="728"/>
      <c r="CB593" s="728"/>
      <c r="CE593" s="728"/>
      <c r="CH593" s="728"/>
      <c r="CK593" s="728"/>
      <c r="CO593" s="728"/>
      <c r="CV593" s="728"/>
      <c r="CY593" s="728"/>
      <c r="DB593" s="728"/>
      <c r="DE593" s="728"/>
      <c r="DH593" s="728"/>
      <c r="DK593" s="728"/>
      <c r="DN593" s="728"/>
      <c r="DQ593" s="728"/>
      <c r="DT593" s="728"/>
      <c r="DW593" s="728"/>
      <c r="DZ593" s="728"/>
      <c r="EC593" s="728"/>
      <c r="EF593" s="728"/>
      <c r="EI593" s="728"/>
    </row>
    <row r="594" spans="5:139">
      <c r="E594" s="728">
        <v>41936</v>
      </c>
      <c r="F594" s="727">
        <v>1.694</v>
      </c>
      <c r="H594" s="728">
        <v>41940</v>
      </c>
      <c r="I594" s="727">
        <v>2.0640000000000001</v>
      </c>
      <c r="K594" s="728">
        <v>41940</v>
      </c>
      <c r="L594" s="727">
        <v>2.6240000000000001</v>
      </c>
      <c r="O594" s="728">
        <v>41907</v>
      </c>
      <c r="P594" s="727">
        <v>2469.6799999999998</v>
      </c>
      <c r="R594" s="728">
        <v>41912</v>
      </c>
      <c r="S594" s="727">
        <v>17042.900000000001</v>
      </c>
      <c r="U594" s="728">
        <v>41533</v>
      </c>
      <c r="V594" s="727">
        <v>8613</v>
      </c>
      <c r="X594" s="728">
        <v>41534</v>
      </c>
      <c r="Y594" s="727">
        <v>17751.650000000001</v>
      </c>
      <c r="AA594" s="728">
        <v>41543</v>
      </c>
      <c r="AB594" s="727">
        <v>4186.72</v>
      </c>
      <c r="AD594" s="728">
        <v>41505</v>
      </c>
      <c r="AE594" s="727">
        <v>13758.13</v>
      </c>
      <c r="AS594" s="728">
        <v>41939</v>
      </c>
      <c r="AT594" s="727">
        <v>1226.6199999999999</v>
      </c>
      <c r="AV594" s="728">
        <v>41934</v>
      </c>
      <c r="AW594" s="727">
        <v>89.04</v>
      </c>
      <c r="BL594" s="728"/>
      <c r="BM594" s="728"/>
      <c r="BN594" s="728"/>
      <c r="BO594" s="728"/>
      <c r="BP594" s="728"/>
      <c r="BS594" s="728"/>
      <c r="BV594" s="728"/>
      <c r="BY594" s="728"/>
      <c r="CB594" s="728"/>
      <c r="CE594" s="728"/>
      <c r="CH594" s="728"/>
      <c r="CK594" s="728"/>
      <c r="CO594" s="728"/>
      <c r="CV594" s="728"/>
      <c r="CY594" s="728"/>
      <c r="DB594" s="728"/>
      <c r="DE594" s="728"/>
      <c r="DH594" s="728"/>
      <c r="DK594" s="728"/>
      <c r="DN594" s="728"/>
      <c r="DQ594" s="728"/>
      <c r="DT594" s="728"/>
      <c r="DW594" s="728"/>
      <c r="DZ594" s="728"/>
      <c r="EC594" s="728"/>
      <c r="EF594" s="728"/>
      <c r="EI594" s="728"/>
    </row>
    <row r="595" spans="5:139">
      <c r="E595" s="728">
        <v>41935</v>
      </c>
      <c r="F595" s="727">
        <v>1.7029999999999998</v>
      </c>
      <c r="H595" s="728">
        <v>41939</v>
      </c>
      <c r="I595" s="727">
        <v>2.081</v>
      </c>
      <c r="K595" s="728">
        <v>41939</v>
      </c>
      <c r="L595" s="727">
        <v>2.657</v>
      </c>
      <c r="O595" s="728">
        <v>41906</v>
      </c>
      <c r="P595" s="727">
        <v>2475.0500000000002</v>
      </c>
      <c r="R595" s="728">
        <v>41911</v>
      </c>
      <c r="S595" s="727">
        <v>17071.22</v>
      </c>
      <c r="U595" s="728">
        <v>41530</v>
      </c>
      <c r="V595" s="727">
        <v>8509.42</v>
      </c>
      <c r="X595" s="728">
        <v>41533</v>
      </c>
      <c r="Y595" s="727">
        <v>17731.810000000001</v>
      </c>
      <c r="AA595" s="728">
        <v>41542</v>
      </c>
      <c r="AB595" s="727">
        <v>4195.3500000000004</v>
      </c>
      <c r="AD595" s="728">
        <v>41502</v>
      </c>
      <c r="AE595" s="727">
        <v>13650.11</v>
      </c>
      <c r="AS595" s="728">
        <v>41936</v>
      </c>
      <c r="AT595" s="727">
        <v>1231.01</v>
      </c>
      <c r="AV595" s="728">
        <v>41933</v>
      </c>
      <c r="AW595" s="727">
        <v>89.28</v>
      </c>
      <c r="BL595" s="728"/>
      <c r="BM595" s="728"/>
      <c r="BN595" s="728"/>
      <c r="BO595" s="728"/>
      <c r="BP595" s="728"/>
      <c r="BS595" s="728"/>
      <c r="BV595" s="728"/>
      <c r="BY595" s="728"/>
      <c r="CB595" s="728"/>
      <c r="CE595" s="728"/>
      <c r="CH595" s="728"/>
      <c r="CK595" s="728"/>
      <c r="CO595" s="728"/>
      <c r="CV595" s="728"/>
      <c r="CY595" s="728"/>
      <c r="DB595" s="728"/>
      <c r="DE595" s="728"/>
      <c r="DH595" s="728"/>
      <c r="DK595" s="728"/>
      <c r="DN595" s="728"/>
      <c r="DQ595" s="728"/>
      <c r="DT595" s="728"/>
      <c r="DW595" s="728"/>
      <c r="DZ595" s="728"/>
      <c r="EC595" s="728"/>
      <c r="EF595" s="728"/>
      <c r="EI595" s="728"/>
    </row>
    <row r="596" spans="5:139">
      <c r="E596" s="728">
        <v>41934</v>
      </c>
      <c r="F596" s="727">
        <v>1.7010000000000001</v>
      </c>
      <c r="H596" s="728">
        <v>41936</v>
      </c>
      <c r="I596" s="727">
        <v>2.0609999999999999</v>
      </c>
      <c r="K596" s="728">
        <v>41936</v>
      </c>
      <c r="L596" s="727">
        <v>2.641</v>
      </c>
      <c r="O596" s="728">
        <v>41905</v>
      </c>
      <c r="P596" s="727">
        <v>2485.29</v>
      </c>
      <c r="R596" s="728">
        <v>41908</v>
      </c>
      <c r="S596" s="727">
        <v>17113.150000000001</v>
      </c>
      <c r="U596" s="728">
        <v>41529</v>
      </c>
      <c r="V596" s="727">
        <v>8494</v>
      </c>
      <c r="X596" s="728">
        <v>41530</v>
      </c>
      <c r="Y596" s="727">
        <v>17547.91</v>
      </c>
      <c r="AA596" s="728">
        <v>41541</v>
      </c>
      <c r="AB596" s="727">
        <v>4195.6099999999997</v>
      </c>
      <c r="AD596" s="728">
        <v>41501</v>
      </c>
      <c r="AE596" s="727">
        <v>13752.94</v>
      </c>
      <c r="AS596" s="728">
        <v>41935</v>
      </c>
      <c r="AT596" s="727">
        <v>1231.8399999999999</v>
      </c>
      <c r="AV596" s="728">
        <v>41932</v>
      </c>
      <c r="AW596" s="727">
        <v>90.32</v>
      </c>
      <c r="BL596" s="728"/>
      <c r="BM596" s="728"/>
      <c r="BN596" s="728"/>
      <c r="BO596" s="728"/>
      <c r="BP596" s="728"/>
      <c r="BS596" s="728"/>
      <c r="BV596" s="728"/>
      <c r="BY596" s="728"/>
      <c r="CB596" s="728"/>
      <c r="CE596" s="728"/>
      <c r="CH596" s="728"/>
      <c r="CK596" s="728"/>
      <c r="CO596" s="728"/>
      <c r="CV596" s="728"/>
      <c r="CY596" s="728"/>
      <c r="DB596" s="728"/>
      <c r="DE596" s="728"/>
      <c r="DH596" s="728"/>
      <c r="DK596" s="728"/>
      <c r="DN596" s="728"/>
      <c r="DQ596" s="728"/>
      <c r="DT596" s="728"/>
      <c r="DW596" s="728"/>
      <c r="DZ596" s="728"/>
      <c r="EC596" s="728"/>
      <c r="EF596" s="728"/>
      <c r="EI596" s="728"/>
    </row>
    <row r="597" spans="5:139">
      <c r="E597" s="728">
        <v>41933</v>
      </c>
      <c r="F597" s="727">
        <v>1.7189999999999999</v>
      </c>
      <c r="H597" s="728">
        <v>41935</v>
      </c>
      <c r="I597" s="727">
        <v>2.052</v>
      </c>
      <c r="K597" s="728">
        <v>41935</v>
      </c>
      <c r="L597" s="727">
        <v>2.6390000000000002</v>
      </c>
      <c r="O597" s="728">
        <v>41904</v>
      </c>
      <c r="P597" s="727">
        <v>2515.79</v>
      </c>
      <c r="R597" s="728">
        <v>41907</v>
      </c>
      <c r="S597" s="727">
        <v>16945.8</v>
      </c>
      <c r="U597" s="728">
        <v>41528</v>
      </c>
      <c r="V597" s="727">
        <v>8495.73</v>
      </c>
      <c r="X597" s="728">
        <v>41529</v>
      </c>
      <c r="Y597" s="727">
        <v>17522.71</v>
      </c>
      <c r="AA597" s="728">
        <v>41540</v>
      </c>
      <c r="AB597" s="727">
        <v>4172.08</v>
      </c>
      <c r="AD597" s="728">
        <v>41500</v>
      </c>
      <c r="AE597" s="727">
        <v>14050.16</v>
      </c>
      <c r="AS597" s="728">
        <v>41934</v>
      </c>
      <c r="AT597" s="727">
        <v>1241.27</v>
      </c>
      <c r="AV597" s="728">
        <v>41929</v>
      </c>
      <c r="AW597" s="727">
        <v>90.86</v>
      </c>
      <c r="BL597" s="728"/>
      <c r="BM597" s="728"/>
      <c r="BN597" s="728"/>
      <c r="BO597" s="728"/>
      <c r="BP597" s="728"/>
      <c r="BS597" s="728"/>
      <c r="BV597" s="728"/>
      <c r="BY597" s="728"/>
      <c r="CB597" s="728"/>
      <c r="CE597" s="728"/>
      <c r="CH597" s="728"/>
      <c r="CK597" s="728"/>
      <c r="CO597" s="728"/>
      <c r="CV597" s="728"/>
      <c r="CY597" s="728"/>
      <c r="DB597" s="728"/>
      <c r="DE597" s="728"/>
      <c r="DH597" s="728"/>
      <c r="DK597" s="728"/>
      <c r="DN597" s="728"/>
      <c r="DQ597" s="728"/>
      <c r="DT597" s="728"/>
      <c r="DW597" s="728"/>
      <c r="DZ597" s="728"/>
      <c r="EC597" s="728"/>
      <c r="EF597" s="728"/>
      <c r="EI597" s="728"/>
    </row>
    <row r="598" spans="5:139">
      <c r="E598" s="728">
        <v>41932</v>
      </c>
      <c r="F598" s="727">
        <v>1.7250000000000001</v>
      </c>
      <c r="H598" s="728">
        <v>41934</v>
      </c>
      <c r="I598" s="727">
        <v>2.048</v>
      </c>
      <c r="K598" s="728">
        <v>41934</v>
      </c>
      <c r="L598" s="727">
        <v>2.6320000000000001</v>
      </c>
      <c r="O598" s="728">
        <v>41901</v>
      </c>
      <c r="P598" s="727">
        <v>2539.6</v>
      </c>
      <c r="R598" s="728">
        <v>41906</v>
      </c>
      <c r="S598" s="727">
        <v>17210.060000000001</v>
      </c>
      <c r="U598" s="728">
        <v>41527</v>
      </c>
      <c r="V598" s="727">
        <v>8446.5400000000009</v>
      </c>
      <c r="X598" s="728">
        <v>41528</v>
      </c>
      <c r="Y598" s="727">
        <v>17562.55</v>
      </c>
      <c r="AA598" s="728">
        <v>41537</v>
      </c>
      <c r="AB598" s="727">
        <v>4203.66</v>
      </c>
      <c r="AD598" s="728">
        <v>41499</v>
      </c>
      <c r="AE598" s="727">
        <v>13867</v>
      </c>
      <c r="AS598" s="728">
        <v>41933</v>
      </c>
      <c r="AT598" s="727">
        <v>1248.7</v>
      </c>
      <c r="AV598" s="728">
        <v>41928</v>
      </c>
      <c r="AW598" s="727">
        <v>90.92</v>
      </c>
      <c r="BL598" s="728"/>
      <c r="BM598" s="728"/>
      <c r="BN598" s="728"/>
      <c r="BO598" s="728"/>
      <c r="BP598" s="728"/>
      <c r="BS598" s="728"/>
      <c r="BV598" s="728"/>
      <c r="BY598" s="728"/>
      <c r="CB598" s="728"/>
      <c r="CE598" s="728"/>
      <c r="CH598" s="728"/>
      <c r="CK598" s="728"/>
      <c r="CO598" s="728"/>
      <c r="CV598" s="728"/>
      <c r="CY598" s="728"/>
      <c r="DB598" s="728"/>
      <c r="DE598" s="728"/>
      <c r="DH598" s="728"/>
      <c r="DK598" s="728"/>
      <c r="DN598" s="728"/>
      <c r="DQ598" s="728"/>
      <c r="DT598" s="728"/>
      <c r="DW598" s="728"/>
      <c r="DZ598" s="728"/>
      <c r="EC598" s="728"/>
      <c r="EF598" s="728"/>
      <c r="EI598" s="728"/>
    </row>
    <row r="599" spans="5:139">
      <c r="E599" s="728">
        <v>41929</v>
      </c>
      <c r="F599" s="727">
        <v>1.744</v>
      </c>
      <c r="H599" s="728">
        <v>41933</v>
      </c>
      <c r="I599" s="727">
        <v>2.0609999999999999</v>
      </c>
      <c r="K599" s="728">
        <v>41933</v>
      </c>
      <c r="L599" s="727">
        <v>2.637</v>
      </c>
      <c r="O599" s="728">
        <v>41900</v>
      </c>
      <c r="P599" s="727">
        <v>2503.16</v>
      </c>
      <c r="R599" s="728">
        <v>41905</v>
      </c>
      <c r="S599" s="727">
        <v>17055.87</v>
      </c>
      <c r="U599" s="728">
        <v>41526</v>
      </c>
      <c r="V599" s="727">
        <v>8276.32</v>
      </c>
      <c r="X599" s="728">
        <v>41527</v>
      </c>
      <c r="Y599" s="727">
        <v>17332.419999999998</v>
      </c>
      <c r="AA599" s="728">
        <v>41536</v>
      </c>
      <c r="AB599" s="727">
        <v>4206.04</v>
      </c>
      <c r="AD599" s="728">
        <v>41498</v>
      </c>
      <c r="AE599" s="727">
        <v>13519.43</v>
      </c>
      <c r="AS599" s="728">
        <v>41932</v>
      </c>
      <c r="AT599" s="727">
        <v>1246.9100000000001</v>
      </c>
      <c r="AV599" s="728">
        <v>41927</v>
      </c>
      <c r="AW599" s="727">
        <v>90.83</v>
      </c>
      <c r="BL599" s="728"/>
      <c r="BM599" s="728"/>
      <c r="BN599" s="728"/>
      <c r="BO599" s="728"/>
      <c r="BP599" s="728"/>
      <c r="BS599" s="728"/>
      <c r="BV599" s="728"/>
      <c r="BY599" s="728"/>
      <c r="CB599" s="728"/>
      <c r="CE599" s="728"/>
      <c r="CH599" s="728"/>
      <c r="CK599" s="728"/>
      <c r="CO599" s="728"/>
      <c r="CV599" s="728"/>
      <c r="CY599" s="728"/>
      <c r="DB599" s="728"/>
      <c r="DE599" s="728"/>
      <c r="DH599" s="728"/>
      <c r="DK599" s="728"/>
      <c r="DN599" s="728"/>
      <c r="DQ599" s="728"/>
      <c r="DT599" s="728"/>
      <c r="DW599" s="728"/>
      <c r="DZ599" s="728"/>
      <c r="EC599" s="728"/>
      <c r="EF599" s="728"/>
      <c r="EI599" s="728"/>
    </row>
    <row r="600" spans="5:139">
      <c r="E600" s="728">
        <v>41928</v>
      </c>
      <c r="F600" s="727">
        <v>1.782</v>
      </c>
      <c r="H600" s="728">
        <v>41932</v>
      </c>
      <c r="I600" s="727">
        <v>2.0699999999999998</v>
      </c>
      <c r="K600" s="728">
        <v>41932</v>
      </c>
      <c r="L600" s="727">
        <v>2.6589999999999998</v>
      </c>
      <c r="O600" s="728">
        <v>41899</v>
      </c>
      <c r="P600" s="727">
        <v>2515.27</v>
      </c>
      <c r="R600" s="728">
        <v>41904</v>
      </c>
      <c r="S600" s="727">
        <v>17172.68</v>
      </c>
      <c r="U600" s="728">
        <v>41523</v>
      </c>
      <c r="V600" s="727">
        <v>8275.67</v>
      </c>
      <c r="X600" s="728">
        <v>41526</v>
      </c>
      <c r="Y600" s="727">
        <v>17244.740000000002</v>
      </c>
      <c r="AA600" s="728">
        <v>41535</v>
      </c>
      <c r="AB600" s="727">
        <v>4170.3999999999996</v>
      </c>
      <c r="AD600" s="728">
        <v>41495</v>
      </c>
      <c r="AE600" s="727">
        <v>13615.19</v>
      </c>
      <c r="AS600" s="728">
        <v>41929</v>
      </c>
      <c r="AT600" s="727">
        <v>1238.32</v>
      </c>
      <c r="AV600" s="728">
        <v>41926</v>
      </c>
      <c r="AW600" s="727">
        <v>92.46</v>
      </c>
      <c r="BL600" s="728"/>
      <c r="BM600" s="728"/>
      <c r="BN600" s="728"/>
      <c r="BO600" s="728"/>
      <c r="BP600" s="728"/>
      <c r="BS600" s="728"/>
      <c r="BV600" s="728"/>
      <c r="BY600" s="728"/>
      <c r="CB600" s="728"/>
      <c r="CE600" s="728"/>
      <c r="CH600" s="728"/>
      <c r="CK600" s="728"/>
      <c r="CO600" s="728"/>
      <c r="CV600" s="728"/>
      <c r="CY600" s="728"/>
      <c r="DB600" s="728"/>
      <c r="DE600" s="728"/>
      <c r="DH600" s="728"/>
      <c r="DK600" s="728"/>
      <c r="DN600" s="728"/>
      <c r="DQ600" s="728"/>
      <c r="DT600" s="728"/>
      <c r="DW600" s="728"/>
      <c r="DZ600" s="728"/>
      <c r="EC600" s="728"/>
      <c r="EF600" s="728"/>
      <c r="EI600" s="728"/>
    </row>
    <row r="601" spans="5:139">
      <c r="E601" s="728">
        <v>41927</v>
      </c>
      <c r="F601" s="727">
        <v>1.72</v>
      </c>
      <c r="H601" s="728">
        <v>41929</v>
      </c>
      <c r="I601" s="727">
        <v>2.0470000000000002</v>
      </c>
      <c r="K601" s="728">
        <v>41929</v>
      </c>
      <c r="L601" s="727">
        <v>2.6520000000000001</v>
      </c>
      <c r="O601" s="728">
        <v>41898</v>
      </c>
      <c r="P601" s="727">
        <v>2498.48</v>
      </c>
      <c r="R601" s="728">
        <v>41901</v>
      </c>
      <c r="S601" s="727">
        <v>17279.740000000002</v>
      </c>
      <c r="U601" s="728">
        <v>41522</v>
      </c>
      <c r="V601" s="727">
        <v>8234.98</v>
      </c>
      <c r="X601" s="728">
        <v>41523</v>
      </c>
      <c r="Y601" s="727">
        <v>17047</v>
      </c>
      <c r="AA601" s="728">
        <v>41534</v>
      </c>
      <c r="AB601" s="727">
        <v>4145.51</v>
      </c>
      <c r="AD601" s="728">
        <v>41494</v>
      </c>
      <c r="AE601" s="727">
        <v>13605.56</v>
      </c>
      <c r="AS601" s="728">
        <v>41928</v>
      </c>
      <c r="AT601" s="727">
        <v>1238.81</v>
      </c>
      <c r="AV601" s="728">
        <v>41925</v>
      </c>
      <c r="AW601" s="727">
        <v>94.32</v>
      </c>
      <c r="BL601" s="728"/>
      <c r="BM601" s="728"/>
      <c r="BN601" s="728"/>
      <c r="BO601" s="728"/>
      <c r="BP601" s="728"/>
      <c r="BS601" s="728"/>
      <c r="BV601" s="728"/>
      <c r="BY601" s="728"/>
      <c r="CB601" s="728"/>
      <c r="CE601" s="728"/>
      <c r="CH601" s="728"/>
      <c r="CK601" s="728"/>
      <c r="CO601" s="728"/>
      <c r="CV601" s="728"/>
      <c r="CY601" s="728"/>
      <c r="DB601" s="728"/>
      <c r="DE601" s="728"/>
      <c r="DH601" s="728"/>
      <c r="DK601" s="728"/>
      <c r="DN601" s="728"/>
      <c r="DQ601" s="728"/>
      <c r="DT601" s="728"/>
      <c r="DW601" s="728"/>
      <c r="DZ601" s="728"/>
      <c r="EC601" s="728"/>
      <c r="EF601" s="728"/>
      <c r="EI601" s="728"/>
    </row>
    <row r="602" spans="5:139">
      <c r="E602" s="728">
        <v>41926</v>
      </c>
      <c r="F602" s="727">
        <v>1.748</v>
      </c>
      <c r="H602" s="728">
        <v>41928</v>
      </c>
      <c r="I602" s="727">
        <v>2.113</v>
      </c>
      <c r="K602" s="728">
        <v>41928</v>
      </c>
      <c r="L602" s="727">
        <v>2.7349999999999999</v>
      </c>
      <c r="O602" s="728">
        <v>41897</v>
      </c>
      <c r="P602" s="727">
        <v>2489.77</v>
      </c>
      <c r="R602" s="728">
        <v>41900</v>
      </c>
      <c r="S602" s="727">
        <v>17265.990000000002</v>
      </c>
      <c r="U602" s="728">
        <v>41521</v>
      </c>
      <c r="V602" s="727">
        <v>8195.92</v>
      </c>
      <c r="X602" s="728">
        <v>41522</v>
      </c>
      <c r="Y602" s="727">
        <v>16842.7</v>
      </c>
      <c r="AA602" s="728">
        <v>41533</v>
      </c>
      <c r="AB602" s="727">
        <v>4152.22</v>
      </c>
      <c r="AD602" s="728">
        <v>41493</v>
      </c>
      <c r="AE602" s="727">
        <v>13824.94</v>
      </c>
      <c r="AS602" s="728">
        <v>41927</v>
      </c>
      <c r="AT602" s="727">
        <v>1242.02</v>
      </c>
      <c r="AV602" s="728">
        <v>41922</v>
      </c>
      <c r="AW602" s="727">
        <v>94.01</v>
      </c>
      <c r="BL602" s="728"/>
      <c r="BM602" s="728"/>
      <c r="BN602" s="728"/>
      <c r="BO602" s="728"/>
      <c r="BP602" s="728"/>
      <c r="BS602" s="728"/>
      <c r="BV602" s="728"/>
      <c r="BY602" s="728"/>
      <c r="CB602" s="728"/>
      <c r="CE602" s="728"/>
      <c r="CH602" s="728"/>
      <c r="CK602" s="728"/>
      <c r="CO602" s="728"/>
      <c r="CV602" s="728"/>
      <c r="CY602" s="728"/>
      <c r="DB602" s="728"/>
      <c r="DE602" s="728"/>
      <c r="DH602" s="728"/>
      <c r="DK602" s="728"/>
      <c r="DN602" s="728"/>
      <c r="DQ602" s="728"/>
      <c r="DT602" s="728"/>
      <c r="DW602" s="728"/>
      <c r="DZ602" s="728"/>
      <c r="EC602" s="728"/>
      <c r="EF602" s="728"/>
      <c r="EI602" s="728"/>
    </row>
    <row r="603" spans="5:139">
      <c r="E603" s="728">
        <v>41925</v>
      </c>
      <c r="F603" s="727">
        <v>1.786</v>
      </c>
      <c r="H603" s="728">
        <v>41927</v>
      </c>
      <c r="I603" s="727">
        <v>2.0270000000000001</v>
      </c>
      <c r="K603" s="728">
        <v>41927</v>
      </c>
      <c r="L603" s="727">
        <v>2.609</v>
      </c>
      <c r="O603" s="728">
        <v>41894</v>
      </c>
      <c r="P603" s="727">
        <v>2497.38</v>
      </c>
      <c r="R603" s="728">
        <v>41899</v>
      </c>
      <c r="S603" s="727">
        <v>17156.849999999999</v>
      </c>
      <c r="U603" s="728">
        <v>41520</v>
      </c>
      <c r="V603" s="727">
        <v>8180.71</v>
      </c>
      <c r="X603" s="728">
        <v>41521</v>
      </c>
      <c r="Y603" s="727">
        <v>16712.2</v>
      </c>
      <c r="AA603" s="728">
        <v>41530</v>
      </c>
      <c r="AB603" s="727">
        <v>4114.5</v>
      </c>
      <c r="AD603" s="728">
        <v>41492</v>
      </c>
      <c r="AE603" s="727">
        <v>14401.06</v>
      </c>
      <c r="AS603" s="728">
        <v>41926</v>
      </c>
      <c r="AT603" s="727">
        <v>1232.83</v>
      </c>
      <c r="AV603" s="728">
        <v>41921</v>
      </c>
      <c r="AW603" s="727">
        <v>93.68</v>
      </c>
      <c r="BL603" s="728"/>
      <c r="BM603" s="728"/>
      <c r="BN603" s="728"/>
      <c r="BO603" s="728"/>
      <c r="BP603" s="728"/>
      <c r="BS603" s="728"/>
      <c r="BV603" s="728"/>
      <c r="BY603" s="728"/>
      <c r="CB603" s="728"/>
      <c r="CE603" s="728"/>
      <c r="CH603" s="728"/>
      <c r="CK603" s="728"/>
      <c r="CO603" s="728"/>
      <c r="CV603" s="728"/>
      <c r="CY603" s="728"/>
      <c r="DB603" s="728"/>
      <c r="DE603" s="728"/>
      <c r="DH603" s="728"/>
      <c r="DK603" s="728"/>
      <c r="DN603" s="728"/>
      <c r="DQ603" s="728"/>
      <c r="DT603" s="728"/>
      <c r="DW603" s="728"/>
      <c r="DZ603" s="728"/>
      <c r="EC603" s="728"/>
      <c r="EF603" s="728"/>
      <c r="EI603" s="728"/>
    </row>
    <row r="604" spans="5:139">
      <c r="E604" s="728">
        <v>41922</v>
      </c>
      <c r="F604" s="727">
        <v>1.7970000000000002</v>
      </c>
      <c r="H604" s="728">
        <v>41926</v>
      </c>
      <c r="I604" s="727">
        <v>2.0209999999999999</v>
      </c>
      <c r="K604" s="728">
        <v>41926</v>
      </c>
      <c r="L604" s="727">
        <v>2.6070000000000002</v>
      </c>
      <c r="O604" s="728">
        <v>41893</v>
      </c>
      <c r="P604" s="727">
        <v>2501.58</v>
      </c>
      <c r="R604" s="728">
        <v>41898</v>
      </c>
      <c r="S604" s="727">
        <v>17131.97</v>
      </c>
      <c r="U604" s="728">
        <v>41519</v>
      </c>
      <c r="V604" s="727">
        <v>8243.8700000000008</v>
      </c>
      <c r="X604" s="728">
        <v>41520</v>
      </c>
      <c r="Y604" s="727">
        <v>16941.03</v>
      </c>
      <c r="AA604" s="728">
        <v>41529</v>
      </c>
      <c r="AB604" s="727">
        <v>4106.63</v>
      </c>
      <c r="AD604" s="728">
        <v>41491</v>
      </c>
      <c r="AE604" s="727">
        <v>14258.04</v>
      </c>
      <c r="AS604" s="728">
        <v>41925</v>
      </c>
      <c r="AT604" s="727">
        <v>1235.8699999999999</v>
      </c>
      <c r="AV604" s="728">
        <v>41920</v>
      </c>
      <c r="AW604" s="727">
        <v>94.39</v>
      </c>
      <c r="BL604" s="728"/>
      <c r="BM604" s="728"/>
      <c r="BN604" s="728"/>
      <c r="BO604" s="728"/>
      <c r="BP604" s="728"/>
      <c r="BS604" s="728"/>
      <c r="BV604" s="728"/>
      <c r="BY604" s="728"/>
      <c r="CB604" s="728"/>
      <c r="CE604" s="728"/>
      <c r="CH604" s="728"/>
      <c r="CK604" s="728"/>
      <c r="CO604" s="728"/>
      <c r="CV604" s="728"/>
      <c r="CY604" s="728"/>
      <c r="DB604" s="728"/>
      <c r="DE604" s="728"/>
      <c r="DH604" s="728"/>
      <c r="DK604" s="728"/>
      <c r="DN604" s="728"/>
      <c r="DQ604" s="728"/>
      <c r="DT604" s="728"/>
      <c r="DW604" s="728"/>
      <c r="DZ604" s="728"/>
      <c r="EC604" s="728"/>
      <c r="EF604" s="728"/>
      <c r="EI604" s="728"/>
    </row>
    <row r="605" spans="5:139">
      <c r="E605" s="728">
        <v>41921</v>
      </c>
      <c r="F605" s="727">
        <v>1.7909999999999999</v>
      </c>
      <c r="H605" s="728">
        <v>41925</v>
      </c>
      <c r="I605" s="727">
        <v>2.097</v>
      </c>
      <c r="K605" s="728">
        <v>41925</v>
      </c>
      <c r="L605" s="727">
        <v>2.7290000000000001</v>
      </c>
      <c r="O605" s="728">
        <v>41892</v>
      </c>
      <c r="P605" s="727">
        <v>2536.44</v>
      </c>
      <c r="R605" s="728">
        <v>41897</v>
      </c>
      <c r="S605" s="727">
        <v>17031.14</v>
      </c>
      <c r="U605" s="728">
        <v>41516</v>
      </c>
      <c r="V605" s="727">
        <v>8103.15</v>
      </c>
      <c r="X605" s="728">
        <v>41519</v>
      </c>
      <c r="Y605" s="727">
        <v>16988.57</v>
      </c>
      <c r="AA605" s="728">
        <v>41528</v>
      </c>
      <c r="AB605" s="727">
        <v>4119.1099999999997</v>
      </c>
      <c r="AD605" s="728">
        <v>41488</v>
      </c>
      <c r="AE605" s="727">
        <v>14466.16</v>
      </c>
      <c r="AS605" s="728">
        <v>41922</v>
      </c>
      <c r="AT605" s="727">
        <v>1223.1600000000001</v>
      </c>
      <c r="AV605" s="728">
        <v>41919</v>
      </c>
      <c r="AW605" s="727">
        <v>94.61</v>
      </c>
      <c r="BL605" s="728"/>
      <c r="BM605" s="728"/>
      <c r="BN605" s="728"/>
      <c r="BO605" s="728"/>
      <c r="BP605" s="728"/>
      <c r="BS605" s="728"/>
      <c r="BV605" s="728"/>
      <c r="BY605" s="728"/>
      <c r="CB605" s="728"/>
      <c r="CE605" s="728"/>
      <c r="CH605" s="728"/>
      <c r="CK605" s="728"/>
      <c r="CO605" s="728"/>
      <c r="CV605" s="728"/>
      <c r="CY605" s="728"/>
      <c r="DB605" s="728"/>
      <c r="DE605" s="728"/>
      <c r="DH605" s="728"/>
      <c r="DK605" s="728"/>
      <c r="DN605" s="728"/>
      <c r="DQ605" s="728"/>
      <c r="DT605" s="728"/>
      <c r="DW605" s="728"/>
      <c r="DZ605" s="728"/>
      <c r="EC605" s="728"/>
      <c r="EF605" s="728"/>
      <c r="EI605" s="728"/>
    </row>
    <row r="606" spans="5:139">
      <c r="E606" s="728">
        <v>41920</v>
      </c>
      <c r="F606" s="727">
        <v>1.855</v>
      </c>
      <c r="H606" s="728">
        <v>41922</v>
      </c>
      <c r="I606" s="727">
        <v>2.1280000000000001</v>
      </c>
      <c r="K606" s="728">
        <v>41922</v>
      </c>
      <c r="L606" s="727">
        <v>2.754</v>
      </c>
      <c r="O606" s="728">
        <v>41891</v>
      </c>
      <c r="P606" s="727">
        <v>2542.88</v>
      </c>
      <c r="R606" s="728">
        <v>41894</v>
      </c>
      <c r="S606" s="727">
        <v>16987.509999999998</v>
      </c>
      <c r="U606" s="728">
        <v>41515</v>
      </c>
      <c r="V606" s="727">
        <v>8194.5499999999993</v>
      </c>
      <c r="X606" s="728">
        <v>41516</v>
      </c>
      <c r="Y606" s="727">
        <v>16682.21</v>
      </c>
      <c r="AA606" s="728">
        <v>41527</v>
      </c>
      <c r="AB606" s="727">
        <v>4116.6400000000003</v>
      </c>
      <c r="AD606" s="728">
        <v>41487</v>
      </c>
      <c r="AE606" s="727">
        <v>14005.77</v>
      </c>
      <c r="AS606" s="728">
        <v>41921</v>
      </c>
      <c r="AT606" s="727">
        <v>1224.33</v>
      </c>
      <c r="AV606" s="728">
        <v>41918</v>
      </c>
      <c r="AW606" s="727">
        <v>95.02</v>
      </c>
      <c r="BL606" s="728"/>
      <c r="BM606" s="728"/>
      <c r="BN606" s="728"/>
      <c r="BO606" s="728"/>
      <c r="BP606" s="728"/>
      <c r="BS606" s="728"/>
      <c r="BV606" s="728"/>
      <c r="BY606" s="728"/>
      <c r="CB606" s="728"/>
      <c r="CE606" s="728"/>
      <c r="CH606" s="728"/>
      <c r="CK606" s="728"/>
      <c r="CO606" s="728"/>
      <c r="CV606" s="728"/>
      <c r="CY606" s="728"/>
      <c r="DB606" s="728"/>
      <c r="DE606" s="728"/>
      <c r="DH606" s="728"/>
      <c r="DK606" s="728"/>
      <c r="DN606" s="728"/>
      <c r="DQ606" s="728"/>
      <c r="DT606" s="728"/>
      <c r="DW606" s="728"/>
      <c r="DZ606" s="728"/>
      <c r="EC606" s="728"/>
      <c r="EF606" s="728"/>
      <c r="EI606" s="728"/>
    </row>
    <row r="607" spans="5:139">
      <c r="E607" s="728">
        <v>41919</v>
      </c>
      <c r="F607" s="727">
        <v>1.9260000000000002</v>
      </c>
      <c r="H607" s="728">
        <v>41921</v>
      </c>
      <c r="I607" s="727">
        <v>2.1320000000000001</v>
      </c>
      <c r="K607" s="728">
        <v>41921</v>
      </c>
      <c r="L607" s="727">
        <v>2.7359999999999998</v>
      </c>
      <c r="O607" s="728">
        <v>41890</v>
      </c>
      <c r="P607" s="727">
        <v>2551.4699999999998</v>
      </c>
      <c r="R607" s="728">
        <v>41893</v>
      </c>
      <c r="S607" s="727">
        <v>17049</v>
      </c>
      <c r="U607" s="728">
        <v>41514</v>
      </c>
      <c r="V607" s="727">
        <v>8157.9</v>
      </c>
      <c r="X607" s="728">
        <v>41515</v>
      </c>
      <c r="Y607" s="727">
        <v>16905.150000000001</v>
      </c>
      <c r="AA607" s="728">
        <v>41526</v>
      </c>
      <c r="AB607" s="727">
        <v>4040.33</v>
      </c>
      <c r="AD607" s="728">
        <v>41486</v>
      </c>
      <c r="AE607" s="727">
        <v>13668.32</v>
      </c>
      <c r="AS607" s="728">
        <v>41920</v>
      </c>
      <c r="AT607" s="727">
        <v>1221.1400000000001</v>
      </c>
      <c r="AV607" s="728">
        <v>41915</v>
      </c>
      <c r="AW607" s="727">
        <v>94.16</v>
      </c>
      <c r="BL607" s="728"/>
      <c r="BM607" s="728"/>
      <c r="BN607" s="728"/>
      <c r="BO607" s="728"/>
      <c r="BP607" s="728"/>
      <c r="BS607" s="728"/>
      <c r="BV607" s="728"/>
      <c r="BY607" s="728"/>
      <c r="CB607" s="728"/>
      <c r="CE607" s="728"/>
      <c r="CH607" s="728"/>
      <c r="CK607" s="728"/>
      <c r="CO607" s="728"/>
      <c r="CV607" s="728"/>
      <c r="CY607" s="728"/>
      <c r="DB607" s="728"/>
      <c r="DE607" s="728"/>
      <c r="DH607" s="728"/>
      <c r="DK607" s="728"/>
      <c r="DN607" s="728"/>
      <c r="DQ607" s="728"/>
      <c r="DT607" s="728"/>
      <c r="DW607" s="728"/>
      <c r="DZ607" s="728"/>
      <c r="EC607" s="728"/>
      <c r="EF607" s="728"/>
      <c r="EI607" s="728"/>
    </row>
    <row r="608" spans="5:139">
      <c r="E608" s="728">
        <v>41918</v>
      </c>
      <c r="F608" s="727">
        <v>1.9510000000000001</v>
      </c>
      <c r="H608" s="728">
        <v>41920</v>
      </c>
      <c r="I608" s="727">
        <v>2.2069999999999999</v>
      </c>
      <c r="K608" s="728">
        <v>41920</v>
      </c>
      <c r="L608" s="727">
        <v>2.8340000000000001</v>
      </c>
      <c r="O608" s="728">
        <v>41887</v>
      </c>
      <c r="P608" s="727">
        <v>2541.42</v>
      </c>
      <c r="R608" s="728">
        <v>41892</v>
      </c>
      <c r="S608" s="727">
        <v>17068.71</v>
      </c>
      <c r="U608" s="728">
        <v>41513</v>
      </c>
      <c r="V608" s="727">
        <v>8242.56</v>
      </c>
      <c r="X608" s="728">
        <v>41514</v>
      </c>
      <c r="Y608" s="727">
        <v>16743.09</v>
      </c>
      <c r="AA608" s="728">
        <v>41523</v>
      </c>
      <c r="AB608" s="727">
        <v>4049.19</v>
      </c>
      <c r="AD608" s="728">
        <v>41485</v>
      </c>
      <c r="AE608" s="727">
        <v>13869.82</v>
      </c>
      <c r="AS608" s="728">
        <v>41919</v>
      </c>
      <c r="AT608" s="727">
        <v>1209.01</v>
      </c>
      <c r="AV608" s="728">
        <v>41914</v>
      </c>
      <c r="AW608" s="727">
        <v>94.82</v>
      </c>
      <c r="BL608" s="728"/>
      <c r="BM608" s="728"/>
      <c r="BN608" s="728"/>
      <c r="BO608" s="728"/>
      <c r="BP608" s="728"/>
      <c r="BS608" s="728"/>
      <c r="BV608" s="728"/>
      <c r="BY608" s="728"/>
      <c r="CB608" s="728"/>
      <c r="CE608" s="728"/>
      <c r="CH608" s="728"/>
      <c r="CK608" s="728"/>
      <c r="CO608" s="728"/>
      <c r="CV608" s="728"/>
      <c r="CY608" s="728"/>
      <c r="DB608" s="728"/>
      <c r="DE608" s="728"/>
      <c r="DH608" s="728"/>
      <c r="DK608" s="728"/>
      <c r="DN608" s="728"/>
      <c r="DQ608" s="728"/>
      <c r="DT608" s="728"/>
      <c r="DW608" s="728"/>
      <c r="DZ608" s="728"/>
      <c r="EC608" s="728"/>
      <c r="EF608" s="728"/>
      <c r="EI608" s="728"/>
    </row>
    <row r="609" spans="5:139">
      <c r="E609" s="728">
        <v>41915</v>
      </c>
      <c r="F609" s="727">
        <v>1.976</v>
      </c>
      <c r="H609" s="728">
        <v>41919</v>
      </c>
      <c r="I609" s="727">
        <v>2.2749999999999999</v>
      </c>
      <c r="K609" s="728">
        <v>41919</v>
      </c>
      <c r="L609" s="727">
        <v>2.9319999999999999</v>
      </c>
      <c r="O609" s="728">
        <v>41886</v>
      </c>
      <c r="P609" s="727">
        <v>2538.15</v>
      </c>
      <c r="R609" s="728">
        <v>41891</v>
      </c>
      <c r="S609" s="727">
        <v>17013.87</v>
      </c>
      <c r="U609" s="728">
        <v>41512</v>
      </c>
      <c r="V609" s="727">
        <v>8435.15</v>
      </c>
      <c r="X609" s="728">
        <v>41513</v>
      </c>
      <c r="Y609" s="727">
        <v>16579.8</v>
      </c>
      <c r="AA609" s="728">
        <v>41522</v>
      </c>
      <c r="AB609" s="727">
        <v>4006.8</v>
      </c>
      <c r="AD609" s="728">
        <v>41484</v>
      </c>
      <c r="AE609" s="727">
        <v>13661.13</v>
      </c>
      <c r="AS609" s="728">
        <v>41918</v>
      </c>
      <c r="AT609" s="727">
        <v>1207.3</v>
      </c>
      <c r="AV609" s="728">
        <v>41913</v>
      </c>
      <c r="AW609" s="727">
        <v>95.58</v>
      </c>
      <c r="BL609" s="728"/>
      <c r="BM609" s="728"/>
      <c r="BN609" s="728"/>
      <c r="BO609" s="728"/>
      <c r="BP609" s="728"/>
      <c r="BS609" s="728"/>
      <c r="BV609" s="728"/>
      <c r="BY609" s="728"/>
      <c r="CB609" s="728"/>
      <c r="CE609" s="728"/>
      <c r="CH609" s="728"/>
      <c r="CK609" s="728"/>
      <c r="CO609" s="728"/>
      <c r="CV609" s="728"/>
      <c r="CY609" s="728"/>
      <c r="DB609" s="728"/>
      <c r="DE609" s="728"/>
      <c r="DH609" s="728"/>
      <c r="DK609" s="728"/>
      <c r="DN609" s="728"/>
      <c r="DQ609" s="728"/>
      <c r="DT609" s="728"/>
      <c r="DW609" s="728"/>
      <c r="DZ609" s="728"/>
      <c r="EC609" s="728"/>
      <c r="EF609" s="728"/>
      <c r="EI609" s="728"/>
    </row>
    <row r="610" spans="5:139">
      <c r="E610" s="728">
        <v>41914</v>
      </c>
      <c r="F610" s="727">
        <v>1.9849999999999999</v>
      </c>
      <c r="H610" s="728">
        <v>41918</v>
      </c>
      <c r="I610" s="727">
        <v>2.3239999999999998</v>
      </c>
      <c r="K610" s="728">
        <v>41918</v>
      </c>
      <c r="L610" s="727">
        <v>2.9710000000000001</v>
      </c>
      <c r="O610" s="728">
        <v>41885</v>
      </c>
      <c r="P610" s="727">
        <v>2513.96</v>
      </c>
      <c r="R610" s="728">
        <v>41890</v>
      </c>
      <c r="S610" s="727">
        <v>17111.419999999998</v>
      </c>
      <c r="U610" s="728">
        <v>41509</v>
      </c>
      <c r="V610" s="727">
        <v>8416.99</v>
      </c>
      <c r="X610" s="728">
        <v>41512</v>
      </c>
      <c r="Y610" s="727">
        <v>16977.759999999998</v>
      </c>
      <c r="AA610" s="728">
        <v>41521</v>
      </c>
      <c r="AB610" s="727">
        <v>3980.42</v>
      </c>
      <c r="AD610" s="728">
        <v>41481</v>
      </c>
      <c r="AE610" s="727">
        <v>14129.98</v>
      </c>
      <c r="AS610" s="728">
        <v>41915</v>
      </c>
      <c r="AT610" s="727">
        <v>1191.42</v>
      </c>
      <c r="AV610" s="728">
        <v>41912</v>
      </c>
      <c r="AW610" s="727">
        <v>95.6</v>
      </c>
      <c r="BL610" s="728"/>
      <c r="BM610" s="728"/>
      <c r="BN610" s="728"/>
      <c r="BO610" s="728"/>
      <c r="BP610" s="728"/>
      <c r="BS610" s="728"/>
      <c r="BV610" s="728"/>
      <c r="BY610" s="728"/>
      <c r="CB610" s="728"/>
      <c r="CE610" s="728"/>
      <c r="CH610" s="728"/>
      <c r="CK610" s="728"/>
      <c r="CO610" s="728"/>
      <c r="CV610" s="728"/>
      <c r="CY610" s="728"/>
      <c r="DB610" s="728"/>
      <c r="DE610" s="728"/>
      <c r="DH610" s="728"/>
      <c r="DK610" s="728"/>
      <c r="DN610" s="728"/>
      <c r="DQ610" s="728"/>
      <c r="DT610" s="728"/>
      <c r="DW610" s="728"/>
      <c r="DZ610" s="728"/>
      <c r="EC610" s="728"/>
      <c r="EF610" s="728"/>
      <c r="EI610" s="728"/>
    </row>
    <row r="611" spans="5:139">
      <c r="E611" s="728">
        <v>41913</v>
      </c>
      <c r="F611" s="727">
        <v>1.9609999999999999</v>
      </c>
      <c r="H611" s="728">
        <v>41915</v>
      </c>
      <c r="I611" s="727">
        <v>2.379</v>
      </c>
      <c r="K611" s="728">
        <v>41915</v>
      </c>
      <c r="L611" s="727">
        <v>3.0409999999999999</v>
      </c>
      <c r="O611" s="728">
        <v>41884</v>
      </c>
      <c r="P611" s="727">
        <v>2463.1</v>
      </c>
      <c r="R611" s="728">
        <v>41887</v>
      </c>
      <c r="S611" s="727">
        <v>17137.36</v>
      </c>
      <c r="U611" s="728">
        <v>41508</v>
      </c>
      <c r="V611" s="727">
        <v>8397.89</v>
      </c>
      <c r="X611" s="728">
        <v>41509</v>
      </c>
      <c r="Y611" s="727">
        <v>17342.25</v>
      </c>
      <c r="AA611" s="728">
        <v>41520</v>
      </c>
      <c r="AB611" s="727">
        <v>3974.07</v>
      </c>
      <c r="AD611" s="728">
        <v>41480</v>
      </c>
      <c r="AE611" s="727">
        <v>14562.93</v>
      </c>
      <c r="AS611" s="728">
        <v>41914</v>
      </c>
      <c r="AT611" s="727">
        <v>1214.57</v>
      </c>
      <c r="AV611" s="728">
        <v>41911</v>
      </c>
      <c r="AW611" s="727">
        <v>96.9</v>
      </c>
      <c r="BL611" s="728"/>
      <c r="BM611" s="728"/>
      <c r="BN611" s="728"/>
      <c r="BO611" s="728"/>
      <c r="BP611" s="728"/>
      <c r="BS611" s="728"/>
      <c r="BV611" s="728"/>
      <c r="BY611" s="728"/>
      <c r="CB611" s="728"/>
      <c r="CE611" s="728"/>
      <c r="CH611" s="728"/>
      <c r="CK611" s="728"/>
      <c r="CO611" s="728"/>
      <c r="CV611" s="728"/>
      <c r="CY611" s="728"/>
      <c r="DB611" s="728"/>
      <c r="DE611" s="728"/>
      <c r="DH611" s="728"/>
      <c r="DK611" s="728"/>
      <c r="DN611" s="728"/>
      <c r="DQ611" s="728"/>
      <c r="DT611" s="728"/>
      <c r="DW611" s="728"/>
      <c r="DZ611" s="728"/>
      <c r="EC611" s="728"/>
      <c r="EF611" s="728"/>
      <c r="EI611" s="728"/>
    </row>
    <row r="612" spans="5:139">
      <c r="E612" s="728">
        <v>41912</v>
      </c>
      <c r="F612" s="727">
        <v>1.998</v>
      </c>
      <c r="H612" s="728">
        <v>41914</v>
      </c>
      <c r="I612" s="727">
        <v>2.3639999999999999</v>
      </c>
      <c r="K612" s="728">
        <v>41914</v>
      </c>
      <c r="L612" s="727">
        <v>3.0139999999999998</v>
      </c>
      <c r="O612" s="728">
        <v>41883</v>
      </c>
      <c r="P612" s="727">
        <v>2443.14</v>
      </c>
      <c r="R612" s="728">
        <v>41886</v>
      </c>
      <c r="S612" s="727">
        <v>17069.580000000002</v>
      </c>
      <c r="U612" s="728">
        <v>41507</v>
      </c>
      <c r="V612" s="727">
        <v>8285.41</v>
      </c>
      <c r="X612" s="728">
        <v>41508</v>
      </c>
      <c r="Y612" s="727">
        <v>17309.84</v>
      </c>
      <c r="AA612" s="728">
        <v>41519</v>
      </c>
      <c r="AB612" s="727">
        <v>4006.01</v>
      </c>
      <c r="AD612" s="728">
        <v>41479</v>
      </c>
      <c r="AE612" s="727">
        <v>14731.28</v>
      </c>
      <c r="AS612" s="728">
        <v>41913</v>
      </c>
      <c r="AT612" s="727">
        <v>1213.82</v>
      </c>
      <c r="AV612" s="728">
        <v>41908</v>
      </c>
      <c r="AW612" s="727">
        <v>97.64</v>
      </c>
      <c r="BL612" s="728"/>
      <c r="BM612" s="728"/>
      <c r="BN612" s="728"/>
      <c r="BO612" s="728"/>
      <c r="BP612" s="728"/>
      <c r="BS612" s="728"/>
      <c r="BV612" s="728"/>
      <c r="BY612" s="728"/>
      <c r="CB612" s="728"/>
      <c r="CE612" s="728"/>
      <c r="CH612" s="728"/>
      <c r="CK612" s="728"/>
      <c r="CO612" s="728"/>
      <c r="CV612" s="728"/>
      <c r="CY612" s="728"/>
      <c r="DB612" s="728"/>
      <c r="DE612" s="728"/>
      <c r="DH612" s="728"/>
      <c r="DK612" s="728"/>
      <c r="DN612" s="728"/>
      <c r="DQ612" s="728"/>
      <c r="DT612" s="728"/>
      <c r="DW612" s="728"/>
      <c r="DZ612" s="728"/>
      <c r="EC612" s="728"/>
      <c r="EF612" s="728"/>
      <c r="EI612" s="728"/>
    </row>
    <row r="613" spans="5:139">
      <c r="E613" s="728">
        <v>41911</v>
      </c>
      <c r="F613" s="727">
        <v>1.968</v>
      </c>
      <c r="H613" s="728">
        <v>41913</v>
      </c>
      <c r="I613" s="727">
        <v>2.3090000000000002</v>
      </c>
      <c r="K613" s="728">
        <v>41913</v>
      </c>
      <c r="L613" s="727">
        <v>2.99</v>
      </c>
      <c r="O613" s="728">
        <v>41880</v>
      </c>
      <c r="P613" s="727">
        <v>2416.9699999999998</v>
      </c>
      <c r="R613" s="728">
        <v>41885</v>
      </c>
      <c r="S613" s="727">
        <v>17078.28</v>
      </c>
      <c r="U613" s="728">
        <v>41506</v>
      </c>
      <c r="V613" s="727">
        <v>8300.0300000000007</v>
      </c>
      <c r="X613" s="728">
        <v>41507</v>
      </c>
      <c r="Y613" s="727">
        <v>16877.93</v>
      </c>
      <c r="AA613" s="728">
        <v>41516</v>
      </c>
      <c r="AB613" s="727">
        <v>3933.78</v>
      </c>
      <c r="AD613" s="728">
        <v>41478</v>
      </c>
      <c r="AE613" s="727">
        <v>14778.51</v>
      </c>
      <c r="AS613" s="728">
        <v>41912</v>
      </c>
      <c r="AT613" s="727">
        <v>1208.1500000000001</v>
      </c>
      <c r="AV613" s="728">
        <v>41907</v>
      </c>
      <c r="AW613" s="727">
        <v>98.41</v>
      </c>
      <c r="BL613" s="728"/>
      <c r="BM613" s="728"/>
      <c r="BN613" s="728"/>
      <c r="BO613" s="728"/>
      <c r="BP613" s="728"/>
      <c r="BS613" s="728"/>
      <c r="BV613" s="728"/>
      <c r="BY613" s="728"/>
      <c r="CB613" s="728"/>
      <c r="CE613" s="728"/>
      <c r="CH613" s="728"/>
      <c r="CK613" s="728"/>
      <c r="CO613" s="728"/>
      <c r="CV613" s="728"/>
      <c r="CY613" s="728"/>
      <c r="DB613" s="728"/>
      <c r="DE613" s="728"/>
      <c r="DH613" s="728"/>
      <c r="DK613" s="728"/>
      <c r="DN613" s="728"/>
      <c r="DQ613" s="728"/>
      <c r="DT613" s="728"/>
      <c r="DW613" s="728"/>
      <c r="DZ613" s="728"/>
      <c r="EC613" s="728"/>
      <c r="EF613" s="728"/>
      <c r="EI613" s="728"/>
    </row>
    <row r="614" spans="5:139">
      <c r="E614" s="728">
        <v>41908</v>
      </c>
      <c r="F614" s="727">
        <v>1.9330000000000001</v>
      </c>
      <c r="H614" s="728">
        <v>41912</v>
      </c>
      <c r="I614" s="727">
        <v>2.379</v>
      </c>
      <c r="K614" s="728">
        <v>41912</v>
      </c>
      <c r="L614" s="727">
        <v>3.0510000000000002</v>
      </c>
      <c r="O614" s="728">
        <v>41879</v>
      </c>
      <c r="P614" s="727">
        <v>2421.4</v>
      </c>
      <c r="R614" s="728">
        <v>41884</v>
      </c>
      <c r="S614" s="727">
        <v>17067.560000000001</v>
      </c>
      <c r="U614" s="728">
        <v>41505</v>
      </c>
      <c r="V614" s="727">
        <v>8366.2900000000009</v>
      </c>
      <c r="X614" s="728">
        <v>41506</v>
      </c>
      <c r="Y614" s="727">
        <v>16999.55</v>
      </c>
      <c r="AA614" s="728">
        <v>41515</v>
      </c>
      <c r="AB614" s="727">
        <v>3986.35</v>
      </c>
      <c r="AD614" s="728">
        <v>41477</v>
      </c>
      <c r="AE614" s="727">
        <v>14658.04</v>
      </c>
      <c r="AS614" s="728">
        <v>41911</v>
      </c>
      <c r="AT614" s="727">
        <v>1215.81</v>
      </c>
      <c r="AV614" s="728">
        <v>41906</v>
      </c>
      <c r="AW614" s="727">
        <v>98.49</v>
      </c>
      <c r="BL614" s="728"/>
      <c r="BM614" s="728"/>
      <c r="BN614" s="728"/>
      <c r="BO614" s="728"/>
      <c r="BP614" s="728"/>
      <c r="BS614" s="728"/>
      <c r="BV614" s="728"/>
      <c r="BY614" s="728"/>
      <c r="CB614" s="728"/>
      <c r="CE614" s="728"/>
      <c r="CH614" s="728"/>
      <c r="CK614" s="728"/>
      <c r="CO614" s="728"/>
      <c r="CV614" s="728"/>
      <c r="CY614" s="728"/>
      <c r="DB614" s="728"/>
      <c r="DE614" s="728"/>
      <c r="DH614" s="728"/>
      <c r="DK614" s="728"/>
      <c r="DN614" s="728"/>
      <c r="DQ614" s="728"/>
      <c r="DT614" s="728"/>
      <c r="DW614" s="728"/>
      <c r="DZ614" s="728"/>
      <c r="EC614" s="728"/>
      <c r="EF614" s="728"/>
      <c r="EI614" s="728"/>
    </row>
    <row r="615" spans="5:139">
      <c r="E615" s="728">
        <v>41907</v>
      </c>
      <c r="F615" s="727">
        <v>1.887</v>
      </c>
      <c r="H615" s="728">
        <v>41911</v>
      </c>
      <c r="I615" s="727">
        <v>2.35</v>
      </c>
      <c r="K615" s="728">
        <v>41911</v>
      </c>
      <c r="L615" s="727">
        <v>3.028</v>
      </c>
      <c r="O615" s="728">
        <v>41878</v>
      </c>
      <c r="P615" s="727">
        <v>2467.29</v>
      </c>
      <c r="R615" s="728">
        <v>41880</v>
      </c>
      <c r="S615" s="727">
        <v>17098.45</v>
      </c>
      <c r="U615" s="728">
        <v>41502</v>
      </c>
      <c r="V615" s="727">
        <v>8391.94</v>
      </c>
      <c r="X615" s="728">
        <v>41505</v>
      </c>
      <c r="Y615" s="727">
        <v>17243.25</v>
      </c>
      <c r="AA615" s="728">
        <v>41514</v>
      </c>
      <c r="AB615" s="727">
        <v>3960.46</v>
      </c>
      <c r="AD615" s="728">
        <v>41474</v>
      </c>
      <c r="AE615" s="727">
        <v>14589.91</v>
      </c>
      <c r="AS615" s="728">
        <v>41908</v>
      </c>
      <c r="AT615" s="727">
        <v>1218.3800000000001</v>
      </c>
      <c r="AV615" s="728">
        <v>41905</v>
      </c>
      <c r="AW615" s="727">
        <v>98.56</v>
      </c>
      <c r="BL615" s="728"/>
      <c r="BM615" s="728"/>
      <c r="BN615" s="728"/>
      <c r="BO615" s="728"/>
      <c r="BP615" s="728"/>
      <c r="BS615" s="728"/>
      <c r="BV615" s="728"/>
      <c r="BY615" s="728"/>
      <c r="CB615" s="728"/>
      <c r="CE615" s="728"/>
      <c r="CH615" s="728"/>
      <c r="CK615" s="728"/>
      <c r="CO615" s="728"/>
      <c r="CV615" s="728"/>
      <c r="CY615" s="728"/>
      <c r="DB615" s="728"/>
      <c r="DE615" s="728"/>
      <c r="DH615" s="728"/>
      <c r="DK615" s="728"/>
      <c r="DN615" s="728"/>
      <c r="DQ615" s="728"/>
      <c r="DT615" s="728"/>
      <c r="DW615" s="728"/>
      <c r="DZ615" s="728"/>
      <c r="EC615" s="728"/>
      <c r="EF615" s="728"/>
      <c r="EI615" s="728"/>
    </row>
    <row r="616" spans="5:139">
      <c r="E616" s="728">
        <v>41906</v>
      </c>
      <c r="F616" s="727">
        <v>1.9300000000000002</v>
      </c>
      <c r="H616" s="728">
        <v>41908</v>
      </c>
      <c r="I616" s="727">
        <v>2.339</v>
      </c>
      <c r="K616" s="728">
        <v>41908</v>
      </c>
      <c r="L616" s="727">
        <v>3.0049999999999999</v>
      </c>
      <c r="O616" s="728">
        <v>41877</v>
      </c>
      <c r="P616" s="727">
        <v>2468.7600000000002</v>
      </c>
      <c r="R616" s="728">
        <v>41879</v>
      </c>
      <c r="S616" s="727">
        <v>17079.57</v>
      </c>
      <c r="U616" s="728">
        <v>41501</v>
      </c>
      <c r="V616" s="727">
        <v>8376.2900000000009</v>
      </c>
      <c r="X616" s="728">
        <v>41502</v>
      </c>
      <c r="Y616" s="727">
        <v>17677.77</v>
      </c>
      <c r="AA616" s="728">
        <v>41513</v>
      </c>
      <c r="AB616" s="727">
        <v>3968.73</v>
      </c>
      <c r="AD616" s="728">
        <v>41473</v>
      </c>
      <c r="AE616" s="727">
        <v>14808.5</v>
      </c>
      <c r="AS616" s="728">
        <v>41907</v>
      </c>
      <c r="AT616" s="727">
        <v>1221.58</v>
      </c>
      <c r="AV616" s="728">
        <v>41904</v>
      </c>
      <c r="AW616" s="727">
        <v>98.79</v>
      </c>
      <c r="BL616" s="728"/>
      <c r="BM616" s="728"/>
      <c r="BN616" s="728"/>
      <c r="BO616" s="728"/>
      <c r="BP616" s="728"/>
      <c r="BS616" s="728"/>
      <c r="BV616" s="728"/>
      <c r="BY616" s="728"/>
      <c r="CB616" s="728"/>
      <c r="CE616" s="728"/>
      <c r="CH616" s="728"/>
      <c r="CK616" s="728"/>
      <c r="CO616" s="728"/>
      <c r="CV616" s="728"/>
      <c r="CY616" s="728"/>
      <c r="DB616" s="728"/>
      <c r="DE616" s="728"/>
      <c r="DH616" s="728"/>
      <c r="DK616" s="728"/>
      <c r="DN616" s="728"/>
      <c r="DQ616" s="728"/>
      <c r="DT616" s="728"/>
      <c r="DW616" s="728"/>
      <c r="DZ616" s="728"/>
      <c r="EC616" s="728"/>
      <c r="EF616" s="728"/>
      <c r="EI616" s="728"/>
    </row>
    <row r="617" spans="5:139">
      <c r="E617" s="728">
        <v>41905</v>
      </c>
      <c r="F617" s="727">
        <v>1.9910000000000001</v>
      </c>
      <c r="H617" s="728">
        <v>41907</v>
      </c>
      <c r="I617" s="727">
        <v>2.2410000000000001</v>
      </c>
      <c r="K617" s="728">
        <v>41907</v>
      </c>
      <c r="L617" s="727">
        <v>2.9119999999999999</v>
      </c>
      <c r="O617" s="728">
        <v>41876</v>
      </c>
      <c r="P617" s="727">
        <v>2449.8000000000002</v>
      </c>
      <c r="R617" s="728">
        <v>41878</v>
      </c>
      <c r="S617" s="727">
        <v>17122.009999999998</v>
      </c>
      <c r="U617" s="728">
        <v>41500</v>
      </c>
      <c r="V617" s="727">
        <v>8438.1200000000008</v>
      </c>
      <c r="X617" s="728">
        <v>41500</v>
      </c>
      <c r="Y617" s="727">
        <v>17463.46</v>
      </c>
      <c r="AA617" s="728">
        <v>41512</v>
      </c>
      <c r="AB617" s="727">
        <v>4067.13</v>
      </c>
      <c r="AD617" s="728">
        <v>41472</v>
      </c>
      <c r="AE617" s="727">
        <v>14615.04</v>
      </c>
      <c r="AS617" s="728">
        <v>41906</v>
      </c>
      <c r="AT617" s="727">
        <v>1217.0899999999999</v>
      </c>
      <c r="AV617" s="728">
        <v>41901</v>
      </c>
      <c r="AW617" s="727">
        <v>99.06</v>
      </c>
      <c r="BL617" s="728"/>
      <c r="BM617" s="728"/>
      <c r="BN617" s="728"/>
      <c r="BO617" s="728"/>
      <c r="BP617" s="728"/>
      <c r="BS617" s="728"/>
      <c r="BV617" s="728"/>
      <c r="BY617" s="728"/>
      <c r="CB617" s="728"/>
      <c r="CE617" s="728"/>
      <c r="CH617" s="728"/>
      <c r="CK617" s="728"/>
      <c r="CO617" s="728"/>
      <c r="CV617" s="728"/>
      <c r="CY617" s="728"/>
      <c r="DB617" s="728"/>
      <c r="DE617" s="728"/>
      <c r="DH617" s="728"/>
      <c r="DK617" s="728"/>
      <c r="DN617" s="728"/>
      <c r="DQ617" s="728"/>
      <c r="DT617" s="728"/>
      <c r="DW617" s="728"/>
      <c r="DZ617" s="728"/>
      <c r="EC617" s="728"/>
      <c r="EF617" s="728"/>
      <c r="EI617" s="728"/>
    </row>
    <row r="618" spans="5:139">
      <c r="E618" s="728">
        <v>41904</v>
      </c>
      <c r="F618" s="727">
        <v>1.982</v>
      </c>
      <c r="H618" s="728">
        <v>41906</v>
      </c>
      <c r="I618" s="727">
        <v>2.2869999999999999</v>
      </c>
      <c r="K618" s="728">
        <v>41906</v>
      </c>
      <c r="L618" s="727">
        <v>2.9449999999999998</v>
      </c>
      <c r="O618" s="728">
        <v>41873</v>
      </c>
      <c r="P618" s="727">
        <v>2439.0300000000002</v>
      </c>
      <c r="R618" s="728">
        <v>41877</v>
      </c>
      <c r="S618" s="727">
        <v>17106.7</v>
      </c>
      <c r="U618" s="728">
        <v>41499</v>
      </c>
      <c r="V618" s="727">
        <v>8415.76</v>
      </c>
      <c r="X618" s="728">
        <v>41499</v>
      </c>
      <c r="Y618" s="727">
        <v>17380.07</v>
      </c>
      <c r="AA618" s="728">
        <v>41509</v>
      </c>
      <c r="AB618" s="727">
        <v>4069.47</v>
      </c>
      <c r="AD618" s="728">
        <v>41471</v>
      </c>
      <c r="AE618" s="727">
        <v>14599.12</v>
      </c>
      <c r="AS618" s="728">
        <v>41905</v>
      </c>
      <c r="AT618" s="727">
        <v>1223.42</v>
      </c>
      <c r="AV618" s="728">
        <v>41900</v>
      </c>
      <c r="AW618" s="727">
        <v>99.02</v>
      </c>
      <c r="BL618" s="728"/>
      <c r="BM618" s="728"/>
      <c r="BN618" s="728"/>
      <c r="BO618" s="728"/>
      <c r="BP618" s="728"/>
      <c r="BS618" s="728"/>
      <c r="BV618" s="728"/>
      <c r="BY618" s="728"/>
      <c r="CB618" s="728"/>
      <c r="CE618" s="728"/>
      <c r="CH618" s="728"/>
      <c r="CK618" s="728"/>
      <c r="CO618" s="728"/>
      <c r="CV618" s="728"/>
      <c r="CY618" s="728"/>
      <c r="DB618" s="728"/>
      <c r="DE618" s="728"/>
      <c r="DH618" s="728"/>
      <c r="DK618" s="728"/>
      <c r="DN618" s="728"/>
      <c r="DQ618" s="728"/>
      <c r="DT618" s="728"/>
      <c r="DW618" s="728"/>
      <c r="DZ618" s="728"/>
      <c r="EC618" s="728"/>
      <c r="EF618" s="728"/>
      <c r="EI618" s="728"/>
    </row>
    <row r="619" spans="5:139">
      <c r="E619" s="728">
        <v>41901</v>
      </c>
      <c r="F619" s="727">
        <v>2.0089999999999999</v>
      </c>
      <c r="H619" s="728">
        <v>41905</v>
      </c>
      <c r="I619" s="727">
        <v>2.387</v>
      </c>
      <c r="K619" s="728">
        <v>41905</v>
      </c>
      <c r="L619" s="727">
        <v>3.0590000000000002</v>
      </c>
      <c r="O619" s="728">
        <v>41872</v>
      </c>
      <c r="P619" s="727">
        <v>2449.87</v>
      </c>
      <c r="R619" s="728">
        <v>41876</v>
      </c>
      <c r="S619" s="727">
        <v>17076.87</v>
      </c>
      <c r="U619" s="728">
        <v>41498</v>
      </c>
      <c r="V619" s="727">
        <v>8359.25</v>
      </c>
      <c r="X619" s="728">
        <v>41498</v>
      </c>
      <c r="Y619" s="727">
        <v>17262.86</v>
      </c>
      <c r="AA619" s="728">
        <v>41508</v>
      </c>
      <c r="AB619" s="727">
        <v>4059.12</v>
      </c>
      <c r="AD619" s="728">
        <v>41467</v>
      </c>
      <c r="AE619" s="727">
        <v>14506.25</v>
      </c>
      <c r="AS619" s="728">
        <v>41904</v>
      </c>
      <c r="AT619" s="727">
        <v>1215.08</v>
      </c>
      <c r="AV619" s="728">
        <v>41899</v>
      </c>
      <c r="AW619" s="727">
        <v>99.11</v>
      </c>
      <c r="BL619" s="728"/>
      <c r="BM619" s="728"/>
      <c r="BN619" s="728"/>
      <c r="BO619" s="728"/>
      <c r="BP619" s="728"/>
      <c r="BS619" s="728"/>
      <c r="BV619" s="728"/>
      <c r="BY619" s="728"/>
      <c r="CB619" s="728"/>
      <c r="CE619" s="728"/>
      <c r="CH619" s="728"/>
      <c r="CK619" s="728"/>
      <c r="CO619" s="728"/>
      <c r="CV619" s="728"/>
      <c r="CY619" s="728"/>
      <c r="DB619" s="728"/>
      <c r="DE619" s="728"/>
      <c r="DH619" s="728"/>
      <c r="DK619" s="728"/>
      <c r="DN619" s="728"/>
      <c r="DQ619" s="728"/>
      <c r="DT619" s="728"/>
      <c r="DW619" s="728"/>
      <c r="DZ619" s="728"/>
      <c r="EC619" s="728"/>
      <c r="EF619" s="728"/>
      <c r="EI619" s="728"/>
    </row>
    <row r="620" spans="5:139">
      <c r="E620" s="728">
        <v>41900</v>
      </c>
      <c r="F620" s="727">
        <v>2.0049999999999999</v>
      </c>
      <c r="H620" s="728">
        <v>41904</v>
      </c>
      <c r="I620" s="727">
        <v>2.371</v>
      </c>
      <c r="K620" s="728">
        <v>41904</v>
      </c>
      <c r="L620" s="727">
        <v>3.09</v>
      </c>
      <c r="O620" s="728">
        <v>41871</v>
      </c>
      <c r="P620" s="727">
        <v>2451.06</v>
      </c>
      <c r="R620" s="728">
        <v>41873</v>
      </c>
      <c r="S620" s="727">
        <v>17001.22</v>
      </c>
      <c r="U620" s="728">
        <v>41495</v>
      </c>
      <c r="V620" s="727">
        <v>8338.31</v>
      </c>
      <c r="X620" s="728">
        <v>41495</v>
      </c>
      <c r="Y620" s="727">
        <v>17186.560000000001</v>
      </c>
      <c r="AA620" s="728">
        <v>41507</v>
      </c>
      <c r="AB620" s="727">
        <v>4015.09</v>
      </c>
      <c r="AD620" s="728">
        <v>41466</v>
      </c>
      <c r="AE620" s="727">
        <v>14472.58</v>
      </c>
      <c r="AS620" s="728">
        <v>41901</v>
      </c>
      <c r="AT620" s="727">
        <v>1215.7</v>
      </c>
      <c r="AV620" s="728">
        <v>41898</v>
      </c>
      <c r="AW620" s="727">
        <v>99.11</v>
      </c>
      <c r="BL620" s="728"/>
      <c r="BM620" s="728"/>
      <c r="BN620" s="728"/>
      <c r="BO620" s="728"/>
      <c r="BP620" s="728"/>
      <c r="BS620" s="728"/>
      <c r="BV620" s="728"/>
      <c r="BY620" s="728"/>
      <c r="CB620" s="728"/>
      <c r="CE620" s="728"/>
      <c r="CH620" s="728"/>
      <c r="CK620" s="728"/>
      <c r="CO620" s="728"/>
      <c r="CV620" s="728"/>
      <c r="CY620" s="728"/>
      <c r="DB620" s="728"/>
      <c r="DE620" s="728"/>
      <c r="DH620" s="728"/>
      <c r="DK620" s="728"/>
      <c r="DN620" s="728"/>
      <c r="DQ620" s="728"/>
      <c r="DT620" s="728"/>
      <c r="DW620" s="728"/>
      <c r="DZ620" s="728"/>
      <c r="EC620" s="728"/>
      <c r="EF620" s="728"/>
      <c r="EI620" s="728"/>
    </row>
    <row r="621" spans="5:139">
      <c r="E621" s="728">
        <v>41899</v>
      </c>
      <c r="F621" s="727">
        <v>2.02</v>
      </c>
      <c r="H621" s="728">
        <v>41901</v>
      </c>
      <c r="I621" s="727">
        <v>2.423</v>
      </c>
      <c r="K621" s="728">
        <v>41901</v>
      </c>
      <c r="L621" s="727">
        <v>3.1579999999999999</v>
      </c>
      <c r="O621" s="728">
        <v>41870</v>
      </c>
      <c r="P621" s="727">
        <v>2447.9899999999998</v>
      </c>
      <c r="R621" s="728">
        <v>41872</v>
      </c>
      <c r="S621" s="727">
        <v>17039.490000000002</v>
      </c>
      <c r="U621" s="728">
        <v>41494</v>
      </c>
      <c r="V621" s="727">
        <v>8318.32</v>
      </c>
      <c r="X621" s="728">
        <v>41494</v>
      </c>
      <c r="Y621" s="727">
        <v>17146.5</v>
      </c>
      <c r="AA621" s="728">
        <v>41506</v>
      </c>
      <c r="AB621" s="727">
        <v>4028.93</v>
      </c>
      <c r="AD621" s="728">
        <v>41465</v>
      </c>
      <c r="AE621" s="727">
        <v>14416.6</v>
      </c>
      <c r="AS621" s="728">
        <v>41900</v>
      </c>
      <c r="AT621" s="727">
        <v>1225.1500000000001</v>
      </c>
      <c r="AV621" s="728">
        <v>41897</v>
      </c>
      <c r="AW621" s="727">
        <v>98.79</v>
      </c>
      <c r="BL621" s="728"/>
      <c r="BM621" s="728"/>
      <c r="BN621" s="728"/>
      <c r="BO621" s="728"/>
      <c r="BP621" s="728"/>
      <c r="BS621" s="728"/>
      <c r="BV621" s="728"/>
      <c r="BY621" s="728"/>
      <c r="CB621" s="728"/>
      <c r="CE621" s="728"/>
      <c r="CH621" s="728"/>
      <c r="CK621" s="728"/>
      <c r="CO621" s="728"/>
      <c r="CV621" s="728"/>
      <c r="CY621" s="728"/>
      <c r="DB621" s="728"/>
      <c r="DE621" s="728"/>
      <c r="DH621" s="728"/>
      <c r="DK621" s="728"/>
      <c r="DN621" s="728"/>
      <c r="DQ621" s="728"/>
      <c r="DT621" s="728"/>
      <c r="DW621" s="728"/>
      <c r="DZ621" s="728"/>
      <c r="EC621" s="728"/>
      <c r="EF621" s="728"/>
      <c r="EI621" s="728"/>
    </row>
    <row r="622" spans="5:139">
      <c r="E622" s="728">
        <v>41898</v>
      </c>
      <c r="F622" s="727">
        <v>2.052</v>
      </c>
      <c r="H622" s="728">
        <v>41900</v>
      </c>
      <c r="I622" s="727">
        <v>2.4580000000000002</v>
      </c>
      <c r="K622" s="728">
        <v>41900</v>
      </c>
      <c r="L622" s="727">
        <v>3.2080000000000002</v>
      </c>
      <c r="O622" s="728">
        <v>41869</v>
      </c>
      <c r="P622" s="727">
        <v>2448.73</v>
      </c>
      <c r="R622" s="728">
        <v>41871</v>
      </c>
      <c r="S622" s="727">
        <v>16979.13</v>
      </c>
      <c r="U622" s="728">
        <v>41493</v>
      </c>
      <c r="V622" s="727">
        <v>8260.48</v>
      </c>
      <c r="X622" s="728">
        <v>41493</v>
      </c>
      <c r="Y622" s="727">
        <v>16838.189999999999</v>
      </c>
      <c r="AA622" s="728">
        <v>41505</v>
      </c>
      <c r="AB622" s="727">
        <v>4083.98</v>
      </c>
      <c r="AD622" s="728">
        <v>41464</v>
      </c>
      <c r="AE622" s="727">
        <v>14472.9</v>
      </c>
      <c r="AS622" s="728">
        <v>41899</v>
      </c>
      <c r="AT622" s="727">
        <v>1223.51</v>
      </c>
      <c r="AV622" s="728">
        <v>41894</v>
      </c>
      <c r="AW622" s="727">
        <v>98.55</v>
      </c>
      <c r="BL622" s="728"/>
      <c r="BM622" s="728"/>
      <c r="BN622" s="728"/>
      <c r="BO622" s="728"/>
      <c r="BP622" s="728"/>
      <c r="BS622" s="728"/>
      <c r="BV622" s="728"/>
      <c r="BY622" s="728"/>
      <c r="CB622" s="728"/>
      <c r="CE622" s="728"/>
      <c r="CH622" s="728"/>
      <c r="CK622" s="728"/>
      <c r="CO622" s="728"/>
      <c r="CV622" s="728"/>
      <c r="CY622" s="728"/>
      <c r="DB622" s="728"/>
      <c r="DE622" s="728"/>
      <c r="DH622" s="728"/>
      <c r="DK622" s="728"/>
      <c r="DN622" s="728"/>
      <c r="DQ622" s="728"/>
      <c r="DT622" s="728"/>
      <c r="DW622" s="728"/>
      <c r="DZ622" s="728"/>
      <c r="EC622" s="728"/>
      <c r="EF622" s="728"/>
      <c r="EI622" s="728"/>
    </row>
    <row r="623" spans="5:139">
      <c r="E623" s="728">
        <v>41897</v>
      </c>
      <c r="F623" s="727">
        <v>2.0550000000000002</v>
      </c>
      <c r="H623" s="728">
        <v>41899</v>
      </c>
      <c r="I623" s="727">
        <v>2.4180000000000001</v>
      </c>
      <c r="K623" s="728">
        <v>41899</v>
      </c>
      <c r="L623" s="727">
        <v>3.1619999999999999</v>
      </c>
      <c r="O623" s="728">
        <v>41865</v>
      </c>
      <c r="P623" s="727">
        <v>2415.7600000000002</v>
      </c>
      <c r="R623" s="728">
        <v>41870</v>
      </c>
      <c r="S623" s="727">
        <v>16919.59</v>
      </c>
      <c r="U623" s="728">
        <v>41492</v>
      </c>
      <c r="V623" s="727">
        <v>8299.73</v>
      </c>
      <c r="X623" s="728">
        <v>41492</v>
      </c>
      <c r="Y623" s="727">
        <v>16683.169999999998</v>
      </c>
      <c r="AA623" s="728">
        <v>41502</v>
      </c>
      <c r="AB623" s="727">
        <v>4123.8900000000003</v>
      </c>
      <c r="AD623" s="728">
        <v>41463</v>
      </c>
      <c r="AE623" s="727">
        <v>14109.34</v>
      </c>
      <c r="AS623" s="728">
        <v>41898</v>
      </c>
      <c r="AT623" s="727">
        <v>1235.55</v>
      </c>
      <c r="AV623" s="728">
        <v>41893</v>
      </c>
      <c r="AW623" s="727">
        <v>98.75</v>
      </c>
      <c r="BL623" s="728"/>
      <c r="BM623" s="728"/>
      <c r="BN623" s="728"/>
      <c r="BO623" s="728"/>
      <c r="BP623" s="728"/>
      <c r="BS623" s="728"/>
      <c r="BV623" s="728"/>
      <c r="BY623" s="728"/>
      <c r="CB623" s="728"/>
      <c r="CE623" s="728"/>
      <c r="CH623" s="728"/>
      <c r="CK623" s="728"/>
      <c r="CO623" s="728"/>
      <c r="CV623" s="728"/>
      <c r="CY623" s="728"/>
      <c r="DB623" s="728"/>
      <c r="DE623" s="728"/>
      <c r="DH623" s="728"/>
      <c r="DK623" s="728"/>
      <c r="DN623" s="728"/>
      <c r="DQ623" s="728"/>
      <c r="DT623" s="728"/>
      <c r="DW623" s="728"/>
      <c r="DZ623" s="728"/>
      <c r="EC623" s="728"/>
      <c r="EF623" s="728"/>
      <c r="EI623" s="728"/>
    </row>
    <row r="624" spans="5:139">
      <c r="E624" s="728">
        <v>41894</v>
      </c>
      <c r="F624" s="727">
        <v>2.0590000000000002</v>
      </c>
      <c r="H624" s="728">
        <v>41898</v>
      </c>
      <c r="I624" s="727">
        <v>2.488</v>
      </c>
      <c r="K624" s="728">
        <v>41898</v>
      </c>
      <c r="L624" s="727">
        <v>3.202</v>
      </c>
      <c r="O624" s="728">
        <v>41864</v>
      </c>
      <c r="P624" s="727">
        <v>2381.7399999999998</v>
      </c>
      <c r="R624" s="728">
        <v>41869</v>
      </c>
      <c r="S624" s="727">
        <v>16838.740000000002</v>
      </c>
      <c r="U624" s="728">
        <v>41491</v>
      </c>
      <c r="V624" s="727">
        <v>8398.3799999999992</v>
      </c>
      <c r="X624" s="728">
        <v>41491</v>
      </c>
      <c r="Y624" s="727">
        <v>16757.240000000002</v>
      </c>
      <c r="AA624" s="728">
        <v>41501</v>
      </c>
      <c r="AB624" s="727">
        <v>4093.2</v>
      </c>
      <c r="AD624" s="728">
        <v>41460</v>
      </c>
      <c r="AE624" s="727">
        <v>14309.97</v>
      </c>
      <c r="AS624" s="728">
        <v>41897</v>
      </c>
      <c r="AT624" s="727">
        <v>1233.22</v>
      </c>
      <c r="AV624" s="728">
        <v>41892</v>
      </c>
      <c r="AW624" s="727">
        <v>99.45</v>
      </c>
      <c r="BL624" s="728"/>
      <c r="BM624" s="728"/>
      <c r="BN624" s="728"/>
      <c r="BO624" s="728"/>
      <c r="BP624" s="728"/>
      <c r="BS624" s="728"/>
      <c r="BV624" s="728"/>
      <c r="BY624" s="728"/>
      <c r="CB624" s="728"/>
      <c r="CE624" s="728"/>
      <c r="CH624" s="728"/>
      <c r="CK624" s="728"/>
      <c r="CO624" s="728"/>
      <c r="CV624" s="728"/>
      <c r="CY624" s="728"/>
      <c r="DB624" s="728"/>
      <c r="DE624" s="728"/>
      <c r="DH624" s="728"/>
      <c r="DK624" s="728"/>
      <c r="DN624" s="728"/>
      <c r="DQ624" s="728"/>
      <c r="DT624" s="728"/>
      <c r="DW624" s="728"/>
      <c r="DZ624" s="728"/>
      <c r="EC624" s="728"/>
      <c r="EF624" s="728"/>
      <c r="EI624" s="728"/>
    </row>
    <row r="625" spans="5:139">
      <c r="E625" s="728">
        <v>41893</v>
      </c>
      <c r="F625" s="727">
        <v>2.048</v>
      </c>
      <c r="H625" s="728">
        <v>41897</v>
      </c>
      <c r="I625" s="727">
        <v>2.464</v>
      </c>
      <c r="K625" s="728">
        <v>41897</v>
      </c>
      <c r="L625" s="727">
        <v>3.19</v>
      </c>
      <c r="O625" s="728">
        <v>41863</v>
      </c>
      <c r="P625" s="727">
        <v>2349.48</v>
      </c>
      <c r="R625" s="728">
        <v>41866</v>
      </c>
      <c r="S625" s="727">
        <v>16662.91</v>
      </c>
      <c r="U625" s="728">
        <v>41488</v>
      </c>
      <c r="V625" s="727">
        <v>8406.94</v>
      </c>
      <c r="X625" s="728">
        <v>41488</v>
      </c>
      <c r="Y625" s="727">
        <v>16779.189999999999</v>
      </c>
      <c r="AA625" s="728">
        <v>41500</v>
      </c>
      <c r="AB625" s="727">
        <v>4114.2</v>
      </c>
      <c r="AD625" s="728">
        <v>41459</v>
      </c>
      <c r="AE625" s="727">
        <v>14018.93</v>
      </c>
      <c r="AS625" s="728">
        <v>41894</v>
      </c>
      <c r="AT625" s="727">
        <v>1229.6500000000001</v>
      </c>
      <c r="AV625" s="728">
        <v>41891</v>
      </c>
      <c r="AW625" s="727">
        <v>99.36</v>
      </c>
      <c r="BL625" s="728"/>
      <c r="BM625" s="728"/>
      <c r="BN625" s="728"/>
      <c r="BO625" s="728"/>
      <c r="BP625" s="728"/>
      <c r="BS625" s="728"/>
      <c r="BV625" s="728"/>
      <c r="BY625" s="728"/>
      <c r="CB625" s="728"/>
      <c r="CE625" s="728"/>
      <c r="CH625" s="728"/>
      <c r="CK625" s="728"/>
      <c r="CO625" s="728"/>
      <c r="CV625" s="728"/>
      <c r="CY625" s="728"/>
      <c r="DB625" s="728"/>
      <c r="DE625" s="728"/>
      <c r="DH625" s="728"/>
      <c r="DK625" s="728"/>
      <c r="DN625" s="728"/>
      <c r="DQ625" s="728"/>
      <c r="DT625" s="728"/>
      <c r="DW625" s="728"/>
      <c r="DZ625" s="728"/>
      <c r="EC625" s="728"/>
      <c r="EF625" s="728"/>
      <c r="EI625" s="728"/>
    </row>
    <row r="626" spans="5:139">
      <c r="E626" s="728">
        <v>41892</v>
      </c>
      <c r="F626" s="727">
        <v>2.0379999999999998</v>
      </c>
      <c r="H626" s="728">
        <v>41894</v>
      </c>
      <c r="I626" s="727">
        <v>2.5049999999999999</v>
      </c>
      <c r="K626" s="728">
        <v>41894</v>
      </c>
      <c r="L626" s="727">
        <v>3.2290000000000001</v>
      </c>
      <c r="O626" s="728">
        <v>41862</v>
      </c>
      <c r="P626" s="727">
        <v>2351.98</v>
      </c>
      <c r="R626" s="728">
        <v>41865</v>
      </c>
      <c r="S626" s="727">
        <v>16713.580000000002</v>
      </c>
      <c r="U626" s="728">
        <v>41487</v>
      </c>
      <c r="V626" s="727">
        <v>8410.73</v>
      </c>
      <c r="X626" s="728">
        <v>41487</v>
      </c>
      <c r="Y626" s="727">
        <v>16818.97</v>
      </c>
      <c r="AA626" s="728">
        <v>41499</v>
      </c>
      <c r="AB626" s="727">
        <v>4092.5</v>
      </c>
      <c r="AD626" s="728">
        <v>41458</v>
      </c>
      <c r="AE626" s="727">
        <v>14055.56</v>
      </c>
      <c r="AS626" s="728">
        <v>41893</v>
      </c>
      <c r="AT626" s="727">
        <v>1240.92</v>
      </c>
      <c r="AV626" s="728">
        <v>41890</v>
      </c>
      <c r="AW626" s="727">
        <v>98.96</v>
      </c>
      <c r="BL626" s="728"/>
      <c r="BM626" s="728"/>
      <c r="BN626" s="728"/>
      <c r="BO626" s="728"/>
      <c r="BP626" s="728"/>
      <c r="BS626" s="728"/>
      <c r="BV626" s="728"/>
      <c r="BY626" s="728"/>
      <c r="CB626" s="728"/>
      <c r="CE626" s="728"/>
      <c r="CH626" s="728"/>
      <c r="CK626" s="728"/>
      <c r="CO626" s="728"/>
      <c r="CV626" s="728"/>
      <c r="CY626" s="728"/>
      <c r="DB626" s="728"/>
      <c r="DE626" s="728"/>
      <c r="DH626" s="728"/>
      <c r="DK626" s="728"/>
      <c r="DN626" s="728"/>
      <c r="DQ626" s="728"/>
      <c r="DT626" s="728"/>
      <c r="DW626" s="728"/>
      <c r="DZ626" s="728"/>
      <c r="EC626" s="728"/>
      <c r="EF626" s="728"/>
      <c r="EI626" s="728"/>
    </row>
    <row r="627" spans="5:139">
      <c r="E627" s="728">
        <v>41891</v>
      </c>
      <c r="F627" s="727">
        <v>2.0579999999999998</v>
      </c>
      <c r="H627" s="728">
        <v>41893</v>
      </c>
      <c r="I627" s="727">
        <v>2.4340000000000002</v>
      </c>
      <c r="K627" s="728">
        <v>41893</v>
      </c>
      <c r="L627" s="727">
        <v>2.9939999999999998</v>
      </c>
      <c r="O627" s="728">
        <v>41859</v>
      </c>
      <c r="P627" s="727">
        <v>2315.65</v>
      </c>
      <c r="R627" s="728">
        <v>41864</v>
      </c>
      <c r="S627" s="727">
        <v>16651.8</v>
      </c>
      <c r="U627" s="728">
        <v>41486</v>
      </c>
      <c r="V627" s="727">
        <v>8275.9699999999993</v>
      </c>
      <c r="X627" s="728">
        <v>41486</v>
      </c>
      <c r="Y627" s="727">
        <v>16482.349999999999</v>
      </c>
      <c r="AA627" s="728">
        <v>41498</v>
      </c>
      <c r="AB627" s="727">
        <v>4071.68</v>
      </c>
      <c r="AD627" s="728">
        <v>41457</v>
      </c>
      <c r="AE627" s="727">
        <v>14098.74</v>
      </c>
      <c r="AS627" s="728">
        <v>41892</v>
      </c>
      <c r="AT627" s="727">
        <v>1249.77</v>
      </c>
      <c r="AV627" s="728">
        <v>41887</v>
      </c>
      <c r="AW627" s="727">
        <v>98.64</v>
      </c>
      <c r="BL627" s="728"/>
      <c r="BM627" s="728"/>
      <c r="BN627" s="728"/>
      <c r="BO627" s="728"/>
      <c r="BP627" s="728"/>
      <c r="BS627" s="728"/>
      <c r="BV627" s="728"/>
      <c r="BY627" s="728"/>
      <c r="CB627" s="728"/>
      <c r="CE627" s="728"/>
      <c r="CH627" s="728"/>
      <c r="CK627" s="728"/>
      <c r="CO627" s="728"/>
      <c r="CV627" s="728"/>
      <c r="CY627" s="728"/>
      <c r="DB627" s="728"/>
      <c r="DE627" s="728"/>
      <c r="DH627" s="728"/>
      <c r="DK627" s="728"/>
      <c r="DN627" s="728"/>
      <c r="DQ627" s="728"/>
      <c r="DT627" s="728"/>
      <c r="DW627" s="728"/>
      <c r="DZ627" s="728"/>
      <c r="EC627" s="728"/>
      <c r="EF627" s="728"/>
      <c r="EI627" s="728"/>
    </row>
    <row r="628" spans="5:139">
      <c r="E628" s="728">
        <v>41890</v>
      </c>
      <c r="F628" s="727">
        <v>2.0179999999999998</v>
      </c>
      <c r="H628" s="728">
        <v>41892</v>
      </c>
      <c r="I628" s="727">
        <v>2.4279999999999999</v>
      </c>
      <c r="K628" s="728">
        <v>41892</v>
      </c>
      <c r="L628" s="727">
        <v>2.984</v>
      </c>
      <c r="O628" s="728">
        <v>41858</v>
      </c>
      <c r="P628" s="727">
        <v>2332.73</v>
      </c>
      <c r="R628" s="728">
        <v>41863</v>
      </c>
      <c r="S628" s="727">
        <v>16560.54</v>
      </c>
      <c r="U628" s="728">
        <v>41485</v>
      </c>
      <c r="V628" s="727">
        <v>8271.02</v>
      </c>
      <c r="X628" s="728">
        <v>41485</v>
      </c>
      <c r="Y628" s="727">
        <v>16542.900000000001</v>
      </c>
      <c r="AA628" s="728">
        <v>41495</v>
      </c>
      <c r="AB628" s="727">
        <v>4076.55</v>
      </c>
      <c r="AD628" s="728">
        <v>41456</v>
      </c>
      <c r="AE628" s="727">
        <v>13852.5</v>
      </c>
      <c r="AS628" s="728">
        <v>41891</v>
      </c>
      <c r="AT628" s="727">
        <v>1255.47</v>
      </c>
      <c r="AV628" s="728">
        <v>41886</v>
      </c>
      <c r="AW628" s="727">
        <v>98.82</v>
      </c>
      <c r="BL628" s="728"/>
      <c r="BM628" s="728"/>
      <c r="BN628" s="728"/>
      <c r="BO628" s="728"/>
      <c r="BP628" s="728"/>
      <c r="BS628" s="728"/>
      <c r="BV628" s="728"/>
      <c r="BY628" s="728"/>
      <c r="CB628" s="728"/>
      <c r="CE628" s="728"/>
      <c r="CH628" s="728"/>
      <c r="CK628" s="728"/>
      <c r="CO628" s="728"/>
      <c r="CV628" s="728"/>
      <c r="CY628" s="728"/>
      <c r="DB628" s="728"/>
      <c r="DE628" s="728"/>
      <c r="DH628" s="728"/>
      <c r="DK628" s="728"/>
      <c r="DN628" s="728"/>
      <c r="DQ628" s="728"/>
      <c r="DT628" s="728"/>
      <c r="DW628" s="728"/>
      <c r="DZ628" s="728"/>
      <c r="EC628" s="728"/>
      <c r="EF628" s="728"/>
      <c r="EI628" s="728"/>
    </row>
    <row r="629" spans="5:139">
      <c r="E629" s="728">
        <v>41887</v>
      </c>
      <c r="F629" s="727">
        <v>2.0659999999999998</v>
      </c>
      <c r="H629" s="728">
        <v>41891</v>
      </c>
      <c r="I629" s="727">
        <v>2.452</v>
      </c>
      <c r="K629" s="728">
        <v>41891</v>
      </c>
      <c r="L629" s="727">
        <v>2.9630000000000001</v>
      </c>
      <c r="O629" s="728">
        <v>41857</v>
      </c>
      <c r="P629" s="727">
        <v>2362.27</v>
      </c>
      <c r="R629" s="728">
        <v>41862</v>
      </c>
      <c r="S629" s="727">
        <v>16569.98</v>
      </c>
      <c r="U629" s="728">
        <v>41484</v>
      </c>
      <c r="V629" s="727">
        <v>8259.0300000000007</v>
      </c>
      <c r="X629" s="728">
        <v>41484</v>
      </c>
      <c r="Y629" s="727">
        <v>16275.71</v>
      </c>
      <c r="AA629" s="728">
        <v>41494</v>
      </c>
      <c r="AB629" s="727">
        <v>4064.32</v>
      </c>
      <c r="AD629" s="728">
        <v>41453</v>
      </c>
      <c r="AE629" s="727">
        <v>13677.32</v>
      </c>
      <c r="AS629" s="728">
        <v>41890</v>
      </c>
      <c r="AT629" s="727">
        <v>1255.45</v>
      </c>
      <c r="AV629" s="728">
        <v>41885</v>
      </c>
      <c r="AW629" s="727">
        <v>99.34</v>
      </c>
      <c r="BL629" s="728"/>
      <c r="BM629" s="728"/>
      <c r="BN629" s="728"/>
      <c r="BO629" s="728"/>
      <c r="BP629" s="728"/>
      <c r="BS629" s="728"/>
      <c r="BV629" s="728"/>
      <c r="BY629" s="728"/>
      <c r="CB629" s="728"/>
      <c r="CE629" s="728"/>
      <c r="CH629" s="728"/>
      <c r="CK629" s="728"/>
      <c r="CO629" s="728"/>
      <c r="CV629" s="728"/>
      <c r="CY629" s="728"/>
      <c r="DB629" s="728"/>
      <c r="DE629" s="728"/>
      <c r="DH629" s="728"/>
      <c r="DK629" s="728"/>
      <c r="DN629" s="728"/>
      <c r="DQ629" s="728"/>
      <c r="DT629" s="728"/>
      <c r="DW629" s="728"/>
      <c r="DZ629" s="728"/>
      <c r="EC629" s="728"/>
      <c r="EF629" s="728"/>
      <c r="EI629" s="728"/>
    </row>
    <row r="630" spans="5:139">
      <c r="E630" s="728">
        <v>41886</v>
      </c>
      <c r="F630" s="727">
        <v>2.1280000000000001</v>
      </c>
      <c r="H630" s="728">
        <v>41890</v>
      </c>
      <c r="I630" s="727">
        <v>2.3140000000000001</v>
      </c>
      <c r="K630" s="728">
        <v>41890</v>
      </c>
      <c r="L630" s="727">
        <v>2.8279999999999998</v>
      </c>
      <c r="O630" s="728">
        <v>41856</v>
      </c>
      <c r="P630" s="727">
        <v>2369.33</v>
      </c>
      <c r="R630" s="728">
        <v>41859</v>
      </c>
      <c r="S630" s="727">
        <v>16553.93</v>
      </c>
      <c r="U630" s="728">
        <v>41481</v>
      </c>
      <c r="V630" s="727">
        <v>8244.91</v>
      </c>
      <c r="X630" s="728">
        <v>41481</v>
      </c>
      <c r="Y630" s="727">
        <v>16421.509999999998</v>
      </c>
      <c r="AA630" s="728">
        <v>41493</v>
      </c>
      <c r="AB630" s="727">
        <v>4038.49</v>
      </c>
      <c r="AD630" s="728">
        <v>41452</v>
      </c>
      <c r="AE630" s="727">
        <v>13213.55</v>
      </c>
      <c r="AS630" s="728">
        <v>41887</v>
      </c>
      <c r="AT630" s="727">
        <v>1268.81</v>
      </c>
      <c r="AV630" s="728">
        <v>41884</v>
      </c>
      <c r="AW630" s="727">
        <v>98.42</v>
      </c>
      <c r="BL630" s="728"/>
      <c r="BM630" s="728"/>
      <c r="BN630" s="728"/>
      <c r="BO630" s="728"/>
      <c r="BP630" s="728"/>
      <c r="BS630" s="728"/>
      <c r="BV630" s="728"/>
      <c r="BY630" s="728"/>
      <c r="CB630" s="728"/>
      <c r="CE630" s="728"/>
      <c r="CH630" s="728"/>
      <c r="CK630" s="728"/>
      <c r="CO630" s="728"/>
      <c r="CV630" s="728"/>
      <c r="CY630" s="728"/>
      <c r="DB630" s="728"/>
      <c r="DE630" s="728"/>
      <c r="DH630" s="728"/>
      <c r="DK630" s="728"/>
      <c r="DN630" s="728"/>
      <c r="DQ630" s="728"/>
      <c r="DT630" s="728"/>
      <c r="DW630" s="728"/>
      <c r="DZ630" s="728"/>
      <c r="EC630" s="728"/>
      <c r="EF630" s="728"/>
      <c r="EI630" s="728"/>
    </row>
    <row r="631" spans="5:139">
      <c r="E631" s="728">
        <v>41885</v>
      </c>
      <c r="F631" s="727">
        <v>2.1269999999999998</v>
      </c>
      <c r="H631" s="728">
        <v>41887</v>
      </c>
      <c r="I631" s="727">
        <v>2.37</v>
      </c>
      <c r="K631" s="728">
        <v>41887</v>
      </c>
      <c r="L631" s="727">
        <v>2.92</v>
      </c>
      <c r="O631" s="728">
        <v>41855</v>
      </c>
      <c r="P631" s="727">
        <v>2361.56</v>
      </c>
      <c r="R631" s="728">
        <v>41858</v>
      </c>
      <c r="S631" s="727">
        <v>16368.27</v>
      </c>
      <c r="U631" s="728">
        <v>41480</v>
      </c>
      <c r="V631" s="727">
        <v>8298.98</v>
      </c>
      <c r="X631" s="728">
        <v>41480</v>
      </c>
      <c r="Y631" s="727">
        <v>16431.97</v>
      </c>
      <c r="AA631" s="728">
        <v>41492</v>
      </c>
      <c r="AB631" s="727">
        <v>4032.57</v>
      </c>
      <c r="AD631" s="728">
        <v>41451</v>
      </c>
      <c r="AE631" s="727">
        <v>12834.01</v>
      </c>
      <c r="AS631" s="728">
        <v>41886</v>
      </c>
      <c r="AT631" s="727">
        <v>1261.67</v>
      </c>
      <c r="AV631" s="728">
        <v>41883</v>
      </c>
      <c r="AW631" s="727">
        <v>99.05</v>
      </c>
      <c r="BL631" s="728"/>
      <c r="BM631" s="728"/>
      <c r="BN631" s="728"/>
      <c r="BO631" s="728"/>
      <c r="BP631" s="728"/>
      <c r="BS631" s="728"/>
      <c r="BV631" s="728"/>
      <c r="BY631" s="728"/>
      <c r="CB631" s="728"/>
      <c r="CE631" s="728"/>
      <c r="CH631" s="728"/>
      <c r="CK631" s="728"/>
      <c r="CO631" s="728"/>
      <c r="CV631" s="728"/>
      <c r="CY631" s="728"/>
      <c r="DB631" s="728"/>
      <c r="DE631" s="728"/>
      <c r="DH631" s="728"/>
      <c r="DK631" s="728"/>
      <c r="DN631" s="728"/>
      <c r="DQ631" s="728"/>
      <c r="DT631" s="728"/>
      <c r="DW631" s="728"/>
      <c r="DZ631" s="728"/>
      <c r="EC631" s="728"/>
      <c r="EF631" s="728"/>
      <c r="EI631" s="728"/>
    </row>
    <row r="632" spans="5:139">
      <c r="E632" s="728">
        <v>41884</v>
      </c>
      <c r="F632" s="727">
        <v>2.2029999999999998</v>
      </c>
      <c r="H632" s="728">
        <v>41886</v>
      </c>
      <c r="I632" s="727">
        <v>2.4319999999999999</v>
      </c>
      <c r="K632" s="728">
        <v>41886</v>
      </c>
      <c r="L632" s="727">
        <v>3.0059999999999998</v>
      </c>
      <c r="O632" s="728">
        <v>41852</v>
      </c>
      <c r="P632" s="727">
        <v>2341.91</v>
      </c>
      <c r="R632" s="728">
        <v>41857</v>
      </c>
      <c r="S632" s="727">
        <v>16443.34</v>
      </c>
      <c r="U632" s="728">
        <v>41479</v>
      </c>
      <c r="V632" s="727">
        <v>8379.11</v>
      </c>
      <c r="X632" s="728">
        <v>41479</v>
      </c>
      <c r="Y632" s="727">
        <v>16442.71</v>
      </c>
      <c r="AA632" s="728">
        <v>41491</v>
      </c>
      <c r="AB632" s="727">
        <v>4049.97</v>
      </c>
      <c r="AD632" s="728">
        <v>41450</v>
      </c>
      <c r="AE632" s="727">
        <v>12969.34</v>
      </c>
      <c r="AS632" s="728">
        <v>41885</v>
      </c>
      <c r="AT632" s="727">
        <v>1269.4000000000001</v>
      </c>
      <c r="AV632" s="728">
        <v>41880</v>
      </c>
      <c r="AW632" s="727">
        <v>99.21</v>
      </c>
      <c r="BL632" s="728"/>
      <c r="BM632" s="728"/>
      <c r="BN632" s="728"/>
      <c r="BO632" s="728"/>
      <c r="BP632" s="728"/>
      <c r="BS632" s="728"/>
      <c r="BV632" s="728"/>
      <c r="BY632" s="728"/>
      <c r="CB632" s="728"/>
      <c r="CE632" s="728"/>
      <c r="CH632" s="728"/>
      <c r="CK632" s="728"/>
      <c r="CO632" s="728"/>
      <c r="CV632" s="728"/>
      <c r="CY632" s="728"/>
      <c r="DB632" s="728"/>
      <c r="DE632" s="728"/>
      <c r="DH632" s="728"/>
      <c r="DK632" s="728"/>
      <c r="DN632" s="728"/>
      <c r="DQ632" s="728"/>
      <c r="DT632" s="728"/>
      <c r="DW632" s="728"/>
      <c r="DZ632" s="728"/>
      <c r="EC632" s="728"/>
      <c r="EF632" s="728"/>
      <c r="EI632" s="728"/>
    </row>
    <row r="633" spans="5:139">
      <c r="E633" s="728">
        <v>41883</v>
      </c>
      <c r="F633" s="727">
        <v>2.1970000000000001</v>
      </c>
      <c r="H633" s="728">
        <v>41885</v>
      </c>
      <c r="I633" s="727">
        <v>2.4329999999999998</v>
      </c>
      <c r="K633" s="728">
        <v>41885</v>
      </c>
      <c r="L633" s="727">
        <v>3.01</v>
      </c>
      <c r="O633" s="728">
        <v>41851</v>
      </c>
      <c r="P633" s="727">
        <v>2320.85</v>
      </c>
      <c r="R633" s="728">
        <v>41856</v>
      </c>
      <c r="S633" s="727">
        <v>16429.47</v>
      </c>
      <c r="U633" s="728">
        <v>41478</v>
      </c>
      <c r="V633" s="727">
        <v>8314.23</v>
      </c>
      <c r="X633" s="728">
        <v>41478</v>
      </c>
      <c r="Y633" s="727">
        <v>16238.58</v>
      </c>
      <c r="AA633" s="728">
        <v>41488</v>
      </c>
      <c r="AB633" s="727">
        <v>4045.65</v>
      </c>
      <c r="AD633" s="728">
        <v>41449</v>
      </c>
      <c r="AE633" s="727">
        <v>13062.78</v>
      </c>
      <c r="AS633" s="728">
        <v>41884</v>
      </c>
      <c r="AT633" s="727">
        <v>1265.4000000000001</v>
      </c>
      <c r="AV633" s="728">
        <v>41879</v>
      </c>
      <c r="AW633" s="727">
        <v>99.37</v>
      </c>
      <c r="BL633" s="728"/>
      <c r="BM633" s="728"/>
      <c r="BN633" s="728"/>
      <c r="BO633" s="728"/>
      <c r="BP633" s="728"/>
      <c r="BS633" s="728"/>
      <c r="BV633" s="728"/>
      <c r="BY633" s="728"/>
      <c r="CB633" s="728"/>
      <c r="CE633" s="728"/>
      <c r="CH633" s="728"/>
      <c r="CK633" s="728"/>
      <c r="CO633" s="728"/>
      <c r="CV633" s="728"/>
      <c r="CY633" s="728"/>
      <c r="DB633" s="728"/>
      <c r="DE633" s="728"/>
      <c r="DH633" s="728"/>
      <c r="DK633" s="728"/>
      <c r="DN633" s="728"/>
      <c r="DQ633" s="728"/>
      <c r="DT633" s="728"/>
      <c r="DW633" s="728"/>
      <c r="DZ633" s="728"/>
      <c r="EC633" s="728"/>
      <c r="EF633" s="728"/>
      <c r="EI633" s="728"/>
    </row>
    <row r="634" spans="5:139">
      <c r="E634" s="728">
        <v>41880</v>
      </c>
      <c r="F634" s="727">
        <v>2.1909999999999998</v>
      </c>
      <c r="H634" s="728">
        <v>41884</v>
      </c>
      <c r="I634" s="727">
        <v>2.5449999999999999</v>
      </c>
      <c r="K634" s="728">
        <v>41884</v>
      </c>
      <c r="L634" s="727">
        <v>3.1080000000000001</v>
      </c>
      <c r="O634" s="728">
        <v>41850</v>
      </c>
      <c r="P634" s="727">
        <v>2346.5100000000002</v>
      </c>
      <c r="R634" s="728">
        <v>41855</v>
      </c>
      <c r="S634" s="727">
        <v>16569.28</v>
      </c>
      <c r="U634" s="728">
        <v>41477</v>
      </c>
      <c r="V634" s="727">
        <v>8331.06</v>
      </c>
      <c r="X634" s="728">
        <v>41477</v>
      </c>
      <c r="Y634" s="727">
        <v>16233.55</v>
      </c>
      <c r="AA634" s="728">
        <v>41487</v>
      </c>
      <c r="AB634" s="727">
        <v>4042.73</v>
      </c>
      <c r="AD634" s="728">
        <v>41446</v>
      </c>
      <c r="AE634" s="727">
        <v>13230.13</v>
      </c>
      <c r="AS634" s="728">
        <v>41883</v>
      </c>
      <c r="AT634" s="727">
        <v>1286</v>
      </c>
      <c r="AV634" s="728">
        <v>41878</v>
      </c>
      <c r="AW634" s="727">
        <v>100.27</v>
      </c>
      <c r="BL634" s="728"/>
      <c r="BM634" s="728"/>
      <c r="BN634" s="728"/>
      <c r="BO634" s="728"/>
      <c r="BP634" s="728"/>
      <c r="BS634" s="728"/>
      <c r="BV634" s="728"/>
      <c r="BY634" s="728"/>
      <c r="CB634" s="728"/>
      <c r="CE634" s="728"/>
      <c r="CH634" s="728"/>
      <c r="CK634" s="728"/>
      <c r="CO634" s="728"/>
      <c r="CV634" s="728"/>
      <c r="CY634" s="728"/>
      <c r="DB634" s="728"/>
      <c r="DE634" s="728"/>
      <c r="DH634" s="728"/>
      <c r="DK634" s="728"/>
      <c r="DN634" s="728"/>
      <c r="DQ634" s="728"/>
      <c r="DT634" s="728"/>
      <c r="DW634" s="728"/>
      <c r="DZ634" s="728"/>
      <c r="EC634" s="728"/>
      <c r="EF634" s="728"/>
      <c r="EI634" s="728"/>
    </row>
    <row r="635" spans="5:139">
      <c r="E635" s="728">
        <v>41879</v>
      </c>
      <c r="F635" s="727">
        <v>2.1989999999999998</v>
      </c>
      <c r="H635" s="728">
        <v>41883</v>
      </c>
      <c r="I635" s="727">
        <v>2.5150000000000001</v>
      </c>
      <c r="K635" s="728">
        <v>41883</v>
      </c>
      <c r="L635" s="727">
        <v>3.081</v>
      </c>
      <c r="O635" s="728">
        <v>41849</v>
      </c>
      <c r="P635" s="727">
        <v>2390.9899999999998</v>
      </c>
      <c r="R635" s="728">
        <v>41852</v>
      </c>
      <c r="S635" s="727">
        <v>16493.37</v>
      </c>
      <c r="U635" s="728">
        <v>41474</v>
      </c>
      <c r="V635" s="727">
        <v>8331.57</v>
      </c>
      <c r="X635" s="728">
        <v>41474</v>
      </c>
      <c r="Y635" s="727">
        <v>16124.36</v>
      </c>
      <c r="AA635" s="728">
        <v>41486</v>
      </c>
      <c r="AB635" s="727">
        <v>3992.69</v>
      </c>
      <c r="AD635" s="728">
        <v>41445</v>
      </c>
      <c r="AE635" s="727">
        <v>13014.58</v>
      </c>
      <c r="AS635" s="728">
        <v>41880</v>
      </c>
      <c r="AT635" s="727">
        <v>1287.32</v>
      </c>
      <c r="AV635" s="728">
        <v>41877</v>
      </c>
      <c r="AW635" s="727">
        <v>100.26</v>
      </c>
      <c r="BL635" s="728"/>
      <c r="BM635" s="728"/>
      <c r="BN635" s="728"/>
      <c r="BO635" s="728"/>
      <c r="BP635" s="728"/>
      <c r="BS635" s="728"/>
      <c r="BV635" s="728"/>
      <c r="BY635" s="728"/>
      <c r="CB635" s="728"/>
      <c r="CE635" s="728"/>
      <c r="CH635" s="728"/>
      <c r="CK635" s="728"/>
      <c r="CO635" s="728"/>
      <c r="CV635" s="728"/>
      <c r="CY635" s="728"/>
      <c r="DB635" s="728"/>
      <c r="DE635" s="728"/>
      <c r="DH635" s="728"/>
      <c r="DK635" s="728"/>
      <c r="DN635" s="728"/>
      <c r="DQ635" s="728"/>
      <c r="DT635" s="728"/>
      <c r="DW635" s="728"/>
      <c r="DZ635" s="728"/>
      <c r="EC635" s="728"/>
      <c r="EF635" s="728"/>
      <c r="EI635" s="728"/>
    </row>
    <row r="636" spans="5:139">
      <c r="E636" s="728">
        <v>41878</v>
      </c>
      <c r="F636" s="727">
        <v>2.2090000000000001</v>
      </c>
      <c r="H636" s="728">
        <v>41880</v>
      </c>
      <c r="I636" s="727">
        <v>2.5390000000000001</v>
      </c>
      <c r="K636" s="728">
        <v>41880</v>
      </c>
      <c r="L636" s="727">
        <v>3.1120000000000001</v>
      </c>
      <c r="O636" s="728">
        <v>41848</v>
      </c>
      <c r="P636" s="727">
        <v>2399.9299999999998</v>
      </c>
      <c r="R636" s="728">
        <v>41851</v>
      </c>
      <c r="S636" s="727">
        <v>16563.3</v>
      </c>
      <c r="U636" s="728">
        <v>41473</v>
      </c>
      <c r="V636" s="727">
        <v>8337.09</v>
      </c>
      <c r="X636" s="728">
        <v>41473</v>
      </c>
      <c r="Y636" s="727">
        <v>16053.61</v>
      </c>
      <c r="AA636" s="728">
        <v>41485</v>
      </c>
      <c r="AB636" s="727">
        <v>3986.61</v>
      </c>
      <c r="AD636" s="728">
        <v>41444</v>
      </c>
      <c r="AE636" s="727">
        <v>13245.22</v>
      </c>
      <c r="AS636" s="728">
        <v>41879</v>
      </c>
      <c r="AT636" s="727">
        <v>1289.6500000000001</v>
      </c>
      <c r="AV636" s="728">
        <v>41876</v>
      </c>
      <c r="AW636" s="727">
        <v>100.42</v>
      </c>
      <c r="BL636" s="728"/>
      <c r="BM636" s="728"/>
      <c r="BN636" s="728"/>
      <c r="BO636" s="728"/>
      <c r="BP636" s="728"/>
      <c r="BS636" s="728"/>
      <c r="BV636" s="728"/>
      <c r="BY636" s="728"/>
      <c r="CB636" s="728"/>
      <c r="CE636" s="728"/>
      <c r="CH636" s="728"/>
      <c r="CK636" s="728"/>
      <c r="CO636" s="728"/>
      <c r="CV636" s="728"/>
      <c r="CY636" s="728"/>
      <c r="DB636" s="728"/>
      <c r="DE636" s="728"/>
      <c r="DH636" s="728"/>
      <c r="DK636" s="728"/>
      <c r="DN636" s="728"/>
      <c r="DQ636" s="728"/>
      <c r="DT636" s="728"/>
      <c r="DW636" s="728"/>
      <c r="DZ636" s="728"/>
      <c r="EC636" s="728"/>
      <c r="EF636" s="728"/>
      <c r="EI636" s="728"/>
    </row>
    <row r="637" spans="5:139">
      <c r="E637" s="728">
        <v>41877</v>
      </c>
      <c r="F637" s="727">
        <v>2.234</v>
      </c>
      <c r="H637" s="728">
        <v>41879</v>
      </c>
      <c r="I637" s="727">
        <v>2.5550000000000002</v>
      </c>
      <c r="K637" s="728">
        <v>41879</v>
      </c>
      <c r="L637" s="727">
        <v>3.1080000000000001</v>
      </c>
      <c r="O637" s="728">
        <v>41845</v>
      </c>
      <c r="P637" s="727">
        <v>2406.3200000000002</v>
      </c>
      <c r="R637" s="728">
        <v>41850</v>
      </c>
      <c r="S637" s="727">
        <v>16880.36</v>
      </c>
      <c r="U637" s="728">
        <v>41472</v>
      </c>
      <c r="V637" s="727">
        <v>8254.7199999999993</v>
      </c>
      <c r="X637" s="728">
        <v>41472</v>
      </c>
      <c r="Y637" s="727">
        <v>15695.03</v>
      </c>
      <c r="AA637" s="728">
        <v>41484</v>
      </c>
      <c r="AB637" s="727">
        <v>3968.91</v>
      </c>
      <c r="AD637" s="728">
        <v>41443</v>
      </c>
      <c r="AE637" s="727">
        <v>13007.28</v>
      </c>
      <c r="AS637" s="728">
        <v>41878</v>
      </c>
      <c r="AT637" s="727">
        <v>1282.6300000000001</v>
      </c>
      <c r="AV637" s="728">
        <v>41873</v>
      </c>
      <c r="AW637" s="727">
        <v>100.2</v>
      </c>
      <c r="BL637" s="728"/>
      <c r="BM637" s="728"/>
      <c r="BN637" s="728"/>
      <c r="BO637" s="728"/>
      <c r="BP637" s="728"/>
      <c r="BS637" s="728"/>
      <c r="BV637" s="728"/>
      <c r="BY637" s="728"/>
      <c r="CB637" s="728"/>
      <c r="CE637" s="728"/>
      <c r="CH637" s="728"/>
      <c r="CK637" s="728"/>
      <c r="CO637" s="728"/>
      <c r="CV637" s="728"/>
      <c r="CY637" s="728"/>
      <c r="DB637" s="728"/>
      <c r="DE637" s="728"/>
      <c r="DH637" s="728"/>
      <c r="DK637" s="728"/>
      <c r="DN637" s="728"/>
      <c r="DQ637" s="728"/>
      <c r="DT637" s="728"/>
      <c r="DW637" s="728"/>
      <c r="DZ637" s="728"/>
      <c r="EC637" s="728"/>
      <c r="EF637" s="728"/>
      <c r="EI637" s="728"/>
    </row>
    <row r="638" spans="5:139">
      <c r="E638" s="728">
        <v>41876</v>
      </c>
      <c r="F638" s="727">
        <v>2.2560000000000002</v>
      </c>
      <c r="H638" s="728">
        <v>41878</v>
      </c>
      <c r="I638" s="727">
        <v>2.5099999999999998</v>
      </c>
      <c r="K638" s="728">
        <v>41878</v>
      </c>
      <c r="L638" s="727">
        <v>3.044</v>
      </c>
      <c r="O638" s="728">
        <v>41844</v>
      </c>
      <c r="P638" s="727">
        <v>2409.1999999999998</v>
      </c>
      <c r="R638" s="728">
        <v>41849</v>
      </c>
      <c r="S638" s="727">
        <v>16912.11</v>
      </c>
      <c r="U638" s="728">
        <v>41471</v>
      </c>
      <c r="V638" s="727">
        <v>8201.0499999999993</v>
      </c>
      <c r="X638" s="728">
        <v>41471</v>
      </c>
      <c r="Y638" s="727">
        <v>15529.95</v>
      </c>
      <c r="AA638" s="728">
        <v>41481</v>
      </c>
      <c r="AB638" s="727">
        <v>3968.84</v>
      </c>
      <c r="AD638" s="728">
        <v>41442</v>
      </c>
      <c r="AE638" s="727">
        <v>13033.12</v>
      </c>
      <c r="AS638" s="728">
        <v>41877</v>
      </c>
      <c r="AT638" s="727">
        <v>1281.2</v>
      </c>
      <c r="AV638" s="728">
        <v>41872</v>
      </c>
      <c r="AW638" s="727">
        <v>100.19</v>
      </c>
      <c r="BL638" s="728"/>
      <c r="BM638" s="728"/>
      <c r="BN638" s="728"/>
      <c r="BO638" s="728"/>
      <c r="BP638" s="728"/>
      <c r="BS638" s="728"/>
      <c r="BV638" s="728"/>
      <c r="BY638" s="728"/>
      <c r="CB638" s="728"/>
      <c r="CE638" s="728"/>
      <c r="CH638" s="728"/>
      <c r="CK638" s="728"/>
      <c r="CO638" s="728"/>
      <c r="CV638" s="728"/>
      <c r="CY638" s="728"/>
      <c r="DB638" s="728"/>
      <c r="DE638" s="728"/>
      <c r="DH638" s="728"/>
      <c r="DK638" s="728"/>
      <c r="DN638" s="728"/>
      <c r="DQ638" s="728"/>
      <c r="DT638" s="728"/>
      <c r="DW638" s="728"/>
      <c r="DZ638" s="728"/>
      <c r="EC638" s="728"/>
      <c r="EF638" s="728"/>
      <c r="EI638" s="728"/>
    </row>
    <row r="639" spans="5:139">
      <c r="E639" s="728">
        <v>41873</v>
      </c>
      <c r="F639" s="727">
        <v>2.2999999999999998</v>
      </c>
      <c r="H639" s="728">
        <v>41877</v>
      </c>
      <c r="I639" s="727">
        <v>2.5409999999999999</v>
      </c>
      <c r="K639" s="728">
        <v>41877</v>
      </c>
      <c r="L639" s="727">
        <v>3.077</v>
      </c>
      <c r="O639" s="728">
        <v>41843</v>
      </c>
      <c r="P639" s="727">
        <v>2402.9299999999998</v>
      </c>
      <c r="R639" s="728">
        <v>41848</v>
      </c>
      <c r="S639" s="727">
        <v>16982.59</v>
      </c>
      <c r="U639" s="728">
        <v>41470</v>
      </c>
      <c r="V639" s="727">
        <v>8234.81</v>
      </c>
      <c r="X639" s="728">
        <v>41470</v>
      </c>
      <c r="Y639" s="727">
        <v>15597.34</v>
      </c>
      <c r="AA639" s="728">
        <v>41480</v>
      </c>
      <c r="AB639" s="727">
        <v>3956.02</v>
      </c>
      <c r="AD639" s="728">
        <v>41439</v>
      </c>
      <c r="AE639" s="727">
        <v>12686.52</v>
      </c>
      <c r="AS639" s="728">
        <v>41876</v>
      </c>
      <c r="AT639" s="727">
        <v>1276.8399999999999</v>
      </c>
      <c r="AV639" s="728">
        <v>41871</v>
      </c>
      <c r="AW639" s="727">
        <v>100.28</v>
      </c>
      <c r="BL639" s="728"/>
      <c r="BM639" s="728"/>
      <c r="BN639" s="728"/>
      <c r="BO639" s="728"/>
      <c r="BP639" s="728"/>
      <c r="BS639" s="728"/>
      <c r="BV639" s="728"/>
      <c r="BY639" s="728"/>
      <c r="CB639" s="728"/>
      <c r="CE639" s="728"/>
      <c r="CH639" s="728"/>
      <c r="CK639" s="728"/>
      <c r="CO639" s="728"/>
      <c r="CV639" s="728"/>
      <c r="CY639" s="728"/>
      <c r="DB639" s="728"/>
      <c r="DE639" s="728"/>
      <c r="DH639" s="728"/>
      <c r="DK639" s="728"/>
      <c r="DN639" s="728"/>
      <c r="DQ639" s="728"/>
      <c r="DT639" s="728"/>
      <c r="DW639" s="728"/>
      <c r="DZ639" s="728"/>
      <c r="EC639" s="728"/>
      <c r="EF639" s="728"/>
      <c r="EI639" s="728"/>
    </row>
    <row r="640" spans="5:139">
      <c r="E640" s="728">
        <v>41872</v>
      </c>
      <c r="F640" s="727">
        <v>2.2629999999999999</v>
      </c>
      <c r="H640" s="728">
        <v>41876</v>
      </c>
      <c r="I640" s="727">
        <v>2.577</v>
      </c>
      <c r="K640" s="728">
        <v>41876</v>
      </c>
      <c r="L640" s="727">
        <v>3.0920000000000001</v>
      </c>
      <c r="O640" s="728">
        <v>41842</v>
      </c>
      <c r="P640" s="727">
        <v>2411.61</v>
      </c>
      <c r="R640" s="728">
        <v>41845</v>
      </c>
      <c r="S640" s="727">
        <v>16960.57</v>
      </c>
      <c r="U640" s="728">
        <v>41467</v>
      </c>
      <c r="V640" s="727">
        <v>8212.77</v>
      </c>
      <c r="X640" s="728">
        <v>41467</v>
      </c>
      <c r="Y640" s="727">
        <v>15430.57</v>
      </c>
      <c r="AA640" s="728">
        <v>41479</v>
      </c>
      <c r="AB640" s="727">
        <v>3962.75</v>
      </c>
      <c r="AD640" s="728">
        <v>41438</v>
      </c>
      <c r="AE640" s="727">
        <v>12445.38</v>
      </c>
      <c r="AS640" s="728">
        <v>41873</v>
      </c>
      <c r="AT640" s="727">
        <v>1281.0999999999999</v>
      </c>
      <c r="AV640" s="728">
        <v>41870</v>
      </c>
      <c r="AW640" s="727">
        <v>100.51</v>
      </c>
      <c r="BL640" s="728"/>
      <c r="BM640" s="728"/>
      <c r="BN640" s="728"/>
      <c r="BO640" s="728"/>
      <c r="BP640" s="728"/>
      <c r="BS640" s="728"/>
      <c r="BV640" s="728"/>
      <c r="BY640" s="728"/>
      <c r="CB640" s="728"/>
      <c r="CE640" s="728"/>
      <c r="CH640" s="728"/>
      <c r="CK640" s="728"/>
      <c r="CO640" s="728"/>
      <c r="CV640" s="728"/>
      <c r="CY640" s="728"/>
      <c r="DB640" s="728"/>
      <c r="DE640" s="728"/>
      <c r="DH640" s="728"/>
      <c r="DK640" s="728"/>
      <c r="DN640" s="728"/>
      <c r="DQ640" s="728"/>
      <c r="DT640" s="728"/>
      <c r="DW640" s="728"/>
      <c r="DZ640" s="728"/>
      <c r="EC640" s="728"/>
      <c r="EF640" s="728"/>
      <c r="EI640" s="728"/>
    </row>
    <row r="641" spans="5:139">
      <c r="E641" s="728">
        <v>41871</v>
      </c>
      <c r="F641" s="727">
        <v>2.2810000000000001</v>
      </c>
      <c r="H641" s="728">
        <v>41873</v>
      </c>
      <c r="I641" s="727">
        <v>2.649</v>
      </c>
      <c r="K641" s="728">
        <v>41873</v>
      </c>
      <c r="L641" s="727">
        <v>3.153</v>
      </c>
      <c r="O641" s="728">
        <v>41841</v>
      </c>
      <c r="P641" s="727">
        <v>2390.31</v>
      </c>
      <c r="R641" s="728">
        <v>41844</v>
      </c>
      <c r="S641" s="727">
        <v>17083.8</v>
      </c>
      <c r="U641" s="728">
        <v>41466</v>
      </c>
      <c r="V641" s="727">
        <v>8158.8</v>
      </c>
      <c r="X641" s="728">
        <v>41466</v>
      </c>
      <c r="Y641" s="727">
        <v>15677.3</v>
      </c>
      <c r="AA641" s="728">
        <v>41478</v>
      </c>
      <c r="AB641" s="727">
        <v>3923.09</v>
      </c>
      <c r="AD641" s="728">
        <v>41437</v>
      </c>
      <c r="AE641" s="727">
        <v>13289.32</v>
      </c>
      <c r="AS641" s="728">
        <v>41872</v>
      </c>
      <c r="AT641" s="727">
        <v>1276.78</v>
      </c>
      <c r="AV641" s="728">
        <v>41869</v>
      </c>
      <c r="AW641" s="727">
        <v>100.49</v>
      </c>
      <c r="BL641" s="728"/>
      <c r="BM641" s="728"/>
      <c r="BN641" s="728"/>
      <c r="BO641" s="728"/>
      <c r="BP641" s="728"/>
      <c r="BS641" s="728"/>
      <c r="BV641" s="728"/>
      <c r="BY641" s="728"/>
      <c r="CB641" s="728"/>
      <c r="CE641" s="728"/>
      <c r="CH641" s="728"/>
      <c r="CK641" s="728"/>
      <c r="CO641" s="728"/>
      <c r="CV641" s="728"/>
      <c r="CY641" s="728"/>
      <c r="DB641" s="728"/>
      <c r="DE641" s="728"/>
      <c r="DH641" s="728"/>
      <c r="DK641" s="728"/>
      <c r="DN641" s="728"/>
      <c r="DQ641" s="728"/>
      <c r="DT641" s="728"/>
      <c r="DW641" s="728"/>
      <c r="DZ641" s="728"/>
      <c r="EC641" s="728"/>
      <c r="EF641" s="728"/>
      <c r="EI641" s="728"/>
    </row>
    <row r="642" spans="5:139">
      <c r="E642" s="728">
        <v>41870</v>
      </c>
      <c r="F642" s="727">
        <v>2.2669999999999999</v>
      </c>
      <c r="H642" s="728">
        <v>41872</v>
      </c>
      <c r="I642" s="727">
        <v>2.625</v>
      </c>
      <c r="K642" s="728">
        <v>41872</v>
      </c>
      <c r="L642" s="727">
        <v>3.15</v>
      </c>
      <c r="O642" s="728">
        <v>41838</v>
      </c>
      <c r="P642" s="727">
        <v>2393.9499999999998</v>
      </c>
      <c r="R642" s="728">
        <v>41843</v>
      </c>
      <c r="S642" s="727">
        <v>17086.63</v>
      </c>
      <c r="U642" s="728">
        <v>41465</v>
      </c>
      <c r="V642" s="727">
        <v>8066.48</v>
      </c>
      <c r="X642" s="728">
        <v>41465</v>
      </c>
      <c r="Y642" s="727">
        <v>15677.26</v>
      </c>
      <c r="AA642" s="728">
        <v>41477</v>
      </c>
      <c r="AB642" s="727">
        <v>3939.92</v>
      </c>
      <c r="AD642" s="728">
        <v>41436</v>
      </c>
      <c r="AE642" s="727">
        <v>13317.62</v>
      </c>
      <c r="AS642" s="728">
        <v>41871</v>
      </c>
      <c r="AT642" s="727">
        <v>1291.94</v>
      </c>
      <c r="AV642" s="728">
        <v>41866</v>
      </c>
      <c r="AW642" s="727">
        <v>100.8</v>
      </c>
      <c r="BL642" s="728"/>
      <c r="BM642" s="728"/>
      <c r="BN642" s="728"/>
      <c r="BO642" s="728"/>
      <c r="BP642" s="728"/>
      <c r="BS642" s="728"/>
      <c r="BV642" s="728"/>
      <c r="BY642" s="728"/>
      <c r="CB642" s="728"/>
      <c r="CE642" s="728"/>
      <c r="CH642" s="728"/>
      <c r="CK642" s="728"/>
      <c r="CO642" s="728"/>
      <c r="CV642" s="728"/>
      <c r="CY642" s="728"/>
      <c r="DB642" s="728"/>
      <c r="DE642" s="728"/>
      <c r="DH642" s="728"/>
      <c r="DK642" s="728"/>
      <c r="DN642" s="728"/>
      <c r="DQ642" s="728"/>
      <c r="DT642" s="728"/>
      <c r="DW642" s="728"/>
      <c r="DZ642" s="728"/>
      <c r="EC642" s="728"/>
      <c r="EF642" s="728"/>
      <c r="EI642" s="728"/>
    </row>
    <row r="643" spans="5:139">
      <c r="E643" s="728">
        <v>41869</v>
      </c>
      <c r="F643" s="727">
        <v>2.2829999999999999</v>
      </c>
      <c r="H643" s="728">
        <v>41871</v>
      </c>
      <c r="I643" s="727">
        <v>2.6509999999999998</v>
      </c>
      <c r="K643" s="728">
        <v>41871</v>
      </c>
      <c r="L643" s="727">
        <v>3.1360000000000001</v>
      </c>
      <c r="O643" s="728">
        <v>41837</v>
      </c>
      <c r="P643" s="727">
        <v>2403.13</v>
      </c>
      <c r="R643" s="728">
        <v>41842</v>
      </c>
      <c r="S643" s="727">
        <v>17113.54</v>
      </c>
      <c r="U643" s="728">
        <v>41464</v>
      </c>
      <c r="V643" s="727">
        <v>8057.75</v>
      </c>
      <c r="X643" s="728">
        <v>41464</v>
      </c>
      <c r="Y643" s="727">
        <v>15790.55</v>
      </c>
      <c r="AA643" s="728">
        <v>41474</v>
      </c>
      <c r="AB643" s="727">
        <v>3925.32</v>
      </c>
      <c r="AD643" s="728">
        <v>41435</v>
      </c>
      <c r="AE643" s="727">
        <v>13514.2</v>
      </c>
      <c r="AS643" s="728">
        <v>41870</v>
      </c>
      <c r="AT643" s="727">
        <v>1295.73</v>
      </c>
      <c r="AV643" s="728">
        <v>41865</v>
      </c>
      <c r="AW643" s="727">
        <v>100.19</v>
      </c>
      <c r="BL643" s="728"/>
      <c r="BM643" s="728"/>
      <c r="BN643" s="728"/>
      <c r="BO643" s="728"/>
      <c r="BP643" s="728"/>
      <c r="BS643" s="728"/>
      <c r="BV643" s="728"/>
      <c r="BY643" s="728"/>
      <c r="CB643" s="728"/>
      <c r="CE643" s="728"/>
      <c r="CH643" s="728"/>
      <c r="CK643" s="728"/>
      <c r="CO643" s="728"/>
      <c r="CV643" s="728"/>
      <c r="CY643" s="728"/>
      <c r="DB643" s="728"/>
      <c r="DE643" s="728"/>
      <c r="DH643" s="728"/>
      <c r="DK643" s="728"/>
      <c r="DN643" s="728"/>
      <c r="DQ643" s="728"/>
      <c r="DT643" s="728"/>
      <c r="DW643" s="728"/>
      <c r="DZ643" s="728"/>
      <c r="EC643" s="728"/>
      <c r="EF643" s="728"/>
      <c r="EI643" s="728"/>
    </row>
    <row r="644" spans="5:139">
      <c r="E644" s="728">
        <v>41866</v>
      </c>
      <c r="F644" s="727">
        <v>2.2850000000000001</v>
      </c>
      <c r="H644" s="728">
        <v>41870</v>
      </c>
      <c r="I644" s="727">
        <v>2.6259999999999999</v>
      </c>
      <c r="K644" s="728">
        <v>41870</v>
      </c>
      <c r="L644" s="727">
        <v>3.113</v>
      </c>
      <c r="O644" s="728">
        <v>41836</v>
      </c>
      <c r="P644" s="727">
        <v>2397</v>
      </c>
      <c r="R644" s="728">
        <v>41841</v>
      </c>
      <c r="S644" s="727">
        <v>17051.73</v>
      </c>
      <c r="U644" s="728">
        <v>41463</v>
      </c>
      <c r="V644" s="727">
        <v>7968.54</v>
      </c>
      <c r="X644" s="728">
        <v>41463</v>
      </c>
      <c r="Y644" s="727">
        <v>15799.62</v>
      </c>
      <c r="AA644" s="728">
        <v>41473</v>
      </c>
      <c r="AB644" s="727">
        <v>3927.79</v>
      </c>
      <c r="AD644" s="728">
        <v>41432</v>
      </c>
      <c r="AE644" s="727">
        <v>12877.53</v>
      </c>
      <c r="AS644" s="728">
        <v>41869</v>
      </c>
      <c r="AT644" s="727">
        <v>1298.4000000000001</v>
      </c>
      <c r="AV644" s="728">
        <v>41864</v>
      </c>
      <c r="AW644" s="727">
        <v>101.31</v>
      </c>
      <c r="BL644" s="728"/>
      <c r="BM644" s="728"/>
      <c r="BN644" s="728"/>
      <c r="BO644" s="728"/>
      <c r="BP644" s="728"/>
      <c r="BS644" s="728"/>
      <c r="BV644" s="728"/>
      <c r="BY644" s="728"/>
      <c r="CB644" s="728"/>
      <c r="CE644" s="728"/>
      <c r="CH644" s="728"/>
      <c r="CK644" s="728"/>
      <c r="CO644" s="728"/>
      <c r="CV644" s="728"/>
      <c r="CY644" s="728"/>
      <c r="DB644" s="728"/>
      <c r="DE644" s="728"/>
      <c r="DH644" s="728"/>
      <c r="DK644" s="728"/>
      <c r="DN644" s="728"/>
      <c r="DQ644" s="728"/>
      <c r="DT644" s="728"/>
      <c r="DW644" s="728"/>
      <c r="DZ644" s="728"/>
      <c r="EC644" s="728"/>
      <c r="EF644" s="728"/>
      <c r="EI644" s="728"/>
    </row>
    <row r="645" spans="5:139">
      <c r="E645" s="728">
        <v>41865</v>
      </c>
      <c r="F645" s="727">
        <v>2.2850000000000001</v>
      </c>
      <c r="H645" s="728">
        <v>41869</v>
      </c>
      <c r="I645" s="727">
        <v>2.6539999999999999</v>
      </c>
      <c r="K645" s="728">
        <v>41869</v>
      </c>
      <c r="L645" s="727">
        <v>3.1230000000000002</v>
      </c>
      <c r="O645" s="728">
        <v>41835</v>
      </c>
      <c r="P645" s="727">
        <v>2388.34</v>
      </c>
      <c r="R645" s="728">
        <v>41838</v>
      </c>
      <c r="S645" s="727">
        <v>17100.18</v>
      </c>
      <c r="U645" s="728">
        <v>41460</v>
      </c>
      <c r="V645" s="727">
        <v>7806</v>
      </c>
      <c r="X645" s="728">
        <v>41460</v>
      </c>
      <c r="Y645" s="727">
        <v>15533.69</v>
      </c>
      <c r="AA645" s="728">
        <v>41472</v>
      </c>
      <c r="AB645" s="727">
        <v>3872.02</v>
      </c>
      <c r="AD645" s="728">
        <v>41431</v>
      </c>
      <c r="AE645" s="727">
        <v>12904.02</v>
      </c>
      <c r="AS645" s="728">
        <v>41866</v>
      </c>
      <c r="AT645" s="727">
        <v>1304.7</v>
      </c>
      <c r="AV645" s="728">
        <v>41863</v>
      </c>
      <c r="AW645" s="727">
        <v>100.55</v>
      </c>
      <c r="BL645" s="728"/>
      <c r="BM645" s="728"/>
      <c r="BN645" s="728"/>
      <c r="BO645" s="728"/>
      <c r="BP645" s="728"/>
      <c r="BS645" s="728"/>
      <c r="BV645" s="728"/>
      <c r="BY645" s="728"/>
      <c r="CB645" s="728"/>
      <c r="CE645" s="728"/>
      <c r="CH645" s="728"/>
      <c r="CK645" s="728"/>
      <c r="CO645" s="728"/>
      <c r="CV645" s="728"/>
      <c r="CY645" s="728"/>
      <c r="DB645" s="728"/>
      <c r="DE645" s="728"/>
      <c r="DH645" s="728"/>
      <c r="DK645" s="728"/>
      <c r="DN645" s="728"/>
      <c r="DQ645" s="728"/>
      <c r="DT645" s="728"/>
      <c r="DW645" s="728"/>
      <c r="DZ645" s="728"/>
      <c r="EC645" s="728"/>
      <c r="EF645" s="728"/>
      <c r="EI645" s="728"/>
    </row>
    <row r="646" spans="5:139">
      <c r="E646" s="728">
        <v>41864</v>
      </c>
      <c r="F646" s="727">
        <v>2.298</v>
      </c>
      <c r="H646" s="728">
        <v>41866</v>
      </c>
      <c r="I646" s="727">
        <v>2.6949999999999998</v>
      </c>
      <c r="K646" s="728">
        <v>41866</v>
      </c>
      <c r="L646" s="727">
        <v>3.2</v>
      </c>
      <c r="O646" s="728">
        <v>41834</v>
      </c>
      <c r="P646" s="727">
        <v>2380.36</v>
      </c>
      <c r="R646" s="728">
        <v>41837</v>
      </c>
      <c r="S646" s="727">
        <v>16976.810000000001</v>
      </c>
      <c r="U646" s="728">
        <v>41459</v>
      </c>
      <c r="V646" s="727">
        <v>7994.31</v>
      </c>
      <c r="X646" s="728">
        <v>41459</v>
      </c>
      <c r="Y646" s="727">
        <v>15808.15</v>
      </c>
      <c r="AA646" s="728">
        <v>41471</v>
      </c>
      <c r="AB646" s="727">
        <v>3851.03</v>
      </c>
      <c r="AD646" s="728">
        <v>41430</v>
      </c>
      <c r="AE646" s="727">
        <v>13014.87</v>
      </c>
      <c r="AS646" s="728">
        <v>41865</v>
      </c>
      <c r="AT646" s="727">
        <v>1313.52</v>
      </c>
      <c r="AV646" s="728">
        <v>41862</v>
      </c>
      <c r="AW646" s="727">
        <v>100.93</v>
      </c>
      <c r="BL646" s="728"/>
      <c r="BM646" s="728"/>
      <c r="BN646" s="728"/>
      <c r="BO646" s="728"/>
      <c r="BP646" s="728"/>
      <c r="BS646" s="728"/>
      <c r="BV646" s="728"/>
      <c r="BY646" s="728"/>
      <c r="CB646" s="728"/>
      <c r="CE646" s="728"/>
      <c r="CH646" s="728"/>
      <c r="CK646" s="728"/>
      <c r="CO646" s="728"/>
      <c r="CV646" s="728"/>
      <c r="CY646" s="728"/>
      <c r="DB646" s="728"/>
      <c r="DE646" s="728"/>
      <c r="DH646" s="728"/>
      <c r="DK646" s="728"/>
      <c r="DN646" s="728"/>
      <c r="DQ646" s="728"/>
      <c r="DT646" s="728"/>
      <c r="DW646" s="728"/>
      <c r="DZ646" s="728"/>
      <c r="EC646" s="728"/>
      <c r="EF646" s="728"/>
      <c r="EI646" s="728"/>
    </row>
    <row r="647" spans="5:139">
      <c r="E647" s="728">
        <v>41863</v>
      </c>
      <c r="F647" s="727">
        <v>2.335</v>
      </c>
      <c r="H647" s="728">
        <v>41865</v>
      </c>
      <c r="I647" s="727">
        <v>2.6879999999999997</v>
      </c>
      <c r="K647" s="728">
        <v>41865</v>
      </c>
      <c r="L647" s="727">
        <v>3.194</v>
      </c>
      <c r="O647" s="728">
        <v>41831</v>
      </c>
      <c r="P647" s="727">
        <v>2372.0500000000002</v>
      </c>
      <c r="R647" s="728">
        <v>41836</v>
      </c>
      <c r="S647" s="727">
        <v>17138.2</v>
      </c>
      <c r="U647" s="728">
        <v>41458</v>
      </c>
      <c r="V647" s="727">
        <v>7829.32</v>
      </c>
      <c r="X647" s="728">
        <v>41458</v>
      </c>
      <c r="Y647" s="727">
        <v>15282.81</v>
      </c>
      <c r="AA647" s="728">
        <v>41470</v>
      </c>
      <c r="AB647" s="727">
        <v>3878.58</v>
      </c>
      <c r="AD647" s="728">
        <v>41429</v>
      </c>
      <c r="AE647" s="727">
        <v>13533.76</v>
      </c>
      <c r="AS647" s="728">
        <v>41864</v>
      </c>
      <c r="AT647" s="727">
        <v>1312.92</v>
      </c>
      <c r="AV647" s="728">
        <v>41859</v>
      </c>
      <c r="AW647" s="727">
        <v>100.9</v>
      </c>
      <c r="BL647" s="728"/>
      <c r="BM647" s="728"/>
      <c r="BN647" s="728"/>
      <c r="BO647" s="728"/>
      <c r="BP647" s="728"/>
      <c r="BS647" s="728"/>
      <c r="BV647" s="728"/>
      <c r="BY647" s="728"/>
      <c r="CB647" s="728"/>
      <c r="CE647" s="728"/>
      <c r="CH647" s="728"/>
      <c r="CK647" s="728"/>
      <c r="CO647" s="728"/>
      <c r="CV647" s="728"/>
      <c r="CY647" s="728"/>
      <c r="DB647" s="728"/>
      <c r="DE647" s="728"/>
      <c r="DH647" s="728"/>
      <c r="DK647" s="728"/>
      <c r="DN647" s="728"/>
      <c r="DQ647" s="728"/>
      <c r="DT647" s="728"/>
      <c r="DW647" s="728"/>
      <c r="DZ647" s="728"/>
      <c r="EC647" s="728"/>
      <c r="EF647" s="728"/>
      <c r="EI647" s="728"/>
    </row>
    <row r="648" spans="5:139">
      <c r="E648" s="728">
        <v>41862</v>
      </c>
      <c r="F648" s="727">
        <v>2.3340000000000001</v>
      </c>
      <c r="H648" s="728">
        <v>41864</v>
      </c>
      <c r="I648" s="727">
        <v>2.7789999999999999</v>
      </c>
      <c r="K648" s="728">
        <v>41864</v>
      </c>
      <c r="L648" s="727">
        <v>3.2989999999999999</v>
      </c>
      <c r="O648" s="728">
        <v>41830</v>
      </c>
      <c r="P648" s="727">
        <v>2341.1799999999998</v>
      </c>
      <c r="R648" s="728">
        <v>41835</v>
      </c>
      <c r="S648" s="727">
        <v>17060.68</v>
      </c>
      <c r="U648" s="728">
        <v>41457</v>
      </c>
      <c r="V648" s="727">
        <v>7910.77</v>
      </c>
      <c r="X648" s="728">
        <v>41457</v>
      </c>
      <c r="Y648" s="727">
        <v>15365.71</v>
      </c>
      <c r="AA648" s="728">
        <v>41467</v>
      </c>
      <c r="AB648" s="727">
        <v>3855.09</v>
      </c>
      <c r="AD648" s="728">
        <v>41428</v>
      </c>
      <c r="AE648" s="727">
        <v>13261.82</v>
      </c>
      <c r="AS648" s="728">
        <v>41863</v>
      </c>
      <c r="AT648" s="727">
        <v>1309.51</v>
      </c>
      <c r="AV648" s="728">
        <v>41858</v>
      </c>
      <c r="AW648" s="727">
        <v>101.53</v>
      </c>
      <c r="BL648" s="728"/>
      <c r="BM648" s="728"/>
      <c r="BN648" s="728"/>
      <c r="BO648" s="728"/>
      <c r="BP648" s="728"/>
      <c r="BS648" s="728"/>
      <c r="BV648" s="728"/>
      <c r="BY648" s="728"/>
      <c r="CB648" s="728"/>
      <c r="CE648" s="728"/>
      <c r="CH648" s="728"/>
      <c r="CK648" s="728"/>
      <c r="CO648" s="728"/>
      <c r="CV648" s="728"/>
      <c r="CY648" s="728"/>
      <c r="DB648" s="728"/>
      <c r="DE648" s="728"/>
      <c r="DH648" s="728"/>
      <c r="DK648" s="728"/>
      <c r="DN648" s="728"/>
      <c r="DQ648" s="728"/>
      <c r="DT648" s="728"/>
      <c r="DW648" s="728"/>
      <c r="DZ648" s="728"/>
      <c r="EC648" s="728"/>
      <c r="EF648" s="728"/>
      <c r="EI648" s="728"/>
    </row>
    <row r="649" spans="5:139">
      <c r="E649" s="728">
        <v>41859</v>
      </c>
      <c r="F649" s="727">
        <v>2.367</v>
      </c>
      <c r="H649" s="728">
        <v>41863</v>
      </c>
      <c r="I649" s="727">
        <v>2.8479999999999999</v>
      </c>
      <c r="K649" s="728">
        <v>41863</v>
      </c>
      <c r="L649" s="727">
        <v>3.355</v>
      </c>
      <c r="O649" s="728">
        <v>41829</v>
      </c>
      <c r="P649" s="727">
        <v>2343.39</v>
      </c>
      <c r="R649" s="728">
        <v>41834</v>
      </c>
      <c r="S649" s="727">
        <v>17055.419999999998</v>
      </c>
      <c r="U649" s="728">
        <v>41456</v>
      </c>
      <c r="V649" s="727">
        <v>7983.92</v>
      </c>
      <c r="X649" s="728">
        <v>41456</v>
      </c>
      <c r="Y649" s="727">
        <v>15459.57</v>
      </c>
      <c r="AA649" s="728">
        <v>41466</v>
      </c>
      <c r="AB649" s="727">
        <v>3868.98</v>
      </c>
      <c r="AD649" s="728">
        <v>41425</v>
      </c>
      <c r="AE649" s="727">
        <v>13774.54</v>
      </c>
      <c r="AS649" s="728">
        <v>41862</v>
      </c>
      <c r="AT649" s="727">
        <v>1308.48</v>
      </c>
      <c r="AV649" s="728">
        <v>41857</v>
      </c>
      <c r="AW649" s="727">
        <v>100.93</v>
      </c>
      <c r="BL649" s="728"/>
      <c r="BM649" s="728"/>
      <c r="BN649" s="728"/>
      <c r="BO649" s="728"/>
      <c r="BP649" s="728"/>
      <c r="BS649" s="728"/>
      <c r="BV649" s="728"/>
      <c r="BY649" s="728"/>
      <c r="CB649" s="728"/>
      <c r="CE649" s="728"/>
      <c r="CH649" s="728"/>
      <c r="CK649" s="728"/>
      <c r="CO649" s="728"/>
      <c r="CV649" s="728"/>
      <c r="CY649" s="728"/>
      <c r="DB649" s="728"/>
      <c r="DE649" s="728"/>
      <c r="DH649" s="728"/>
      <c r="DK649" s="728"/>
      <c r="DN649" s="728"/>
      <c r="DQ649" s="728"/>
      <c r="DT649" s="728"/>
      <c r="DW649" s="728"/>
      <c r="DZ649" s="728"/>
      <c r="EC649" s="728"/>
      <c r="EF649" s="728"/>
      <c r="EI649" s="728"/>
    </row>
    <row r="650" spans="5:139">
      <c r="E650" s="728">
        <v>41858</v>
      </c>
      <c r="F650" s="727">
        <v>2.399</v>
      </c>
      <c r="H650" s="728">
        <v>41862</v>
      </c>
      <c r="I650" s="727">
        <v>2.8340000000000001</v>
      </c>
      <c r="K650" s="728">
        <v>41862</v>
      </c>
      <c r="L650" s="727">
        <v>3.3380000000000001</v>
      </c>
      <c r="O650" s="728">
        <v>41828</v>
      </c>
      <c r="P650" s="727">
        <v>2360.91</v>
      </c>
      <c r="R650" s="728">
        <v>41831</v>
      </c>
      <c r="S650" s="727">
        <v>16943.810000000001</v>
      </c>
      <c r="U650" s="728">
        <v>41453</v>
      </c>
      <c r="V650" s="727">
        <v>7959.22</v>
      </c>
      <c r="X650" s="728">
        <v>41453</v>
      </c>
      <c r="Y650" s="727">
        <v>15239.28</v>
      </c>
      <c r="AA650" s="728">
        <v>41465</v>
      </c>
      <c r="AB650" s="727">
        <v>3840.53</v>
      </c>
      <c r="AD650" s="728">
        <v>41424</v>
      </c>
      <c r="AE650" s="727">
        <v>13589.03</v>
      </c>
      <c r="AS650" s="728">
        <v>41859</v>
      </c>
      <c r="AT650" s="727">
        <v>1309.58</v>
      </c>
      <c r="AV650" s="728">
        <v>41856</v>
      </c>
      <c r="AW650" s="727">
        <v>100.78</v>
      </c>
      <c r="BL650" s="728"/>
      <c r="BM650" s="728"/>
      <c r="BN650" s="728"/>
      <c r="BO650" s="728"/>
      <c r="BP650" s="728"/>
      <c r="BS650" s="728"/>
      <c r="BV650" s="728"/>
      <c r="BY650" s="728"/>
      <c r="CB650" s="728"/>
      <c r="CE650" s="728"/>
      <c r="CH650" s="728"/>
      <c r="CK650" s="728"/>
      <c r="CO650" s="728"/>
      <c r="CV650" s="728"/>
      <c r="CY650" s="728"/>
      <c r="DB650" s="728"/>
      <c r="DE650" s="728"/>
      <c r="DH650" s="728"/>
      <c r="DK650" s="728"/>
      <c r="DN650" s="728"/>
      <c r="DQ650" s="728"/>
      <c r="DT650" s="728"/>
      <c r="DW650" s="728"/>
      <c r="DZ650" s="728"/>
      <c r="EC650" s="728"/>
      <c r="EF650" s="728"/>
      <c r="EI650" s="728"/>
    </row>
    <row r="651" spans="5:139">
      <c r="E651" s="728">
        <v>41857</v>
      </c>
      <c r="F651" s="727">
        <v>2.4300000000000002</v>
      </c>
      <c r="H651" s="728">
        <v>41859</v>
      </c>
      <c r="I651" s="727">
        <v>2.8689999999999998</v>
      </c>
      <c r="K651" s="728">
        <v>41859</v>
      </c>
      <c r="L651" s="727">
        <v>3.387</v>
      </c>
      <c r="O651" s="728">
        <v>41827</v>
      </c>
      <c r="P651" s="727">
        <v>2378.88</v>
      </c>
      <c r="R651" s="728">
        <v>41830</v>
      </c>
      <c r="S651" s="727">
        <v>16915.07</v>
      </c>
      <c r="U651" s="728">
        <v>41452</v>
      </c>
      <c r="V651" s="727">
        <v>7990.75</v>
      </c>
      <c r="X651" s="728">
        <v>41452</v>
      </c>
      <c r="Y651" s="727">
        <v>15430.47</v>
      </c>
      <c r="AA651" s="728">
        <v>41464</v>
      </c>
      <c r="AB651" s="727">
        <v>3843.56</v>
      </c>
      <c r="AD651" s="728">
        <v>41423</v>
      </c>
      <c r="AE651" s="727">
        <v>14326.46</v>
      </c>
      <c r="AS651" s="728">
        <v>41858</v>
      </c>
      <c r="AT651" s="727">
        <v>1312.63</v>
      </c>
      <c r="AV651" s="728">
        <v>41855</v>
      </c>
      <c r="AW651" s="727">
        <v>101.02</v>
      </c>
      <c r="BL651" s="728"/>
      <c r="BM651" s="728"/>
      <c r="BN651" s="728"/>
      <c r="BO651" s="728"/>
      <c r="BP651" s="728"/>
      <c r="BS651" s="728"/>
      <c r="BV651" s="728"/>
      <c r="BY651" s="728"/>
      <c r="CB651" s="728"/>
      <c r="CE651" s="728"/>
      <c r="CH651" s="728"/>
      <c r="CK651" s="728"/>
      <c r="CO651" s="728"/>
      <c r="CV651" s="728"/>
      <c r="CY651" s="728"/>
      <c r="DB651" s="728"/>
      <c r="DE651" s="728"/>
      <c r="DH651" s="728"/>
      <c r="DK651" s="728"/>
      <c r="DN651" s="728"/>
      <c r="DQ651" s="728"/>
      <c r="DT651" s="728"/>
      <c r="DW651" s="728"/>
      <c r="DZ651" s="728"/>
      <c r="EC651" s="728"/>
      <c r="EF651" s="728"/>
      <c r="EI651" s="728"/>
    </row>
    <row r="652" spans="5:139">
      <c r="E652" s="728">
        <v>41856</v>
      </c>
      <c r="F652" s="727">
        <v>2.4649999999999999</v>
      </c>
      <c r="H652" s="728">
        <v>41858</v>
      </c>
      <c r="I652" s="727">
        <v>2.9119999999999999</v>
      </c>
      <c r="K652" s="728">
        <v>41858</v>
      </c>
      <c r="L652" s="727">
        <v>3.3820000000000001</v>
      </c>
      <c r="O652" s="728">
        <v>41824</v>
      </c>
      <c r="P652" s="727">
        <v>2363</v>
      </c>
      <c r="R652" s="728">
        <v>41829</v>
      </c>
      <c r="S652" s="727">
        <v>16985.61</v>
      </c>
      <c r="U652" s="728">
        <v>41451</v>
      </c>
      <c r="V652" s="727">
        <v>7940.99</v>
      </c>
      <c r="X652" s="728">
        <v>41451</v>
      </c>
      <c r="Y652" s="727">
        <v>15362.88</v>
      </c>
      <c r="AA652" s="728">
        <v>41463</v>
      </c>
      <c r="AB652" s="727">
        <v>3823.83</v>
      </c>
      <c r="AD652" s="728">
        <v>41422</v>
      </c>
      <c r="AE652" s="727">
        <v>14311.98</v>
      </c>
      <c r="AS652" s="728">
        <v>41857</v>
      </c>
      <c r="AT652" s="727">
        <v>1305.9000000000001</v>
      </c>
      <c r="AV652" s="728">
        <v>41852</v>
      </c>
      <c r="AW652" s="727">
        <v>101.16</v>
      </c>
      <c r="BL652" s="728"/>
      <c r="BM652" s="728"/>
      <c r="BN652" s="728"/>
      <c r="BO652" s="728"/>
      <c r="BP652" s="728"/>
      <c r="BS652" s="728"/>
      <c r="BV652" s="728"/>
      <c r="BY652" s="728"/>
      <c r="CB652" s="728"/>
      <c r="CE652" s="728"/>
      <c r="CH652" s="728"/>
      <c r="CK652" s="728"/>
      <c r="CO652" s="728"/>
      <c r="CV652" s="728"/>
      <c r="CY652" s="728"/>
      <c r="DB652" s="728"/>
      <c r="DE652" s="728"/>
      <c r="DH652" s="728"/>
      <c r="DK652" s="728"/>
      <c r="DN652" s="728"/>
      <c r="DQ652" s="728"/>
      <c r="DT652" s="728"/>
      <c r="DW652" s="728"/>
      <c r="DZ652" s="728"/>
      <c r="EC652" s="728"/>
      <c r="EF652" s="728"/>
      <c r="EI652" s="728"/>
    </row>
    <row r="653" spans="5:139">
      <c r="E653" s="728">
        <v>41855</v>
      </c>
      <c r="F653" s="727">
        <v>2.387</v>
      </c>
      <c r="H653" s="728">
        <v>41857</v>
      </c>
      <c r="I653" s="727">
        <v>2.984</v>
      </c>
      <c r="K653" s="728">
        <v>41857</v>
      </c>
      <c r="L653" s="727">
        <v>3.4380000000000002</v>
      </c>
      <c r="O653" s="728">
        <v>41823</v>
      </c>
      <c r="P653" s="727">
        <v>2375.52</v>
      </c>
      <c r="R653" s="728">
        <v>41828</v>
      </c>
      <c r="S653" s="727">
        <v>16906.62</v>
      </c>
      <c r="U653" s="728">
        <v>41450</v>
      </c>
      <c r="V653" s="727">
        <v>7811.3</v>
      </c>
      <c r="X653" s="728">
        <v>41450</v>
      </c>
      <c r="Y653" s="727">
        <v>15056.57</v>
      </c>
      <c r="AA653" s="728">
        <v>41460</v>
      </c>
      <c r="AB653" s="727">
        <v>3753.85</v>
      </c>
      <c r="AD653" s="728">
        <v>41421</v>
      </c>
      <c r="AE653" s="727">
        <v>14142.65</v>
      </c>
      <c r="AS653" s="728">
        <v>41856</v>
      </c>
      <c r="AT653" s="727">
        <v>1288.78</v>
      </c>
      <c r="AV653" s="728">
        <v>41851</v>
      </c>
      <c r="AW653" s="727">
        <v>100.79</v>
      </c>
      <c r="BL653" s="728"/>
      <c r="BM653" s="728"/>
      <c r="BN653" s="728"/>
      <c r="BO653" s="728"/>
      <c r="BP653" s="728"/>
      <c r="BS653" s="728"/>
      <c r="BV653" s="728"/>
      <c r="BY653" s="728"/>
      <c r="CB653" s="728"/>
      <c r="CE653" s="728"/>
      <c r="CH653" s="728"/>
      <c r="CK653" s="728"/>
      <c r="CO653" s="728"/>
      <c r="CV653" s="728"/>
      <c r="CY653" s="728"/>
      <c r="DB653" s="728"/>
      <c r="DE653" s="728"/>
      <c r="DH653" s="728"/>
      <c r="DK653" s="728"/>
      <c r="DN653" s="728"/>
      <c r="DQ653" s="728"/>
      <c r="DT653" s="728"/>
      <c r="DW653" s="728"/>
      <c r="DZ653" s="728"/>
      <c r="EC653" s="728"/>
      <c r="EF653" s="728"/>
      <c r="EI653" s="728"/>
    </row>
    <row r="654" spans="5:139">
      <c r="E654" s="728">
        <v>41852</v>
      </c>
      <c r="F654" s="727">
        <v>2.4740000000000002</v>
      </c>
      <c r="H654" s="728">
        <v>41856</v>
      </c>
      <c r="I654" s="727">
        <v>3.0129999999999999</v>
      </c>
      <c r="K654" s="728">
        <v>41856</v>
      </c>
      <c r="L654" s="727">
        <v>3.448</v>
      </c>
      <c r="O654" s="728">
        <v>41822</v>
      </c>
      <c r="P654" s="727">
        <v>2381.06</v>
      </c>
      <c r="R654" s="728">
        <v>41827</v>
      </c>
      <c r="S654" s="727">
        <v>17024.21</v>
      </c>
      <c r="U654" s="728">
        <v>41449</v>
      </c>
      <c r="V654" s="727">
        <v>7692.45</v>
      </c>
      <c r="X654" s="728">
        <v>41449</v>
      </c>
      <c r="Y654" s="727">
        <v>15112.38</v>
      </c>
      <c r="AA654" s="728">
        <v>41459</v>
      </c>
      <c r="AB654" s="727">
        <v>3809.31</v>
      </c>
      <c r="AD654" s="728">
        <v>41418</v>
      </c>
      <c r="AE654" s="727">
        <v>14612.45</v>
      </c>
      <c r="AS654" s="728">
        <v>41855</v>
      </c>
      <c r="AT654" s="727">
        <v>1288.25</v>
      </c>
      <c r="AV654" s="728">
        <v>41850</v>
      </c>
      <c r="AW654" s="727">
        <v>101.05</v>
      </c>
      <c r="BL654" s="728"/>
      <c r="BM654" s="728"/>
      <c r="BN654" s="728"/>
      <c r="BO654" s="728"/>
      <c r="BP654" s="728"/>
      <c r="BS654" s="728"/>
      <c r="BV654" s="728"/>
      <c r="BY654" s="728"/>
      <c r="CB654" s="728"/>
      <c r="CE654" s="728"/>
      <c r="CH654" s="728"/>
      <c r="CK654" s="728"/>
      <c r="CO654" s="728"/>
      <c r="CV654" s="728"/>
      <c r="CY654" s="728"/>
      <c r="DB654" s="728"/>
      <c r="DE654" s="728"/>
      <c r="DH654" s="728"/>
      <c r="DK654" s="728"/>
      <c r="DN654" s="728"/>
      <c r="DQ654" s="728"/>
      <c r="DT654" s="728"/>
      <c r="DW654" s="728"/>
      <c r="DZ654" s="728"/>
      <c r="EC654" s="728"/>
      <c r="EF654" s="728"/>
      <c r="EI654" s="728"/>
    </row>
    <row r="655" spans="5:139">
      <c r="E655" s="728">
        <v>41851</v>
      </c>
      <c r="F655" s="727">
        <v>2.4870000000000001</v>
      </c>
      <c r="H655" s="728">
        <v>41855</v>
      </c>
      <c r="I655" s="727">
        <v>2.8420000000000001</v>
      </c>
      <c r="K655" s="728">
        <v>41855</v>
      </c>
      <c r="L655" s="727">
        <v>3.306</v>
      </c>
      <c r="O655" s="728">
        <v>41821</v>
      </c>
      <c r="P655" s="727">
        <v>2404.83</v>
      </c>
      <c r="R655" s="728">
        <v>41823</v>
      </c>
      <c r="S655" s="727">
        <v>17068.259999999998</v>
      </c>
      <c r="U655" s="728">
        <v>41446</v>
      </c>
      <c r="V655" s="727">
        <v>7789.24</v>
      </c>
      <c r="X655" s="728">
        <v>41446</v>
      </c>
      <c r="Y655" s="727">
        <v>15254.82</v>
      </c>
      <c r="AA655" s="728">
        <v>41458</v>
      </c>
      <c r="AB655" s="727">
        <v>3702.01</v>
      </c>
      <c r="AD655" s="728">
        <v>41417</v>
      </c>
      <c r="AE655" s="727">
        <v>14483.98</v>
      </c>
      <c r="AS655" s="728">
        <v>41852</v>
      </c>
      <c r="AT655" s="727">
        <v>1293.75</v>
      </c>
      <c r="AV655" s="728">
        <v>41849</v>
      </c>
      <c r="AW655" s="727">
        <v>101</v>
      </c>
      <c r="BL655" s="728"/>
      <c r="BM655" s="728"/>
      <c r="BN655" s="728"/>
      <c r="BO655" s="728"/>
      <c r="BP655" s="728"/>
      <c r="BS655" s="728"/>
      <c r="BV655" s="728"/>
      <c r="BY655" s="728"/>
      <c r="CB655" s="728"/>
      <c r="CE655" s="728"/>
      <c r="CH655" s="728"/>
      <c r="CK655" s="728"/>
      <c r="CO655" s="728"/>
      <c r="CV655" s="728"/>
      <c r="CY655" s="728"/>
      <c r="DB655" s="728"/>
      <c r="DE655" s="728"/>
      <c r="DH655" s="728"/>
      <c r="DK655" s="728"/>
      <c r="DN655" s="728"/>
      <c r="DQ655" s="728"/>
      <c r="DT655" s="728"/>
      <c r="DW655" s="728"/>
      <c r="DZ655" s="728"/>
      <c r="EC655" s="728"/>
      <c r="EF655" s="728"/>
      <c r="EI655" s="728"/>
    </row>
    <row r="656" spans="5:139">
      <c r="E656" s="728">
        <v>41850</v>
      </c>
      <c r="F656" s="727">
        <v>2.46</v>
      </c>
      <c r="H656" s="728">
        <v>41852</v>
      </c>
      <c r="I656" s="727">
        <v>2.956</v>
      </c>
      <c r="K656" s="728">
        <v>41852</v>
      </c>
      <c r="L656" s="727">
        <v>3.4729999999999999</v>
      </c>
      <c r="O656" s="728">
        <v>41820</v>
      </c>
      <c r="P656" s="727">
        <v>2408.81</v>
      </c>
      <c r="R656" s="728">
        <v>41822</v>
      </c>
      <c r="S656" s="727">
        <v>16976.240000000002</v>
      </c>
      <c r="U656" s="728">
        <v>41445</v>
      </c>
      <c r="V656" s="727">
        <v>7928.48</v>
      </c>
      <c r="X656" s="728">
        <v>41445</v>
      </c>
      <c r="Y656" s="727">
        <v>15549.23</v>
      </c>
      <c r="AA656" s="728">
        <v>41457</v>
      </c>
      <c r="AB656" s="727">
        <v>3742.57</v>
      </c>
      <c r="AD656" s="728">
        <v>41416</v>
      </c>
      <c r="AE656" s="727">
        <v>15627.26</v>
      </c>
      <c r="AS656" s="728">
        <v>41851</v>
      </c>
      <c r="AT656" s="727">
        <v>1282.5899999999999</v>
      </c>
      <c r="AV656" s="728">
        <v>41848</v>
      </c>
      <c r="AW656" s="727">
        <v>100.41</v>
      </c>
      <c r="BL656" s="728"/>
      <c r="BM656" s="728"/>
      <c r="BN656" s="728"/>
      <c r="BO656" s="728"/>
      <c r="BP656" s="728"/>
      <c r="BS656" s="728"/>
      <c r="BV656" s="728"/>
      <c r="BY656" s="728"/>
      <c r="CB656" s="728"/>
      <c r="CE656" s="728"/>
      <c r="CH656" s="728"/>
      <c r="CK656" s="728"/>
      <c r="CO656" s="728"/>
      <c r="CV656" s="728"/>
      <c r="CY656" s="728"/>
      <c r="DB656" s="728"/>
      <c r="DE656" s="728"/>
      <c r="DH656" s="728"/>
      <c r="DK656" s="728"/>
      <c r="DN656" s="728"/>
      <c r="DQ656" s="728"/>
      <c r="DT656" s="728"/>
      <c r="DW656" s="728"/>
      <c r="DZ656" s="728"/>
      <c r="EC656" s="728"/>
      <c r="EF656" s="728"/>
      <c r="EI656" s="728"/>
    </row>
    <row r="657" spans="5:139">
      <c r="E657" s="728">
        <v>41849</v>
      </c>
      <c r="F657" s="727">
        <v>2.3919999999999999</v>
      </c>
      <c r="H657" s="728">
        <v>41851</v>
      </c>
      <c r="I657" s="727">
        <v>2.944</v>
      </c>
      <c r="K657" s="728">
        <v>41851</v>
      </c>
      <c r="L657" s="727">
        <v>3.403</v>
      </c>
      <c r="O657" s="728">
        <v>41817</v>
      </c>
      <c r="P657" s="727">
        <v>2399.63</v>
      </c>
      <c r="R657" s="728">
        <v>41821</v>
      </c>
      <c r="S657" s="727">
        <v>16956.07</v>
      </c>
      <c r="U657" s="728">
        <v>41444</v>
      </c>
      <c r="V657" s="727">
        <v>8197.08</v>
      </c>
      <c r="X657" s="728">
        <v>41444</v>
      </c>
      <c r="Y657" s="727">
        <v>16045.52</v>
      </c>
      <c r="AA657" s="728">
        <v>41456</v>
      </c>
      <c r="AB657" s="727">
        <v>3767.48</v>
      </c>
      <c r="AD657" s="728">
        <v>41415</v>
      </c>
      <c r="AE657" s="727">
        <v>15381.02</v>
      </c>
      <c r="AS657" s="728">
        <v>41850</v>
      </c>
      <c r="AT657" s="727">
        <v>1296.3</v>
      </c>
      <c r="AV657" s="728">
        <v>41845</v>
      </c>
      <c r="AW657" s="727">
        <v>100.91</v>
      </c>
      <c r="BL657" s="728"/>
      <c r="BM657" s="728"/>
      <c r="BN657" s="728"/>
      <c r="BO657" s="728"/>
      <c r="BP657" s="728"/>
      <c r="BS657" s="728"/>
      <c r="BV657" s="728"/>
      <c r="BY657" s="728"/>
      <c r="CB657" s="728"/>
      <c r="CE657" s="728"/>
      <c r="CH657" s="728"/>
      <c r="CK657" s="728"/>
      <c r="CO657" s="728"/>
      <c r="CV657" s="728"/>
      <c r="CY657" s="728"/>
      <c r="DB657" s="728"/>
      <c r="DE657" s="728"/>
      <c r="DH657" s="728"/>
      <c r="DK657" s="728"/>
      <c r="DN657" s="728"/>
      <c r="DQ657" s="728"/>
      <c r="DT657" s="728"/>
      <c r="DW657" s="728"/>
      <c r="DZ657" s="728"/>
      <c r="EC657" s="728"/>
      <c r="EF657" s="728"/>
      <c r="EI657" s="728"/>
    </row>
    <row r="658" spans="5:139">
      <c r="E658" s="728">
        <v>41848</v>
      </c>
      <c r="F658" s="727">
        <v>2.3940000000000001</v>
      </c>
      <c r="H658" s="728">
        <v>41850</v>
      </c>
      <c r="I658" s="727">
        <v>2.79</v>
      </c>
      <c r="K658" s="728">
        <v>41850</v>
      </c>
      <c r="L658" s="727">
        <v>3.24</v>
      </c>
      <c r="O658" s="728">
        <v>41816</v>
      </c>
      <c r="P658" s="727">
        <v>2402.8200000000002</v>
      </c>
      <c r="R658" s="728">
        <v>41820</v>
      </c>
      <c r="S658" s="727">
        <v>16826.599999999999</v>
      </c>
      <c r="U658" s="728">
        <v>41443</v>
      </c>
      <c r="V658" s="727">
        <v>8229.51</v>
      </c>
      <c r="X658" s="728">
        <v>41443</v>
      </c>
      <c r="Y658" s="727">
        <v>16197.94</v>
      </c>
      <c r="AA658" s="728">
        <v>41453</v>
      </c>
      <c r="AB658" s="727">
        <v>3738.91</v>
      </c>
      <c r="AD658" s="728">
        <v>41414</v>
      </c>
      <c r="AE658" s="727">
        <v>15360.81</v>
      </c>
      <c r="AS658" s="728">
        <v>41849</v>
      </c>
      <c r="AT658" s="727">
        <v>1299.1099999999999</v>
      </c>
      <c r="AV658" s="728">
        <v>41844</v>
      </c>
      <c r="AW658" s="727">
        <v>100.55</v>
      </c>
      <c r="BL658" s="728"/>
      <c r="BM658" s="728"/>
      <c r="BN658" s="728"/>
      <c r="BO658" s="728"/>
      <c r="BP658" s="728"/>
      <c r="BS658" s="728"/>
      <c r="BV658" s="728"/>
      <c r="BY658" s="728"/>
      <c r="CB658" s="728"/>
      <c r="CE658" s="728"/>
      <c r="CH658" s="728"/>
      <c r="CK658" s="728"/>
      <c r="CO658" s="728"/>
      <c r="CV658" s="728"/>
      <c r="CY658" s="728"/>
      <c r="DB658" s="728"/>
      <c r="DE658" s="728"/>
      <c r="DH658" s="728"/>
      <c r="DK658" s="728"/>
      <c r="DN658" s="728"/>
      <c r="DQ658" s="728"/>
      <c r="DT658" s="728"/>
      <c r="DW658" s="728"/>
      <c r="DZ658" s="728"/>
      <c r="EC658" s="728"/>
      <c r="EF658" s="728"/>
      <c r="EI658" s="728"/>
    </row>
    <row r="659" spans="5:139">
      <c r="E659" s="728">
        <v>41845</v>
      </c>
      <c r="F659" s="727">
        <v>2.4089999999999998</v>
      </c>
      <c r="H659" s="728">
        <v>41849</v>
      </c>
      <c r="I659" s="727">
        <v>2.738</v>
      </c>
      <c r="K659" s="728">
        <v>41849</v>
      </c>
      <c r="L659" s="727">
        <v>3.1760000000000002</v>
      </c>
      <c r="O659" s="728">
        <v>41815</v>
      </c>
      <c r="P659" s="727">
        <v>2421.1</v>
      </c>
      <c r="R659" s="728">
        <v>41817</v>
      </c>
      <c r="S659" s="727">
        <v>16851.84</v>
      </c>
      <c r="U659" s="728">
        <v>41442</v>
      </c>
      <c r="V659" s="727">
        <v>8215.73</v>
      </c>
      <c r="X659" s="728">
        <v>41442</v>
      </c>
      <c r="Y659" s="727">
        <v>16194.14</v>
      </c>
      <c r="AA659" s="728">
        <v>41452</v>
      </c>
      <c r="AB659" s="727">
        <v>3762.19</v>
      </c>
      <c r="AD659" s="728">
        <v>41411</v>
      </c>
      <c r="AE659" s="727">
        <v>15138.12</v>
      </c>
      <c r="AS659" s="728">
        <v>41848</v>
      </c>
      <c r="AT659" s="727">
        <v>1304.05</v>
      </c>
      <c r="AV659" s="728">
        <v>41843</v>
      </c>
      <c r="AW659" s="727">
        <v>100.79</v>
      </c>
      <c r="BL659" s="728"/>
      <c r="BM659" s="728"/>
      <c r="BN659" s="728"/>
      <c r="BO659" s="728"/>
      <c r="BP659" s="728"/>
      <c r="BS659" s="728"/>
      <c r="BV659" s="728"/>
      <c r="BY659" s="728"/>
      <c r="CB659" s="728"/>
      <c r="CE659" s="728"/>
      <c r="CH659" s="728"/>
      <c r="CK659" s="728"/>
      <c r="CO659" s="728"/>
      <c r="CV659" s="728"/>
      <c r="CY659" s="728"/>
      <c r="DB659" s="728"/>
      <c r="DE659" s="728"/>
      <c r="DH659" s="728"/>
      <c r="DK659" s="728"/>
      <c r="DN659" s="728"/>
      <c r="DQ659" s="728"/>
      <c r="DT659" s="728"/>
      <c r="DW659" s="728"/>
      <c r="DZ659" s="728"/>
      <c r="EC659" s="728"/>
      <c r="EF659" s="728"/>
      <c r="EI659" s="728"/>
    </row>
    <row r="660" spans="5:139">
      <c r="E660" s="728">
        <v>41844</v>
      </c>
      <c r="F660" s="727">
        <v>2.403</v>
      </c>
      <c r="H660" s="728">
        <v>41848</v>
      </c>
      <c r="I660" s="727">
        <v>2.77</v>
      </c>
      <c r="K660" s="728">
        <v>41848</v>
      </c>
      <c r="L660" s="727">
        <v>3.2280000000000002</v>
      </c>
      <c r="O660" s="728">
        <v>41814</v>
      </c>
      <c r="P660" s="727">
        <v>2459.77</v>
      </c>
      <c r="R660" s="728">
        <v>41816</v>
      </c>
      <c r="S660" s="727">
        <v>16846.13</v>
      </c>
      <c r="U660" s="728">
        <v>41439</v>
      </c>
      <c r="V660" s="727">
        <v>8127.96</v>
      </c>
      <c r="X660" s="728">
        <v>41439</v>
      </c>
      <c r="Y660" s="727">
        <v>16152.91</v>
      </c>
      <c r="AA660" s="728">
        <v>41451</v>
      </c>
      <c r="AB660" s="727">
        <v>3726.04</v>
      </c>
      <c r="AD660" s="728">
        <v>41410</v>
      </c>
      <c r="AE660" s="727">
        <v>15037.24</v>
      </c>
      <c r="AS660" s="728">
        <v>41845</v>
      </c>
      <c r="AT660" s="727">
        <v>1307.22</v>
      </c>
      <c r="AV660" s="728">
        <v>41842</v>
      </c>
      <c r="AW660" s="727">
        <v>99.98</v>
      </c>
      <c r="BL660" s="728"/>
      <c r="BM660" s="728"/>
      <c r="BN660" s="728"/>
      <c r="BO660" s="728"/>
      <c r="BP660" s="728"/>
      <c r="BS660" s="728"/>
      <c r="BV660" s="728"/>
      <c r="BY660" s="728"/>
      <c r="CB660" s="728"/>
      <c r="CE660" s="728"/>
      <c r="CH660" s="728"/>
      <c r="CK660" s="728"/>
      <c r="CO660" s="728"/>
      <c r="CV660" s="728"/>
      <c r="CY660" s="728"/>
      <c r="DB660" s="728"/>
      <c r="DE660" s="728"/>
      <c r="DH660" s="728"/>
      <c r="DK660" s="728"/>
      <c r="DN660" s="728"/>
      <c r="DQ660" s="728"/>
      <c r="DT660" s="728"/>
      <c r="DW660" s="728"/>
      <c r="DZ660" s="728"/>
      <c r="EC660" s="728"/>
      <c r="EF660" s="728"/>
      <c r="EI660" s="728"/>
    </row>
    <row r="661" spans="5:139">
      <c r="E661" s="728">
        <v>41843</v>
      </c>
      <c r="F661" s="727">
        <v>2.4039999999999999</v>
      </c>
      <c r="H661" s="728">
        <v>41845</v>
      </c>
      <c r="I661" s="727">
        <v>2.774</v>
      </c>
      <c r="K661" s="728">
        <v>41845</v>
      </c>
      <c r="L661" s="727">
        <v>3.2280000000000002</v>
      </c>
      <c r="O661" s="728">
        <v>41813</v>
      </c>
      <c r="P661" s="727">
        <v>2475.89</v>
      </c>
      <c r="R661" s="728">
        <v>41815</v>
      </c>
      <c r="S661" s="727">
        <v>16867.509999999998</v>
      </c>
      <c r="U661" s="728">
        <v>41438</v>
      </c>
      <c r="V661" s="727">
        <v>8095.39</v>
      </c>
      <c r="X661" s="728">
        <v>41438</v>
      </c>
      <c r="Y661" s="727">
        <v>16116.34</v>
      </c>
      <c r="AA661" s="728">
        <v>41450</v>
      </c>
      <c r="AB661" s="727">
        <v>3649.82</v>
      </c>
      <c r="AD661" s="728">
        <v>41409</v>
      </c>
      <c r="AE661" s="727">
        <v>15096.03</v>
      </c>
      <c r="AS661" s="728">
        <v>41844</v>
      </c>
      <c r="AT661" s="727">
        <v>1293.6600000000001</v>
      </c>
      <c r="AV661" s="728">
        <v>41841</v>
      </c>
      <c r="AW661" s="727">
        <v>100.74</v>
      </c>
      <c r="BL661" s="728"/>
      <c r="BM661" s="728"/>
      <c r="BN661" s="728"/>
      <c r="BO661" s="728"/>
      <c r="BP661" s="728"/>
      <c r="BS661" s="728"/>
      <c r="BV661" s="728"/>
      <c r="BY661" s="728"/>
      <c r="CB661" s="728"/>
      <c r="CE661" s="728"/>
      <c r="CH661" s="728"/>
      <c r="CK661" s="728"/>
      <c r="CO661" s="728"/>
      <c r="CV661" s="728"/>
      <c r="CY661" s="728"/>
      <c r="DB661" s="728"/>
      <c r="DE661" s="728"/>
      <c r="DH661" s="728"/>
      <c r="DK661" s="728"/>
      <c r="DN661" s="728"/>
      <c r="DQ661" s="728"/>
      <c r="DT661" s="728"/>
      <c r="DW661" s="728"/>
      <c r="DZ661" s="728"/>
      <c r="EC661" s="728"/>
      <c r="EF661" s="728"/>
      <c r="EI661" s="728"/>
    </row>
    <row r="662" spans="5:139">
      <c r="E662" s="728">
        <v>41842</v>
      </c>
      <c r="F662" s="727">
        <v>2.4870000000000001</v>
      </c>
      <c r="H662" s="728">
        <v>41844</v>
      </c>
      <c r="I662" s="727">
        <v>2.7989999999999999</v>
      </c>
      <c r="K662" s="728">
        <v>41844</v>
      </c>
      <c r="L662" s="727">
        <v>3.2589999999999999</v>
      </c>
      <c r="O662" s="728">
        <v>41810</v>
      </c>
      <c r="P662" s="727">
        <v>2462.13</v>
      </c>
      <c r="R662" s="728">
        <v>41814</v>
      </c>
      <c r="S662" s="727">
        <v>16818.13</v>
      </c>
      <c r="U662" s="728">
        <v>41437</v>
      </c>
      <c r="V662" s="727">
        <v>8143.27</v>
      </c>
      <c r="X662" s="728">
        <v>41437</v>
      </c>
      <c r="Y662" s="727">
        <v>16024.03</v>
      </c>
      <c r="AA662" s="728">
        <v>41449</v>
      </c>
      <c r="AB662" s="727">
        <v>3595.63</v>
      </c>
      <c r="AD662" s="728">
        <v>41408</v>
      </c>
      <c r="AE662" s="727">
        <v>14758.42</v>
      </c>
      <c r="AS662" s="728">
        <v>41843</v>
      </c>
      <c r="AT662" s="727">
        <v>1304.5899999999999</v>
      </c>
      <c r="AV662" s="728">
        <v>41838</v>
      </c>
      <c r="AW662" s="727">
        <v>99.21</v>
      </c>
      <c r="BL662" s="728"/>
      <c r="BM662" s="728"/>
      <c r="BN662" s="728"/>
      <c r="BO662" s="728"/>
      <c r="BP662" s="728"/>
      <c r="BS662" s="728"/>
      <c r="BV662" s="728"/>
      <c r="BY662" s="728"/>
      <c r="CB662" s="728"/>
      <c r="CE662" s="728"/>
      <c r="CH662" s="728"/>
      <c r="CK662" s="728"/>
      <c r="CO662" s="728"/>
      <c r="CV662" s="728"/>
      <c r="CY662" s="728"/>
      <c r="DB662" s="728"/>
      <c r="DE662" s="728"/>
      <c r="DH662" s="728"/>
      <c r="DK662" s="728"/>
      <c r="DN662" s="728"/>
      <c r="DQ662" s="728"/>
      <c r="DT662" s="728"/>
      <c r="DW662" s="728"/>
      <c r="DZ662" s="728"/>
      <c r="EC662" s="728"/>
      <c r="EF662" s="728"/>
      <c r="EI662" s="728"/>
    </row>
    <row r="663" spans="5:139">
      <c r="E663" s="728">
        <v>41841</v>
      </c>
      <c r="F663" s="727">
        <v>2.4969999999999999</v>
      </c>
      <c r="H663" s="728">
        <v>41843</v>
      </c>
      <c r="I663" s="727">
        <v>2.782</v>
      </c>
      <c r="K663" s="728">
        <v>41843</v>
      </c>
      <c r="L663" s="727">
        <v>3.2269999999999999</v>
      </c>
      <c r="O663" s="728">
        <v>41808</v>
      </c>
      <c r="P663" s="727">
        <v>2462.36</v>
      </c>
      <c r="R663" s="728">
        <v>41813</v>
      </c>
      <c r="S663" s="727">
        <v>16937.259999999998</v>
      </c>
      <c r="U663" s="728">
        <v>41436</v>
      </c>
      <c r="V663" s="727">
        <v>8222.4599999999991</v>
      </c>
      <c r="X663" s="728">
        <v>41436</v>
      </c>
      <c r="Y663" s="727">
        <v>16286.6</v>
      </c>
      <c r="AA663" s="728">
        <v>41446</v>
      </c>
      <c r="AB663" s="727">
        <v>3658.04</v>
      </c>
      <c r="AD663" s="728">
        <v>41407</v>
      </c>
      <c r="AE663" s="727">
        <v>14782.21</v>
      </c>
      <c r="AS663" s="728">
        <v>41842</v>
      </c>
      <c r="AT663" s="727">
        <v>1306.42</v>
      </c>
      <c r="AV663" s="728">
        <v>41837</v>
      </c>
      <c r="AW663" s="727">
        <v>99.72</v>
      </c>
      <c r="BL663" s="728"/>
      <c r="BM663" s="728"/>
      <c r="BN663" s="728"/>
      <c r="BO663" s="728"/>
      <c r="BP663" s="728"/>
      <c r="BS663" s="728"/>
      <c r="BV663" s="728"/>
      <c r="BY663" s="728"/>
      <c r="CB663" s="728"/>
      <c r="CE663" s="728"/>
      <c r="CH663" s="728"/>
      <c r="CK663" s="728"/>
      <c r="CO663" s="728"/>
      <c r="CV663" s="728"/>
      <c r="CY663" s="728"/>
      <c r="DB663" s="728"/>
      <c r="DE663" s="728"/>
      <c r="DH663" s="728"/>
      <c r="DK663" s="728"/>
      <c r="DN663" s="728"/>
      <c r="DQ663" s="728"/>
      <c r="DT663" s="728"/>
      <c r="DW663" s="728"/>
      <c r="DZ663" s="728"/>
      <c r="EC663" s="728"/>
      <c r="EF663" s="728"/>
      <c r="EI663" s="728"/>
    </row>
    <row r="664" spans="5:139">
      <c r="E664" s="728">
        <v>41838</v>
      </c>
      <c r="F664" s="727">
        <v>2.4929999999999999</v>
      </c>
      <c r="H664" s="728">
        <v>41842</v>
      </c>
      <c r="I664" s="727">
        <v>2.9009999999999998</v>
      </c>
      <c r="K664" s="728">
        <v>41842</v>
      </c>
      <c r="L664" s="727">
        <v>3.3180000000000001</v>
      </c>
      <c r="O664" s="728">
        <v>41807</v>
      </c>
      <c r="P664" s="727">
        <v>2464.39</v>
      </c>
      <c r="R664" s="728">
        <v>41810</v>
      </c>
      <c r="S664" s="727">
        <v>16947.080000000002</v>
      </c>
      <c r="U664" s="728">
        <v>41435</v>
      </c>
      <c r="V664" s="727">
        <v>8307.69</v>
      </c>
      <c r="X664" s="728">
        <v>41435</v>
      </c>
      <c r="Y664" s="727">
        <v>16556.34</v>
      </c>
      <c r="AA664" s="728">
        <v>41445</v>
      </c>
      <c r="AB664" s="727">
        <v>3698.93</v>
      </c>
      <c r="AD664" s="728">
        <v>41404</v>
      </c>
      <c r="AE664" s="727">
        <v>14607.54</v>
      </c>
      <c r="AS664" s="728">
        <v>41841</v>
      </c>
      <c r="AT664" s="727">
        <v>1312.49</v>
      </c>
      <c r="AV664" s="728">
        <v>41836</v>
      </c>
      <c r="AW664" s="727">
        <v>100.23</v>
      </c>
      <c r="BL664" s="728"/>
      <c r="BM664" s="728"/>
      <c r="BN664" s="728"/>
      <c r="BO664" s="728"/>
      <c r="BP664" s="728"/>
      <c r="BS664" s="728"/>
      <c r="BV664" s="728"/>
      <c r="BY664" s="728"/>
      <c r="CB664" s="728"/>
      <c r="CE664" s="728"/>
      <c r="CH664" s="728"/>
      <c r="CK664" s="728"/>
      <c r="CO664" s="728"/>
      <c r="CV664" s="728"/>
      <c r="CY664" s="728"/>
      <c r="DB664" s="728"/>
      <c r="DE664" s="728"/>
      <c r="DH664" s="728"/>
      <c r="DK664" s="728"/>
      <c r="DN664" s="728"/>
      <c r="DQ664" s="728"/>
      <c r="DT664" s="728"/>
      <c r="DW664" s="728"/>
      <c r="DZ664" s="728"/>
      <c r="EC664" s="728"/>
      <c r="EF664" s="728"/>
      <c r="EI664" s="728"/>
    </row>
    <row r="665" spans="5:139">
      <c r="E665" s="728">
        <v>41837</v>
      </c>
      <c r="F665" s="727">
        <v>2.4900000000000002</v>
      </c>
      <c r="H665" s="728">
        <v>41841</v>
      </c>
      <c r="I665" s="727">
        <v>2.94</v>
      </c>
      <c r="K665" s="728">
        <v>41841</v>
      </c>
      <c r="L665" s="727">
        <v>3.3490000000000002</v>
      </c>
      <c r="O665" s="728">
        <v>41806</v>
      </c>
      <c r="P665" s="727">
        <v>2447.0100000000002</v>
      </c>
      <c r="R665" s="728">
        <v>41809</v>
      </c>
      <c r="S665" s="727">
        <v>16921.46</v>
      </c>
      <c r="U665" s="728">
        <v>41432</v>
      </c>
      <c r="V665" s="727">
        <v>8254.68</v>
      </c>
      <c r="X665" s="728">
        <v>41432</v>
      </c>
      <c r="Y665" s="727">
        <v>16691.060000000001</v>
      </c>
      <c r="AA665" s="728">
        <v>41444</v>
      </c>
      <c r="AB665" s="727">
        <v>3839.34</v>
      </c>
      <c r="AD665" s="728">
        <v>41403</v>
      </c>
      <c r="AE665" s="727">
        <v>14191.48</v>
      </c>
      <c r="AS665" s="728">
        <v>41838</v>
      </c>
      <c r="AT665" s="727">
        <v>1310.88</v>
      </c>
      <c r="AV665" s="728">
        <v>41835</v>
      </c>
      <c r="AW665" s="727">
        <v>100.72</v>
      </c>
      <c r="BL665" s="728"/>
      <c r="BM665" s="728"/>
      <c r="BN665" s="728"/>
      <c r="BO665" s="728"/>
      <c r="BP665" s="728"/>
      <c r="BS665" s="728"/>
      <c r="BV665" s="728"/>
      <c r="BY665" s="728"/>
      <c r="CB665" s="728"/>
      <c r="CE665" s="728"/>
      <c r="CH665" s="728"/>
      <c r="CK665" s="728"/>
      <c r="CO665" s="728"/>
      <c r="CV665" s="728"/>
      <c r="CY665" s="728"/>
      <c r="DB665" s="728"/>
      <c r="DE665" s="728"/>
      <c r="DH665" s="728"/>
      <c r="DK665" s="728"/>
      <c r="DN665" s="728"/>
      <c r="DQ665" s="728"/>
      <c r="DT665" s="728"/>
      <c r="DW665" s="728"/>
      <c r="DZ665" s="728"/>
      <c r="EC665" s="728"/>
      <c r="EF665" s="728"/>
      <c r="EI665" s="728"/>
    </row>
    <row r="666" spans="5:139">
      <c r="E666" s="728">
        <v>41836</v>
      </c>
      <c r="F666" s="727">
        <v>2.4929999999999999</v>
      </c>
      <c r="H666" s="728">
        <v>41838</v>
      </c>
      <c r="I666" s="727">
        <v>2.9319999999999999</v>
      </c>
      <c r="K666" s="728">
        <v>41838</v>
      </c>
      <c r="L666" s="727">
        <v>3.3439999999999999</v>
      </c>
      <c r="O666" s="728">
        <v>41803</v>
      </c>
      <c r="P666" s="727">
        <v>2471.8200000000002</v>
      </c>
      <c r="R666" s="728">
        <v>41808</v>
      </c>
      <c r="S666" s="727">
        <v>16906.62</v>
      </c>
      <c r="U666" s="728">
        <v>41431</v>
      </c>
      <c r="V666" s="727">
        <v>8098.81</v>
      </c>
      <c r="X666" s="728">
        <v>41431</v>
      </c>
      <c r="Y666" s="727">
        <v>16525.07</v>
      </c>
      <c r="AA666" s="728">
        <v>41443</v>
      </c>
      <c r="AB666" s="727">
        <v>3860.55</v>
      </c>
      <c r="AD666" s="728">
        <v>41402</v>
      </c>
      <c r="AE666" s="727">
        <v>14285.69</v>
      </c>
      <c r="AS666" s="728">
        <v>41837</v>
      </c>
      <c r="AT666" s="727">
        <v>1319.2</v>
      </c>
      <c r="AV666" s="728">
        <v>41834</v>
      </c>
      <c r="AW666" s="727">
        <v>101.51</v>
      </c>
      <c r="BL666" s="728"/>
      <c r="BM666" s="728"/>
      <c r="BN666" s="728"/>
      <c r="BO666" s="728"/>
      <c r="BP666" s="728"/>
      <c r="BS666" s="728"/>
      <c r="BV666" s="728"/>
      <c r="BY666" s="728"/>
      <c r="CB666" s="728"/>
      <c r="CE666" s="728"/>
      <c r="CH666" s="728"/>
      <c r="CK666" s="728"/>
      <c r="CO666" s="728"/>
      <c r="CV666" s="728"/>
      <c r="CY666" s="728"/>
      <c r="DB666" s="728"/>
      <c r="DE666" s="728"/>
      <c r="DH666" s="728"/>
      <c r="DK666" s="728"/>
      <c r="DN666" s="728"/>
      <c r="DQ666" s="728"/>
      <c r="DT666" s="728"/>
      <c r="DW666" s="728"/>
      <c r="DZ666" s="728"/>
      <c r="EC666" s="728"/>
      <c r="EF666" s="728"/>
      <c r="EI666" s="728"/>
    </row>
    <row r="667" spans="5:139">
      <c r="E667" s="728">
        <v>41835</v>
      </c>
      <c r="F667" s="727">
        <v>2.5190000000000001</v>
      </c>
      <c r="H667" s="728">
        <v>41837</v>
      </c>
      <c r="I667" s="727">
        <v>2.9239999999999999</v>
      </c>
      <c r="K667" s="728">
        <v>41837</v>
      </c>
      <c r="L667" s="727">
        <v>3.3650000000000002</v>
      </c>
      <c r="O667" s="728">
        <v>41802</v>
      </c>
      <c r="P667" s="727">
        <v>2476.39</v>
      </c>
      <c r="R667" s="728">
        <v>41807</v>
      </c>
      <c r="S667" s="727">
        <v>16808.490000000002</v>
      </c>
      <c r="U667" s="728">
        <v>41430</v>
      </c>
      <c r="V667" s="727">
        <v>8196.18</v>
      </c>
      <c r="X667" s="728">
        <v>41430</v>
      </c>
      <c r="Y667" s="727">
        <v>16971.169999999998</v>
      </c>
      <c r="AA667" s="728">
        <v>41442</v>
      </c>
      <c r="AB667" s="727">
        <v>3863.66</v>
      </c>
      <c r="AD667" s="728">
        <v>41401</v>
      </c>
      <c r="AE667" s="727">
        <v>14180.24</v>
      </c>
      <c r="AS667" s="728">
        <v>41836</v>
      </c>
      <c r="AT667" s="727">
        <v>1299.21</v>
      </c>
      <c r="AV667" s="728">
        <v>41831</v>
      </c>
      <c r="AW667" s="727">
        <v>100.48</v>
      </c>
      <c r="BL667" s="728"/>
      <c r="BM667" s="728"/>
      <c r="BN667" s="728"/>
      <c r="BO667" s="728"/>
      <c r="BP667" s="728"/>
      <c r="BS667" s="728"/>
      <c r="BV667" s="728"/>
      <c r="BY667" s="728"/>
      <c r="CB667" s="728"/>
      <c r="CE667" s="728"/>
      <c r="CH667" s="728"/>
      <c r="CK667" s="728"/>
      <c r="CO667" s="728"/>
      <c r="CV667" s="728"/>
      <c r="CY667" s="728"/>
      <c r="DB667" s="728"/>
      <c r="DE667" s="728"/>
      <c r="DH667" s="728"/>
      <c r="DK667" s="728"/>
      <c r="DN667" s="728"/>
      <c r="DQ667" s="728"/>
      <c r="DT667" s="728"/>
      <c r="DW667" s="728"/>
      <c r="DZ667" s="728"/>
      <c r="EC667" s="728"/>
      <c r="EF667" s="728"/>
      <c r="EI667" s="728"/>
    </row>
    <row r="668" spans="5:139">
      <c r="E668" s="728">
        <v>41834</v>
      </c>
      <c r="F668" s="727">
        <v>2.4489999999999998</v>
      </c>
      <c r="H668" s="728">
        <v>41836</v>
      </c>
      <c r="I668" s="727">
        <v>2.9569999999999999</v>
      </c>
      <c r="K668" s="728">
        <v>41836</v>
      </c>
      <c r="L668" s="727">
        <v>3.4119999999999999</v>
      </c>
      <c r="O668" s="728">
        <v>41801</v>
      </c>
      <c r="P668" s="727">
        <v>2487.5100000000002</v>
      </c>
      <c r="R668" s="728">
        <v>41806</v>
      </c>
      <c r="S668" s="727">
        <v>16781.009999999998</v>
      </c>
      <c r="U668" s="728">
        <v>41429</v>
      </c>
      <c r="V668" s="727">
        <v>8295.9599999999991</v>
      </c>
      <c r="X668" s="728">
        <v>41429</v>
      </c>
      <c r="Y668" s="727">
        <v>17135.48</v>
      </c>
      <c r="AA668" s="728">
        <v>41439</v>
      </c>
      <c r="AB668" s="727">
        <v>3805.16</v>
      </c>
      <c r="AD668" s="728">
        <v>41396</v>
      </c>
      <c r="AE668" s="727">
        <v>13694.04</v>
      </c>
      <c r="AS668" s="728">
        <v>41835</v>
      </c>
      <c r="AT668" s="727">
        <v>1294.05</v>
      </c>
      <c r="AV668" s="728">
        <v>41830</v>
      </c>
      <c r="AW668" s="727">
        <v>100.53</v>
      </c>
      <c r="BL668" s="728"/>
      <c r="BM668" s="728"/>
      <c r="BN668" s="728"/>
      <c r="BO668" s="728"/>
      <c r="BP668" s="728"/>
      <c r="BS668" s="728"/>
      <c r="BV668" s="728"/>
      <c r="BY668" s="728"/>
      <c r="CB668" s="728"/>
      <c r="CE668" s="728"/>
      <c r="CH668" s="728"/>
      <c r="CK668" s="728"/>
      <c r="CO668" s="728"/>
      <c r="CV668" s="728"/>
      <c r="CY668" s="728"/>
      <c r="DB668" s="728"/>
      <c r="DE668" s="728"/>
      <c r="DH668" s="728"/>
      <c r="DK668" s="728"/>
      <c r="DN668" s="728"/>
      <c r="DQ668" s="728"/>
      <c r="DT668" s="728"/>
      <c r="DW668" s="728"/>
      <c r="DZ668" s="728"/>
      <c r="EC668" s="728"/>
      <c r="EF668" s="728"/>
      <c r="EI668" s="728"/>
    </row>
    <row r="669" spans="5:139">
      <c r="E669" s="728">
        <v>41831</v>
      </c>
      <c r="F669" s="727">
        <v>2.464</v>
      </c>
      <c r="H669" s="728">
        <v>41835</v>
      </c>
      <c r="I669" s="727">
        <v>3.0179999999999998</v>
      </c>
      <c r="K669" s="728">
        <v>41835</v>
      </c>
      <c r="L669" s="727">
        <v>3.4609999999999999</v>
      </c>
      <c r="O669" s="728">
        <v>41800</v>
      </c>
      <c r="P669" s="727">
        <v>2499.3200000000002</v>
      </c>
      <c r="R669" s="728">
        <v>41803</v>
      </c>
      <c r="S669" s="727">
        <v>16775.740000000002</v>
      </c>
      <c r="U669" s="728">
        <v>41428</v>
      </c>
      <c r="V669" s="727">
        <v>8285.7999999999993</v>
      </c>
      <c r="X669" s="728">
        <v>41428</v>
      </c>
      <c r="Y669" s="727">
        <v>17058.05</v>
      </c>
      <c r="AA669" s="728">
        <v>41438</v>
      </c>
      <c r="AB669" s="727">
        <v>3797.98</v>
      </c>
      <c r="AD669" s="728">
        <v>41395</v>
      </c>
      <c r="AE669" s="727">
        <v>13799.35</v>
      </c>
      <c r="AS669" s="728">
        <v>41834</v>
      </c>
      <c r="AT669" s="727">
        <v>1307.1500000000001</v>
      </c>
      <c r="AV669" s="728">
        <v>41829</v>
      </c>
      <c r="AW669" s="727">
        <v>100.46</v>
      </c>
      <c r="BL669" s="728"/>
      <c r="BM669" s="728"/>
      <c r="BN669" s="728"/>
      <c r="BO669" s="728"/>
      <c r="BP669" s="728"/>
      <c r="BS669" s="728"/>
      <c r="BV669" s="728"/>
      <c r="BY669" s="728"/>
      <c r="CB669" s="728"/>
      <c r="CE669" s="728"/>
      <c r="CH669" s="728"/>
      <c r="CK669" s="728"/>
      <c r="CO669" s="728"/>
      <c r="CV669" s="728"/>
      <c r="CY669" s="728"/>
      <c r="DB669" s="728"/>
      <c r="DE669" s="728"/>
      <c r="DH669" s="728"/>
      <c r="DK669" s="728"/>
      <c r="DN669" s="728"/>
      <c r="DQ669" s="728"/>
      <c r="DT669" s="728"/>
      <c r="DW669" s="728"/>
      <c r="DZ669" s="728"/>
      <c r="EC669" s="728"/>
      <c r="EF669" s="728"/>
      <c r="EI669" s="728"/>
    </row>
    <row r="670" spans="5:139">
      <c r="E670" s="728">
        <v>41830</v>
      </c>
      <c r="F670" s="727">
        <v>2.4660000000000002</v>
      </c>
      <c r="H670" s="728">
        <v>41834</v>
      </c>
      <c r="I670" s="727">
        <v>2.956</v>
      </c>
      <c r="K670" s="728">
        <v>41834</v>
      </c>
      <c r="L670" s="727">
        <v>3.3980000000000001</v>
      </c>
      <c r="O670" s="728">
        <v>41799</v>
      </c>
      <c r="P670" s="727">
        <v>2480.62</v>
      </c>
      <c r="R670" s="728">
        <v>41802</v>
      </c>
      <c r="S670" s="727">
        <v>16734.189999999999</v>
      </c>
      <c r="U670" s="728">
        <v>41425</v>
      </c>
      <c r="V670" s="727">
        <v>8348.84</v>
      </c>
      <c r="X670" s="728">
        <v>41425</v>
      </c>
      <c r="Y670" s="727">
        <v>17214.080000000002</v>
      </c>
      <c r="AA670" s="728">
        <v>41437</v>
      </c>
      <c r="AB670" s="727">
        <v>3793.7</v>
      </c>
      <c r="AD670" s="728">
        <v>41394</v>
      </c>
      <c r="AE670" s="727">
        <v>13860.86</v>
      </c>
      <c r="AS670" s="728">
        <v>41831</v>
      </c>
      <c r="AT670" s="727">
        <v>1338.7</v>
      </c>
      <c r="AV670" s="728">
        <v>41828</v>
      </c>
      <c r="AW670" s="727">
        <v>100.45</v>
      </c>
      <c r="BL670" s="728"/>
      <c r="BM670" s="728"/>
      <c r="BN670" s="728"/>
      <c r="BO670" s="728"/>
      <c r="BP670" s="728"/>
      <c r="BS670" s="728"/>
      <c r="BV670" s="728"/>
      <c r="BY670" s="728"/>
      <c r="CB670" s="728"/>
      <c r="CE670" s="728"/>
      <c r="CH670" s="728"/>
      <c r="CK670" s="728"/>
      <c r="CO670" s="728"/>
      <c r="CV670" s="728"/>
      <c r="CY670" s="728"/>
      <c r="DB670" s="728"/>
      <c r="DE670" s="728"/>
      <c r="DH670" s="728"/>
      <c r="DK670" s="728"/>
      <c r="DN670" s="728"/>
      <c r="DQ670" s="728"/>
      <c r="DT670" s="728"/>
      <c r="DW670" s="728"/>
      <c r="DZ670" s="728"/>
      <c r="EC670" s="728"/>
      <c r="EF670" s="728"/>
      <c r="EI670" s="728"/>
    </row>
    <row r="671" spans="5:139">
      <c r="E671" s="728">
        <v>41829</v>
      </c>
      <c r="F671" s="727">
        <v>2.448</v>
      </c>
      <c r="H671" s="728">
        <v>41831</v>
      </c>
      <c r="I671" s="727">
        <v>2.964</v>
      </c>
      <c r="K671" s="728">
        <v>41831</v>
      </c>
      <c r="L671" s="727">
        <v>3.4079999999999999</v>
      </c>
      <c r="O671" s="728">
        <v>41796</v>
      </c>
      <c r="P671" s="727">
        <v>2498.6999999999998</v>
      </c>
      <c r="R671" s="728">
        <v>41801</v>
      </c>
      <c r="S671" s="727">
        <v>16843.88</v>
      </c>
      <c r="U671" s="728">
        <v>41424</v>
      </c>
      <c r="V671" s="727">
        <v>8400.2000000000007</v>
      </c>
      <c r="X671" s="728">
        <v>41424</v>
      </c>
      <c r="Y671" s="727">
        <v>17350.96</v>
      </c>
      <c r="AA671" s="728">
        <v>41436</v>
      </c>
      <c r="AB671" s="727">
        <v>3810.56</v>
      </c>
      <c r="AD671" s="728">
        <v>41390</v>
      </c>
      <c r="AE671" s="727">
        <v>13884.13</v>
      </c>
      <c r="AS671" s="728">
        <v>41830</v>
      </c>
      <c r="AT671" s="727">
        <v>1335.75</v>
      </c>
      <c r="AV671" s="728">
        <v>41827</v>
      </c>
      <c r="AW671" s="727">
        <v>101.15</v>
      </c>
      <c r="BL671" s="728"/>
      <c r="BM671" s="728"/>
      <c r="BN671" s="728"/>
      <c r="BO671" s="728"/>
      <c r="BP671" s="728"/>
      <c r="BS671" s="728"/>
      <c r="BV671" s="728"/>
      <c r="BY671" s="728"/>
      <c r="CB671" s="728"/>
      <c r="CE671" s="728"/>
      <c r="CH671" s="728"/>
      <c r="CK671" s="728"/>
      <c r="CO671" s="728"/>
      <c r="CV671" s="728"/>
      <c r="CY671" s="728"/>
      <c r="DB671" s="728"/>
      <c r="DE671" s="728"/>
      <c r="DH671" s="728"/>
      <c r="DK671" s="728"/>
      <c r="DN671" s="728"/>
      <c r="DQ671" s="728"/>
      <c r="DT671" s="728"/>
      <c r="DW671" s="728"/>
      <c r="DZ671" s="728"/>
      <c r="EC671" s="728"/>
      <c r="EF671" s="728"/>
      <c r="EI671" s="728"/>
    </row>
    <row r="672" spans="5:139">
      <c r="E672" s="728">
        <v>41828</v>
      </c>
      <c r="F672" s="727">
        <v>2.4390000000000001</v>
      </c>
      <c r="H672" s="728">
        <v>41830</v>
      </c>
      <c r="I672" s="727">
        <v>2.96</v>
      </c>
      <c r="K672" s="728">
        <v>41830</v>
      </c>
      <c r="L672" s="727">
        <v>3.3919999999999999</v>
      </c>
      <c r="O672" s="728">
        <v>41795</v>
      </c>
      <c r="P672" s="727">
        <v>2480.85</v>
      </c>
      <c r="R672" s="728">
        <v>41800</v>
      </c>
      <c r="S672" s="727">
        <v>16945.919999999998</v>
      </c>
      <c r="U672" s="728">
        <v>41423</v>
      </c>
      <c r="V672" s="727">
        <v>8336.58</v>
      </c>
      <c r="X672" s="728">
        <v>41423</v>
      </c>
      <c r="Y672" s="727">
        <v>17237.099999999999</v>
      </c>
      <c r="AA672" s="728">
        <v>41435</v>
      </c>
      <c r="AB672" s="727">
        <v>3864.36</v>
      </c>
      <c r="AD672" s="728">
        <v>41389</v>
      </c>
      <c r="AE672" s="727">
        <v>13926.08</v>
      </c>
      <c r="AS672" s="728">
        <v>41829</v>
      </c>
      <c r="AT672" s="727">
        <v>1327.83</v>
      </c>
      <c r="AV672" s="728">
        <v>41824</v>
      </c>
      <c r="AW672" s="727">
        <v>101.01</v>
      </c>
      <c r="BL672" s="728"/>
      <c r="BM672" s="728"/>
      <c r="BN672" s="728"/>
      <c r="BO672" s="728"/>
      <c r="BP672" s="728"/>
      <c r="BS672" s="728"/>
      <c r="BV672" s="728"/>
      <c r="BY672" s="728"/>
      <c r="CB672" s="728"/>
      <c r="CE672" s="728"/>
      <c r="CH672" s="728"/>
      <c r="CK672" s="728"/>
      <c r="CO672" s="728"/>
      <c r="CV672" s="728"/>
      <c r="CY672" s="728"/>
      <c r="DB672" s="728"/>
      <c r="DE672" s="728"/>
      <c r="DH672" s="728"/>
      <c r="DK672" s="728"/>
      <c r="DN672" s="728"/>
      <c r="DQ672" s="728"/>
      <c r="DT672" s="728"/>
      <c r="DW672" s="728"/>
      <c r="DZ672" s="728"/>
      <c r="EC672" s="728"/>
      <c r="EF672" s="728"/>
      <c r="EI672" s="728"/>
    </row>
    <row r="673" spans="5:139">
      <c r="E673" s="728">
        <v>41827</v>
      </c>
      <c r="F673" s="727">
        <v>2.4910000000000001</v>
      </c>
      <c r="H673" s="728">
        <v>41829</v>
      </c>
      <c r="I673" s="727">
        <v>2.9470000000000001</v>
      </c>
      <c r="K673" s="728">
        <v>41829</v>
      </c>
      <c r="L673" s="727">
        <v>3.38</v>
      </c>
      <c r="O673" s="728">
        <v>41794</v>
      </c>
      <c r="P673" s="727">
        <v>2462.12</v>
      </c>
      <c r="R673" s="728">
        <v>41799</v>
      </c>
      <c r="S673" s="727">
        <v>16943.099999999999</v>
      </c>
      <c r="U673" s="728">
        <v>41422</v>
      </c>
      <c r="V673" s="727">
        <v>8480.8700000000008</v>
      </c>
      <c r="X673" s="728">
        <v>41422</v>
      </c>
      <c r="Y673" s="727">
        <v>17519.79</v>
      </c>
      <c r="AA673" s="728">
        <v>41432</v>
      </c>
      <c r="AB673" s="727">
        <v>3872.59</v>
      </c>
      <c r="AD673" s="728">
        <v>41388</v>
      </c>
      <c r="AE673" s="727">
        <v>13843.46</v>
      </c>
      <c r="AS673" s="728">
        <v>41828</v>
      </c>
      <c r="AT673" s="727">
        <v>1319.24</v>
      </c>
      <c r="AV673" s="728">
        <v>41823</v>
      </c>
      <c r="AW673" s="727">
        <v>101.26</v>
      </c>
      <c r="BL673" s="728"/>
      <c r="BM673" s="728"/>
      <c r="BN673" s="728"/>
      <c r="BO673" s="728"/>
      <c r="BP673" s="728"/>
      <c r="BS673" s="728"/>
      <c r="BV673" s="728"/>
      <c r="BY673" s="728"/>
      <c r="CB673" s="728"/>
      <c r="CE673" s="728"/>
      <c r="CH673" s="728"/>
      <c r="CK673" s="728"/>
      <c r="CO673" s="728"/>
      <c r="CV673" s="728"/>
      <c r="CY673" s="728"/>
      <c r="DB673" s="728"/>
      <c r="DE673" s="728"/>
      <c r="DH673" s="728"/>
      <c r="DK673" s="728"/>
      <c r="DN673" s="728"/>
      <c r="DQ673" s="728"/>
      <c r="DT673" s="728"/>
      <c r="DW673" s="728"/>
      <c r="DZ673" s="728"/>
      <c r="EC673" s="728"/>
      <c r="EF673" s="728"/>
      <c r="EI673" s="728"/>
    </row>
    <row r="674" spans="5:139">
      <c r="E674" s="728">
        <v>41824</v>
      </c>
      <c r="F674" s="727">
        <v>2.5009999999999999</v>
      </c>
      <c r="H674" s="728">
        <v>41828</v>
      </c>
      <c r="I674" s="727">
        <v>2.903</v>
      </c>
      <c r="K674" s="728">
        <v>41828</v>
      </c>
      <c r="L674" s="727">
        <v>3.3410000000000002</v>
      </c>
      <c r="O674" s="728">
        <v>41793</v>
      </c>
      <c r="P674" s="727">
        <v>2446.42</v>
      </c>
      <c r="R674" s="728">
        <v>41796</v>
      </c>
      <c r="S674" s="727">
        <v>16924.28</v>
      </c>
      <c r="U674" s="728">
        <v>41421</v>
      </c>
      <c r="V674" s="727">
        <v>8383.2999999999993</v>
      </c>
      <c r="X674" s="728">
        <v>41421</v>
      </c>
      <c r="Y674" s="727">
        <v>17159.150000000001</v>
      </c>
      <c r="AA674" s="728">
        <v>41431</v>
      </c>
      <c r="AB674" s="727">
        <v>3814.28</v>
      </c>
      <c r="AD674" s="728">
        <v>41387</v>
      </c>
      <c r="AE674" s="727">
        <v>13529.65</v>
      </c>
      <c r="AS674" s="728">
        <v>41827</v>
      </c>
      <c r="AT674" s="727">
        <v>1319.94</v>
      </c>
      <c r="AV674" s="728">
        <v>41822</v>
      </c>
      <c r="AW674" s="727">
        <v>101.36</v>
      </c>
      <c r="BL674" s="728"/>
      <c r="BM674" s="728"/>
      <c r="BN674" s="728"/>
      <c r="BO674" s="728"/>
      <c r="BP674" s="728"/>
      <c r="BS674" s="728"/>
      <c r="BV674" s="728"/>
      <c r="BY674" s="728"/>
      <c r="CB674" s="728"/>
      <c r="CE674" s="728"/>
      <c r="CH674" s="728"/>
      <c r="CK674" s="728"/>
      <c r="CO674" s="728"/>
      <c r="CV674" s="728"/>
      <c r="CY674" s="728"/>
      <c r="DB674" s="728"/>
      <c r="DE674" s="728"/>
      <c r="DH674" s="728"/>
      <c r="DK674" s="728"/>
      <c r="DN674" s="728"/>
      <c r="DQ674" s="728"/>
      <c r="DT674" s="728"/>
      <c r="DW674" s="728"/>
      <c r="DZ674" s="728"/>
      <c r="EC674" s="728"/>
      <c r="EF674" s="728"/>
      <c r="EI674" s="728"/>
    </row>
    <row r="675" spans="5:139">
      <c r="E675" s="728">
        <v>41823</v>
      </c>
      <c r="F675" s="727">
        <v>2.524</v>
      </c>
      <c r="H675" s="728">
        <v>41827</v>
      </c>
      <c r="I675" s="727">
        <v>2.9510000000000001</v>
      </c>
      <c r="K675" s="728">
        <v>41827</v>
      </c>
      <c r="L675" s="727">
        <v>3.3839999999999999</v>
      </c>
      <c r="O675" s="728">
        <v>41792</v>
      </c>
      <c r="P675" s="727">
        <v>2440.2399999999998</v>
      </c>
      <c r="R675" s="728">
        <v>41795</v>
      </c>
      <c r="S675" s="727">
        <v>16836.11</v>
      </c>
      <c r="U675" s="728">
        <v>41418</v>
      </c>
      <c r="V675" s="727">
        <v>8305.32</v>
      </c>
      <c r="X675" s="728">
        <v>41418</v>
      </c>
      <c r="Y675" s="727">
        <v>16896.810000000001</v>
      </c>
      <c r="AA675" s="728">
        <v>41430</v>
      </c>
      <c r="AB675" s="727">
        <v>3852.44</v>
      </c>
      <c r="AD675" s="728">
        <v>41386</v>
      </c>
      <c r="AE675" s="727">
        <v>13568.37</v>
      </c>
      <c r="AS675" s="728">
        <v>41824</v>
      </c>
      <c r="AT675" s="727">
        <v>1320.55</v>
      </c>
      <c r="AV675" s="728">
        <v>41821</v>
      </c>
      <c r="AW675" s="727">
        <v>101.45</v>
      </c>
      <c r="BL675" s="728"/>
      <c r="BM675" s="728"/>
      <c r="BN675" s="728"/>
      <c r="BO675" s="728"/>
      <c r="BP675" s="728"/>
      <c r="BS675" s="728"/>
      <c r="BV675" s="728"/>
      <c r="BY675" s="728"/>
      <c r="CB675" s="728"/>
      <c r="CE675" s="728"/>
      <c r="CH675" s="728"/>
      <c r="CK675" s="728"/>
      <c r="CO675" s="728"/>
      <c r="CV675" s="728"/>
      <c r="CY675" s="728"/>
      <c r="DB675" s="728"/>
      <c r="DE675" s="728"/>
      <c r="DH675" s="728"/>
      <c r="DK675" s="728"/>
      <c r="DN675" s="728"/>
      <c r="DQ675" s="728"/>
      <c r="DT675" s="728"/>
      <c r="DW675" s="728"/>
      <c r="DZ675" s="728"/>
      <c r="EC675" s="728"/>
      <c r="EF675" s="728"/>
      <c r="EI675" s="728"/>
    </row>
    <row r="676" spans="5:139">
      <c r="E676" s="728">
        <v>41822</v>
      </c>
      <c r="F676" s="727">
        <v>2.5300000000000002</v>
      </c>
      <c r="H676" s="728">
        <v>41824</v>
      </c>
      <c r="I676" s="727">
        <v>2.9779999999999998</v>
      </c>
      <c r="K676" s="728">
        <v>41824</v>
      </c>
      <c r="L676" s="727">
        <v>3.415</v>
      </c>
      <c r="O676" s="728">
        <v>41789</v>
      </c>
      <c r="P676" s="727">
        <v>2429.5100000000002</v>
      </c>
      <c r="R676" s="728">
        <v>41794</v>
      </c>
      <c r="S676" s="727">
        <v>16737.53</v>
      </c>
      <c r="U676" s="728">
        <v>41417</v>
      </c>
      <c r="V676" s="727">
        <v>8351.98</v>
      </c>
      <c r="X676" s="728">
        <v>41417</v>
      </c>
      <c r="Y676" s="727">
        <v>17008.419999999998</v>
      </c>
      <c r="AA676" s="728">
        <v>41429</v>
      </c>
      <c r="AB676" s="727">
        <v>3925.83</v>
      </c>
      <c r="AD676" s="728">
        <v>41383</v>
      </c>
      <c r="AE676" s="727">
        <v>13316.48</v>
      </c>
      <c r="AS676" s="728">
        <v>41823</v>
      </c>
      <c r="AT676" s="727">
        <v>1319.53</v>
      </c>
      <c r="AV676" s="728">
        <v>41820</v>
      </c>
      <c r="AW676" s="727">
        <v>100.96</v>
      </c>
      <c r="BL676" s="728"/>
      <c r="BM676" s="728"/>
      <c r="BN676" s="728"/>
      <c r="BO676" s="728"/>
      <c r="BP676" s="728"/>
      <c r="BS676" s="728"/>
      <c r="BV676" s="728"/>
      <c r="BY676" s="728"/>
      <c r="CB676" s="728"/>
      <c r="CE676" s="728"/>
      <c r="CH676" s="728"/>
      <c r="CK676" s="728"/>
      <c r="CO676" s="728"/>
      <c r="CV676" s="728"/>
      <c r="CY676" s="728"/>
      <c r="DB676" s="728"/>
      <c r="DE676" s="728"/>
      <c r="DH676" s="728"/>
      <c r="DK676" s="728"/>
      <c r="DN676" s="728"/>
      <c r="DQ676" s="728"/>
      <c r="DT676" s="728"/>
      <c r="DW676" s="728"/>
      <c r="DZ676" s="728"/>
      <c r="EC676" s="728"/>
      <c r="EF676" s="728"/>
      <c r="EI676" s="728"/>
    </row>
    <row r="677" spans="5:139">
      <c r="E677" s="728">
        <v>41821</v>
      </c>
      <c r="F677" s="727">
        <v>2.4950000000000001</v>
      </c>
      <c r="H677" s="728">
        <v>41823</v>
      </c>
      <c r="I677" s="727">
        <v>3.036</v>
      </c>
      <c r="K677" s="728">
        <v>41823</v>
      </c>
      <c r="L677" s="727">
        <v>3.468</v>
      </c>
      <c r="O677" s="728">
        <v>41788</v>
      </c>
      <c r="P677" s="727">
        <v>2465.3000000000002</v>
      </c>
      <c r="R677" s="728">
        <v>41793</v>
      </c>
      <c r="S677" s="727">
        <v>16722.34</v>
      </c>
      <c r="U677" s="728">
        <v>41416</v>
      </c>
      <c r="V677" s="727">
        <v>8530.89</v>
      </c>
      <c r="X677" s="728">
        <v>41416</v>
      </c>
      <c r="Y677" s="727">
        <v>17545.46</v>
      </c>
      <c r="AA677" s="728">
        <v>41428</v>
      </c>
      <c r="AB677" s="727">
        <v>3920.67</v>
      </c>
      <c r="AD677" s="728">
        <v>41382</v>
      </c>
      <c r="AE677" s="727">
        <v>13220.07</v>
      </c>
      <c r="AS677" s="728">
        <v>41822</v>
      </c>
      <c r="AT677" s="727">
        <v>1326.86</v>
      </c>
      <c r="AV677" s="728">
        <v>41817</v>
      </c>
      <c r="AW677" s="727">
        <v>101.3</v>
      </c>
      <c r="BL677" s="728"/>
      <c r="BM677" s="728"/>
      <c r="BN677" s="728"/>
      <c r="BO677" s="728"/>
      <c r="BP677" s="728"/>
      <c r="BS677" s="728"/>
      <c r="BV677" s="728"/>
      <c r="BY677" s="728"/>
      <c r="CB677" s="728"/>
      <c r="CE677" s="728"/>
      <c r="CH677" s="728"/>
      <c r="CK677" s="728"/>
      <c r="CO677" s="728"/>
      <c r="CV677" s="728"/>
      <c r="CY677" s="728"/>
      <c r="DB677" s="728"/>
      <c r="DE677" s="728"/>
      <c r="DH677" s="728"/>
      <c r="DK677" s="728"/>
      <c r="DN677" s="728"/>
      <c r="DQ677" s="728"/>
      <c r="DT677" s="728"/>
      <c r="DW677" s="728"/>
      <c r="DZ677" s="728"/>
      <c r="EC677" s="728"/>
      <c r="EF677" s="728"/>
      <c r="EI677" s="728"/>
    </row>
    <row r="678" spans="5:139">
      <c r="E678" s="728">
        <v>41820</v>
      </c>
      <c r="F678" s="727">
        <v>2.512</v>
      </c>
      <c r="H678" s="728">
        <v>41822</v>
      </c>
      <c r="I678" s="727">
        <v>3.05</v>
      </c>
      <c r="K678" s="728">
        <v>41822</v>
      </c>
      <c r="L678" s="727">
        <v>3.464</v>
      </c>
      <c r="O678" s="728">
        <v>41787</v>
      </c>
      <c r="P678" s="727">
        <v>2448.33</v>
      </c>
      <c r="R678" s="728">
        <v>41792</v>
      </c>
      <c r="S678" s="727">
        <v>16743.63</v>
      </c>
      <c r="U678" s="728">
        <v>41415</v>
      </c>
      <c r="V678" s="727">
        <v>8472.2000000000007</v>
      </c>
      <c r="X678" s="728">
        <v>41415</v>
      </c>
      <c r="Y678" s="727">
        <v>17427.47</v>
      </c>
      <c r="AA678" s="728">
        <v>41425</v>
      </c>
      <c r="AB678" s="727">
        <v>3948.59</v>
      </c>
      <c r="AD678" s="728">
        <v>41381</v>
      </c>
      <c r="AE678" s="727">
        <v>13382.89</v>
      </c>
      <c r="AS678" s="728">
        <v>41821</v>
      </c>
      <c r="AT678" s="727">
        <v>1326.46</v>
      </c>
      <c r="AV678" s="728">
        <v>41816</v>
      </c>
      <c r="AW678" s="727">
        <v>101.14</v>
      </c>
      <c r="BL678" s="728"/>
      <c r="BM678" s="728"/>
      <c r="BN678" s="728"/>
      <c r="BO678" s="728"/>
      <c r="BP678" s="728"/>
      <c r="BS678" s="728"/>
      <c r="BV678" s="728"/>
      <c r="BY678" s="728"/>
      <c r="CB678" s="728"/>
      <c r="CE678" s="728"/>
      <c r="CH678" s="728"/>
      <c r="CK678" s="728"/>
      <c r="CO678" s="728"/>
      <c r="CV678" s="728"/>
      <c r="CY678" s="728"/>
      <c r="DB678" s="728"/>
      <c r="DE678" s="728"/>
      <c r="DH678" s="728"/>
      <c r="DK678" s="728"/>
      <c r="DN678" s="728"/>
      <c r="DQ678" s="728"/>
      <c r="DT678" s="728"/>
      <c r="DW678" s="728"/>
      <c r="DZ678" s="728"/>
      <c r="EC678" s="728"/>
      <c r="EF678" s="728"/>
      <c r="EI678" s="728"/>
    </row>
    <row r="679" spans="5:139">
      <c r="E679" s="728">
        <v>41817</v>
      </c>
      <c r="F679" s="727">
        <v>2.5089999999999999</v>
      </c>
      <c r="H679" s="728">
        <v>41821</v>
      </c>
      <c r="I679" s="727">
        <v>3.0129999999999999</v>
      </c>
      <c r="K679" s="728">
        <v>41821</v>
      </c>
      <c r="L679" s="727">
        <v>3.4369999999999998</v>
      </c>
      <c r="O679" s="728">
        <v>41786</v>
      </c>
      <c r="P679" s="727">
        <v>2464.15</v>
      </c>
      <c r="R679" s="728">
        <v>41789</v>
      </c>
      <c r="S679" s="727">
        <v>16717.169999999998</v>
      </c>
      <c r="U679" s="728">
        <v>41414</v>
      </c>
      <c r="V679" s="727">
        <v>8455.83</v>
      </c>
      <c r="X679" s="728">
        <v>41414</v>
      </c>
      <c r="Y679" s="727">
        <v>17506.87</v>
      </c>
      <c r="AA679" s="728">
        <v>41424</v>
      </c>
      <c r="AB679" s="727">
        <v>3996.31</v>
      </c>
      <c r="AD679" s="728">
        <v>41380</v>
      </c>
      <c r="AE679" s="727">
        <v>13221.44</v>
      </c>
      <c r="AS679" s="728">
        <v>41820</v>
      </c>
      <c r="AT679" s="727">
        <v>1327.33</v>
      </c>
      <c r="AV679" s="728">
        <v>41815</v>
      </c>
      <c r="AW679" s="727">
        <v>101.79</v>
      </c>
      <c r="BL679" s="728"/>
      <c r="BM679" s="728"/>
      <c r="BN679" s="728"/>
      <c r="BO679" s="728"/>
      <c r="BP679" s="728"/>
      <c r="BS679" s="728"/>
      <c r="BV679" s="728"/>
      <c r="BY679" s="728"/>
      <c r="CB679" s="728"/>
      <c r="CE679" s="728"/>
      <c r="CH679" s="728"/>
      <c r="CK679" s="728"/>
      <c r="CO679" s="728"/>
      <c r="CV679" s="728"/>
      <c r="CY679" s="728"/>
      <c r="DB679" s="728"/>
      <c r="DE679" s="728"/>
      <c r="DH679" s="728"/>
      <c r="DK679" s="728"/>
      <c r="DN679" s="728"/>
      <c r="DQ679" s="728"/>
      <c r="DT679" s="728"/>
      <c r="DW679" s="728"/>
      <c r="DZ679" s="728"/>
      <c r="EC679" s="728"/>
      <c r="EF679" s="728"/>
      <c r="EI679" s="728"/>
    </row>
    <row r="680" spans="5:139">
      <c r="E680" s="728">
        <v>41816</v>
      </c>
      <c r="F680" s="727">
        <v>2.5060000000000002</v>
      </c>
      <c r="H680" s="728">
        <v>41820</v>
      </c>
      <c r="I680" s="727">
        <v>3.032</v>
      </c>
      <c r="K680" s="728">
        <v>41820</v>
      </c>
      <c r="L680" s="727">
        <v>3.448</v>
      </c>
      <c r="O680" s="728">
        <v>41785</v>
      </c>
      <c r="P680" s="727">
        <v>2471.98</v>
      </c>
      <c r="R680" s="728">
        <v>41788</v>
      </c>
      <c r="S680" s="727">
        <v>16698.740000000002</v>
      </c>
      <c r="U680" s="728">
        <v>41411</v>
      </c>
      <c r="V680" s="727">
        <v>8398</v>
      </c>
      <c r="X680" s="728">
        <v>41411</v>
      </c>
      <c r="Y680" s="727">
        <v>17604.61</v>
      </c>
      <c r="AA680" s="728">
        <v>41423</v>
      </c>
      <c r="AB680" s="727">
        <v>3974.12</v>
      </c>
      <c r="AD680" s="728">
        <v>41379</v>
      </c>
      <c r="AE680" s="727">
        <v>13275.66</v>
      </c>
      <c r="AS680" s="728">
        <v>41817</v>
      </c>
      <c r="AT680" s="727">
        <v>1316.17</v>
      </c>
      <c r="AV680" s="728">
        <v>41814</v>
      </c>
      <c r="AW680" s="727">
        <v>102.17</v>
      </c>
      <c r="BL680" s="728"/>
      <c r="BM680" s="728"/>
      <c r="BN680" s="728"/>
      <c r="BO680" s="728"/>
      <c r="BP680" s="728"/>
      <c r="BS680" s="728"/>
      <c r="BV680" s="728"/>
      <c r="BY680" s="728"/>
      <c r="CB680" s="728"/>
      <c r="CE680" s="728"/>
      <c r="CH680" s="728"/>
      <c r="CK680" s="728"/>
      <c r="CO680" s="728"/>
      <c r="CV680" s="728"/>
      <c r="CY680" s="728"/>
      <c r="DB680" s="728"/>
      <c r="DE680" s="728"/>
      <c r="DH680" s="728"/>
      <c r="DK680" s="728"/>
      <c r="DN680" s="728"/>
      <c r="DQ680" s="728"/>
      <c r="DT680" s="728"/>
      <c r="DW680" s="728"/>
      <c r="DZ680" s="728"/>
      <c r="EC680" s="728"/>
      <c r="EF680" s="728"/>
      <c r="EI680" s="728"/>
    </row>
    <row r="681" spans="5:139">
      <c r="E681" s="728">
        <v>41815</v>
      </c>
      <c r="F681" s="727">
        <v>2.488</v>
      </c>
      <c r="H681" s="728">
        <v>41817</v>
      </c>
      <c r="I681" s="727">
        <v>3.03</v>
      </c>
      <c r="K681" s="728">
        <v>41817</v>
      </c>
      <c r="L681" s="727">
        <v>3.4350000000000001</v>
      </c>
      <c r="O681" s="728">
        <v>41782</v>
      </c>
      <c r="P681" s="727">
        <v>2465.52</v>
      </c>
      <c r="R681" s="728">
        <v>41787</v>
      </c>
      <c r="S681" s="727">
        <v>16633.18</v>
      </c>
      <c r="U681" s="728">
        <v>41410</v>
      </c>
      <c r="V681" s="727">
        <v>8369.8700000000008</v>
      </c>
      <c r="X681" s="728">
        <v>41410</v>
      </c>
      <c r="Y681" s="727">
        <v>17544.009999999998</v>
      </c>
      <c r="AA681" s="728">
        <v>41422</v>
      </c>
      <c r="AB681" s="727">
        <v>4050.56</v>
      </c>
      <c r="AD681" s="728">
        <v>41376</v>
      </c>
      <c r="AE681" s="727">
        <v>13485.14</v>
      </c>
      <c r="AS681" s="728">
        <v>41816</v>
      </c>
      <c r="AT681" s="727">
        <v>1316.58</v>
      </c>
      <c r="AV681" s="728">
        <v>41813</v>
      </c>
      <c r="AW681" s="727">
        <v>101.67</v>
      </c>
      <c r="BL681" s="728"/>
      <c r="BM681" s="728"/>
      <c r="BN681" s="728"/>
      <c r="BO681" s="728"/>
      <c r="BP681" s="728"/>
      <c r="BS681" s="728"/>
      <c r="BV681" s="728"/>
      <c r="BY681" s="728"/>
      <c r="CB681" s="728"/>
      <c r="CE681" s="728"/>
      <c r="CH681" s="728"/>
      <c r="CK681" s="728"/>
      <c r="CO681" s="728"/>
      <c r="CV681" s="728"/>
      <c r="CY681" s="728"/>
      <c r="DB681" s="728"/>
      <c r="DE681" s="728"/>
      <c r="DH681" s="728"/>
      <c r="DK681" s="728"/>
      <c r="DN681" s="728"/>
      <c r="DQ681" s="728"/>
      <c r="DT681" s="728"/>
      <c r="DW681" s="728"/>
      <c r="DZ681" s="728"/>
      <c r="EC681" s="728"/>
      <c r="EF681" s="728"/>
      <c r="EI681" s="728"/>
    </row>
    <row r="682" spans="5:139">
      <c r="E682" s="728">
        <v>41814</v>
      </c>
      <c r="F682" s="727">
        <v>2.536</v>
      </c>
      <c r="H682" s="728">
        <v>41816</v>
      </c>
      <c r="I682" s="727">
        <v>3.0110000000000001</v>
      </c>
      <c r="K682" s="728">
        <v>41816</v>
      </c>
      <c r="L682" s="727">
        <v>3.4289999999999998</v>
      </c>
      <c r="O682" s="728">
        <v>41781</v>
      </c>
      <c r="P682" s="727">
        <v>2464.4299999999998</v>
      </c>
      <c r="R682" s="728">
        <v>41786</v>
      </c>
      <c r="S682" s="727">
        <v>16675.5</v>
      </c>
      <c r="U682" s="728">
        <v>41409</v>
      </c>
      <c r="V682" s="727">
        <v>8362.42</v>
      </c>
      <c r="X682" s="728">
        <v>41409</v>
      </c>
      <c r="Y682" s="727">
        <v>17492.97</v>
      </c>
      <c r="AA682" s="728">
        <v>41421</v>
      </c>
      <c r="AB682" s="727">
        <v>3995.16</v>
      </c>
      <c r="AD682" s="728">
        <v>41375</v>
      </c>
      <c r="AE682" s="727">
        <v>13549.16</v>
      </c>
      <c r="AS682" s="728">
        <v>41815</v>
      </c>
      <c r="AT682" s="727">
        <v>1319.18</v>
      </c>
      <c r="AV682" s="728">
        <v>41810</v>
      </c>
      <c r="AW682" s="727">
        <v>101.32</v>
      </c>
      <c r="BL682" s="728"/>
      <c r="BM682" s="728"/>
      <c r="BN682" s="728"/>
      <c r="BO682" s="728"/>
      <c r="BP682" s="728"/>
      <c r="BS682" s="728"/>
      <c r="BV682" s="728"/>
      <c r="BY682" s="728"/>
      <c r="CB682" s="728"/>
      <c r="CE682" s="728"/>
      <c r="CH682" s="728"/>
      <c r="CK682" s="728"/>
      <c r="CO682" s="728"/>
      <c r="CV682" s="728"/>
      <c r="CY682" s="728"/>
      <c r="DB682" s="728"/>
      <c r="DE682" s="728"/>
      <c r="DH682" s="728"/>
      <c r="DK682" s="728"/>
      <c r="DN682" s="728"/>
      <c r="DQ682" s="728"/>
      <c r="DT682" s="728"/>
      <c r="DW682" s="728"/>
      <c r="DZ682" s="728"/>
      <c r="EC682" s="728"/>
      <c r="EF682" s="728"/>
      <c r="EI682" s="728"/>
    </row>
    <row r="683" spans="5:139">
      <c r="E683" s="728">
        <v>41813</v>
      </c>
      <c r="F683" s="727">
        <v>2.569</v>
      </c>
      <c r="H683" s="728">
        <v>41815</v>
      </c>
      <c r="I683" s="727">
        <v>3.0009999999999999</v>
      </c>
      <c r="K683" s="728">
        <v>41815</v>
      </c>
      <c r="L683" s="727">
        <v>3.4249999999999998</v>
      </c>
      <c r="O683" s="728">
        <v>41780</v>
      </c>
      <c r="P683" s="727">
        <v>2415.23</v>
      </c>
      <c r="R683" s="728">
        <v>41782</v>
      </c>
      <c r="S683" s="727">
        <v>16606.27</v>
      </c>
      <c r="U683" s="728">
        <v>41408</v>
      </c>
      <c r="V683" s="727">
        <v>8339.11</v>
      </c>
      <c r="X683" s="728">
        <v>41408</v>
      </c>
      <c r="Y683" s="727">
        <v>17315.25</v>
      </c>
      <c r="AA683" s="728">
        <v>41418</v>
      </c>
      <c r="AB683" s="727">
        <v>3956.79</v>
      </c>
      <c r="AD683" s="728">
        <v>41374</v>
      </c>
      <c r="AE683" s="727">
        <v>13288.13</v>
      </c>
      <c r="AS683" s="728">
        <v>41814</v>
      </c>
      <c r="AT683" s="727">
        <v>1318.29</v>
      </c>
      <c r="AV683" s="728">
        <v>41809</v>
      </c>
      <c r="AW683" s="727">
        <v>101.21</v>
      </c>
      <c r="BL683" s="728"/>
      <c r="BM683" s="728"/>
      <c r="BN683" s="728"/>
      <c r="BO683" s="728"/>
      <c r="BP683" s="728"/>
      <c r="BS683" s="728"/>
      <c r="BV683" s="728"/>
      <c r="BY683" s="728"/>
      <c r="CB683" s="728"/>
      <c r="CE683" s="728"/>
      <c r="CH683" s="728"/>
      <c r="CK683" s="728"/>
      <c r="CO683" s="728"/>
      <c r="CV683" s="728"/>
      <c r="CY683" s="728"/>
      <c r="DB683" s="728"/>
      <c r="DE683" s="728"/>
      <c r="DH683" s="728"/>
      <c r="DK683" s="728"/>
      <c r="DN683" s="728"/>
      <c r="DQ683" s="728"/>
      <c r="DT683" s="728"/>
      <c r="DW683" s="728"/>
      <c r="DZ683" s="728"/>
      <c r="EC683" s="728"/>
      <c r="EF683" s="728"/>
      <c r="EI683" s="728"/>
    </row>
    <row r="684" spans="5:139">
      <c r="E684" s="728">
        <v>41810</v>
      </c>
      <c r="F684" s="727">
        <v>2.6310000000000002</v>
      </c>
      <c r="H684" s="728">
        <v>41814</v>
      </c>
      <c r="I684" s="727">
        <v>3.0369999999999999</v>
      </c>
      <c r="K684" s="728">
        <v>41814</v>
      </c>
      <c r="L684" s="727">
        <v>3.4870000000000001</v>
      </c>
      <c r="O684" s="728">
        <v>41779</v>
      </c>
      <c r="P684" s="727">
        <v>2410.16</v>
      </c>
      <c r="R684" s="728">
        <v>41781</v>
      </c>
      <c r="S684" s="727">
        <v>16543.080000000002</v>
      </c>
      <c r="U684" s="728">
        <v>41407</v>
      </c>
      <c r="V684" s="727">
        <v>8279.2900000000009</v>
      </c>
      <c r="X684" s="728">
        <v>41407</v>
      </c>
      <c r="Y684" s="727">
        <v>17171.52</v>
      </c>
      <c r="AA684" s="728">
        <v>41417</v>
      </c>
      <c r="AB684" s="727">
        <v>3967.15</v>
      </c>
      <c r="AD684" s="728">
        <v>41373</v>
      </c>
      <c r="AE684" s="727">
        <v>13192.35</v>
      </c>
      <c r="AS684" s="728">
        <v>41813</v>
      </c>
      <c r="AT684" s="727">
        <v>1317.52</v>
      </c>
      <c r="AV684" s="728">
        <v>41808</v>
      </c>
      <c r="AW684" s="727">
        <v>100.71</v>
      </c>
      <c r="BL684" s="728"/>
      <c r="BM684" s="728"/>
      <c r="BN684" s="728"/>
      <c r="BO684" s="728"/>
      <c r="BP684" s="728"/>
      <c r="BS684" s="728"/>
      <c r="BV684" s="728"/>
      <c r="BY684" s="728"/>
      <c r="CB684" s="728"/>
      <c r="CE684" s="728"/>
      <c r="CH684" s="728"/>
      <c r="CK684" s="728"/>
      <c r="CO684" s="728"/>
      <c r="CV684" s="728"/>
      <c r="CY684" s="728"/>
      <c r="DB684" s="728"/>
      <c r="DE684" s="728"/>
      <c r="DH684" s="728"/>
      <c r="DK684" s="728"/>
      <c r="DN684" s="728"/>
      <c r="DQ684" s="728"/>
      <c r="DT684" s="728"/>
      <c r="DW684" s="728"/>
      <c r="DZ684" s="728"/>
      <c r="EC684" s="728"/>
      <c r="EF684" s="728"/>
      <c r="EI684" s="728"/>
    </row>
    <row r="685" spans="5:139">
      <c r="E685" s="728">
        <v>41809</v>
      </c>
      <c r="F685" s="727">
        <v>2.581</v>
      </c>
      <c r="H685" s="728">
        <v>41813</v>
      </c>
      <c r="I685" s="727">
        <v>3.1440000000000001</v>
      </c>
      <c r="K685" s="728">
        <v>41813</v>
      </c>
      <c r="L685" s="727">
        <v>3.5960000000000001</v>
      </c>
      <c r="O685" s="728">
        <v>41778</v>
      </c>
      <c r="P685" s="727">
        <v>2400.11</v>
      </c>
      <c r="R685" s="728">
        <v>41780</v>
      </c>
      <c r="S685" s="727">
        <v>16533.060000000001</v>
      </c>
      <c r="U685" s="728">
        <v>41404</v>
      </c>
      <c r="V685" s="727">
        <v>8278.59</v>
      </c>
      <c r="X685" s="728">
        <v>41404</v>
      </c>
      <c r="Y685" s="727">
        <v>17284.03</v>
      </c>
      <c r="AA685" s="728">
        <v>41416</v>
      </c>
      <c r="AB685" s="727">
        <v>4051.11</v>
      </c>
      <c r="AD685" s="728">
        <v>41372</v>
      </c>
      <c r="AE685" s="727">
        <v>13192.59</v>
      </c>
      <c r="AS685" s="728">
        <v>41810</v>
      </c>
      <c r="AT685" s="727">
        <v>1314.82</v>
      </c>
      <c r="AV685" s="728">
        <v>41807</v>
      </c>
      <c r="AW685" s="727">
        <v>100.17</v>
      </c>
      <c r="BL685" s="728"/>
      <c r="BM685" s="728"/>
      <c r="BN685" s="728"/>
      <c r="BO685" s="728"/>
      <c r="BP685" s="728"/>
      <c r="BS685" s="728"/>
      <c r="BV685" s="728"/>
      <c r="BY685" s="728"/>
      <c r="CB685" s="728"/>
      <c r="CE685" s="728"/>
      <c r="CH685" s="728"/>
      <c r="CK685" s="728"/>
      <c r="CO685" s="728"/>
      <c r="CV685" s="728"/>
      <c r="CY685" s="728"/>
      <c r="DB685" s="728"/>
      <c r="DE685" s="728"/>
      <c r="DH685" s="728"/>
      <c r="DK685" s="728"/>
      <c r="DN685" s="728"/>
      <c r="DQ685" s="728"/>
      <c r="DT685" s="728"/>
      <c r="DW685" s="728"/>
      <c r="DZ685" s="728"/>
      <c r="EC685" s="728"/>
      <c r="EF685" s="728"/>
      <c r="EI685" s="728"/>
    </row>
    <row r="686" spans="5:139">
      <c r="E686" s="728">
        <v>41808</v>
      </c>
      <c r="F686" s="727">
        <v>2.5910000000000002</v>
      </c>
      <c r="H686" s="728">
        <v>41810</v>
      </c>
      <c r="I686" s="727">
        <v>3.206</v>
      </c>
      <c r="K686" s="728">
        <v>41810</v>
      </c>
      <c r="L686" s="727">
        <v>3.6550000000000002</v>
      </c>
      <c r="O686" s="728">
        <v>41775</v>
      </c>
      <c r="P686" s="727">
        <v>2392.89</v>
      </c>
      <c r="R686" s="728">
        <v>41779</v>
      </c>
      <c r="S686" s="727">
        <v>16374.31</v>
      </c>
      <c r="U686" s="728">
        <v>41403</v>
      </c>
      <c r="V686" s="727">
        <v>8262.5499999999993</v>
      </c>
      <c r="X686" s="728">
        <v>41403</v>
      </c>
      <c r="Y686" s="727">
        <v>17090.62</v>
      </c>
      <c r="AA686" s="728">
        <v>41415</v>
      </c>
      <c r="AB686" s="727">
        <v>4036.18</v>
      </c>
      <c r="AD686" s="728">
        <v>41369</v>
      </c>
      <c r="AE686" s="727">
        <v>12833.64</v>
      </c>
      <c r="AS686" s="728">
        <v>41809</v>
      </c>
      <c r="AT686" s="727">
        <v>1320.39</v>
      </c>
      <c r="AV686" s="728">
        <v>41806</v>
      </c>
      <c r="AW686" s="727">
        <v>99.29</v>
      </c>
      <c r="BL686" s="728"/>
      <c r="BM686" s="728"/>
      <c r="BN686" s="728"/>
      <c r="BO686" s="728"/>
      <c r="BP686" s="728"/>
      <c r="BS686" s="728"/>
      <c r="BV686" s="728"/>
      <c r="BY686" s="728"/>
      <c r="CB686" s="728"/>
      <c r="CE686" s="728"/>
      <c r="CH686" s="728"/>
      <c r="CK686" s="728"/>
      <c r="CO686" s="728"/>
      <c r="CV686" s="728"/>
      <c r="CY686" s="728"/>
      <c r="DB686" s="728"/>
      <c r="DE686" s="728"/>
      <c r="DH686" s="728"/>
      <c r="DK686" s="728"/>
      <c r="DN686" s="728"/>
      <c r="DQ686" s="728"/>
      <c r="DT686" s="728"/>
      <c r="DW686" s="728"/>
      <c r="DZ686" s="728"/>
      <c r="EC686" s="728"/>
      <c r="EF686" s="728"/>
      <c r="EI686" s="728"/>
    </row>
    <row r="687" spans="5:139">
      <c r="E687" s="728">
        <v>41807</v>
      </c>
      <c r="F687" s="727">
        <v>2.5990000000000002</v>
      </c>
      <c r="H687" s="728">
        <v>41809</v>
      </c>
      <c r="I687" s="727">
        <v>3.0779999999999998</v>
      </c>
      <c r="K687" s="728">
        <v>41809</v>
      </c>
      <c r="L687" s="727">
        <v>3.5300000000000002</v>
      </c>
      <c r="O687" s="728">
        <v>41774</v>
      </c>
      <c r="P687" s="727">
        <v>2395.56</v>
      </c>
      <c r="R687" s="728">
        <v>41778</v>
      </c>
      <c r="S687" s="727">
        <v>16511.86</v>
      </c>
      <c r="U687" s="728">
        <v>41402</v>
      </c>
      <c r="V687" s="727">
        <v>8249.7099999999991</v>
      </c>
      <c r="X687" s="728">
        <v>41402</v>
      </c>
      <c r="Y687" s="727">
        <v>17255.57</v>
      </c>
      <c r="AA687" s="728">
        <v>41414</v>
      </c>
      <c r="AB687" s="727">
        <v>4022.85</v>
      </c>
      <c r="AD687" s="728">
        <v>41368</v>
      </c>
      <c r="AE687" s="727">
        <v>12634.54</v>
      </c>
      <c r="AS687" s="728">
        <v>41808</v>
      </c>
      <c r="AT687" s="727">
        <v>1277.71</v>
      </c>
      <c r="AV687" s="728">
        <v>41803</v>
      </c>
      <c r="AW687" s="727">
        <v>98.32</v>
      </c>
      <c r="BL687" s="728"/>
      <c r="BM687" s="728"/>
      <c r="BN687" s="728"/>
      <c r="BO687" s="728"/>
      <c r="BP687" s="728"/>
      <c r="BS687" s="728"/>
      <c r="BV687" s="728"/>
      <c r="BY687" s="728"/>
      <c r="CB687" s="728"/>
      <c r="CE687" s="728"/>
      <c r="CH687" s="728"/>
      <c r="CK687" s="728"/>
      <c r="CO687" s="728"/>
      <c r="CV687" s="728"/>
      <c r="CY687" s="728"/>
      <c r="DB687" s="728"/>
      <c r="DE687" s="728"/>
      <c r="DH687" s="728"/>
      <c r="DK687" s="728"/>
      <c r="DN687" s="728"/>
      <c r="DQ687" s="728"/>
      <c r="DT687" s="728"/>
      <c r="DW687" s="728"/>
      <c r="DZ687" s="728"/>
      <c r="EC687" s="728"/>
      <c r="EF687" s="728"/>
      <c r="EI687" s="728"/>
    </row>
    <row r="688" spans="5:139">
      <c r="E688" s="728">
        <v>41806</v>
      </c>
      <c r="F688" s="727">
        <v>2.5739999999999998</v>
      </c>
      <c r="H688" s="728">
        <v>41808</v>
      </c>
      <c r="I688" s="727">
        <v>3.117</v>
      </c>
      <c r="K688" s="728">
        <v>41808</v>
      </c>
      <c r="L688" s="727">
        <v>3.5620000000000003</v>
      </c>
      <c r="O688" s="728">
        <v>41773</v>
      </c>
      <c r="P688" s="727">
        <v>2421.4899999999998</v>
      </c>
      <c r="R688" s="728">
        <v>41775</v>
      </c>
      <c r="S688" s="727">
        <v>16491.310000000001</v>
      </c>
      <c r="U688" s="728">
        <v>41401</v>
      </c>
      <c r="V688" s="727">
        <v>8181.78</v>
      </c>
      <c r="X688" s="728">
        <v>41401</v>
      </c>
      <c r="Y688" s="727">
        <v>17121.87</v>
      </c>
      <c r="AA688" s="728">
        <v>41411</v>
      </c>
      <c r="AB688" s="727">
        <v>4001.27</v>
      </c>
      <c r="AD688" s="728">
        <v>41367</v>
      </c>
      <c r="AE688" s="727">
        <v>12362.2</v>
      </c>
      <c r="AS688" s="728">
        <v>41807</v>
      </c>
      <c r="AT688" s="727">
        <v>1270.58</v>
      </c>
      <c r="AV688" s="728">
        <v>41802</v>
      </c>
      <c r="AW688" s="727">
        <v>98.43</v>
      </c>
      <c r="BL688" s="728"/>
      <c r="BM688" s="728"/>
      <c r="BN688" s="728"/>
      <c r="BO688" s="728"/>
      <c r="BP688" s="728"/>
      <c r="BS688" s="728"/>
      <c r="BV688" s="728"/>
      <c r="BY688" s="728"/>
      <c r="CB688" s="728"/>
      <c r="CE688" s="728"/>
      <c r="CH688" s="728"/>
      <c r="CK688" s="728"/>
      <c r="CO688" s="728"/>
      <c r="CV688" s="728"/>
      <c r="CY688" s="728"/>
      <c r="DB688" s="728"/>
      <c r="DE688" s="728"/>
      <c r="DH688" s="728"/>
      <c r="DK688" s="728"/>
      <c r="DN688" s="728"/>
      <c r="DQ688" s="728"/>
      <c r="DT688" s="728"/>
      <c r="DW688" s="728"/>
      <c r="DZ688" s="728"/>
      <c r="EC688" s="728"/>
      <c r="EF688" s="728"/>
      <c r="EI688" s="728"/>
    </row>
    <row r="689" spans="5:139">
      <c r="E689" s="728">
        <v>41803</v>
      </c>
      <c r="F689" s="727">
        <v>2.5220000000000002</v>
      </c>
      <c r="H689" s="728">
        <v>41807</v>
      </c>
      <c r="I689" s="727">
        <v>3.149</v>
      </c>
      <c r="K689" s="728">
        <v>41807</v>
      </c>
      <c r="L689" s="727">
        <v>3.573</v>
      </c>
      <c r="O689" s="728">
        <v>41772</v>
      </c>
      <c r="P689" s="727">
        <v>2413.23</v>
      </c>
      <c r="R689" s="728">
        <v>41774</v>
      </c>
      <c r="S689" s="727">
        <v>16446.810000000001</v>
      </c>
      <c r="U689" s="728">
        <v>41400</v>
      </c>
      <c r="V689" s="727">
        <v>8112.08</v>
      </c>
      <c r="X689" s="728">
        <v>41400</v>
      </c>
      <c r="Y689" s="727">
        <v>16862.990000000002</v>
      </c>
      <c r="AA689" s="728">
        <v>41410</v>
      </c>
      <c r="AB689" s="727">
        <v>3979.07</v>
      </c>
      <c r="AD689" s="728">
        <v>41366</v>
      </c>
      <c r="AE689" s="727">
        <v>12003.43</v>
      </c>
      <c r="AS689" s="728">
        <v>41806</v>
      </c>
      <c r="AT689" s="727">
        <v>1272</v>
      </c>
      <c r="AV689" s="728">
        <v>41801</v>
      </c>
      <c r="AW689" s="727">
        <v>97.94</v>
      </c>
      <c r="BL689" s="728"/>
      <c r="BM689" s="728"/>
      <c r="BN689" s="728"/>
      <c r="BO689" s="728"/>
      <c r="BP689" s="728"/>
      <c r="BS689" s="728"/>
      <c r="BV689" s="728"/>
      <c r="BY689" s="728"/>
      <c r="CB689" s="728"/>
      <c r="CE689" s="728"/>
      <c r="CH689" s="728"/>
      <c r="CK689" s="728"/>
      <c r="CO689" s="728"/>
      <c r="CV689" s="728"/>
      <c r="CY689" s="728"/>
      <c r="DB689" s="728"/>
      <c r="DE689" s="728"/>
      <c r="DH689" s="728"/>
      <c r="DK689" s="728"/>
      <c r="DN689" s="728"/>
      <c r="DQ689" s="728"/>
      <c r="DT689" s="728"/>
      <c r="DW689" s="728"/>
      <c r="DZ689" s="728"/>
      <c r="EC689" s="728"/>
      <c r="EF689" s="728"/>
      <c r="EI689" s="728"/>
    </row>
    <row r="690" spans="5:139">
      <c r="E690" s="728">
        <v>41802</v>
      </c>
      <c r="F690" s="727">
        <v>2.5590000000000002</v>
      </c>
      <c r="H690" s="728">
        <v>41806</v>
      </c>
      <c r="I690" s="727">
        <v>3.056</v>
      </c>
      <c r="K690" s="728">
        <v>41806</v>
      </c>
      <c r="L690" s="727">
        <v>3.5390000000000001</v>
      </c>
      <c r="O690" s="728">
        <v>41771</v>
      </c>
      <c r="P690" s="727">
        <v>2412.71</v>
      </c>
      <c r="R690" s="728">
        <v>41773</v>
      </c>
      <c r="S690" s="727">
        <v>16613.97</v>
      </c>
      <c r="U690" s="728">
        <v>41397</v>
      </c>
      <c r="V690" s="727">
        <v>8122.29</v>
      </c>
      <c r="X690" s="728">
        <v>41397</v>
      </c>
      <c r="Y690" s="727">
        <v>16922.29</v>
      </c>
      <c r="AA690" s="728">
        <v>41409</v>
      </c>
      <c r="AB690" s="727">
        <v>3982.23</v>
      </c>
      <c r="AD690" s="728">
        <v>41365</v>
      </c>
      <c r="AE690" s="727">
        <v>12135.02</v>
      </c>
      <c r="AS690" s="728">
        <v>41803</v>
      </c>
      <c r="AT690" s="727">
        <v>1276.96</v>
      </c>
      <c r="AV690" s="728">
        <v>41800</v>
      </c>
      <c r="AW690" s="727">
        <v>97.67</v>
      </c>
      <c r="BL690" s="728"/>
      <c r="BM690" s="728"/>
      <c r="BN690" s="728"/>
      <c r="BO690" s="728"/>
      <c r="BP690" s="728"/>
      <c r="BS690" s="728"/>
      <c r="BV690" s="728"/>
      <c r="BY690" s="728"/>
      <c r="CB690" s="728"/>
      <c r="CE690" s="728"/>
      <c r="CH690" s="728"/>
      <c r="CK690" s="728"/>
      <c r="CO690" s="728"/>
      <c r="CV690" s="728"/>
      <c r="CY690" s="728"/>
      <c r="DB690" s="728"/>
      <c r="DE690" s="728"/>
      <c r="DH690" s="728"/>
      <c r="DK690" s="728"/>
      <c r="DN690" s="728"/>
      <c r="DQ690" s="728"/>
      <c r="DT690" s="728"/>
      <c r="DW690" s="728"/>
      <c r="DZ690" s="728"/>
      <c r="EC690" s="728"/>
      <c r="EF690" s="728"/>
      <c r="EI690" s="728"/>
    </row>
    <row r="691" spans="5:139">
      <c r="E691" s="728">
        <v>41801</v>
      </c>
      <c r="F691" s="727">
        <v>2.5380000000000003</v>
      </c>
      <c r="H691" s="728">
        <v>41803</v>
      </c>
      <c r="I691" s="727">
        <v>3.02</v>
      </c>
      <c r="K691" s="728">
        <v>41803</v>
      </c>
      <c r="L691" s="727">
        <v>3.4990000000000001</v>
      </c>
      <c r="O691" s="728">
        <v>41768</v>
      </c>
      <c r="P691" s="727">
        <v>2387.81</v>
      </c>
      <c r="R691" s="728">
        <v>41772</v>
      </c>
      <c r="S691" s="727">
        <v>16715.439999999999</v>
      </c>
      <c r="U691" s="728">
        <v>41396</v>
      </c>
      <c r="V691" s="727">
        <v>7961.71</v>
      </c>
      <c r="X691" s="728">
        <v>41396</v>
      </c>
      <c r="Y691" s="727">
        <v>16748.28</v>
      </c>
      <c r="AA691" s="728">
        <v>41408</v>
      </c>
      <c r="AB691" s="727">
        <v>3966.06</v>
      </c>
      <c r="AD691" s="728">
        <v>41362</v>
      </c>
      <c r="AE691" s="727">
        <v>12397.91</v>
      </c>
      <c r="AS691" s="728">
        <v>41802</v>
      </c>
      <c r="AT691" s="727">
        <v>1273.46</v>
      </c>
      <c r="AV691" s="728">
        <v>41799</v>
      </c>
      <c r="AW691" s="727">
        <v>97.55</v>
      </c>
      <c r="BL691" s="728"/>
      <c r="BM691" s="728"/>
      <c r="BN691" s="728"/>
      <c r="BO691" s="728"/>
      <c r="BP691" s="728"/>
      <c r="BS691" s="728"/>
      <c r="BV691" s="728"/>
      <c r="BY691" s="728"/>
      <c r="CB691" s="728"/>
      <c r="CE691" s="728"/>
      <c r="CH691" s="728"/>
      <c r="CK691" s="728"/>
      <c r="CO691" s="728"/>
      <c r="CV691" s="728"/>
      <c r="CY691" s="728"/>
      <c r="DB691" s="728"/>
      <c r="DE691" s="728"/>
      <c r="DH691" s="728"/>
      <c r="DK691" s="728"/>
      <c r="DN691" s="728"/>
      <c r="DQ691" s="728"/>
      <c r="DT691" s="728"/>
      <c r="DW691" s="728"/>
      <c r="DZ691" s="728"/>
      <c r="EC691" s="728"/>
      <c r="EF691" s="728"/>
      <c r="EI691" s="728"/>
    </row>
    <row r="692" spans="5:139">
      <c r="E692" s="728">
        <v>41800</v>
      </c>
      <c r="F692" s="727">
        <v>2.536</v>
      </c>
      <c r="H692" s="728">
        <v>41802</v>
      </c>
      <c r="I692" s="727">
        <v>3.0590000000000002</v>
      </c>
      <c r="K692" s="728">
        <v>41802</v>
      </c>
      <c r="L692" s="727">
        <v>3.5259999999999998</v>
      </c>
      <c r="O692" s="728">
        <v>41767</v>
      </c>
      <c r="P692" s="727">
        <v>2403.89</v>
      </c>
      <c r="R692" s="728">
        <v>41771</v>
      </c>
      <c r="S692" s="727">
        <v>16695.47</v>
      </c>
      <c r="U692" s="728">
        <v>41394</v>
      </c>
      <c r="V692" s="727">
        <v>7913.71</v>
      </c>
      <c r="X692" s="728">
        <v>41394</v>
      </c>
      <c r="Y692" s="727">
        <v>16767.66</v>
      </c>
      <c r="AA692" s="728">
        <v>41407</v>
      </c>
      <c r="AB692" s="727">
        <v>3945.2</v>
      </c>
      <c r="AD692" s="728">
        <v>41361</v>
      </c>
      <c r="AE692" s="727">
        <v>12335.96</v>
      </c>
      <c r="AS692" s="728">
        <v>41801</v>
      </c>
      <c r="AT692" s="727">
        <v>1261.07</v>
      </c>
      <c r="AV692" s="728">
        <v>41796</v>
      </c>
      <c r="AW692" s="727">
        <v>97.17</v>
      </c>
      <c r="BL692" s="728"/>
      <c r="BM692" s="728"/>
      <c r="BN692" s="728"/>
      <c r="BO692" s="728"/>
      <c r="BP692" s="728"/>
      <c r="BS692" s="728"/>
      <c r="BV692" s="728"/>
      <c r="BY692" s="728"/>
      <c r="CB692" s="728"/>
      <c r="CE692" s="728"/>
      <c r="CH692" s="728"/>
      <c r="CK692" s="728"/>
      <c r="CO692" s="728"/>
      <c r="CV692" s="728"/>
      <c r="CY692" s="728"/>
      <c r="DB692" s="728"/>
      <c r="DE692" s="728"/>
      <c r="DH692" s="728"/>
      <c r="DK692" s="728"/>
      <c r="DN692" s="728"/>
      <c r="DQ692" s="728"/>
      <c r="DT692" s="728"/>
      <c r="DW692" s="728"/>
      <c r="DZ692" s="728"/>
      <c r="EC692" s="728"/>
      <c r="EF692" s="728"/>
      <c r="EI692" s="728"/>
    </row>
    <row r="693" spans="5:139">
      <c r="E693" s="728">
        <v>41799</v>
      </c>
      <c r="F693" s="727">
        <v>2.512</v>
      </c>
      <c r="H693" s="728">
        <v>41801</v>
      </c>
      <c r="I693" s="727">
        <v>3.11</v>
      </c>
      <c r="K693" s="728">
        <v>41801</v>
      </c>
      <c r="L693" s="727">
        <v>3.5649999999999999</v>
      </c>
      <c r="O693" s="728">
        <v>41766</v>
      </c>
      <c r="P693" s="727">
        <v>2389.4299999999998</v>
      </c>
      <c r="R693" s="728">
        <v>41768</v>
      </c>
      <c r="S693" s="727">
        <v>16583.34</v>
      </c>
      <c r="U693" s="728">
        <v>41393</v>
      </c>
      <c r="V693" s="727">
        <v>7873.5</v>
      </c>
      <c r="X693" s="728">
        <v>41393</v>
      </c>
      <c r="Y693" s="727">
        <v>16929.68</v>
      </c>
      <c r="AA693" s="728">
        <v>41404</v>
      </c>
      <c r="AB693" s="727">
        <v>3953.83</v>
      </c>
      <c r="AD693" s="728">
        <v>41360</v>
      </c>
      <c r="AE693" s="727">
        <v>12493.79</v>
      </c>
      <c r="AS693" s="728">
        <v>41800</v>
      </c>
      <c r="AT693" s="727">
        <v>1259.9000000000001</v>
      </c>
      <c r="AV693" s="728">
        <v>41795</v>
      </c>
      <c r="AW693" s="727">
        <v>97.69</v>
      </c>
      <c r="BL693" s="728"/>
      <c r="BM693" s="728"/>
      <c r="BN693" s="728"/>
      <c r="BO693" s="728"/>
      <c r="BP693" s="728"/>
      <c r="BS693" s="728"/>
      <c r="BV693" s="728"/>
      <c r="BY693" s="728"/>
      <c r="CB693" s="728"/>
      <c r="CE693" s="728"/>
      <c r="CH693" s="728"/>
      <c r="CK693" s="728"/>
      <c r="CO693" s="728"/>
      <c r="CV693" s="728"/>
      <c r="CY693" s="728"/>
      <c r="DB693" s="728"/>
      <c r="DE693" s="728"/>
      <c r="DH693" s="728"/>
      <c r="DK693" s="728"/>
      <c r="DN693" s="728"/>
      <c r="DQ693" s="728"/>
      <c r="DT693" s="728"/>
      <c r="DW693" s="728"/>
      <c r="DZ693" s="728"/>
      <c r="EC693" s="728"/>
      <c r="EF693" s="728"/>
      <c r="EI693" s="728"/>
    </row>
    <row r="694" spans="5:139">
      <c r="E694" s="728">
        <v>41796</v>
      </c>
      <c r="F694" s="727">
        <v>2.4969999999999999</v>
      </c>
      <c r="H694" s="728">
        <v>41800</v>
      </c>
      <c r="I694" s="727">
        <v>3.0449999999999999</v>
      </c>
      <c r="K694" s="728">
        <v>41800</v>
      </c>
      <c r="L694" s="727">
        <v>3.5460000000000003</v>
      </c>
      <c r="O694" s="728">
        <v>41765</v>
      </c>
      <c r="P694" s="727">
        <v>2389.3000000000002</v>
      </c>
      <c r="R694" s="728">
        <v>41767</v>
      </c>
      <c r="S694" s="727">
        <v>16550.97</v>
      </c>
      <c r="U694" s="728">
        <v>41390</v>
      </c>
      <c r="V694" s="727">
        <v>7814.76</v>
      </c>
      <c r="X694" s="728">
        <v>41390</v>
      </c>
      <c r="Y694" s="727">
        <v>16565.25</v>
      </c>
      <c r="AA694" s="728">
        <v>41403</v>
      </c>
      <c r="AB694" s="727">
        <v>3928.58</v>
      </c>
      <c r="AD694" s="728">
        <v>41359</v>
      </c>
      <c r="AE694" s="727">
        <v>12471.62</v>
      </c>
      <c r="AS694" s="728">
        <v>41799</v>
      </c>
      <c r="AT694" s="727">
        <v>1252.3399999999999</v>
      </c>
      <c r="AV694" s="728">
        <v>41794</v>
      </c>
      <c r="AW694" s="727">
        <v>97.27</v>
      </c>
      <c r="BL694" s="728"/>
      <c r="BM694" s="728"/>
      <c r="BN694" s="728"/>
      <c r="BO694" s="728"/>
      <c r="BP694" s="728"/>
      <c r="BS694" s="728"/>
      <c r="BV694" s="728"/>
      <c r="BY694" s="728"/>
      <c r="CB694" s="728"/>
      <c r="CE694" s="728"/>
      <c r="CH694" s="728"/>
      <c r="CK694" s="728"/>
      <c r="CO694" s="728"/>
      <c r="CV694" s="728"/>
      <c r="CY694" s="728"/>
      <c r="DB694" s="728"/>
      <c r="DE694" s="728"/>
      <c r="DH694" s="728"/>
      <c r="DK694" s="728"/>
      <c r="DN694" s="728"/>
      <c r="DQ694" s="728"/>
      <c r="DT694" s="728"/>
      <c r="DW694" s="728"/>
      <c r="DZ694" s="728"/>
      <c r="EC694" s="728"/>
      <c r="EF694" s="728"/>
      <c r="EI694" s="728"/>
    </row>
    <row r="695" spans="5:139">
      <c r="E695" s="728">
        <v>41795</v>
      </c>
      <c r="F695" s="727">
        <v>2.5840000000000001</v>
      </c>
      <c r="H695" s="728">
        <v>41799</v>
      </c>
      <c r="I695" s="727">
        <v>3.0390000000000001</v>
      </c>
      <c r="K695" s="728">
        <v>41799</v>
      </c>
      <c r="L695" s="727">
        <v>3.5060000000000002</v>
      </c>
      <c r="O695" s="728">
        <v>41764</v>
      </c>
      <c r="P695" s="727">
        <v>2405.87</v>
      </c>
      <c r="R695" s="728">
        <v>41766</v>
      </c>
      <c r="S695" s="727">
        <v>16518.54</v>
      </c>
      <c r="U695" s="728">
        <v>41389</v>
      </c>
      <c r="V695" s="727">
        <v>7832.86</v>
      </c>
      <c r="X695" s="728">
        <v>41389</v>
      </c>
      <c r="Y695" s="727">
        <v>16649.75</v>
      </c>
      <c r="AA695" s="728">
        <v>41402</v>
      </c>
      <c r="AB695" s="727">
        <v>3956.28</v>
      </c>
      <c r="AD695" s="728">
        <v>41358</v>
      </c>
      <c r="AE695" s="727">
        <v>12546.46</v>
      </c>
      <c r="AS695" s="728">
        <v>41796</v>
      </c>
      <c r="AT695" s="727">
        <v>1253.23</v>
      </c>
      <c r="AV695" s="728">
        <v>41793</v>
      </c>
      <c r="AW695" s="727">
        <v>97.49</v>
      </c>
      <c r="BL695" s="728"/>
      <c r="BM695" s="728"/>
      <c r="BN695" s="728"/>
      <c r="BO695" s="728"/>
      <c r="BP695" s="728"/>
      <c r="BS695" s="728"/>
      <c r="BV695" s="728"/>
      <c r="BY695" s="728"/>
      <c r="CB695" s="728"/>
      <c r="CE695" s="728"/>
      <c r="CH695" s="728"/>
      <c r="CK695" s="728"/>
      <c r="CO695" s="728"/>
      <c r="CV695" s="728"/>
      <c r="CY695" s="728"/>
      <c r="DB695" s="728"/>
      <c r="DE695" s="728"/>
      <c r="DH695" s="728"/>
      <c r="DK695" s="728"/>
      <c r="DN695" s="728"/>
      <c r="DQ695" s="728"/>
      <c r="DT695" s="728"/>
      <c r="DW695" s="728"/>
      <c r="DZ695" s="728"/>
      <c r="EC695" s="728"/>
      <c r="EF695" s="728"/>
      <c r="EI695" s="728"/>
    </row>
    <row r="696" spans="5:139">
      <c r="E696" s="728">
        <v>41794</v>
      </c>
      <c r="F696" s="727">
        <v>2.6310000000000002</v>
      </c>
      <c r="H696" s="728">
        <v>41796</v>
      </c>
      <c r="I696" s="727">
        <v>3.0139999999999998</v>
      </c>
      <c r="K696" s="728">
        <v>41796</v>
      </c>
      <c r="L696" s="727">
        <v>3.4950000000000001</v>
      </c>
      <c r="O696" s="728">
        <v>41761</v>
      </c>
      <c r="P696" s="727">
        <v>2432.06</v>
      </c>
      <c r="R696" s="728">
        <v>41765</v>
      </c>
      <c r="S696" s="727">
        <v>16401.02</v>
      </c>
      <c r="U696" s="728">
        <v>41388</v>
      </c>
      <c r="V696" s="727">
        <v>7759.03</v>
      </c>
      <c r="X696" s="728">
        <v>41388</v>
      </c>
      <c r="Y696" s="727">
        <v>16563.43</v>
      </c>
      <c r="AA696" s="728">
        <v>41401</v>
      </c>
      <c r="AB696" s="727">
        <v>3921.32</v>
      </c>
      <c r="AD696" s="728">
        <v>41355</v>
      </c>
      <c r="AE696" s="727">
        <v>12338.53</v>
      </c>
      <c r="AS696" s="728">
        <v>41795</v>
      </c>
      <c r="AT696" s="727">
        <v>1253.6300000000001</v>
      </c>
      <c r="AV696" s="728">
        <v>41792</v>
      </c>
      <c r="AW696" s="727">
        <v>97.48</v>
      </c>
      <c r="BL696" s="728"/>
      <c r="BM696" s="728"/>
      <c r="BN696" s="728"/>
      <c r="BO696" s="728"/>
      <c r="BP696" s="728"/>
      <c r="BS696" s="728"/>
      <c r="BV696" s="728"/>
      <c r="BY696" s="728"/>
      <c r="CB696" s="728"/>
      <c r="CE696" s="728"/>
      <c r="CH696" s="728"/>
      <c r="CK696" s="728"/>
      <c r="CO696" s="728"/>
      <c r="CV696" s="728"/>
      <c r="CY696" s="728"/>
      <c r="DB696" s="728"/>
      <c r="DE696" s="728"/>
      <c r="DH696" s="728"/>
      <c r="DK696" s="728"/>
      <c r="DN696" s="728"/>
      <c r="DQ696" s="728"/>
      <c r="DT696" s="728"/>
      <c r="DW696" s="728"/>
      <c r="DZ696" s="728"/>
      <c r="EC696" s="728"/>
      <c r="EF696" s="728"/>
      <c r="EI696" s="728"/>
    </row>
    <row r="697" spans="5:139">
      <c r="E697" s="728">
        <v>41793</v>
      </c>
      <c r="F697" s="727">
        <v>2.6850000000000001</v>
      </c>
      <c r="H697" s="728">
        <v>41795</v>
      </c>
      <c r="I697" s="727">
        <v>3.1629999999999998</v>
      </c>
      <c r="K697" s="728">
        <v>41795</v>
      </c>
      <c r="L697" s="727">
        <v>3.6379999999999999</v>
      </c>
      <c r="O697" s="728">
        <v>41759</v>
      </c>
      <c r="P697" s="727">
        <v>2439.09</v>
      </c>
      <c r="R697" s="728">
        <v>41764</v>
      </c>
      <c r="S697" s="727">
        <v>16530.55</v>
      </c>
      <c r="U697" s="728">
        <v>41387</v>
      </c>
      <c r="V697" s="727">
        <v>7658.21</v>
      </c>
      <c r="X697" s="728">
        <v>41387</v>
      </c>
      <c r="Y697" s="727">
        <v>16490.77</v>
      </c>
      <c r="AA697" s="728">
        <v>41400</v>
      </c>
      <c r="AB697" s="727">
        <v>3907.04</v>
      </c>
      <c r="AD697" s="728">
        <v>41354</v>
      </c>
      <c r="AE697" s="727">
        <v>12635.69</v>
      </c>
      <c r="AS697" s="728">
        <v>41794</v>
      </c>
      <c r="AT697" s="727">
        <v>1243.94</v>
      </c>
      <c r="AV697" s="728">
        <v>41789</v>
      </c>
      <c r="AW697" s="727">
        <v>97.4</v>
      </c>
      <c r="BL697" s="728"/>
      <c r="BM697" s="728"/>
      <c r="BN697" s="728"/>
      <c r="BO697" s="728"/>
      <c r="BP697" s="728"/>
      <c r="BS697" s="728"/>
      <c r="BV697" s="728"/>
      <c r="BY697" s="728"/>
      <c r="CB697" s="728"/>
      <c r="CE697" s="728"/>
      <c r="CH697" s="728"/>
      <c r="CK697" s="728"/>
      <c r="CO697" s="728"/>
      <c r="CV697" s="728"/>
      <c r="CY697" s="728"/>
      <c r="DB697" s="728"/>
      <c r="DE697" s="728"/>
      <c r="DH697" s="728"/>
      <c r="DK697" s="728"/>
      <c r="DN697" s="728"/>
      <c r="DQ697" s="728"/>
      <c r="DT697" s="728"/>
      <c r="DW697" s="728"/>
      <c r="DZ697" s="728"/>
      <c r="EC697" s="728"/>
      <c r="EF697" s="728"/>
      <c r="EI697" s="728"/>
    </row>
    <row r="698" spans="5:139">
      <c r="E698" s="728">
        <v>41792</v>
      </c>
      <c r="F698" s="727">
        <v>2.6989999999999998</v>
      </c>
      <c r="H698" s="728">
        <v>41794</v>
      </c>
      <c r="I698" s="727">
        <v>3.24</v>
      </c>
      <c r="K698" s="728">
        <v>41794</v>
      </c>
      <c r="L698" s="727">
        <v>3.6720000000000002</v>
      </c>
      <c r="O698" s="728">
        <v>41758</v>
      </c>
      <c r="P698" s="727">
        <v>2451.35</v>
      </c>
      <c r="R698" s="728">
        <v>41761</v>
      </c>
      <c r="S698" s="727">
        <v>16512.89</v>
      </c>
      <c r="U698" s="728">
        <v>41386</v>
      </c>
      <c r="V698" s="727">
        <v>7478.11</v>
      </c>
      <c r="X698" s="728">
        <v>41386</v>
      </c>
      <c r="Y698" s="727">
        <v>16021.71</v>
      </c>
      <c r="AA698" s="728">
        <v>41397</v>
      </c>
      <c r="AB698" s="727">
        <v>3912.95</v>
      </c>
      <c r="AD698" s="728">
        <v>41352</v>
      </c>
      <c r="AE698" s="727">
        <v>12468.23</v>
      </c>
      <c r="AS698" s="728">
        <v>41793</v>
      </c>
      <c r="AT698" s="727">
        <v>1244.95</v>
      </c>
      <c r="AV698" s="728">
        <v>41788</v>
      </c>
      <c r="AW698" s="727">
        <v>97.3</v>
      </c>
      <c r="BL698" s="728"/>
      <c r="BM698" s="728"/>
      <c r="BN698" s="728"/>
      <c r="BO698" s="728"/>
      <c r="BP698" s="728"/>
      <c r="BS698" s="728"/>
      <c r="BV698" s="728"/>
      <c r="BY698" s="728"/>
      <c r="CB698" s="728"/>
      <c r="CE698" s="728"/>
      <c r="CH698" s="728"/>
      <c r="CK698" s="728"/>
      <c r="CO698" s="728"/>
      <c r="CV698" s="728"/>
      <c r="CY698" s="728"/>
      <c r="DB698" s="728"/>
      <c r="DE698" s="728"/>
      <c r="DH698" s="728"/>
      <c r="DK698" s="728"/>
      <c r="DN698" s="728"/>
      <c r="DQ698" s="728"/>
      <c r="DT698" s="728"/>
      <c r="DW698" s="728"/>
      <c r="DZ698" s="728"/>
      <c r="EC698" s="728"/>
      <c r="EF698" s="728"/>
      <c r="EI698" s="728"/>
    </row>
    <row r="699" spans="5:139">
      <c r="E699" s="728">
        <v>41789</v>
      </c>
      <c r="F699" s="727">
        <v>2.7229999999999999</v>
      </c>
      <c r="H699" s="728">
        <v>41793</v>
      </c>
      <c r="I699" s="727">
        <v>3.2519999999999998</v>
      </c>
      <c r="K699" s="728">
        <v>41793</v>
      </c>
      <c r="L699" s="727">
        <v>3.6640000000000001</v>
      </c>
      <c r="O699" s="728">
        <v>41757</v>
      </c>
      <c r="P699" s="727">
        <v>2438.23</v>
      </c>
      <c r="R699" s="728">
        <v>41760</v>
      </c>
      <c r="S699" s="727">
        <v>16558.87</v>
      </c>
      <c r="U699" s="728">
        <v>41383</v>
      </c>
      <c r="V699" s="727">
        <v>7459.96</v>
      </c>
      <c r="X699" s="728">
        <v>41383</v>
      </c>
      <c r="Y699" s="727">
        <v>15760.78</v>
      </c>
      <c r="AA699" s="728">
        <v>41396</v>
      </c>
      <c r="AB699" s="727">
        <v>3858.76</v>
      </c>
      <c r="AD699" s="728">
        <v>41351</v>
      </c>
      <c r="AE699" s="727">
        <v>12220.63</v>
      </c>
      <c r="AS699" s="728">
        <v>41792</v>
      </c>
      <c r="AT699" s="727">
        <v>1243.93</v>
      </c>
      <c r="AV699" s="728">
        <v>41787</v>
      </c>
      <c r="AW699" s="727">
        <v>97.6</v>
      </c>
      <c r="BL699" s="728"/>
      <c r="BM699" s="728"/>
      <c r="BN699" s="728"/>
      <c r="BO699" s="728"/>
      <c r="BP699" s="728"/>
      <c r="BS699" s="728"/>
      <c r="BV699" s="728"/>
      <c r="BY699" s="728"/>
      <c r="CB699" s="728"/>
      <c r="CE699" s="728"/>
      <c r="CH699" s="728"/>
      <c r="CK699" s="728"/>
      <c r="CO699" s="728"/>
      <c r="CV699" s="728"/>
      <c r="CY699" s="728"/>
      <c r="DB699" s="728"/>
      <c r="DE699" s="728"/>
      <c r="DH699" s="728"/>
      <c r="DK699" s="728"/>
      <c r="DN699" s="728"/>
      <c r="DQ699" s="728"/>
      <c r="DT699" s="728"/>
      <c r="DW699" s="728"/>
      <c r="DZ699" s="728"/>
      <c r="EC699" s="728"/>
      <c r="EF699" s="728"/>
      <c r="EI699" s="728"/>
    </row>
    <row r="700" spans="5:139">
      <c r="E700" s="728">
        <v>41788</v>
      </c>
      <c r="F700" s="727">
        <v>2.6970000000000001</v>
      </c>
      <c r="H700" s="728">
        <v>41792</v>
      </c>
      <c r="I700" s="727">
        <v>3.2530000000000001</v>
      </c>
      <c r="K700" s="728">
        <v>41792</v>
      </c>
      <c r="L700" s="727">
        <v>3.6760000000000002</v>
      </c>
      <c r="O700" s="728">
        <v>41754</v>
      </c>
      <c r="P700" s="727">
        <v>2429.8000000000002</v>
      </c>
      <c r="R700" s="728">
        <v>41759</v>
      </c>
      <c r="S700" s="727">
        <v>16580.84</v>
      </c>
      <c r="U700" s="728">
        <v>41382</v>
      </c>
      <c r="V700" s="727">
        <v>7473.73</v>
      </c>
      <c r="X700" s="728">
        <v>41382</v>
      </c>
      <c r="Y700" s="727">
        <v>15480.56</v>
      </c>
      <c r="AA700" s="728">
        <v>41394</v>
      </c>
      <c r="AB700" s="727">
        <v>3856.75</v>
      </c>
      <c r="AD700" s="728">
        <v>41348</v>
      </c>
      <c r="AE700" s="727">
        <v>12560.95</v>
      </c>
      <c r="AS700" s="728">
        <v>41789</v>
      </c>
      <c r="AT700" s="727">
        <v>1249.68</v>
      </c>
      <c r="AV700" s="728">
        <v>41786</v>
      </c>
      <c r="AW700" s="727">
        <v>97.51</v>
      </c>
      <c r="BL700" s="728"/>
      <c r="BM700" s="728"/>
      <c r="BN700" s="728"/>
      <c r="BO700" s="728"/>
      <c r="BP700" s="728"/>
      <c r="BS700" s="728"/>
      <c r="BV700" s="728"/>
      <c r="BY700" s="728"/>
      <c r="CB700" s="728"/>
      <c r="CE700" s="728"/>
      <c r="CH700" s="728"/>
      <c r="CK700" s="728"/>
      <c r="CO700" s="728"/>
      <c r="CV700" s="728"/>
      <c r="CY700" s="728"/>
      <c r="DB700" s="728"/>
      <c r="DE700" s="728"/>
      <c r="DH700" s="728"/>
      <c r="DK700" s="728"/>
      <c r="DN700" s="728"/>
      <c r="DQ700" s="728"/>
      <c r="DT700" s="728"/>
      <c r="DW700" s="728"/>
      <c r="DZ700" s="728"/>
      <c r="EC700" s="728"/>
      <c r="EF700" s="728"/>
      <c r="EI700" s="728"/>
    </row>
    <row r="701" spans="5:139">
      <c r="E701" s="728">
        <v>41787</v>
      </c>
      <c r="F701" s="727">
        <v>2.726</v>
      </c>
      <c r="H701" s="728">
        <v>41789</v>
      </c>
      <c r="I701" s="727">
        <v>3.27</v>
      </c>
      <c r="K701" s="728">
        <v>41789</v>
      </c>
      <c r="L701" s="727">
        <v>3.6710000000000003</v>
      </c>
      <c r="O701" s="728">
        <v>41753</v>
      </c>
      <c r="P701" s="727">
        <v>2447.34</v>
      </c>
      <c r="R701" s="728">
        <v>41758</v>
      </c>
      <c r="S701" s="727">
        <v>16535.37</v>
      </c>
      <c r="U701" s="728">
        <v>41381</v>
      </c>
      <c r="V701" s="727">
        <v>7503.03</v>
      </c>
      <c r="X701" s="728">
        <v>41381</v>
      </c>
      <c r="Y701" s="727">
        <v>15383.76</v>
      </c>
      <c r="AA701" s="728">
        <v>41393</v>
      </c>
      <c r="AB701" s="727">
        <v>3868.68</v>
      </c>
      <c r="AD701" s="728">
        <v>41347</v>
      </c>
      <c r="AE701" s="727">
        <v>12381.19</v>
      </c>
      <c r="AS701" s="728">
        <v>41788</v>
      </c>
      <c r="AT701" s="727">
        <v>1255.56</v>
      </c>
      <c r="AV701" s="728">
        <v>41785</v>
      </c>
      <c r="AW701" s="727">
        <v>97.52</v>
      </c>
      <c r="BL701" s="728"/>
      <c r="BM701" s="728"/>
      <c r="BN701" s="728"/>
      <c r="BO701" s="728"/>
      <c r="BP701" s="728"/>
      <c r="BS701" s="728"/>
      <c r="BV701" s="728"/>
      <c r="BY701" s="728"/>
      <c r="CB701" s="728"/>
      <c r="CE701" s="728"/>
      <c r="CH701" s="728"/>
      <c r="CK701" s="728"/>
      <c r="CO701" s="728"/>
      <c r="CV701" s="728"/>
      <c r="CY701" s="728"/>
      <c r="DB701" s="728"/>
      <c r="DE701" s="728"/>
      <c r="DH701" s="728"/>
      <c r="DK701" s="728"/>
      <c r="DN701" s="728"/>
      <c r="DQ701" s="728"/>
      <c r="DT701" s="728"/>
      <c r="DW701" s="728"/>
      <c r="DZ701" s="728"/>
      <c r="EC701" s="728"/>
      <c r="EF701" s="728"/>
      <c r="EI701" s="728"/>
    </row>
    <row r="702" spans="5:139">
      <c r="E702" s="728">
        <v>41786</v>
      </c>
      <c r="F702" s="727">
        <v>2.7389999999999999</v>
      </c>
      <c r="H702" s="728">
        <v>41788</v>
      </c>
      <c r="I702" s="727">
        <v>3.2439999999999998</v>
      </c>
      <c r="K702" s="728">
        <v>41788</v>
      </c>
      <c r="L702" s="727">
        <v>3.6310000000000002</v>
      </c>
      <c r="O702" s="728">
        <v>41752</v>
      </c>
      <c r="P702" s="727">
        <v>2453.48</v>
      </c>
      <c r="R702" s="728">
        <v>41757</v>
      </c>
      <c r="S702" s="727">
        <v>16448.740000000002</v>
      </c>
      <c r="U702" s="728">
        <v>41380</v>
      </c>
      <c r="V702" s="727">
        <v>7682.58</v>
      </c>
      <c r="X702" s="728">
        <v>41380</v>
      </c>
      <c r="Y702" s="727">
        <v>15533.04</v>
      </c>
      <c r="AA702" s="728">
        <v>41390</v>
      </c>
      <c r="AB702" s="727">
        <v>3810.05</v>
      </c>
      <c r="AD702" s="728">
        <v>41346</v>
      </c>
      <c r="AE702" s="727">
        <v>12239.66</v>
      </c>
      <c r="AS702" s="728">
        <v>41787</v>
      </c>
      <c r="AT702" s="727">
        <v>1258.1400000000001</v>
      </c>
      <c r="AV702" s="728">
        <v>41782</v>
      </c>
      <c r="AW702" s="727">
        <v>97.42</v>
      </c>
      <c r="BL702" s="728"/>
      <c r="BM702" s="728"/>
      <c r="BN702" s="728"/>
      <c r="BO702" s="728"/>
      <c r="BP702" s="728"/>
      <c r="BS702" s="728"/>
      <c r="BV702" s="728"/>
      <c r="BY702" s="728"/>
      <c r="CB702" s="728"/>
      <c r="CE702" s="728"/>
      <c r="CH702" s="728"/>
      <c r="CK702" s="728"/>
      <c r="CO702" s="728"/>
      <c r="CV702" s="728"/>
      <c r="CY702" s="728"/>
      <c r="DB702" s="728"/>
      <c r="DE702" s="728"/>
      <c r="DH702" s="728"/>
      <c r="DK702" s="728"/>
      <c r="DN702" s="728"/>
      <c r="DQ702" s="728"/>
      <c r="DT702" s="728"/>
      <c r="DW702" s="728"/>
      <c r="DZ702" s="728"/>
      <c r="EC702" s="728"/>
      <c r="EF702" s="728"/>
      <c r="EI702" s="728"/>
    </row>
    <row r="703" spans="5:139">
      <c r="E703" s="728">
        <v>41785</v>
      </c>
      <c r="F703" s="727">
        <v>2.734</v>
      </c>
      <c r="H703" s="728">
        <v>41787</v>
      </c>
      <c r="I703" s="727">
        <v>3.27</v>
      </c>
      <c r="K703" s="728">
        <v>41787</v>
      </c>
      <c r="L703" s="727">
        <v>3.6470000000000002</v>
      </c>
      <c r="O703" s="728">
        <v>41751</v>
      </c>
      <c r="P703" s="727">
        <v>2459.3000000000002</v>
      </c>
      <c r="R703" s="728">
        <v>41754</v>
      </c>
      <c r="S703" s="727">
        <v>16361.46</v>
      </c>
      <c r="U703" s="728">
        <v>41379</v>
      </c>
      <c r="V703" s="727">
        <v>7712.63</v>
      </c>
      <c r="X703" s="728">
        <v>41379</v>
      </c>
      <c r="Y703" s="727">
        <v>15628.95</v>
      </c>
      <c r="AA703" s="728">
        <v>41389</v>
      </c>
      <c r="AB703" s="727">
        <v>3840.47</v>
      </c>
      <c r="AD703" s="728">
        <v>41345</v>
      </c>
      <c r="AE703" s="727">
        <v>12314.81</v>
      </c>
      <c r="AS703" s="728">
        <v>41786</v>
      </c>
      <c r="AT703" s="727">
        <v>1264.95</v>
      </c>
      <c r="AV703" s="728">
        <v>41781</v>
      </c>
      <c r="AW703" s="727">
        <v>97.2</v>
      </c>
      <c r="BL703" s="728"/>
      <c r="BM703" s="728"/>
      <c r="BN703" s="728"/>
      <c r="BO703" s="728"/>
      <c r="BP703" s="728"/>
      <c r="BS703" s="728"/>
      <c r="BV703" s="728"/>
      <c r="BY703" s="728"/>
      <c r="CB703" s="728"/>
      <c r="CE703" s="728"/>
      <c r="CH703" s="728"/>
      <c r="CK703" s="728"/>
      <c r="CO703" s="728"/>
      <c r="CV703" s="728"/>
      <c r="CY703" s="728"/>
      <c r="DB703" s="728"/>
      <c r="DE703" s="728"/>
      <c r="DH703" s="728"/>
      <c r="DK703" s="728"/>
      <c r="DN703" s="728"/>
      <c r="DQ703" s="728"/>
      <c r="DT703" s="728"/>
      <c r="DW703" s="728"/>
      <c r="DZ703" s="728"/>
      <c r="EC703" s="728"/>
      <c r="EF703" s="728"/>
      <c r="EI703" s="728"/>
    </row>
    <row r="704" spans="5:139">
      <c r="E704" s="728">
        <v>41782</v>
      </c>
      <c r="F704" s="727">
        <v>2.7349999999999999</v>
      </c>
      <c r="H704" s="728">
        <v>41786</v>
      </c>
      <c r="I704" s="727">
        <v>3.294</v>
      </c>
      <c r="K704" s="728">
        <v>41786</v>
      </c>
      <c r="L704" s="727">
        <v>3.7029999999999998</v>
      </c>
      <c r="O704" s="728">
        <v>41746</v>
      </c>
      <c r="P704" s="727">
        <v>2433.91</v>
      </c>
      <c r="R704" s="728">
        <v>41753</v>
      </c>
      <c r="S704" s="727">
        <v>16501.650000000001</v>
      </c>
      <c r="U704" s="728">
        <v>41376</v>
      </c>
      <c r="V704" s="727">
        <v>7744.77</v>
      </c>
      <c r="X704" s="728">
        <v>41376</v>
      </c>
      <c r="Y704" s="727">
        <v>15780.08</v>
      </c>
      <c r="AA704" s="728">
        <v>41388</v>
      </c>
      <c r="AB704" s="727">
        <v>3842.94</v>
      </c>
      <c r="AD704" s="728">
        <v>41344</v>
      </c>
      <c r="AE704" s="727">
        <v>12349.05</v>
      </c>
      <c r="AS704" s="728">
        <v>41785</v>
      </c>
      <c r="AT704" s="727">
        <v>1292.9100000000001</v>
      </c>
      <c r="AV704" s="728">
        <v>41780</v>
      </c>
      <c r="AW704" s="727">
        <v>96.97</v>
      </c>
      <c r="BL704" s="728"/>
      <c r="BM704" s="728"/>
      <c r="BN704" s="728"/>
      <c r="BO704" s="728"/>
      <c r="BP704" s="728"/>
      <c r="BS704" s="728"/>
      <c r="BV704" s="728"/>
      <c r="BY704" s="728"/>
      <c r="CB704" s="728"/>
      <c r="CE704" s="728"/>
      <c r="CH704" s="728"/>
      <c r="CK704" s="728"/>
      <c r="CO704" s="728"/>
      <c r="CV704" s="728"/>
      <c r="CY704" s="728"/>
      <c r="DB704" s="728"/>
      <c r="DE704" s="728"/>
      <c r="DH704" s="728"/>
      <c r="DK704" s="728"/>
      <c r="DN704" s="728"/>
      <c r="DQ704" s="728"/>
      <c r="DT704" s="728"/>
      <c r="DW704" s="728"/>
      <c r="DZ704" s="728"/>
      <c r="EC704" s="728"/>
      <c r="EF704" s="728"/>
      <c r="EI704" s="728"/>
    </row>
    <row r="705" spans="5:139">
      <c r="E705" s="728">
        <v>41781</v>
      </c>
      <c r="F705" s="727">
        <v>2.7320000000000002</v>
      </c>
      <c r="H705" s="728">
        <v>41782</v>
      </c>
      <c r="I705" s="727">
        <v>3.2549999999999999</v>
      </c>
      <c r="K705" s="728">
        <v>41785</v>
      </c>
      <c r="L705" s="727">
        <v>3.69</v>
      </c>
      <c r="O705" s="728">
        <v>41745</v>
      </c>
      <c r="P705" s="727">
        <v>2395.5500000000002</v>
      </c>
      <c r="R705" s="728">
        <v>41752</v>
      </c>
      <c r="S705" s="727">
        <v>16501.650000000001</v>
      </c>
      <c r="U705" s="728">
        <v>41375</v>
      </c>
      <c r="V705" s="727">
        <v>7871.63</v>
      </c>
      <c r="X705" s="728">
        <v>41375</v>
      </c>
      <c r="Y705" s="727">
        <v>16020.91</v>
      </c>
      <c r="AA705" s="728">
        <v>41387</v>
      </c>
      <c r="AB705" s="727">
        <v>3783.05</v>
      </c>
      <c r="AD705" s="728">
        <v>41341</v>
      </c>
      <c r="AE705" s="727">
        <v>12283.62</v>
      </c>
      <c r="AS705" s="728">
        <v>41782</v>
      </c>
      <c r="AT705" s="727">
        <v>1292.6099999999999</v>
      </c>
      <c r="AV705" s="728">
        <v>41779</v>
      </c>
      <c r="AW705" s="727">
        <v>96.87</v>
      </c>
      <c r="BL705" s="728"/>
      <c r="BM705" s="728"/>
      <c r="BN705" s="728"/>
      <c r="BO705" s="728"/>
      <c r="BP705" s="728"/>
      <c r="BS705" s="728"/>
      <c r="BV705" s="728"/>
      <c r="BY705" s="728"/>
      <c r="CB705" s="728"/>
      <c r="CE705" s="728"/>
      <c r="CH705" s="728"/>
      <c r="CK705" s="728"/>
      <c r="CO705" s="728"/>
      <c r="CV705" s="728"/>
      <c r="CY705" s="728"/>
      <c r="DB705" s="728"/>
      <c r="DE705" s="728"/>
      <c r="DH705" s="728"/>
      <c r="DK705" s="728"/>
      <c r="DN705" s="728"/>
      <c r="DQ705" s="728"/>
      <c r="DT705" s="728"/>
      <c r="DW705" s="728"/>
      <c r="DZ705" s="728"/>
      <c r="EC705" s="728"/>
      <c r="EF705" s="728"/>
      <c r="EI705" s="728"/>
    </row>
    <row r="706" spans="5:139">
      <c r="E706" s="728">
        <v>41780</v>
      </c>
      <c r="F706" s="727">
        <v>2.7709999999999999</v>
      </c>
      <c r="H706" s="728">
        <v>41781</v>
      </c>
      <c r="I706" s="727">
        <v>3.2720000000000002</v>
      </c>
      <c r="K706" s="728">
        <v>41782</v>
      </c>
      <c r="L706" s="727">
        <v>3.6829999999999998</v>
      </c>
      <c r="O706" s="728">
        <v>41744</v>
      </c>
      <c r="P706" s="727">
        <v>2407.3200000000002</v>
      </c>
      <c r="R706" s="728">
        <v>41751</v>
      </c>
      <c r="S706" s="727">
        <v>16514.37</v>
      </c>
      <c r="U706" s="728">
        <v>41374</v>
      </c>
      <c r="V706" s="727">
        <v>7810.63</v>
      </c>
      <c r="X706" s="728">
        <v>41374</v>
      </c>
      <c r="Y706" s="727">
        <v>15928.64</v>
      </c>
      <c r="AA706" s="728">
        <v>41386</v>
      </c>
      <c r="AB706" s="727">
        <v>3652.13</v>
      </c>
      <c r="AD706" s="728">
        <v>41340</v>
      </c>
      <c r="AE706" s="727">
        <v>11968.08</v>
      </c>
      <c r="AS706" s="728">
        <v>41781</v>
      </c>
      <c r="AT706" s="727">
        <v>1294.0999999999999</v>
      </c>
      <c r="AV706" s="728">
        <v>41778</v>
      </c>
      <c r="AW706" s="727">
        <v>96.61</v>
      </c>
      <c r="BL706" s="728"/>
      <c r="BM706" s="728"/>
      <c r="BN706" s="728"/>
      <c r="BO706" s="728"/>
      <c r="BP706" s="728"/>
      <c r="BS706" s="728"/>
      <c r="BV706" s="728"/>
      <c r="BY706" s="728"/>
      <c r="CB706" s="728"/>
      <c r="CE706" s="728"/>
      <c r="CH706" s="728"/>
      <c r="CK706" s="728"/>
      <c r="CO706" s="728"/>
      <c r="CV706" s="728"/>
      <c r="CY706" s="728"/>
      <c r="DB706" s="728"/>
      <c r="DE706" s="728"/>
      <c r="DH706" s="728"/>
      <c r="DK706" s="728"/>
      <c r="DN706" s="728"/>
      <c r="DQ706" s="728"/>
      <c r="DT706" s="728"/>
      <c r="DW706" s="728"/>
      <c r="DZ706" s="728"/>
      <c r="EC706" s="728"/>
      <c r="EF706" s="728"/>
      <c r="EI706" s="728"/>
    </row>
    <row r="707" spans="5:139">
      <c r="E707" s="728">
        <v>41779</v>
      </c>
      <c r="F707" s="727">
        <v>2.8079999999999998</v>
      </c>
      <c r="H707" s="728">
        <v>41780</v>
      </c>
      <c r="I707" s="727">
        <v>3.3279999999999998</v>
      </c>
      <c r="K707" s="728">
        <v>41781</v>
      </c>
      <c r="L707" s="727">
        <v>3.7290000000000001</v>
      </c>
      <c r="O707" s="728">
        <v>41743</v>
      </c>
      <c r="P707" s="727">
        <v>2440.65</v>
      </c>
      <c r="R707" s="728">
        <v>41750</v>
      </c>
      <c r="S707" s="727">
        <v>16449.25</v>
      </c>
      <c r="U707" s="728">
        <v>41373</v>
      </c>
      <c r="V707" s="727">
        <v>7637.51</v>
      </c>
      <c r="X707" s="728">
        <v>41373</v>
      </c>
      <c r="Y707" s="727">
        <v>15436.07</v>
      </c>
      <c r="AA707" s="728">
        <v>41383</v>
      </c>
      <c r="AB707" s="727">
        <v>3651.96</v>
      </c>
      <c r="AD707" s="728">
        <v>41339</v>
      </c>
      <c r="AE707" s="727">
        <v>11932.27</v>
      </c>
      <c r="AS707" s="728">
        <v>41780</v>
      </c>
      <c r="AT707" s="727">
        <v>1292.04</v>
      </c>
      <c r="AV707" s="728">
        <v>41775</v>
      </c>
      <c r="AW707" s="727">
        <v>96.91</v>
      </c>
      <c r="BL707" s="728"/>
      <c r="BM707" s="728"/>
      <c r="BN707" s="728"/>
      <c r="BO707" s="728"/>
      <c r="BP707" s="728"/>
      <c r="BS707" s="728"/>
      <c r="BV707" s="728"/>
      <c r="BY707" s="728"/>
      <c r="CB707" s="728"/>
      <c r="CE707" s="728"/>
      <c r="CH707" s="728"/>
      <c r="CK707" s="728"/>
      <c r="CO707" s="728"/>
      <c r="CV707" s="728"/>
      <c r="CY707" s="728"/>
      <c r="DB707" s="728"/>
      <c r="DE707" s="728"/>
      <c r="DH707" s="728"/>
      <c r="DK707" s="728"/>
      <c r="DN707" s="728"/>
      <c r="DQ707" s="728"/>
      <c r="DT707" s="728"/>
      <c r="DW707" s="728"/>
      <c r="DZ707" s="728"/>
      <c r="EC707" s="728"/>
      <c r="EF707" s="728"/>
      <c r="EI707" s="728"/>
    </row>
    <row r="708" spans="5:139">
      <c r="E708" s="728">
        <v>41778</v>
      </c>
      <c r="F708" s="727">
        <v>2.7949999999999999</v>
      </c>
      <c r="H708" s="728">
        <v>41779</v>
      </c>
      <c r="I708" s="727">
        <v>3.45</v>
      </c>
      <c r="K708" s="728">
        <v>41780</v>
      </c>
      <c r="L708" s="727">
        <v>3.8050000000000002</v>
      </c>
      <c r="O708" s="728">
        <v>41740</v>
      </c>
      <c r="P708" s="727">
        <v>2464.12</v>
      </c>
      <c r="R708" s="728">
        <v>41746</v>
      </c>
      <c r="S708" s="727">
        <v>16408.54</v>
      </c>
      <c r="U708" s="728">
        <v>41372</v>
      </c>
      <c r="V708" s="727">
        <v>7662.64</v>
      </c>
      <c r="X708" s="728">
        <v>41372</v>
      </c>
      <c r="Y708" s="727">
        <v>15243.39</v>
      </c>
      <c r="AA708" s="728">
        <v>41382</v>
      </c>
      <c r="AB708" s="727">
        <v>3599.36</v>
      </c>
      <c r="AD708" s="728">
        <v>41338</v>
      </c>
      <c r="AE708" s="727">
        <v>11683.45</v>
      </c>
      <c r="AS708" s="728">
        <v>41779</v>
      </c>
      <c r="AT708" s="727">
        <v>1294.3699999999999</v>
      </c>
      <c r="AV708" s="728">
        <v>41774</v>
      </c>
      <c r="AW708" s="727">
        <v>96.68</v>
      </c>
      <c r="BL708" s="728"/>
      <c r="BM708" s="728"/>
      <c r="BN708" s="728"/>
      <c r="BO708" s="728"/>
      <c r="BP708" s="728"/>
      <c r="BS708" s="728"/>
      <c r="BV708" s="728"/>
      <c r="BY708" s="728"/>
      <c r="CB708" s="728"/>
      <c r="CE708" s="728"/>
      <c r="CH708" s="728"/>
      <c r="CK708" s="728"/>
      <c r="CO708" s="728"/>
      <c r="CV708" s="728"/>
      <c r="CY708" s="728"/>
      <c r="DB708" s="728"/>
      <c r="DE708" s="728"/>
      <c r="DH708" s="728"/>
      <c r="DK708" s="728"/>
      <c r="DN708" s="728"/>
      <c r="DQ708" s="728"/>
      <c r="DT708" s="728"/>
      <c r="DW708" s="728"/>
      <c r="DZ708" s="728"/>
      <c r="EC708" s="728"/>
      <c r="EF708" s="728"/>
      <c r="EI708" s="728"/>
    </row>
    <row r="709" spans="5:139">
      <c r="E709" s="728">
        <v>41775</v>
      </c>
      <c r="F709" s="727">
        <v>2.7749999999999999</v>
      </c>
      <c r="H709" s="728">
        <v>41775</v>
      </c>
      <c r="I709" s="727">
        <v>3.339</v>
      </c>
      <c r="K709" s="728">
        <v>41779</v>
      </c>
      <c r="L709" s="727">
        <v>3.8959999999999999</v>
      </c>
      <c r="O709" s="728">
        <v>41739</v>
      </c>
      <c r="P709" s="727">
        <v>2470.81</v>
      </c>
      <c r="R709" s="728">
        <v>41745</v>
      </c>
      <c r="S709" s="727">
        <v>16424.849999999999</v>
      </c>
      <c r="U709" s="728">
        <v>41369</v>
      </c>
      <c r="V709" s="727">
        <v>7658.75</v>
      </c>
      <c r="X709" s="728">
        <v>41369</v>
      </c>
      <c r="Y709" s="727">
        <v>15250.42</v>
      </c>
      <c r="AA709" s="728">
        <v>41381</v>
      </c>
      <c r="AB709" s="727">
        <v>3599.23</v>
      </c>
      <c r="AD709" s="728">
        <v>41337</v>
      </c>
      <c r="AE709" s="727">
        <v>11652.29</v>
      </c>
      <c r="AS709" s="728">
        <v>41778</v>
      </c>
      <c r="AT709" s="727">
        <v>1292.97</v>
      </c>
      <c r="AV709" s="728">
        <v>41773</v>
      </c>
      <c r="AW709" s="727">
        <v>96.35</v>
      </c>
      <c r="BL709" s="728"/>
      <c r="BM709" s="728"/>
      <c r="BN709" s="728"/>
      <c r="BO709" s="728"/>
      <c r="BP709" s="728"/>
      <c r="BS709" s="728"/>
      <c r="BV709" s="728"/>
      <c r="BY709" s="728"/>
      <c r="CB709" s="728"/>
      <c r="CE709" s="728"/>
      <c r="CH709" s="728"/>
      <c r="CK709" s="728"/>
      <c r="CO709" s="728"/>
      <c r="CV709" s="728"/>
      <c r="CY709" s="728"/>
      <c r="DB709" s="728"/>
      <c r="DE709" s="728"/>
      <c r="DH709" s="728"/>
      <c r="DK709" s="728"/>
      <c r="DN709" s="728"/>
      <c r="DQ709" s="728"/>
      <c r="DT709" s="728"/>
      <c r="DW709" s="728"/>
      <c r="DZ709" s="728"/>
      <c r="EC709" s="728"/>
      <c r="EF709" s="728"/>
      <c r="EI709" s="728"/>
    </row>
    <row r="710" spans="5:139">
      <c r="E710" s="728">
        <v>41774</v>
      </c>
      <c r="F710" s="727">
        <v>2.8090000000000002</v>
      </c>
      <c r="H710" s="728">
        <v>41774</v>
      </c>
      <c r="I710" s="727">
        <v>3.351</v>
      </c>
      <c r="K710" s="728">
        <v>41778</v>
      </c>
      <c r="L710" s="727">
        <v>3.798</v>
      </c>
      <c r="O710" s="728">
        <v>41738</v>
      </c>
      <c r="P710" s="727">
        <v>2461.7600000000002</v>
      </c>
      <c r="R710" s="728">
        <v>41744</v>
      </c>
      <c r="S710" s="727">
        <v>16262.56</v>
      </c>
      <c r="U710" s="728">
        <v>41368</v>
      </c>
      <c r="V710" s="727">
        <v>7817.39</v>
      </c>
      <c r="X710" s="728">
        <v>41368</v>
      </c>
      <c r="Y710" s="727">
        <v>15154.02</v>
      </c>
      <c r="AA710" s="728">
        <v>41380</v>
      </c>
      <c r="AB710" s="727">
        <v>3685.79</v>
      </c>
      <c r="AD710" s="728">
        <v>41334</v>
      </c>
      <c r="AE710" s="727">
        <v>11606.38</v>
      </c>
      <c r="AS710" s="728">
        <v>41775</v>
      </c>
      <c r="AT710" s="727">
        <v>1293.52</v>
      </c>
      <c r="AV710" s="728">
        <v>41772</v>
      </c>
      <c r="AW710" s="727">
        <v>96.35</v>
      </c>
      <c r="BL710" s="728"/>
      <c r="BM710" s="728"/>
      <c r="BN710" s="728"/>
      <c r="BO710" s="728"/>
      <c r="BP710" s="728"/>
      <c r="BS710" s="728"/>
      <c r="BV710" s="728"/>
      <c r="BY710" s="728"/>
      <c r="CB710" s="728"/>
      <c r="CE710" s="728"/>
      <c r="CH710" s="728"/>
      <c r="CK710" s="728"/>
      <c r="CO710" s="728"/>
      <c r="CV710" s="728"/>
      <c r="CY710" s="728"/>
      <c r="DB710" s="728"/>
      <c r="DE710" s="728"/>
      <c r="DH710" s="728"/>
      <c r="DK710" s="728"/>
      <c r="DN710" s="728"/>
      <c r="DQ710" s="728"/>
      <c r="DT710" s="728"/>
      <c r="DW710" s="728"/>
      <c r="DZ710" s="728"/>
      <c r="EC710" s="728"/>
      <c r="EF710" s="728"/>
      <c r="EI710" s="728"/>
    </row>
    <row r="711" spans="5:139">
      <c r="E711" s="728">
        <v>41773</v>
      </c>
      <c r="F711" s="727">
        <v>2.8149999999999999</v>
      </c>
      <c r="H711" s="728">
        <v>41773</v>
      </c>
      <c r="I711" s="727">
        <v>3.2690000000000001</v>
      </c>
      <c r="K711" s="728">
        <v>41775</v>
      </c>
      <c r="L711" s="727">
        <v>3.7709999999999999</v>
      </c>
      <c r="O711" s="728">
        <v>41737</v>
      </c>
      <c r="P711" s="727">
        <v>2465.54</v>
      </c>
      <c r="R711" s="728">
        <v>41743</v>
      </c>
      <c r="S711" s="727">
        <v>16173.24</v>
      </c>
      <c r="U711" s="728">
        <v>41367</v>
      </c>
      <c r="V711" s="727">
        <v>7874.75</v>
      </c>
      <c r="X711" s="728">
        <v>41367</v>
      </c>
      <c r="Y711" s="727">
        <v>15200.3</v>
      </c>
      <c r="AA711" s="728">
        <v>41379</v>
      </c>
      <c r="AB711" s="727">
        <v>3710.48</v>
      </c>
      <c r="AD711" s="728">
        <v>41333</v>
      </c>
      <c r="AE711" s="727">
        <v>11559.36</v>
      </c>
      <c r="AS711" s="728">
        <v>41774</v>
      </c>
      <c r="AT711" s="727">
        <v>1296.22</v>
      </c>
      <c r="AV711" s="728">
        <v>41771</v>
      </c>
      <c r="AW711" s="727">
        <v>96.15</v>
      </c>
      <c r="BL711" s="728"/>
      <c r="BM711" s="728"/>
      <c r="BN711" s="728"/>
      <c r="BO711" s="728"/>
      <c r="BP711" s="728"/>
      <c r="BS711" s="728"/>
      <c r="BV711" s="728"/>
      <c r="BY711" s="728"/>
      <c r="CB711" s="728"/>
      <c r="CE711" s="728"/>
      <c r="CH711" s="728"/>
      <c r="CK711" s="728"/>
      <c r="CO711" s="728"/>
      <c r="CV711" s="728"/>
      <c r="CY711" s="728"/>
      <c r="DB711" s="728"/>
      <c r="DE711" s="728"/>
      <c r="DH711" s="728"/>
      <c r="DK711" s="728"/>
      <c r="DN711" s="728"/>
      <c r="DQ711" s="728"/>
      <c r="DT711" s="728"/>
      <c r="DW711" s="728"/>
      <c r="DZ711" s="728"/>
      <c r="EC711" s="728"/>
      <c r="EF711" s="728"/>
      <c r="EI711" s="728"/>
    </row>
    <row r="712" spans="5:139">
      <c r="E712" s="728">
        <v>41772</v>
      </c>
      <c r="F712" s="727">
        <v>2.8650000000000002</v>
      </c>
      <c r="H712" s="728">
        <v>41772</v>
      </c>
      <c r="I712" s="727">
        <v>3.399</v>
      </c>
      <c r="K712" s="728">
        <v>41774</v>
      </c>
      <c r="L712" s="727">
        <v>3.7640000000000002</v>
      </c>
      <c r="O712" s="728">
        <v>41736</v>
      </c>
      <c r="P712" s="727">
        <v>2453.35</v>
      </c>
      <c r="R712" s="728">
        <v>41740</v>
      </c>
      <c r="S712" s="727">
        <v>16026.75</v>
      </c>
      <c r="U712" s="728">
        <v>41366</v>
      </c>
      <c r="V712" s="727">
        <v>7943.87</v>
      </c>
      <c r="X712" s="728">
        <v>41366</v>
      </c>
      <c r="Y712" s="727">
        <v>15555.03</v>
      </c>
      <c r="AA712" s="728">
        <v>41376</v>
      </c>
      <c r="AB712" s="727">
        <v>3729.3</v>
      </c>
      <c r="AD712" s="728">
        <v>41332</v>
      </c>
      <c r="AE712" s="727">
        <v>11253.97</v>
      </c>
      <c r="AS712" s="728">
        <v>41773</v>
      </c>
      <c r="AT712" s="727">
        <v>1305.97</v>
      </c>
      <c r="AV712" s="728">
        <v>41768</v>
      </c>
      <c r="AW712" s="727">
        <v>95.81</v>
      </c>
      <c r="BL712" s="728"/>
      <c r="BM712" s="728"/>
      <c r="BN712" s="728"/>
      <c r="BO712" s="728"/>
      <c r="BP712" s="728"/>
      <c r="BS712" s="728"/>
      <c r="BV712" s="728"/>
      <c r="BY712" s="728"/>
      <c r="CB712" s="728"/>
      <c r="CE712" s="728"/>
      <c r="CH712" s="728"/>
      <c r="CK712" s="728"/>
      <c r="CO712" s="728"/>
      <c r="CV712" s="728"/>
      <c r="CY712" s="728"/>
      <c r="DB712" s="728"/>
      <c r="DE712" s="728"/>
      <c r="DH712" s="728"/>
      <c r="DK712" s="728"/>
      <c r="DN712" s="728"/>
      <c r="DQ712" s="728"/>
      <c r="DT712" s="728"/>
      <c r="DW712" s="728"/>
      <c r="DZ712" s="728"/>
      <c r="EC712" s="728"/>
      <c r="EF712" s="728"/>
      <c r="EI712" s="728"/>
    </row>
    <row r="713" spans="5:139">
      <c r="E713" s="728">
        <v>41771</v>
      </c>
      <c r="F713" s="727">
        <v>2.8919999999999999</v>
      </c>
      <c r="H713" s="728">
        <v>41771</v>
      </c>
      <c r="I713" s="727">
        <v>3.4699999999999998</v>
      </c>
      <c r="K713" s="728">
        <v>41773</v>
      </c>
      <c r="L713" s="727">
        <v>3.734</v>
      </c>
      <c r="O713" s="728">
        <v>41733</v>
      </c>
      <c r="P713" s="727">
        <v>2471.5</v>
      </c>
      <c r="R713" s="728">
        <v>41739</v>
      </c>
      <c r="S713" s="727">
        <v>16170.22</v>
      </c>
      <c r="U713" s="728">
        <v>41361</v>
      </c>
      <c r="V713" s="727">
        <v>7795.31</v>
      </c>
      <c r="X713" s="728">
        <v>41361</v>
      </c>
      <c r="Y713" s="727">
        <v>15338.72</v>
      </c>
      <c r="AA713" s="728">
        <v>41375</v>
      </c>
      <c r="AB713" s="727">
        <v>3775.66</v>
      </c>
      <c r="AD713" s="728">
        <v>41331</v>
      </c>
      <c r="AE713" s="727">
        <v>11398.81</v>
      </c>
      <c r="AS713" s="728">
        <v>41772</v>
      </c>
      <c r="AT713" s="727">
        <v>1293.6300000000001</v>
      </c>
      <c r="AV713" s="728">
        <v>41767</v>
      </c>
      <c r="AW713" s="727">
        <v>96.21</v>
      </c>
      <c r="BL713" s="728"/>
      <c r="BM713" s="728"/>
      <c r="BN713" s="728"/>
      <c r="BO713" s="728"/>
      <c r="BP713" s="728"/>
      <c r="BS713" s="728"/>
      <c r="BV713" s="728"/>
      <c r="BY713" s="728"/>
      <c r="CB713" s="728"/>
      <c r="CE713" s="728"/>
      <c r="CH713" s="728"/>
      <c r="CK713" s="728"/>
      <c r="CO713" s="728"/>
      <c r="CV713" s="728"/>
      <c r="CY713" s="728"/>
      <c r="DB713" s="728"/>
      <c r="DE713" s="728"/>
      <c r="DH713" s="728"/>
      <c r="DK713" s="728"/>
      <c r="DN713" s="728"/>
      <c r="DQ713" s="728"/>
      <c r="DT713" s="728"/>
      <c r="DW713" s="728"/>
      <c r="DZ713" s="728"/>
      <c r="EC713" s="728"/>
      <c r="EF713" s="728"/>
      <c r="EI713" s="728"/>
    </row>
    <row r="714" spans="5:139">
      <c r="E714" s="728">
        <v>41768</v>
      </c>
      <c r="F714" s="727">
        <v>2.871</v>
      </c>
      <c r="H714" s="728">
        <v>41768</v>
      </c>
      <c r="I714" s="727">
        <v>3.456</v>
      </c>
      <c r="K714" s="728">
        <v>41772</v>
      </c>
      <c r="L714" s="727">
        <v>3.83</v>
      </c>
      <c r="O714" s="728">
        <v>41732</v>
      </c>
      <c r="P714" s="727">
        <v>2449.4899999999998</v>
      </c>
      <c r="R714" s="728">
        <v>41738</v>
      </c>
      <c r="S714" s="727">
        <v>16437.18</v>
      </c>
      <c r="U714" s="728">
        <v>41360</v>
      </c>
      <c r="V714" s="727">
        <v>7789.09</v>
      </c>
      <c r="X714" s="728">
        <v>41360</v>
      </c>
      <c r="Y714" s="727">
        <v>15353.85</v>
      </c>
      <c r="AA714" s="728">
        <v>41374</v>
      </c>
      <c r="AB714" s="727">
        <v>3743.71</v>
      </c>
      <c r="AD714" s="728">
        <v>41330</v>
      </c>
      <c r="AE714" s="727">
        <v>11662.52</v>
      </c>
      <c r="AS714" s="728">
        <v>41771</v>
      </c>
      <c r="AT714" s="727">
        <v>1295.8</v>
      </c>
      <c r="AV714" s="728">
        <v>41766</v>
      </c>
      <c r="AW714" s="727">
        <v>96.17</v>
      </c>
      <c r="BL714" s="728"/>
      <c r="BM714" s="728"/>
      <c r="BN714" s="728"/>
      <c r="BO714" s="728"/>
      <c r="BP714" s="728"/>
      <c r="BS714" s="728"/>
      <c r="BV714" s="728"/>
      <c r="BY714" s="728"/>
      <c r="CB714" s="728"/>
      <c r="CE714" s="728"/>
      <c r="CH714" s="728"/>
      <c r="CK714" s="728"/>
      <c r="CO714" s="728"/>
      <c r="CV714" s="728"/>
      <c r="CY714" s="728"/>
      <c r="DB714" s="728"/>
      <c r="DE714" s="728"/>
      <c r="DH714" s="728"/>
      <c r="DK714" s="728"/>
      <c r="DN714" s="728"/>
      <c r="DQ714" s="728"/>
      <c r="DT714" s="728"/>
      <c r="DW714" s="728"/>
      <c r="DZ714" s="728"/>
      <c r="EC714" s="728"/>
      <c r="EF714" s="728"/>
      <c r="EI714" s="728"/>
    </row>
    <row r="715" spans="5:139">
      <c r="E715" s="728">
        <v>41767</v>
      </c>
      <c r="F715" s="727">
        <v>2.8609999999999998</v>
      </c>
      <c r="H715" s="728">
        <v>41767</v>
      </c>
      <c r="I715" s="727">
        <v>3.4430000000000001</v>
      </c>
      <c r="K715" s="728">
        <v>41771</v>
      </c>
      <c r="L715" s="727">
        <v>3.8980000000000001</v>
      </c>
      <c r="O715" s="728">
        <v>41731</v>
      </c>
      <c r="P715" s="727">
        <v>2473.4499999999998</v>
      </c>
      <c r="R715" s="728">
        <v>41737</v>
      </c>
      <c r="S715" s="727">
        <v>16256.14</v>
      </c>
      <c r="U715" s="728">
        <v>41359</v>
      </c>
      <c r="V715" s="727">
        <v>7879.67</v>
      </c>
      <c r="X715" s="728">
        <v>41359</v>
      </c>
      <c r="Y715" s="727">
        <v>15495.92</v>
      </c>
      <c r="AA715" s="728">
        <v>41373</v>
      </c>
      <c r="AB715" s="727">
        <v>3670.72</v>
      </c>
      <c r="AD715" s="728">
        <v>41327</v>
      </c>
      <c r="AE715" s="727">
        <v>11385.94</v>
      </c>
      <c r="AS715" s="728">
        <v>41768</v>
      </c>
      <c r="AT715" s="727">
        <v>1288.9100000000001</v>
      </c>
      <c r="AV715" s="728">
        <v>41765</v>
      </c>
      <c r="AW715" s="727">
        <v>95.54</v>
      </c>
      <c r="BL715" s="728"/>
      <c r="BM715" s="728"/>
      <c r="BN715" s="728"/>
      <c r="BO715" s="728"/>
      <c r="BP715" s="728"/>
      <c r="BS715" s="728"/>
      <c r="BV715" s="728"/>
      <c r="BY715" s="728"/>
      <c r="CB715" s="728"/>
      <c r="CE715" s="728"/>
      <c r="CH715" s="728"/>
      <c r="CK715" s="728"/>
      <c r="CO715" s="728"/>
      <c r="CV715" s="728"/>
      <c r="CY715" s="728"/>
      <c r="DB715" s="728"/>
      <c r="DE715" s="728"/>
      <c r="DH715" s="728"/>
      <c r="DK715" s="728"/>
      <c r="DN715" s="728"/>
      <c r="DQ715" s="728"/>
      <c r="DT715" s="728"/>
      <c r="DW715" s="728"/>
      <c r="DZ715" s="728"/>
      <c r="EC715" s="728"/>
      <c r="EF715" s="728"/>
      <c r="EI715" s="728"/>
    </row>
    <row r="716" spans="5:139">
      <c r="E716" s="728">
        <v>41766</v>
      </c>
      <c r="F716" s="727">
        <v>2.8650000000000002</v>
      </c>
      <c r="H716" s="728">
        <v>41766</v>
      </c>
      <c r="I716" s="727">
        <v>3.4870000000000001</v>
      </c>
      <c r="K716" s="728">
        <v>41768</v>
      </c>
      <c r="L716" s="727">
        <v>3.883</v>
      </c>
      <c r="O716" s="728">
        <v>41730</v>
      </c>
      <c r="P716" s="727">
        <v>2462.77</v>
      </c>
      <c r="R716" s="728">
        <v>41736</v>
      </c>
      <c r="S716" s="727">
        <v>16245.87</v>
      </c>
      <c r="U716" s="728">
        <v>41358</v>
      </c>
      <c r="V716" s="727">
        <v>7870.9</v>
      </c>
      <c r="X716" s="728">
        <v>41358</v>
      </c>
      <c r="Y716" s="727">
        <v>15644.36</v>
      </c>
      <c r="AA716" s="728">
        <v>41372</v>
      </c>
      <c r="AB716" s="727">
        <v>3666.78</v>
      </c>
      <c r="AD716" s="728">
        <v>41326</v>
      </c>
      <c r="AE716" s="727">
        <v>11309.13</v>
      </c>
      <c r="AS716" s="728">
        <v>41767</v>
      </c>
      <c r="AT716" s="727">
        <v>1289.43</v>
      </c>
      <c r="AV716" s="728">
        <v>41764</v>
      </c>
      <c r="AW716" s="727">
        <v>95.64</v>
      </c>
      <c r="BL716" s="728"/>
      <c r="BM716" s="728"/>
      <c r="BN716" s="728"/>
      <c r="BO716" s="728"/>
      <c r="BP716" s="728"/>
      <c r="BS716" s="728"/>
      <c r="BV716" s="728"/>
      <c r="BY716" s="728"/>
      <c r="CB716" s="728"/>
      <c r="CE716" s="728"/>
      <c r="CH716" s="728"/>
      <c r="CK716" s="728"/>
      <c r="CO716" s="728"/>
      <c r="CV716" s="728"/>
      <c r="CY716" s="728"/>
      <c r="DB716" s="728"/>
      <c r="DE716" s="728"/>
      <c r="DH716" s="728"/>
      <c r="DK716" s="728"/>
      <c r="DN716" s="728"/>
      <c r="DQ716" s="728"/>
      <c r="DT716" s="728"/>
      <c r="DW716" s="728"/>
      <c r="DZ716" s="728"/>
      <c r="EC716" s="728"/>
      <c r="EF716" s="728"/>
      <c r="EI716" s="728"/>
    </row>
    <row r="717" spans="5:139">
      <c r="E717" s="728">
        <v>41765</v>
      </c>
      <c r="F717" s="727">
        <v>2.891</v>
      </c>
      <c r="H717" s="728">
        <v>41765</v>
      </c>
      <c r="I717" s="727">
        <v>3.5640000000000001</v>
      </c>
      <c r="K717" s="728">
        <v>41767</v>
      </c>
      <c r="L717" s="727">
        <v>3.8540000000000001</v>
      </c>
      <c r="O717" s="728">
        <v>41729</v>
      </c>
      <c r="P717" s="727">
        <v>2462.4699999999998</v>
      </c>
      <c r="R717" s="728">
        <v>41733</v>
      </c>
      <c r="S717" s="727">
        <v>16412.71</v>
      </c>
      <c r="U717" s="728">
        <v>41355</v>
      </c>
      <c r="V717" s="727">
        <v>7911.35</v>
      </c>
      <c r="X717" s="728">
        <v>41355</v>
      </c>
      <c r="Y717" s="727">
        <v>16045.51</v>
      </c>
      <c r="AA717" s="728">
        <v>41369</v>
      </c>
      <c r="AB717" s="727">
        <v>3663.48</v>
      </c>
      <c r="AD717" s="728">
        <v>41325</v>
      </c>
      <c r="AE717" s="727">
        <v>11468.28</v>
      </c>
      <c r="AS717" s="728">
        <v>41766</v>
      </c>
      <c r="AT717" s="727">
        <v>1289.8800000000001</v>
      </c>
      <c r="AV717" s="728">
        <v>41761</v>
      </c>
      <c r="AW717" s="727">
        <v>95.88</v>
      </c>
      <c r="BL717" s="728"/>
      <c r="BM717" s="728"/>
      <c r="BN717" s="728"/>
      <c r="BO717" s="728"/>
      <c r="BP717" s="728"/>
      <c r="BS717" s="728"/>
      <c r="BV717" s="728"/>
      <c r="BY717" s="728"/>
      <c r="CB717" s="728"/>
      <c r="CE717" s="728"/>
      <c r="CH717" s="728"/>
      <c r="CK717" s="728"/>
      <c r="CO717" s="728"/>
      <c r="CV717" s="728"/>
      <c r="CY717" s="728"/>
      <c r="DB717" s="728"/>
      <c r="DE717" s="728"/>
      <c r="DH717" s="728"/>
      <c r="DK717" s="728"/>
      <c r="DN717" s="728"/>
      <c r="DQ717" s="728"/>
      <c r="DT717" s="728"/>
      <c r="DW717" s="728"/>
      <c r="DZ717" s="728"/>
      <c r="EC717" s="728"/>
      <c r="EF717" s="728"/>
      <c r="EI717" s="728"/>
    </row>
    <row r="718" spans="5:139">
      <c r="E718" s="728">
        <v>41764</v>
      </c>
      <c r="F718" s="727">
        <v>2.899</v>
      </c>
      <c r="H718" s="728">
        <v>41764</v>
      </c>
      <c r="I718" s="727">
        <v>3.544</v>
      </c>
      <c r="K718" s="728">
        <v>41766</v>
      </c>
      <c r="L718" s="727">
        <v>3.9220000000000002</v>
      </c>
      <c r="O718" s="728">
        <v>41726</v>
      </c>
      <c r="P718" s="727">
        <v>2433.7399999999998</v>
      </c>
      <c r="R718" s="728">
        <v>41732</v>
      </c>
      <c r="S718" s="727">
        <v>16572.55</v>
      </c>
      <c r="U718" s="728">
        <v>41354</v>
      </c>
      <c r="V718" s="727">
        <v>7932.51</v>
      </c>
      <c r="X718" s="728">
        <v>41354</v>
      </c>
      <c r="Y718" s="727">
        <v>15935.99</v>
      </c>
      <c r="AA718" s="728">
        <v>41368</v>
      </c>
      <c r="AB718" s="727">
        <v>3726.16</v>
      </c>
      <c r="AD718" s="728">
        <v>41324</v>
      </c>
      <c r="AE718" s="727">
        <v>11372.34</v>
      </c>
      <c r="AS718" s="728">
        <v>41765</v>
      </c>
      <c r="AT718" s="727">
        <v>1308.05</v>
      </c>
      <c r="AV718" s="728">
        <v>41760</v>
      </c>
      <c r="AW718" s="727">
        <v>95.68</v>
      </c>
      <c r="BL718" s="728"/>
      <c r="BM718" s="728"/>
      <c r="BN718" s="728"/>
      <c r="BO718" s="728"/>
      <c r="BP718" s="728"/>
      <c r="BS718" s="728"/>
      <c r="BV718" s="728"/>
      <c r="BY718" s="728"/>
      <c r="CB718" s="728"/>
      <c r="CE718" s="728"/>
      <c r="CH718" s="728"/>
      <c r="CK718" s="728"/>
      <c r="CO718" s="728"/>
      <c r="CV718" s="728"/>
      <c r="CY718" s="728"/>
      <c r="DB718" s="728"/>
      <c r="DE718" s="728"/>
      <c r="DH718" s="728"/>
      <c r="DK718" s="728"/>
      <c r="DN718" s="728"/>
      <c r="DQ718" s="728"/>
      <c r="DT718" s="728"/>
      <c r="DW718" s="728"/>
      <c r="DZ718" s="728"/>
      <c r="EC718" s="728"/>
      <c r="EF718" s="728"/>
      <c r="EI718" s="728"/>
    </row>
    <row r="719" spans="5:139">
      <c r="E719" s="728">
        <v>41761</v>
      </c>
      <c r="F719" s="727">
        <v>2.9009999999999998</v>
      </c>
      <c r="H719" s="728">
        <v>41761</v>
      </c>
      <c r="I719" s="727">
        <v>3.5350000000000001</v>
      </c>
      <c r="K719" s="728">
        <v>41765</v>
      </c>
      <c r="L719" s="727">
        <v>4.024</v>
      </c>
      <c r="O719" s="728">
        <v>41725</v>
      </c>
      <c r="P719" s="727">
        <v>2421.79</v>
      </c>
      <c r="R719" s="728">
        <v>41731</v>
      </c>
      <c r="S719" s="727">
        <v>16573</v>
      </c>
      <c r="U719" s="728">
        <v>41353</v>
      </c>
      <c r="V719" s="727">
        <v>8001.97</v>
      </c>
      <c r="X719" s="728">
        <v>41353</v>
      </c>
      <c r="Y719" s="727">
        <v>16015.98</v>
      </c>
      <c r="AA719" s="728">
        <v>41367</v>
      </c>
      <c r="AB719" s="727">
        <v>3754.96</v>
      </c>
      <c r="AD719" s="728">
        <v>41323</v>
      </c>
      <c r="AE719" s="727">
        <v>11407.87</v>
      </c>
      <c r="AS719" s="728">
        <v>41764</v>
      </c>
      <c r="AT719" s="727">
        <v>1310.28</v>
      </c>
      <c r="AV719" s="728">
        <v>41759</v>
      </c>
      <c r="AW719" s="727">
        <v>95.67</v>
      </c>
      <c r="BL719" s="728"/>
      <c r="BM719" s="728"/>
      <c r="BN719" s="728"/>
      <c r="BO719" s="728"/>
      <c r="BP719" s="728"/>
      <c r="BS719" s="728"/>
      <c r="BV719" s="728"/>
      <c r="BY719" s="728"/>
      <c r="CB719" s="728"/>
      <c r="CE719" s="728"/>
      <c r="CH719" s="728"/>
      <c r="CK719" s="728"/>
      <c r="CO719" s="728"/>
      <c r="CV719" s="728"/>
      <c r="CY719" s="728"/>
      <c r="DB719" s="728"/>
      <c r="DE719" s="728"/>
      <c r="DH719" s="728"/>
      <c r="DK719" s="728"/>
      <c r="DN719" s="728"/>
      <c r="DQ719" s="728"/>
      <c r="DT719" s="728"/>
      <c r="DW719" s="728"/>
      <c r="DZ719" s="728"/>
      <c r="EC719" s="728"/>
      <c r="EF719" s="728"/>
      <c r="EI719" s="728"/>
    </row>
    <row r="720" spans="5:139">
      <c r="E720" s="728">
        <v>41760</v>
      </c>
      <c r="F720" s="727">
        <v>2.9039999999999999</v>
      </c>
      <c r="H720" s="728">
        <v>41760</v>
      </c>
      <c r="I720" s="727">
        <v>3.55</v>
      </c>
      <c r="K720" s="728">
        <v>41764</v>
      </c>
      <c r="L720" s="727">
        <v>4.03</v>
      </c>
      <c r="O720" s="728">
        <v>41724</v>
      </c>
      <c r="P720" s="727">
        <v>2424.59</v>
      </c>
      <c r="R720" s="728">
        <v>41730</v>
      </c>
      <c r="S720" s="727">
        <v>16532.61</v>
      </c>
      <c r="U720" s="728">
        <v>41352</v>
      </c>
      <c r="V720" s="727">
        <v>7947.79</v>
      </c>
      <c r="X720" s="728">
        <v>41352</v>
      </c>
      <c r="Y720" s="727">
        <v>15670.56</v>
      </c>
      <c r="AA720" s="728">
        <v>41366</v>
      </c>
      <c r="AB720" s="727">
        <v>3805.37</v>
      </c>
      <c r="AD720" s="728">
        <v>41320</v>
      </c>
      <c r="AE720" s="727">
        <v>11173.83</v>
      </c>
      <c r="AS720" s="728">
        <v>41761</v>
      </c>
      <c r="AT720" s="727">
        <v>1299.7</v>
      </c>
      <c r="AV720" s="728">
        <v>41758</v>
      </c>
      <c r="AW720" s="727">
        <v>95.95</v>
      </c>
      <c r="BL720" s="728"/>
      <c r="BM720" s="728"/>
      <c r="BN720" s="728"/>
      <c r="BO720" s="728"/>
      <c r="BP720" s="728"/>
      <c r="BS720" s="728"/>
      <c r="BV720" s="728"/>
      <c r="BY720" s="728"/>
      <c r="CB720" s="728"/>
      <c r="CE720" s="728"/>
      <c r="CH720" s="728"/>
      <c r="CK720" s="728"/>
      <c r="CO720" s="728"/>
      <c r="CV720" s="728"/>
      <c r="CY720" s="728"/>
      <c r="DB720" s="728"/>
      <c r="DE720" s="728"/>
      <c r="DH720" s="728"/>
      <c r="DK720" s="728"/>
      <c r="DN720" s="728"/>
      <c r="DQ720" s="728"/>
      <c r="DT720" s="728"/>
      <c r="DW720" s="728"/>
      <c r="DZ720" s="728"/>
      <c r="EC720" s="728"/>
      <c r="EF720" s="728"/>
      <c r="EI720" s="728"/>
    </row>
    <row r="721" spans="5:139">
      <c r="E721" s="728">
        <v>41759</v>
      </c>
      <c r="F721" s="727">
        <v>2.9020000000000001</v>
      </c>
      <c r="H721" s="728">
        <v>41759</v>
      </c>
      <c r="I721" s="727">
        <v>3.5510000000000002</v>
      </c>
      <c r="K721" s="728">
        <v>41761</v>
      </c>
      <c r="L721" s="727">
        <v>4.016</v>
      </c>
      <c r="O721" s="728">
        <v>41723</v>
      </c>
      <c r="P721" s="727">
        <v>2401.61</v>
      </c>
      <c r="R721" s="728">
        <v>41729</v>
      </c>
      <c r="S721" s="727">
        <v>16457.66</v>
      </c>
      <c r="U721" s="728">
        <v>41351</v>
      </c>
      <c r="V721" s="727">
        <v>8010.7</v>
      </c>
      <c r="X721" s="728">
        <v>41351</v>
      </c>
      <c r="Y721" s="727">
        <v>15924.13</v>
      </c>
      <c r="AA721" s="728">
        <v>41361</v>
      </c>
      <c r="AB721" s="727">
        <v>3731.42</v>
      </c>
      <c r="AD721" s="728">
        <v>41319</v>
      </c>
      <c r="AE721" s="727">
        <v>11307.28</v>
      </c>
      <c r="AS721" s="728">
        <v>41760</v>
      </c>
      <c r="AT721" s="727">
        <v>1284.31</v>
      </c>
      <c r="AV721" s="728">
        <v>41757</v>
      </c>
      <c r="AW721" s="727">
        <v>95.66</v>
      </c>
      <c r="BL721" s="728"/>
      <c r="BM721" s="728"/>
      <c r="BN721" s="728"/>
      <c r="BO721" s="728"/>
      <c r="BP721" s="728"/>
      <c r="BS721" s="728"/>
      <c r="BV721" s="728"/>
      <c r="BY721" s="728"/>
      <c r="CB721" s="728"/>
      <c r="CE721" s="728"/>
      <c r="CH721" s="728"/>
      <c r="CK721" s="728"/>
      <c r="CO721" s="728"/>
      <c r="CV721" s="728"/>
      <c r="CY721" s="728"/>
      <c r="DB721" s="728"/>
      <c r="DE721" s="728"/>
      <c r="DH721" s="728"/>
      <c r="DK721" s="728"/>
      <c r="DN721" s="728"/>
      <c r="DQ721" s="728"/>
      <c r="DT721" s="728"/>
      <c r="DW721" s="728"/>
      <c r="DZ721" s="728"/>
      <c r="EC721" s="728"/>
      <c r="EF721" s="728"/>
      <c r="EI721" s="728"/>
    </row>
    <row r="722" spans="5:139">
      <c r="E722" s="728">
        <v>41758</v>
      </c>
      <c r="F722" s="727">
        <v>2.9210000000000003</v>
      </c>
      <c r="H722" s="728">
        <v>41758</v>
      </c>
      <c r="I722" s="727">
        <v>3.6440000000000001</v>
      </c>
      <c r="K722" s="728">
        <v>41760</v>
      </c>
      <c r="L722" s="727">
        <v>4.0330000000000004</v>
      </c>
      <c r="O722" s="728">
        <v>41722</v>
      </c>
      <c r="P722" s="727">
        <v>2361.7800000000002</v>
      </c>
      <c r="R722" s="728">
        <v>41726</v>
      </c>
      <c r="S722" s="727">
        <v>16323.06</v>
      </c>
      <c r="U722" s="728">
        <v>41348</v>
      </c>
      <c r="V722" s="727">
        <v>8042.85</v>
      </c>
      <c r="X722" s="728">
        <v>41348</v>
      </c>
      <c r="Y722" s="727">
        <v>16061.15</v>
      </c>
      <c r="AA722" s="728">
        <v>41360</v>
      </c>
      <c r="AB722" s="727">
        <v>3711.64</v>
      </c>
      <c r="AD722" s="728">
        <v>41318</v>
      </c>
      <c r="AE722" s="727">
        <v>11251.41</v>
      </c>
      <c r="AS722" s="728">
        <v>41759</v>
      </c>
      <c r="AT722" s="727">
        <v>1291.5999999999999</v>
      </c>
      <c r="AV722" s="728">
        <v>41754</v>
      </c>
      <c r="AW722" s="727">
        <v>95.9</v>
      </c>
      <c r="BL722" s="728"/>
      <c r="BM722" s="728"/>
      <c r="BN722" s="728"/>
      <c r="BO722" s="728"/>
      <c r="BP722" s="728"/>
      <c r="BS722" s="728"/>
      <c r="BV722" s="728"/>
      <c r="BY722" s="728"/>
      <c r="CB722" s="728"/>
      <c r="CE722" s="728"/>
      <c r="CH722" s="728"/>
      <c r="CK722" s="728"/>
      <c r="CO722" s="728"/>
      <c r="CV722" s="728"/>
      <c r="CY722" s="728"/>
      <c r="DB722" s="728"/>
      <c r="DE722" s="728"/>
      <c r="DH722" s="728"/>
      <c r="DK722" s="728"/>
      <c r="DN722" s="728"/>
      <c r="DQ722" s="728"/>
      <c r="DT722" s="728"/>
      <c r="DW722" s="728"/>
      <c r="DZ722" s="728"/>
      <c r="EC722" s="728"/>
      <c r="EF722" s="728"/>
      <c r="EI722" s="728"/>
    </row>
    <row r="723" spans="5:139">
      <c r="E723" s="728">
        <v>41757</v>
      </c>
      <c r="F723" s="727">
        <v>2.9239999999999999</v>
      </c>
      <c r="H723" s="728">
        <v>41757</v>
      </c>
      <c r="I723" s="727">
        <v>3.65</v>
      </c>
      <c r="K723" s="728">
        <v>41759</v>
      </c>
      <c r="L723" s="727">
        <v>4.0270000000000001</v>
      </c>
      <c r="O723" s="728">
        <v>41719</v>
      </c>
      <c r="P723" s="727">
        <v>2365.96</v>
      </c>
      <c r="R723" s="728">
        <v>41725</v>
      </c>
      <c r="S723" s="727">
        <v>16264.23</v>
      </c>
      <c r="U723" s="728">
        <v>41347</v>
      </c>
      <c r="V723" s="727">
        <v>8058.37</v>
      </c>
      <c r="X723" s="728">
        <v>41347</v>
      </c>
      <c r="Y723" s="727">
        <v>16131.05</v>
      </c>
      <c r="AA723" s="728">
        <v>41359</v>
      </c>
      <c r="AB723" s="727">
        <v>3748.64</v>
      </c>
      <c r="AD723" s="728">
        <v>41317</v>
      </c>
      <c r="AE723" s="727">
        <v>11369.12</v>
      </c>
      <c r="AS723" s="728">
        <v>41758</v>
      </c>
      <c r="AT723" s="727">
        <v>1295.92</v>
      </c>
      <c r="AV723" s="728">
        <v>41753</v>
      </c>
      <c r="AW723" s="727">
        <v>96.15</v>
      </c>
      <c r="BL723" s="728"/>
      <c r="BM723" s="728"/>
      <c r="BN723" s="728"/>
      <c r="BO723" s="728"/>
      <c r="BP723" s="728"/>
      <c r="BS723" s="728"/>
      <c r="BV723" s="728"/>
      <c r="BY723" s="728"/>
      <c r="CB723" s="728"/>
      <c r="CE723" s="728"/>
      <c r="CH723" s="728"/>
      <c r="CK723" s="728"/>
      <c r="CO723" s="728"/>
      <c r="CV723" s="728"/>
      <c r="CY723" s="728"/>
      <c r="DB723" s="728"/>
      <c r="DE723" s="728"/>
      <c r="DH723" s="728"/>
      <c r="DK723" s="728"/>
      <c r="DN723" s="728"/>
      <c r="DQ723" s="728"/>
      <c r="DT723" s="728"/>
      <c r="DW723" s="728"/>
      <c r="DZ723" s="728"/>
      <c r="EC723" s="728"/>
      <c r="EF723" s="728"/>
      <c r="EI723" s="728"/>
    </row>
    <row r="724" spans="5:139">
      <c r="E724" s="728">
        <v>41754</v>
      </c>
      <c r="F724" s="727">
        <v>2.931</v>
      </c>
      <c r="H724" s="728">
        <v>41754</v>
      </c>
      <c r="I724" s="727">
        <v>3.65</v>
      </c>
      <c r="K724" s="728">
        <v>41758</v>
      </c>
      <c r="L724" s="727">
        <v>4.1219999999999999</v>
      </c>
      <c r="O724" s="728">
        <v>41718</v>
      </c>
      <c r="P724" s="727">
        <v>2374.37</v>
      </c>
      <c r="R724" s="728">
        <v>41724</v>
      </c>
      <c r="S724" s="727">
        <v>16268.99</v>
      </c>
      <c r="U724" s="728">
        <v>41346</v>
      </c>
      <c r="V724" s="727">
        <v>7970.91</v>
      </c>
      <c r="X724" s="728">
        <v>41346</v>
      </c>
      <c r="Y724" s="727">
        <v>15745.34</v>
      </c>
      <c r="AA724" s="728">
        <v>41358</v>
      </c>
      <c r="AB724" s="727">
        <v>3727.98</v>
      </c>
      <c r="AD724" s="728">
        <v>41313</v>
      </c>
      <c r="AE724" s="727">
        <v>11153.16</v>
      </c>
      <c r="AS724" s="728">
        <v>41757</v>
      </c>
      <c r="AT724" s="727">
        <v>1296.74</v>
      </c>
      <c r="AV724" s="728">
        <v>41752</v>
      </c>
      <c r="AW724" s="727">
        <v>96.26</v>
      </c>
      <c r="BL724" s="728"/>
      <c r="BM724" s="728"/>
      <c r="BN724" s="728"/>
      <c r="BO724" s="728"/>
      <c r="BP724" s="728"/>
      <c r="BS724" s="728"/>
      <c r="BV724" s="728"/>
      <c r="BY724" s="728"/>
      <c r="CB724" s="728"/>
      <c r="CE724" s="728"/>
      <c r="CH724" s="728"/>
      <c r="CK724" s="728"/>
      <c r="CO724" s="728"/>
      <c r="CV724" s="728"/>
      <c r="CY724" s="728"/>
      <c r="DB724" s="728"/>
      <c r="DE724" s="728"/>
      <c r="DH724" s="728"/>
      <c r="DK724" s="728"/>
      <c r="DN724" s="728"/>
      <c r="DQ724" s="728"/>
      <c r="DT724" s="728"/>
      <c r="DW724" s="728"/>
      <c r="DZ724" s="728"/>
      <c r="EC724" s="728"/>
      <c r="EF724" s="728"/>
      <c r="EI724" s="728"/>
    </row>
    <row r="725" spans="5:139">
      <c r="E725" s="728">
        <v>41753</v>
      </c>
      <c r="F725" s="727">
        <v>2.9550000000000001</v>
      </c>
      <c r="H725" s="728">
        <v>41753</v>
      </c>
      <c r="I725" s="727">
        <v>3.645</v>
      </c>
      <c r="K725" s="728">
        <v>41757</v>
      </c>
      <c r="L725" s="727">
        <v>4.12</v>
      </c>
      <c r="O725" s="728">
        <v>41717</v>
      </c>
      <c r="P725" s="727">
        <v>2360.77</v>
      </c>
      <c r="R725" s="728">
        <v>41723</v>
      </c>
      <c r="S725" s="727">
        <v>16367.88</v>
      </c>
      <c r="U725" s="728">
        <v>41345</v>
      </c>
      <c r="V725" s="727">
        <v>7966.12</v>
      </c>
      <c r="X725" s="728">
        <v>41345</v>
      </c>
      <c r="Y725" s="727">
        <v>16023.98</v>
      </c>
      <c r="AA725" s="728">
        <v>41355</v>
      </c>
      <c r="AB725" s="727">
        <v>3770.29</v>
      </c>
      <c r="AD725" s="728">
        <v>41312</v>
      </c>
      <c r="AE725" s="727">
        <v>11357.07</v>
      </c>
      <c r="AS725" s="728">
        <v>41754</v>
      </c>
      <c r="AT725" s="727">
        <v>1303.25</v>
      </c>
      <c r="AV725" s="728">
        <v>41751</v>
      </c>
      <c r="AW725" s="727">
        <v>96.04</v>
      </c>
      <c r="BL725" s="728"/>
      <c r="BM725" s="728"/>
      <c r="BN725" s="728"/>
      <c r="BO725" s="728"/>
      <c r="BP725" s="728"/>
      <c r="BS725" s="728"/>
      <c r="BV725" s="728"/>
      <c r="BY725" s="728"/>
      <c r="CB725" s="728"/>
      <c r="CE725" s="728"/>
      <c r="CH725" s="728"/>
      <c r="CK725" s="728"/>
      <c r="CO725" s="728"/>
      <c r="CV725" s="728"/>
      <c r="CY725" s="728"/>
      <c r="DB725" s="728"/>
      <c r="DE725" s="728"/>
      <c r="DH725" s="728"/>
      <c r="DK725" s="728"/>
      <c r="DN725" s="728"/>
      <c r="DQ725" s="728"/>
      <c r="DT725" s="728"/>
      <c r="DW725" s="728"/>
      <c r="DZ725" s="728"/>
      <c r="EC725" s="728"/>
      <c r="EF725" s="728"/>
      <c r="EI725" s="728"/>
    </row>
    <row r="726" spans="5:139">
      <c r="E726" s="728">
        <v>41752</v>
      </c>
      <c r="F726" s="727">
        <v>2.9729999999999999</v>
      </c>
      <c r="H726" s="728">
        <v>41752</v>
      </c>
      <c r="I726" s="727">
        <v>3.653</v>
      </c>
      <c r="K726" s="728">
        <v>41754</v>
      </c>
      <c r="L726" s="727">
        <v>4.1219999999999999</v>
      </c>
      <c r="O726" s="728">
        <v>41716</v>
      </c>
      <c r="P726" s="727">
        <v>2379.4499999999998</v>
      </c>
      <c r="R726" s="728">
        <v>41722</v>
      </c>
      <c r="S726" s="727">
        <v>16276.69</v>
      </c>
      <c r="U726" s="728">
        <v>41344</v>
      </c>
      <c r="V726" s="727">
        <v>7984.29</v>
      </c>
      <c r="X726" s="728">
        <v>41344</v>
      </c>
      <c r="Y726" s="727">
        <v>16091.98</v>
      </c>
      <c r="AA726" s="728">
        <v>41354</v>
      </c>
      <c r="AB726" s="727">
        <v>3774.85</v>
      </c>
      <c r="AD726" s="728">
        <v>41311</v>
      </c>
      <c r="AE726" s="727">
        <v>11463.75</v>
      </c>
      <c r="AS726" s="728">
        <v>41753</v>
      </c>
      <c r="AT726" s="727">
        <v>1293.3599999999999</v>
      </c>
      <c r="AV726" s="728">
        <v>41750</v>
      </c>
      <c r="AW726" s="727">
        <v>95.99</v>
      </c>
      <c r="BL726" s="728"/>
      <c r="BM726" s="728"/>
      <c r="BN726" s="728"/>
      <c r="BO726" s="728"/>
      <c r="BP726" s="728"/>
      <c r="BS726" s="728"/>
      <c r="BV726" s="728"/>
      <c r="BY726" s="728"/>
      <c r="CB726" s="728"/>
      <c r="CE726" s="728"/>
      <c r="CH726" s="728"/>
      <c r="CK726" s="728"/>
      <c r="CO726" s="728"/>
      <c r="CV726" s="728"/>
      <c r="CY726" s="728"/>
      <c r="DB726" s="728"/>
      <c r="DE726" s="728"/>
      <c r="DH726" s="728"/>
      <c r="DK726" s="728"/>
      <c r="DN726" s="728"/>
      <c r="DQ726" s="728"/>
      <c r="DT726" s="728"/>
      <c r="DW726" s="728"/>
      <c r="DZ726" s="728"/>
      <c r="EC726" s="728"/>
      <c r="EF726" s="728"/>
      <c r="EI726" s="728"/>
    </row>
    <row r="727" spans="5:139">
      <c r="E727" s="728">
        <v>41751</v>
      </c>
      <c r="F727" s="727">
        <v>2.9740000000000002</v>
      </c>
      <c r="H727" s="728">
        <v>41751</v>
      </c>
      <c r="I727" s="727">
        <v>3.6539999999999999</v>
      </c>
      <c r="K727" s="728">
        <v>41753</v>
      </c>
      <c r="L727" s="727">
        <v>4.1130000000000004</v>
      </c>
      <c r="O727" s="728">
        <v>41715</v>
      </c>
      <c r="P727" s="727">
        <v>2394.84</v>
      </c>
      <c r="R727" s="728">
        <v>41719</v>
      </c>
      <c r="S727" s="727">
        <v>16302.77</v>
      </c>
      <c r="U727" s="728">
        <v>41341</v>
      </c>
      <c r="V727" s="727">
        <v>7986.47</v>
      </c>
      <c r="X727" s="728">
        <v>41341</v>
      </c>
      <c r="Y727" s="727">
        <v>16204.03</v>
      </c>
      <c r="AA727" s="728">
        <v>41353</v>
      </c>
      <c r="AB727" s="727">
        <v>3829.56</v>
      </c>
      <c r="AD727" s="728">
        <v>41310</v>
      </c>
      <c r="AE727" s="727">
        <v>11046.92</v>
      </c>
      <c r="AS727" s="728">
        <v>41752</v>
      </c>
      <c r="AT727" s="727">
        <v>1283.9100000000001</v>
      </c>
      <c r="AV727" s="728">
        <v>41746</v>
      </c>
      <c r="AW727" s="727">
        <v>95.9</v>
      </c>
      <c r="BL727" s="728"/>
      <c r="BM727" s="728"/>
      <c r="BN727" s="728"/>
      <c r="BO727" s="728"/>
      <c r="BP727" s="728"/>
      <c r="BS727" s="728"/>
      <c r="BV727" s="728"/>
      <c r="BY727" s="728"/>
      <c r="CB727" s="728"/>
      <c r="CE727" s="728"/>
      <c r="CH727" s="728"/>
      <c r="CK727" s="728"/>
      <c r="CO727" s="728"/>
      <c r="CV727" s="728"/>
      <c r="CY727" s="728"/>
      <c r="DB727" s="728"/>
      <c r="DE727" s="728"/>
      <c r="DH727" s="728"/>
      <c r="DK727" s="728"/>
      <c r="DN727" s="728"/>
      <c r="DQ727" s="728"/>
      <c r="DT727" s="728"/>
      <c r="DW727" s="728"/>
      <c r="DZ727" s="728"/>
      <c r="EC727" s="728"/>
      <c r="EF727" s="728"/>
      <c r="EI727" s="728"/>
    </row>
    <row r="728" spans="5:139">
      <c r="E728" s="728">
        <v>41746</v>
      </c>
      <c r="F728" s="727">
        <v>2.9980000000000002</v>
      </c>
      <c r="H728" s="728">
        <v>41746</v>
      </c>
      <c r="I728" s="727">
        <v>3.649</v>
      </c>
      <c r="K728" s="728">
        <v>41752</v>
      </c>
      <c r="L728" s="727">
        <v>4.1159999999999997</v>
      </c>
      <c r="O728" s="728">
        <v>41712</v>
      </c>
      <c r="P728" s="727">
        <v>2341.98</v>
      </c>
      <c r="R728" s="728">
        <v>41718</v>
      </c>
      <c r="S728" s="727">
        <v>16331.05</v>
      </c>
      <c r="U728" s="728">
        <v>41340</v>
      </c>
      <c r="V728" s="727">
        <v>7939.77</v>
      </c>
      <c r="X728" s="728">
        <v>41340</v>
      </c>
      <c r="Y728" s="727">
        <v>15947.17</v>
      </c>
      <c r="AA728" s="728">
        <v>41352</v>
      </c>
      <c r="AB728" s="727">
        <v>3775.75</v>
      </c>
      <c r="AD728" s="728">
        <v>41309</v>
      </c>
      <c r="AE728" s="727">
        <v>11260.35</v>
      </c>
      <c r="AS728" s="728">
        <v>41751</v>
      </c>
      <c r="AT728" s="727">
        <v>1283.81</v>
      </c>
      <c r="AV728" s="728">
        <v>41745</v>
      </c>
      <c r="AW728" s="727">
        <v>96.03</v>
      </c>
      <c r="BL728" s="728"/>
      <c r="BM728" s="728"/>
      <c r="BN728" s="728"/>
      <c r="BO728" s="728"/>
      <c r="BP728" s="728"/>
      <c r="BS728" s="728"/>
      <c r="BV728" s="728"/>
      <c r="BY728" s="728"/>
      <c r="CB728" s="728"/>
      <c r="CE728" s="728"/>
      <c r="CH728" s="728"/>
      <c r="CK728" s="728"/>
      <c r="CO728" s="728"/>
      <c r="CV728" s="728"/>
      <c r="CY728" s="728"/>
      <c r="DB728" s="728"/>
      <c r="DE728" s="728"/>
      <c r="DH728" s="728"/>
      <c r="DK728" s="728"/>
      <c r="DN728" s="728"/>
      <c r="DQ728" s="728"/>
      <c r="DT728" s="728"/>
      <c r="DW728" s="728"/>
      <c r="DZ728" s="728"/>
      <c r="EC728" s="728"/>
      <c r="EF728" s="728"/>
      <c r="EI728" s="728"/>
    </row>
    <row r="729" spans="5:139">
      <c r="E729" s="728">
        <v>41745</v>
      </c>
      <c r="F729" s="727">
        <v>2.9809999999999999</v>
      </c>
      <c r="H729" s="728">
        <v>41745</v>
      </c>
      <c r="I729" s="727">
        <v>3.6360000000000001</v>
      </c>
      <c r="K729" s="728">
        <v>41751</v>
      </c>
      <c r="L729" s="727">
        <v>4.1289999999999996</v>
      </c>
      <c r="O729" s="728">
        <v>41711</v>
      </c>
      <c r="P729" s="727">
        <v>2339.37</v>
      </c>
      <c r="R729" s="728">
        <v>41717</v>
      </c>
      <c r="S729" s="727">
        <v>16222.17</v>
      </c>
      <c r="U729" s="728">
        <v>41339</v>
      </c>
      <c r="V729" s="727">
        <v>7919.33</v>
      </c>
      <c r="X729" s="728">
        <v>41339</v>
      </c>
      <c r="Y729" s="727">
        <v>15899.7</v>
      </c>
      <c r="AA729" s="728">
        <v>41351</v>
      </c>
      <c r="AB729" s="727">
        <v>3825.47</v>
      </c>
      <c r="AD729" s="728">
        <v>41306</v>
      </c>
      <c r="AE729" s="727">
        <v>11191.34</v>
      </c>
      <c r="AS729" s="728">
        <v>41750</v>
      </c>
      <c r="AT729" s="727">
        <v>1289.77</v>
      </c>
      <c r="AV729" s="728">
        <v>41744</v>
      </c>
      <c r="AW729" s="727">
        <v>96.19</v>
      </c>
      <c r="BL729" s="728"/>
      <c r="BM729" s="728"/>
      <c r="BN729" s="728"/>
      <c r="BO729" s="728"/>
      <c r="BP729" s="728"/>
      <c r="BS729" s="728"/>
      <c r="BV729" s="728"/>
      <c r="BY729" s="728"/>
      <c r="CB729" s="728"/>
      <c r="CE729" s="728"/>
      <c r="CH729" s="728"/>
      <c r="CK729" s="728"/>
      <c r="CO729" s="728"/>
      <c r="CV729" s="728"/>
      <c r="CY729" s="728"/>
      <c r="DB729" s="728"/>
      <c r="DE729" s="728"/>
      <c r="DH729" s="728"/>
      <c r="DK729" s="728"/>
      <c r="DN729" s="728"/>
      <c r="DQ729" s="728"/>
      <c r="DT729" s="728"/>
      <c r="DW729" s="728"/>
      <c r="DZ729" s="728"/>
      <c r="EC729" s="728"/>
      <c r="EF729" s="728"/>
      <c r="EI729" s="728"/>
    </row>
    <row r="730" spans="5:139">
      <c r="E730" s="728">
        <v>41744</v>
      </c>
      <c r="F730" s="727">
        <v>2.9729999999999999</v>
      </c>
      <c r="H730" s="728">
        <v>41744</v>
      </c>
      <c r="I730" s="727">
        <v>3.6219999999999999</v>
      </c>
      <c r="K730" s="728">
        <v>41746</v>
      </c>
      <c r="L730" s="727">
        <v>4.1180000000000003</v>
      </c>
      <c r="O730" s="728">
        <v>41710</v>
      </c>
      <c r="P730" s="727">
        <v>2369.4899999999998</v>
      </c>
      <c r="R730" s="728">
        <v>41716</v>
      </c>
      <c r="S730" s="727">
        <v>16336.19</v>
      </c>
      <c r="U730" s="728">
        <v>41338</v>
      </c>
      <c r="V730" s="727">
        <v>7870.31</v>
      </c>
      <c r="X730" s="728">
        <v>41338</v>
      </c>
      <c r="Y730" s="727">
        <v>15974.3</v>
      </c>
      <c r="AA730" s="728">
        <v>41348</v>
      </c>
      <c r="AB730" s="727">
        <v>3844.03</v>
      </c>
      <c r="AD730" s="728">
        <v>41305</v>
      </c>
      <c r="AE730" s="727">
        <v>11138.66</v>
      </c>
      <c r="AS730" s="728">
        <v>41747</v>
      </c>
      <c r="AT730" s="727">
        <v>1294.3</v>
      </c>
      <c r="AV730" s="728">
        <v>41743</v>
      </c>
      <c r="AW730" s="727">
        <v>96.18</v>
      </c>
      <c r="BL730" s="728"/>
      <c r="BM730" s="728"/>
      <c r="BN730" s="728"/>
      <c r="BO730" s="728"/>
      <c r="BP730" s="728"/>
      <c r="BS730" s="728"/>
      <c r="BV730" s="728"/>
      <c r="BY730" s="728"/>
      <c r="CB730" s="728"/>
      <c r="CE730" s="728"/>
      <c r="CH730" s="728"/>
      <c r="CK730" s="728"/>
      <c r="CO730" s="728"/>
      <c r="CV730" s="728"/>
      <c r="CY730" s="728"/>
      <c r="DB730" s="728"/>
      <c r="DE730" s="728"/>
      <c r="DH730" s="728"/>
      <c r="DK730" s="728"/>
      <c r="DN730" s="728"/>
      <c r="DQ730" s="728"/>
      <c r="DT730" s="728"/>
      <c r="DW730" s="728"/>
      <c r="DZ730" s="728"/>
      <c r="EC730" s="728"/>
      <c r="EF730" s="728"/>
      <c r="EI730" s="728"/>
    </row>
    <row r="731" spans="5:139">
      <c r="E731" s="728">
        <v>41743</v>
      </c>
      <c r="F731" s="727">
        <v>2.9350000000000001</v>
      </c>
      <c r="H731" s="728">
        <v>41743</v>
      </c>
      <c r="I731" s="727">
        <v>3.5529999999999999</v>
      </c>
      <c r="K731" s="728">
        <v>41745</v>
      </c>
      <c r="L731" s="727">
        <v>4.1180000000000003</v>
      </c>
      <c r="O731" s="728">
        <v>41709</v>
      </c>
      <c r="P731" s="727">
        <v>2401.0300000000002</v>
      </c>
      <c r="R731" s="728">
        <v>41715</v>
      </c>
      <c r="S731" s="727">
        <v>16247.22</v>
      </c>
      <c r="U731" s="728">
        <v>41337</v>
      </c>
      <c r="V731" s="727">
        <v>7691.68</v>
      </c>
      <c r="X731" s="728">
        <v>41337</v>
      </c>
      <c r="Y731" s="727">
        <v>15542.17</v>
      </c>
      <c r="AA731" s="728">
        <v>41347</v>
      </c>
      <c r="AB731" s="727">
        <v>3871.58</v>
      </c>
      <c r="AD731" s="728">
        <v>41304</v>
      </c>
      <c r="AE731" s="727">
        <v>11113.95</v>
      </c>
      <c r="AS731" s="728">
        <v>41746</v>
      </c>
      <c r="AT731" s="727">
        <v>1295.1199999999999</v>
      </c>
      <c r="AV731" s="728">
        <v>41740</v>
      </c>
      <c r="AW731" s="727">
        <v>96</v>
      </c>
      <c r="BL731" s="728"/>
      <c r="BM731" s="728"/>
      <c r="BN731" s="728"/>
      <c r="BO731" s="728"/>
      <c r="BP731" s="728"/>
      <c r="BS731" s="728"/>
      <c r="BV731" s="728"/>
      <c r="BY731" s="728"/>
      <c r="CB731" s="728"/>
      <c r="CE731" s="728"/>
      <c r="CH731" s="728"/>
      <c r="CK731" s="728"/>
      <c r="CO731" s="728"/>
      <c r="CV731" s="728"/>
      <c r="CY731" s="728"/>
      <c r="DB731" s="728"/>
      <c r="DE731" s="728"/>
      <c r="DH731" s="728"/>
      <c r="DK731" s="728"/>
      <c r="DN731" s="728"/>
      <c r="DQ731" s="728"/>
      <c r="DT731" s="728"/>
      <c r="DW731" s="728"/>
      <c r="DZ731" s="728"/>
      <c r="EC731" s="728"/>
      <c r="EF731" s="728"/>
      <c r="EI731" s="728"/>
    </row>
    <row r="732" spans="5:139">
      <c r="E732" s="728">
        <v>41740</v>
      </c>
      <c r="F732" s="727">
        <v>2.9379999999999997</v>
      </c>
      <c r="H732" s="728">
        <v>41740</v>
      </c>
      <c r="I732" s="727">
        <v>3.5329999999999999</v>
      </c>
      <c r="K732" s="728">
        <v>41744</v>
      </c>
      <c r="L732" s="727">
        <v>4.1109999999999998</v>
      </c>
      <c r="O732" s="728">
        <v>41708</v>
      </c>
      <c r="P732" s="727">
        <v>2396.9699999999998</v>
      </c>
      <c r="R732" s="728">
        <v>41712</v>
      </c>
      <c r="S732" s="727">
        <v>16065.67</v>
      </c>
      <c r="U732" s="728">
        <v>41334</v>
      </c>
      <c r="V732" s="727">
        <v>7708.16</v>
      </c>
      <c r="X732" s="728">
        <v>41334</v>
      </c>
      <c r="Y732" s="727">
        <v>15675.37</v>
      </c>
      <c r="AA732" s="728">
        <v>41346</v>
      </c>
      <c r="AB732" s="727">
        <v>3836.04</v>
      </c>
      <c r="AD732" s="728">
        <v>41303</v>
      </c>
      <c r="AE732" s="727">
        <v>10866.72</v>
      </c>
      <c r="AS732" s="728">
        <v>41745</v>
      </c>
      <c r="AT732" s="727">
        <v>1302.53</v>
      </c>
      <c r="AV732" s="728">
        <v>41739</v>
      </c>
      <c r="AW732" s="727">
        <v>96.25</v>
      </c>
      <c r="BL732" s="728"/>
      <c r="BM732" s="728"/>
      <c r="BN732" s="728"/>
      <c r="BO732" s="728"/>
      <c r="BP732" s="728"/>
      <c r="BS732" s="728"/>
      <c r="BV732" s="728"/>
      <c r="BY732" s="728"/>
      <c r="CB732" s="728"/>
      <c r="CE732" s="728"/>
      <c r="CH732" s="728"/>
      <c r="CK732" s="728"/>
      <c r="CO732" s="728"/>
      <c r="CV732" s="728"/>
      <c r="CY732" s="728"/>
      <c r="DB732" s="728"/>
      <c r="DE732" s="728"/>
      <c r="DH732" s="728"/>
      <c r="DK732" s="728"/>
      <c r="DN732" s="728"/>
      <c r="DQ732" s="728"/>
      <c r="DT732" s="728"/>
      <c r="DW732" s="728"/>
      <c r="DZ732" s="728"/>
      <c r="EC732" s="728"/>
      <c r="EF732" s="728"/>
      <c r="EI732" s="728"/>
    </row>
    <row r="733" spans="5:139">
      <c r="E733" s="728">
        <v>41739</v>
      </c>
      <c r="F733" s="727">
        <v>2.9379999999999997</v>
      </c>
      <c r="H733" s="728">
        <v>41739</v>
      </c>
      <c r="I733" s="727">
        <v>3.4990000000000001</v>
      </c>
      <c r="K733" s="728">
        <v>41743</v>
      </c>
      <c r="L733" s="727">
        <v>4.0540000000000003</v>
      </c>
      <c r="O733" s="728">
        <v>41705</v>
      </c>
      <c r="P733" s="727">
        <v>2435.15</v>
      </c>
      <c r="R733" s="728">
        <v>41711</v>
      </c>
      <c r="S733" s="727">
        <v>16108.89</v>
      </c>
      <c r="U733" s="728">
        <v>41333</v>
      </c>
      <c r="V733" s="727">
        <v>7741.7</v>
      </c>
      <c r="X733" s="728">
        <v>41333</v>
      </c>
      <c r="Y733" s="727">
        <v>15921.25</v>
      </c>
      <c r="AA733" s="728">
        <v>41345</v>
      </c>
      <c r="AB733" s="727">
        <v>3839.97</v>
      </c>
      <c r="AD733" s="728">
        <v>41302</v>
      </c>
      <c r="AE733" s="727">
        <v>10824.31</v>
      </c>
      <c r="AS733" s="728">
        <v>41744</v>
      </c>
      <c r="AT733" s="727">
        <v>1302.6400000000001</v>
      </c>
      <c r="AV733" s="728">
        <v>41738</v>
      </c>
      <c r="AW733" s="727">
        <v>96.37</v>
      </c>
      <c r="BL733" s="728"/>
      <c r="BM733" s="728"/>
      <c r="BN733" s="728"/>
      <c r="BO733" s="728"/>
      <c r="BP733" s="728"/>
      <c r="BS733" s="728"/>
      <c r="BV733" s="728"/>
      <c r="BY733" s="728"/>
      <c r="CB733" s="728"/>
      <c r="CE733" s="728"/>
      <c r="CH733" s="728"/>
      <c r="CK733" s="728"/>
      <c r="CO733" s="728"/>
      <c r="CV733" s="728"/>
      <c r="CY733" s="728"/>
      <c r="DB733" s="728"/>
      <c r="DE733" s="728"/>
      <c r="DH733" s="728"/>
      <c r="DK733" s="728"/>
      <c r="DN733" s="728"/>
      <c r="DQ733" s="728"/>
      <c r="DT733" s="728"/>
      <c r="DW733" s="728"/>
      <c r="DZ733" s="728"/>
      <c r="EC733" s="728"/>
      <c r="EF733" s="728"/>
      <c r="EI733" s="728"/>
    </row>
    <row r="734" spans="5:139">
      <c r="E734" s="728">
        <v>41738</v>
      </c>
      <c r="F734" s="727">
        <v>2.9630000000000001</v>
      </c>
      <c r="H734" s="728">
        <v>41738</v>
      </c>
      <c r="I734" s="727">
        <v>3.5409999999999999</v>
      </c>
      <c r="K734" s="728">
        <v>41740</v>
      </c>
      <c r="L734" s="727">
        <v>4.0430000000000001</v>
      </c>
      <c r="O734" s="728">
        <v>41704</v>
      </c>
      <c r="P734" s="727">
        <v>2460.0300000000002</v>
      </c>
      <c r="R734" s="728">
        <v>41710</v>
      </c>
      <c r="S734" s="727">
        <v>16340.08</v>
      </c>
      <c r="U734" s="728">
        <v>41332</v>
      </c>
      <c r="V734" s="727">
        <v>7675.83</v>
      </c>
      <c r="X734" s="728">
        <v>41332</v>
      </c>
      <c r="Y734" s="727">
        <v>15827.02</v>
      </c>
      <c r="AA734" s="728">
        <v>41344</v>
      </c>
      <c r="AB734" s="727">
        <v>3836.27</v>
      </c>
      <c r="AD734" s="728">
        <v>41299</v>
      </c>
      <c r="AE734" s="727">
        <v>10926.65</v>
      </c>
      <c r="AS734" s="728">
        <v>41743</v>
      </c>
      <c r="AT734" s="727">
        <v>1327.99</v>
      </c>
      <c r="AV734" s="728">
        <v>41737</v>
      </c>
      <c r="AW734" s="727">
        <v>96.44</v>
      </c>
      <c r="BL734" s="728"/>
      <c r="BM734" s="728"/>
      <c r="BN734" s="728"/>
      <c r="BO734" s="728"/>
      <c r="BP734" s="728"/>
      <c r="BS734" s="728"/>
      <c r="BV734" s="728"/>
      <c r="BY734" s="728"/>
      <c r="CB734" s="728"/>
      <c r="CE734" s="728"/>
      <c r="CH734" s="728"/>
      <c r="CK734" s="728"/>
      <c r="CO734" s="728"/>
      <c r="CV734" s="728"/>
      <c r="CY734" s="728"/>
      <c r="DB734" s="728"/>
      <c r="DE734" s="728"/>
      <c r="DH734" s="728"/>
      <c r="DK734" s="728"/>
      <c r="DN734" s="728"/>
      <c r="DQ734" s="728"/>
      <c r="DT734" s="728"/>
      <c r="DW734" s="728"/>
      <c r="DZ734" s="728"/>
      <c r="EC734" s="728"/>
      <c r="EF734" s="728"/>
      <c r="EI734" s="728"/>
    </row>
    <row r="735" spans="5:139">
      <c r="E735" s="728">
        <v>41737</v>
      </c>
      <c r="F735" s="727">
        <v>2.9350000000000001</v>
      </c>
      <c r="H735" s="728">
        <v>41737</v>
      </c>
      <c r="I735" s="727">
        <v>3.51</v>
      </c>
      <c r="K735" s="728">
        <v>41739</v>
      </c>
      <c r="L735" s="727">
        <v>4.0149999999999997</v>
      </c>
      <c r="O735" s="728">
        <v>41703</v>
      </c>
      <c r="P735" s="727">
        <v>2445.41</v>
      </c>
      <c r="R735" s="728">
        <v>41709</v>
      </c>
      <c r="S735" s="727">
        <v>16351.25</v>
      </c>
      <c r="U735" s="728">
        <v>41331</v>
      </c>
      <c r="V735" s="727">
        <v>7597.11</v>
      </c>
      <c r="X735" s="728">
        <v>41331</v>
      </c>
      <c r="Y735" s="727">
        <v>15552.2</v>
      </c>
      <c r="AA735" s="728">
        <v>41341</v>
      </c>
      <c r="AB735" s="727">
        <v>3840.15</v>
      </c>
      <c r="AD735" s="728">
        <v>41298</v>
      </c>
      <c r="AE735" s="727">
        <v>10620.87</v>
      </c>
      <c r="AS735" s="728">
        <v>41740</v>
      </c>
      <c r="AT735" s="727">
        <v>1318.42</v>
      </c>
      <c r="AV735" s="728">
        <v>41736</v>
      </c>
      <c r="AW735" s="727">
        <v>96.34</v>
      </c>
      <c r="BL735" s="728"/>
      <c r="BM735" s="728"/>
      <c r="BN735" s="728"/>
      <c r="BO735" s="728"/>
      <c r="BP735" s="728"/>
      <c r="BS735" s="728"/>
      <c r="BV735" s="728"/>
      <c r="BY735" s="728"/>
      <c r="CB735" s="728"/>
      <c r="CE735" s="728"/>
      <c r="CH735" s="728"/>
      <c r="CK735" s="728"/>
      <c r="CO735" s="728"/>
      <c r="CV735" s="728"/>
      <c r="CY735" s="728"/>
      <c r="DB735" s="728"/>
      <c r="DE735" s="728"/>
      <c r="DH735" s="728"/>
      <c r="DK735" s="728"/>
      <c r="DN735" s="728"/>
      <c r="DQ735" s="728"/>
      <c r="DT735" s="728"/>
      <c r="DW735" s="728"/>
      <c r="DZ735" s="728"/>
      <c r="EC735" s="728"/>
      <c r="EF735" s="728"/>
      <c r="EI735" s="728"/>
    </row>
    <row r="736" spans="5:139">
      <c r="E736" s="728">
        <v>41736</v>
      </c>
      <c r="F736" s="727">
        <v>2.9329999999999998</v>
      </c>
      <c r="H736" s="728">
        <v>41736</v>
      </c>
      <c r="I736" s="727">
        <v>3.5390000000000001</v>
      </c>
      <c r="K736" s="728">
        <v>41738</v>
      </c>
      <c r="L736" s="727">
        <v>4.0759999999999996</v>
      </c>
      <c r="O736" s="728">
        <v>41702</v>
      </c>
      <c r="P736" s="727">
        <v>2442.92</v>
      </c>
      <c r="R736" s="728">
        <v>41708</v>
      </c>
      <c r="S736" s="727">
        <v>16418.68</v>
      </c>
      <c r="U736" s="728">
        <v>41330</v>
      </c>
      <c r="V736" s="727">
        <v>7773.19</v>
      </c>
      <c r="X736" s="728">
        <v>41330</v>
      </c>
      <c r="Y736" s="727">
        <v>16351.99</v>
      </c>
      <c r="AA736" s="728">
        <v>41340</v>
      </c>
      <c r="AB736" s="727">
        <v>3793.78</v>
      </c>
      <c r="AD736" s="728">
        <v>41297</v>
      </c>
      <c r="AE736" s="727">
        <v>10486.99</v>
      </c>
      <c r="AS736" s="728">
        <v>41739</v>
      </c>
      <c r="AT736" s="727">
        <v>1318.95</v>
      </c>
      <c r="AV736" s="728">
        <v>41733</v>
      </c>
      <c r="AW736" s="727">
        <v>96.46</v>
      </c>
      <c r="BL736" s="728"/>
      <c r="BM736" s="728"/>
      <c r="BN736" s="728"/>
      <c r="BO736" s="728"/>
      <c r="BP736" s="728"/>
      <c r="BS736" s="728"/>
      <c r="BV736" s="728"/>
      <c r="BY736" s="728"/>
      <c r="CB736" s="728"/>
      <c r="CE736" s="728"/>
      <c r="CH736" s="728"/>
      <c r="CK736" s="728"/>
      <c r="CO736" s="728"/>
      <c r="CV736" s="728"/>
      <c r="CY736" s="728"/>
      <c r="DB736" s="728"/>
      <c r="DE736" s="728"/>
      <c r="DH736" s="728"/>
      <c r="DK736" s="728"/>
      <c r="DN736" s="728"/>
      <c r="DQ736" s="728"/>
      <c r="DT736" s="728"/>
      <c r="DW736" s="728"/>
      <c r="DZ736" s="728"/>
      <c r="EC736" s="728"/>
      <c r="EF736" s="728"/>
      <c r="EI736" s="728"/>
    </row>
    <row r="737" spans="5:139">
      <c r="E737" s="728">
        <v>41733</v>
      </c>
      <c r="F737" s="727">
        <v>2.9649999999999999</v>
      </c>
      <c r="H737" s="728">
        <v>41733</v>
      </c>
      <c r="I737" s="727">
        <v>3.5869999999999997</v>
      </c>
      <c r="K737" s="728">
        <v>41737</v>
      </c>
      <c r="L737" s="727">
        <v>4.0620000000000003</v>
      </c>
      <c r="O737" s="728">
        <v>41701</v>
      </c>
      <c r="P737" s="727">
        <v>2389.89</v>
      </c>
      <c r="R737" s="728">
        <v>41705</v>
      </c>
      <c r="S737" s="727">
        <v>16452.72</v>
      </c>
      <c r="U737" s="728">
        <v>41327</v>
      </c>
      <c r="V737" s="727">
        <v>7661.91</v>
      </c>
      <c r="X737" s="728">
        <v>41327</v>
      </c>
      <c r="Y737" s="727">
        <v>16233.28</v>
      </c>
      <c r="AA737" s="728">
        <v>41339</v>
      </c>
      <c r="AB737" s="727">
        <v>3773.76</v>
      </c>
      <c r="AD737" s="728">
        <v>41296</v>
      </c>
      <c r="AE737" s="727">
        <v>10709.93</v>
      </c>
      <c r="AS737" s="728">
        <v>41738</v>
      </c>
      <c r="AT737" s="727">
        <v>1311.8</v>
      </c>
      <c r="AV737" s="728">
        <v>41732</v>
      </c>
      <c r="AW737" s="727">
        <v>96.4</v>
      </c>
      <c r="BL737" s="728"/>
      <c r="BM737" s="728"/>
      <c r="BN737" s="728"/>
      <c r="BO737" s="728"/>
      <c r="BP737" s="728"/>
      <c r="BS737" s="728"/>
      <c r="BV737" s="728"/>
      <c r="BY737" s="728"/>
      <c r="CB737" s="728"/>
      <c r="CE737" s="728"/>
      <c r="CH737" s="728"/>
      <c r="CK737" s="728"/>
      <c r="CO737" s="728"/>
      <c r="CV737" s="728"/>
      <c r="CY737" s="728"/>
      <c r="DB737" s="728"/>
      <c r="DE737" s="728"/>
      <c r="DH737" s="728"/>
      <c r="DK737" s="728"/>
      <c r="DN737" s="728"/>
      <c r="DQ737" s="728"/>
      <c r="DT737" s="728"/>
      <c r="DW737" s="728"/>
      <c r="DZ737" s="728"/>
      <c r="EC737" s="728"/>
      <c r="EF737" s="728"/>
      <c r="EI737" s="728"/>
    </row>
    <row r="738" spans="5:139">
      <c r="E738" s="728">
        <v>41732</v>
      </c>
      <c r="F738" s="727">
        <v>2.99</v>
      </c>
      <c r="H738" s="728">
        <v>41732</v>
      </c>
      <c r="I738" s="727">
        <v>3.6859999999999999</v>
      </c>
      <c r="K738" s="728">
        <v>41736</v>
      </c>
      <c r="L738" s="727">
        <v>4.0869999999999997</v>
      </c>
      <c r="O738" s="728">
        <v>41698</v>
      </c>
      <c r="P738" s="727">
        <v>2518.5300000000002</v>
      </c>
      <c r="R738" s="728">
        <v>41704</v>
      </c>
      <c r="S738" s="727">
        <v>16421.89</v>
      </c>
      <c r="U738" s="728">
        <v>41326</v>
      </c>
      <c r="V738" s="727">
        <v>7583.57</v>
      </c>
      <c r="X738" s="728">
        <v>41326</v>
      </c>
      <c r="Y738" s="727">
        <v>16009.55</v>
      </c>
      <c r="AA738" s="728">
        <v>41338</v>
      </c>
      <c r="AB738" s="727">
        <v>3787.19</v>
      </c>
      <c r="AD738" s="728">
        <v>41295</v>
      </c>
      <c r="AE738" s="727">
        <v>10747.74</v>
      </c>
      <c r="AS738" s="728">
        <v>41737</v>
      </c>
      <c r="AT738" s="727">
        <v>1308.6600000000001</v>
      </c>
      <c r="AV738" s="728">
        <v>41731</v>
      </c>
      <c r="AW738" s="727">
        <v>95.78</v>
      </c>
      <c r="BL738" s="728"/>
      <c r="BM738" s="728"/>
      <c r="BN738" s="728"/>
      <c r="BO738" s="728"/>
      <c r="BP738" s="728"/>
      <c r="BS738" s="728"/>
      <c r="BV738" s="728"/>
      <c r="BY738" s="728"/>
      <c r="CB738" s="728"/>
      <c r="CE738" s="728"/>
      <c r="CH738" s="728"/>
      <c r="CK738" s="728"/>
      <c r="CO738" s="728"/>
      <c r="CV738" s="728"/>
      <c r="CY738" s="728"/>
      <c r="DB738" s="728"/>
      <c r="DE738" s="728"/>
      <c r="DH738" s="728"/>
      <c r="DK738" s="728"/>
      <c r="DN738" s="728"/>
      <c r="DQ738" s="728"/>
      <c r="DT738" s="728"/>
      <c r="DW738" s="728"/>
      <c r="DZ738" s="728"/>
      <c r="EC738" s="728"/>
      <c r="EF738" s="728"/>
      <c r="EI738" s="728"/>
    </row>
    <row r="739" spans="5:139">
      <c r="E739" s="728">
        <v>41731</v>
      </c>
      <c r="F739" s="727">
        <v>3</v>
      </c>
      <c r="H739" s="728">
        <v>41731</v>
      </c>
      <c r="I739" s="727">
        <v>3.742</v>
      </c>
      <c r="K739" s="728">
        <v>41733</v>
      </c>
      <c r="L739" s="727">
        <v>4.13</v>
      </c>
      <c r="O739" s="728">
        <v>41697</v>
      </c>
      <c r="P739" s="727">
        <v>2467.9</v>
      </c>
      <c r="R739" s="728">
        <v>41703</v>
      </c>
      <c r="S739" s="727">
        <v>16360.18</v>
      </c>
      <c r="U739" s="728">
        <v>41325</v>
      </c>
      <c r="V739" s="727">
        <v>7728.9</v>
      </c>
      <c r="X739" s="728">
        <v>41325</v>
      </c>
      <c r="Y739" s="727">
        <v>16527.5</v>
      </c>
      <c r="AA739" s="728">
        <v>41337</v>
      </c>
      <c r="AB739" s="727">
        <v>3709.76</v>
      </c>
      <c r="AD739" s="728">
        <v>41292</v>
      </c>
      <c r="AE739" s="727">
        <v>10913.3</v>
      </c>
      <c r="AS739" s="728">
        <v>41736</v>
      </c>
      <c r="AT739" s="727">
        <v>1297.28</v>
      </c>
      <c r="AV739" s="728">
        <v>41730</v>
      </c>
      <c r="AW739" s="727">
        <v>95.24</v>
      </c>
      <c r="BL739" s="728"/>
      <c r="BM739" s="728"/>
      <c r="BN739" s="728"/>
      <c r="BO739" s="728"/>
      <c r="BP739" s="728"/>
      <c r="BS739" s="728"/>
      <c r="BV739" s="728"/>
      <c r="BY739" s="728"/>
      <c r="CB739" s="728"/>
      <c r="CE739" s="728"/>
      <c r="CH739" s="728"/>
      <c r="CK739" s="728"/>
      <c r="CO739" s="728"/>
      <c r="CV739" s="728"/>
      <c r="CY739" s="728"/>
      <c r="DB739" s="728"/>
      <c r="DE739" s="728"/>
      <c r="DH739" s="728"/>
      <c r="DK739" s="728"/>
      <c r="DN739" s="728"/>
      <c r="DQ739" s="728"/>
      <c r="DT739" s="728"/>
      <c r="DW739" s="728"/>
      <c r="DZ739" s="728"/>
      <c r="EC739" s="728"/>
      <c r="EF739" s="728"/>
      <c r="EI739" s="728"/>
    </row>
    <row r="740" spans="5:139">
      <c r="E740" s="728">
        <v>41730</v>
      </c>
      <c r="F740" s="727">
        <v>2.9769999999999999</v>
      </c>
      <c r="H740" s="728">
        <v>41730</v>
      </c>
      <c r="I740" s="727">
        <v>3.7119999999999997</v>
      </c>
      <c r="K740" s="728">
        <v>41732</v>
      </c>
      <c r="L740" s="727">
        <v>4.2240000000000002</v>
      </c>
      <c r="O740" s="728">
        <v>41696</v>
      </c>
      <c r="P740" s="727">
        <v>2478.38</v>
      </c>
      <c r="R740" s="728">
        <v>41702</v>
      </c>
      <c r="S740" s="727">
        <v>16395.88</v>
      </c>
      <c r="U740" s="728">
        <v>41324</v>
      </c>
      <c r="V740" s="727">
        <v>7752.45</v>
      </c>
      <c r="X740" s="728">
        <v>41324</v>
      </c>
      <c r="Y740" s="727">
        <v>16664.419999999998</v>
      </c>
      <c r="AA740" s="728">
        <v>41334</v>
      </c>
      <c r="AB740" s="727">
        <v>3699.91</v>
      </c>
      <c r="AD740" s="728">
        <v>41291</v>
      </c>
      <c r="AE740" s="727">
        <v>10609.64</v>
      </c>
      <c r="AS740" s="728">
        <v>41733</v>
      </c>
      <c r="AT740" s="727">
        <v>1303.5</v>
      </c>
      <c r="AV740" s="728">
        <v>41729</v>
      </c>
      <c r="AW740" s="727">
        <v>95.88</v>
      </c>
      <c r="BL740" s="728"/>
      <c r="BM740" s="728"/>
      <c r="BN740" s="728"/>
      <c r="BO740" s="728"/>
      <c r="BP740" s="728"/>
      <c r="BS740" s="728"/>
      <c r="BV740" s="728"/>
      <c r="BY740" s="728"/>
      <c r="CB740" s="728"/>
      <c r="CE740" s="728"/>
      <c r="CH740" s="728"/>
      <c r="CK740" s="728"/>
      <c r="CO740" s="728"/>
      <c r="CV740" s="728"/>
      <c r="CY740" s="728"/>
      <c r="DB740" s="728"/>
      <c r="DE740" s="728"/>
      <c r="DH740" s="728"/>
      <c r="DK740" s="728"/>
      <c r="DN740" s="728"/>
      <c r="DQ740" s="728"/>
      <c r="DT740" s="728"/>
      <c r="DW740" s="728"/>
      <c r="DZ740" s="728"/>
      <c r="EC740" s="728"/>
      <c r="EF740" s="728"/>
      <c r="EI740" s="728"/>
    </row>
    <row r="741" spans="5:139">
      <c r="E741" s="728">
        <v>41729</v>
      </c>
      <c r="F741" s="727">
        <v>3.0049999999999999</v>
      </c>
      <c r="H741" s="728">
        <v>41729</v>
      </c>
      <c r="I741" s="727">
        <v>3.7530000000000001</v>
      </c>
      <c r="K741" s="728">
        <v>41731</v>
      </c>
      <c r="L741" s="727">
        <v>4.2560000000000002</v>
      </c>
      <c r="O741" s="728">
        <v>41695</v>
      </c>
      <c r="P741" s="727">
        <v>2507.06</v>
      </c>
      <c r="R741" s="728">
        <v>41701</v>
      </c>
      <c r="S741" s="727">
        <v>16168.03</v>
      </c>
      <c r="U741" s="728">
        <v>41323</v>
      </c>
      <c r="V741" s="727">
        <v>7628.73</v>
      </c>
      <c r="X741" s="728">
        <v>41323</v>
      </c>
      <c r="Y741" s="727">
        <v>16406.03</v>
      </c>
      <c r="AA741" s="728">
        <v>41333</v>
      </c>
      <c r="AB741" s="727">
        <v>3723</v>
      </c>
      <c r="AD741" s="728">
        <v>41290</v>
      </c>
      <c r="AE741" s="727">
        <v>10600.44</v>
      </c>
      <c r="AS741" s="728">
        <v>41732</v>
      </c>
      <c r="AT741" s="727">
        <v>1286.7</v>
      </c>
      <c r="AV741" s="728">
        <v>41726</v>
      </c>
      <c r="AW741" s="727">
        <v>95.83</v>
      </c>
      <c r="BL741" s="728"/>
      <c r="BM741" s="728"/>
      <c r="BN741" s="728"/>
      <c r="BO741" s="728"/>
      <c r="BP741" s="728"/>
      <c r="BS741" s="728"/>
      <c r="BV741" s="728"/>
      <c r="BY741" s="728"/>
      <c r="CB741" s="728"/>
      <c r="CE741" s="728"/>
      <c r="CH741" s="728"/>
      <c r="CK741" s="728"/>
      <c r="CO741" s="728"/>
      <c r="CV741" s="728"/>
      <c r="CY741" s="728"/>
      <c r="DB741" s="728"/>
      <c r="DE741" s="728"/>
      <c r="DH741" s="728"/>
      <c r="DK741" s="728"/>
      <c r="DN741" s="728"/>
      <c r="DQ741" s="728"/>
      <c r="DT741" s="728"/>
      <c r="DW741" s="728"/>
      <c r="DZ741" s="728"/>
      <c r="EC741" s="728"/>
      <c r="EF741" s="728"/>
      <c r="EI741" s="728"/>
    </row>
    <row r="742" spans="5:139">
      <c r="E742" s="728">
        <v>41726</v>
      </c>
      <c r="F742" s="727">
        <v>3</v>
      </c>
      <c r="H742" s="728">
        <v>41726</v>
      </c>
      <c r="I742" s="727">
        <v>3.7650000000000001</v>
      </c>
      <c r="K742" s="728">
        <v>41730</v>
      </c>
      <c r="L742" s="727">
        <v>4.2220000000000004</v>
      </c>
      <c r="O742" s="728">
        <v>41694</v>
      </c>
      <c r="P742" s="727">
        <v>2526.9</v>
      </c>
      <c r="R742" s="728">
        <v>41698</v>
      </c>
      <c r="S742" s="727">
        <v>16321.71</v>
      </c>
      <c r="U742" s="728">
        <v>41320</v>
      </c>
      <c r="V742" s="727">
        <v>7593.51</v>
      </c>
      <c r="X742" s="728">
        <v>41320</v>
      </c>
      <c r="Y742" s="727">
        <v>16489.8</v>
      </c>
      <c r="AA742" s="728">
        <v>41332</v>
      </c>
      <c r="AB742" s="727">
        <v>3691.49</v>
      </c>
      <c r="AD742" s="728">
        <v>41289</v>
      </c>
      <c r="AE742" s="727">
        <v>10879.08</v>
      </c>
      <c r="AS742" s="728">
        <v>41731</v>
      </c>
      <c r="AT742" s="727">
        <v>1289.9000000000001</v>
      </c>
      <c r="AV742" s="728">
        <v>41725</v>
      </c>
      <c r="AW742" s="727">
        <v>96.11</v>
      </c>
      <c r="BL742" s="728"/>
      <c r="BM742" s="728"/>
      <c r="BN742" s="728"/>
      <c r="BO742" s="728"/>
      <c r="BP742" s="728"/>
      <c r="BS742" s="728"/>
      <c r="BV742" s="728"/>
      <c r="BY742" s="728"/>
      <c r="CB742" s="728"/>
      <c r="CE742" s="728"/>
      <c r="CH742" s="728"/>
      <c r="CK742" s="728"/>
      <c r="CO742" s="728"/>
      <c r="CV742" s="728"/>
      <c r="CY742" s="728"/>
      <c r="DB742" s="728"/>
      <c r="DE742" s="728"/>
      <c r="DH742" s="728"/>
      <c r="DK742" s="728"/>
      <c r="DN742" s="728"/>
      <c r="DQ742" s="728"/>
      <c r="DT742" s="728"/>
      <c r="DW742" s="728"/>
      <c r="DZ742" s="728"/>
      <c r="EC742" s="728"/>
      <c r="EF742" s="728"/>
      <c r="EI742" s="728"/>
    </row>
    <row r="743" spans="5:139">
      <c r="E743" s="728">
        <v>41725</v>
      </c>
      <c r="F743" s="727">
        <v>3.012</v>
      </c>
      <c r="H743" s="728">
        <v>41725</v>
      </c>
      <c r="I743" s="727">
        <v>3.786</v>
      </c>
      <c r="K743" s="728">
        <v>41729</v>
      </c>
      <c r="L743" s="727">
        <v>4.2320000000000002</v>
      </c>
      <c r="O743" s="728">
        <v>41691</v>
      </c>
      <c r="P743" s="727">
        <v>2487.7199999999998</v>
      </c>
      <c r="R743" s="728">
        <v>41697</v>
      </c>
      <c r="S743" s="727">
        <v>16272.65</v>
      </c>
      <c r="U743" s="728">
        <v>41319</v>
      </c>
      <c r="V743" s="727">
        <v>7631.19</v>
      </c>
      <c r="X743" s="728">
        <v>41319</v>
      </c>
      <c r="Y743" s="727">
        <v>16544.95</v>
      </c>
      <c r="AA743" s="728">
        <v>41331</v>
      </c>
      <c r="AB743" s="727">
        <v>3621.92</v>
      </c>
      <c r="AD743" s="728">
        <v>41285</v>
      </c>
      <c r="AE743" s="727">
        <v>10801.57</v>
      </c>
      <c r="AS743" s="728">
        <v>41730</v>
      </c>
      <c r="AT743" s="727">
        <v>1278.95</v>
      </c>
      <c r="AV743" s="728">
        <v>41724</v>
      </c>
      <c r="AW743" s="727">
        <v>95.94</v>
      </c>
      <c r="BL743" s="728"/>
      <c r="BM743" s="728"/>
      <c r="BN743" s="728"/>
      <c r="BO743" s="728"/>
      <c r="BP743" s="728"/>
      <c r="BS743" s="728"/>
      <c r="BV743" s="728"/>
      <c r="BY743" s="728"/>
      <c r="CB743" s="728"/>
      <c r="CE743" s="728"/>
      <c r="CH743" s="728"/>
      <c r="CK743" s="728"/>
      <c r="CO743" s="728"/>
      <c r="CV743" s="728"/>
      <c r="CY743" s="728"/>
      <c r="DB743" s="728"/>
      <c r="DE743" s="728"/>
      <c r="DH743" s="728"/>
      <c r="DK743" s="728"/>
      <c r="DN743" s="728"/>
      <c r="DQ743" s="728"/>
      <c r="DT743" s="728"/>
      <c r="DW743" s="728"/>
      <c r="DZ743" s="728"/>
      <c r="EC743" s="728"/>
      <c r="EF743" s="728"/>
      <c r="EI743" s="728"/>
    </row>
    <row r="744" spans="5:139">
      <c r="E744" s="728">
        <v>41724</v>
      </c>
      <c r="F744" s="727">
        <v>3.0190000000000001</v>
      </c>
      <c r="H744" s="728">
        <v>41724</v>
      </c>
      <c r="I744" s="727">
        <v>3.7970000000000002</v>
      </c>
      <c r="K744" s="728">
        <v>41726</v>
      </c>
      <c r="L744" s="727">
        <v>4.2130000000000001</v>
      </c>
      <c r="O744" s="728">
        <v>41690</v>
      </c>
      <c r="P744" s="727">
        <v>2462.84</v>
      </c>
      <c r="R744" s="728">
        <v>41696</v>
      </c>
      <c r="S744" s="727">
        <v>16198.41</v>
      </c>
      <c r="U744" s="728">
        <v>41318</v>
      </c>
      <c r="V744" s="727">
        <v>7711.89</v>
      </c>
      <c r="X744" s="728">
        <v>41318</v>
      </c>
      <c r="Y744" s="727">
        <v>16712.150000000001</v>
      </c>
      <c r="AA744" s="728">
        <v>41330</v>
      </c>
      <c r="AB744" s="727">
        <v>3721.33</v>
      </c>
      <c r="AD744" s="728">
        <v>41284</v>
      </c>
      <c r="AE744" s="727">
        <v>10652.64</v>
      </c>
      <c r="AS744" s="728">
        <v>41729</v>
      </c>
      <c r="AT744" s="727">
        <v>1284.01</v>
      </c>
      <c r="AV744" s="728">
        <v>41723</v>
      </c>
      <c r="AW744" s="727">
        <v>95.67</v>
      </c>
      <c r="BL744" s="728"/>
      <c r="BM744" s="728"/>
      <c r="BN744" s="728"/>
      <c r="BO744" s="728"/>
      <c r="BP744" s="728"/>
      <c r="BS744" s="728"/>
      <c r="BV744" s="728"/>
      <c r="BY744" s="728"/>
      <c r="CB744" s="728"/>
      <c r="CE744" s="728"/>
      <c r="CH744" s="728"/>
      <c r="CK744" s="728"/>
      <c r="CO744" s="728"/>
      <c r="CV744" s="728"/>
      <c r="CY744" s="728"/>
      <c r="DB744" s="728"/>
      <c r="DE744" s="728"/>
      <c r="DH744" s="728"/>
      <c r="DK744" s="728"/>
      <c r="DN744" s="728"/>
      <c r="DQ744" s="728"/>
      <c r="DT744" s="728"/>
      <c r="DW744" s="728"/>
      <c r="DZ744" s="728"/>
      <c r="EC744" s="728"/>
      <c r="EF744" s="728"/>
      <c r="EI744" s="728"/>
    </row>
    <row r="745" spans="5:139">
      <c r="E745" s="728">
        <v>41723</v>
      </c>
      <c r="F745" s="727">
        <v>3.0259999999999998</v>
      </c>
      <c r="H745" s="728">
        <v>41723</v>
      </c>
      <c r="I745" s="727">
        <v>3.8250000000000002</v>
      </c>
      <c r="K745" s="728">
        <v>41725</v>
      </c>
      <c r="L745" s="727">
        <v>4.218</v>
      </c>
      <c r="O745" s="728">
        <v>41689</v>
      </c>
      <c r="P745" s="727">
        <v>2486.13</v>
      </c>
      <c r="R745" s="728">
        <v>41695</v>
      </c>
      <c r="S745" s="727">
        <v>16179.66</v>
      </c>
      <c r="U745" s="728">
        <v>41317</v>
      </c>
      <c r="V745" s="727">
        <v>7660.19</v>
      </c>
      <c r="X745" s="728">
        <v>41317</v>
      </c>
      <c r="Y745" s="727">
        <v>16644.45</v>
      </c>
      <c r="AA745" s="728">
        <v>41327</v>
      </c>
      <c r="AB745" s="727">
        <v>3706.28</v>
      </c>
      <c r="AD745" s="728">
        <v>41283</v>
      </c>
      <c r="AE745" s="727">
        <v>10578.57</v>
      </c>
      <c r="AS745" s="728">
        <v>41726</v>
      </c>
      <c r="AT745" s="727">
        <v>1295.23</v>
      </c>
      <c r="AV745" s="728">
        <v>41722</v>
      </c>
      <c r="AW745" s="727">
        <v>95.58</v>
      </c>
      <c r="BL745" s="728"/>
      <c r="BM745" s="728"/>
      <c r="BN745" s="728"/>
      <c r="BO745" s="728"/>
      <c r="BP745" s="728"/>
      <c r="BS745" s="728"/>
      <c r="BV745" s="728"/>
      <c r="BY745" s="728"/>
      <c r="CB745" s="728"/>
      <c r="CE745" s="728"/>
      <c r="CH745" s="728"/>
      <c r="CK745" s="728"/>
      <c r="CO745" s="728"/>
      <c r="CV745" s="728"/>
      <c r="CY745" s="728"/>
      <c r="DB745" s="728"/>
      <c r="DE745" s="728"/>
      <c r="DH745" s="728"/>
      <c r="DK745" s="728"/>
      <c r="DN745" s="728"/>
      <c r="DQ745" s="728"/>
      <c r="DT745" s="728"/>
      <c r="DW745" s="728"/>
      <c r="DZ745" s="728"/>
      <c r="EC745" s="728"/>
      <c r="EF745" s="728"/>
      <c r="EI745" s="728"/>
    </row>
    <row r="746" spans="5:139">
      <c r="E746" s="728">
        <v>41722</v>
      </c>
      <c r="F746" s="727">
        <v>3.0089999999999999</v>
      </c>
      <c r="H746" s="728">
        <v>41722</v>
      </c>
      <c r="I746" s="727">
        <v>3.8</v>
      </c>
      <c r="K746" s="728">
        <v>41724</v>
      </c>
      <c r="L746" s="727">
        <v>4.2320000000000002</v>
      </c>
      <c r="O746" s="728">
        <v>41688</v>
      </c>
      <c r="P746" s="727">
        <v>2470.87</v>
      </c>
      <c r="R746" s="728">
        <v>41694</v>
      </c>
      <c r="S746" s="727">
        <v>16207.14</v>
      </c>
      <c r="U746" s="728">
        <v>41316</v>
      </c>
      <c r="V746" s="727">
        <v>7633.74</v>
      </c>
      <c r="X746" s="728">
        <v>41316</v>
      </c>
      <c r="Y746" s="727">
        <v>16529.87</v>
      </c>
      <c r="AA746" s="728">
        <v>41326</v>
      </c>
      <c r="AB746" s="727">
        <v>3624.8</v>
      </c>
      <c r="AD746" s="728">
        <v>41282</v>
      </c>
      <c r="AE746" s="727">
        <v>10508.06</v>
      </c>
      <c r="AS746" s="728">
        <v>41725</v>
      </c>
      <c r="AT746" s="727">
        <v>1291.31</v>
      </c>
      <c r="AV746" s="728">
        <v>41719</v>
      </c>
      <c r="AW746" s="727">
        <v>95.6</v>
      </c>
      <c r="BL746" s="728"/>
      <c r="BM746" s="728"/>
      <c r="BN746" s="728"/>
      <c r="BO746" s="728"/>
      <c r="BP746" s="728"/>
      <c r="BS746" s="728"/>
      <c r="BV746" s="728"/>
      <c r="BY746" s="728"/>
      <c r="CB746" s="728"/>
      <c r="CE746" s="728"/>
      <c r="CH746" s="728"/>
      <c r="CK746" s="728"/>
      <c r="CO746" s="728"/>
      <c r="CV746" s="728"/>
      <c r="CY746" s="728"/>
      <c r="DB746" s="728"/>
      <c r="DE746" s="728"/>
      <c r="DH746" s="728"/>
      <c r="DK746" s="728"/>
      <c r="DN746" s="728"/>
      <c r="DQ746" s="728"/>
      <c r="DT746" s="728"/>
      <c r="DW746" s="728"/>
      <c r="DZ746" s="728"/>
      <c r="EC746" s="728"/>
      <c r="EF746" s="728"/>
      <c r="EI746" s="728"/>
    </row>
    <row r="747" spans="5:139">
      <c r="E747" s="728">
        <v>41719</v>
      </c>
      <c r="F747" s="727">
        <v>3.0409999999999999</v>
      </c>
      <c r="H747" s="728">
        <v>41719</v>
      </c>
      <c r="I747" s="727">
        <v>3.8420000000000001</v>
      </c>
      <c r="K747" s="728">
        <v>41723</v>
      </c>
      <c r="L747" s="727">
        <v>4.26</v>
      </c>
      <c r="O747" s="728">
        <v>41687</v>
      </c>
      <c r="P747" s="727">
        <v>2481.23</v>
      </c>
      <c r="R747" s="728">
        <v>41691</v>
      </c>
      <c r="S747" s="727">
        <v>16103.3</v>
      </c>
      <c r="U747" s="728">
        <v>41313</v>
      </c>
      <c r="V747" s="727">
        <v>7652.14</v>
      </c>
      <c r="X747" s="728">
        <v>41313</v>
      </c>
      <c r="Y747" s="727">
        <v>16630.5</v>
      </c>
      <c r="AA747" s="728">
        <v>41325</v>
      </c>
      <c r="AB747" s="727">
        <v>3709.88</v>
      </c>
      <c r="AD747" s="728">
        <v>41281</v>
      </c>
      <c r="AE747" s="727">
        <v>10599.01</v>
      </c>
      <c r="AS747" s="728">
        <v>41724</v>
      </c>
      <c r="AT747" s="727">
        <v>1304.48</v>
      </c>
      <c r="AV747" s="728">
        <v>41718</v>
      </c>
      <c r="AW747" s="727">
        <v>95.49</v>
      </c>
      <c r="BL747" s="728"/>
      <c r="BM747" s="728"/>
      <c r="BN747" s="728"/>
      <c r="BO747" s="728"/>
      <c r="BP747" s="728"/>
      <c r="BS747" s="728"/>
      <c r="BV747" s="728"/>
      <c r="BY747" s="728"/>
      <c r="CB747" s="728"/>
      <c r="CE747" s="728"/>
      <c r="CH747" s="728"/>
      <c r="CK747" s="728"/>
      <c r="CO747" s="728"/>
      <c r="CV747" s="728"/>
      <c r="CY747" s="728"/>
      <c r="DB747" s="728"/>
      <c r="DE747" s="728"/>
      <c r="DH747" s="728"/>
      <c r="DK747" s="728"/>
      <c r="DN747" s="728"/>
      <c r="DQ747" s="728"/>
      <c r="DT747" s="728"/>
      <c r="DW747" s="728"/>
      <c r="DZ747" s="728"/>
      <c r="EC747" s="728"/>
      <c r="EF747" s="728"/>
      <c r="EI747" s="728"/>
    </row>
    <row r="748" spans="5:139">
      <c r="E748" s="728">
        <v>41718</v>
      </c>
      <c r="F748" s="727">
        <v>3.0449999999999999</v>
      </c>
      <c r="H748" s="728">
        <v>41718</v>
      </c>
      <c r="I748" s="727">
        <v>3.855</v>
      </c>
      <c r="K748" s="728">
        <v>41722</v>
      </c>
      <c r="L748" s="727">
        <v>4.2560000000000002</v>
      </c>
      <c r="O748" s="728">
        <v>41684</v>
      </c>
      <c r="P748" s="727">
        <v>2482.75</v>
      </c>
      <c r="R748" s="728">
        <v>41690</v>
      </c>
      <c r="S748" s="727">
        <v>16133.23</v>
      </c>
      <c r="U748" s="728">
        <v>41312</v>
      </c>
      <c r="V748" s="727">
        <v>7590.85</v>
      </c>
      <c r="X748" s="728">
        <v>41312</v>
      </c>
      <c r="Y748" s="727">
        <v>16400.560000000001</v>
      </c>
      <c r="AA748" s="728">
        <v>41324</v>
      </c>
      <c r="AB748" s="727">
        <v>3735.82</v>
      </c>
      <c r="AD748" s="728">
        <v>41278</v>
      </c>
      <c r="AE748" s="727">
        <v>10688.11</v>
      </c>
      <c r="AS748" s="728">
        <v>41723</v>
      </c>
      <c r="AT748" s="727">
        <v>1311.17</v>
      </c>
      <c r="AV748" s="728">
        <v>41717</v>
      </c>
      <c r="AW748" s="727">
        <v>95.31</v>
      </c>
      <c r="BL748" s="728"/>
      <c r="BM748" s="728"/>
      <c r="BN748" s="728"/>
      <c r="BO748" s="728"/>
      <c r="BP748" s="728"/>
      <c r="BS748" s="728"/>
      <c r="BV748" s="728"/>
      <c r="BY748" s="728"/>
      <c r="CB748" s="728"/>
      <c r="CE748" s="728"/>
      <c r="CH748" s="728"/>
      <c r="CK748" s="728"/>
      <c r="CO748" s="728"/>
      <c r="CV748" s="728"/>
      <c r="CY748" s="728"/>
      <c r="DB748" s="728"/>
      <c r="DE748" s="728"/>
      <c r="DH748" s="728"/>
      <c r="DK748" s="728"/>
      <c r="DN748" s="728"/>
      <c r="DQ748" s="728"/>
      <c r="DT748" s="728"/>
      <c r="DW748" s="728"/>
      <c r="DZ748" s="728"/>
      <c r="EC748" s="728"/>
      <c r="EF748" s="728"/>
      <c r="EI748" s="728"/>
    </row>
    <row r="749" spans="5:139">
      <c r="E749" s="728">
        <v>41717</v>
      </c>
      <c r="F749" s="727">
        <v>2.9750000000000001</v>
      </c>
      <c r="H749" s="728">
        <v>41717</v>
      </c>
      <c r="I749" s="727">
        <v>3.782</v>
      </c>
      <c r="K749" s="728">
        <v>41719</v>
      </c>
      <c r="L749" s="727">
        <v>4.282</v>
      </c>
      <c r="O749" s="728">
        <v>41683</v>
      </c>
      <c r="P749" s="727">
        <v>2489.67</v>
      </c>
      <c r="R749" s="728">
        <v>41689</v>
      </c>
      <c r="S749" s="727">
        <v>16040.56</v>
      </c>
      <c r="U749" s="728">
        <v>41311</v>
      </c>
      <c r="V749" s="727">
        <v>7581.18</v>
      </c>
      <c r="X749" s="728">
        <v>41311</v>
      </c>
      <c r="Y749" s="727">
        <v>16602.849999999999</v>
      </c>
      <c r="AA749" s="728">
        <v>41323</v>
      </c>
      <c r="AB749" s="727">
        <v>3667.04</v>
      </c>
      <c r="AD749" s="728">
        <v>41271</v>
      </c>
      <c r="AE749" s="727">
        <v>10395.18</v>
      </c>
      <c r="AS749" s="728">
        <v>41722</v>
      </c>
      <c r="AT749" s="727">
        <v>1308.76</v>
      </c>
      <c r="AV749" s="728">
        <v>41716</v>
      </c>
      <c r="AW749" s="727">
        <v>95.66</v>
      </c>
      <c r="BL749" s="728"/>
      <c r="BM749" s="728"/>
      <c r="BN749" s="728"/>
      <c r="BO749" s="728"/>
      <c r="BP749" s="728"/>
      <c r="BS749" s="728"/>
      <c r="BV749" s="728"/>
      <c r="BY749" s="728"/>
      <c r="CB749" s="728"/>
      <c r="CE749" s="728"/>
      <c r="CH749" s="728"/>
      <c r="CK749" s="728"/>
      <c r="CO749" s="728"/>
      <c r="CV749" s="728"/>
      <c r="CY749" s="728"/>
      <c r="DB749" s="728"/>
      <c r="DE749" s="728"/>
      <c r="DH749" s="728"/>
      <c r="DK749" s="728"/>
      <c r="DN749" s="728"/>
      <c r="DQ749" s="728"/>
      <c r="DT749" s="728"/>
      <c r="DW749" s="728"/>
      <c r="DZ749" s="728"/>
      <c r="EC749" s="728"/>
      <c r="EF749" s="728"/>
      <c r="EI749" s="728"/>
    </row>
    <row r="750" spans="5:139">
      <c r="E750" s="728">
        <v>41716</v>
      </c>
      <c r="F750" s="727">
        <v>2.9699999999999998</v>
      </c>
      <c r="H750" s="728">
        <v>41716</v>
      </c>
      <c r="I750" s="727">
        <v>3.766</v>
      </c>
      <c r="K750" s="728">
        <v>41718</v>
      </c>
      <c r="L750" s="727">
        <v>4.3220000000000001</v>
      </c>
      <c r="O750" s="728">
        <v>41682</v>
      </c>
      <c r="P750" s="727">
        <v>2482.58</v>
      </c>
      <c r="R750" s="728">
        <v>41688</v>
      </c>
      <c r="S750" s="727">
        <v>16130.4</v>
      </c>
      <c r="U750" s="728">
        <v>41310</v>
      </c>
      <c r="V750" s="727">
        <v>7664.66</v>
      </c>
      <c r="X750" s="728">
        <v>41310</v>
      </c>
      <c r="Y750" s="727">
        <v>16712.259999999998</v>
      </c>
      <c r="AA750" s="728">
        <v>41320</v>
      </c>
      <c r="AB750" s="727">
        <v>3660.37</v>
      </c>
      <c r="AD750" s="728">
        <v>41270</v>
      </c>
      <c r="AE750" s="727">
        <v>10322.98</v>
      </c>
      <c r="AS750" s="728">
        <v>41719</v>
      </c>
      <c r="AT750" s="727">
        <v>1334.69</v>
      </c>
      <c r="AV750" s="728">
        <v>41715</v>
      </c>
      <c r="AW750" s="727">
        <v>95.7</v>
      </c>
      <c r="BL750" s="728"/>
      <c r="BM750" s="728"/>
      <c r="BN750" s="728"/>
      <c r="BO750" s="728"/>
      <c r="BP750" s="728"/>
      <c r="BS750" s="728"/>
      <c r="BV750" s="728"/>
      <c r="BY750" s="728"/>
      <c r="CB750" s="728"/>
      <c r="CE750" s="728"/>
      <c r="CH750" s="728"/>
      <c r="CK750" s="728"/>
      <c r="CO750" s="728"/>
      <c r="CV750" s="728"/>
      <c r="CY750" s="728"/>
      <c r="DB750" s="728"/>
      <c r="DE750" s="728"/>
      <c r="DH750" s="728"/>
      <c r="DK750" s="728"/>
      <c r="DN750" s="728"/>
      <c r="DQ750" s="728"/>
      <c r="DT750" s="728"/>
      <c r="DW750" s="728"/>
      <c r="DZ750" s="728"/>
      <c r="EC750" s="728"/>
      <c r="EF750" s="728"/>
      <c r="EI750" s="728"/>
    </row>
    <row r="751" spans="5:139">
      <c r="E751" s="728">
        <v>41715</v>
      </c>
      <c r="F751" s="727">
        <v>2.9990000000000001</v>
      </c>
      <c r="H751" s="728">
        <v>41715</v>
      </c>
      <c r="I751" s="727">
        <v>3.8170000000000002</v>
      </c>
      <c r="K751" s="728">
        <v>41717</v>
      </c>
      <c r="L751" s="727">
        <v>4.2430000000000003</v>
      </c>
      <c r="O751" s="728">
        <v>41681</v>
      </c>
      <c r="P751" s="727">
        <v>2443.71</v>
      </c>
      <c r="R751" s="728">
        <v>41684</v>
      </c>
      <c r="S751" s="727">
        <v>16154.39</v>
      </c>
      <c r="U751" s="728">
        <v>41309</v>
      </c>
      <c r="V751" s="727">
        <v>7638.23</v>
      </c>
      <c r="X751" s="728">
        <v>41309</v>
      </c>
      <c r="Y751" s="727">
        <v>16539</v>
      </c>
      <c r="AA751" s="728">
        <v>41319</v>
      </c>
      <c r="AB751" s="727">
        <v>3669.6</v>
      </c>
      <c r="AD751" s="728">
        <v>41269</v>
      </c>
      <c r="AE751" s="727">
        <v>10230.36</v>
      </c>
      <c r="AS751" s="728">
        <v>41718</v>
      </c>
      <c r="AT751" s="727">
        <v>1327.77</v>
      </c>
      <c r="AV751" s="728">
        <v>41712</v>
      </c>
      <c r="AW751" s="727">
        <v>96.5</v>
      </c>
      <c r="BL751" s="728"/>
      <c r="BM751" s="728"/>
      <c r="BN751" s="728"/>
      <c r="BO751" s="728"/>
      <c r="BP751" s="728"/>
      <c r="BS751" s="728"/>
      <c r="BV751" s="728"/>
      <c r="BY751" s="728"/>
      <c r="CB751" s="728"/>
      <c r="CE751" s="728"/>
      <c r="CH751" s="728"/>
      <c r="CK751" s="728"/>
      <c r="CO751" s="728"/>
      <c r="CV751" s="728"/>
      <c r="CY751" s="728"/>
      <c r="DB751" s="728"/>
      <c r="DE751" s="728"/>
      <c r="DH751" s="728"/>
      <c r="DK751" s="728"/>
      <c r="DN751" s="728"/>
      <c r="DQ751" s="728"/>
      <c r="DT751" s="728"/>
      <c r="DW751" s="728"/>
      <c r="DZ751" s="728"/>
      <c r="EC751" s="728"/>
      <c r="EF751" s="728"/>
      <c r="EI751" s="728"/>
    </row>
    <row r="752" spans="5:139">
      <c r="E752" s="728">
        <v>41712</v>
      </c>
      <c r="F752" s="727">
        <v>3.0110000000000001</v>
      </c>
      <c r="H752" s="728">
        <v>41712</v>
      </c>
      <c r="I752" s="727">
        <v>3.8519999999999999</v>
      </c>
      <c r="K752" s="728">
        <v>41716</v>
      </c>
      <c r="L752" s="727">
        <v>4.2160000000000002</v>
      </c>
      <c r="O752" s="728">
        <v>41680</v>
      </c>
      <c r="P752" s="727">
        <v>2411.36</v>
      </c>
      <c r="R752" s="728">
        <v>41683</v>
      </c>
      <c r="S752" s="727">
        <v>16027.59</v>
      </c>
      <c r="U752" s="728">
        <v>41306</v>
      </c>
      <c r="V752" s="727">
        <v>7833.39</v>
      </c>
      <c r="X752" s="728">
        <v>41306</v>
      </c>
      <c r="Y752" s="727">
        <v>17318.939999999999</v>
      </c>
      <c r="AA752" s="728">
        <v>41318</v>
      </c>
      <c r="AB752" s="727">
        <v>3698.53</v>
      </c>
      <c r="AD752" s="728">
        <v>41268</v>
      </c>
      <c r="AE752" s="727">
        <v>10080.120000000001</v>
      </c>
      <c r="AS752" s="728">
        <v>41717</v>
      </c>
      <c r="AT752" s="727">
        <v>1329.59</v>
      </c>
      <c r="AV752" s="728">
        <v>41711</v>
      </c>
      <c r="AW752" s="727">
        <v>96.18</v>
      </c>
      <c r="BL752" s="728"/>
      <c r="BM752" s="728"/>
      <c r="BN752" s="728"/>
      <c r="BO752" s="728"/>
      <c r="BP752" s="728"/>
      <c r="BS752" s="728"/>
      <c r="BV752" s="728"/>
      <c r="BY752" s="728"/>
      <c r="CB752" s="728"/>
      <c r="CE752" s="728"/>
      <c r="CH752" s="728"/>
      <c r="CK752" s="728"/>
      <c r="CO752" s="728"/>
      <c r="CV752" s="728"/>
      <c r="CY752" s="728"/>
      <c r="DB752" s="728"/>
      <c r="DE752" s="728"/>
      <c r="DH752" s="728"/>
      <c r="DK752" s="728"/>
      <c r="DN752" s="728"/>
      <c r="DQ752" s="728"/>
      <c r="DT752" s="728"/>
      <c r="DW752" s="728"/>
      <c r="DZ752" s="728"/>
      <c r="EC752" s="728"/>
      <c r="EF752" s="728"/>
      <c r="EI752" s="728"/>
    </row>
    <row r="753" spans="5:139">
      <c r="E753" s="728">
        <v>41711</v>
      </c>
      <c r="F753" s="727">
        <v>3.028</v>
      </c>
      <c r="H753" s="728">
        <v>41711</v>
      </c>
      <c r="I753" s="727">
        <v>3.867</v>
      </c>
      <c r="K753" s="728">
        <v>41715</v>
      </c>
      <c r="L753" s="727">
        <v>4.2549999999999999</v>
      </c>
      <c r="O753" s="728">
        <v>41677</v>
      </c>
      <c r="P753" s="727">
        <v>2420.94</v>
      </c>
      <c r="R753" s="728">
        <v>41682</v>
      </c>
      <c r="S753" s="727">
        <v>15963.94</v>
      </c>
      <c r="U753" s="728">
        <v>41305</v>
      </c>
      <c r="V753" s="727">
        <v>7776.05</v>
      </c>
      <c r="X753" s="728">
        <v>41305</v>
      </c>
      <c r="Y753" s="727">
        <v>17439.060000000001</v>
      </c>
      <c r="AA753" s="728">
        <v>41317</v>
      </c>
      <c r="AB753" s="727">
        <v>3686.58</v>
      </c>
      <c r="AD753" s="728">
        <v>41264</v>
      </c>
      <c r="AE753" s="727">
        <v>9940.06</v>
      </c>
      <c r="AS753" s="728">
        <v>41716</v>
      </c>
      <c r="AT753" s="727">
        <v>1355.78</v>
      </c>
      <c r="AV753" s="728">
        <v>41710</v>
      </c>
      <c r="AW753" s="727">
        <v>96.08</v>
      </c>
      <c r="BL753" s="728"/>
      <c r="BM753" s="728"/>
      <c r="BN753" s="728"/>
      <c r="BO753" s="728"/>
      <c r="BP753" s="728"/>
      <c r="BS753" s="728"/>
      <c r="BV753" s="728"/>
      <c r="BY753" s="728"/>
      <c r="CB753" s="728"/>
      <c r="CE753" s="728"/>
      <c r="CH753" s="728"/>
      <c r="CK753" s="728"/>
      <c r="CO753" s="728"/>
      <c r="CV753" s="728"/>
      <c r="CY753" s="728"/>
      <c r="DB753" s="728"/>
      <c r="DE753" s="728"/>
      <c r="DH753" s="728"/>
      <c r="DK753" s="728"/>
      <c r="DN753" s="728"/>
      <c r="DQ753" s="728"/>
      <c r="DT753" s="728"/>
      <c r="DW753" s="728"/>
      <c r="DZ753" s="728"/>
      <c r="EC753" s="728"/>
      <c r="EF753" s="728"/>
      <c r="EI753" s="728"/>
    </row>
    <row r="754" spans="5:139">
      <c r="E754" s="728">
        <v>41710</v>
      </c>
      <c r="F754" s="727">
        <v>2.9660000000000002</v>
      </c>
      <c r="H754" s="728">
        <v>41710</v>
      </c>
      <c r="I754" s="727">
        <v>3.6259999999999999</v>
      </c>
      <c r="K754" s="728">
        <v>41712</v>
      </c>
      <c r="L754" s="727">
        <v>4.2949999999999999</v>
      </c>
      <c r="O754" s="728">
        <v>41676</v>
      </c>
      <c r="P754" s="727">
        <v>2419.4699999999998</v>
      </c>
      <c r="R754" s="728">
        <v>41681</v>
      </c>
      <c r="S754" s="727">
        <v>15994.77</v>
      </c>
      <c r="U754" s="728">
        <v>41304</v>
      </c>
      <c r="V754" s="727">
        <v>7811.31</v>
      </c>
      <c r="X754" s="728">
        <v>41304</v>
      </c>
      <c r="Y754" s="727">
        <v>17289.91</v>
      </c>
      <c r="AA754" s="728">
        <v>41316</v>
      </c>
      <c r="AB754" s="727">
        <v>3650.58</v>
      </c>
      <c r="AD754" s="728">
        <v>41263</v>
      </c>
      <c r="AE754" s="727">
        <v>10039.33</v>
      </c>
      <c r="AS754" s="728">
        <v>41715</v>
      </c>
      <c r="AT754" s="727">
        <v>1367.07</v>
      </c>
      <c r="AV754" s="728">
        <v>41709</v>
      </c>
      <c r="AW754" s="727">
        <v>95.96</v>
      </c>
      <c r="BL754" s="728"/>
      <c r="BM754" s="728"/>
      <c r="BN754" s="728"/>
      <c r="BO754" s="728"/>
      <c r="BP754" s="728"/>
      <c r="BS754" s="728"/>
      <c r="BV754" s="728"/>
      <c r="BY754" s="728"/>
      <c r="CB754" s="728"/>
      <c r="CE754" s="728"/>
      <c r="CH754" s="728"/>
      <c r="CK754" s="728"/>
      <c r="CO754" s="728"/>
      <c r="CV754" s="728"/>
      <c r="CY754" s="728"/>
      <c r="DB754" s="728"/>
      <c r="DE754" s="728"/>
      <c r="DH754" s="728"/>
      <c r="DK754" s="728"/>
      <c r="DN754" s="728"/>
      <c r="DQ754" s="728"/>
      <c r="DT754" s="728"/>
      <c r="DW754" s="728"/>
      <c r="DZ754" s="728"/>
      <c r="EC754" s="728"/>
      <c r="EF754" s="728"/>
      <c r="EI754" s="728"/>
    </row>
    <row r="755" spans="5:139">
      <c r="E755" s="728">
        <v>41709</v>
      </c>
      <c r="F755" s="727">
        <v>2.9939999999999998</v>
      </c>
      <c r="H755" s="728">
        <v>41709</v>
      </c>
      <c r="I755" s="727">
        <v>3.6339999999999999</v>
      </c>
      <c r="K755" s="728">
        <v>41711</v>
      </c>
      <c r="L755" s="727">
        <v>4.2969999999999997</v>
      </c>
      <c r="O755" s="728">
        <v>41675</v>
      </c>
      <c r="P755" s="727">
        <v>2359</v>
      </c>
      <c r="R755" s="728">
        <v>41680</v>
      </c>
      <c r="S755" s="727">
        <v>15801.79</v>
      </c>
      <c r="U755" s="728">
        <v>41303</v>
      </c>
      <c r="V755" s="727">
        <v>7848.57</v>
      </c>
      <c r="X755" s="728">
        <v>41303</v>
      </c>
      <c r="Y755" s="727">
        <v>17891.91</v>
      </c>
      <c r="AA755" s="728">
        <v>41313</v>
      </c>
      <c r="AB755" s="727">
        <v>3649.5</v>
      </c>
      <c r="AD755" s="728">
        <v>41262</v>
      </c>
      <c r="AE755" s="727">
        <v>10160.4</v>
      </c>
      <c r="AS755" s="728">
        <v>41712</v>
      </c>
      <c r="AT755" s="727">
        <v>1382.92</v>
      </c>
      <c r="AV755" s="728">
        <v>41708</v>
      </c>
      <c r="AW755" s="727">
        <v>95.52</v>
      </c>
      <c r="BL755" s="728"/>
      <c r="BM755" s="728"/>
      <c r="BN755" s="728"/>
      <c r="BO755" s="728"/>
      <c r="BP755" s="728"/>
      <c r="BS755" s="728"/>
      <c r="BV755" s="728"/>
      <c r="BY755" s="728"/>
      <c r="CB755" s="728"/>
      <c r="CE755" s="728"/>
      <c r="CH755" s="728"/>
      <c r="CK755" s="728"/>
      <c r="CO755" s="728"/>
      <c r="CV755" s="728"/>
      <c r="CY755" s="728"/>
      <c r="DB755" s="728"/>
      <c r="DE755" s="728"/>
      <c r="DH755" s="728"/>
      <c r="DK755" s="728"/>
      <c r="DN755" s="728"/>
      <c r="DQ755" s="728"/>
      <c r="DT755" s="728"/>
      <c r="DW755" s="728"/>
      <c r="DZ755" s="728"/>
      <c r="EC755" s="728"/>
      <c r="EF755" s="728"/>
      <c r="EI755" s="728"/>
    </row>
    <row r="756" spans="5:139">
      <c r="E756" s="728">
        <v>41708</v>
      </c>
      <c r="F756" s="727">
        <v>2.9889999999999999</v>
      </c>
      <c r="H756" s="728">
        <v>41708</v>
      </c>
      <c r="I756" s="727">
        <v>3.621</v>
      </c>
      <c r="K756" s="728">
        <v>41710</v>
      </c>
      <c r="L756" s="727">
        <v>4.2560000000000002</v>
      </c>
      <c r="O756" s="728">
        <v>41674</v>
      </c>
      <c r="P756" s="727">
        <v>2353.8000000000002</v>
      </c>
      <c r="R756" s="728">
        <v>41677</v>
      </c>
      <c r="S756" s="727">
        <v>15794.08</v>
      </c>
      <c r="U756" s="728">
        <v>41302</v>
      </c>
      <c r="V756" s="727">
        <v>7833</v>
      </c>
      <c r="X756" s="728">
        <v>41302</v>
      </c>
      <c r="Y756" s="727">
        <v>17897.41</v>
      </c>
      <c r="AA756" s="728">
        <v>41312</v>
      </c>
      <c r="AB756" s="727">
        <v>3601.05</v>
      </c>
      <c r="AD756" s="728">
        <v>41261</v>
      </c>
      <c r="AE756" s="727">
        <v>9923.01</v>
      </c>
      <c r="AS756" s="728">
        <v>41711</v>
      </c>
      <c r="AT756" s="727">
        <v>1370.28</v>
      </c>
      <c r="AV756" s="728">
        <v>41705</v>
      </c>
      <c r="AW756" s="727">
        <v>95.42</v>
      </c>
      <c r="BL756" s="728"/>
      <c r="BM756" s="728"/>
      <c r="BN756" s="728"/>
      <c r="BO756" s="728"/>
      <c r="BP756" s="728"/>
      <c r="BS756" s="728"/>
      <c r="BV756" s="728"/>
      <c r="BY756" s="728"/>
      <c r="CB756" s="728"/>
      <c r="CE756" s="728"/>
      <c r="CH756" s="728"/>
      <c r="CK756" s="728"/>
      <c r="CO756" s="728"/>
      <c r="CV756" s="728"/>
      <c r="CY756" s="728"/>
      <c r="DB756" s="728"/>
      <c r="DE756" s="728"/>
      <c r="DH756" s="728"/>
      <c r="DK756" s="728"/>
      <c r="DN756" s="728"/>
      <c r="DQ756" s="728"/>
      <c r="DT756" s="728"/>
      <c r="DW756" s="728"/>
      <c r="DZ756" s="728"/>
      <c r="EC756" s="728"/>
      <c r="EF756" s="728"/>
      <c r="EI756" s="728"/>
    </row>
    <row r="757" spans="5:139">
      <c r="E757" s="728">
        <v>41705</v>
      </c>
      <c r="F757" s="727">
        <v>3.0369999999999999</v>
      </c>
      <c r="H757" s="728">
        <v>41705</v>
      </c>
      <c r="I757" s="727">
        <v>3.665</v>
      </c>
      <c r="K757" s="728">
        <v>41709</v>
      </c>
      <c r="L757" s="727">
        <v>4.2620000000000005</v>
      </c>
      <c r="O757" s="728">
        <v>41673</v>
      </c>
      <c r="P757" s="727">
        <v>2369.5700000000002</v>
      </c>
      <c r="R757" s="728">
        <v>41676</v>
      </c>
      <c r="S757" s="727">
        <v>15628.53</v>
      </c>
      <c r="U757" s="728">
        <v>41299</v>
      </c>
      <c r="V757" s="727">
        <v>7857.97</v>
      </c>
      <c r="X757" s="728">
        <v>41299</v>
      </c>
      <c r="Y757" s="727">
        <v>17726.89</v>
      </c>
      <c r="AA757" s="728">
        <v>41311</v>
      </c>
      <c r="AB757" s="727">
        <v>3642.9</v>
      </c>
      <c r="AD757" s="728">
        <v>41260</v>
      </c>
      <c r="AE757" s="727">
        <v>9828.8799999999992</v>
      </c>
      <c r="AS757" s="728">
        <v>41710</v>
      </c>
      <c r="AT757" s="727">
        <v>1366.84</v>
      </c>
      <c r="AV757" s="728">
        <v>41704</v>
      </c>
      <c r="AW757" s="727">
        <v>94.96</v>
      </c>
      <c r="BL757" s="728"/>
      <c r="BM757" s="728"/>
      <c r="BN757" s="728"/>
      <c r="BO757" s="728"/>
      <c r="BP757" s="728"/>
      <c r="BS757" s="728"/>
      <c r="BV757" s="728"/>
      <c r="BY757" s="728"/>
      <c r="CB757" s="728"/>
      <c r="CE757" s="728"/>
      <c r="CH757" s="728"/>
      <c r="CK757" s="728"/>
      <c r="CO757" s="728"/>
      <c r="CV757" s="728"/>
      <c r="CY757" s="728"/>
      <c r="DB757" s="728"/>
      <c r="DE757" s="728"/>
      <c r="DH757" s="728"/>
      <c r="DK757" s="728"/>
      <c r="DN757" s="728"/>
      <c r="DQ757" s="728"/>
      <c r="DT757" s="728"/>
      <c r="DW757" s="728"/>
      <c r="DZ757" s="728"/>
      <c r="EC757" s="728"/>
      <c r="EF757" s="728"/>
      <c r="EI757" s="728"/>
    </row>
    <row r="758" spans="5:139">
      <c r="E758" s="728">
        <v>41704</v>
      </c>
      <c r="F758" s="727">
        <v>2.9980000000000002</v>
      </c>
      <c r="H758" s="728">
        <v>41704</v>
      </c>
      <c r="I758" s="727">
        <v>3.5880000000000001</v>
      </c>
      <c r="K758" s="728">
        <v>41708</v>
      </c>
      <c r="L758" s="727">
        <v>4.2409999999999997</v>
      </c>
      <c r="O758" s="728">
        <v>41670</v>
      </c>
      <c r="P758" s="727">
        <v>2355.89</v>
      </c>
      <c r="R758" s="728">
        <v>41675</v>
      </c>
      <c r="S758" s="727">
        <v>15440.23</v>
      </c>
      <c r="U758" s="728">
        <v>41298</v>
      </c>
      <c r="V758" s="727">
        <v>7748.13</v>
      </c>
      <c r="X758" s="728">
        <v>41298</v>
      </c>
      <c r="Y758" s="727">
        <v>17756.63</v>
      </c>
      <c r="AA758" s="728">
        <v>41310</v>
      </c>
      <c r="AB758" s="727">
        <v>3694.7</v>
      </c>
      <c r="AD758" s="728">
        <v>41257</v>
      </c>
      <c r="AE758" s="727">
        <v>9737.56</v>
      </c>
      <c r="AS758" s="728">
        <v>41709</v>
      </c>
      <c r="AT758" s="727">
        <v>1349.01</v>
      </c>
      <c r="AV758" s="728">
        <v>41703</v>
      </c>
      <c r="AW758" s="727">
        <v>94.65</v>
      </c>
      <c r="BL758" s="728"/>
      <c r="BM758" s="728"/>
      <c r="BN758" s="728"/>
      <c r="BO758" s="728"/>
      <c r="BP758" s="728"/>
      <c r="BS758" s="728"/>
      <c r="BV758" s="728"/>
      <c r="BY758" s="728"/>
      <c r="CB758" s="728"/>
      <c r="CE758" s="728"/>
      <c r="CH758" s="728"/>
      <c r="CK758" s="728"/>
      <c r="CO758" s="728"/>
      <c r="CV758" s="728"/>
      <c r="CY758" s="728"/>
      <c r="DB758" s="728"/>
      <c r="DE758" s="728"/>
      <c r="DH758" s="728"/>
      <c r="DK758" s="728"/>
      <c r="DN758" s="728"/>
      <c r="DQ758" s="728"/>
      <c r="DT758" s="728"/>
      <c r="DW758" s="728"/>
      <c r="DZ758" s="728"/>
      <c r="EC758" s="728"/>
      <c r="EF758" s="728"/>
      <c r="EI758" s="728"/>
    </row>
    <row r="759" spans="5:139">
      <c r="E759" s="728">
        <v>41703</v>
      </c>
      <c r="F759" s="727">
        <v>2.9870000000000001</v>
      </c>
      <c r="H759" s="728">
        <v>41703</v>
      </c>
      <c r="I759" s="727">
        <v>3.5529999999999999</v>
      </c>
      <c r="K759" s="728">
        <v>41705</v>
      </c>
      <c r="L759" s="727">
        <v>4.2789999999999999</v>
      </c>
      <c r="O759" s="728">
        <v>41669</v>
      </c>
      <c r="P759" s="727">
        <v>2335.89</v>
      </c>
      <c r="R759" s="728">
        <v>41674</v>
      </c>
      <c r="S759" s="727">
        <v>15445.24</v>
      </c>
      <c r="U759" s="728">
        <v>41297</v>
      </c>
      <c r="V759" s="727">
        <v>7707.54</v>
      </c>
      <c r="X759" s="728">
        <v>41297</v>
      </c>
      <c r="Y759" s="727">
        <v>17579</v>
      </c>
      <c r="AA759" s="728">
        <v>41309</v>
      </c>
      <c r="AB759" s="727">
        <v>3659.91</v>
      </c>
      <c r="AD759" s="728">
        <v>41256</v>
      </c>
      <c r="AE759" s="727">
        <v>9742.73</v>
      </c>
      <c r="AS759" s="728">
        <v>41708</v>
      </c>
      <c r="AT759" s="727">
        <v>1339.72</v>
      </c>
      <c r="AV759" s="728">
        <v>41702</v>
      </c>
      <c r="AW759" s="727">
        <v>95.05</v>
      </c>
      <c r="BL759" s="728"/>
      <c r="BM759" s="728"/>
      <c r="BN759" s="728"/>
      <c r="BO759" s="728"/>
      <c r="BP759" s="728"/>
      <c r="BS759" s="728"/>
      <c r="BV759" s="728"/>
      <c r="BY759" s="728"/>
      <c r="CB759" s="728"/>
      <c r="CE759" s="728"/>
      <c r="CH759" s="728"/>
      <c r="CK759" s="728"/>
      <c r="CO759" s="728"/>
      <c r="CV759" s="728"/>
      <c r="CY759" s="728"/>
      <c r="DB759" s="728"/>
      <c r="DE759" s="728"/>
      <c r="DH759" s="728"/>
      <c r="DK759" s="728"/>
      <c r="DN759" s="728"/>
      <c r="DQ759" s="728"/>
      <c r="DT759" s="728"/>
      <c r="DW759" s="728"/>
      <c r="DZ759" s="728"/>
      <c r="EC759" s="728"/>
      <c r="EF759" s="728"/>
      <c r="EI759" s="728"/>
    </row>
    <row r="760" spans="5:139">
      <c r="E760" s="728">
        <v>41702</v>
      </c>
      <c r="F760" s="727">
        <v>3.0489999999999999</v>
      </c>
      <c r="H760" s="728">
        <v>41702</v>
      </c>
      <c r="I760" s="727">
        <v>3.694</v>
      </c>
      <c r="K760" s="728">
        <v>41704</v>
      </c>
      <c r="L760" s="727">
        <v>4.2149999999999999</v>
      </c>
      <c r="O760" s="728">
        <v>41668</v>
      </c>
      <c r="P760" s="727">
        <v>2313.34</v>
      </c>
      <c r="R760" s="728">
        <v>41673</v>
      </c>
      <c r="S760" s="727">
        <v>15372.8</v>
      </c>
      <c r="U760" s="728">
        <v>41296</v>
      </c>
      <c r="V760" s="727">
        <v>7696.21</v>
      </c>
      <c r="X760" s="728">
        <v>41296</v>
      </c>
      <c r="Y760" s="727">
        <v>17715.900000000001</v>
      </c>
      <c r="AA760" s="728">
        <v>41306</v>
      </c>
      <c r="AB760" s="727">
        <v>3773.53</v>
      </c>
      <c r="AD760" s="728">
        <v>41255</v>
      </c>
      <c r="AE760" s="727">
        <v>9581.4599999999991</v>
      </c>
      <c r="AS760" s="728">
        <v>41705</v>
      </c>
      <c r="AT760" s="727">
        <v>1339.98</v>
      </c>
      <c r="AV760" s="728">
        <v>41701</v>
      </c>
      <c r="AW760" s="727">
        <v>95.63</v>
      </c>
      <c r="BL760" s="728"/>
      <c r="BM760" s="728"/>
      <c r="BN760" s="728"/>
      <c r="BO760" s="728"/>
      <c r="BP760" s="728"/>
      <c r="BS760" s="728"/>
      <c r="BV760" s="728"/>
      <c r="BY760" s="728"/>
      <c r="CB760" s="728"/>
      <c r="CE760" s="728"/>
      <c r="CH760" s="728"/>
      <c r="CK760" s="728"/>
      <c r="CO760" s="728"/>
      <c r="CV760" s="728"/>
      <c r="CY760" s="728"/>
      <c r="DB760" s="728"/>
      <c r="DE760" s="728"/>
      <c r="DH760" s="728"/>
      <c r="DK760" s="728"/>
      <c r="DN760" s="728"/>
      <c r="DQ760" s="728"/>
      <c r="DT760" s="728"/>
      <c r="DW760" s="728"/>
      <c r="DZ760" s="728"/>
      <c r="EC760" s="728"/>
      <c r="EF760" s="728"/>
      <c r="EI760" s="728"/>
    </row>
    <row r="761" spans="5:139">
      <c r="E761" s="728">
        <v>41701</v>
      </c>
      <c r="F761" s="727">
        <v>3.0910000000000002</v>
      </c>
      <c r="H761" s="728">
        <v>41701</v>
      </c>
      <c r="I761" s="727">
        <v>3.7570000000000001</v>
      </c>
      <c r="K761" s="728">
        <v>41703</v>
      </c>
      <c r="L761" s="727">
        <v>4.2039999999999997</v>
      </c>
      <c r="O761" s="728">
        <v>41667</v>
      </c>
      <c r="P761" s="727">
        <v>2333.83</v>
      </c>
      <c r="R761" s="728">
        <v>41670</v>
      </c>
      <c r="S761" s="727">
        <v>15698.85</v>
      </c>
      <c r="U761" s="728">
        <v>41295</v>
      </c>
      <c r="V761" s="727">
        <v>7748.86</v>
      </c>
      <c r="X761" s="728">
        <v>41295</v>
      </c>
      <c r="Y761" s="727">
        <v>17631.990000000002</v>
      </c>
      <c r="AA761" s="728">
        <v>41305</v>
      </c>
      <c r="AB761" s="727">
        <v>3732.6</v>
      </c>
      <c r="AD761" s="728">
        <v>41254</v>
      </c>
      <c r="AE761" s="727">
        <v>9525.32</v>
      </c>
      <c r="AS761" s="728">
        <v>41704</v>
      </c>
      <c r="AT761" s="727">
        <v>1350.82</v>
      </c>
      <c r="AV761" s="728">
        <v>41698</v>
      </c>
      <c r="AW761" s="727">
        <v>95.55</v>
      </c>
      <c r="BL761" s="728"/>
      <c r="BM761" s="728"/>
      <c r="BN761" s="728"/>
      <c r="BO761" s="728"/>
      <c r="BP761" s="728"/>
      <c r="BS761" s="728"/>
      <c r="BV761" s="728"/>
      <c r="BY761" s="728"/>
      <c r="CB761" s="728"/>
      <c r="CE761" s="728"/>
      <c r="CH761" s="728"/>
      <c r="CK761" s="728"/>
      <c r="CO761" s="728"/>
      <c r="CV761" s="728"/>
      <c r="CY761" s="728"/>
      <c r="DB761" s="728"/>
      <c r="DE761" s="728"/>
      <c r="DH761" s="728"/>
      <c r="DK761" s="728"/>
      <c r="DN761" s="728"/>
      <c r="DQ761" s="728"/>
      <c r="DT761" s="728"/>
      <c r="DW761" s="728"/>
      <c r="DZ761" s="728"/>
      <c r="EC761" s="728"/>
      <c r="EF761" s="728"/>
      <c r="EI761" s="728"/>
    </row>
    <row r="762" spans="5:139">
      <c r="E762" s="728">
        <v>41698</v>
      </c>
      <c r="F762" s="727">
        <v>3.0859999999999999</v>
      </c>
      <c r="H762" s="728">
        <v>41698</v>
      </c>
      <c r="I762" s="727">
        <v>3.71</v>
      </c>
      <c r="K762" s="728">
        <v>41702</v>
      </c>
      <c r="L762" s="727">
        <v>4.3659999999999997</v>
      </c>
      <c r="O762" s="728">
        <v>41666</v>
      </c>
      <c r="P762" s="727">
        <v>2318.06</v>
      </c>
      <c r="R762" s="728">
        <v>41669</v>
      </c>
      <c r="S762" s="727">
        <v>15848.61</v>
      </c>
      <c r="U762" s="728">
        <v>41292</v>
      </c>
      <c r="V762" s="727">
        <v>7702.23</v>
      </c>
      <c r="X762" s="728">
        <v>41292</v>
      </c>
      <c r="Y762" s="727">
        <v>17554.13</v>
      </c>
      <c r="AA762" s="728">
        <v>41304</v>
      </c>
      <c r="AB762" s="727">
        <v>3765.52</v>
      </c>
      <c r="AD762" s="728">
        <v>41253</v>
      </c>
      <c r="AE762" s="727">
        <v>9533.75</v>
      </c>
      <c r="AS762" s="728">
        <v>41703</v>
      </c>
      <c r="AT762" s="727">
        <v>1336.86</v>
      </c>
      <c r="AV762" s="728">
        <v>41697</v>
      </c>
      <c r="AW762" s="727">
        <v>95.35</v>
      </c>
      <c r="BL762" s="728"/>
      <c r="BM762" s="728"/>
      <c r="BN762" s="728"/>
      <c r="BO762" s="728"/>
      <c r="BP762" s="728"/>
      <c r="BS762" s="728"/>
      <c r="BV762" s="728"/>
      <c r="BY762" s="728"/>
      <c r="CB762" s="728"/>
      <c r="CE762" s="728"/>
      <c r="CH762" s="728"/>
      <c r="CK762" s="728"/>
      <c r="CO762" s="728"/>
      <c r="CV762" s="728"/>
      <c r="CY762" s="728"/>
      <c r="DB762" s="728"/>
      <c r="DE762" s="728"/>
      <c r="DH762" s="728"/>
      <c r="DK762" s="728"/>
      <c r="DN762" s="728"/>
      <c r="DQ762" s="728"/>
      <c r="DT762" s="728"/>
      <c r="DW762" s="728"/>
      <c r="DZ762" s="728"/>
      <c r="EC762" s="728"/>
      <c r="EF762" s="728"/>
      <c r="EI762" s="728"/>
    </row>
    <row r="763" spans="5:139">
      <c r="E763" s="728">
        <v>41697</v>
      </c>
      <c r="F763" s="727">
        <v>3.0649999999999999</v>
      </c>
      <c r="H763" s="728">
        <v>41697</v>
      </c>
      <c r="I763" s="727">
        <v>3.6760000000000002</v>
      </c>
      <c r="K763" s="728">
        <v>41701</v>
      </c>
      <c r="L763" s="727">
        <v>4.4180000000000001</v>
      </c>
      <c r="O763" s="728">
        <v>41663</v>
      </c>
      <c r="P763" s="727">
        <v>2347.44</v>
      </c>
      <c r="R763" s="728">
        <v>41668</v>
      </c>
      <c r="S763" s="727">
        <v>15738.79</v>
      </c>
      <c r="U763" s="728">
        <v>41291</v>
      </c>
      <c r="V763" s="727">
        <v>7735.46</v>
      </c>
      <c r="X763" s="728">
        <v>41291</v>
      </c>
      <c r="Y763" s="727">
        <v>17587.349999999999</v>
      </c>
      <c r="AA763" s="728">
        <v>41303</v>
      </c>
      <c r="AB763" s="727">
        <v>3785.82</v>
      </c>
      <c r="AD763" s="728">
        <v>41250</v>
      </c>
      <c r="AE763" s="727">
        <v>9527.39</v>
      </c>
      <c r="AS763" s="728">
        <v>41702</v>
      </c>
      <c r="AT763" s="727">
        <v>1334.47</v>
      </c>
      <c r="AV763" s="728">
        <v>41696</v>
      </c>
      <c r="AW763" s="727">
        <v>95.12</v>
      </c>
      <c r="BL763" s="728"/>
      <c r="BM763" s="728"/>
      <c r="BN763" s="728"/>
      <c r="BO763" s="728"/>
      <c r="BP763" s="728"/>
      <c r="BS763" s="728"/>
      <c r="BV763" s="728"/>
      <c r="BY763" s="728"/>
      <c r="CB763" s="728"/>
      <c r="CE763" s="728"/>
      <c r="CH763" s="728"/>
      <c r="CK763" s="728"/>
      <c r="CO763" s="728"/>
      <c r="CV763" s="728"/>
      <c r="CY763" s="728"/>
      <c r="DB763" s="728"/>
      <c r="DE763" s="728"/>
      <c r="DH763" s="728"/>
      <c r="DK763" s="728"/>
      <c r="DN763" s="728"/>
      <c r="DQ763" s="728"/>
      <c r="DT763" s="728"/>
      <c r="DW763" s="728"/>
      <c r="DZ763" s="728"/>
      <c r="EC763" s="728"/>
      <c r="EF763" s="728"/>
      <c r="EI763" s="728"/>
    </row>
    <row r="764" spans="5:139">
      <c r="E764" s="728">
        <v>41696</v>
      </c>
      <c r="F764" s="727">
        <v>3.0680000000000001</v>
      </c>
      <c r="H764" s="728">
        <v>41696</v>
      </c>
      <c r="I764" s="727">
        <v>3.71</v>
      </c>
      <c r="K764" s="728">
        <v>41698</v>
      </c>
      <c r="L764" s="727">
        <v>4.3890000000000002</v>
      </c>
      <c r="O764" s="728">
        <v>41662</v>
      </c>
      <c r="P764" s="727">
        <v>2406.37</v>
      </c>
      <c r="R764" s="728">
        <v>41667</v>
      </c>
      <c r="S764" s="727">
        <v>15928.56</v>
      </c>
      <c r="U764" s="728">
        <v>41290</v>
      </c>
      <c r="V764" s="727">
        <v>7691.13</v>
      </c>
      <c r="X764" s="728">
        <v>41290</v>
      </c>
      <c r="Y764" s="727">
        <v>17339.95</v>
      </c>
      <c r="AA764" s="728">
        <v>41302</v>
      </c>
      <c r="AB764" s="727">
        <v>3780.89</v>
      </c>
      <c r="AD764" s="728">
        <v>41249</v>
      </c>
      <c r="AE764" s="727">
        <v>9545.16</v>
      </c>
      <c r="AS764" s="728">
        <v>41701</v>
      </c>
      <c r="AT764" s="727">
        <v>1350.61</v>
      </c>
      <c r="AV764" s="728">
        <v>41695</v>
      </c>
      <c r="AW764" s="727">
        <v>95.19</v>
      </c>
      <c r="BL764" s="728"/>
      <c r="BM764" s="728"/>
      <c r="BN764" s="728"/>
      <c r="BO764" s="728"/>
      <c r="BP764" s="728"/>
      <c r="BS764" s="728"/>
      <c r="BV764" s="728"/>
      <c r="BY764" s="728"/>
      <c r="CB764" s="728"/>
      <c r="CE764" s="728"/>
      <c r="CH764" s="728"/>
      <c r="CK764" s="728"/>
      <c r="CO764" s="728"/>
      <c r="CV764" s="728"/>
      <c r="CY764" s="728"/>
      <c r="DB764" s="728"/>
      <c r="DE764" s="728"/>
      <c r="DH764" s="728"/>
      <c r="DK764" s="728"/>
      <c r="DN764" s="728"/>
      <c r="DQ764" s="728"/>
      <c r="DT764" s="728"/>
      <c r="DW764" s="728"/>
      <c r="DZ764" s="728"/>
      <c r="EC764" s="728"/>
      <c r="EF764" s="728"/>
      <c r="EI764" s="728"/>
    </row>
    <row r="765" spans="5:139">
      <c r="E765" s="728">
        <v>41695</v>
      </c>
      <c r="F765" s="727">
        <v>3.0640000000000001</v>
      </c>
      <c r="H765" s="728">
        <v>41695</v>
      </c>
      <c r="I765" s="727">
        <v>3.6760000000000002</v>
      </c>
      <c r="K765" s="728">
        <v>41697</v>
      </c>
      <c r="L765" s="727">
        <v>4.3860000000000001</v>
      </c>
      <c r="O765" s="728">
        <v>41661</v>
      </c>
      <c r="P765" s="727">
        <v>2432.7800000000002</v>
      </c>
      <c r="R765" s="728">
        <v>41666</v>
      </c>
      <c r="S765" s="727">
        <v>15837.88</v>
      </c>
      <c r="U765" s="728">
        <v>41289</v>
      </c>
      <c r="V765" s="727">
        <v>7675.91</v>
      </c>
      <c r="X765" s="728">
        <v>41289</v>
      </c>
      <c r="Y765" s="727">
        <v>17467.48</v>
      </c>
      <c r="AA765" s="728">
        <v>41299</v>
      </c>
      <c r="AB765" s="727">
        <v>3778.16</v>
      </c>
      <c r="AD765" s="728">
        <v>41248</v>
      </c>
      <c r="AE765" s="727">
        <v>9468.84</v>
      </c>
      <c r="AS765" s="728">
        <v>41698</v>
      </c>
      <c r="AT765" s="727">
        <v>1326.39</v>
      </c>
      <c r="AV765" s="728">
        <v>41694</v>
      </c>
      <c r="AW765" s="727">
        <v>95.74</v>
      </c>
      <c r="BL765" s="728"/>
      <c r="BM765" s="728"/>
      <c r="BN765" s="728"/>
      <c r="BO765" s="728"/>
      <c r="BP765" s="728"/>
      <c r="BS765" s="728"/>
      <c r="BV765" s="728"/>
      <c r="BY765" s="728"/>
      <c r="CB765" s="728"/>
      <c r="CE765" s="728"/>
      <c r="CH765" s="728"/>
      <c r="CK765" s="728"/>
      <c r="CO765" s="728"/>
      <c r="CV765" s="728"/>
      <c r="CY765" s="728"/>
      <c r="DB765" s="728"/>
      <c r="DE765" s="728"/>
      <c r="DH765" s="728"/>
      <c r="DK765" s="728"/>
      <c r="DN765" s="728"/>
      <c r="DQ765" s="728"/>
      <c r="DT765" s="728"/>
      <c r="DW765" s="728"/>
      <c r="DZ765" s="728"/>
      <c r="EC765" s="728"/>
      <c r="EF765" s="728"/>
      <c r="EI765" s="728"/>
    </row>
    <row r="766" spans="5:139">
      <c r="E766" s="728">
        <v>41694</v>
      </c>
      <c r="F766" s="727">
        <v>3.0590000000000002</v>
      </c>
      <c r="H766" s="728">
        <v>41694</v>
      </c>
      <c r="I766" s="727">
        <v>3.6790000000000003</v>
      </c>
      <c r="K766" s="728">
        <v>41696</v>
      </c>
      <c r="L766" s="727">
        <v>4.4279999999999999</v>
      </c>
      <c r="O766" s="728">
        <v>41660</v>
      </c>
      <c r="P766" s="727">
        <v>2411.2600000000002</v>
      </c>
      <c r="R766" s="728">
        <v>41663</v>
      </c>
      <c r="S766" s="727">
        <v>15879.11</v>
      </c>
      <c r="U766" s="728">
        <v>41288</v>
      </c>
      <c r="V766" s="727">
        <v>7729.52</v>
      </c>
      <c r="X766" s="728">
        <v>41288</v>
      </c>
      <c r="Y766" s="727">
        <v>17391.240000000002</v>
      </c>
      <c r="AA766" s="728">
        <v>41298</v>
      </c>
      <c r="AB766" s="727">
        <v>3752.17</v>
      </c>
      <c r="AD766" s="728">
        <v>41247</v>
      </c>
      <c r="AE766" s="727">
        <v>9432.4599999999991</v>
      </c>
      <c r="AS766" s="728">
        <v>41697</v>
      </c>
      <c r="AT766" s="727">
        <v>1331.29</v>
      </c>
      <c r="AV766" s="728">
        <v>41691</v>
      </c>
      <c r="AW766" s="727">
        <v>95.43</v>
      </c>
      <c r="BL766" s="728"/>
      <c r="BM766" s="728"/>
      <c r="BN766" s="728"/>
      <c r="BO766" s="728"/>
      <c r="BP766" s="728"/>
      <c r="BS766" s="728"/>
      <c r="BV766" s="728"/>
      <c r="BY766" s="728"/>
      <c r="CB766" s="728"/>
      <c r="CE766" s="728"/>
      <c r="CH766" s="728"/>
      <c r="CK766" s="728"/>
      <c r="CO766" s="728"/>
      <c r="CV766" s="728"/>
      <c r="CY766" s="728"/>
      <c r="DB766" s="728"/>
      <c r="DE766" s="728"/>
      <c r="DH766" s="728"/>
      <c r="DK766" s="728"/>
      <c r="DN766" s="728"/>
      <c r="DQ766" s="728"/>
      <c r="DT766" s="728"/>
      <c r="DW766" s="728"/>
      <c r="DZ766" s="728"/>
      <c r="EC766" s="728"/>
      <c r="EF766" s="728"/>
      <c r="EI766" s="728"/>
    </row>
    <row r="767" spans="5:139">
      <c r="E767" s="728">
        <v>41691</v>
      </c>
      <c r="F767" s="727">
        <v>3.0489999999999999</v>
      </c>
      <c r="H767" s="728">
        <v>41691</v>
      </c>
      <c r="I767" s="727">
        <v>3.7290000000000001</v>
      </c>
      <c r="K767" s="728">
        <v>41695</v>
      </c>
      <c r="L767" s="727">
        <v>4.4169999999999998</v>
      </c>
      <c r="O767" s="728">
        <v>41659</v>
      </c>
      <c r="P767" s="727">
        <v>2379.2199999999998</v>
      </c>
      <c r="R767" s="728">
        <v>41662</v>
      </c>
      <c r="S767" s="727">
        <v>16197.35</v>
      </c>
      <c r="U767" s="728">
        <v>41285</v>
      </c>
      <c r="V767" s="727">
        <v>7715.53</v>
      </c>
      <c r="X767" s="728">
        <v>41285</v>
      </c>
      <c r="Y767" s="727">
        <v>17502.39</v>
      </c>
      <c r="AA767" s="728">
        <v>41297</v>
      </c>
      <c r="AB767" s="727">
        <v>3726.17</v>
      </c>
      <c r="AD767" s="728">
        <v>41246</v>
      </c>
      <c r="AE767" s="727">
        <v>9458.18</v>
      </c>
      <c r="AS767" s="728">
        <v>41696</v>
      </c>
      <c r="AT767" s="727">
        <v>1330.64</v>
      </c>
      <c r="AV767" s="728">
        <v>41690</v>
      </c>
      <c r="AW767" s="727">
        <v>95.48</v>
      </c>
      <c r="BL767" s="728"/>
      <c r="BM767" s="728"/>
      <c r="BN767" s="728"/>
      <c r="BO767" s="728"/>
      <c r="BP767" s="728"/>
      <c r="BS767" s="728"/>
      <c r="BV767" s="728"/>
      <c r="BY767" s="728"/>
      <c r="CB767" s="728"/>
      <c r="CE767" s="728"/>
      <c r="CH767" s="728"/>
      <c r="CK767" s="728"/>
      <c r="CO767" s="728"/>
      <c r="CV767" s="728"/>
      <c r="CY767" s="728"/>
      <c r="DB767" s="728"/>
      <c r="DE767" s="728"/>
      <c r="DH767" s="728"/>
      <c r="DK767" s="728"/>
      <c r="DN767" s="728"/>
      <c r="DQ767" s="728"/>
      <c r="DT767" s="728"/>
      <c r="DW767" s="728"/>
      <c r="DZ767" s="728"/>
      <c r="EC767" s="728"/>
      <c r="EF767" s="728"/>
      <c r="EI767" s="728"/>
    </row>
    <row r="768" spans="5:139">
      <c r="E768" s="728">
        <v>41690</v>
      </c>
      <c r="F768" s="727">
        <v>3.093</v>
      </c>
      <c r="H768" s="728">
        <v>41690</v>
      </c>
      <c r="I768" s="727">
        <v>3.851</v>
      </c>
      <c r="K768" s="728">
        <v>41694</v>
      </c>
      <c r="L768" s="727">
        <v>4.4109999999999996</v>
      </c>
      <c r="O768" s="728">
        <v>41656</v>
      </c>
      <c r="P768" s="727">
        <v>2376.2800000000002</v>
      </c>
      <c r="R768" s="728">
        <v>41661</v>
      </c>
      <c r="S768" s="727">
        <v>16373.34</v>
      </c>
      <c r="U768" s="728">
        <v>41284</v>
      </c>
      <c r="V768" s="727">
        <v>7708.47</v>
      </c>
      <c r="X768" s="728">
        <v>41284</v>
      </c>
      <c r="Y768" s="727">
        <v>17451.07</v>
      </c>
      <c r="AA768" s="728">
        <v>41296</v>
      </c>
      <c r="AB768" s="727">
        <v>3741.01</v>
      </c>
      <c r="AD768" s="728">
        <v>41243</v>
      </c>
      <c r="AE768" s="727">
        <v>9446.01</v>
      </c>
      <c r="AS768" s="728">
        <v>41695</v>
      </c>
      <c r="AT768" s="727">
        <v>1340.5</v>
      </c>
      <c r="AV768" s="728">
        <v>41689</v>
      </c>
      <c r="AW768" s="727">
        <v>95.25</v>
      </c>
      <c r="BL768" s="728"/>
      <c r="BM768" s="728"/>
      <c r="BN768" s="728"/>
      <c r="BO768" s="728"/>
      <c r="BP768" s="728"/>
      <c r="BS768" s="728"/>
      <c r="BV768" s="728"/>
      <c r="BY768" s="728"/>
      <c r="CB768" s="728"/>
      <c r="CE768" s="728"/>
      <c r="CH768" s="728"/>
      <c r="CK768" s="728"/>
      <c r="CO768" s="728"/>
      <c r="CV768" s="728"/>
      <c r="CY768" s="728"/>
      <c r="DB768" s="728"/>
      <c r="DE768" s="728"/>
      <c r="DH768" s="728"/>
      <c r="DK768" s="728"/>
      <c r="DN768" s="728"/>
      <c r="DQ768" s="728"/>
      <c r="DT768" s="728"/>
      <c r="DW768" s="728"/>
      <c r="DZ768" s="728"/>
      <c r="EC768" s="728"/>
      <c r="EF768" s="728"/>
      <c r="EI768" s="728"/>
    </row>
    <row r="769" spans="5:139">
      <c r="E769" s="728">
        <v>41689</v>
      </c>
      <c r="F769" s="727">
        <v>3.0859999999999999</v>
      </c>
      <c r="H769" s="728">
        <v>41689</v>
      </c>
      <c r="I769" s="727">
        <v>3.847</v>
      </c>
      <c r="K769" s="728">
        <v>41691</v>
      </c>
      <c r="L769" s="727">
        <v>4.4370000000000003</v>
      </c>
      <c r="O769" s="728">
        <v>41655</v>
      </c>
      <c r="P769" s="727">
        <v>2401.87</v>
      </c>
      <c r="R769" s="728">
        <v>41660</v>
      </c>
      <c r="S769" s="727">
        <v>16414.439999999999</v>
      </c>
      <c r="U769" s="728">
        <v>41283</v>
      </c>
      <c r="V769" s="727">
        <v>7720.47</v>
      </c>
      <c r="X769" s="728">
        <v>41283</v>
      </c>
      <c r="Y769" s="727">
        <v>17326.27</v>
      </c>
      <c r="AA769" s="728">
        <v>41295</v>
      </c>
      <c r="AB769" s="727">
        <v>3763.03</v>
      </c>
      <c r="AD769" s="728">
        <v>41242</v>
      </c>
      <c r="AE769" s="727">
        <v>9400.8799999999992</v>
      </c>
      <c r="AS769" s="728">
        <v>41694</v>
      </c>
      <c r="AT769" s="727">
        <v>1336.97</v>
      </c>
      <c r="AV769" s="728">
        <v>41688</v>
      </c>
      <c r="AW769" s="727">
        <v>95.56</v>
      </c>
      <c r="BL769" s="728"/>
      <c r="BM769" s="728"/>
      <c r="BN769" s="728"/>
      <c r="BO769" s="728"/>
      <c r="BP769" s="728"/>
      <c r="BS769" s="728"/>
      <c r="BV769" s="728"/>
      <c r="BY769" s="728"/>
      <c r="CB769" s="728"/>
      <c r="CE769" s="728"/>
      <c r="CH769" s="728"/>
      <c r="CK769" s="728"/>
      <c r="CO769" s="728"/>
      <c r="CV769" s="728"/>
      <c r="CY769" s="728"/>
      <c r="DB769" s="728"/>
      <c r="DE769" s="728"/>
      <c r="DH769" s="728"/>
      <c r="DK769" s="728"/>
      <c r="DN769" s="728"/>
      <c r="DQ769" s="728"/>
      <c r="DT769" s="728"/>
      <c r="DW769" s="728"/>
      <c r="DZ769" s="728"/>
      <c r="EC769" s="728"/>
      <c r="EF769" s="728"/>
      <c r="EI769" s="728"/>
    </row>
    <row r="770" spans="5:139">
      <c r="E770" s="728">
        <v>41688</v>
      </c>
      <c r="F770" s="727">
        <v>3.0670000000000002</v>
      </c>
      <c r="H770" s="728">
        <v>41688</v>
      </c>
      <c r="I770" s="727">
        <v>3.786</v>
      </c>
      <c r="K770" s="728">
        <v>41690</v>
      </c>
      <c r="L770" s="727">
        <v>4.5220000000000002</v>
      </c>
      <c r="O770" s="728">
        <v>41654</v>
      </c>
      <c r="P770" s="727">
        <v>2396.6799999999998</v>
      </c>
      <c r="R770" s="728">
        <v>41656</v>
      </c>
      <c r="S770" s="727">
        <v>16458.560000000001</v>
      </c>
      <c r="U770" s="728">
        <v>41282</v>
      </c>
      <c r="V770" s="727">
        <v>7695.83</v>
      </c>
      <c r="X770" s="728">
        <v>41282</v>
      </c>
      <c r="Y770" s="727">
        <v>16951.14</v>
      </c>
      <c r="AA770" s="728">
        <v>41292</v>
      </c>
      <c r="AB770" s="727">
        <v>3741.58</v>
      </c>
      <c r="AD770" s="728">
        <v>41241</v>
      </c>
      <c r="AE770" s="727">
        <v>9308.35</v>
      </c>
      <c r="AS770" s="728">
        <v>41691</v>
      </c>
      <c r="AT770" s="727">
        <v>1324.25</v>
      </c>
      <c r="AV770" s="728">
        <v>41687</v>
      </c>
      <c r="AW770" s="727">
        <v>95.93</v>
      </c>
      <c r="BL770" s="728"/>
      <c r="BM770" s="728"/>
      <c r="BN770" s="728"/>
      <c r="BO770" s="728"/>
      <c r="BP770" s="728"/>
      <c r="BS770" s="728"/>
      <c r="BV770" s="728"/>
      <c r="BY770" s="728"/>
      <c r="CB770" s="728"/>
      <c r="CE770" s="728"/>
      <c r="CH770" s="728"/>
      <c r="CK770" s="728"/>
      <c r="CO770" s="728"/>
      <c r="CV770" s="728"/>
      <c r="CY770" s="728"/>
      <c r="DB770" s="728"/>
      <c r="DE770" s="728"/>
      <c r="DH770" s="728"/>
      <c r="DK770" s="728"/>
      <c r="DN770" s="728"/>
      <c r="DQ770" s="728"/>
      <c r="DT770" s="728"/>
      <c r="DW770" s="728"/>
      <c r="DZ770" s="728"/>
      <c r="EC770" s="728"/>
      <c r="EF770" s="728"/>
      <c r="EI770" s="728"/>
    </row>
    <row r="771" spans="5:139">
      <c r="E771" s="728">
        <v>41687</v>
      </c>
      <c r="F771" s="727">
        <v>3.0569999999999999</v>
      </c>
      <c r="H771" s="728">
        <v>41687</v>
      </c>
      <c r="I771" s="727">
        <v>3.798</v>
      </c>
      <c r="K771" s="728">
        <v>41689</v>
      </c>
      <c r="L771" s="727">
        <v>4.5330000000000004</v>
      </c>
      <c r="O771" s="728">
        <v>41653</v>
      </c>
      <c r="P771" s="727">
        <v>2377.5500000000002</v>
      </c>
      <c r="R771" s="728">
        <v>41655</v>
      </c>
      <c r="S771" s="727">
        <v>16417.009999999998</v>
      </c>
      <c r="U771" s="728">
        <v>41281</v>
      </c>
      <c r="V771" s="727">
        <v>7732.66</v>
      </c>
      <c r="X771" s="728">
        <v>41281</v>
      </c>
      <c r="Y771" s="727">
        <v>16895.66</v>
      </c>
      <c r="AA771" s="728">
        <v>41291</v>
      </c>
      <c r="AB771" s="727">
        <v>3744.11</v>
      </c>
      <c r="AD771" s="728">
        <v>41240</v>
      </c>
      <c r="AE771" s="727">
        <v>9423.2999999999993</v>
      </c>
      <c r="AS771" s="728">
        <v>41690</v>
      </c>
      <c r="AT771" s="727">
        <v>1322.97</v>
      </c>
      <c r="AV771" s="728">
        <v>41684</v>
      </c>
      <c r="AW771" s="727">
        <v>95.74</v>
      </c>
      <c r="BL771" s="728"/>
      <c r="BM771" s="728"/>
      <c r="BN771" s="728"/>
      <c r="BO771" s="728"/>
      <c r="BP771" s="728"/>
      <c r="BS771" s="728"/>
      <c r="BV771" s="728"/>
      <c r="BY771" s="728"/>
      <c r="CB771" s="728"/>
      <c r="CE771" s="728"/>
      <c r="CH771" s="728"/>
      <c r="CK771" s="728"/>
      <c r="CO771" s="728"/>
      <c r="CV771" s="728"/>
      <c r="CY771" s="728"/>
      <c r="DB771" s="728"/>
      <c r="DE771" s="728"/>
      <c r="DH771" s="728"/>
      <c r="DK771" s="728"/>
      <c r="DN771" s="728"/>
      <c r="DQ771" s="728"/>
      <c r="DT771" s="728"/>
      <c r="DW771" s="728"/>
      <c r="DZ771" s="728"/>
      <c r="EC771" s="728"/>
      <c r="EF771" s="728"/>
      <c r="EI771" s="728"/>
    </row>
    <row r="772" spans="5:139">
      <c r="E772" s="728">
        <v>41684</v>
      </c>
      <c r="F772" s="727">
        <v>3.0750000000000002</v>
      </c>
      <c r="H772" s="728">
        <v>41684</v>
      </c>
      <c r="I772" s="727">
        <v>3.8120000000000003</v>
      </c>
      <c r="K772" s="728">
        <v>41688</v>
      </c>
      <c r="L772" s="727">
        <v>4.4870000000000001</v>
      </c>
      <c r="O772" s="728">
        <v>41652</v>
      </c>
      <c r="P772" s="727">
        <v>2363.88</v>
      </c>
      <c r="R772" s="728">
        <v>41654</v>
      </c>
      <c r="S772" s="727">
        <v>16481.939999999999</v>
      </c>
      <c r="U772" s="728">
        <v>41278</v>
      </c>
      <c r="V772" s="727">
        <v>7776.37</v>
      </c>
      <c r="X772" s="728">
        <v>41278</v>
      </c>
      <c r="Y772" s="727">
        <v>16959.78</v>
      </c>
      <c r="AA772" s="728">
        <v>41290</v>
      </c>
      <c r="AB772" s="727">
        <v>3708.49</v>
      </c>
      <c r="AD772" s="728">
        <v>41239</v>
      </c>
      <c r="AE772" s="727">
        <v>9388.94</v>
      </c>
      <c r="AS772" s="728">
        <v>41689</v>
      </c>
      <c r="AT772" s="727">
        <v>1311.6</v>
      </c>
      <c r="AV772" s="728">
        <v>41683</v>
      </c>
      <c r="AW772" s="727">
        <v>95.73</v>
      </c>
      <c r="BL772" s="728"/>
      <c r="BM772" s="728"/>
      <c r="BN772" s="728"/>
      <c r="BO772" s="728"/>
      <c r="BP772" s="728"/>
      <c r="BS772" s="728"/>
      <c r="BV772" s="728"/>
      <c r="BY772" s="728"/>
      <c r="CB772" s="728"/>
      <c r="CE772" s="728"/>
      <c r="CH772" s="728"/>
      <c r="CK772" s="728"/>
      <c r="CO772" s="728"/>
      <c r="CV772" s="728"/>
      <c r="CY772" s="728"/>
      <c r="DB772" s="728"/>
      <c r="DE772" s="728"/>
      <c r="DH772" s="728"/>
      <c r="DK772" s="728"/>
      <c r="DN772" s="728"/>
      <c r="DQ772" s="728"/>
      <c r="DT772" s="728"/>
      <c r="DW772" s="728"/>
      <c r="DZ772" s="728"/>
      <c r="EC772" s="728"/>
      <c r="EF772" s="728"/>
      <c r="EI772" s="728"/>
    </row>
    <row r="773" spans="5:139">
      <c r="E773" s="728">
        <v>41683</v>
      </c>
      <c r="F773" s="727">
        <v>3.1240000000000001</v>
      </c>
      <c r="H773" s="728">
        <v>41683</v>
      </c>
      <c r="I773" s="727">
        <v>3.887</v>
      </c>
      <c r="K773" s="728">
        <v>41687</v>
      </c>
      <c r="L773" s="727">
        <v>4.4879999999999995</v>
      </c>
      <c r="O773" s="728">
        <v>41649</v>
      </c>
      <c r="P773" s="727">
        <v>2327.89</v>
      </c>
      <c r="R773" s="728">
        <v>41653</v>
      </c>
      <c r="S773" s="727">
        <v>16373.86</v>
      </c>
      <c r="U773" s="728">
        <v>41277</v>
      </c>
      <c r="V773" s="727">
        <v>7756.44</v>
      </c>
      <c r="X773" s="728">
        <v>41277</v>
      </c>
      <c r="Y773" s="727">
        <v>16909.830000000002</v>
      </c>
      <c r="AA773" s="728">
        <v>41289</v>
      </c>
      <c r="AB773" s="727">
        <v>3697.35</v>
      </c>
      <c r="AD773" s="728">
        <v>41235</v>
      </c>
      <c r="AE773" s="727">
        <v>9366.7999999999993</v>
      </c>
      <c r="AS773" s="728">
        <v>41688</v>
      </c>
      <c r="AT773" s="727">
        <v>1322.02</v>
      </c>
      <c r="AV773" s="728">
        <v>41682</v>
      </c>
      <c r="AW773" s="727">
        <v>95.52</v>
      </c>
      <c r="BL773" s="728"/>
      <c r="BM773" s="728"/>
      <c r="BN773" s="728"/>
      <c r="BO773" s="728"/>
      <c r="BP773" s="728"/>
      <c r="BS773" s="728"/>
      <c r="BV773" s="728"/>
      <c r="BY773" s="728"/>
      <c r="CB773" s="728"/>
      <c r="CE773" s="728"/>
      <c r="CH773" s="728"/>
      <c r="CK773" s="728"/>
      <c r="CO773" s="728"/>
      <c r="CV773" s="728"/>
      <c r="CY773" s="728"/>
      <c r="DB773" s="728"/>
      <c r="DE773" s="728"/>
      <c r="DH773" s="728"/>
      <c r="DK773" s="728"/>
      <c r="DN773" s="728"/>
      <c r="DQ773" s="728"/>
      <c r="DT773" s="728"/>
      <c r="DW773" s="728"/>
      <c r="DZ773" s="728"/>
      <c r="EC773" s="728"/>
      <c r="EF773" s="728"/>
      <c r="EI773" s="728"/>
    </row>
    <row r="774" spans="5:139">
      <c r="E774" s="728">
        <v>41682</v>
      </c>
      <c r="F774" s="727">
        <v>3.1280000000000001</v>
      </c>
      <c r="H774" s="728">
        <v>41682</v>
      </c>
      <c r="I774" s="727">
        <v>3.867</v>
      </c>
      <c r="K774" s="728">
        <v>41684</v>
      </c>
      <c r="L774" s="727">
        <v>4.4989999999999997</v>
      </c>
      <c r="O774" s="728">
        <v>41648</v>
      </c>
      <c r="P774" s="727">
        <v>2325.54</v>
      </c>
      <c r="R774" s="728">
        <v>41652</v>
      </c>
      <c r="S774" s="727">
        <v>16257.94</v>
      </c>
      <c r="U774" s="728">
        <v>41276</v>
      </c>
      <c r="V774" s="727">
        <v>7778.78</v>
      </c>
      <c r="X774" s="728">
        <v>41276</v>
      </c>
      <c r="Y774" s="727">
        <v>16893.39</v>
      </c>
      <c r="AA774" s="728">
        <v>41288</v>
      </c>
      <c r="AB774" s="727">
        <v>3708.25</v>
      </c>
      <c r="AD774" s="728">
        <v>41234</v>
      </c>
      <c r="AE774" s="727">
        <v>9222.52</v>
      </c>
      <c r="AS774" s="728">
        <v>41687</v>
      </c>
      <c r="AT774" s="727">
        <v>1331.5</v>
      </c>
      <c r="AV774" s="728">
        <v>41681</v>
      </c>
      <c r="AW774" s="727">
        <v>95.44</v>
      </c>
      <c r="BL774" s="728"/>
      <c r="BM774" s="728"/>
      <c r="BN774" s="728"/>
      <c r="BO774" s="728"/>
      <c r="BP774" s="728"/>
      <c r="BS774" s="728"/>
      <c r="BV774" s="728"/>
      <c r="BY774" s="728"/>
      <c r="CB774" s="728"/>
      <c r="CE774" s="728"/>
      <c r="CH774" s="728"/>
      <c r="CK774" s="728"/>
      <c r="CO774" s="728"/>
      <c r="CV774" s="728"/>
      <c r="CY774" s="728"/>
      <c r="DB774" s="728"/>
      <c r="DE774" s="728"/>
      <c r="DH774" s="728"/>
      <c r="DK774" s="728"/>
      <c r="DN774" s="728"/>
      <c r="DQ774" s="728"/>
      <c r="DT774" s="728"/>
      <c r="DW774" s="728"/>
      <c r="DZ774" s="728"/>
      <c r="EC774" s="728"/>
      <c r="EF774" s="728"/>
      <c r="EI774" s="728"/>
    </row>
    <row r="775" spans="5:139">
      <c r="E775" s="728">
        <v>41681</v>
      </c>
      <c r="F775" s="727">
        <v>3.1349999999999998</v>
      </c>
      <c r="H775" s="728">
        <v>41681</v>
      </c>
      <c r="I775" s="727">
        <v>3.831</v>
      </c>
      <c r="K775" s="728">
        <v>41683</v>
      </c>
      <c r="L775" s="727">
        <v>4.5410000000000004</v>
      </c>
      <c r="O775" s="728">
        <v>41647</v>
      </c>
      <c r="P775" s="727">
        <v>2363.38</v>
      </c>
      <c r="R775" s="728">
        <v>41649</v>
      </c>
      <c r="S775" s="727">
        <v>16437.05</v>
      </c>
      <c r="U775" s="728">
        <v>41271</v>
      </c>
      <c r="V775" s="727">
        <v>7612.39</v>
      </c>
      <c r="X775" s="728">
        <v>41271</v>
      </c>
      <c r="Y775" s="727">
        <v>16273.38</v>
      </c>
      <c r="AA775" s="728">
        <v>41285</v>
      </c>
      <c r="AB775" s="727">
        <v>3706.02</v>
      </c>
      <c r="AD775" s="728">
        <v>41233</v>
      </c>
      <c r="AE775" s="727">
        <v>9142.64</v>
      </c>
      <c r="AS775" s="728">
        <v>41684</v>
      </c>
      <c r="AT775" s="727">
        <v>1318.66</v>
      </c>
      <c r="AV775" s="728">
        <v>41680</v>
      </c>
      <c r="AW775" s="727">
        <v>94.93</v>
      </c>
      <c r="BL775" s="728"/>
      <c r="BM775" s="728"/>
      <c r="BN775" s="728"/>
      <c r="BO775" s="728"/>
      <c r="BP775" s="728"/>
      <c r="BS775" s="728"/>
      <c r="BV775" s="728"/>
      <c r="BY775" s="728"/>
      <c r="CB775" s="728"/>
      <c r="CE775" s="728"/>
      <c r="CH775" s="728"/>
      <c r="CK775" s="728"/>
      <c r="CO775" s="728"/>
      <c r="CV775" s="728"/>
      <c r="CY775" s="728"/>
      <c r="DB775" s="728"/>
      <c r="DE775" s="728"/>
      <c r="DH775" s="728"/>
      <c r="DK775" s="728"/>
      <c r="DN775" s="728"/>
      <c r="DQ775" s="728"/>
      <c r="DT775" s="728"/>
      <c r="DW775" s="728"/>
      <c r="DZ775" s="728"/>
      <c r="EC775" s="728"/>
      <c r="EF775" s="728"/>
      <c r="EI775" s="728"/>
    </row>
    <row r="776" spans="5:139">
      <c r="E776" s="728">
        <v>41680</v>
      </c>
      <c r="F776" s="727">
        <v>3.1019999999999999</v>
      </c>
      <c r="H776" s="728">
        <v>41680</v>
      </c>
      <c r="I776" s="727">
        <v>3.7829999999999999</v>
      </c>
      <c r="K776" s="728">
        <v>41682</v>
      </c>
      <c r="L776" s="727">
        <v>4.5280000000000005</v>
      </c>
      <c r="O776" s="728">
        <v>41646</v>
      </c>
      <c r="P776" s="727">
        <v>2349.6</v>
      </c>
      <c r="R776" s="728">
        <v>41648</v>
      </c>
      <c r="S776" s="727">
        <v>16444.759999999998</v>
      </c>
      <c r="U776" s="728">
        <v>41270</v>
      </c>
      <c r="V776" s="727">
        <v>7655.88</v>
      </c>
      <c r="X776" s="728">
        <v>41270</v>
      </c>
      <c r="Y776" s="727">
        <v>16408.28</v>
      </c>
      <c r="AA776" s="728">
        <v>41284</v>
      </c>
      <c r="AB776" s="727">
        <v>3703.12</v>
      </c>
      <c r="AD776" s="728">
        <v>41232</v>
      </c>
      <c r="AE776" s="727">
        <v>9153.2000000000007</v>
      </c>
      <c r="AS776" s="728">
        <v>41683</v>
      </c>
      <c r="AT776" s="727">
        <v>1302.92</v>
      </c>
      <c r="AV776" s="728">
        <v>41677</v>
      </c>
      <c r="AW776" s="727">
        <v>95.66</v>
      </c>
      <c r="BL776" s="728"/>
      <c r="BM776" s="728"/>
      <c r="BN776" s="728"/>
      <c r="BO776" s="728"/>
      <c r="BP776" s="728"/>
      <c r="BS776" s="728"/>
      <c r="BV776" s="728"/>
      <c r="BY776" s="728"/>
      <c r="CB776" s="728"/>
      <c r="CE776" s="728"/>
      <c r="CH776" s="728"/>
      <c r="CK776" s="728"/>
      <c r="CO776" s="728"/>
      <c r="CV776" s="728"/>
      <c r="CY776" s="728"/>
      <c r="DB776" s="728"/>
      <c r="DE776" s="728"/>
      <c r="DH776" s="728"/>
      <c r="DK776" s="728"/>
      <c r="DN776" s="728"/>
      <c r="DQ776" s="728"/>
      <c r="DT776" s="728"/>
      <c r="DW776" s="728"/>
      <c r="DZ776" s="728"/>
      <c r="EC776" s="728"/>
      <c r="EF776" s="728"/>
      <c r="EI776" s="728"/>
    </row>
    <row r="777" spans="5:139">
      <c r="E777" s="728">
        <v>41677</v>
      </c>
      <c r="F777" s="727">
        <v>3.1</v>
      </c>
      <c r="H777" s="728">
        <v>41677</v>
      </c>
      <c r="I777" s="727">
        <v>3.7509999999999999</v>
      </c>
      <c r="K777" s="728">
        <v>41681</v>
      </c>
      <c r="L777" s="727">
        <v>4.4800000000000004</v>
      </c>
      <c r="O777" s="728">
        <v>41642</v>
      </c>
      <c r="P777" s="727">
        <v>2405.2199999999998</v>
      </c>
      <c r="R777" s="728">
        <v>41647</v>
      </c>
      <c r="S777" s="727">
        <v>16462.740000000002</v>
      </c>
      <c r="U777" s="728">
        <v>41264</v>
      </c>
      <c r="V777" s="727">
        <v>7636.23</v>
      </c>
      <c r="X777" s="728">
        <v>41264</v>
      </c>
      <c r="Y777" s="727">
        <v>16333.95</v>
      </c>
      <c r="AA777" s="728">
        <v>41283</v>
      </c>
      <c r="AB777" s="727">
        <v>3717.45</v>
      </c>
      <c r="AD777" s="728">
        <v>41229</v>
      </c>
      <c r="AE777" s="727">
        <v>9024.16</v>
      </c>
      <c r="AS777" s="728">
        <v>41682</v>
      </c>
      <c r="AT777" s="727">
        <v>1291.1500000000001</v>
      </c>
      <c r="AV777" s="728">
        <v>41676</v>
      </c>
      <c r="AW777" s="727">
        <v>94.82</v>
      </c>
      <c r="BL777" s="728"/>
      <c r="BM777" s="728"/>
      <c r="BN777" s="728"/>
      <c r="BO777" s="728"/>
      <c r="BP777" s="728"/>
      <c r="BS777" s="728"/>
      <c r="BV777" s="728"/>
      <c r="BY777" s="728"/>
      <c r="CB777" s="728"/>
      <c r="CE777" s="728"/>
      <c r="CH777" s="728"/>
      <c r="CK777" s="728"/>
      <c r="CO777" s="728"/>
      <c r="CV777" s="728"/>
      <c r="CY777" s="728"/>
      <c r="DB777" s="728"/>
      <c r="DE777" s="728"/>
      <c r="DH777" s="728"/>
      <c r="DK777" s="728"/>
      <c r="DN777" s="728"/>
      <c r="DQ777" s="728"/>
      <c r="DT777" s="728"/>
      <c r="DW777" s="728"/>
      <c r="DZ777" s="728"/>
      <c r="EC777" s="728"/>
      <c r="EF777" s="728"/>
      <c r="EI777" s="728"/>
    </row>
    <row r="778" spans="5:139">
      <c r="E778" s="728">
        <v>41676</v>
      </c>
      <c r="F778" s="727">
        <v>3.1040000000000001</v>
      </c>
      <c r="H778" s="728">
        <v>41676</v>
      </c>
      <c r="I778" s="727">
        <v>3.7839999999999998</v>
      </c>
      <c r="K778" s="728">
        <v>41680</v>
      </c>
      <c r="L778" s="727">
        <v>4.4340000000000002</v>
      </c>
      <c r="O778" s="728">
        <v>41641</v>
      </c>
      <c r="P778" s="727">
        <v>2430.7199999999998</v>
      </c>
      <c r="R778" s="728">
        <v>41646</v>
      </c>
      <c r="S778" s="727">
        <v>16530.939999999999</v>
      </c>
      <c r="U778" s="728">
        <v>41263</v>
      </c>
      <c r="V778" s="727">
        <v>7672.1</v>
      </c>
      <c r="X778" s="728">
        <v>41263</v>
      </c>
      <c r="Y778" s="727">
        <v>16399.36</v>
      </c>
      <c r="AA778" s="728">
        <v>41282</v>
      </c>
      <c r="AB778" s="727">
        <v>3705.88</v>
      </c>
      <c r="AD778" s="728">
        <v>41228</v>
      </c>
      <c r="AE778" s="727">
        <v>8829.7199999999993</v>
      </c>
      <c r="AS778" s="728">
        <v>41681</v>
      </c>
      <c r="AT778" s="727">
        <v>1291.3599999999999</v>
      </c>
      <c r="AV778" s="728">
        <v>41675</v>
      </c>
      <c r="AW778" s="727">
        <v>94.63</v>
      </c>
      <c r="BL778" s="728"/>
      <c r="BM778" s="728"/>
      <c r="BN778" s="728"/>
      <c r="BO778" s="728"/>
      <c r="BP778" s="728"/>
      <c r="BS778" s="728"/>
      <c r="BV778" s="728"/>
      <c r="BY778" s="728"/>
      <c r="CB778" s="728"/>
      <c r="CE778" s="728"/>
      <c r="CH778" s="728"/>
      <c r="CK778" s="728"/>
      <c r="CO778" s="728"/>
      <c r="CV778" s="728"/>
      <c r="CY778" s="728"/>
      <c r="DB778" s="728"/>
      <c r="DE778" s="728"/>
      <c r="DH778" s="728"/>
      <c r="DK778" s="728"/>
      <c r="DN778" s="728"/>
      <c r="DQ778" s="728"/>
      <c r="DT778" s="728"/>
      <c r="DW778" s="728"/>
      <c r="DZ778" s="728"/>
      <c r="EC778" s="728"/>
      <c r="EF778" s="728"/>
      <c r="EI778" s="728"/>
    </row>
    <row r="779" spans="5:139">
      <c r="E779" s="728">
        <v>41675</v>
      </c>
      <c r="F779" s="727">
        <v>3.141</v>
      </c>
      <c r="H779" s="728">
        <v>41675</v>
      </c>
      <c r="I779" s="727">
        <v>3.891</v>
      </c>
      <c r="K779" s="728">
        <v>41677</v>
      </c>
      <c r="L779" s="727">
        <v>4.423</v>
      </c>
      <c r="O779" s="728">
        <v>41638</v>
      </c>
      <c r="P779" s="727">
        <v>2400.98</v>
      </c>
      <c r="R779" s="728">
        <v>41645</v>
      </c>
      <c r="S779" s="727">
        <v>16425.099999999999</v>
      </c>
      <c r="U779" s="728">
        <v>41262</v>
      </c>
      <c r="V779" s="727">
        <v>7668.5</v>
      </c>
      <c r="X779" s="728">
        <v>41262</v>
      </c>
      <c r="Y779" s="727">
        <v>16332.5</v>
      </c>
      <c r="AA779" s="728">
        <v>41281</v>
      </c>
      <c r="AB779" s="727">
        <v>3704.64</v>
      </c>
      <c r="AD779" s="728">
        <v>41227</v>
      </c>
      <c r="AE779" s="727">
        <v>8664.73</v>
      </c>
      <c r="AS779" s="728">
        <v>41680</v>
      </c>
      <c r="AT779" s="727">
        <v>1274.78</v>
      </c>
      <c r="AV779" s="728">
        <v>41674</v>
      </c>
      <c r="AW779" s="727">
        <v>94.04</v>
      </c>
      <c r="BL779" s="728"/>
      <c r="BM779" s="728"/>
      <c r="BN779" s="728"/>
      <c r="BO779" s="728"/>
      <c r="BP779" s="728"/>
      <c r="BS779" s="728"/>
      <c r="BV779" s="728"/>
      <c r="BY779" s="728"/>
      <c r="CB779" s="728"/>
      <c r="CE779" s="728"/>
      <c r="CH779" s="728"/>
      <c r="CK779" s="728"/>
      <c r="CO779" s="728"/>
      <c r="CV779" s="728"/>
      <c r="CY779" s="728"/>
      <c r="DB779" s="728"/>
      <c r="DE779" s="728"/>
      <c r="DH779" s="728"/>
      <c r="DK779" s="728"/>
      <c r="DN779" s="728"/>
      <c r="DQ779" s="728"/>
      <c r="DT779" s="728"/>
      <c r="DW779" s="728"/>
      <c r="DZ779" s="728"/>
      <c r="EC779" s="728"/>
      <c r="EF779" s="728"/>
      <c r="EI779" s="728"/>
    </row>
    <row r="780" spans="5:139">
      <c r="E780" s="728">
        <v>41674</v>
      </c>
      <c r="F780" s="727">
        <v>3.145</v>
      </c>
      <c r="H780" s="728">
        <v>41674</v>
      </c>
      <c r="I780" s="727">
        <v>3.92</v>
      </c>
      <c r="K780" s="728">
        <v>41676</v>
      </c>
      <c r="L780" s="727">
        <v>4.4790000000000001</v>
      </c>
      <c r="O780" s="728">
        <v>41635</v>
      </c>
      <c r="P780" s="727">
        <v>2404.35</v>
      </c>
      <c r="R780" s="728">
        <v>41642</v>
      </c>
      <c r="S780" s="727">
        <v>16469.990000000002</v>
      </c>
      <c r="U780" s="728">
        <v>41261</v>
      </c>
      <c r="V780" s="727">
        <v>7653.58</v>
      </c>
      <c r="X780" s="728">
        <v>41261</v>
      </c>
      <c r="Y780" s="727">
        <v>16155.14</v>
      </c>
      <c r="AA780" s="728">
        <v>41278</v>
      </c>
      <c r="AB780" s="727">
        <v>3730.02</v>
      </c>
      <c r="AD780" s="728">
        <v>41226</v>
      </c>
      <c r="AE780" s="727">
        <v>8661.0499999999993</v>
      </c>
      <c r="AS780" s="728">
        <v>41677</v>
      </c>
      <c r="AT780" s="727">
        <v>1267.27</v>
      </c>
      <c r="AV780" s="728">
        <v>41673</v>
      </c>
      <c r="AW780" s="727">
        <v>93.91</v>
      </c>
      <c r="BL780" s="728"/>
      <c r="BM780" s="728"/>
      <c r="BN780" s="728"/>
      <c r="BO780" s="728"/>
      <c r="BP780" s="728"/>
      <c r="BS780" s="728"/>
      <c r="BV780" s="728"/>
      <c r="BY780" s="728"/>
      <c r="CB780" s="728"/>
      <c r="CE780" s="728"/>
      <c r="CH780" s="728"/>
      <c r="CK780" s="728"/>
      <c r="CO780" s="728"/>
      <c r="CV780" s="728"/>
      <c r="CY780" s="728"/>
      <c r="DB780" s="728"/>
      <c r="DE780" s="728"/>
      <c r="DH780" s="728"/>
      <c r="DK780" s="728"/>
      <c r="DN780" s="728"/>
      <c r="DQ780" s="728"/>
      <c r="DT780" s="728"/>
      <c r="DW780" s="728"/>
      <c r="DZ780" s="728"/>
      <c r="EC780" s="728"/>
      <c r="EF780" s="728"/>
      <c r="EI780" s="728"/>
    </row>
    <row r="781" spans="5:139">
      <c r="E781" s="728">
        <v>41673</v>
      </c>
      <c r="F781" s="727">
        <v>3.21</v>
      </c>
      <c r="H781" s="728">
        <v>41673</v>
      </c>
      <c r="I781" s="727">
        <v>4.0430000000000001</v>
      </c>
      <c r="K781" s="728">
        <v>41675</v>
      </c>
      <c r="L781" s="727">
        <v>4.5570000000000004</v>
      </c>
      <c r="O781" s="728">
        <v>41631</v>
      </c>
      <c r="P781" s="727">
        <v>2414.19</v>
      </c>
      <c r="R781" s="728">
        <v>41641</v>
      </c>
      <c r="S781" s="727">
        <v>16441.349999999999</v>
      </c>
      <c r="U781" s="728">
        <v>41260</v>
      </c>
      <c r="V781" s="727">
        <v>7604.94</v>
      </c>
      <c r="X781" s="728">
        <v>41260</v>
      </c>
      <c r="Y781" s="727">
        <v>16004.73</v>
      </c>
      <c r="AA781" s="728">
        <v>41277</v>
      </c>
      <c r="AB781" s="727">
        <v>3721.17</v>
      </c>
      <c r="AD781" s="728">
        <v>41225</v>
      </c>
      <c r="AE781" s="727">
        <v>8676.44</v>
      </c>
      <c r="AS781" s="728">
        <v>41676</v>
      </c>
      <c r="AT781" s="727">
        <v>1258.2</v>
      </c>
      <c r="AV781" s="728">
        <v>41670</v>
      </c>
      <c r="AW781" s="727">
        <v>93.76</v>
      </c>
      <c r="BL781" s="728"/>
      <c r="BM781" s="728"/>
      <c r="BN781" s="728"/>
      <c r="BO781" s="728"/>
      <c r="BP781" s="728"/>
      <c r="BS781" s="728"/>
      <c r="BV781" s="728"/>
      <c r="BY781" s="728"/>
      <c r="CB781" s="728"/>
      <c r="CE781" s="728"/>
      <c r="CH781" s="728"/>
      <c r="CK781" s="728"/>
      <c r="CO781" s="728"/>
      <c r="CV781" s="728"/>
      <c r="CY781" s="728"/>
      <c r="DB781" s="728"/>
      <c r="DE781" s="728"/>
      <c r="DH781" s="728"/>
      <c r="DK781" s="728"/>
      <c r="DN781" s="728"/>
      <c r="DQ781" s="728"/>
      <c r="DT781" s="728"/>
      <c r="DW781" s="728"/>
      <c r="DZ781" s="728"/>
      <c r="EC781" s="728"/>
      <c r="EF781" s="728"/>
      <c r="EI781" s="728"/>
    </row>
    <row r="782" spans="5:139">
      <c r="E782" s="728">
        <v>41670</v>
      </c>
      <c r="F782" s="727">
        <v>3.2480000000000002</v>
      </c>
      <c r="H782" s="728">
        <v>41670</v>
      </c>
      <c r="I782" s="727">
        <v>4.1109999999999998</v>
      </c>
      <c r="K782" s="728">
        <v>41674</v>
      </c>
      <c r="L782" s="727">
        <v>4.5869999999999997</v>
      </c>
      <c r="O782" s="728">
        <v>41628</v>
      </c>
      <c r="P782" s="727">
        <v>2408.84</v>
      </c>
      <c r="R782" s="728">
        <v>41639</v>
      </c>
      <c r="S782" s="727">
        <v>16576.66</v>
      </c>
      <c r="U782" s="728">
        <v>41257</v>
      </c>
      <c r="V782" s="727">
        <v>7596.47</v>
      </c>
      <c r="X782" s="728">
        <v>41257</v>
      </c>
      <c r="Y782" s="727">
        <v>15908.09</v>
      </c>
      <c r="AA782" s="728">
        <v>41276</v>
      </c>
      <c r="AB782" s="727">
        <v>3733.93</v>
      </c>
      <c r="AD782" s="728">
        <v>41222</v>
      </c>
      <c r="AE782" s="727">
        <v>8757.6</v>
      </c>
      <c r="AS782" s="728">
        <v>41675</v>
      </c>
      <c r="AT782" s="727">
        <v>1257.92</v>
      </c>
      <c r="AV782" s="728">
        <v>41669</v>
      </c>
      <c r="AW782" s="727">
        <v>94.47</v>
      </c>
      <c r="BL782" s="728"/>
      <c r="BM782" s="728"/>
      <c r="BN782" s="728"/>
      <c r="BO782" s="728"/>
      <c r="BP782" s="728"/>
      <c r="BS782" s="728"/>
      <c r="BV782" s="728"/>
      <c r="BY782" s="728"/>
      <c r="CB782" s="728"/>
      <c r="CE782" s="728"/>
      <c r="CH782" s="728"/>
      <c r="CK782" s="728"/>
      <c r="CO782" s="728"/>
      <c r="CV782" s="728"/>
      <c r="CY782" s="728"/>
      <c r="DB782" s="728"/>
      <c r="DE782" s="728"/>
      <c r="DH782" s="728"/>
      <c r="DK782" s="728"/>
      <c r="DN782" s="728"/>
      <c r="DQ782" s="728"/>
      <c r="DT782" s="728"/>
      <c r="DW782" s="728"/>
      <c r="DZ782" s="728"/>
      <c r="EC782" s="728"/>
      <c r="EF782" s="728"/>
      <c r="EI782" s="728"/>
    </row>
    <row r="783" spans="5:139">
      <c r="E783" s="728">
        <v>41669</v>
      </c>
      <c r="F783" s="727">
        <v>3.1760000000000002</v>
      </c>
      <c r="H783" s="728">
        <v>41669</v>
      </c>
      <c r="I783" s="727">
        <v>3.923</v>
      </c>
      <c r="K783" s="728">
        <v>41673</v>
      </c>
      <c r="L783" s="727">
        <v>4.67</v>
      </c>
      <c r="O783" s="728">
        <v>41627</v>
      </c>
      <c r="P783" s="727">
        <v>2378.23</v>
      </c>
      <c r="R783" s="728">
        <v>41638</v>
      </c>
      <c r="S783" s="727">
        <v>16504.29</v>
      </c>
      <c r="U783" s="728">
        <v>41256</v>
      </c>
      <c r="V783" s="727">
        <v>7581.98</v>
      </c>
      <c r="X783" s="728">
        <v>41256</v>
      </c>
      <c r="Y783" s="727">
        <v>15866.29</v>
      </c>
      <c r="AA783" s="728">
        <v>41274</v>
      </c>
      <c r="AB783" s="727">
        <v>3641.07</v>
      </c>
      <c r="AD783" s="728">
        <v>41221</v>
      </c>
      <c r="AE783" s="727">
        <v>8837.15</v>
      </c>
      <c r="AS783" s="728">
        <v>41674</v>
      </c>
      <c r="AT783" s="727">
        <v>1254.6500000000001</v>
      </c>
      <c r="AV783" s="728">
        <v>41668</v>
      </c>
      <c r="AW783" s="727">
        <v>94.81</v>
      </c>
      <c r="BL783" s="728"/>
      <c r="BM783" s="728"/>
      <c r="BN783" s="728"/>
      <c r="BO783" s="728"/>
      <c r="BP783" s="728"/>
      <c r="BS783" s="728"/>
      <c r="BV783" s="728"/>
      <c r="BY783" s="728"/>
      <c r="CB783" s="728"/>
      <c r="CE783" s="728"/>
      <c r="CH783" s="728"/>
      <c r="CK783" s="728"/>
      <c r="CO783" s="728"/>
      <c r="CV783" s="728"/>
      <c r="CY783" s="728"/>
      <c r="DB783" s="728"/>
      <c r="DE783" s="728"/>
      <c r="DH783" s="728"/>
      <c r="DK783" s="728"/>
      <c r="DN783" s="728"/>
      <c r="DQ783" s="728"/>
      <c r="DT783" s="728"/>
      <c r="DW783" s="728"/>
      <c r="DZ783" s="728"/>
      <c r="EC783" s="728"/>
      <c r="EF783" s="728"/>
      <c r="EI783" s="728"/>
    </row>
    <row r="784" spans="5:139">
      <c r="E784" s="728">
        <v>41668</v>
      </c>
      <c r="F784" s="727">
        <v>3.1850000000000001</v>
      </c>
      <c r="H784" s="728">
        <v>41668</v>
      </c>
      <c r="I784" s="727">
        <v>3.8319999999999999</v>
      </c>
      <c r="K784" s="728">
        <v>41670</v>
      </c>
      <c r="L784" s="727">
        <v>4.7359999999999998</v>
      </c>
      <c r="O784" s="728">
        <v>41626</v>
      </c>
      <c r="P784" s="727">
        <v>2398.4899999999998</v>
      </c>
      <c r="R784" s="728">
        <v>41635</v>
      </c>
      <c r="S784" s="727">
        <v>16478.41</v>
      </c>
      <c r="U784" s="728">
        <v>41255</v>
      </c>
      <c r="V784" s="727">
        <v>7614.79</v>
      </c>
      <c r="X784" s="728">
        <v>41255</v>
      </c>
      <c r="Y784" s="727">
        <v>15764.98</v>
      </c>
      <c r="AA784" s="728">
        <v>41271</v>
      </c>
      <c r="AB784" s="727">
        <v>3620.25</v>
      </c>
      <c r="AD784" s="728">
        <v>41220</v>
      </c>
      <c r="AE784" s="727">
        <v>8972.89</v>
      </c>
      <c r="AS784" s="728">
        <v>41673</v>
      </c>
      <c r="AT784" s="727">
        <v>1257.6500000000001</v>
      </c>
      <c r="AV784" s="728">
        <v>41667</v>
      </c>
      <c r="AW784" s="727">
        <v>95.02</v>
      </c>
      <c r="BL784" s="728"/>
      <c r="BM784" s="728"/>
      <c r="BN784" s="728"/>
      <c r="BO784" s="728"/>
      <c r="BP784" s="728"/>
      <c r="BS784" s="728"/>
      <c r="BV784" s="728"/>
      <c r="BY784" s="728"/>
      <c r="CB784" s="728"/>
      <c r="CE784" s="728"/>
      <c r="CH784" s="728"/>
      <c r="CK784" s="728"/>
      <c r="CO784" s="728"/>
      <c r="CV784" s="728"/>
      <c r="CY784" s="728"/>
      <c r="DB784" s="728"/>
      <c r="DE784" s="728"/>
      <c r="DH784" s="728"/>
      <c r="DK784" s="728"/>
      <c r="DN784" s="728"/>
      <c r="DQ784" s="728"/>
      <c r="DT784" s="728"/>
      <c r="DW784" s="728"/>
      <c r="DZ784" s="728"/>
      <c r="EC784" s="728"/>
      <c r="EF784" s="728"/>
      <c r="EI784" s="728"/>
    </row>
    <row r="785" spans="5:139">
      <c r="E785" s="728">
        <v>41667</v>
      </c>
      <c r="F785" s="727">
        <v>3.0950000000000002</v>
      </c>
      <c r="H785" s="728">
        <v>41667</v>
      </c>
      <c r="I785" s="727">
        <v>3.7050000000000001</v>
      </c>
      <c r="K785" s="728">
        <v>41669</v>
      </c>
      <c r="L785" s="727">
        <v>4.6219999999999999</v>
      </c>
      <c r="O785" s="728">
        <v>41625</v>
      </c>
      <c r="P785" s="727">
        <v>2392.2600000000002</v>
      </c>
      <c r="R785" s="728">
        <v>41634</v>
      </c>
      <c r="S785" s="727">
        <v>16479.88</v>
      </c>
      <c r="U785" s="728">
        <v>41254</v>
      </c>
      <c r="V785" s="727">
        <v>7589.75</v>
      </c>
      <c r="X785" s="728">
        <v>41254</v>
      </c>
      <c r="Y785" s="727">
        <v>15585.61</v>
      </c>
      <c r="AA785" s="728">
        <v>41270</v>
      </c>
      <c r="AB785" s="727">
        <v>3674.26</v>
      </c>
      <c r="AD785" s="728">
        <v>41219</v>
      </c>
      <c r="AE785" s="727">
        <v>8975.15</v>
      </c>
      <c r="AS785" s="728">
        <v>41670</v>
      </c>
      <c r="AT785" s="727">
        <v>1244.55</v>
      </c>
      <c r="AV785" s="728">
        <v>41666</v>
      </c>
      <c r="AW785" s="727">
        <v>94.62</v>
      </c>
      <c r="BL785" s="728"/>
      <c r="BM785" s="728"/>
      <c r="BN785" s="728"/>
      <c r="BO785" s="728"/>
      <c r="BP785" s="728"/>
      <c r="BS785" s="728"/>
      <c r="BV785" s="728"/>
      <c r="BY785" s="728"/>
      <c r="CB785" s="728"/>
      <c r="CE785" s="728"/>
      <c r="CH785" s="728"/>
      <c r="CK785" s="728"/>
      <c r="CO785" s="728"/>
      <c r="CV785" s="728"/>
      <c r="CY785" s="728"/>
      <c r="DB785" s="728"/>
      <c r="DE785" s="728"/>
      <c r="DH785" s="728"/>
      <c r="DK785" s="728"/>
      <c r="DN785" s="728"/>
      <c r="DQ785" s="728"/>
      <c r="DT785" s="728"/>
      <c r="DW785" s="728"/>
      <c r="DZ785" s="728"/>
      <c r="EC785" s="728"/>
      <c r="EF785" s="728"/>
      <c r="EI785" s="728"/>
    </row>
    <row r="786" spans="5:139">
      <c r="E786" s="728">
        <v>41666</v>
      </c>
      <c r="F786" s="727">
        <v>3.052</v>
      </c>
      <c r="H786" s="728">
        <v>41666</v>
      </c>
      <c r="I786" s="727">
        <v>3.7359999999999998</v>
      </c>
      <c r="K786" s="728">
        <v>41668</v>
      </c>
      <c r="L786" s="727">
        <v>4.5549999999999997</v>
      </c>
      <c r="O786" s="728">
        <v>41624</v>
      </c>
      <c r="P786" s="727">
        <v>2433.4699999999998</v>
      </c>
      <c r="R786" s="728">
        <v>41632</v>
      </c>
      <c r="S786" s="727">
        <v>16357.55</v>
      </c>
      <c r="U786" s="728">
        <v>41253</v>
      </c>
      <c r="V786" s="727">
        <v>7530.92</v>
      </c>
      <c r="X786" s="728">
        <v>41253</v>
      </c>
      <c r="Y786" s="727">
        <v>15354.01</v>
      </c>
      <c r="AA786" s="728">
        <v>41267</v>
      </c>
      <c r="AB786" s="727">
        <v>3652.61</v>
      </c>
      <c r="AD786" s="728">
        <v>41218</v>
      </c>
      <c r="AE786" s="727">
        <v>9007.44</v>
      </c>
      <c r="AS786" s="728">
        <v>41669</v>
      </c>
      <c r="AT786" s="727">
        <v>1243.78</v>
      </c>
      <c r="AV786" s="728">
        <v>41663</v>
      </c>
      <c r="AW786" s="727">
        <v>94.86</v>
      </c>
      <c r="BL786" s="728"/>
      <c r="BM786" s="728"/>
      <c r="BN786" s="728"/>
      <c r="BO786" s="728"/>
      <c r="BP786" s="728"/>
      <c r="BS786" s="728"/>
      <c r="BV786" s="728"/>
      <c r="BY786" s="728"/>
      <c r="CB786" s="728"/>
      <c r="CE786" s="728"/>
      <c r="CH786" s="728"/>
      <c r="CK786" s="728"/>
      <c r="CO786" s="728"/>
      <c r="CV786" s="728"/>
      <c r="CY786" s="728"/>
      <c r="DB786" s="728"/>
      <c r="DE786" s="728"/>
      <c r="DH786" s="728"/>
      <c r="DK786" s="728"/>
      <c r="DN786" s="728"/>
      <c r="DQ786" s="728"/>
      <c r="DT786" s="728"/>
      <c r="DW786" s="728"/>
      <c r="DZ786" s="728"/>
      <c r="EC786" s="728"/>
      <c r="EF786" s="728"/>
      <c r="EI786" s="728"/>
    </row>
    <row r="787" spans="5:139">
      <c r="E787" s="728">
        <v>41663</v>
      </c>
      <c r="F787" s="727">
        <v>3.01</v>
      </c>
      <c r="H787" s="728">
        <v>41663</v>
      </c>
      <c r="I787" s="727">
        <v>3.681</v>
      </c>
      <c r="K787" s="728">
        <v>41667</v>
      </c>
      <c r="L787" s="727">
        <v>4.4279999999999999</v>
      </c>
      <c r="O787" s="728">
        <v>41621</v>
      </c>
      <c r="P787" s="727">
        <v>2429.67</v>
      </c>
      <c r="R787" s="728">
        <v>41631</v>
      </c>
      <c r="S787" s="727">
        <v>16294.61</v>
      </c>
      <c r="U787" s="728">
        <v>41250</v>
      </c>
      <c r="V787" s="727">
        <v>7517.8</v>
      </c>
      <c r="X787" s="728">
        <v>41250</v>
      </c>
      <c r="Y787" s="727">
        <v>15699.22</v>
      </c>
      <c r="AA787" s="728">
        <v>41264</v>
      </c>
      <c r="AB787" s="727">
        <v>3661.4</v>
      </c>
      <c r="AD787" s="728">
        <v>41215</v>
      </c>
      <c r="AE787" s="727">
        <v>9051.2199999999993</v>
      </c>
      <c r="AS787" s="728">
        <v>41668</v>
      </c>
      <c r="AT787" s="727">
        <v>1267.3399999999999</v>
      </c>
      <c r="AV787" s="728">
        <v>41662</v>
      </c>
      <c r="AW787" s="727">
        <v>94.37</v>
      </c>
      <c r="BL787" s="728"/>
      <c r="BM787" s="728"/>
      <c r="BN787" s="728"/>
      <c r="BO787" s="728"/>
      <c r="BP787" s="728"/>
      <c r="BS787" s="728"/>
      <c r="BV787" s="728"/>
      <c r="BY787" s="728"/>
      <c r="CB787" s="728"/>
      <c r="CE787" s="728"/>
      <c r="CH787" s="728"/>
      <c r="CK787" s="728"/>
      <c r="CO787" s="728"/>
      <c r="CV787" s="728"/>
      <c r="CY787" s="728"/>
      <c r="DB787" s="728"/>
      <c r="DE787" s="728"/>
      <c r="DH787" s="728"/>
      <c r="DK787" s="728"/>
      <c r="DN787" s="728"/>
      <c r="DQ787" s="728"/>
      <c r="DT787" s="728"/>
      <c r="DW787" s="728"/>
      <c r="DZ787" s="728"/>
      <c r="EC787" s="728"/>
      <c r="EF787" s="728"/>
      <c r="EI787" s="728"/>
    </row>
    <row r="788" spans="5:139">
      <c r="E788" s="728">
        <v>41662</v>
      </c>
      <c r="F788" s="727">
        <v>2.9830000000000001</v>
      </c>
      <c r="H788" s="728">
        <v>41662</v>
      </c>
      <c r="I788" s="727">
        <v>3.5939999999999999</v>
      </c>
      <c r="K788" s="728">
        <v>41666</v>
      </c>
      <c r="L788" s="727">
        <v>4.4850000000000003</v>
      </c>
      <c r="O788" s="728">
        <v>41620</v>
      </c>
      <c r="P788" s="727">
        <v>2440.61</v>
      </c>
      <c r="R788" s="728">
        <v>41628</v>
      </c>
      <c r="S788" s="727">
        <v>16221.14</v>
      </c>
      <c r="U788" s="728">
        <v>41249</v>
      </c>
      <c r="V788" s="727">
        <v>7534.54</v>
      </c>
      <c r="X788" s="728">
        <v>41249</v>
      </c>
      <c r="Y788" s="727">
        <v>15835.22</v>
      </c>
      <c r="AA788" s="728">
        <v>41263</v>
      </c>
      <c r="AB788" s="727">
        <v>3666.73</v>
      </c>
      <c r="AD788" s="728">
        <v>41214</v>
      </c>
      <c r="AE788" s="727">
        <v>8946.8700000000008</v>
      </c>
      <c r="AS788" s="728">
        <v>41667</v>
      </c>
      <c r="AT788" s="727">
        <v>1256.83</v>
      </c>
      <c r="AV788" s="728">
        <v>41661</v>
      </c>
      <c r="AW788" s="727">
        <v>94.82</v>
      </c>
      <c r="BL788" s="728"/>
      <c r="BM788" s="728"/>
      <c r="BN788" s="728"/>
      <c r="BO788" s="728"/>
      <c r="BP788" s="728"/>
      <c r="BS788" s="728"/>
      <c r="BV788" s="728"/>
      <c r="BY788" s="728"/>
      <c r="CB788" s="728"/>
      <c r="CE788" s="728"/>
      <c r="CH788" s="728"/>
      <c r="CK788" s="728"/>
      <c r="CO788" s="728"/>
      <c r="CV788" s="728"/>
      <c r="CY788" s="728"/>
      <c r="DB788" s="728"/>
      <c r="DE788" s="728"/>
      <c r="DH788" s="728"/>
      <c r="DK788" s="728"/>
      <c r="DN788" s="728"/>
      <c r="DQ788" s="728"/>
      <c r="DT788" s="728"/>
      <c r="DW788" s="728"/>
      <c r="DZ788" s="728"/>
      <c r="EC788" s="728"/>
      <c r="EF788" s="728"/>
      <c r="EI788" s="728"/>
    </row>
    <row r="789" spans="5:139">
      <c r="E789" s="728">
        <v>41661</v>
      </c>
      <c r="F789" s="727">
        <v>2.9769999999999999</v>
      </c>
      <c r="H789" s="728">
        <v>41661</v>
      </c>
      <c r="I789" s="727">
        <v>3.5960000000000001</v>
      </c>
      <c r="K789" s="728">
        <v>41663</v>
      </c>
      <c r="L789" s="727">
        <v>4.4180000000000001</v>
      </c>
      <c r="O789" s="728">
        <v>41619</v>
      </c>
      <c r="P789" s="727">
        <v>2470.1999999999998</v>
      </c>
      <c r="R789" s="728">
        <v>41627</v>
      </c>
      <c r="S789" s="727">
        <v>16179.08</v>
      </c>
      <c r="U789" s="728">
        <v>41248</v>
      </c>
      <c r="V789" s="727">
        <v>7454.55</v>
      </c>
      <c r="X789" s="728">
        <v>41248</v>
      </c>
      <c r="Y789" s="727">
        <v>15954.43</v>
      </c>
      <c r="AA789" s="728">
        <v>41262</v>
      </c>
      <c r="AB789" s="727">
        <v>3664.59</v>
      </c>
      <c r="AD789" s="728">
        <v>41213</v>
      </c>
      <c r="AE789" s="727">
        <v>8928.2900000000009</v>
      </c>
      <c r="AS789" s="728">
        <v>41666</v>
      </c>
      <c r="AT789" s="727">
        <v>1257.1099999999999</v>
      </c>
      <c r="AV789" s="728">
        <v>41660</v>
      </c>
      <c r="AW789" s="727">
        <v>94.15</v>
      </c>
      <c r="BL789" s="728"/>
      <c r="BM789" s="728"/>
      <c r="BN789" s="728"/>
      <c r="BO789" s="728"/>
      <c r="BP789" s="728"/>
      <c r="BS789" s="728"/>
      <c r="BV789" s="728"/>
      <c r="BY789" s="728"/>
      <c r="CB789" s="728"/>
      <c r="CE789" s="728"/>
      <c r="CH789" s="728"/>
      <c r="CK789" s="728"/>
      <c r="CO789" s="728"/>
      <c r="CV789" s="728"/>
      <c r="CY789" s="728"/>
      <c r="DB789" s="728"/>
      <c r="DE789" s="728"/>
      <c r="DH789" s="728"/>
      <c r="DK789" s="728"/>
      <c r="DN789" s="728"/>
      <c r="DQ789" s="728"/>
      <c r="DT789" s="728"/>
      <c r="DW789" s="728"/>
      <c r="DZ789" s="728"/>
      <c r="EC789" s="728"/>
      <c r="EF789" s="728"/>
      <c r="EI789" s="728"/>
    </row>
    <row r="790" spans="5:139">
      <c r="E790" s="728">
        <v>41660</v>
      </c>
      <c r="F790" s="727">
        <v>2.9699999999999998</v>
      </c>
      <c r="H790" s="728">
        <v>41660</v>
      </c>
      <c r="I790" s="727">
        <v>3.6029999999999998</v>
      </c>
      <c r="K790" s="728">
        <v>41662</v>
      </c>
      <c r="L790" s="727">
        <v>4.3499999999999996</v>
      </c>
      <c r="O790" s="728">
        <v>41618</v>
      </c>
      <c r="P790" s="727">
        <v>2474.62</v>
      </c>
      <c r="R790" s="728">
        <v>41626</v>
      </c>
      <c r="S790" s="727">
        <v>16167.97</v>
      </c>
      <c r="U790" s="728">
        <v>41247</v>
      </c>
      <c r="V790" s="727">
        <v>7435.12</v>
      </c>
      <c r="X790" s="728">
        <v>41247</v>
      </c>
      <c r="Y790" s="727">
        <v>16041.54</v>
      </c>
      <c r="AA790" s="728">
        <v>41261</v>
      </c>
      <c r="AB790" s="727">
        <v>3648.63</v>
      </c>
      <c r="AD790" s="728">
        <v>41212</v>
      </c>
      <c r="AE790" s="727">
        <v>8841.98</v>
      </c>
      <c r="AS790" s="728">
        <v>41663</v>
      </c>
      <c r="AT790" s="727">
        <v>1270.06</v>
      </c>
      <c r="AV790" s="728">
        <v>41659</v>
      </c>
      <c r="AW790" s="727">
        <v>93.93</v>
      </c>
      <c r="BL790" s="728"/>
      <c r="BM790" s="728"/>
      <c r="BN790" s="728"/>
      <c r="BO790" s="728"/>
      <c r="BP790" s="728"/>
      <c r="BS790" s="728"/>
      <c r="BV790" s="728"/>
      <c r="BY790" s="728"/>
      <c r="CB790" s="728"/>
      <c r="CE790" s="728"/>
      <c r="CH790" s="728"/>
      <c r="CK790" s="728"/>
      <c r="CO790" s="728"/>
      <c r="CV790" s="728"/>
      <c r="CY790" s="728"/>
      <c r="DB790" s="728"/>
      <c r="DE790" s="728"/>
      <c r="DH790" s="728"/>
      <c r="DK790" s="728"/>
      <c r="DN790" s="728"/>
      <c r="DQ790" s="728"/>
      <c r="DT790" s="728"/>
      <c r="DW790" s="728"/>
      <c r="DZ790" s="728"/>
      <c r="EC790" s="728"/>
      <c r="EF790" s="728"/>
      <c r="EI790" s="728"/>
    </row>
    <row r="791" spans="5:139">
      <c r="E791" s="728">
        <v>41659</v>
      </c>
      <c r="F791" s="727">
        <v>2.9470000000000001</v>
      </c>
      <c r="H791" s="728">
        <v>41659</v>
      </c>
      <c r="I791" s="727">
        <v>3.577</v>
      </c>
      <c r="K791" s="728">
        <v>41661</v>
      </c>
      <c r="L791" s="727">
        <v>4.3629999999999995</v>
      </c>
      <c r="O791" s="728">
        <v>41617</v>
      </c>
      <c r="P791" s="727">
        <v>2478.77</v>
      </c>
      <c r="R791" s="728">
        <v>41625</v>
      </c>
      <c r="S791" s="727">
        <v>15875.26</v>
      </c>
      <c r="U791" s="728">
        <v>41246</v>
      </c>
      <c r="V791" s="727">
        <v>7435.21</v>
      </c>
      <c r="X791" s="728">
        <v>41246</v>
      </c>
      <c r="Y791" s="727">
        <v>15876.06</v>
      </c>
      <c r="AA791" s="728">
        <v>41260</v>
      </c>
      <c r="AB791" s="727">
        <v>3638.1</v>
      </c>
      <c r="AD791" s="728">
        <v>41211</v>
      </c>
      <c r="AE791" s="727">
        <v>8929.34</v>
      </c>
      <c r="AS791" s="728">
        <v>41662</v>
      </c>
      <c r="AT791" s="727">
        <v>1264.1300000000001</v>
      </c>
      <c r="AV791" s="728">
        <v>41656</v>
      </c>
      <c r="AW791" s="727">
        <v>93.9</v>
      </c>
      <c r="BL791" s="728"/>
      <c r="BM791" s="728"/>
      <c r="BN791" s="728"/>
      <c r="BO791" s="728"/>
      <c r="BP791" s="728"/>
      <c r="BS791" s="728"/>
      <c r="BV791" s="728"/>
      <c r="BY791" s="728"/>
      <c r="CB791" s="728"/>
      <c r="CE791" s="728"/>
      <c r="CH791" s="728"/>
      <c r="CK791" s="728"/>
      <c r="CO791" s="728"/>
      <c r="CV791" s="728"/>
      <c r="CY791" s="728"/>
      <c r="DB791" s="728"/>
      <c r="DE791" s="728"/>
      <c r="DH791" s="728"/>
      <c r="DK791" s="728"/>
      <c r="DN791" s="728"/>
      <c r="DQ791" s="728"/>
      <c r="DT791" s="728"/>
      <c r="DW791" s="728"/>
      <c r="DZ791" s="728"/>
      <c r="EC791" s="728"/>
      <c r="EF791" s="728"/>
      <c r="EI791" s="728"/>
    </row>
    <row r="792" spans="5:139">
      <c r="E792" s="728">
        <v>41656</v>
      </c>
      <c r="F792" s="727">
        <v>2.94</v>
      </c>
      <c r="H792" s="728">
        <v>41656</v>
      </c>
      <c r="I792" s="727">
        <v>3.5720000000000001</v>
      </c>
      <c r="K792" s="728">
        <v>41660</v>
      </c>
      <c r="L792" s="727">
        <v>4.3680000000000003</v>
      </c>
      <c r="O792" s="728">
        <v>41614</v>
      </c>
      <c r="P792" s="727">
        <v>2479.16</v>
      </c>
      <c r="R792" s="728">
        <v>41624</v>
      </c>
      <c r="S792" s="727">
        <v>15884.57</v>
      </c>
      <c r="U792" s="728">
        <v>41243</v>
      </c>
      <c r="V792" s="727">
        <v>7405.5</v>
      </c>
      <c r="X792" s="728">
        <v>41243</v>
      </c>
      <c r="Y792" s="727">
        <v>15808.24</v>
      </c>
      <c r="AA792" s="728">
        <v>41257</v>
      </c>
      <c r="AB792" s="727">
        <v>3643.28</v>
      </c>
      <c r="AD792" s="728">
        <v>41208</v>
      </c>
      <c r="AE792" s="727">
        <v>8933.06</v>
      </c>
      <c r="AS792" s="728">
        <v>41661</v>
      </c>
      <c r="AT792" s="727">
        <v>1237.1500000000001</v>
      </c>
      <c r="AV792" s="728">
        <v>41655</v>
      </c>
      <c r="AW792" s="727">
        <v>93.66</v>
      </c>
      <c r="BL792" s="728"/>
      <c r="BM792" s="728"/>
      <c r="BN792" s="728"/>
      <c r="BO792" s="728"/>
      <c r="BP792" s="728"/>
      <c r="BS792" s="728"/>
      <c r="BV792" s="728"/>
      <c r="BY792" s="728"/>
      <c r="CB792" s="728"/>
      <c r="CE792" s="728"/>
      <c r="CH792" s="728"/>
      <c r="CK792" s="728"/>
      <c r="CO792" s="728"/>
      <c r="CV792" s="728"/>
      <c r="CY792" s="728"/>
      <c r="DB792" s="728"/>
      <c r="DE792" s="728"/>
      <c r="DH792" s="728"/>
      <c r="DK792" s="728"/>
      <c r="DN792" s="728"/>
      <c r="DQ792" s="728"/>
      <c r="DT792" s="728"/>
      <c r="DW792" s="728"/>
      <c r="DZ792" s="728"/>
      <c r="EC792" s="728"/>
      <c r="EF792" s="728"/>
      <c r="EI792" s="728"/>
    </row>
    <row r="793" spans="5:139">
      <c r="E793" s="728">
        <v>41655</v>
      </c>
      <c r="F793" s="727">
        <v>2.9489999999999998</v>
      </c>
      <c r="H793" s="728">
        <v>41655</v>
      </c>
      <c r="I793" s="727">
        <v>3.577</v>
      </c>
      <c r="K793" s="728">
        <v>41659</v>
      </c>
      <c r="L793" s="727">
        <v>4.3319999999999999</v>
      </c>
      <c r="O793" s="728">
        <v>41613</v>
      </c>
      <c r="P793" s="727">
        <v>2478.1</v>
      </c>
      <c r="R793" s="728">
        <v>41621</v>
      </c>
      <c r="S793" s="727">
        <v>15755.36</v>
      </c>
      <c r="U793" s="728">
        <v>41242</v>
      </c>
      <c r="V793" s="727">
        <v>7400.96</v>
      </c>
      <c r="X793" s="728">
        <v>41242</v>
      </c>
      <c r="Y793" s="727">
        <v>15887.99</v>
      </c>
      <c r="AA793" s="728">
        <v>41256</v>
      </c>
      <c r="AB793" s="727">
        <v>3643.13</v>
      </c>
      <c r="AD793" s="728">
        <v>41207</v>
      </c>
      <c r="AE793" s="727">
        <v>9055.2000000000007</v>
      </c>
      <c r="AS793" s="728">
        <v>41660</v>
      </c>
      <c r="AT793" s="727">
        <v>1241.4100000000001</v>
      </c>
      <c r="AV793" s="728">
        <v>41654</v>
      </c>
      <c r="AW793" s="727">
        <v>93.98</v>
      </c>
      <c r="BL793" s="728"/>
      <c r="BM793" s="728"/>
      <c r="BN793" s="728"/>
      <c r="BO793" s="728"/>
      <c r="BP793" s="728"/>
      <c r="BS793" s="728"/>
      <c r="BV793" s="728"/>
      <c r="BY793" s="728"/>
      <c r="CB793" s="728"/>
      <c r="CE793" s="728"/>
      <c r="CH793" s="728"/>
      <c r="CK793" s="728"/>
      <c r="CO793" s="728"/>
      <c r="CV793" s="728"/>
      <c r="CY793" s="728"/>
      <c r="DB793" s="728"/>
      <c r="DE793" s="728"/>
      <c r="DH793" s="728"/>
      <c r="DK793" s="728"/>
      <c r="DN793" s="728"/>
      <c r="DQ793" s="728"/>
      <c r="DT793" s="728"/>
      <c r="DW793" s="728"/>
      <c r="DZ793" s="728"/>
      <c r="EC793" s="728"/>
      <c r="EF793" s="728"/>
      <c r="EI793" s="728"/>
    </row>
    <row r="794" spans="5:139">
      <c r="E794" s="728">
        <v>41654</v>
      </c>
      <c r="F794" s="727">
        <v>2.9529999999999998</v>
      </c>
      <c r="H794" s="728">
        <v>41654</v>
      </c>
      <c r="I794" s="727">
        <v>3.5880000000000001</v>
      </c>
      <c r="K794" s="728">
        <v>41656</v>
      </c>
      <c r="L794" s="727">
        <v>4.3360000000000003</v>
      </c>
      <c r="O794" s="728">
        <v>41612</v>
      </c>
      <c r="P794" s="727">
        <v>2497.7600000000002</v>
      </c>
      <c r="R794" s="728">
        <v>41620</v>
      </c>
      <c r="S794" s="727">
        <v>15739.43</v>
      </c>
      <c r="U794" s="728">
        <v>41241</v>
      </c>
      <c r="V794" s="727">
        <v>7343.41</v>
      </c>
      <c r="X794" s="728">
        <v>41241</v>
      </c>
      <c r="Y794" s="727">
        <v>15453.43</v>
      </c>
      <c r="AA794" s="728">
        <v>41255</v>
      </c>
      <c r="AB794" s="727">
        <v>3646.66</v>
      </c>
      <c r="AD794" s="728">
        <v>41206</v>
      </c>
      <c r="AE794" s="727">
        <v>8954.2999999999993</v>
      </c>
      <c r="AS794" s="728">
        <v>41659</v>
      </c>
      <c r="AT794" s="727">
        <v>1254.3499999999999</v>
      </c>
      <c r="AV794" s="728">
        <v>41653</v>
      </c>
      <c r="AW794" s="727">
        <v>93.23</v>
      </c>
      <c r="BL794" s="728"/>
      <c r="BM794" s="728"/>
      <c r="BN794" s="728"/>
      <c r="BO794" s="728"/>
      <c r="BP794" s="728"/>
      <c r="BS794" s="728"/>
      <c r="BV794" s="728"/>
      <c r="BY794" s="728"/>
      <c r="CB794" s="728"/>
      <c r="CE794" s="728"/>
      <c r="CH794" s="728"/>
      <c r="CK794" s="728"/>
      <c r="CO794" s="728"/>
      <c r="CV794" s="728"/>
      <c r="CY794" s="728"/>
      <c r="DB794" s="728"/>
      <c r="DE794" s="728"/>
      <c r="DH794" s="728"/>
      <c r="DK794" s="728"/>
      <c r="DN794" s="728"/>
      <c r="DQ794" s="728"/>
      <c r="DT794" s="728"/>
      <c r="DW794" s="728"/>
      <c r="DZ794" s="728"/>
      <c r="EC794" s="728"/>
      <c r="EF794" s="728"/>
      <c r="EI794" s="728"/>
    </row>
    <row r="795" spans="5:139">
      <c r="E795" s="728">
        <v>41653</v>
      </c>
      <c r="F795" s="727">
        <v>2.9489999999999998</v>
      </c>
      <c r="H795" s="728">
        <v>41653</v>
      </c>
      <c r="I795" s="727">
        <v>3.6029999999999998</v>
      </c>
      <c r="K795" s="728">
        <v>41655</v>
      </c>
      <c r="L795" s="727">
        <v>4.3629999999999995</v>
      </c>
      <c r="O795" s="728">
        <v>41611</v>
      </c>
      <c r="P795" s="727">
        <v>2507.92</v>
      </c>
      <c r="R795" s="728">
        <v>41619</v>
      </c>
      <c r="S795" s="727">
        <v>15843.53</v>
      </c>
      <c r="U795" s="728">
        <v>41240</v>
      </c>
      <c r="V795" s="727">
        <v>7332.33</v>
      </c>
      <c r="X795" s="728">
        <v>41240</v>
      </c>
      <c r="Y795" s="727">
        <v>15479.81</v>
      </c>
      <c r="AA795" s="728">
        <v>41254</v>
      </c>
      <c r="AB795" s="727">
        <v>3646.15</v>
      </c>
      <c r="AD795" s="728">
        <v>41205</v>
      </c>
      <c r="AE795" s="727">
        <v>9014.25</v>
      </c>
      <c r="AS795" s="728">
        <v>41656</v>
      </c>
      <c r="AT795" s="727">
        <v>1254.05</v>
      </c>
      <c r="AV795" s="728">
        <v>41652</v>
      </c>
      <c r="AW795" s="727">
        <v>92.61</v>
      </c>
      <c r="BL795" s="728"/>
      <c r="BM795" s="728"/>
      <c r="BN795" s="728"/>
      <c r="BO795" s="728"/>
      <c r="BP795" s="728"/>
      <c r="BS795" s="728"/>
      <c r="BV795" s="728"/>
      <c r="BY795" s="728"/>
      <c r="CB795" s="728"/>
      <c r="CE795" s="728"/>
      <c r="CH795" s="728"/>
      <c r="CK795" s="728"/>
      <c r="CO795" s="728"/>
      <c r="CV795" s="728"/>
      <c r="CY795" s="728"/>
      <c r="DB795" s="728"/>
      <c r="DE795" s="728"/>
      <c r="DH795" s="728"/>
      <c r="DK795" s="728"/>
      <c r="DN795" s="728"/>
      <c r="DQ795" s="728"/>
      <c r="DT795" s="728"/>
      <c r="DW795" s="728"/>
      <c r="DZ795" s="728"/>
      <c r="EC795" s="728"/>
      <c r="EF795" s="728"/>
      <c r="EI795" s="728"/>
    </row>
    <row r="796" spans="5:139">
      <c r="E796" s="728">
        <v>41652</v>
      </c>
      <c r="F796" s="727">
        <v>2.9370000000000003</v>
      </c>
      <c r="H796" s="728">
        <v>41652</v>
      </c>
      <c r="I796" s="727">
        <v>3.5629999999999997</v>
      </c>
      <c r="K796" s="728">
        <v>41654</v>
      </c>
      <c r="L796" s="727">
        <v>4.3959999999999999</v>
      </c>
      <c r="O796" s="728">
        <v>41610</v>
      </c>
      <c r="P796" s="727">
        <v>2535.69</v>
      </c>
      <c r="R796" s="728">
        <v>41618</v>
      </c>
      <c r="S796" s="727">
        <v>15973.13</v>
      </c>
      <c r="U796" s="728">
        <v>41239</v>
      </c>
      <c r="V796" s="727">
        <v>7292.03</v>
      </c>
      <c r="X796" s="728">
        <v>41239</v>
      </c>
      <c r="Y796" s="727">
        <v>15520.14</v>
      </c>
      <c r="AA796" s="728">
        <v>41253</v>
      </c>
      <c r="AB796" s="727">
        <v>3612.1</v>
      </c>
      <c r="AD796" s="728">
        <v>41204</v>
      </c>
      <c r="AE796" s="727">
        <v>9010.7099999999991</v>
      </c>
      <c r="AS796" s="728">
        <v>41655</v>
      </c>
      <c r="AT796" s="727">
        <v>1242.3900000000001</v>
      </c>
      <c r="AV796" s="728">
        <v>41649</v>
      </c>
      <c r="AW796" s="727">
        <v>92.82</v>
      </c>
      <c r="BL796" s="728"/>
      <c r="BM796" s="728"/>
      <c r="BN796" s="728"/>
      <c r="BO796" s="728"/>
      <c r="BP796" s="728"/>
      <c r="BS796" s="728"/>
      <c r="BV796" s="728"/>
      <c r="BY796" s="728"/>
      <c r="CB796" s="728"/>
      <c r="CE796" s="728"/>
      <c r="CH796" s="728"/>
      <c r="CK796" s="728"/>
      <c r="CO796" s="728"/>
      <c r="CV796" s="728"/>
      <c r="CY796" s="728"/>
      <c r="DB796" s="728"/>
      <c r="DE796" s="728"/>
      <c r="DH796" s="728"/>
      <c r="DK796" s="728"/>
      <c r="DN796" s="728"/>
      <c r="DQ796" s="728"/>
      <c r="DT796" s="728"/>
      <c r="DW796" s="728"/>
      <c r="DZ796" s="728"/>
      <c r="EC796" s="728"/>
      <c r="EF796" s="728"/>
      <c r="EI796" s="728"/>
    </row>
    <row r="797" spans="5:139">
      <c r="E797" s="728">
        <v>41649</v>
      </c>
      <c r="F797" s="727">
        <v>2.9409999999999998</v>
      </c>
      <c r="H797" s="728">
        <v>41649</v>
      </c>
      <c r="I797" s="727">
        <v>3.6040000000000001</v>
      </c>
      <c r="K797" s="728">
        <v>41653</v>
      </c>
      <c r="L797" s="727">
        <v>4.3870000000000005</v>
      </c>
      <c r="O797" s="728">
        <v>41607</v>
      </c>
      <c r="P797" s="727">
        <v>2584.6799999999998</v>
      </c>
      <c r="R797" s="728">
        <v>41617</v>
      </c>
      <c r="S797" s="727">
        <v>16025.53</v>
      </c>
      <c r="U797" s="728">
        <v>41236</v>
      </c>
      <c r="V797" s="727">
        <v>7309.13</v>
      </c>
      <c r="X797" s="728">
        <v>41236</v>
      </c>
      <c r="Y797" s="727">
        <v>15635.89</v>
      </c>
      <c r="AA797" s="728">
        <v>41250</v>
      </c>
      <c r="AB797" s="727">
        <v>3605.61</v>
      </c>
      <c r="AD797" s="728">
        <v>41201</v>
      </c>
      <c r="AE797" s="727">
        <v>9002.68</v>
      </c>
      <c r="AS797" s="728">
        <v>41654</v>
      </c>
      <c r="AT797" s="727">
        <v>1241.8800000000001</v>
      </c>
      <c r="AV797" s="728">
        <v>41648</v>
      </c>
      <c r="AW797" s="727">
        <v>92.66</v>
      </c>
      <c r="BL797" s="728"/>
      <c r="BM797" s="728"/>
      <c r="BN797" s="728"/>
      <c r="BO797" s="728"/>
      <c r="BP797" s="728"/>
      <c r="BS797" s="728"/>
      <c r="BV797" s="728"/>
      <c r="BY797" s="728"/>
      <c r="CB797" s="728"/>
      <c r="CE797" s="728"/>
      <c r="CH797" s="728"/>
      <c r="CK797" s="728"/>
      <c r="CO797" s="728"/>
      <c r="CV797" s="728"/>
      <c r="CY797" s="728"/>
      <c r="DB797" s="728"/>
      <c r="DE797" s="728"/>
      <c r="DH797" s="728"/>
      <c r="DK797" s="728"/>
      <c r="DN797" s="728"/>
      <c r="DQ797" s="728"/>
      <c r="DT797" s="728"/>
      <c r="DW797" s="728"/>
      <c r="DZ797" s="728"/>
      <c r="EC797" s="728"/>
      <c r="EF797" s="728"/>
      <c r="EI797" s="728"/>
    </row>
    <row r="798" spans="5:139">
      <c r="E798" s="728">
        <v>41648</v>
      </c>
      <c r="F798" s="727">
        <v>2.9529999999999998</v>
      </c>
      <c r="H798" s="728">
        <v>41648</v>
      </c>
      <c r="I798" s="727">
        <v>3.6840000000000002</v>
      </c>
      <c r="K798" s="728">
        <v>41652</v>
      </c>
      <c r="L798" s="727">
        <v>4.3629999999999995</v>
      </c>
      <c r="O798" s="728">
        <v>41606</v>
      </c>
      <c r="P798" s="727">
        <v>2572.7199999999998</v>
      </c>
      <c r="R798" s="728">
        <v>41614</v>
      </c>
      <c r="S798" s="727">
        <v>16020.2</v>
      </c>
      <c r="U798" s="728">
        <v>41235</v>
      </c>
      <c r="V798" s="727">
        <v>7244.99</v>
      </c>
      <c r="X798" s="728">
        <v>41235</v>
      </c>
      <c r="Y798" s="727">
        <v>15553.62</v>
      </c>
      <c r="AA798" s="728">
        <v>41249</v>
      </c>
      <c r="AB798" s="727">
        <v>3601.65</v>
      </c>
      <c r="AD798" s="728">
        <v>41200</v>
      </c>
      <c r="AE798" s="727">
        <v>8982.86</v>
      </c>
      <c r="AS798" s="728">
        <v>41653</v>
      </c>
      <c r="AT798" s="727">
        <v>1245.19</v>
      </c>
      <c r="AV798" s="728">
        <v>41647</v>
      </c>
      <c r="AW798" s="727">
        <v>92.36</v>
      </c>
      <c r="BL798" s="728"/>
      <c r="BM798" s="728"/>
      <c r="BN798" s="728"/>
      <c r="BO798" s="728"/>
      <c r="BP798" s="728"/>
      <c r="BS798" s="728"/>
      <c r="BV798" s="728"/>
      <c r="BY798" s="728"/>
      <c r="CB798" s="728"/>
      <c r="CE798" s="728"/>
      <c r="CH798" s="728"/>
      <c r="CK798" s="728"/>
      <c r="CO798" s="728"/>
      <c r="CV798" s="728"/>
      <c r="CY798" s="728"/>
      <c r="DB798" s="728"/>
      <c r="DE798" s="728"/>
      <c r="DH798" s="728"/>
      <c r="DK798" s="728"/>
      <c r="DN798" s="728"/>
      <c r="DQ798" s="728"/>
      <c r="DT798" s="728"/>
      <c r="DW798" s="728"/>
      <c r="DZ798" s="728"/>
      <c r="EC798" s="728"/>
      <c r="EF798" s="728"/>
      <c r="EI798" s="728"/>
    </row>
    <row r="799" spans="5:139">
      <c r="E799" s="728">
        <v>41647</v>
      </c>
      <c r="F799" s="727">
        <v>2.984</v>
      </c>
      <c r="H799" s="728">
        <v>41647</v>
      </c>
      <c r="I799" s="727">
        <v>3.7050000000000001</v>
      </c>
      <c r="K799" s="728">
        <v>41649</v>
      </c>
      <c r="L799" s="727">
        <v>4.4240000000000004</v>
      </c>
      <c r="O799" s="728">
        <v>41605</v>
      </c>
      <c r="P799" s="727">
        <v>2590.3000000000002</v>
      </c>
      <c r="R799" s="728">
        <v>41613</v>
      </c>
      <c r="S799" s="727">
        <v>15821.51</v>
      </c>
      <c r="U799" s="728">
        <v>41234</v>
      </c>
      <c r="V799" s="727">
        <v>7184.71</v>
      </c>
      <c r="X799" s="728">
        <v>41234</v>
      </c>
      <c r="Y799" s="727">
        <v>15394.62</v>
      </c>
      <c r="AA799" s="728">
        <v>41248</v>
      </c>
      <c r="AB799" s="727">
        <v>3590.5</v>
      </c>
      <c r="AD799" s="728">
        <v>41199</v>
      </c>
      <c r="AE799" s="727">
        <v>8806.5499999999993</v>
      </c>
      <c r="AS799" s="728">
        <v>41652</v>
      </c>
      <c r="AT799" s="727">
        <v>1253.31</v>
      </c>
      <c r="AV799" s="728">
        <v>41646</v>
      </c>
      <c r="AW799" s="727">
        <v>92.49</v>
      </c>
      <c r="BL799" s="728"/>
      <c r="BM799" s="728"/>
      <c r="BN799" s="728"/>
      <c r="BO799" s="728"/>
      <c r="BP799" s="728"/>
      <c r="BS799" s="728"/>
      <c r="BV799" s="728"/>
      <c r="BY799" s="728"/>
      <c r="CB799" s="728"/>
      <c r="CE799" s="728"/>
      <c r="CH799" s="728"/>
      <c r="CK799" s="728"/>
      <c r="CO799" s="728"/>
      <c r="CV799" s="728"/>
      <c r="CY799" s="728"/>
      <c r="DB799" s="728"/>
      <c r="DE799" s="728"/>
      <c r="DH799" s="728"/>
      <c r="DK799" s="728"/>
      <c r="DN799" s="728"/>
      <c r="DQ799" s="728"/>
      <c r="DT799" s="728"/>
      <c r="DW799" s="728"/>
      <c r="DZ799" s="728"/>
      <c r="EC799" s="728"/>
      <c r="EF799" s="728"/>
      <c r="EI799" s="728"/>
    </row>
    <row r="800" spans="5:139">
      <c r="E800" s="728">
        <v>41646</v>
      </c>
      <c r="F800" s="727">
        <v>3.0470000000000002</v>
      </c>
      <c r="H800" s="728">
        <v>41646</v>
      </c>
      <c r="I800" s="727">
        <v>3.7359999999999998</v>
      </c>
      <c r="K800" s="728">
        <v>41648</v>
      </c>
      <c r="L800" s="727">
        <v>4.4870000000000001</v>
      </c>
      <c r="O800" s="728">
        <v>41604</v>
      </c>
      <c r="P800" s="727">
        <v>2573.4899999999998</v>
      </c>
      <c r="R800" s="728">
        <v>41612</v>
      </c>
      <c r="S800" s="727">
        <v>15889.77</v>
      </c>
      <c r="U800" s="728">
        <v>41233</v>
      </c>
      <c r="V800" s="727">
        <v>7172.99</v>
      </c>
      <c r="X800" s="728">
        <v>41233</v>
      </c>
      <c r="Y800" s="727">
        <v>15269.99</v>
      </c>
      <c r="AA800" s="728">
        <v>41247</v>
      </c>
      <c r="AB800" s="727">
        <v>3580.48</v>
      </c>
      <c r="AD800" s="728">
        <v>41198</v>
      </c>
      <c r="AE800" s="727">
        <v>8701.31</v>
      </c>
      <c r="AS800" s="728">
        <v>41649</v>
      </c>
      <c r="AT800" s="727">
        <v>1248.5</v>
      </c>
      <c r="AV800" s="728">
        <v>41645</v>
      </c>
      <c r="AW800" s="727">
        <v>93.24</v>
      </c>
      <c r="BL800" s="728"/>
      <c r="BM800" s="728"/>
      <c r="BN800" s="728"/>
      <c r="BO800" s="728"/>
      <c r="BP800" s="728"/>
      <c r="BS800" s="728"/>
      <c r="BV800" s="728"/>
      <c r="BY800" s="728"/>
      <c r="CB800" s="728"/>
      <c r="CE800" s="728"/>
      <c r="CH800" s="728"/>
      <c r="CK800" s="728"/>
      <c r="CO800" s="728"/>
      <c r="CV800" s="728"/>
      <c r="CY800" s="728"/>
      <c r="DB800" s="728"/>
      <c r="DE800" s="728"/>
      <c r="DH800" s="728"/>
      <c r="DK800" s="728"/>
      <c r="DN800" s="728"/>
      <c r="DQ800" s="728"/>
      <c r="DT800" s="728"/>
      <c r="DW800" s="728"/>
      <c r="DZ800" s="728"/>
      <c r="EC800" s="728"/>
      <c r="EF800" s="728"/>
      <c r="EI800" s="728"/>
    </row>
    <row r="801" spans="5:139">
      <c r="E801" s="728">
        <v>41645</v>
      </c>
      <c r="F801" s="727">
        <v>3.0590000000000002</v>
      </c>
      <c r="H801" s="728">
        <v>41645</v>
      </c>
      <c r="I801" s="727">
        <v>3.7320000000000002</v>
      </c>
      <c r="K801" s="728">
        <v>41647</v>
      </c>
      <c r="L801" s="727">
        <v>4.4740000000000002</v>
      </c>
      <c r="O801" s="728">
        <v>41603</v>
      </c>
      <c r="P801" s="727">
        <v>2615.2199999999998</v>
      </c>
      <c r="R801" s="728">
        <v>41611</v>
      </c>
      <c r="S801" s="727">
        <v>15914.62</v>
      </c>
      <c r="U801" s="728">
        <v>41232</v>
      </c>
      <c r="V801" s="727">
        <v>7123.84</v>
      </c>
      <c r="X801" s="728">
        <v>41232</v>
      </c>
      <c r="Y801" s="727">
        <v>15308.96</v>
      </c>
      <c r="AA801" s="728">
        <v>41246</v>
      </c>
      <c r="AB801" s="727">
        <v>3566.59</v>
      </c>
      <c r="AD801" s="728">
        <v>41197</v>
      </c>
      <c r="AE801" s="727">
        <v>8577.93</v>
      </c>
      <c r="AS801" s="728">
        <v>41648</v>
      </c>
      <c r="AT801" s="727">
        <v>1227.98</v>
      </c>
      <c r="AV801" s="728">
        <v>41642</v>
      </c>
      <c r="AW801" s="727">
        <v>92.42</v>
      </c>
      <c r="BL801" s="728"/>
      <c r="BM801" s="728"/>
      <c r="BN801" s="728"/>
      <c r="BO801" s="728"/>
      <c r="BP801" s="728"/>
      <c r="BS801" s="728"/>
      <c r="BV801" s="728"/>
      <c r="BY801" s="728"/>
      <c r="CB801" s="728"/>
      <c r="CE801" s="728"/>
      <c r="CH801" s="728"/>
      <c r="CK801" s="728"/>
      <c r="CO801" s="728"/>
      <c r="CV801" s="728"/>
      <c r="CY801" s="728"/>
      <c r="DB801" s="728"/>
      <c r="DE801" s="728"/>
      <c r="DH801" s="728"/>
      <c r="DK801" s="728"/>
      <c r="DN801" s="728"/>
      <c r="DQ801" s="728"/>
      <c r="DT801" s="728"/>
      <c r="DW801" s="728"/>
      <c r="DZ801" s="728"/>
      <c r="EC801" s="728"/>
      <c r="EF801" s="728"/>
      <c r="EI801" s="728"/>
    </row>
    <row r="802" spans="5:139">
      <c r="E802" s="728">
        <v>41642</v>
      </c>
      <c r="F802" s="727">
        <v>3.0590000000000002</v>
      </c>
      <c r="H802" s="728">
        <v>41642</v>
      </c>
      <c r="I802" s="727">
        <v>3.7320000000000002</v>
      </c>
      <c r="K802" s="728">
        <v>41646</v>
      </c>
      <c r="L802" s="727">
        <v>4.4649999999999999</v>
      </c>
      <c r="O802" s="728">
        <v>41600</v>
      </c>
      <c r="P802" s="727">
        <v>2590.48</v>
      </c>
      <c r="R802" s="728">
        <v>41610</v>
      </c>
      <c r="S802" s="727">
        <v>16008.77</v>
      </c>
      <c r="U802" s="728">
        <v>41229</v>
      </c>
      <c r="V802" s="727">
        <v>6950.53</v>
      </c>
      <c r="X802" s="728">
        <v>41229</v>
      </c>
      <c r="Y802" s="727">
        <v>14855.79</v>
      </c>
      <c r="AA802" s="728">
        <v>41243</v>
      </c>
      <c r="AB802" s="727">
        <v>3557.28</v>
      </c>
      <c r="AD802" s="728">
        <v>41194</v>
      </c>
      <c r="AE802" s="727">
        <v>8534.1200000000008</v>
      </c>
      <c r="AS802" s="728">
        <v>41647</v>
      </c>
      <c r="AT802" s="727">
        <v>1225.99</v>
      </c>
      <c r="AV802" s="728">
        <v>41641</v>
      </c>
      <c r="AW802" s="727">
        <v>92.65</v>
      </c>
      <c r="BL802" s="728"/>
      <c r="BM802" s="728"/>
      <c r="BN802" s="728"/>
      <c r="BO802" s="728"/>
      <c r="BP802" s="728"/>
      <c r="BS802" s="728"/>
      <c r="BV802" s="728"/>
      <c r="BY802" s="728"/>
      <c r="CB802" s="728"/>
      <c r="CE802" s="728"/>
      <c r="CH802" s="728"/>
      <c r="CK802" s="728"/>
      <c r="CO802" s="728"/>
      <c r="CV802" s="728"/>
      <c r="CY802" s="728"/>
      <c r="DB802" s="728"/>
      <c r="DE802" s="728"/>
      <c r="DH802" s="728"/>
      <c r="DK802" s="728"/>
      <c r="DN802" s="728"/>
      <c r="DQ802" s="728"/>
      <c r="DT802" s="728"/>
      <c r="DW802" s="728"/>
      <c r="DZ802" s="728"/>
      <c r="EC802" s="728"/>
      <c r="EF802" s="728"/>
      <c r="EI802" s="728"/>
    </row>
    <row r="803" spans="5:139">
      <c r="E803" s="728">
        <v>41641</v>
      </c>
      <c r="F803" s="727">
        <v>3.0489999999999999</v>
      </c>
      <c r="H803" s="728">
        <v>41641</v>
      </c>
      <c r="I803" s="727">
        <v>3.7050000000000001</v>
      </c>
      <c r="K803" s="728">
        <v>41645</v>
      </c>
      <c r="L803" s="727">
        <v>4.4719999999999995</v>
      </c>
      <c r="O803" s="728">
        <v>41599</v>
      </c>
      <c r="P803" s="727">
        <v>2581.98</v>
      </c>
      <c r="R803" s="728">
        <v>41607</v>
      </c>
      <c r="S803" s="727">
        <v>16086.41</v>
      </c>
      <c r="U803" s="728">
        <v>41228</v>
      </c>
      <c r="V803" s="727">
        <v>7043.42</v>
      </c>
      <c r="X803" s="728">
        <v>41228</v>
      </c>
      <c r="Y803" s="727">
        <v>15162.82</v>
      </c>
      <c r="AA803" s="728">
        <v>41242</v>
      </c>
      <c r="AB803" s="727">
        <v>3568.88</v>
      </c>
      <c r="AD803" s="728">
        <v>41193</v>
      </c>
      <c r="AE803" s="727">
        <v>8546.7800000000007</v>
      </c>
      <c r="AS803" s="728">
        <v>41646</v>
      </c>
      <c r="AT803" s="727">
        <v>1232.08</v>
      </c>
      <c r="AV803" s="728">
        <v>41639</v>
      </c>
      <c r="AW803" s="727">
        <v>93.6</v>
      </c>
      <c r="BL803" s="728"/>
      <c r="BM803" s="728"/>
      <c r="BN803" s="728"/>
      <c r="BO803" s="728"/>
      <c r="BP803" s="728"/>
      <c r="BS803" s="728"/>
      <c r="BV803" s="728"/>
      <c r="BY803" s="728"/>
      <c r="CB803" s="728"/>
      <c r="CE803" s="728"/>
      <c r="CH803" s="728"/>
      <c r="CK803" s="728"/>
      <c r="CO803" s="728"/>
      <c r="CV803" s="728"/>
      <c r="CY803" s="728"/>
      <c r="DB803" s="728"/>
      <c r="DE803" s="728"/>
      <c r="DH803" s="728"/>
      <c r="DK803" s="728"/>
      <c r="DN803" s="728"/>
      <c r="DQ803" s="728"/>
      <c r="DT803" s="728"/>
      <c r="DW803" s="728"/>
      <c r="DZ803" s="728"/>
      <c r="EC803" s="728"/>
      <c r="EF803" s="728"/>
      <c r="EI803" s="728"/>
    </row>
    <row r="804" spans="5:139">
      <c r="E804" s="728">
        <v>41640</v>
      </c>
      <c r="F804" s="727">
        <v>3.0489999999999999</v>
      </c>
      <c r="H804" s="728">
        <v>41640</v>
      </c>
      <c r="I804" s="727">
        <v>3.641</v>
      </c>
      <c r="K804" s="728">
        <v>41642</v>
      </c>
      <c r="L804" s="727">
        <v>4.4740000000000002</v>
      </c>
      <c r="O804" s="728">
        <v>41598</v>
      </c>
      <c r="P804" s="727">
        <v>2594.9899999999998</v>
      </c>
      <c r="R804" s="728">
        <v>41605</v>
      </c>
      <c r="S804" s="727">
        <v>16097.33</v>
      </c>
      <c r="U804" s="728">
        <v>41227</v>
      </c>
      <c r="V804" s="727">
        <v>7101.92</v>
      </c>
      <c r="X804" s="728">
        <v>41227</v>
      </c>
      <c r="Y804" s="727">
        <v>15252.93</v>
      </c>
      <c r="AA804" s="728">
        <v>41241</v>
      </c>
      <c r="AB804" s="727">
        <v>3515.19</v>
      </c>
      <c r="AD804" s="728">
        <v>41192</v>
      </c>
      <c r="AE804" s="727">
        <v>8596.23</v>
      </c>
      <c r="AS804" s="728">
        <v>41645</v>
      </c>
      <c r="AT804" s="727">
        <v>1238.06</v>
      </c>
      <c r="AV804" s="728">
        <v>41638</v>
      </c>
      <c r="AW804" s="727">
        <v>94.12</v>
      </c>
      <c r="BL804" s="728"/>
      <c r="BM804" s="728"/>
      <c r="BN804" s="728"/>
      <c r="BO804" s="728"/>
      <c r="BP804" s="728"/>
      <c r="BS804" s="728"/>
      <c r="BV804" s="728"/>
      <c r="BY804" s="728"/>
      <c r="CB804" s="728"/>
      <c r="CE804" s="728"/>
      <c r="CH804" s="728"/>
      <c r="CK804" s="728"/>
      <c r="CO804" s="728"/>
      <c r="CV804" s="728"/>
      <c r="CY804" s="728"/>
      <c r="DB804" s="728"/>
      <c r="DE804" s="728"/>
      <c r="DH804" s="728"/>
      <c r="DK804" s="728"/>
      <c r="DN804" s="728"/>
      <c r="DQ804" s="728"/>
      <c r="DT804" s="728"/>
      <c r="DW804" s="728"/>
      <c r="DZ804" s="728"/>
      <c r="EC804" s="728"/>
      <c r="EF804" s="728"/>
      <c r="EI804" s="728"/>
    </row>
    <row r="805" spans="5:139">
      <c r="E805" s="728">
        <v>41639</v>
      </c>
      <c r="F805" s="727">
        <v>3.0489999999999999</v>
      </c>
      <c r="H805" s="728">
        <v>41639</v>
      </c>
      <c r="I805" s="727">
        <v>3.641</v>
      </c>
      <c r="K805" s="728">
        <v>41641</v>
      </c>
      <c r="L805" s="727">
        <v>4.4219999999999997</v>
      </c>
      <c r="O805" s="728">
        <v>41597</v>
      </c>
      <c r="P805" s="727">
        <v>2600.66</v>
      </c>
      <c r="R805" s="728">
        <v>41604</v>
      </c>
      <c r="S805" s="727">
        <v>16072.8</v>
      </c>
      <c r="U805" s="728">
        <v>41226</v>
      </c>
      <c r="V805" s="727">
        <v>7169.12</v>
      </c>
      <c r="X805" s="728">
        <v>41226</v>
      </c>
      <c r="Y805" s="727">
        <v>15333.15</v>
      </c>
      <c r="AA805" s="728">
        <v>41240</v>
      </c>
      <c r="AB805" s="727">
        <v>3502.13</v>
      </c>
      <c r="AD805" s="728">
        <v>41191</v>
      </c>
      <c r="AE805" s="727">
        <v>8769.59</v>
      </c>
      <c r="AS805" s="728">
        <v>41642</v>
      </c>
      <c r="AT805" s="727">
        <v>1236.97</v>
      </c>
      <c r="AV805" s="728">
        <v>41635</v>
      </c>
      <c r="AW805" s="727">
        <v>94.32</v>
      </c>
      <c r="BL805" s="728"/>
      <c r="BM805" s="728"/>
      <c r="BN805" s="728"/>
      <c r="BO805" s="728"/>
      <c r="BP805" s="728"/>
      <c r="BS805" s="728"/>
      <c r="BV805" s="728"/>
      <c r="BY805" s="728"/>
      <c r="CB805" s="728"/>
      <c r="CE805" s="728"/>
      <c r="CH805" s="728"/>
      <c r="CK805" s="728"/>
      <c r="CO805" s="728"/>
      <c r="CV805" s="728"/>
      <c r="CY805" s="728"/>
      <c r="DB805" s="728"/>
      <c r="DE805" s="728"/>
      <c r="DH805" s="728"/>
      <c r="DK805" s="728"/>
      <c r="DN805" s="728"/>
      <c r="DQ805" s="728"/>
      <c r="DT805" s="728"/>
      <c r="DW805" s="728"/>
      <c r="DZ805" s="728"/>
      <c r="EC805" s="728"/>
      <c r="EF805" s="728"/>
      <c r="EI805" s="728"/>
    </row>
    <row r="806" spans="5:139">
      <c r="E806" s="728">
        <v>41638</v>
      </c>
      <c r="F806" s="727">
        <v>3.0449999999999999</v>
      </c>
      <c r="H806" s="728">
        <v>41638</v>
      </c>
      <c r="I806" s="727">
        <v>3.645</v>
      </c>
      <c r="K806" s="728">
        <v>41640</v>
      </c>
      <c r="L806" s="727">
        <v>4.3469999999999995</v>
      </c>
      <c r="O806" s="728">
        <v>41596</v>
      </c>
      <c r="P806" s="727">
        <v>2622.25</v>
      </c>
      <c r="R806" s="728">
        <v>41603</v>
      </c>
      <c r="S806" s="727">
        <v>16072.54</v>
      </c>
      <c r="U806" s="728">
        <v>41225</v>
      </c>
      <c r="V806" s="727">
        <v>7168.76</v>
      </c>
      <c r="X806" s="728">
        <v>41225</v>
      </c>
      <c r="Y806" s="727">
        <v>15121.7</v>
      </c>
      <c r="AA806" s="728">
        <v>41239</v>
      </c>
      <c r="AB806" s="727">
        <v>3500.94</v>
      </c>
      <c r="AD806" s="728">
        <v>41187</v>
      </c>
      <c r="AE806" s="727">
        <v>8863.2999999999993</v>
      </c>
      <c r="AS806" s="728">
        <v>41641</v>
      </c>
      <c r="AT806" s="727">
        <v>1224.5999999999999</v>
      </c>
      <c r="AV806" s="728">
        <v>41634</v>
      </c>
      <c r="AW806" s="727">
        <v>94.39</v>
      </c>
      <c r="BL806" s="728"/>
      <c r="BM806" s="728"/>
      <c r="BN806" s="728"/>
      <c r="BO806" s="728"/>
      <c r="BP806" s="728"/>
      <c r="BS806" s="728"/>
      <c r="BV806" s="728"/>
      <c r="BY806" s="728"/>
      <c r="CB806" s="728"/>
      <c r="CE806" s="728"/>
      <c r="CH806" s="728"/>
      <c r="CK806" s="728"/>
      <c r="CO806" s="728"/>
      <c r="CV806" s="728"/>
      <c r="CY806" s="728"/>
      <c r="DB806" s="728"/>
      <c r="DE806" s="728"/>
      <c r="DH806" s="728"/>
      <c r="DK806" s="728"/>
      <c r="DN806" s="728"/>
      <c r="DQ806" s="728"/>
      <c r="DT806" s="728"/>
      <c r="DW806" s="728"/>
      <c r="DZ806" s="728"/>
      <c r="EC806" s="728"/>
      <c r="EF806" s="728"/>
      <c r="EI806" s="728"/>
    </row>
    <row r="807" spans="5:139">
      <c r="E807" s="728">
        <v>41635</v>
      </c>
      <c r="F807" s="727">
        <v>3.0209999999999999</v>
      </c>
      <c r="H807" s="728">
        <v>41635</v>
      </c>
      <c r="I807" s="727">
        <v>3.597</v>
      </c>
      <c r="K807" s="728">
        <v>41639</v>
      </c>
      <c r="L807" s="727">
        <v>4.3469999999999995</v>
      </c>
      <c r="O807" s="728">
        <v>41593</v>
      </c>
      <c r="P807" s="727">
        <v>2547.0100000000002</v>
      </c>
      <c r="R807" s="728">
        <v>41600</v>
      </c>
      <c r="S807" s="727">
        <v>16064.77</v>
      </c>
      <c r="U807" s="728">
        <v>41222</v>
      </c>
      <c r="V807" s="727">
        <v>7163.5</v>
      </c>
      <c r="X807" s="728">
        <v>41222</v>
      </c>
      <c r="Y807" s="727">
        <v>15181</v>
      </c>
      <c r="AA807" s="728">
        <v>41236</v>
      </c>
      <c r="AB807" s="727">
        <v>3528.8</v>
      </c>
      <c r="AD807" s="728">
        <v>41186</v>
      </c>
      <c r="AE807" s="727">
        <v>8824.59</v>
      </c>
      <c r="AS807" s="728">
        <v>41640</v>
      </c>
      <c r="AT807" s="727">
        <v>1205.9000000000001</v>
      </c>
      <c r="AV807" s="728">
        <v>41632</v>
      </c>
      <c r="AW807" s="727">
        <v>94.46</v>
      </c>
      <c r="BL807" s="728"/>
      <c r="BM807" s="728"/>
      <c r="BN807" s="728"/>
      <c r="BO807" s="728"/>
      <c r="BP807" s="728"/>
      <c r="BS807" s="728"/>
      <c r="BV807" s="728"/>
      <c r="BY807" s="728"/>
      <c r="CB807" s="728"/>
      <c r="CE807" s="728"/>
      <c r="CH807" s="728"/>
      <c r="CK807" s="728"/>
      <c r="CO807" s="728"/>
      <c r="CV807" s="728"/>
      <c r="CY807" s="728"/>
      <c r="DB807" s="728"/>
      <c r="DE807" s="728"/>
      <c r="DH807" s="728"/>
      <c r="DK807" s="728"/>
      <c r="DN807" s="728"/>
      <c r="DQ807" s="728"/>
      <c r="DT807" s="728"/>
      <c r="DW807" s="728"/>
      <c r="DZ807" s="728"/>
      <c r="EC807" s="728"/>
      <c r="EF807" s="728"/>
      <c r="EI807" s="728"/>
    </row>
    <row r="808" spans="5:139">
      <c r="E808" s="728">
        <v>41634</v>
      </c>
      <c r="F808" s="727">
        <v>3.0089999999999999</v>
      </c>
      <c r="H808" s="728">
        <v>41634</v>
      </c>
      <c r="I808" s="727">
        <v>3.56</v>
      </c>
      <c r="K808" s="728">
        <v>41638</v>
      </c>
      <c r="L808" s="727">
        <v>4.3469999999999995</v>
      </c>
      <c r="O808" s="728">
        <v>41592</v>
      </c>
      <c r="P808" s="727">
        <v>2499.23</v>
      </c>
      <c r="R808" s="728">
        <v>41599</v>
      </c>
      <c r="S808" s="727">
        <v>16009.99</v>
      </c>
      <c r="U808" s="728">
        <v>41221</v>
      </c>
      <c r="V808" s="727">
        <v>7204.96</v>
      </c>
      <c r="X808" s="728">
        <v>41221</v>
      </c>
      <c r="Y808" s="727">
        <v>15194.08</v>
      </c>
      <c r="AA808" s="728">
        <v>41235</v>
      </c>
      <c r="AB808" s="727">
        <v>3498.22</v>
      </c>
      <c r="AD808" s="728">
        <v>41185</v>
      </c>
      <c r="AE808" s="727">
        <v>8746.8700000000008</v>
      </c>
      <c r="AS808" s="728">
        <v>41639</v>
      </c>
      <c r="AT808" s="727">
        <v>1201.6400000000001</v>
      </c>
      <c r="AV808" s="728">
        <v>41631</v>
      </c>
      <c r="AW808" s="727">
        <v>94.42</v>
      </c>
      <c r="BL808" s="728"/>
      <c r="BM808" s="728"/>
      <c r="BN808" s="728"/>
      <c r="BO808" s="728"/>
      <c r="BP808" s="728"/>
      <c r="BS808" s="728"/>
      <c r="BV808" s="728"/>
      <c r="BY808" s="728"/>
      <c r="CB808" s="728"/>
      <c r="CE808" s="728"/>
      <c r="CH808" s="728"/>
      <c r="CK808" s="728"/>
      <c r="CO808" s="728"/>
      <c r="CV808" s="728"/>
      <c r="CY808" s="728"/>
      <c r="DB808" s="728"/>
      <c r="DE808" s="728"/>
      <c r="DH808" s="728"/>
      <c r="DK808" s="728"/>
      <c r="DN808" s="728"/>
      <c r="DQ808" s="728"/>
      <c r="DT808" s="728"/>
      <c r="DW808" s="728"/>
      <c r="DZ808" s="728"/>
      <c r="EC808" s="728"/>
      <c r="EF808" s="728"/>
      <c r="EI808" s="728"/>
    </row>
    <row r="809" spans="5:139">
      <c r="E809" s="728">
        <v>41633</v>
      </c>
      <c r="F809" s="727">
        <v>3.0089999999999999</v>
      </c>
      <c r="H809" s="728">
        <v>41633</v>
      </c>
      <c r="I809" s="727">
        <v>3.56</v>
      </c>
      <c r="K809" s="728">
        <v>41635</v>
      </c>
      <c r="L809" s="727">
        <v>4.3159999999999998</v>
      </c>
      <c r="O809" s="728">
        <v>41591</v>
      </c>
      <c r="P809" s="727">
        <v>2468.8200000000002</v>
      </c>
      <c r="R809" s="728">
        <v>41598</v>
      </c>
      <c r="S809" s="727">
        <v>15900.82</v>
      </c>
      <c r="U809" s="728">
        <v>41220</v>
      </c>
      <c r="V809" s="727">
        <v>7232.83</v>
      </c>
      <c r="X809" s="728">
        <v>41220</v>
      </c>
      <c r="Y809" s="727">
        <v>15291.78</v>
      </c>
      <c r="AA809" s="728">
        <v>41234</v>
      </c>
      <c r="AB809" s="727">
        <v>3477.36</v>
      </c>
      <c r="AD809" s="728">
        <v>41184</v>
      </c>
      <c r="AE809" s="727">
        <v>8786.0499999999993</v>
      </c>
      <c r="AS809" s="728">
        <v>41638</v>
      </c>
      <c r="AT809" s="727">
        <v>1196.57</v>
      </c>
      <c r="AV809" s="728">
        <v>41628</v>
      </c>
      <c r="AW809" s="727">
        <v>94.94</v>
      </c>
      <c r="BL809" s="728"/>
      <c r="BM809" s="728"/>
      <c r="BN809" s="728"/>
      <c r="BO809" s="728"/>
      <c r="BP809" s="728"/>
      <c r="BS809" s="728"/>
      <c r="BV809" s="728"/>
      <c r="BY809" s="728"/>
      <c r="CB809" s="728"/>
      <c r="CE809" s="728"/>
      <c r="CH809" s="728"/>
      <c r="CK809" s="728"/>
      <c r="CO809" s="728"/>
      <c r="CV809" s="728"/>
      <c r="CY809" s="728"/>
      <c r="DB809" s="728"/>
      <c r="DE809" s="728"/>
      <c r="DH809" s="728"/>
      <c r="DK809" s="728"/>
      <c r="DN809" s="728"/>
      <c r="DQ809" s="728"/>
      <c r="DT809" s="728"/>
      <c r="DW809" s="728"/>
      <c r="DZ809" s="728"/>
      <c r="EC809" s="728"/>
      <c r="EF809" s="728"/>
      <c r="EI809" s="728"/>
    </row>
    <row r="810" spans="5:139">
      <c r="E810" s="728">
        <v>41632</v>
      </c>
      <c r="F810" s="727">
        <v>3.0089999999999999</v>
      </c>
      <c r="H810" s="728">
        <v>41632</v>
      </c>
      <c r="I810" s="727">
        <v>3.56</v>
      </c>
      <c r="K810" s="728">
        <v>41634</v>
      </c>
      <c r="L810" s="727">
        <v>4.29</v>
      </c>
      <c r="O810" s="728">
        <v>41590</v>
      </c>
      <c r="P810" s="727">
        <v>2503.6</v>
      </c>
      <c r="R810" s="728">
        <v>41597</v>
      </c>
      <c r="S810" s="727">
        <v>15967.03</v>
      </c>
      <c r="U810" s="728">
        <v>41219</v>
      </c>
      <c r="V810" s="727">
        <v>7377.76</v>
      </c>
      <c r="X810" s="728">
        <v>41219</v>
      </c>
      <c r="Y810" s="727">
        <v>15683.71</v>
      </c>
      <c r="AA810" s="728">
        <v>41233</v>
      </c>
      <c r="AB810" s="727">
        <v>3462.06</v>
      </c>
      <c r="AD810" s="728">
        <v>41183</v>
      </c>
      <c r="AE810" s="727">
        <v>8796.51</v>
      </c>
      <c r="AS810" s="728">
        <v>41635</v>
      </c>
      <c r="AT810" s="727">
        <v>1213.27</v>
      </c>
      <c r="AV810" s="728">
        <v>41627</v>
      </c>
      <c r="AW810" s="727">
        <v>94.72</v>
      </c>
      <c r="BL810" s="728"/>
      <c r="BM810" s="728"/>
      <c r="BN810" s="728"/>
      <c r="BO810" s="728"/>
      <c r="BP810" s="728"/>
      <c r="BS810" s="728"/>
      <c r="BV810" s="728"/>
      <c r="BY810" s="728"/>
      <c r="CB810" s="728"/>
      <c r="CE810" s="728"/>
      <c r="CH810" s="728"/>
      <c r="CK810" s="728"/>
      <c r="CO810" s="728"/>
      <c r="CV810" s="728"/>
      <c r="CY810" s="728"/>
      <c r="DB810" s="728"/>
      <c r="DE810" s="728"/>
      <c r="DH810" s="728"/>
      <c r="DK810" s="728"/>
      <c r="DN810" s="728"/>
      <c r="DQ810" s="728"/>
      <c r="DT810" s="728"/>
      <c r="DW810" s="728"/>
      <c r="DZ810" s="728"/>
      <c r="EC810" s="728"/>
      <c r="EF810" s="728"/>
      <c r="EI810" s="728"/>
    </row>
    <row r="811" spans="5:139">
      <c r="E811" s="728">
        <v>41631</v>
      </c>
      <c r="F811" s="727">
        <v>2.9969999999999999</v>
      </c>
      <c r="H811" s="728">
        <v>41631</v>
      </c>
      <c r="I811" s="727">
        <v>3.5640000000000001</v>
      </c>
      <c r="K811" s="728">
        <v>41633</v>
      </c>
      <c r="L811" s="727">
        <v>4.29</v>
      </c>
      <c r="O811" s="728">
        <v>41586</v>
      </c>
      <c r="P811" s="727">
        <v>2509.11</v>
      </c>
      <c r="R811" s="728">
        <v>41596</v>
      </c>
      <c r="S811" s="727">
        <v>15976.02</v>
      </c>
      <c r="U811" s="728">
        <v>41218</v>
      </c>
      <c r="V811" s="727">
        <v>7326.47</v>
      </c>
      <c r="X811" s="728">
        <v>41218</v>
      </c>
      <c r="Y811" s="727">
        <v>15544.4</v>
      </c>
      <c r="AA811" s="728">
        <v>41232</v>
      </c>
      <c r="AB811" s="727">
        <v>3439.58</v>
      </c>
      <c r="AD811" s="728">
        <v>41180</v>
      </c>
      <c r="AE811" s="727">
        <v>8870.16</v>
      </c>
      <c r="AS811" s="728">
        <v>41634</v>
      </c>
      <c r="AT811" s="727">
        <v>1210.6400000000001</v>
      </c>
      <c r="AV811" s="728">
        <v>41626</v>
      </c>
      <c r="AW811" s="727">
        <v>94.89</v>
      </c>
      <c r="BL811" s="728"/>
      <c r="BM811" s="728"/>
      <c r="BN811" s="728"/>
      <c r="BO811" s="728"/>
      <c r="BP811" s="728"/>
      <c r="BS811" s="728"/>
      <c r="BV811" s="728"/>
      <c r="BY811" s="728"/>
      <c r="CB811" s="728"/>
      <c r="CE811" s="728"/>
      <c r="CH811" s="728"/>
      <c r="CK811" s="728"/>
      <c r="CO811" s="728"/>
      <c r="CV811" s="728"/>
      <c r="CY811" s="728"/>
      <c r="DB811" s="728"/>
      <c r="DE811" s="728"/>
      <c r="DH811" s="728"/>
      <c r="DK811" s="728"/>
      <c r="DN811" s="728"/>
      <c r="DQ811" s="728"/>
      <c r="DT811" s="728"/>
      <c r="DW811" s="728"/>
      <c r="DZ811" s="728"/>
      <c r="EC811" s="728"/>
      <c r="EF811" s="728"/>
      <c r="EI811" s="728"/>
    </row>
    <row r="812" spans="5:139">
      <c r="E812" s="728">
        <v>41628</v>
      </c>
      <c r="F812" s="727">
        <v>2.9980000000000002</v>
      </c>
      <c r="H812" s="728">
        <v>41628</v>
      </c>
      <c r="I812" s="727">
        <v>3.5779999999999998</v>
      </c>
      <c r="K812" s="728">
        <v>41632</v>
      </c>
      <c r="L812" s="727">
        <v>4.29</v>
      </c>
      <c r="O812" s="728">
        <v>41585</v>
      </c>
      <c r="P812" s="727">
        <v>2527.66</v>
      </c>
      <c r="R812" s="728">
        <v>41593</v>
      </c>
      <c r="S812" s="727">
        <v>15961.7</v>
      </c>
      <c r="U812" s="728">
        <v>41215</v>
      </c>
      <c r="V812" s="727">
        <v>7363.85</v>
      </c>
      <c r="X812" s="728">
        <v>41215</v>
      </c>
      <c r="Y812" s="727">
        <v>15769.28</v>
      </c>
      <c r="AA812" s="728">
        <v>41229</v>
      </c>
      <c r="AB812" s="727">
        <v>3341.52</v>
      </c>
      <c r="AD812" s="728">
        <v>41179</v>
      </c>
      <c r="AE812" s="727">
        <v>8949.8700000000008</v>
      </c>
      <c r="AS812" s="728">
        <v>41633</v>
      </c>
      <c r="AT812" s="727">
        <v>1204.6199999999999</v>
      </c>
      <c r="AV812" s="728">
        <v>41625</v>
      </c>
      <c r="AW812" s="727">
        <v>94.86</v>
      </c>
      <c r="BL812" s="728"/>
      <c r="BM812" s="728"/>
      <c r="BN812" s="728"/>
      <c r="BO812" s="728"/>
      <c r="BP812" s="728"/>
      <c r="BS812" s="728"/>
      <c r="BV812" s="728"/>
      <c r="BY812" s="728"/>
      <c r="CB812" s="728"/>
      <c r="CE812" s="728"/>
      <c r="CH812" s="728"/>
      <c r="CK812" s="728"/>
      <c r="CO812" s="728"/>
      <c r="CV812" s="728"/>
      <c r="CY812" s="728"/>
      <c r="DB812" s="728"/>
      <c r="DE812" s="728"/>
      <c r="DH812" s="728"/>
      <c r="DK812" s="728"/>
      <c r="DN812" s="728"/>
      <c r="DQ812" s="728"/>
      <c r="DT812" s="728"/>
      <c r="DW812" s="728"/>
      <c r="DZ812" s="728"/>
      <c r="EC812" s="728"/>
      <c r="EF812" s="728"/>
      <c r="EI812" s="728"/>
    </row>
    <row r="813" spans="5:139">
      <c r="E813" s="728">
        <v>41627</v>
      </c>
      <c r="F813" s="727">
        <v>3.0089999999999999</v>
      </c>
      <c r="H813" s="728">
        <v>41627</v>
      </c>
      <c r="I813" s="727">
        <v>3.5640000000000001</v>
      </c>
      <c r="K813" s="728">
        <v>41631</v>
      </c>
      <c r="L813" s="727">
        <v>4.29</v>
      </c>
      <c r="O813" s="728">
        <v>41584</v>
      </c>
      <c r="P813" s="727">
        <v>2546.67</v>
      </c>
      <c r="R813" s="728">
        <v>41592</v>
      </c>
      <c r="S813" s="727">
        <v>15876.22</v>
      </c>
      <c r="U813" s="728">
        <v>41214</v>
      </c>
      <c r="V813" s="727">
        <v>7335.67</v>
      </c>
      <c r="X813" s="728">
        <v>41214</v>
      </c>
      <c r="Y813" s="727">
        <v>15806.73</v>
      </c>
      <c r="AA813" s="728">
        <v>41228</v>
      </c>
      <c r="AB813" s="727">
        <v>3382.4</v>
      </c>
      <c r="AD813" s="728">
        <v>41178</v>
      </c>
      <c r="AE813" s="727">
        <v>8906.7000000000007</v>
      </c>
      <c r="AS813" s="728">
        <v>41632</v>
      </c>
      <c r="AT813" s="727">
        <v>1204.3499999999999</v>
      </c>
      <c r="AV813" s="728">
        <v>41624</v>
      </c>
      <c r="AW813" s="727">
        <v>95.06</v>
      </c>
      <c r="BL813" s="728"/>
      <c r="BM813" s="728"/>
      <c r="BN813" s="728"/>
      <c r="BO813" s="728"/>
      <c r="BP813" s="728"/>
      <c r="BS813" s="728"/>
      <c r="BV813" s="728"/>
      <c r="BY813" s="728"/>
      <c r="CB813" s="728"/>
      <c r="CE813" s="728"/>
      <c r="CH813" s="728"/>
      <c r="CK813" s="728"/>
      <c r="CO813" s="728"/>
      <c r="CV813" s="728"/>
      <c r="CY813" s="728"/>
      <c r="DB813" s="728"/>
      <c r="DE813" s="728"/>
      <c r="DH813" s="728"/>
      <c r="DK813" s="728"/>
      <c r="DN813" s="728"/>
      <c r="DQ813" s="728"/>
      <c r="DT813" s="728"/>
      <c r="DW813" s="728"/>
      <c r="DZ813" s="728"/>
      <c r="EC813" s="728"/>
      <c r="EF813" s="728"/>
      <c r="EI813" s="728"/>
    </row>
    <row r="814" spans="5:139">
      <c r="E814" s="728">
        <v>41626</v>
      </c>
      <c r="F814" s="727">
        <v>3.0030000000000001</v>
      </c>
      <c r="H814" s="728">
        <v>41626</v>
      </c>
      <c r="I814" s="727">
        <v>3.5409999999999999</v>
      </c>
      <c r="K814" s="728">
        <v>41628</v>
      </c>
      <c r="L814" s="727">
        <v>4.3179999999999996</v>
      </c>
      <c r="O814" s="728">
        <v>41583</v>
      </c>
      <c r="P814" s="727">
        <v>2521.41</v>
      </c>
      <c r="R814" s="728">
        <v>41591</v>
      </c>
      <c r="S814" s="727">
        <v>15821.63</v>
      </c>
      <c r="U814" s="728">
        <v>41213</v>
      </c>
      <c r="V814" s="727">
        <v>7260.63</v>
      </c>
      <c r="X814" s="728">
        <v>41213</v>
      </c>
      <c r="Y814" s="727">
        <v>15539.71</v>
      </c>
      <c r="AA814" s="728">
        <v>41227</v>
      </c>
      <c r="AB814" s="727">
        <v>3400.02</v>
      </c>
      <c r="AD814" s="728">
        <v>41177</v>
      </c>
      <c r="AE814" s="727">
        <v>9091.5400000000009</v>
      </c>
      <c r="AS814" s="728">
        <v>41631</v>
      </c>
      <c r="AT814" s="727">
        <v>1198.8599999999999</v>
      </c>
      <c r="AV814" s="728">
        <v>41621</v>
      </c>
      <c r="AW814" s="727">
        <v>94.8</v>
      </c>
      <c r="BL814" s="728"/>
      <c r="BM814" s="728"/>
      <c r="BN814" s="728"/>
      <c r="BO814" s="728"/>
      <c r="BP814" s="728"/>
      <c r="BS814" s="728"/>
      <c r="BV814" s="728"/>
      <c r="BY814" s="728"/>
      <c r="CB814" s="728"/>
      <c r="CE814" s="728"/>
      <c r="CH814" s="728"/>
      <c r="CK814" s="728"/>
      <c r="CO814" s="728"/>
      <c r="CV814" s="728"/>
      <c r="CY814" s="728"/>
      <c r="DB814" s="728"/>
      <c r="DE814" s="728"/>
      <c r="DH814" s="728"/>
      <c r="DK814" s="728"/>
      <c r="DN814" s="728"/>
      <c r="DQ814" s="728"/>
      <c r="DT814" s="728"/>
      <c r="DW814" s="728"/>
      <c r="DZ814" s="728"/>
      <c r="EC814" s="728"/>
      <c r="EF814" s="728"/>
      <c r="EI814" s="728"/>
    </row>
    <row r="815" spans="5:139">
      <c r="E815" s="728">
        <v>41625</v>
      </c>
      <c r="F815" s="727">
        <v>3.0249999999999999</v>
      </c>
      <c r="H815" s="728">
        <v>41625</v>
      </c>
      <c r="I815" s="727">
        <v>3.5709999999999997</v>
      </c>
      <c r="K815" s="728">
        <v>41627</v>
      </c>
      <c r="L815" s="727">
        <v>4.3220000000000001</v>
      </c>
      <c r="O815" s="728">
        <v>41582</v>
      </c>
      <c r="P815" s="727">
        <v>2548.15</v>
      </c>
      <c r="R815" s="728">
        <v>41590</v>
      </c>
      <c r="S815" s="727">
        <v>15750.67</v>
      </c>
      <c r="U815" s="728">
        <v>41212</v>
      </c>
      <c r="V815" s="727">
        <v>7284.4</v>
      </c>
      <c r="X815" s="728">
        <v>41212</v>
      </c>
      <c r="Y815" s="727">
        <v>15521.77</v>
      </c>
      <c r="AA815" s="728">
        <v>41226</v>
      </c>
      <c r="AB815" s="727">
        <v>3430.6</v>
      </c>
      <c r="AD815" s="728">
        <v>41176</v>
      </c>
      <c r="AE815" s="727">
        <v>9069.2900000000009</v>
      </c>
      <c r="AS815" s="728">
        <v>41628</v>
      </c>
      <c r="AT815" s="727">
        <v>1203.24</v>
      </c>
      <c r="AV815" s="728">
        <v>41620</v>
      </c>
      <c r="AW815" s="727">
        <v>95.09</v>
      </c>
      <c r="BL815" s="728"/>
      <c r="BM815" s="728"/>
      <c r="BN815" s="728"/>
      <c r="BO815" s="728"/>
      <c r="BP815" s="728"/>
      <c r="BS815" s="728"/>
      <c r="BV815" s="728"/>
      <c r="BY815" s="728"/>
      <c r="CB815" s="728"/>
      <c r="CE815" s="728"/>
      <c r="CH815" s="728"/>
      <c r="CK815" s="728"/>
      <c r="CO815" s="728"/>
      <c r="CV815" s="728"/>
      <c r="CY815" s="728"/>
      <c r="DB815" s="728"/>
      <c r="DE815" s="728"/>
      <c r="DH815" s="728"/>
      <c r="DK815" s="728"/>
      <c r="DN815" s="728"/>
      <c r="DQ815" s="728"/>
      <c r="DT815" s="728"/>
      <c r="DW815" s="728"/>
      <c r="DZ815" s="728"/>
      <c r="EC815" s="728"/>
      <c r="EF815" s="728"/>
      <c r="EI815" s="728"/>
    </row>
    <row r="816" spans="5:139">
      <c r="E816" s="728">
        <v>41624</v>
      </c>
      <c r="F816" s="727">
        <v>3.0209999999999999</v>
      </c>
      <c r="H816" s="728">
        <v>41624</v>
      </c>
      <c r="I816" s="727">
        <v>3.5590000000000002</v>
      </c>
      <c r="K816" s="728">
        <v>41626</v>
      </c>
      <c r="L816" s="727">
        <v>4.3099999999999996</v>
      </c>
      <c r="O816" s="728">
        <v>41578</v>
      </c>
      <c r="P816" s="727">
        <v>2528.9699999999998</v>
      </c>
      <c r="R816" s="728">
        <v>41589</v>
      </c>
      <c r="S816" s="727">
        <v>15783.1</v>
      </c>
      <c r="U816" s="728">
        <v>41211</v>
      </c>
      <c r="V816" s="727">
        <v>7203.16</v>
      </c>
      <c r="X816" s="728">
        <v>41211</v>
      </c>
      <c r="Y816" s="727">
        <v>15349.12</v>
      </c>
      <c r="AA816" s="728">
        <v>41225</v>
      </c>
      <c r="AB816" s="727">
        <v>3411.65</v>
      </c>
      <c r="AD816" s="728">
        <v>41173</v>
      </c>
      <c r="AE816" s="727">
        <v>9110</v>
      </c>
      <c r="AS816" s="728">
        <v>41627</v>
      </c>
      <c r="AT816" s="727">
        <v>1188.68</v>
      </c>
      <c r="AV816" s="728">
        <v>41619</v>
      </c>
      <c r="AW816" s="727">
        <v>95.88</v>
      </c>
      <c r="BL816" s="728"/>
      <c r="BM816" s="728"/>
      <c r="BN816" s="728"/>
      <c r="BO816" s="728"/>
      <c r="BP816" s="728"/>
      <c r="BS816" s="728"/>
      <c r="BV816" s="728"/>
      <c r="BY816" s="728"/>
      <c r="CB816" s="728"/>
      <c r="CE816" s="728"/>
      <c r="CH816" s="728"/>
      <c r="CK816" s="728"/>
      <c r="CO816" s="728"/>
      <c r="CV816" s="728"/>
      <c r="CY816" s="728"/>
      <c r="DB816" s="728"/>
      <c r="DE816" s="728"/>
      <c r="DH816" s="728"/>
      <c r="DK816" s="728"/>
      <c r="DN816" s="728"/>
      <c r="DQ816" s="728"/>
      <c r="DT816" s="728"/>
      <c r="DW816" s="728"/>
      <c r="DZ816" s="728"/>
      <c r="EC816" s="728"/>
      <c r="EF816" s="728"/>
      <c r="EI816" s="728"/>
    </row>
    <row r="817" spans="5:139">
      <c r="E817" s="728">
        <v>41621</v>
      </c>
      <c r="F817" s="727">
        <v>3.0219999999999998</v>
      </c>
      <c r="H817" s="728">
        <v>41621</v>
      </c>
      <c r="I817" s="727">
        <v>3.6480000000000001</v>
      </c>
      <c r="K817" s="728">
        <v>41625</v>
      </c>
      <c r="L817" s="727">
        <v>4.3710000000000004</v>
      </c>
      <c r="O817" s="728">
        <v>41577</v>
      </c>
      <c r="P817" s="727">
        <v>2553.5100000000002</v>
      </c>
      <c r="R817" s="728">
        <v>41586</v>
      </c>
      <c r="S817" s="727">
        <v>15761.78</v>
      </c>
      <c r="U817" s="728">
        <v>41208</v>
      </c>
      <c r="V817" s="727">
        <v>7231.85</v>
      </c>
      <c r="X817" s="728">
        <v>41208</v>
      </c>
      <c r="Y817" s="727">
        <v>15584.86</v>
      </c>
      <c r="AA817" s="728">
        <v>41222</v>
      </c>
      <c r="AB817" s="727">
        <v>3423.57</v>
      </c>
      <c r="AD817" s="728">
        <v>41172</v>
      </c>
      <c r="AE817" s="727">
        <v>9086.98</v>
      </c>
      <c r="AS817" s="728">
        <v>41626</v>
      </c>
      <c r="AT817" s="727">
        <v>1218.53</v>
      </c>
      <c r="AV817" s="728">
        <v>41618</v>
      </c>
      <c r="AW817" s="727">
        <v>95.18</v>
      </c>
      <c r="BL817" s="728"/>
      <c r="BM817" s="728"/>
      <c r="BN817" s="728"/>
      <c r="BO817" s="728"/>
      <c r="BP817" s="728"/>
      <c r="BS817" s="728"/>
      <c r="BV817" s="728"/>
      <c r="BY817" s="728"/>
      <c r="CB817" s="728"/>
      <c r="CE817" s="728"/>
      <c r="CH817" s="728"/>
      <c r="CK817" s="728"/>
      <c r="CO817" s="728"/>
      <c r="CV817" s="728"/>
      <c r="CY817" s="728"/>
      <c r="DB817" s="728"/>
      <c r="DE817" s="728"/>
      <c r="DH817" s="728"/>
      <c r="DK817" s="728"/>
      <c r="DN817" s="728"/>
      <c r="DQ817" s="728"/>
      <c r="DT817" s="728"/>
      <c r="DW817" s="728"/>
      <c r="DZ817" s="728"/>
      <c r="EC817" s="728"/>
      <c r="EF817" s="728"/>
      <c r="EI817" s="728"/>
    </row>
    <row r="818" spans="5:139">
      <c r="E818" s="728">
        <v>41620</v>
      </c>
      <c r="F818" s="727">
        <v>2.8810000000000002</v>
      </c>
      <c r="H818" s="728">
        <v>41620</v>
      </c>
      <c r="I818" s="727">
        <v>3.7010000000000001</v>
      </c>
      <c r="K818" s="728">
        <v>41624</v>
      </c>
      <c r="L818" s="727">
        <v>4.3840000000000003</v>
      </c>
      <c r="O818" s="728">
        <v>41576</v>
      </c>
      <c r="P818" s="727">
        <v>2574.6</v>
      </c>
      <c r="R818" s="728">
        <v>41585</v>
      </c>
      <c r="S818" s="727">
        <v>15593.98</v>
      </c>
      <c r="U818" s="728">
        <v>41207</v>
      </c>
      <c r="V818" s="727">
        <v>7200.23</v>
      </c>
      <c r="X818" s="728">
        <v>41207</v>
      </c>
      <c r="Y818" s="727">
        <v>15528.47</v>
      </c>
      <c r="AA818" s="728">
        <v>41221</v>
      </c>
      <c r="AB818" s="727">
        <v>3407.68</v>
      </c>
      <c r="AD818" s="728">
        <v>41171</v>
      </c>
      <c r="AE818" s="727">
        <v>9232.2099999999991</v>
      </c>
      <c r="AS818" s="728">
        <v>41625</v>
      </c>
      <c r="AT818" s="727">
        <v>1230.8900000000001</v>
      </c>
      <c r="AV818" s="728">
        <v>41617</v>
      </c>
      <c r="AW818" s="727">
        <v>94.9</v>
      </c>
      <c r="BL818" s="728"/>
      <c r="BM818" s="728"/>
      <c r="BN818" s="728"/>
      <c r="BO818" s="728"/>
      <c r="BP818" s="728"/>
      <c r="BS818" s="728"/>
      <c r="BV818" s="728"/>
      <c r="BY818" s="728"/>
      <c r="CB818" s="728"/>
      <c r="CE818" s="728"/>
      <c r="CH818" s="728"/>
      <c r="CK818" s="728"/>
      <c r="CO818" s="728"/>
      <c r="CV818" s="728"/>
      <c r="CY818" s="728"/>
      <c r="DB818" s="728"/>
      <c r="DE818" s="728"/>
      <c r="DH818" s="728"/>
      <c r="DK818" s="728"/>
      <c r="DN818" s="728"/>
      <c r="DQ818" s="728"/>
      <c r="DT818" s="728"/>
      <c r="DW818" s="728"/>
      <c r="DZ818" s="728"/>
      <c r="EC818" s="728"/>
      <c r="EF818" s="728"/>
      <c r="EI818" s="728"/>
    </row>
    <row r="819" spans="5:139">
      <c r="E819" s="728">
        <v>41619</v>
      </c>
      <c r="F819" s="727">
        <v>2.895</v>
      </c>
      <c r="H819" s="728">
        <v>41619</v>
      </c>
      <c r="I819" s="727">
        <v>3.669</v>
      </c>
      <c r="K819" s="728">
        <v>41621</v>
      </c>
      <c r="L819" s="727">
        <v>4.4489999999999998</v>
      </c>
      <c r="O819" s="728">
        <v>41575</v>
      </c>
      <c r="P819" s="727">
        <v>2557.77</v>
      </c>
      <c r="R819" s="728">
        <v>41584</v>
      </c>
      <c r="S819" s="727">
        <v>15746.88</v>
      </c>
      <c r="U819" s="728">
        <v>41206</v>
      </c>
      <c r="V819" s="727">
        <v>7192.85</v>
      </c>
      <c r="X819" s="728">
        <v>41206</v>
      </c>
      <c r="Y819" s="727">
        <v>15706.56</v>
      </c>
      <c r="AA819" s="728">
        <v>41220</v>
      </c>
      <c r="AB819" s="727">
        <v>3409.59</v>
      </c>
      <c r="AD819" s="728">
        <v>41170</v>
      </c>
      <c r="AE819" s="727">
        <v>9123.77</v>
      </c>
      <c r="AS819" s="728">
        <v>41624</v>
      </c>
      <c r="AT819" s="727">
        <v>1241.32</v>
      </c>
      <c r="AV819" s="728">
        <v>41614</v>
      </c>
      <c r="AW819" s="727">
        <v>95.11</v>
      </c>
      <c r="BL819" s="728"/>
      <c r="BM819" s="728"/>
      <c r="BN819" s="728"/>
      <c r="BO819" s="728"/>
      <c r="BP819" s="728"/>
      <c r="BS819" s="728"/>
      <c r="BV819" s="728"/>
      <c r="BY819" s="728"/>
      <c r="CB819" s="728"/>
      <c r="CE819" s="728"/>
      <c r="CH819" s="728"/>
      <c r="CK819" s="728"/>
      <c r="CO819" s="728"/>
      <c r="CV819" s="728"/>
      <c r="CY819" s="728"/>
      <c r="DB819" s="728"/>
      <c r="DE819" s="728"/>
      <c r="DH819" s="728"/>
      <c r="DK819" s="728"/>
      <c r="DN819" s="728"/>
      <c r="DQ819" s="728"/>
      <c r="DT819" s="728"/>
      <c r="DW819" s="728"/>
      <c r="DZ819" s="728"/>
      <c r="EC819" s="728"/>
      <c r="EF819" s="728"/>
      <c r="EI819" s="728"/>
    </row>
    <row r="820" spans="5:139">
      <c r="E820" s="728">
        <v>41618</v>
      </c>
      <c r="F820" s="727">
        <v>2.948</v>
      </c>
      <c r="H820" s="728">
        <v>41618</v>
      </c>
      <c r="I820" s="727">
        <v>3.6459999999999999</v>
      </c>
      <c r="K820" s="728">
        <v>41620</v>
      </c>
      <c r="L820" s="727">
        <v>4.4749999999999996</v>
      </c>
      <c r="O820" s="728">
        <v>41572</v>
      </c>
      <c r="P820" s="727">
        <v>2537.62</v>
      </c>
      <c r="R820" s="728">
        <v>41583</v>
      </c>
      <c r="S820" s="727">
        <v>15618.22</v>
      </c>
      <c r="U820" s="728">
        <v>41205</v>
      </c>
      <c r="V820" s="727">
        <v>7173.69</v>
      </c>
      <c r="X820" s="728">
        <v>41205</v>
      </c>
      <c r="Y820" s="727">
        <v>15578.95</v>
      </c>
      <c r="AA820" s="728">
        <v>41219</v>
      </c>
      <c r="AB820" s="727">
        <v>3478.66</v>
      </c>
      <c r="AD820" s="728">
        <v>41166</v>
      </c>
      <c r="AE820" s="727">
        <v>9159.39</v>
      </c>
      <c r="AS820" s="728">
        <v>41621</v>
      </c>
      <c r="AT820" s="727">
        <v>1238.69</v>
      </c>
      <c r="AV820" s="728">
        <v>41613</v>
      </c>
      <c r="AW820" s="727">
        <v>94.53</v>
      </c>
      <c r="BL820" s="728"/>
      <c r="BM820" s="728"/>
      <c r="BN820" s="728"/>
      <c r="BO820" s="728"/>
      <c r="BP820" s="728"/>
      <c r="BS820" s="728"/>
      <c r="BV820" s="728"/>
      <c r="BY820" s="728"/>
      <c r="CB820" s="728"/>
      <c r="CE820" s="728"/>
      <c r="CH820" s="728"/>
      <c r="CK820" s="728"/>
      <c r="CO820" s="728"/>
      <c r="CV820" s="728"/>
      <c r="CY820" s="728"/>
      <c r="DB820" s="728"/>
      <c r="DE820" s="728"/>
      <c r="DH820" s="728"/>
      <c r="DK820" s="728"/>
      <c r="DN820" s="728"/>
      <c r="DQ820" s="728"/>
      <c r="DT820" s="728"/>
      <c r="DW820" s="728"/>
      <c r="DZ820" s="728"/>
      <c r="EC820" s="728"/>
      <c r="EF820" s="728"/>
      <c r="EI820" s="728"/>
    </row>
    <row r="821" spans="5:139">
      <c r="E821" s="728">
        <v>41617</v>
      </c>
      <c r="F821" s="727">
        <v>2.92</v>
      </c>
      <c r="H821" s="728">
        <v>41617</v>
      </c>
      <c r="I821" s="727">
        <v>3.6640000000000001</v>
      </c>
      <c r="K821" s="728">
        <v>41619</v>
      </c>
      <c r="L821" s="727">
        <v>4.4470000000000001</v>
      </c>
      <c r="O821" s="728">
        <v>41571</v>
      </c>
      <c r="P821" s="727">
        <v>2551.4299999999998</v>
      </c>
      <c r="R821" s="728">
        <v>41582</v>
      </c>
      <c r="S821" s="727">
        <v>15639.12</v>
      </c>
      <c r="U821" s="728">
        <v>41204</v>
      </c>
      <c r="V821" s="727">
        <v>7328.05</v>
      </c>
      <c r="X821" s="728">
        <v>41204</v>
      </c>
      <c r="Y821" s="727">
        <v>15866.78</v>
      </c>
      <c r="AA821" s="728">
        <v>41218</v>
      </c>
      <c r="AB821" s="727">
        <v>3448.5</v>
      </c>
      <c r="AD821" s="728">
        <v>41165</v>
      </c>
      <c r="AE821" s="727">
        <v>8995.15</v>
      </c>
      <c r="AS821" s="728">
        <v>41620</v>
      </c>
      <c r="AT821" s="727">
        <v>1225.49</v>
      </c>
      <c r="AV821" s="728">
        <v>41612</v>
      </c>
      <c r="AW821" s="727">
        <v>95.06</v>
      </c>
      <c r="BL821" s="728"/>
      <c r="BM821" s="728"/>
      <c r="BN821" s="728"/>
      <c r="BO821" s="728"/>
      <c r="BP821" s="728"/>
      <c r="BS821" s="728"/>
      <c r="BV821" s="728"/>
      <c r="BY821" s="728"/>
      <c r="CB821" s="728"/>
      <c r="CE821" s="728"/>
      <c r="CH821" s="728"/>
      <c r="CK821" s="728"/>
      <c r="CO821" s="728"/>
      <c r="CV821" s="728"/>
      <c r="CY821" s="728"/>
      <c r="DB821" s="728"/>
      <c r="DE821" s="728"/>
      <c r="DH821" s="728"/>
      <c r="DK821" s="728"/>
      <c r="DN821" s="728"/>
      <c r="DQ821" s="728"/>
      <c r="DT821" s="728"/>
      <c r="DW821" s="728"/>
      <c r="DZ821" s="728"/>
      <c r="EC821" s="728"/>
      <c r="EF821" s="728"/>
      <c r="EI821" s="728"/>
    </row>
    <row r="822" spans="5:139">
      <c r="E822" s="728">
        <v>41614</v>
      </c>
      <c r="F822" s="727">
        <v>2.9569999999999999</v>
      </c>
      <c r="H822" s="728">
        <v>41614</v>
      </c>
      <c r="I822" s="727">
        <v>3.8180000000000001</v>
      </c>
      <c r="K822" s="728">
        <v>41618</v>
      </c>
      <c r="L822" s="727">
        <v>4.4320000000000004</v>
      </c>
      <c r="O822" s="728">
        <v>41570</v>
      </c>
      <c r="P822" s="727">
        <v>2523.3200000000002</v>
      </c>
      <c r="R822" s="728">
        <v>41579</v>
      </c>
      <c r="S822" s="727">
        <v>15615.55</v>
      </c>
      <c r="U822" s="728">
        <v>41201</v>
      </c>
      <c r="V822" s="727">
        <v>7380.64</v>
      </c>
      <c r="X822" s="728">
        <v>41201</v>
      </c>
      <c r="Y822" s="727">
        <v>15862.31</v>
      </c>
      <c r="AA822" s="728">
        <v>41215</v>
      </c>
      <c r="AB822" s="727">
        <v>3492.46</v>
      </c>
      <c r="AD822" s="728">
        <v>41164</v>
      </c>
      <c r="AE822" s="727">
        <v>8959.9599999999991</v>
      </c>
      <c r="AS822" s="728">
        <v>41619</v>
      </c>
      <c r="AT822" s="727">
        <v>1252.32</v>
      </c>
      <c r="AV822" s="728">
        <v>41611</v>
      </c>
      <c r="AW822" s="727">
        <v>95.63</v>
      </c>
      <c r="BL822" s="728"/>
      <c r="BM822" s="728"/>
      <c r="BN822" s="728"/>
      <c r="BO822" s="728"/>
      <c r="BP822" s="728"/>
      <c r="BS822" s="728"/>
      <c r="BV822" s="728"/>
      <c r="BY822" s="728"/>
      <c r="CB822" s="728"/>
      <c r="CE822" s="728"/>
      <c r="CH822" s="728"/>
      <c r="CK822" s="728"/>
      <c r="CO822" s="728"/>
      <c r="CV822" s="728"/>
      <c r="CY822" s="728"/>
      <c r="DB822" s="728"/>
      <c r="DE822" s="728"/>
      <c r="DH822" s="728"/>
      <c r="DK822" s="728"/>
      <c r="DN822" s="728"/>
      <c r="DQ822" s="728"/>
      <c r="DT822" s="728"/>
      <c r="DW822" s="728"/>
      <c r="DZ822" s="728"/>
      <c r="EC822" s="728"/>
      <c r="EF822" s="728"/>
      <c r="EI822" s="728"/>
    </row>
    <row r="823" spans="5:139">
      <c r="E823" s="728">
        <v>41613</v>
      </c>
      <c r="F823" s="727">
        <v>2.927</v>
      </c>
      <c r="H823" s="728">
        <v>41613</v>
      </c>
      <c r="I823" s="727">
        <v>3.8050000000000002</v>
      </c>
      <c r="K823" s="728">
        <v>41617</v>
      </c>
      <c r="L823" s="727">
        <v>4.4509999999999996</v>
      </c>
      <c r="O823" s="728">
        <v>41569</v>
      </c>
      <c r="P823" s="727">
        <v>2544.4499999999998</v>
      </c>
      <c r="R823" s="728">
        <v>41578</v>
      </c>
      <c r="S823" s="727">
        <v>15545.75</v>
      </c>
      <c r="U823" s="728">
        <v>41200</v>
      </c>
      <c r="V823" s="727">
        <v>7437.23</v>
      </c>
      <c r="X823" s="728">
        <v>41200</v>
      </c>
      <c r="Y823" s="727">
        <v>16185.45</v>
      </c>
      <c r="AA823" s="728">
        <v>41214</v>
      </c>
      <c r="AB823" s="727">
        <v>3475.4</v>
      </c>
      <c r="AD823" s="728">
        <v>41163</v>
      </c>
      <c r="AE823" s="727">
        <v>8807.3799999999992</v>
      </c>
      <c r="AS823" s="728">
        <v>41618</v>
      </c>
      <c r="AT823" s="727">
        <v>1262.19</v>
      </c>
      <c r="AV823" s="728">
        <v>41610</v>
      </c>
      <c r="AW823" s="727">
        <v>95.51</v>
      </c>
      <c r="BL823" s="728"/>
      <c r="BM823" s="728"/>
      <c r="BN823" s="728"/>
      <c r="BO823" s="728"/>
      <c r="BP823" s="728"/>
      <c r="BS823" s="728"/>
      <c r="BV823" s="728"/>
      <c r="BY823" s="728"/>
      <c r="CB823" s="728"/>
      <c r="CE823" s="728"/>
      <c r="CH823" s="728"/>
      <c r="CK823" s="728"/>
      <c r="CO823" s="728"/>
      <c r="CV823" s="728"/>
      <c r="CY823" s="728"/>
      <c r="DB823" s="728"/>
      <c r="DE823" s="728"/>
      <c r="DH823" s="728"/>
      <c r="DK823" s="728"/>
      <c r="DN823" s="728"/>
      <c r="DQ823" s="728"/>
      <c r="DT823" s="728"/>
      <c r="DW823" s="728"/>
      <c r="DZ823" s="728"/>
      <c r="EC823" s="728"/>
      <c r="EF823" s="728"/>
      <c r="EI823" s="728"/>
    </row>
    <row r="824" spans="5:139">
      <c r="E824" s="728">
        <v>41612</v>
      </c>
      <c r="F824" s="727">
        <v>2.92</v>
      </c>
      <c r="H824" s="728">
        <v>41612</v>
      </c>
      <c r="I824" s="727">
        <v>3.8010000000000002</v>
      </c>
      <c r="K824" s="728">
        <v>41614</v>
      </c>
      <c r="L824" s="727">
        <v>4.5490000000000004</v>
      </c>
      <c r="O824" s="728">
        <v>41568</v>
      </c>
      <c r="P824" s="727">
        <v>2554.61</v>
      </c>
      <c r="R824" s="728">
        <v>41577</v>
      </c>
      <c r="S824" s="727">
        <v>15618.76</v>
      </c>
      <c r="U824" s="728">
        <v>41199</v>
      </c>
      <c r="V824" s="727">
        <v>7394.55</v>
      </c>
      <c r="X824" s="728">
        <v>41199</v>
      </c>
      <c r="Y824" s="727">
        <v>16233.84</v>
      </c>
      <c r="AA824" s="728">
        <v>41213</v>
      </c>
      <c r="AB824" s="727">
        <v>3429.27</v>
      </c>
      <c r="AD824" s="728">
        <v>41162</v>
      </c>
      <c r="AE824" s="727">
        <v>8869.3700000000008</v>
      </c>
      <c r="AS824" s="728">
        <v>41617</v>
      </c>
      <c r="AT824" s="727">
        <v>1240.3499999999999</v>
      </c>
      <c r="AV824" s="728">
        <v>41607</v>
      </c>
      <c r="AW824" s="727">
        <v>94.45</v>
      </c>
      <c r="BL824" s="728"/>
      <c r="BM824" s="728"/>
      <c r="BN824" s="728"/>
      <c r="BO824" s="728"/>
      <c r="BP824" s="728"/>
      <c r="BS824" s="728"/>
      <c r="BV824" s="728"/>
      <c r="BY824" s="728"/>
      <c r="CB824" s="728"/>
      <c r="CE824" s="728"/>
      <c r="CH824" s="728"/>
      <c r="CK824" s="728"/>
      <c r="CO824" s="728"/>
      <c r="CV824" s="728"/>
      <c r="CY824" s="728"/>
      <c r="DB824" s="728"/>
      <c r="DE824" s="728"/>
      <c r="DH824" s="728"/>
      <c r="DK824" s="728"/>
      <c r="DN824" s="728"/>
      <c r="DQ824" s="728"/>
      <c r="DT824" s="728"/>
      <c r="DW824" s="728"/>
      <c r="DZ824" s="728"/>
      <c r="EC824" s="728"/>
      <c r="EF824" s="728"/>
      <c r="EI824" s="728"/>
    </row>
    <row r="825" spans="5:139">
      <c r="E825" s="728">
        <v>41611</v>
      </c>
      <c r="F825" s="727">
        <v>2.927</v>
      </c>
      <c r="H825" s="728">
        <v>41611</v>
      </c>
      <c r="I825" s="727">
        <v>3.79</v>
      </c>
      <c r="K825" s="728">
        <v>41613</v>
      </c>
      <c r="L825" s="727">
        <v>4.59</v>
      </c>
      <c r="O825" s="728">
        <v>41565</v>
      </c>
      <c r="P825" s="727">
        <v>2485.13</v>
      </c>
      <c r="R825" s="728">
        <v>41576</v>
      </c>
      <c r="S825" s="727">
        <v>15680.35</v>
      </c>
      <c r="U825" s="728">
        <v>41198</v>
      </c>
      <c r="V825" s="727">
        <v>7376.27</v>
      </c>
      <c r="X825" s="728">
        <v>41198</v>
      </c>
      <c r="Y825" s="727">
        <v>15985.16</v>
      </c>
      <c r="AA825" s="728">
        <v>41212</v>
      </c>
      <c r="AB825" s="727">
        <v>3459.44</v>
      </c>
      <c r="AD825" s="728">
        <v>41159</v>
      </c>
      <c r="AE825" s="727">
        <v>8871.65</v>
      </c>
      <c r="AS825" s="728">
        <v>41614</v>
      </c>
      <c r="AT825" s="727">
        <v>1229.0999999999999</v>
      </c>
      <c r="AV825" s="728">
        <v>41606</v>
      </c>
      <c r="AW825" s="727">
        <v>95.07</v>
      </c>
      <c r="BL825" s="728"/>
      <c r="BM825" s="728"/>
      <c r="BN825" s="728"/>
      <c r="BO825" s="728"/>
      <c r="BP825" s="728"/>
      <c r="BS825" s="728"/>
      <c r="BV825" s="728"/>
      <c r="BY825" s="728"/>
      <c r="CB825" s="728"/>
      <c r="CE825" s="728"/>
      <c r="CH825" s="728"/>
      <c r="CK825" s="728"/>
      <c r="CO825" s="728"/>
      <c r="CV825" s="728"/>
      <c r="CY825" s="728"/>
      <c r="DB825" s="728"/>
      <c r="DE825" s="728"/>
      <c r="DH825" s="728"/>
      <c r="DK825" s="728"/>
      <c r="DN825" s="728"/>
      <c r="DQ825" s="728"/>
      <c r="DT825" s="728"/>
      <c r="DW825" s="728"/>
      <c r="DZ825" s="728"/>
      <c r="EC825" s="728"/>
      <c r="EF825" s="728"/>
      <c r="EI825" s="728"/>
    </row>
    <row r="826" spans="5:139">
      <c r="E826" s="728">
        <v>41610</v>
      </c>
      <c r="F826" s="727">
        <v>2.879</v>
      </c>
      <c r="H826" s="728">
        <v>41610</v>
      </c>
      <c r="I826" s="727">
        <v>3.8140000000000001</v>
      </c>
      <c r="K826" s="728">
        <v>41612</v>
      </c>
      <c r="L826" s="727">
        <v>4.5759999999999996</v>
      </c>
      <c r="O826" s="728">
        <v>41564</v>
      </c>
      <c r="P826" s="727">
        <v>2474.92</v>
      </c>
      <c r="R826" s="728">
        <v>41575</v>
      </c>
      <c r="S826" s="727">
        <v>15568.93</v>
      </c>
      <c r="U826" s="728">
        <v>41197</v>
      </c>
      <c r="V826" s="727">
        <v>7261.25</v>
      </c>
      <c r="X826" s="728">
        <v>41197</v>
      </c>
      <c r="Y826" s="727">
        <v>15590.72</v>
      </c>
      <c r="AA826" s="728">
        <v>41211</v>
      </c>
      <c r="AB826" s="727">
        <v>3408.89</v>
      </c>
      <c r="AD826" s="728">
        <v>41158</v>
      </c>
      <c r="AE826" s="727">
        <v>8680.57</v>
      </c>
      <c r="AS826" s="728">
        <v>41613</v>
      </c>
      <c r="AT826" s="727">
        <v>1225.23</v>
      </c>
      <c r="AV826" s="728">
        <v>41605</v>
      </c>
      <c r="AW826" s="727">
        <v>94.72</v>
      </c>
      <c r="BL826" s="728"/>
      <c r="BM826" s="728"/>
      <c r="BN826" s="728"/>
      <c r="BO826" s="728"/>
      <c r="BP826" s="728"/>
      <c r="BS826" s="728"/>
      <c r="BV826" s="728"/>
      <c r="BY826" s="728"/>
      <c r="CB826" s="728"/>
      <c r="CE826" s="728"/>
      <c r="CH826" s="728"/>
      <c r="CK826" s="728"/>
      <c r="CO826" s="728"/>
      <c r="CV826" s="728"/>
      <c r="CY826" s="728"/>
      <c r="DB826" s="728"/>
      <c r="DE826" s="728"/>
      <c r="DH826" s="728"/>
      <c r="DK826" s="728"/>
      <c r="DN826" s="728"/>
      <c r="DQ826" s="728"/>
      <c r="DT826" s="728"/>
      <c r="DW826" s="728"/>
      <c r="DZ826" s="728"/>
      <c r="EC826" s="728"/>
      <c r="EF826" s="728"/>
      <c r="EI826" s="728"/>
    </row>
    <row r="827" spans="5:139">
      <c r="E827" s="728">
        <v>41607</v>
      </c>
      <c r="F827" s="727">
        <v>2.86</v>
      </c>
      <c r="H827" s="728">
        <v>41607</v>
      </c>
      <c r="I827" s="727">
        <v>3.7730000000000001</v>
      </c>
      <c r="K827" s="728">
        <v>41611</v>
      </c>
      <c r="L827" s="727">
        <v>4.5620000000000003</v>
      </c>
      <c r="O827" s="728">
        <v>41563</v>
      </c>
      <c r="P827" s="727">
        <v>2505.1999999999998</v>
      </c>
      <c r="R827" s="728">
        <v>41572</v>
      </c>
      <c r="S827" s="727">
        <v>15570.28</v>
      </c>
      <c r="U827" s="728">
        <v>41194</v>
      </c>
      <c r="V827" s="727">
        <v>7232.49</v>
      </c>
      <c r="X827" s="728">
        <v>41194</v>
      </c>
      <c r="Y827" s="727">
        <v>15511.94</v>
      </c>
      <c r="AA827" s="728">
        <v>41208</v>
      </c>
      <c r="AB827" s="727">
        <v>3435.09</v>
      </c>
      <c r="AD827" s="728">
        <v>41157</v>
      </c>
      <c r="AE827" s="727">
        <v>8679.82</v>
      </c>
      <c r="AS827" s="728">
        <v>41612</v>
      </c>
      <c r="AT827" s="727">
        <v>1243.79</v>
      </c>
      <c r="AV827" s="728">
        <v>41604</v>
      </c>
      <c r="AW827" s="727">
        <v>93.98</v>
      </c>
      <c r="BL827" s="728"/>
      <c r="BM827" s="728"/>
      <c r="BN827" s="728"/>
      <c r="BO827" s="728"/>
      <c r="BP827" s="728"/>
      <c r="BS827" s="728"/>
      <c r="BV827" s="728"/>
      <c r="BY827" s="728"/>
      <c r="CB827" s="728"/>
      <c r="CE827" s="728"/>
      <c r="CH827" s="728"/>
      <c r="CK827" s="728"/>
      <c r="CO827" s="728"/>
      <c r="CV827" s="728"/>
      <c r="CY827" s="728"/>
      <c r="DB827" s="728"/>
      <c r="DE827" s="728"/>
      <c r="DH827" s="728"/>
      <c r="DK827" s="728"/>
      <c r="DN827" s="728"/>
      <c r="DQ827" s="728"/>
      <c r="DT827" s="728"/>
      <c r="DW827" s="728"/>
      <c r="DZ827" s="728"/>
      <c r="EC827" s="728"/>
      <c r="EF827" s="728"/>
      <c r="EI827" s="728"/>
    </row>
    <row r="828" spans="5:139">
      <c r="E828" s="728">
        <v>41606</v>
      </c>
      <c r="F828" s="727">
        <v>2.87</v>
      </c>
      <c r="H828" s="728">
        <v>41606</v>
      </c>
      <c r="I828" s="727">
        <v>3.7709999999999999</v>
      </c>
      <c r="K828" s="728">
        <v>41610</v>
      </c>
      <c r="L828" s="727">
        <v>4.548</v>
      </c>
      <c r="O828" s="728">
        <v>41562</v>
      </c>
      <c r="P828" s="727">
        <v>2490.34</v>
      </c>
      <c r="R828" s="728">
        <v>41571</v>
      </c>
      <c r="S828" s="727">
        <v>15509.21</v>
      </c>
      <c r="U828" s="728">
        <v>41193</v>
      </c>
      <c r="V828" s="727">
        <v>7281.7</v>
      </c>
      <c r="X828" s="728">
        <v>41193</v>
      </c>
      <c r="Y828" s="727">
        <v>15634.45</v>
      </c>
      <c r="AA828" s="728">
        <v>41207</v>
      </c>
      <c r="AB828" s="727">
        <v>3411.53</v>
      </c>
      <c r="AD828" s="728">
        <v>41156</v>
      </c>
      <c r="AE828" s="727">
        <v>8775.51</v>
      </c>
      <c r="AS828" s="728">
        <v>41611</v>
      </c>
      <c r="AT828" s="727">
        <v>1223.42</v>
      </c>
      <c r="AV828" s="728">
        <v>41603</v>
      </c>
      <c r="AW828" s="727">
        <v>93.97</v>
      </c>
      <c r="BL828" s="728"/>
      <c r="BM828" s="728"/>
      <c r="BN828" s="728"/>
      <c r="BO828" s="728"/>
      <c r="BP828" s="728"/>
      <c r="BS828" s="728"/>
      <c r="BV828" s="728"/>
      <c r="BY828" s="728"/>
      <c r="CB828" s="728"/>
      <c r="CE828" s="728"/>
      <c r="CH828" s="728"/>
      <c r="CK828" s="728"/>
      <c r="CO828" s="728"/>
      <c r="CV828" s="728"/>
      <c r="CY828" s="728"/>
      <c r="DB828" s="728"/>
      <c r="DE828" s="728"/>
      <c r="DH828" s="728"/>
      <c r="DK828" s="728"/>
      <c r="DN828" s="728"/>
      <c r="DQ828" s="728"/>
      <c r="DT828" s="728"/>
      <c r="DW828" s="728"/>
      <c r="DZ828" s="728"/>
      <c r="EC828" s="728"/>
      <c r="EF828" s="728"/>
      <c r="EI828" s="728"/>
    </row>
    <row r="829" spans="5:139">
      <c r="E829" s="728">
        <v>41605</v>
      </c>
      <c r="F829" s="727">
        <v>2.9020000000000001</v>
      </c>
      <c r="H829" s="728">
        <v>41605</v>
      </c>
      <c r="I829" s="727">
        <v>3.81</v>
      </c>
      <c r="K829" s="728">
        <v>41607</v>
      </c>
      <c r="L829" s="727">
        <v>4.516</v>
      </c>
      <c r="O829" s="728">
        <v>41561</v>
      </c>
      <c r="P829" s="727">
        <v>2498.77</v>
      </c>
      <c r="R829" s="728">
        <v>41570</v>
      </c>
      <c r="S829" s="727">
        <v>15413.33</v>
      </c>
      <c r="U829" s="728">
        <v>41192</v>
      </c>
      <c r="V829" s="727">
        <v>7205.23</v>
      </c>
      <c r="X829" s="728">
        <v>41192</v>
      </c>
      <c r="Y829" s="727">
        <v>15440.63</v>
      </c>
      <c r="AA829" s="728">
        <v>41206</v>
      </c>
      <c r="AB829" s="727">
        <v>3426.49</v>
      </c>
      <c r="AD829" s="728">
        <v>41155</v>
      </c>
      <c r="AE829" s="727">
        <v>8783.89</v>
      </c>
      <c r="AS829" s="728">
        <v>41610</v>
      </c>
      <c r="AT829" s="727">
        <v>1219.83</v>
      </c>
      <c r="AV829" s="728">
        <v>41600</v>
      </c>
      <c r="AW829" s="727">
        <v>93.38</v>
      </c>
      <c r="BL829" s="728"/>
      <c r="BM829" s="728"/>
      <c r="BN829" s="728"/>
      <c r="BO829" s="728"/>
      <c r="BP829" s="728"/>
      <c r="BS829" s="728"/>
      <c r="BV829" s="728"/>
      <c r="BY829" s="728"/>
      <c r="CB829" s="728"/>
      <c r="CE829" s="728"/>
      <c r="CH829" s="728"/>
      <c r="CK829" s="728"/>
      <c r="CO829" s="728"/>
      <c r="CV829" s="728"/>
      <c r="CY829" s="728"/>
      <c r="DB829" s="728"/>
      <c r="DE829" s="728"/>
      <c r="DH829" s="728"/>
      <c r="DK829" s="728"/>
      <c r="DN829" s="728"/>
      <c r="DQ829" s="728"/>
      <c r="DT829" s="728"/>
      <c r="DW829" s="728"/>
      <c r="DZ829" s="728"/>
      <c r="EC829" s="728"/>
      <c r="EF829" s="728"/>
      <c r="EI829" s="728"/>
    </row>
    <row r="830" spans="5:139">
      <c r="E830" s="728">
        <v>41604</v>
      </c>
      <c r="F830" s="727">
        <v>2.8540000000000001</v>
      </c>
      <c r="H830" s="728">
        <v>41604</v>
      </c>
      <c r="I830" s="727">
        <v>3.7349999999999999</v>
      </c>
      <c r="K830" s="728">
        <v>41606</v>
      </c>
      <c r="L830" s="727">
        <v>4.5350000000000001</v>
      </c>
      <c r="O830" s="728">
        <v>41558</v>
      </c>
      <c r="P830" s="727">
        <v>2489.64</v>
      </c>
      <c r="R830" s="728">
        <v>41569</v>
      </c>
      <c r="S830" s="727">
        <v>15467.66</v>
      </c>
      <c r="U830" s="728">
        <v>41191</v>
      </c>
      <c r="V830" s="727">
        <v>7234.53</v>
      </c>
      <c r="X830" s="728">
        <v>41191</v>
      </c>
      <c r="Y830" s="727">
        <v>15504.65</v>
      </c>
      <c r="AA830" s="728">
        <v>41205</v>
      </c>
      <c r="AB830" s="727">
        <v>3406.5</v>
      </c>
      <c r="AD830" s="728">
        <v>41152</v>
      </c>
      <c r="AE830" s="727">
        <v>8839.91</v>
      </c>
      <c r="AS830" s="728">
        <v>41607</v>
      </c>
      <c r="AT830" s="727">
        <v>1253.3499999999999</v>
      </c>
      <c r="AV830" s="728">
        <v>41599</v>
      </c>
      <c r="AW830" s="727">
        <v>92.88</v>
      </c>
      <c r="BL830" s="728"/>
      <c r="BM830" s="728"/>
      <c r="BN830" s="728"/>
      <c r="BO830" s="728"/>
      <c r="BP830" s="728"/>
      <c r="BS830" s="728"/>
      <c r="BV830" s="728"/>
      <c r="BY830" s="728"/>
      <c r="CB830" s="728"/>
      <c r="CE830" s="728"/>
      <c r="CH830" s="728"/>
      <c r="CK830" s="728"/>
      <c r="CO830" s="728"/>
      <c r="CV830" s="728"/>
      <c r="CY830" s="728"/>
      <c r="DB830" s="728"/>
      <c r="DE830" s="728"/>
      <c r="DH830" s="728"/>
      <c r="DK830" s="728"/>
      <c r="DN830" s="728"/>
      <c r="DQ830" s="728"/>
      <c r="DT830" s="728"/>
      <c r="DW830" s="728"/>
      <c r="DZ830" s="728"/>
      <c r="EC830" s="728"/>
      <c r="EF830" s="728"/>
      <c r="EI830" s="728"/>
    </row>
    <row r="831" spans="5:139">
      <c r="E831" s="728">
        <v>41603</v>
      </c>
      <c r="F831" s="727">
        <v>2.8069999999999999</v>
      </c>
      <c r="H831" s="728">
        <v>41603</v>
      </c>
      <c r="I831" s="727">
        <v>3.71</v>
      </c>
      <c r="K831" s="728">
        <v>41605</v>
      </c>
      <c r="L831" s="727">
        <v>4.51</v>
      </c>
      <c r="O831" s="728">
        <v>41557</v>
      </c>
      <c r="P831" s="727">
        <v>2468.6999999999998</v>
      </c>
      <c r="R831" s="728">
        <v>41568</v>
      </c>
      <c r="S831" s="727">
        <v>15392.2</v>
      </c>
      <c r="U831" s="728">
        <v>41190</v>
      </c>
      <c r="V831" s="727">
        <v>7291.21</v>
      </c>
      <c r="X831" s="728">
        <v>41190</v>
      </c>
      <c r="Y831" s="727">
        <v>15562</v>
      </c>
      <c r="AA831" s="728">
        <v>41204</v>
      </c>
      <c r="AB831" s="727">
        <v>3483.25</v>
      </c>
      <c r="AD831" s="728">
        <v>41151</v>
      </c>
      <c r="AE831" s="727">
        <v>8983.7800000000007</v>
      </c>
      <c r="AS831" s="728">
        <v>41606</v>
      </c>
      <c r="AT831" s="727">
        <v>1244.6500000000001</v>
      </c>
      <c r="AV831" s="728">
        <v>41598</v>
      </c>
      <c r="AW831" s="727">
        <v>92.9</v>
      </c>
      <c r="BL831" s="728"/>
      <c r="BM831" s="728"/>
      <c r="BN831" s="728"/>
      <c r="BO831" s="728"/>
      <c r="BP831" s="728"/>
      <c r="BS831" s="728"/>
      <c r="BV831" s="728"/>
      <c r="BY831" s="728"/>
      <c r="CB831" s="728"/>
      <c r="CE831" s="728"/>
      <c r="CH831" s="728"/>
      <c r="CK831" s="728"/>
      <c r="CO831" s="728"/>
      <c r="CV831" s="728"/>
      <c r="CY831" s="728"/>
      <c r="DB831" s="728"/>
      <c r="DE831" s="728"/>
      <c r="DH831" s="728"/>
      <c r="DK831" s="728"/>
      <c r="DN831" s="728"/>
      <c r="DQ831" s="728"/>
      <c r="DT831" s="728"/>
      <c r="DW831" s="728"/>
      <c r="DZ831" s="728"/>
      <c r="EC831" s="728"/>
      <c r="EF831" s="728"/>
      <c r="EI831" s="728"/>
    </row>
    <row r="832" spans="5:139">
      <c r="E832" s="728">
        <v>41600</v>
      </c>
      <c r="F832" s="727">
        <v>2.8120000000000003</v>
      </c>
      <c r="H832" s="728">
        <v>41600</v>
      </c>
      <c r="I832" s="727">
        <v>3.6850000000000001</v>
      </c>
      <c r="K832" s="728">
        <v>41604</v>
      </c>
      <c r="L832" s="727">
        <v>4.4560000000000004</v>
      </c>
      <c r="O832" s="728">
        <v>41556</v>
      </c>
      <c r="P832" s="727">
        <v>2384.3000000000002</v>
      </c>
      <c r="R832" s="728">
        <v>41565</v>
      </c>
      <c r="S832" s="727">
        <v>15399.65</v>
      </c>
      <c r="U832" s="728">
        <v>41187</v>
      </c>
      <c r="V832" s="727">
        <v>7397.87</v>
      </c>
      <c r="X832" s="728">
        <v>41187</v>
      </c>
      <c r="Y832" s="727">
        <v>15876.25</v>
      </c>
      <c r="AA832" s="728">
        <v>41201</v>
      </c>
      <c r="AB832" s="727">
        <v>3504.56</v>
      </c>
      <c r="AD832" s="728">
        <v>41150</v>
      </c>
      <c r="AE832" s="727">
        <v>9069.81</v>
      </c>
      <c r="AS832" s="728">
        <v>41605</v>
      </c>
      <c r="AT832" s="727">
        <v>1237.9000000000001</v>
      </c>
      <c r="AV832" s="728">
        <v>41597</v>
      </c>
      <c r="AW832" s="727">
        <v>92.35</v>
      </c>
      <c r="BL832" s="728"/>
      <c r="BM832" s="728"/>
      <c r="BN832" s="728"/>
      <c r="BO832" s="728"/>
      <c r="BP832" s="728"/>
      <c r="BS832" s="728"/>
      <c r="BV832" s="728"/>
      <c r="BY832" s="728"/>
      <c r="CB832" s="728"/>
      <c r="CE832" s="728"/>
      <c r="CH832" s="728"/>
      <c r="CK832" s="728"/>
      <c r="CO832" s="728"/>
      <c r="CV832" s="728"/>
      <c r="CY832" s="728"/>
      <c r="DB832" s="728"/>
      <c r="DE832" s="728"/>
      <c r="DH832" s="728"/>
      <c r="DK832" s="728"/>
      <c r="DN832" s="728"/>
      <c r="DQ832" s="728"/>
      <c r="DT832" s="728"/>
      <c r="DW832" s="728"/>
      <c r="DZ832" s="728"/>
      <c r="EC832" s="728"/>
      <c r="EF832" s="728"/>
      <c r="EI832" s="728"/>
    </row>
    <row r="833" spans="5:139">
      <c r="E833" s="728">
        <v>41599</v>
      </c>
      <c r="F833" s="727">
        <v>2.8159999999999998</v>
      </c>
      <c r="H833" s="728">
        <v>41599</v>
      </c>
      <c r="I833" s="727">
        <v>3.7090000000000001</v>
      </c>
      <c r="K833" s="728">
        <v>41603</v>
      </c>
      <c r="L833" s="727">
        <v>4.4429999999999996</v>
      </c>
      <c r="O833" s="728">
        <v>41555</v>
      </c>
      <c r="P833" s="727">
        <v>2373.23</v>
      </c>
      <c r="R833" s="728">
        <v>41564</v>
      </c>
      <c r="S833" s="727">
        <v>15371.65</v>
      </c>
      <c r="U833" s="728">
        <v>41186</v>
      </c>
      <c r="V833" s="727">
        <v>7305.21</v>
      </c>
      <c r="X833" s="728">
        <v>41186</v>
      </c>
      <c r="Y833" s="727">
        <v>15511.25</v>
      </c>
      <c r="AA833" s="728">
        <v>41200</v>
      </c>
      <c r="AB833" s="727">
        <v>3535.18</v>
      </c>
      <c r="AD833" s="728">
        <v>41149</v>
      </c>
      <c r="AE833" s="727">
        <v>9033.2900000000009</v>
      </c>
      <c r="AS833" s="728">
        <v>41604</v>
      </c>
      <c r="AT833" s="727">
        <v>1242.8499999999999</v>
      </c>
      <c r="AV833" s="728">
        <v>41596</v>
      </c>
      <c r="AW833" s="727">
        <v>93.31</v>
      </c>
      <c r="BL833" s="728"/>
      <c r="BM833" s="728"/>
      <c r="BN833" s="728"/>
      <c r="BO833" s="728"/>
      <c r="BP833" s="728"/>
      <c r="BS833" s="728"/>
      <c r="BV833" s="728"/>
      <c r="BY833" s="728"/>
      <c r="CB833" s="728"/>
      <c r="CE833" s="728"/>
      <c r="CH833" s="728"/>
      <c r="CK833" s="728"/>
      <c r="CO833" s="728"/>
      <c r="CV833" s="728"/>
      <c r="CY833" s="728"/>
      <c r="DB833" s="728"/>
      <c r="DE833" s="728"/>
      <c r="DH833" s="728"/>
      <c r="DK833" s="728"/>
      <c r="DN833" s="728"/>
      <c r="DQ833" s="728"/>
      <c r="DT833" s="728"/>
      <c r="DW833" s="728"/>
      <c r="DZ833" s="728"/>
      <c r="EC833" s="728"/>
      <c r="EF833" s="728"/>
      <c r="EI833" s="728"/>
    </row>
    <row r="834" spans="5:139">
      <c r="E834" s="728">
        <v>41598</v>
      </c>
      <c r="F834" s="727">
        <v>2.83</v>
      </c>
      <c r="H834" s="728">
        <v>41598</v>
      </c>
      <c r="I834" s="727">
        <v>3.7069999999999999</v>
      </c>
      <c r="K834" s="728">
        <v>41600</v>
      </c>
      <c r="L834" s="727">
        <v>4.43</v>
      </c>
      <c r="O834" s="728">
        <v>41554</v>
      </c>
      <c r="P834" s="727">
        <v>2380.1799999999998</v>
      </c>
      <c r="R834" s="728">
        <v>41563</v>
      </c>
      <c r="S834" s="727">
        <v>15373.83</v>
      </c>
      <c r="U834" s="728">
        <v>41185</v>
      </c>
      <c r="V834" s="727">
        <v>7322.08</v>
      </c>
      <c r="X834" s="728">
        <v>41185</v>
      </c>
      <c r="Y834" s="727">
        <v>15535.09</v>
      </c>
      <c r="AA834" s="728">
        <v>41199</v>
      </c>
      <c r="AB834" s="727">
        <v>3527.5</v>
      </c>
      <c r="AD834" s="728">
        <v>41148</v>
      </c>
      <c r="AE834" s="727">
        <v>9085.39</v>
      </c>
      <c r="AS834" s="728">
        <v>41603</v>
      </c>
      <c r="AT834" s="727">
        <v>1251.3800000000001</v>
      </c>
      <c r="AV834" s="728">
        <v>41593</v>
      </c>
      <c r="AW834" s="727">
        <v>93.35</v>
      </c>
      <c r="BL834" s="728"/>
      <c r="BM834" s="728"/>
      <c r="BN834" s="728"/>
      <c r="BO834" s="728"/>
      <c r="BP834" s="728"/>
      <c r="BS834" s="728"/>
      <c r="BV834" s="728"/>
      <c r="BY834" s="728"/>
      <c r="CB834" s="728"/>
      <c r="CE834" s="728"/>
      <c r="CH834" s="728"/>
      <c r="CK834" s="728"/>
      <c r="CO834" s="728"/>
      <c r="CV834" s="728"/>
      <c r="CY834" s="728"/>
      <c r="DB834" s="728"/>
      <c r="DE834" s="728"/>
      <c r="DH834" s="728"/>
      <c r="DK834" s="728"/>
      <c r="DN834" s="728"/>
      <c r="DQ834" s="728"/>
      <c r="DT834" s="728"/>
      <c r="DW834" s="728"/>
      <c r="DZ834" s="728"/>
      <c r="EC834" s="728"/>
      <c r="EF834" s="728"/>
      <c r="EI834" s="728"/>
    </row>
    <row r="835" spans="5:139">
      <c r="E835" s="728">
        <v>41597</v>
      </c>
      <c r="F835" s="727">
        <v>2.835</v>
      </c>
      <c r="H835" s="728">
        <v>41597</v>
      </c>
      <c r="I835" s="727">
        <v>3.633</v>
      </c>
      <c r="K835" s="728">
        <v>41599</v>
      </c>
      <c r="L835" s="727">
        <v>4.4429999999999996</v>
      </c>
      <c r="O835" s="728">
        <v>41551</v>
      </c>
      <c r="P835" s="727">
        <v>2394.59</v>
      </c>
      <c r="R835" s="728">
        <v>41562</v>
      </c>
      <c r="S835" s="727">
        <v>15168.01</v>
      </c>
      <c r="U835" s="728">
        <v>41184</v>
      </c>
      <c r="V835" s="727">
        <v>7305.86</v>
      </c>
      <c r="X835" s="728">
        <v>41184</v>
      </c>
      <c r="Y835" s="727">
        <v>15495.79</v>
      </c>
      <c r="AA835" s="728">
        <v>41198</v>
      </c>
      <c r="AB835" s="727">
        <v>3500.94</v>
      </c>
      <c r="AD835" s="728">
        <v>41145</v>
      </c>
      <c r="AE835" s="727">
        <v>9070.76</v>
      </c>
      <c r="AS835" s="728">
        <v>41600</v>
      </c>
      <c r="AT835" s="727">
        <v>1243.8</v>
      </c>
      <c r="AV835" s="728">
        <v>41592</v>
      </c>
      <c r="AW835" s="727">
        <v>92.93</v>
      </c>
      <c r="BL835" s="728"/>
      <c r="BM835" s="728"/>
      <c r="BN835" s="728"/>
      <c r="BO835" s="728"/>
      <c r="BP835" s="728"/>
      <c r="BS835" s="728"/>
      <c r="BV835" s="728"/>
      <c r="BY835" s="728"/>
      <c r="CB835" s="728"/>
      <c r="CE835" s="728"/>
      <c r="CH835" s="728"/>
      <c r="CK835" s="728"/>
      <c r="CO835" s="728"/>
      <c r="CV835" s="728"/>
      <c r="CY835" s="728"/>
      <c r="DB835" s="728"/>
      <c r="DE835" s="728"/>
      <c r="DH835" s="728"/>
      <c r="DK835" s="728"/>
      <c r="DN835" s="728"/>
      <c r="DQ835" s="728"/>
      <c r="DT835" s="728"/>
      <c r="DW835" s="728"/>
      <c r="DZ835" s="728"/>
      <c r="EC835" s="728"/>
      <c r="EF835" s="728"/>
      <c r="EI835" s="728"/>
    </row>
    <row r="836" spans="5:139">
      <c r="E836" s="728">
        <v>41596</v>
      </c>
      <c r="F836" s="727">
        <v>2.8140000000000001</v>
      </c>
      <c r="H836" s="728">
        <v>41596</v>
      </c>
      <c r="I836" s="727">
        <v>3.63</v>
      </c>
      <c r="K836" s="728">
        <v>41598</v>
      </c>
      <c r="L836" s="727">
        <v>4.431</v>
      </c>
      <c r="O836" s="728">
        <v>41550</v>
      </c>
      <c r="P836" s="727">
        <v>2420.17</v>
      </c>
      <c r="R836" s="728">
        <v>41561</v>
      </c>
      <c r="S836" s="727">
        <v>15301.26</v>
      </c>
      <c r="U836" s="728">
        <v>41183</v>
      </c>
      <c r="V836" s="727">
        <v>7326.73</v>
      </c>
      <c r="X836" s="728">
        <v>41183</v>
      </c>
      <c r="Y836" s="727">
        <v>15523.1</v>
      </c>
      <c r="AA836" s="728">
        <v>41197</v>
      </c>
      <c r="AB836" s="727">
        <v>3420.28</v>
      </c>
      <c r="AD836" s="728">
        <v>41144</v>
      </c>
      <c r="AE836" s="727">
        <v>9178.1200000000008</v>
      </c>
      <c r="AS836" s="728">
        <v>41599</v>
      </c>
      <c r="AT836" s="727">
        <v>1242.9100000000001</v>
      </c>
      <c r="AV836" s="728">
        <v>41591</v>
      </c>
      <c r="AW836" s="727">
        <v>93.03</v>
      </c>
      <c r="BL836" s="728"/>
      <c r="BM836" s="728"/>
      <c r="BN836" s="728"/>
      <c r="BO836" s="728"/>
      <c r="BP836" s="728"/>
      <c r="BS836" s="728"/>
      <c r="BV836" s="728"/>
      <c r="BY836" s="728"/>
      <c r="CB836" s="728"/>
      <c r="CE836" s="728"/>
      <c r="CH836" s="728"/>
      <c r="CK836" s="728"/>
      <c r="CO836" s="728"/>
      <c r="CV836" s="728"/>
      <c r="CY836" s="728"/>
      <c r="DB836" s="728"/>
      <c r="DE836" s="728"/>
      <c r="DH836" s="728"/>
      <c r="DK836" s="728"/>
      <c r="DN836" s="728"/>
      <c r="DQ836" s="728"/>
      <c r="DT836" s="728"/>
      <c r="DW836" s="728"/>
      <c r="DZ836" s="728"/>
      <c r="EC836" s="728"/>
      <c r="EF836" s="728"/>
      <c r="EI836" s="728"/>
    </row>
    <row r="837" spans="5:139">
      <c r="E837" s="728">
        <v>41593</v>
      </c>
      <c r="F837" s="727">
        <v>2.8439999999999999</v>
      </c>
      <c r="H837" s="728">
        <v>41593</v>
      </c>
      <c r="I837" s="727">
        <v>3.6320000000000001</v>
      </c>
      <c r="K837" s="728">
        <v>41597</v>
      </c>
      <c r="L837" s="727">
        <v>4.3780000000000001</v>
      </c>
      <c r="O837" s="728">
        <v>41549</v>
      </c>
      <c r="P837" s="727">
        <v>2412.37</v>
      </c>
      <c r="R837" s="728">
        <v>41558</v>
      </c>
      <c r="S837" s="727">
        <v>15237.11</v>
      </c>
      <c r="U837" s="728">
        <v>41180</v>
      </c>
      <c r="V837" s="727">
        <v>7216.15</v>
      </c>
      <c r="X837" s="728">
        <v>41180</v>
      </c>
      <c r="Y837" s="727">
        <v>15095.84</v>
      </c>
      <c r="AA837" s="728">
        <v>41194</v>
      </c>
      <c r="AB837" s="727">
        <v>3389.08</v>
      </c>
      <c r="AD837" s="728">
        <v>41143</v>
      </c>
      <c r="AE837" s="727">
        <v>9131.74</v>
      </c>
      <c r="AS837" s="728">
        <v>41598</v>
      </c>
      <c r="AT837" s="727">
        <v>1244.33</v>
      </c>
      <c r="AV837" s="728">
        <v>41590</v>
      </c>
      <c r="AW837" s="727">
        <v>92.62</v>
      </c>
      <c r="BL837" s="728"/>
      <c r="BM837" s="728"/>
      <c r="BN837" s="728"/>
      <c r="BO837" s="728"/>
      <c r="BP837" s="728"/>
      <c r="BS837" s="728"/>
      <c r="BV837" s="728"/>
      <c r="BY837" s="728"/>
      <c r="CB837" s="728"/>
      <c r="CE837" s="728"/>
      <c r="CH837" s="728"/>
      <c r="CK837" s="728"/>
      <c r="CO837" s="728"/>
      <c r="CV837" s="728"/>
      <c r="CY837" s="728"/>
      <c r="DB837" s="728"/>
      <c r="DE837" s="728"/>
      <c r="DH837" s="728"/>
      <c r="DK837" s="728"/>
      <c r="DN837" s="728"/>
      <c r="DQ837" s="728"/>
      <c r="DT837" s="728"/>
      <c r="DW837" s="728"/>
      <c r="DZ837" s="728"/>
      <c r="EC837" s="728"/>
      <c r="EF837" s="728"/>
      <c r="EI837" s="728"/>
    </row>
    <row r="838" spans="5:139">
      <c r="E838" s="728">
        <v>41592</v>
      </c>
      <c r="F838" s="727">
        <v>2.823</v>
      </c>
      <c r="H838" s="728">
        <v>41592</v>
      </c>
      <c r="I838" s="727">
        <v>3.6080000000000001</v>
      </c>
      <c r="K838" s="728">
        <v>41596</v>
      </c>
      <c r="L838" s="727">
        <v>4.3730000000000002</v>
      </c>
      <c r="O838" s="728">
        <v>41548</v>
      </c>
      <c r="P838" s="727">
        <v>2413.17</v>
      </c>
      <c r="R838" s="728">
        <v>41557</v>
      </c>
      <c r="S838" s="727">
        <v>15126.07</v>
      </c>
      <c r="U838" s="728">
        <v>41179</v>
      </c>
      <c r="V838" s="727">
        <v>7290.02</v>
      </c>
      <c r="X838" s="728">
        <v>41179</v>
      </c>
      <c r="Y838" s="727">
        <v>15450.14</v>
      </c>
      <c r="AA838" s="728">
        <v>41193</v>
      </c>
      <c r="AB838" s="727">
        <v>3413.72</v>
      </c>
      <c r="AD838" s="728">
        <v>41142</v>
      </c>
      <c r="AE838" s="727">
        <v>9156.92</v>
      </c>
      <c r="AS838" s="728">
        <v>41597</v>
      </c>
      <c r="AT838" s="727">
        <v>1275.72</v>
      </c>
      <c r="AV838" s="728">
        <v>41589</v>
      </c>
      <c r="AW838" s="727">
        <v>92.65</v>
      </c>
      <c r="BL838" s="728"/>
      <c r="BM838" s="728"/>
      <c r="BN838" s="728"/>
      <c r="BO838" s="728"/>
      <c r="BP838" s="728"/>
      <c r="BS838" s="728"/>
      <c r="BV838" s="728"/>
      <c r="BY838" s="728"/>
      <c r="CB838" s="728"/>
      <c r="CE838" s="728"/>
      <c r="CH838" s="728"/>
      <c r="CK838" s="728"/>
      <c r="CO838" s="728"/>
      <c r="CV838" s="728"/>
      <c r="CY838" s="728"/>
      <c r="DB838" s="728"/>
      <c r="DE838" s="728"/>
      <c r="DH838" s="728"/>
      <c r="DK838" s="728"/>
      <c r="DN838" s="728"/>
      <c r="DQ838" s="728"/>
      <c r="DT838" s="728"/>
      <c r="DW838" s="728"/>
      <c r="DZ838" s="728"/>
      <c r="EC838" s="728"/>
      <c r="EF838" s="728"/>
      <c r="EI838" s="728"/>
    </row>
    <row r="839" spans="5:139">
      <c r="E839" s="728">
        <v>41591</v>
      </c>
      <c r="F839" s="727">
        <v>2.8620000000000001</v>
      </c>
      <c r="H839" s="728">
        <v>41591</v>
      </c>
      <c r="I839" s="727">
        <v>3.661</v>
      </c>
      <c r="K839" s="728">
        <v>41593</v>
      </c>
      <c r="L839" s="727">
        <v>4.3780000000000001</v>
      </c>
      <c r="O839" s="728">
        <v>41547</v>
      </c>
      <c r="P839" s="727">
        <v>2391.5300000000002</v>
      </c>
      <c r="R839" s="728">
        <v>41556</v>
      </c>
      <c r="S839" s="727">
        <v>14802.98</v>
      </c>
      <c r="U839" s="728">
        <v>41178</v>
      </c>
      <c r="V839" s="727">
        <v>7276.51</v>
      </c>
      <c r="X839" s="728">
        <v>41178</v>
      </c>
      <c r="Y839" s="727">
        <v>15408.03</v>
      </c>
      <c r="AA839" s="728">
        <v>41192</v>
      </c>
      <c r="AB839" s="727">
        <v>3365.87</v>
      </c>
      <c r="AD839" s="728">
        <v>41141</v>
      </c>
      <c r="AE839" s="727">
        <v>9171.16</v>
      </c>
      <c r="AS839" s="728">
        <v>41596</v>
      </c>
      <c r="AT839" s="727">
        <v>1275.44</v>
      </c>
      <c r="AV839" s="728">
        <v>41586</v>
      </c>
      <c r="AW839" s="727">
        <v>92.34</v>
      </c>
      <c r="BL839" s="728"/>
      <c r="BM839" s="728"/>
      <c r="BN839" s="728"/>
      <c r="BO839" s="728"/>
      <c r="BP839" s="728"/>
      <c r="BS839" s="728"/>
      <c r="BV839" s="728"/>
      <c r="BY839" s="728"/>
      <c r="CB839" s="728"/>
      <c r="CE839" s="728"/>
      <c r="CH839" s="728"/>
      <c r="CK839" s="728"/>
      <c r="CO839" s="728"/>
      <c r="CV839" s="728"/>
      <c r="CY839" s="728"/>
      <c r="DB839" s="728"/>
      <c r="DE839" s="728"/>
      <c r="DH839" s="728"/>
      <c r="DK839" s="728"/>
      <c r="DN839" s="728"/>
      <c r="DQ839" s="728"/>
      <c r="DT839" s="728"/>
      <c r="DW839" s="728"/>
      <c r="DZ839" s="728"/>
      <c r="EC839" s="728"/>
      <c r="EF839" s="728"/>
      <c r="EI839" s="728"/>
    </row>
    <row r="840" spans="5:139">
      <c r="E840" s="728">
        <v>41590</v>
      </c>
      <c r="F840" s="727">
        <v>2.867</v>
      </c>
      <c r="H840" s="728">
        <v>41590</v>
      </c>
      <c r="I840" s="727">
        <v>3.726</v>
      </c>
      <c r="K840" s="728">
        <v>41592</v>
      </c>
      <c r="L840" s="727">
        <v>4.3259999999999996</v>
      </c>
      <c r="O840" s="728">
        <v>41544</v>
      </c>
      <c r="P840" s="727">
        <v>2422.46</v>
      </c>
      <c r="R840" s="728">
        <v>41555</v>
      </c>
      <c r="S840" s="727">
        <v>14776.53</v>
      </c>
      <c r="U840" s="728">
        <v>41177</v>
      </c>
      <c r="V840" s="727">
        <v>7425.11</v>
      </c>
      <c r="X840" s="728">
        <v>41177</v>
      </c>
      <c r="Y840" s="727">
        <v>15932.6</v>
      </c>
      <c r="AA840" s="728">
        <v>41191</v>
      </c>
      <c r="AB840" s="727">
        <v>3382.78</v>
      </c>
      <c r="AD840" s="728">
        <v>41138</v>
      </c>
      <c r="AE840" s="727">
        <v>9162.5</v>
      </c>
      <c r="AS840" s="728">
        <v>41593</v>
      </c>
      <c r="AT840" s="727">
        <v>1290.18</v>
      </c>
      <c r="AV840" s="728">
        <v>41585</v>
      </c>
      <c r="AW840" s="727">
        <v>92.64</v>
      </c>
      <c r="BL840" s="728"/>
      <c r="BM840" s="728"/>
      <c r="BN840" s="728"/>
      <c r="BO840" s="728"/>
      <c r="BP840" s="728"/>
      <c r="BS840" s="728"/>
      <c r="BV840" s="728"/>
      <c r="BY840" s="728"/>
      <c r="CB840" s="728"/>
      <c r="CE840" s="728"/>
      <c r="CH840" s="728"/>
      <c r="CK840" s="728"/>
      <c r="CO840" s="728"/>
      <c r="CV840" s="728"/>
      <c r="CY840" s="728"/>
      <c r="DB840" s="728"/>
      <c r="DE840" s="728"/>
      <c r="DH840" s="728"/>
      <c r="DK840" s="728"/>
      <c r="DN840" s="728"/>
      <c r="DQ840" s="728"/>
      <c r="DT840" s="728"/>
      <c r="DW840" s="728"/>
      <c r="DZ840" s="728"/>
      <c r="EC840" s="728"/>
      <c r="EF840" s="728"/>
      <c r="EI840" s="728"/>
    </row>
    <row r="841" spans="5:139">
      <c r="E841" s="728">
        <v>41589</v>
      </c>
      <c r="F841" s="727">
        <v>2.8330000000000002</v>
      </c>
      <c r="H841" s="728">
        <v>41589</v>
      </c>
      <c r="I841" s="727">
        <v>3.6070000000000002</v>
      </c>
      <c r="K841" s="728">
        <v>41591</v>
      </c>
      <c r="L841" s="727">
        <v>4.3650000000000002</v>
      </c>
      <c r="O841" s="728">
        <v>41543</v>
      </c>
      <c r="P841" s="727">
        <v>2435.83</v>
      </c>
      <c r="R841" s="728">
        <v>41554</v>
      </c>
      <c r="S841" s="727">
        <v>14936.24</v>
      </c>
      <c r="U841" s="728">
        <v>41176</v>
      </c>
      <c r="V841" s="727">
        <v>7413.16</v>
      </c>
      <c r="X841" s="728">
        <v>41176</v>
      </c>
      <c r="Y841" s="727">
        <v>15867.07</v>
      </c>
      <c r="AA841" s="728">
        <v>41190</v>
      </c>
      <c r="AB841" s="727">
        <v>3406.53</v>
      </c>
      <c r="AD841" s="728">
        <v>41137</v>
      </c>
      <c r="AE841" s="727">
        <v>9092.76</v>
      </c>
      <c r="AS841" s="728">
        <v>41592</v>
      </c>
      <c r="AT841" s="727">
        <v>1287.18</v>
      </c>
      <c r="AV841" s="728">
        <v>41584</v>
      </c>
      <c r="AW841" s="727">
        <v>92.59</v>
      </c>
      <c r="BL841" s="728"/>
      <c r="BM841" s="728"/>
      <c r="BN841" s="728"/>
      <c r="BO841" s="728"/>
      <c r="BP841" s="728"/>
      <c r="BS841" s="728"/>
      <c r="BV841" s="728"/>
      <c r="BY841" s="728"/>
      <c r="CB841" s="728"/>
      <c r="CE841" s="728"/>
      <c r="CH841" s="728"/>
      <c r="CK841" s="728"/>
      <c r="CO841" s="728"/>
      <c r="CV841" s="728"/>
      <c r="CY841" s="728"/>
      <c r="DB841" s="728"/>
      <c r="DE841" s="728"/>
      <c r="DH841" s="728"/>
      <c r="DK841" s="728"/>
      <c r="DN841" s="728"/>
      <c r="DQ841" s="728"/>
      <c r="DT841" s="728"/>
      <c r="DW841" s="728"/>
      <c r="DZ841" s="728"/>
      <c r="EC841" s="728"/>
      <c r="EF841" s="728"/>
      <c r="EI841" s="728"/>
    </row>
    <row r="842" spans="5:139">
      <c r="E842" s="728">
        <v>41586</v>
      </c>
      <c r="F842" s="727">
        <v>2.8330000000000002</v>
      </c>
      <c r="H842" s="728">
        <v>41586</v>
      </c>
      <c r="I842" s="727">
        <v>3.6070000000000002</v>
      </c>
      <c r="K842" s="728">
        <v>41590</v>
      </c>
      <c r="L842" s="727">
        <v>4.43</v>
      </c>
      <c r="O842" s="728">
        <v>41542</v>
      </c>
      <c r="P842" s="727">
        <v>2407.12</v>
      </c>
      <c r="R842" s="728">
        <v>41551</v>
      </c>
      <c r="S842" s="727">
        <v>15072.58</v>
      </c>
      <c r="U842" s="728">
        <v>41173</v>
      </c>
      <c r="V842" s="727">
        <v>7451.62</v>
      </c>
      <c r="X842" s="728">
        <v>41173</v>
      </c>
      <c r="Y842" s="727">
        <v>15991.1</v>
      </c>
      <c r="AA842" s="728">
        <v>41187</v>
      </c>
      <c r="AB842" s="727">
        <v>3457.04</v>
      </c>
      <c r="AD842" s="728">
        <v>41136</v>
      </c>
      <c r="AE842" s="727">
        <v>8925.0400000000009</v>
      </c>
      <c r="AS842" s="728">
        <v>41591</v>
      </c>
      <c r="AT842" s="727">
        <v>1281.75</v>
      </c>
      <c r="AV842" s="728">
        <v>41583</v>
      </c>
      <c r="AW842" s="727">
        <v>92.61</v>
      </c>
      <c r="BL842" s="728"/>
      <c r="BM842" s="728"/>
      <c r="BN842" s="728"/>
      <c r="BO842" s="728"/>
      <c r="BP842" s="728"/>
      <c r="BS842" s="728"/>
      <c r="BV842" s="728"/>
      <c r="BY842" s="728"/>
      <c r="CB842" s="728"/>
      <c r="CE842" s="728"/>
      <c r="CH842" s="728"/>
      <c r="CK842" s="728"/>
      <c r="CO842" s="728"/>
      <c r="CV842" s="728"/>
      <c r="CY842" s="728"/>
      <c r="DB842" s="728"/>
      <c r="DE842" s="728"/>
      <c r="DH842" s="728"/>
      <c r="DK842" s="728"/>
      <c r="DN842" s="728"/>
      <c r="DQ842" s="728"/>
      <c r="DT842" s="728"/>
      <c r="DW842" s="728"/>
      <c r="DZ842" s="728"/>
      <c r="EC842" s="728"/>
      <c r="EF842" s="728"/>
      <c r="EI842" s="728"/>
    </row>
    <row r="843" spans="5:139">
      <c r="E843" s="728">
        <v>41585</v>
      </c>
      <c r="F843" s="727">
        <v>2.8250000000000002</v>
      </c>
      <c r="H843" s="728">
        <v>41585</v>
      </c>
      <c r="I843" s="727">
        <v>3.5620000000000003</v>
      </c>
      <c r="K843" s="728">
        <v>41589</v>
      </c>
      <c r="L843" s="727">
        <v>4.3010000000000002</v>
      </c>
      <c r="O843" s="728">
        <v>41541</v>
      </c>
      <c r="P843" s="727">
        <v>2393.06</v>
      </c>
      <c r="R843" s="728">
        <v>41550</v>
      </c>
      <c r="S843" s="727">
        <v>14996.48</v>
      </c>
      <c r="U843" s="728">
        <v>41172</v>
      </c>
      <c r="V843" s="727">
        <v>7389.49</v>
      </c>
      <c r="X843" s="728">
        <v>41172</v>
      </c>
      <c r="Y843" s="727">
        <v>15830.28</v>
      </c>
      <c r="AA843" s="728">
        <v>41186</v>
      </c>
      <c r="AB843" s="727">
        <v>3401.2</v>
      </c>
      <c r="AD843" s="728">
        <v>41135</v>
      </c>
      <c r="AE843" s="727">
        <v>8929.8799999999992</v>
      </c>
      <c r="AS843" s="728">
        <v>41590</v>
      </c>
      <c r="AT843" s="727">
        <v>1268.04</v>
      </c>
      <c r="AV843" s="728">
        <v>41582</v>
      </c>
      <c r="AW843" s="727">
        <v>92.38</v>
      </c>
      <c r="BL843" s="728"/>
      <c r="BM843" s="728"/>
      <c r="BN843" s="728"/>
      <c r="BO843" s="728"/>
      <c r="BP843" s="728"/>
      <c r="BS843" s="728"/>
      <c r="BV843" s="728"/>
      <c r="BY843" s="728"/>
      <c r="CB843" s="728"/>
      <c r="CE843" s="728"/>
      <c r="CH843" s="728"/>
      <c r="CK843" s="728"/>
      <c r="CO843" s="728"/>
      <c r="CV843" s="728"/>
      <c r="CY843" s="728"/>
      <c r="DB843" s="728"/>
      <c r="DE843" s="728"/>
      <c r="DH843" s="728"/>
      <c r="DK843" s="728"/>
      <c r="DN843" s="728"/>
      <c r="DQ843" s="728"/>
      <c r="DT843" s="728"/>
      <c r="DW843" s="728"/>
      <c r="DZ843" s="728"/>
      <c r="EC843" s="728"/>
      <c r="EF843" s="728"/>
      <c r="EI843" s="728"/>
    </row>
    <row r="844" spans="5:139">
      <c r="E844" s="728">
        <v>41584</v>
      </c>
      <c r="F844" s="727">
        <v>2.8609999999999998</v>
      </c>
      <c r="H844" s="728">
        <v>41584</v>
      </c>
      <c r="I844" s="727">
        <v>3.605</v>
      </c>
      <c r="K844" s="728">
        <v>41586</v>
      </c>
      <c r="L844" s="727">
        <v>4.3010000000000002</v>
      </c>
      <c r="O844" s="728">
        <v>41540</v>
      </c>
      <c r="P844" s="727">
        <v>2388.66</v>
      </c>
      <c r="R844" s="728">
        <v>41549</v>
      </c>
      <c r="S844" s="727">
        <v>15133.14</v>
      </c>
      <c r="U844" s="728">
        <v>41171</v>
      </c>
      <c r="V844" s="727">
        <v>7390.76</v>
      </c>
      <c r="X844" s="728">
        <v>41171</v>
      </c>
      <c r="Y844" s="727">
        <v>16100.23</v>
      </c>
      <c r="AA844" s="728">
        <v>41185</v>
      </c>
      <c r="AB844" s="727">
        <v>3406.02</v>
      </c>
      <c r="AD844" s="728">
        <v>41134</v>
      </c>
      <c r="AE844" s="727">
        <v>8885.15</v>
      </c>
      <c r="AS844" s="728">
        <v>41589</v>
      </c>
      <c r="AT844" s="727">
        <v>1282.81</v>
      </c>
      <c r="AV844" s="728">
        <v>41579</v>
      </c>
      <c r="AW844" s="727">
        <v>92.35</v>
      </c>
      <c r="BL844" s="728"/>
      <c r="BM844" s="728"/>
      <c r="BN844" s="728"/>
      <c r="BO844" s="728"/>
      <c r="BP844" s="728"/>
      <c r="BS844" s="728"/>
      <c r="BV844" s="728"/>
      <c r="BY844" s="728"/>
      <c r="CB844" s="728"/>
      <c r="CE844" s="728"/>
      <c r="CH844" s="728"/>
      <c r="CK844" s="728"/>
      <c r="CO844" s="728"/>
      <c r="CV844" s="728"/>
      <c r="CY844" s="728"/>
      <c r="DB844" s="728"/>
      <c r="DE844" s="728"/>
      <c r="DH844" s="728"/>
      <c r="DK844" s="728"/>
      <c r="DN844" s="728"/>
      <c r="DQ844" s="728"/>
      <c r="DT844" s="728"/>
      <c r="DW844" s="728"/>
      <c r="DZ844" s="728"/>
      <c r="EC844" s="728"/>
      <c r="EF844" s="728"/>
      <c r="EI844" s="728"/>
    </row>
    <row r="845" spans="5:139">
      <c r="E845" s="728">
        <v>41583</v>
      </c>
      <c r="F845" s="727">
        <v>2.8780000000000001</v>
      </c>
      <c r="H845" s="728">
        <v>41583</v>
      </c>
      <c r="I845" s="727">
        <v>3.6470000000000002</v>
      </c>
      <c r="K845" s="728">
        <v>41585</v>
      </c>
      <c r="L845" s="727">
        <v>4.2270000000000003</v>
      </c>
      <c r="O845" s="728">
        <v>41537</v>
      </c>
      <c r="P845" s="727">
        <v>2408.16</v>
      </c>
      <c r="R845" s="728">
        <v>41548</v>
      </c>
      <c r="S845" s="727">
        <v>15191.7</v>
      </c>
      <c r="U845" s="728">
        <v>41170</v>
      </c>
      <c r="V845" s="727">
        <v>7347.69</v>
      </c>
      <c r="X845" s="728">
        <v>41170</v>
      </c>
      <c r="Y845" s="727">
        <v>16076.03</v>
      </c>
      <c r="AA845" s="728">
        <v>41184</v>
      </c>
      <c r="AB845" s="727">
        <v>3414.23</v>
      </c>
      <c r="AD845" s="728">
        <v>41131</v>
      </c>
      <c r="AE845" s="727">
        <v>8891.44</v>
      </c>
      <c r="AS845" s="728">
        <v>41586</v>
      </c>
      <c r="AT845" s="727">
        <v>1288.5</v>
      </c>
      <c r="AV845" s="728">
        <v>41578</v>
      </c>
      <c r="AW845" s="727">
        <v>92.95</v>
      </c>
      <c r="BL845" s="728"/>
      <c r="BM845" s="728"/>
      <c r="BN845" s="728"/>
      <c r="BO845" s="728"/>
      <c r="BP845" s="728"/>
      <c r="BS845" s="728"/>
      <c r="BV845" s="728"/>
      <c r="BY845" s="728"/>
      <c r="CB845" s="728"/>
      <c r="CE845" s="728"/>
      <c r="CH845" s="728"/>
      <c r="CK845" s="728"/>
      <c r="CO845" s="728"/>
      <c r="CV845" s="728"/>
      <c r="CY845" s="728"/>
      <c r="DB845" s="728"/>
      <c r="DE845" s="728"/>
      <c r="DH845" s="728"/>
      <c r="DK845" s="728"/>
      <c r="DN845" s="728"/>
      <c r="DQ845" s="728"/>
      <c r="DT845" s="728"/>
      <c r="DW845" s="728"/>
      <c r="DZ845" s="728"/>
      <c r="EC845" s="728"/>
      <c r="EF845" s="728"/>
      <c r="EI845" s="728"/>
    </row>
    <row r="846" spans="5:139">
      <c r="E846" s="728">
        <v>41582</v>
      </c>
      <c r="F846" s="727">
        <v>2.8540000000000001</v>
      </c>
      <c r="H846" s="728">
        <v>41582</v>
      </c>
      <c r="I846" s="727">
        <v>3.585</v>
      </c>
      <c r="K846" s="728">
        <v>41584</v>
      </c>
      <c r="L846" s="727">
        <v>4.3070000000000004</v>
      </c>
      <c r="O846" s="728">
        <v>41536</v>
      </c>
      <c r="P846" s="727">
        <v>2410.92</v>
      </c>
      <c r="R846" s="728">
        <v>41547</v>
      </c>
      <c r="S846" s="727">
        <v>15129.67</v>
      </c>
      <c r="U846" s="728">
        <v>41169</v>
      </c>
      <c r="V846" s="727">
        <v>7403.69</v>
      </c>
      <c r="X846" s="728">
        <v>41169</v>
      </c>
      <c r="Y846" s="727">
        <v>16470.09</v>
      </c>
      <c r="AA846" s="728">
        <v>41183</v>
      </c>
      <c r="AB846" s="727">
        <v>3434.98</v>
      </c>
      <c r="AD846" s="728">
        <v>41130</v>
      </c>
      <c r="AE846" s="727">
        <v>8978.6</v>
      </c>
      <c r="AS846" s="728">
        <v>41585</v>
      </c>
      <c r="AT846" s="727">
        <v>1307.6300000000001</v>
      </c>
      <c r="AV846" s="728">
        <v>41577</v>
      </c>
      <c r="AW846" s="727">
        <v>93.11</v>
      </c>
      <c r="BL846" s="728"/>
      <c r="BM846" s="728"/>
      <c r="BN846" s="728"/>
      <c r="BO846" s="728"/>
      <c r="BP846" s="728"/>
      <c r="BS846" s="728"/>
      <c r="BV846" s="728"/>
      <c r="BY846" s="728"/>
      <c r="CB846" s="728"/>
      <c r="CE846" s="728"/>
      <c r="CH846" s="728"/>
      <c r="CK846" s="728"/>
      <c r="CO846" s="728"/>
      <c r="CV846" s="728"/>
      <c r="CY846" s="728"/>
      <c r="DB846" s="728"/>
      <c r="DE846" s="728"/>
      <c r="DH846" s="728"/>
      <c r="DK846" s="728"/>
      <c r="DN846" s="728"/>
      <c r="DQ846" s="728"/>
      <c r="DT846" s="728"/>
      <c r="DW846" s="728"/>
      <c r="DZ846" s="728"/>
      <c r="EC846" s="728"/>
      <c r="EF846" s="728"/>
      <c r="EI846" s="728"/>
    </row>
    <row r="847" spans="5:139">
      <c r="E847" s="728">
        <v>41579</v>
      </c>
      <c r="F847" s="727">
        <v>2.8570000000000002</v>
      </c>
      <c r="H847" s="728">
        <v>41579</v>
      </c>
      <c r="I847" s="727">
        <v>3.528</v>
      </c>
      <c r="K847" s="728">
        <v>41583</v>
      </c>
      <c r="L847" s="727">
        <v>4.3250000000000002</v>
      </c>
      <c r="O847" s="728">
        <v>41535</v>
      </c>
      <c r="P847" s="727">
        <v>2363.7800000000002</v>
      </c>
      <c r="R847" s="728">
        <v>41544</v>
      </c>
      <c r="S847" s="727">
        <v>15258.24</v>
      </c>
      <c r="U847" s="728">
        <v>41166</v>
      </c>
      <c r="V847" s="727">
        <v>7412.13</v>
      </c>
      <c r="X847" s="728">
        <v>41166</v>
      </c>
      <c r="Y847" s="727">
        <v>16624.45</v>
      </c>
      <c r="AA847" s="728">
        <v>41180</v>
      </c>
      <c r="AB847" s="727">
        <v>3354.82</v>
      </c>
      <c r="AD847" s="728">
        <v>41129</v>
      </c>
      <c r="AE847" s="727">
        <v>8881.16</v>
      </c>
      <c r="AS847" s="728">
        <v>41584</v>
      </c>
      <c r="AT847" s="727">
        <v>1317.89</v>
      </c>
      <c r="AV847" s="728">
        <v>41576</v>
      </c>
      <c r="AW847" s="727">
        <v>92.08</v>
      </c>
      <c r="BL847" s="728"/>
      <c r="BM847" s="728"/>
      <c r="BN847" s="728"/>
      <c r="BO847" s="728"/>
      <c r="BP847" s="728"/>
      <c r="BS847" s="728"/>
      <c r="BV847" s="728"/>
      <c r="BY847" s="728"/>
      <c r="CB847" s="728"/>
      <c r="CE847" s="728"/>
      <c r="CH847" s="728"/>
      <c r="CK847" s="728"/>
      <c r="CO847" s="728"/>
      <c r="CV847" s="728"/>
      <c r="CY847" s="728"/>
      <c r="DB847" s="728"/>
      <c r="DE847" s="728"/>
      <c r="DH847" s="728"/>
      <c r="DK847" s="728"/>
      <c r="DN847" s="728"/>
      <c r="DQ847" s="728"/>
      <c r="DT847" s="728"/>
      <c r="DW847" s="728"/>
      <c r="DZ847" s="728"/>
      <c r="EC847" s="728"/>
      <c r="EF847" s="728"/>
      <c r="EI847" s="728"/>
    </row>
    <row r="848" spans="5:139">
      <c r="E848" s="728">
        <v>41578</v>
      </c>
      <c r="F848" s="727">
        <v>2.8570000000000002</v>
      </c>
      <c r="H848" s="728">
        <v>41578</v>
      </c>
      <c r="I848" s="727">
        <v>3.5510000000000002</v>
      </c>
      <c r="K848" s="728">
        <v>41582</v>
      </c>
      <c r="L848" s="727">
        <v>4.2350000000000003</v>
      </c>
      <c r="O848" s="728">
        <v>41534</v>
      </c>
      <c r="P848" s="727">
        <v>2365.36</v>
      </c>
      <c r="R848" s="728">
        <v>41543</v>
      </c>
      <c r="S848" s="727">
        <v>15328.3</v>
      </c>
      <c r="U848" s="728">
        <v>41165</v>
      </c>
      <c r="V848" s="727">
        <v>7310.32</v>
      </c>
      <c r="X848" s="728">
        <v>41165</v>
      </c>
      <c r="Y848" s="727">
        <v>16244.28</v>
      </c>
      <c r="AA848" s="728">
        <v>41179</v>
      </c>
      <c r="AB848" s="727">
        <v>3439.32</v>
      </c>
      <c r="AD848" s="728">
        <v>41128</v>
      </c>
      <c r="AE848" s="727">
        <v>8803.31</v>
      </c>
      <c r="AS848" s="728">
        <v>41583</v>
      </c>
      <c r="AT848" s="727">
        <v>1311.68</v>
      </c>
      <c r="AV848" s="728">
        <v>41575</v>
      </c>
      <c r="AW848" s="727">
        <v>92.23</v>
      </c>
      <c r="BL848" s="728"/>
      <c r="BM848" s="728"/>
      <c r="BN848" s="728"/>
      <c r="BO848" s="728"/>
      <c r="BP848" s="728"/>
      <c r="BS848" s="728"/>
      <c r="BV848" s="728"/>
      <c r="BY848" s="728"/>
      <c r="CB848" s="728"/>
      <c r="CE848" s="728"/>
      <c r="CH848" s="728"/>
      <c r="CK848" s="728"/>
      <c r="CO848" s="728"/>
      <c r="CV848" s="728"/>
      <c r="CY848" s="728"/>
      <c r="DB848" s="728"/>
      <c r="DE848" s="728"/>
      <c r="DH848" s="728"/>
      <c r="DK848" s="728"/>
      <c r="DN848" s="728"/>
      <c r="DQ848" s="728"/>
      <c r="DT848" s="728"/>
      <c r="DW848" s="728"/>
      <c r="DZ848" s="728"/>
      <c r="EC848" s="728"/>
      <c r="EF848" s="728"/>
      <c r="EI848" s="728"/>
    </row>
    <row r="849" spans="5:139">
      <c r="E849" s="728">
        <v>41577</v>
      </c>
      <c r="F849" s="727">
        <v>2.8860000000000001</v>
      </c>
      <c r="H849" s="728">
        <v>41577</v>
      </c>
      <c r="I849" s="727">
        <v>3.492</v>
      </c>
      <c r="K849" s="728">
        <v>41579</v>
      </c>
      <c r="L849" s="727">
        <v>4.1870000000000003</v>
      </c>
      <c r="O849" s="728">
        <v>41533</v>
      </c>
      <c r="P849" s="727">
        <v>2354.66</v>
      </c>
      <c r="R849" s="728">
        <v>41542</v>
      </c>
      <c r="S849" s="727">
        <v>15273.26</v>
      </c>
      <c r="U849" s="728">
        <v>41164</v>
      </c>
      <c r="V849" s="727">
        <v>7343.53</v>
      </c>
      <c r="X849" s="728">
        <v>41164</v>
      </c>
      <c r="Y849" s="727">
        <v>16419.79</v>
      </c>
      <c r="AA849" s="728">
        <v>41178</v>
      </c>
      <c r="AB849" s="727">
        <v>3414.84</v>
      </c>
      <c r="AD849" s="728">
        <v>41127</v>
      </c>
      <c r="AE849" s="727">
        <v>8726.2900000000009</v>
      </c>
      <c r="AS849" s="728">
        <v>41582</v>
      </c>
      <c r="AT849" s="727">
        <v>1314.64</v>
      </c>
      <c r="AV849" s="728">
        <v>41572</v>
      </c>
      <c r="AW849" s="727">
        <v>91.6</v>
      </c>
      <c r="BL849" s="728"/>
      <c r="BM849" s="728"/>
      <c r="BN849" s="728"/>
      <c r="BO849" s="728"/>
      <c r="BP849" s="728"/>
      <c r="BS849" s="728"/>
      <c r="BV849" s="728"/>
      <c r="BY849" s="728"/>
      <c r="CB849" s="728"/>
      <c r="CE849" s="728"/>
      <c r="CH849" s="728"/>
      <c r="CK849" s="728"/>
      <c r="CO849" s="728"/>
      <c r="CV849" s="728"/>
      <c r="CY849" s="728"/>
      <c r="DB849" s="728"/>
      <c r="DE849" s="728"/>
      <c r="DH849" s="728"/>
      <c r="DK849" s="728"/>
      <c r="DN849" s="728"/>
      <c r="DQ849" s="728"/>
      <c r="DT849" s="728"/>
      <c r="DW849" s="728"/>
      <c r="DZ849" s="728"/>
      <c r="EC849" s="728"/>
      <c r="EF849" s="728"/>
      <c r="EI849" s="728"/>
    </row>
    <row r="850" spans="5:139">
      <c r="E850" s="728">
        <v>41576</v>
      </c>
      <c r="F850" s="727">
        <v>2.8810000000000002</v>
      </c>
      <c r="H850" s="728">
        <v>41576</v>
      </c>
      <c r="I850" s="727">
        <v>3.452</v>
      </c>
      <c r="K850" s="728">
        <v>41578</v>
      </c>
      <c r="L850" s="727">
        <v>4.1879999999999997</v>
      </c>
      <c r="O850" s="728">
        <v>41530</v>
      </c>
      <c r="P850" s="727">
        <v>2375.44</v>
      </c>
      <c r="R850" s="728">
        <v>41541</v>
      </c>
      <c r="S850" s="727">
        <v>15334.59</v>
      </c>
      <c r="U850" s="728">
        <v>41163</v>
      </c>
      <c r="V850" s="727">
        <v>7310.11</v>
      </c>
      <c r="X850" s="728">
        <v>41163</v>
      </c>
      <c r="Y850" s="727">
        <v>16226.66</v>
      </c>
      <c r="AA850" s="728">
        <v>41177</v>
      </c>
      <c r="AB850" s="727">
        <v>3513.81</v>
      </c>
      <c r="AD850" s="728">
        <v>41124</v>
      </c>
      <c r="AE850" s="727">
        <v>8555.11</v>
      </c>
      <c r="AS850" s="728">
        <v>41579</v>
      </c>
      <c r="AT850" s="727">
        <v>1316.18</v>
      </c>
      <c r="AV850" s="728">
        <v>41571</v>
      </c>
      <c r="AW850" s="727">
        <v>91.25</v>
      </c>
      <c r="BL850" s="728"/>
      <c r="BM850" s="728"/>
      <c r="BN850" s="728"/>
      <c r="BO850" s="728"/>
      <c r="BP850" s="728"/>
      <c r="BS850" s="728"/>
      <c r="BV850" s="728"/>
      <c r="BY850" s="728"/>
      <c r="CB850" s="728"/>
      <c r="CE850" s="728"/>
      <c r="CH850" s="728"/>
      <c r="CK850" s="728"/>
      <c r="CO850" s="728"/>
      <c r="CV850" s="728"/>
      <c r="CY850" s="728"/>
      <c r="DB850" s="728"/>
      <c r="DE850" s="728"/>
      <c r="DH850" s="728"/>
      <c r="DK850" s="728"/>
      <c r="DN850" s="728"/>
      <c r="DQ850" s="728"/>
      <c r="DT850" s="728"/>
      <c r="DW850" s="728"/>
      <c r="DZ850" s="728"/>
      <c r="EC850" s="728"/>
      <c r="EF850" s="728"/>
      <c r="EI850" s="728"/>
    </row>
    <row r="851" spans="5:139">
      <c r="E851" s="728">
        <v>41575</v>
      </c>
      <c r="F851" s="727">
        <v>2.8879999999999999</v>
      </c>
      <c r="H851" s="728">
        <v>41575</v>
      </c>
      <c r="I851" s="727">
        <v>3.4279999999999999</v>
      </c>
      <c r="K851" s="728">
        <v>41577</v>
      </c>
      <c r="L851" s="727">
        <v>4.1280000000000001</v>
      </c>
      <c r="O851" s="728">
        <v>41529</v>
      </c>
      <c r="P851" s="727">
        <v>2399.23</v>
      </c>
      <c r="R851" s="728">
        <v>41540</v>
      </c>
      <c r="S851" s="727">
        <v>15401.38</v>
      </c>
      <c r="U851" s="728">
        <v>41162</v>
      </c>
      <c r="V851" s="727">
        <v>7213.7</v>
      </c>
      <c r="X851" s="728">
        <v>41162</v>
      </c>
      <c r="Y851" s="727">
        <v>16092.06</v>
      </c>
      <c r="AA851" s="728">
        <v>41176</v>
      </c>
      <c r="AB851" s="727">
        <v>3497.22</v>
      </c>
      <c r="AD851" s="728">
        <v>41123</v>
      </c>
      <c r="AE851" s="727">
        <v>8653.18</v>
      </c>
      <c r="AS851" s="728">
        <v>41578</v>
      </c>
      <c r="AT851" s="727">
        <v>1323.06</v>
      </c>
      <c r="AV851" s="728">
        <v>41570</v>
      </c>
      <c r="AW851" s="727">
        <v>91.6</v>
      </c>
      <c r="BL851" s="728"/>
      <c r="BM851" s="728"/>
      <c r="BN851" s="728"/>
      <c r="BO851" s="728"/>
      <c r="BP851" s="728"/>
      <c r="BS851" s="728"/>
      <c r="BV851" s="728"/>
      <c r="BY851" s="728"/>
      <c r="CB851" s="728"/>
      <c r="CE851" s="728"/>
      <c r="CH851" s="728"/>
      <c r="CK851" s="728"/>
      <c r="CO851" s="728"/>
      <c r="CV851" s="728"/>
      <c r="CY851" s="728"/>
      <c r="DB851" s="728"/>
      <c r="DE851" s="728"/>
      <c r="DH851" s="728"/>
      <c r="DK851" s="728"/>
      <c r="DN851" s="728"/>
      <c r="DQ851" s="728"/>
      <c r="DT851" s="728"/>
      <c r="DW851" s="728"/>
      <c r="DZ851" s="728"/>
      <c r="EC851" s="728"/>
      <c r="EF851" s="728"/>
      <c r="EI851" s="728"/>
    </row>
    <row r="852" spans="5:139">
      <c r="E852" s="728">
        <v>41572</v>
      </c>
      <c r="F852" s="727">
        <v>2.903</v>
      </c>
      <c r="H852" s="728">
        <v>41572</v>
      </c>
      <c r="I852" s="727">
        <v>3.4550000000000001</v>
      </c>
      <c r="K852" s="728">
        <v>41576</v>
      </c>
      <c r="L852" s="727">
        <v>4.1239999999999997</v>
      </c>
      <c r="O852" s="728">
        <v>41528</v>
      </c>
      <c r="P852" s="727">
        <v>2380.0100000000002</v>
      </c>
      <c r="R852" s="728">
        <v>41537</v>
      </c>
      <c r="S852" s="727">
        <v>15451.09</v>
      </c>
      <c r="U852" s="728">
        <v>41159</v>
      </c>
      <c r="V852" s="727">
        <v>7214.5</v>
      </c>
      <c r="X852" s="728">
        <v>41159</v>
      </c>
      <c r="Y852" s="727">
        <v>16110.27</v>
      </c>
      <c r="AA852" s="728">
        <v>41173</v>
      </c>
      <c r="AB852" s="727">
        <v>3530.72</v>
      </c>
      <c r="AD852" s="728">
        <v>41122</v>
      </c>
      <c r="AE852" s="727">
        <v>8641.85</v>
      </c>
      <c r="AS852" s="728">
        <v>41577</v>
      </c>
      <c r="AT852" s="727">
        <v>1344.55</v>
      </c>
      <c r="AV852" s="728">
        <v>41569</v>
      </c>
      <c r="AW852" s="727">
        <v>92.24</v>
      </c>
      <c r="BL852" s="728"/>
      <c r="BM852" s="728"/>
      <c r="BN852" s="728"/>
      <c r="BO852" s="728"/>
      <c r="BP852" s="728"/>
      <c r="BS852" s="728"/>
      <c r="BV852" s="728"/>
      <c r="BY852" s="728"/>
      <c r="CB852" s="728"/>
      <c r="CE852" s="728"/>
      <c r="CH852" s="728"/>
      <c r="CK852" s="728"/>
      <c r="CO852" s="728"/>
      <c r="CV852" s="728"/>
      <c r="CY852" s="728"/>
      <c r="DB852" s="728"/>
      <c r="DE852" s="728"/>
      <c r="DH852" s="728"/>
      <c r="DK852" s="728"/>
      <c r="DN852" s="728"/>
      <c r="DQ852" s="728"/>
      <c r="DT852" s="728"/>
      <c r="DW852" s="728"/>
      <c r="DZ852" s="728"/>
      <c r="EC852" s="728"/>
      <c r="EF852" s="728"/>
      <c r="EI852" s="728"/>
    </row>
    <row r="853" spans="5:139">
      <c r="E853" s="728">
        <v>41571</v>
      </c>
      <c r="F853" s="727">
        <v>2.895</v>
      </c>
      <c r="H853" s="728">
        <v>41571</v>
      </c>
      <c r="I853" s="727">
        <v>3.427</v>
      </c>
      <c r="K853" s="728">
        <v>41575</v>
      </c>
      <c r="L853" s="727">
        <v>4.0990000000000002</v>
      </c>
      <c r="O853" s="728">
        <v>41527</v>
      </c>
      <c r="P853" s="727">
        <v>2357.25</v>
      </c>
      <c r="R853" s="728">
        <v>41536</v>
      </c>
      <c r="S853" s="727">
        <v>15636.55</v>
      </c>
      <c r="U853" s="728">
        <v>41158</v>
      </c>
      <c r="V853" s="727">
        <v>7167.33</v>
      </c>
      <c r="X853" s="728">
        <v>41158</v>
      </c>
      <c r="Y853" s="727">
        <v>15780.32</v>
      </c>
      <c r="AA853" s="728">
        <v>41172</v>
      </c>
      <c r="AB853" s="727">
        <v>3509.92</v>
      </c>
      <c r="AD853" s="728">
        <v>41121</v>
      </c>
      <c r="AE853" s="727">
        <v>8695.06</v>
      </c>
      <c r="AS853" s="728">
        <v>41576</v>
      </c>
      <c r="AT853" s="727">
        <v>1345.05</v>
      </c>
      <c r="AV853" s="728">
        <v>41568</v>
      </c>
      <c r="AW853" s="727">
        <v>92.39</v>
      </c>
      <c r="BL853" s="728"/>
      <c r="BM853" s="728"/>
      <c r="BN853" s="728"/>
      <c r="BO853" s="728"/>
      <c r="BP853" s="728"/>
      <c r="BS853" s="728"/>
      <c r="BV853" s="728"/>
      <c r="BY853" s="728"/>
      <c r="CB853" s="728"/>
      <c r="CE853" s="728"/>
      <c r="CH853" s="728"/>
      <c r="CK853" s="728"/>
      <c r="CO853" s="728"/>
      <c r="CV853" s="728"/>
      <c r="CY853" s="728"/>
      <c r="DB853" s="728"/>
      <c r="DE853" s="728"/>
      <c r="DH853" s="728"/>
      <c r="DK853" s="728"/>
      <c r="DN853" s="728"/>
      <c r="DQ853" s="728"/>
      <c r="DT853" s="728"/>
      <c r="DW853" s="728"/>
      <c r="DZ853" s="728"/>
      <c r="EC853" s="728"/>
      <c r="EF853" s="728"/>
      <c r="EI853" s="728"/>
    </row>
    <row r="854" spans="5:139">
      <c r="E854" s="728">
        <v>41570</v>
      </c>
      <c r="F854" s="727">
        <v>2.9050000000000002</v>
      </c>
      <c r="H854" s="728">
        <v>41570</v>
      </c>
      <c r="I854" s="727">
        <v>3.4969999999999999</v>
      </c>
      <c r="K854" s="728">
        <v>41572</v>
      </c>
      <c r="L854" s="727">
        <v>4.1479999999999997</v>
      </c>
      <c r="O854" s="728">
        <v>41526</v>
      </c>
      <c r="P854" s="727">
        <v>2290.86</v>
      </c>
      <c r="R854" s="728">
        <v>41535</v>
      </c>
      <c r="S854" s="727">
        <v>15676.94</v>
      </c>
      <c r="U854" s="728">
        <v>41157</v>
      </c>
      <c r="V854" s="727">
        <v>6964.69</v>
      </c>
      <c r="X854" s="728">
        <v>41157</v>
      </c>
      <c r="Y854" s="727">
        <v>15128.08</v>
      </c>
      <c r="AA854" s="728">
        <v>41171</v>
      </c>
      <c r="AB854" s="727">
        <v>3531.82</v>
      </c>
      <c r="AD854" s="728">
        <v>41120</v>
      </c>
      <c r="AE854" s="727">
        <v>8635.44</v>
      </c>
      <c r="AS854" s="728">
        <v>41575</v>
      </c>
      <c r="AT854" s="727">
        <v>1352.63</v>
      </c>
      <c r="AV854" s="728">
        <v>41565</v>
      </c>
      <c r="AW854" s="727">
        <v>92.36</v>
      </c>
      <c r="BL854" s="728"/>
      <c r="BM854" s="728"/>
      <c r="BN854" s="728"/>
      <c r="BO854" s="728"/>
      <c r="BP854" s="728"/>
      <c r="BS854" s="728"/>
      <c r="BV854" s="728"/>
      <c r="BY854" s="728"/>
      <c r="CB854" s="728"/>
      <c r="CE854" s="728"/>
      <c r="CH854" s="728"/>
      <c r="CK854" s="728"/>
      <c r="CO854" s="728"/>
      <c r="CV854" s="728"/>
      <c r="CY854" s="728"/>
      <c r="DB854" s="728"/>
      <c r="DE854" s="728"/>
      <c r="DH854" s="728"/>
      <c r="DK854" s="728"/>
      <c r="DN854" s="728"/>
      <c r="DQ854" s="728"/>
      <c r="DT854" s="728"/>
      <c r="DW854" s="728"/>
      <c r="DZ854" s="728"/>
      <c r="EC854" s="728"/>
      <c r="EF854" s="728"/>
      <c r="EI854" s="728"/>
    </row>
    <row r="855" spans="5:139">
      <c r="E855" s="728">
        <v>41569</v>
      </c>
      <c r="F855" s="727">
        <v>2.9140000000000001</v>
      </c>
      <c r="H855" s="728">
        <v>41569</v>
      </c>
      <c r="I855" s="727">
        <v>3.544</v>
      </c>
      <c r="K855" s="728">
        <v>41571</v>
      </c>
      <c r="L855" s="727">
        <v>4.0990000000000002</v>
      </c>
      <c r="O855" s="728">
        <v>41523</v>
      </c>
      <c r="P855" s="727">
        <v>2238.98</v>
      </c>
      <c r="R855" s="728">
        <v>41534</v>
      </c>
      <c r="S855" s="727">
        <v>15529.73</v>
      </c>
      <c r="U855" s="728">
        <v>41156</v>
      </c>
      <c r="V855" s="727">
        <v>6932.58</v>
      </c>
      <c r="X855" s="728">
        <v>41156</v>
      </c>
      <c r="Y855" s="727">
        <v>15222.63</v>
      </c>
      <c r="AA855" s="728">
        <v>41170</v>
      </c>
      <c r="AB855" s="727">
        <v>3512.69</v>
      </c>
      <c r="AD855" s="728">
        <v>41117</v>
      </c>
      <c r="AE855" s="727">
        <v>8566.64</v>
      </c>
      <c r="AS855" s="728">
        <v>41572</v>
      </c>
      <c r="AT855" s="727">
        <v>1350.62</v>
      </c>
      <c r="AV855" s="728">
        <v>41564</v>
      </c>
      <c r="AW855" s="727">
        <v>91.68</v>
      </c>
      <c r="BL855" s="728"/>
      <c r="BM855" s="728"/>
      <c r="BN855" s="728"/>
      <c r="BO855" s="728"/>
      <c r="BP855" s="728"/>
      <c r="BS855" s="728"/>
      <c r="BV855" s="728"/>
      <c r="BY855" s="728"/>
      <c r="CB855" s="728"/>
      <c r="CE855" s="728"/>
      <c r="CH855" s="728"/>
      <c r="CK855" s="728"/>
      <c r="CO855" s="728"/>
      <c r="CV855" s="728"/>
      <c r="CY855" s="728"/>
      <c r="DB855" s="728"/>
      <c r="DE855" s="728"/>
      <c r="DH855" s="728"/>
      <c r="DK855" s="728"/>
      <c r="DN855" s="728"/>
      <c r="DQ855" s="728"/>
      <c r="DT855" s="728"/>
      <c r="DW855" s="728"/>
      <c r="DZ855" s="728"/>
      <c r="EC855" s="728"/>
      <c r="EF855" s="728"/>
      <c r="EI855" s="728"/>
    </row>
    <row r="856" spans="5:139">
      <c r="E856" s="728">
        <v>41568</v>
      </c>
      <c r="F856" s="727">
        <v>2.91</v>
      </c>
      <c r="H856" s="728">
        <v>41568</v>
      </c>
      <c r="I856" s="727">
        <v>3.6150000000000002</v>
      </c>
      <c r="K856" s="728">
        <v>41570</v>
      </c>
      <c r="L856" s="727">
        <v>4.2130000000000001</v>
      </c>
      <c r="O856" s="728">
        <v>41522</v>
      </c>
      <c r="P856" s="727">
        <v>2201.5</v>
      </c>
      <c r="R856" s="728">
        <v>41533</v>
      </c>
      <c r="S856" s="727">
        <v>15494.78</v>
      </c>
      <c r="U856" s="728">
        <v>41155</v>
      </c>
      <c r="V856" s="727">
        <v>7014.83</v>
      </c>
      <c r="X856" s="728">
        <v>41155</v>
      </c>
      <c r="Y856" s="727">
        <v>15267.17</v>
      </c>
      <c r="AA856" s="728">
        <v>41169</v>
      </c>
      <c r="AB856" s="727">
        <v>3553.69</v>
      </c>
      <c r="AD856" s="728">
        <v>41116</v>
      </c>
      <c r="AE856" s="727">
        <v>8443.1</v>
      </c>
      <c r="AS856" s="728">
        <v>41571</v>
      </c>
      <c r="AT856" s="727">
        <v>1346.75</v>
      </c>
      <c r="AV856" s="728">
        <v>41563</v>
      </c>
      <c r="AW856" s="727">
        <v>91.96</v>
      </c>
      <c r="BL856" s="728"/>
      <c r="BM856" s="728"/>
      <c r="BN856" s="728"/>
      <c r="BO856" s="728"/>
      <c r="BP856" s="728"/>
      <c r="BS856" s="728"/>
      <c r="BV856" s="728"/>
      <c r="BY856" s="728"/>
      <c r="CB856" s="728"/>
      <c r="CE856" s="728"/>
      <c r="CH856" s="728"/>
      <c r="CK856" s="728"/>
      <c r="CO856" s="728"/>
      <c r="CV856" s="728"/>
      <c r="CY856" s="728"/>
      <c r="DB856" s="728"/>
      <c r="DE856" s="728"/>
      <c r="DH856" s="728"/>
      <c r="DK856" s="728"/>
      <c r="DN856" s="728"/>
      <c r="DQ856" s="728"/>
      <c r="DT856" s="728"/>
      <c r="DW856" s="728"/>
      <c r="DZ856" s="728"/>
      <c r="EC856" s="728"/>
      <c r="EF856" s="728"/>
      <c r="EI856" s="728"/>
    </row>
    <row r="857" spans="5:139">
      <c r="E857" s="728">
        <v>41565</v>
      </c>
      <c r="F857" s="727">
        <v>2.964</v>
      </c>
      <c r="H857" s="728">
        <v>41565</v>
      </c>
      <c r="I857" s="727">
        <v>3.5430000000000001</v>
      </c>
      <c r="K857" s="728">
        <v>41569</v>
      </c>
      <c r="L857" s="727">
        <v>4.2359999999999998</v>
      </c>
      <c r="O857" s="728">
        <v>41521</v>
      </c>
      <c r="P857" s="727">
        <v>2308.44</v>
      </c>
      <c r="R857" s="728">
        <v>41530</v>
      </c>
      <c r="S857" s="727">
        <v>15376.06</v>
      </c>
      <c r="U857" s="728">
        <v>41152</v>
      </c>
      <c r="V857" s="727">
        <v>6970.79</v>
      </c>
      <c r="X857" s="728">
        <v>41152</v>
      </c>
      <c r="Y857" s="727">
        <v>15100.48</v>
      </c>
      <c r="AA857" s="728">
        <v>41166</v>
      </c>
      <c r="AB857" s="727">
        <v>3581.58</v>
      </c>
      <c r="AD857" s="728">
        <v>41115</v>
      </c>
      <c r="AE857" s="727">
        <v>8365.9</v>
      </c>
      <c r="AS857" s="728">
        <v>41570</v>
      </c>
      <c r="AT857" s="727">
        <v>1333.47</v>
      </c>
      <c r="AV857" s="728">
        <v>41562</v>
      </c>
      <c r="AW857" s="727">
        <v>92.22</v>
      </c>
      <c r="BL857" s="728"/>
      <c r="BM857" s="728"/>
      <c r="BN857" s="728"/>
      <c r="BO857" s="728"/>
      <c r="BP857" s="728"/>
      <c r="BS857" s="728"/>
      <c r="BV857" s="728"/>
      <c r="BY857" s="728"/>
      <c r="CB857" s="728"/>
      <c r="CE857" s="728"/>
      <c r="CH857" s="728"/>
      <c r="CK857" s="728"/>
      <c r="CO857" s="728"/>
      <c r="CV857" s="728"/>
      <c r="CY857" s="728"/>
      <c r="DB857" s="728"/>
      <c r="DE857" s="728"/>
      <c r="DH857" s="728"/>
      <c r="DK857" s="728"/>
      <c r="DN857" s="728"/>
      <c r="DQ857" s="728"/>
      <c r="DT857" s="728"/>
      <c r="DW857" s="728"/>
      <c r="DZ857" s="728"/>
      <c r="EC857" s="728"/>
      <c r="EF857" s="728"/>
      <c r="EI857" s="728"/>
    </row>
    <row r="858" spans="5:139">
      <c r="E858" s="728">
        <v>41564</v>
      </c>
      <c r="F858" s="727">
        <v>2.9590000000000001</v>
      </c>
      <c r="H858" s="728">
        <v>41564</v>
      </c>
      <c r="I858" s="727">
        <v>3.5659999999999998</v>
      </c>
      <c r="K858" s="728">
        <v>41568</v>
      </c>
      <c r="L858" s="727">
        <v>4.3</v>
      </c>
      <c r="O858" s="728">
        <v>41520</v>
      </c>
      <c r="P858" s="727">
        <v>2367.4899999999998</v>
      </c>
      <c r="R858" s="728">
        <v>41529</v>
      </c>
      <c r="S858" s="727">
        <v>15300.64</v>
      </c>
      <c r="U858" s="728">
        <v>41151</v>
      </c>
      <c r="V858" s="727">
        <v>6895.49</v>
      </c>
      <c r="X858" s="728">
        <v>41151</v>
      </c>
      <c r="Y858" s="727">
        <v>14780.55</v>
      </c>
      <c r="AA858" s="728">
        <v>41165</v>
      </c>
      <c r="AB858" s="727">
        <v>3502.09</v>
      </c>
      <c r="AD858" s="728">
        <v>41114</v>
      </c>
      <c r="AE858" s="727">
        <v>8488.09</v>
      </c>
      <c r="AS858" s="728">
        <v>41569</v>
      </c>
      <c r="AT858" s="727">
        <v>1340.11</v>
      </c>
      <c r="AV858" s="728">
        <v>41561</v>
      </c>
      <c r="AW858" s="727">
        <v>92.34</v>
      </c>
      <c r="BL858" s="728"/>
      <c r="BM858" s="728"/>
      <c r="BN858" s="728"/>
      <c r="BO858" s="728"/>
      <c r="BP858" s="728"/>
      <c r="BS858" s="728"/>
      <c r="BV858" s="728"/>
      <c r="BY858" s="728"/>
      <c r="CB858" s="728"/>
      <c r="CE858" s="728"/>
      <c r="CH858" s="728"/>
      <c r="CK858" s="728"/>
      <c r="CO858" s="728"/>
      <c r="CV858" s="728"/>
      <c r="CY858" s="728"/>
      <c r="DB858" s="728"/>
      <c r="DE858" s="728"/>
      <c r="DH858" s="728"/>
      <c r="DK858" s="728"/>
      <c r="DN858" s="728"/>
      <c r="DQ858" s="728"/>
      <c r="DT858" s="728"/>
      <c r="DW858" s="728"/>
      <c r="DZ858" s="728"/>
      <c r="EC858" s="728"/>
      <c r="EF858" s="728"/>
      <c r="EI858" s="728"/>
    </row>
    <row r="859" spans="5:139">
      <c r="E859" s="728">
        <v>41563</v>
      </c>
      <c r="F859" s="727">
        <v>2.9390000000000001</v>
      </c>
      <c r="H859" s="728">
        <v>41563</v>
      </c>
      <c r="I859" s="727">
        <v>3.6360000000000001</v>
      </c>
      <c r="K859" s="728">
        <v>41565</v>
      </c>
      <c r="L859" s="727">
        <v>4.2300000000000004</v>
      </c>
      <c r="O859" s="728">
        <v>41519</v>
      </c>
      <c r="P859" s="727">
        <v>2394.9</v>
      </c>
      <c r="R859" s="728">
        <v>41528</v>
      </c>
      <c r="S859" s="727">
        <v>15326.6</v>
      </c>
      <c r="U859" s="728">
        <v>41150</v>
      </c>
      <c r="V859" s="727">
        <v>7010.57</v>
      </c>
      <c r="X859" s="728">
        <v>41150</v>
      </c>
      <c r="Y859" s="727">
        <v>14943.57</v>
      </c>
      <c r="AA859" s="728">
        <v>41164</v>
      </c>
      <c r="AB859" s="727">
        <v>3543.79</v>
      </c>
      <c r="AD859" s="728">
        <v>41113</v>
      </c>
      <c r="AE859" s="727">
        <v>8508.32</v>
      </c>
      <c r="AS859" s="728">
        <v>41568</v>
      </c>
      <c r="AT859" s="727">
        <v>1316.02</v>
      </c>
      <c r="AV859" s="728">
        <v>41558</v>
      </c>
      <c r="AW859" s="727">
        <v>92.39</v>
      </c>
      <c r="BL859" s="728"/>
      <c r="BM859" s="728"/>
      <c r="BN859" s="728"/>
      <c r="BO859" s="728"/>
      <c r="BP859" s="728"/>
      <c r="BS859" s="728"/>
      <c r="BV859" s="728"/>
      <c r="BY859" s="728"/>
      <c r="CB859" s="728"/>
      <c r="CE859" s="728"/>
      <c r="CH859" s="728"/>
      <c r="CK859" s="728"/>
      <c r="CO859" s="728"/>
      <c r="CV859" s="728"/>
      <c r="CY859" s="728"/>
      <c r="DB859" s="728"/>
      <c r="DE859" s="728"/>
      <c r="DH859" s="728"/>
      <c r="DK859" s="728"/>
      <c r="DN859" s="728"/>
      <c r="DQ859" s="728"/>
      <c r="DT859" s="728"/>
      <c r="DW859" s="728"/>
      <c r="DZ859" s="728"/>
      <c r="EC859" s="728"/>
      <c r="EF859" s="728"/>
      <c r="EI859" s="728"/>
    </row>
    <row r="860" spans="5:139">
      <c r="E860" s="728">
        <v>41562</v>
      </c>
      <c r="F860" s="727">
        <v>2.9409999999999998</v>
      </c>
      <c r="H860" s="728">
        <v>41562</v>
      </c>
      <c r="I860" s="727">
        <v>3.6240000000000001</v>
      </c>
      <c r="K860" s="728">
        <v>41564</v>
      </c>
      <c r="L860" s="727">
        <v>4.2629999999999999</v>
      </c>
      <c r="O860" s="728">
        <v>41516</v>
      </c>
      <c r="P860" s="727">
        <v>2384.2199999999998</v>
      </c>
      <c r="R860" s="728">
        <v>41527</v>
      </c>
      <c r="S860" s="727">
        <v>15191.06</v>
      </c>
      <c r="U860" s="728">
        <v>41149</v>
      </c>
      <c r="V860" s="727">
        <v>7002.68</v>
      </c>
      <c r="X860" s="728">
        <v>41149</v>
      </c>
      <c r="Y860" s="727">
        <v>14993.01</v>
      </c>
      <c r="AA860" s="728">
        <v>41163</v>
      </c>
      <c r="AB860" s="727">
        <v>3537.3</v>
      </c>
      <c r="AD860" s="728">
        <v>41110</v>
      </c>
      <c r="AE860" s="727">
        <v>8669.8700000000008</v>
      </c>
      <c r="AS860" s="728">
        <v>41565</v>
      </c>
      <c r="AT860" s="727">
        <v>1316.25</v>
      </c>
      <c r="AV860" s="728">
        <v>41557</v>
      </c>
      <c r="AW860" s="727">
        <v>92.36</v>
      </c>
      <c r="BL860" s="728"/>
      <c r="BM860" s="728"/>
      <c r="BN860" s="728"/>
      <c r="BO860" s="728"/>
      <c r="BP860" s="728"/>
      <c r="BS860" s="728"/>
      <c r="BV860" s="728"/>
      <c r="BY860" s="728"/>
      <c r="CB860" s="728"/>
      <c r="CE860" s="728"/>
      <c r="CH860" s="728"/>
      <c r="CK860" s="728"/>
      <c r="CO860" s="728"/>
      <c r="CV860" s="728"/>
      <c r="CY860" s="728"/>
      <c r="DB860" s="728"/>
      <c r="DE860" s="728"/>
      <c r="DH860" s="728"/>
      <c r="DK860" s="728"/>
      <c r="DN860" s="728"/>
      <c r="DQ860" s="728"/>
      <c r="DT860" s="728"/>
      <c r="DW860" s="728"/>
      <c r="DZ860" s="728"/>
      <c r="EC860" s="728"/>
      <c r="EF860" s="728"/>
      <c r="EI860" s="728"/>
    </row>
    <row r="861" spans="5:139">
      <c r="E861" s="728">
        <v>41561</v>
      </c>
      <c r="F861" s="727">
        <v>2.9359999999999999</v>
      </c>
      <c r="H861" s="728">
        <v>41561</v>
      </c>
      <c r="I861" s="727">
        <v>3.6579999999999999</v>
      </c>
      <c r="K861" s="728">
        <v>41563</v>
      </c>
      <c r="L861" s="727">
        <v>4.33</v>
      </c>
      <c r="O861" s="728">
        <v>41515</v>
      </c>
      <c r="P861" s="727">
        <v>2367.84</v>
      </c>
      <c r="R861" s="728">
        <v>41526</v>
      </c>
      <c r="S861" s="727">
        <v>15063.12</v>
      </c>
      <c r="U861" s="728">
        <v>41148</v>
      </c>
      <c r="V861" s="727">
        <v>7047.45</v>
      </c>
      <c r="X861" s="728">
        <v>41148</v>
      </c>
      <c r="Y861" s="727">
        <v>15012.87</v>
      </c>
      <c r="AA861" s="728">
        <v>41162</v>
      </c>
      <c r="AB861" s="727">
        <v>3506.05</v>
      </c>
      <c r="AD861" s="728">
        <v>41109</v>
      </c>
      <c r="AE861" s="727">
        <v>8795.5499999999993</v>
      </c>
      <c r="AS861" s="728">
        <v>41564</v>
      </c>
      <c r="AT861" s="727">
        <v>1320.32</v>
      </c>
      <c r="AV861" s="728">
        <v>41556</v>
      </c>
      <c r="AW861" s="727">
        <v>92.13</v>
      </c>
      <c r="BL861" s="728"/>
      <c r="BM861" s="728"/>
      <c r="BN861" s="728"/>
      <c r="BO861" s="728"/>
      <c r="BP861" s="728"/>
      <c r="BS861" s="728"/>
      <c r="BV861" s="728"/>
      <c r="BY861" s="728"/>
      <c r="CB861" s="728"/>
      <c r="CE861" s="728"/>
      <c r="CH861" s="728"/>
      <c r="CK861" s="728"/>
      <c r="CO861" s="728"/>
      <c r="CV861" s="728"/>
      <c r="CY861" s="728"/>
      <c r="DB861" s="728"/>
      <c r="DE861" s="728"/>
      <c r="DH861" s="728"/>
      <c r="DK861" s="728"/>
      <c r="DN861" s="728"/>
      <c r="DQ861" s="728"/>
      <c r="DT861" s="728"/>
      <c r="DW861" s="728"/>
      <c r="DZ861" s="728"/>
      <c r="EC861" s="728"/>
      <c r="EF861" s="728"/>
      <c r="EI861" s="728"/>
    </row>
    <row r="862" spans="5:139">
      <c r="E862" s="728">
        <v>41558</v>
      </c>
      <c r="F862" s="727">
        <v>2.992</v>
      </c>
      <c r="H862" s="728">
        <v>41558</v>
      </c>
      <c r="I862" s="727">
        <v>3.754</v>
      </c>
      <c r="K862" s="728">
        <v>41562</v>
      </c>
      <c r="L862" s="727">
        <v>4.3280000000000003</v>
      </c>
      <c r="O862" s="728">
        <v>41514</v>
      </c>
      <c r="P862" s="727">
        <v>2361.85</v>
      </c>
      <c r="R862" s="728">
        <v>41523</v>
      </c>
      <c r="S862" s="727">
        <v>14922.5</v>
      </c>
      <c r="U862" s="728">
        <v>41145</v>
      </c>
      <c r="V862" s="727">
        <v>6971.07</v>
      </c>
      <c r="X862" s="728">
        <v>41145</v>
      </c>
      <c r="Y862" s="727">
        <v>14880.68</v>
      </c>
      <c r="AA862" s="728">
        <v>41159</v>
      </c>
      <c r="AB862" s="727">
        <v>3519.05</v>
      </c>
      <c r="AD862" s="728">
        <v>41108</v>
      </c>
      <c r="AE862" s="727">
        <v>8726.74</v>
      </c>
      <c r="AS862" s="728">
        <v>41563</v>
      </c>
      <c r="AT862" s="727">
        <v>1282.51</v>
      </c>
      <c r="AV862" s="728">
        <v>41555</v>
      </c>
      <c r="AW862" s="727">
        <v>92.21</v>
      </c>
      <c r="BL862" s="728"/>
      <c r="BM862" s="728"/>
      <c r="BN862" s="728"/>
      <c r="BO862" s="728"/>
      <c r="BP862" s="728"/>
      <c r="BS862" s="728"/>
      <c r="BV862" s="728"/>
      <c r="BY862" s="728"/>
      <c r="CB862" s="728"/>
      <c r="CE862" s="728"/>
      <c r="CH862" s="728"/>
      <c r="CK862" s="728"/>
      <c r="CO862" s="728"/>
      <c r="CV862" s="728"/>
      <c r="CY862" s="728"/>
      <c r="DB862" s="728"/>
      <c r="DE862" s="728"/>
      <c r="DH862" s="728"/>
      <c r="DK862" s="728"/>
      <c r="DN862" s="728"/>
      <c r="DQ862" s="728"/>
      <c r="DT862" s="728"/>
      <c r="DW862" s="728"/>
      <c r="DZ862" s="728"/>
      <c r="EC862" s="728"/>
      <c r="EF862" s="728"/>
      <c r="EI862" s="728"/>
    </row>
    <row r="863" spans="5:139">
      <c r="E863" s="728">
        <v>41557</v>
      </c>
      <c r="F863" s="727">
        <v>2.972</v>
      </c>
      <c r="H863" s="728">
        <v>41557</v>
      </c>
      <c r="I863" s="727">
        <v>3.7679999999999998</v>
      </c>
      <c r="K863" s="728">
        <v>41561</v>
      </c>
      <c r="L863" s="727">
        <v>4.3730000000000002</v>
      </c>
      <c r="O863" s="728">
        <v>41513</v>
      </c>
      <c r="P863" s="727">
        <v>2367.63</v>
      </c>
      <c r="R863" s="728">
        <v>41522</v>
      </c>
      <c r="S863" s="727">
        <v>14937.48</v>
      </c>
      <c r="U863" s="728">
        <v>41144</v>
      </c>
      <c r="V863" s="727">
        <v>6949.57</v>
      </c>
      <c r="X863" s="728">
        <v>41144</v>
      </c>
      <c r="Y863" s="727">
        <v>14953.76</v>
      </c>
      <c r="AA863" s="728">
        <v>41158</v>
      </c>
      <c r="AB863" s="727">
        <v>3509.88</v>
      </c>
      <c r="AD863" s="728">
        <v>41107</v>
      </c>
      <c r="AE863" s="727">
        <v>8755</v>
      </c>
      <c r="AS863" s="728">
        <v>41562</v>
      </c>
      <c r="AT863" s="727">
        <v>1282.3499999999999</v>
      </c>
      <c r="AV863" s="728">
        <v>41554</v>
      </c>
      <c r="AW863" s="727">
        <v>92.52</v>
      </c>
      <c r="BL863" s="728"/>
      <c r="BM863" s="728"/>
      <c r="BN863" s="728"/>
      <c r="BO863" s="728"/>
      <c r="BP863" s="728"/>
      <c r="BS863" s="728"/>
      <c r="BV863" s="728"/>
      <c r="BY863" s="728"/>
      <c r="CB863" s="728"/>
      <c r="CE863" s="728"/>
      <c r="CH863" s="728"/>
      <c r="CK863" s="728"/>
      <c r="CO863" s="728"/>
      <c r="CV863" s="728"/>
      <c r="CY863" s="728"/>
      <c r="DB863" s="728"/>
      <c r="DE863" s="728"/>
      <c r="DH863" s="728"/>
      <c r="DK863" s="728"/>
      <c r="DN863" s="728"/>
      <c r="DQ863" s="728"/>
      <c r="DT863" s="728"/>
      <c r="DW863" s="728"/>
      <c r="DZ863" s="728"/>
      <c r="EC863" s="728"/>
      <c r="EF863" s="728"/>
      <c r="EI863" s="728"/>
    </row>
    <row r="864" spans="5:139">
      <c r="E864" s="728">
        <v>41556</v>
      </c>
      <c r="F864" s="727">
        <v>2.968</v>
      </c>
      <c r="H864" s="728">
        <v>41556</v>
      </c>
      <c r="I864" s="727">
        <v>3.754</v>
      </c>
      <c r="K864" s="728">
        <v>41558</v>
      </c>
      <c r="L864" s="727">
        <v>4.4530000000000003</v>
      </c>
      <c r="O864" s="728">
        <v>41512</v>
      </c>
      <c r="P864" s="727">
        <v>2417.91</v>
      </c>
      <c r="R864" s="728">
        <v>41521</v>
      </c>
      <c r="S864" s="727">
        <v>14930.87</v>
      </c>
      <c r="U864" s="728">
        <v>41143</v>
      </c>
      <c r="V864" s="727">
        <v>7017.75</v>
      </c>
      <c r="X864" s="728">
        <v>41143</v>
      </c>
      <c r="Y864" s="727">
        <v>15161.18</v>
      </c>
      <c r="AA864" s="728">
        <v>41157</v>
      </c>
      <c r="AB864" s="727">
        <v>3405.79</v>
      </c>
      <c r="AD864" s="728">
        <v>41103</v>
      </c>
      <c r="AE864" s="727">
        <v>8724.1200000000008</v>
      </c>
      <c r="AS864" s="728">
        <v>41561</v>
      </c>
      <c r="AT864" s="727">
        <v>1272.48</v>
      </c>
      <c r="AV864" s="728">
        <v>41551</v>
      </c>
      <c r="AW864" s="727">
        <v>92.32</v>
      </c>
      <c r="BL864" s="728"/>
      <c r="BM864" s="728"/>
      <c r="BN864" s="728"/>
      <c r="BO864" s="728"/>
      <c r="BP864" s="728"/>
      <c r="BS864" s="728"/>
      <c r="BV864" s="728"/>
      <c r="BY864" s="728"/>
      <c r="CB864" s="728"/>
      <c r="CE864" s="728"/>
      <c r="CH864" s="728"/>
      <c r="CK864" s="728"/>
      <c r="CO864" s="728"/>
      <c r="CV864" s="728"/>
      <c r="CY864" s="728"/>
      <c r="DB864" s="728"/>
      <c r="DE864" s="728"/>
      <c r="DH864" s="728"/>
      <c r="DK864" s="728"/>
      <c r="DN864" s="728"/>
      <c r="DQ864" s="728"/>
      <c r="DT864" s="728"/>
      <c r="DW864" s="728"/>
      <c r="DZ864" s="728"/>
      <c r="EC864" s="728"/>
      <c r="EF864" s="728"/>
      <c r="EI864" s="728"/>
    </row>
    <row r="865" spans="5:139">
      <c r="E865" s="728">
        <v>41555</v>
      </c>
      <c r="F865" s="727">
        <v>2.972</v>
      </c>
      <c r="H865" s="728">
        <v>41555</v>
      </c>
      <c r="I865" s="727">
        <v>3.7690000000000001</v>
      </c>
      <c r="K865" s="728">
        <v>41557</v>
      </c>
      <c r="L865" s="727">
        <v>4.4509999999999996</v>
      </c>
      <c r="O865" s="728">
        <v>41509</v>
      </c>
      <c r="P865" s="727">
        <v>2417.23</v>
      </c>
      <c r="R865" s="728">
        <v>41520</v>
      </c>
      <c r="S865" s="727">
        <v>14833.96</v>
      </c>
      <c r="U865" s="728">
        <v>41142</v>
      </c>
      <c r="V865" s="727">
        <v>7089.32</v>
      </c>
      <c r="X865" s="728">
        <v>41142</v>
      </c>
      <c r="Y865" s="727">
        <v>15330.46</v>
      </c>
      <c r="AA865" s="728">
        <v>41156</v>
      </c>
      <c r="AB865" s="727">
        <v>3399.04</v>
      </c>
      <c r="AD865" s="728">
        <v>41102</v>
      </c>
      <c r="AE865" s="727">
        <v>8720.01</v>
      </c>
      <c r="AS865" s="728">
        <v>41558</v>
      </c>
      <c r="AT865" s="727">
        <v>1272.2</v>
      </c>
      <c r="AV865" s="728">
        <v>41550</v>
      </c>
      <c r="AW865" s="727">
        <v>91.79</v>
      </c>
      <c r="BL865" s="728"/>
      <c r="BM865" s="728"/>
      <c r="BN865" s="728"/>
      <c r="BO865" s="728"/>
      <c r="BP865" s="728"/>
      <c r="BS865" s="728"/>
      <c r="BV865" s="728"/>
      <c r="BY865" s="728"/>
      <c r="CB865" s="728"/>
      <c r="CE865" s="728"/>
      <c r="CH865" s="728"/>
      <c r="CK865" s="728"/>
      <c r="CO865" s="728"/>
      <c r="CV865" s="728"/>
      <c r="CY865" s="728"/>
      <c r="DB865" s="728"/>
      <c r="DE865" s="728"/>
      <c r="DH865" s="728"/>
      <c r="DK865" s="728"/>
      <c r="DN865" s="728"/>
      <c r="DQ865" s="728"/>
      <c r="DT865" s="728"/>
      <c r="DW865" s="728"/>
      <c r="DZ865" s="728"/>
      <c r="EC865" s="728"/>
      <c r="EF865" s="728"/>
      <c r="EI865" s="728"/>
    </row>
    <row r="866" spans="5:139">
      <c r="E866" s="728">
        <v>41554</v>
      </c>
      <c r="F866" s="727">
        <v>3.0219999999999998</v>
      </c>
      <c r="H866" s="728">
        <v>41554</v>
      </c>
      <c r="I866" s="727">
        <v>3.7880000000000003</v>
      </c>
      <c r="K866" s="728">
        <v>41556</v>
      </c>
      <c r="L866" s="727">
        <v>4.41</v>
      </c>
      <c r="O866" s="728">
        <v>41508</v>
      </c>
      <c r="P866" s="727">
        <v>2420.6799999999998</v>
      </c>
      <c r="R866" s="728">
        <v>41516</v>
      </c>
      <c r="S866" s="727">
        <v>14810.31</v>
      </c>
      <c r="U866" s="728">
        <v>41141</v>
      </c>
      <c r="V866" s="727">
        <v>7033.68</v>
      </c>
      <c r="X866" s="728">
        <v>41141</v>
      </c>
      <c r="Y866" s="727">
        <v>14971.88</v>
      </c>
      <c r="AA866" s="728">
        <v>41155</v>
      </c>
      <c r="AB866" s="727">
        <v>3453.71</v>
      </c>
      <c r="AD866" s="728">
        <v>41101</v>
      </c>
      <c r="AE866" s="727">
        <v>8851</v>
      </c>
      <c r="AS866" s="728">
        <v>41557</v>
      </c>
      <c r="AT866" s="727">
        <v>1287.5999999999999</v>
      </c>
      <c r="AV866" s="728">
        <v>41549</v>
      </c>
      <c r="AW866" s="727">
        <v>92.13</v>
      </c>
      <c r="BL866" s="728"/>
      <c r="BM866" s="728"/>
      <c r="BN866" s="728"/>
      <c r="BO866" s="728"/>
      <c r="BP866" s="728"/>
      <c r="BS866" s="728"/>
      <c r="BV866" s="728"/>
      <c r="BY866" s="728"/>
      <c r="CB866" s="728"/>
      <c r="CE866" s="728"/>
      <c r="CH866" s="728"/>
      <c r="CK866" s="728"/>
      <c r="CO866" s="728"/>
      <c r="CV866" s="728"/>
      <c r="CY866" s="728"/>
      <c r="DB866" s="728"/>
      <c r="DE866" s="728"/>
      <c r="DH866" s="728"/>
      <c r="DK866" s="728"/>
      <c r="DN866" s="728"/>
      <c r="DQ866" s="728"/>
      <c r="DT866" s="728"/>
      <c r="DW866" s="728"/>
      <c r="DZ866" s="728"/>
      <c r="EC866" s="728"/>
      <c r="EF866" s="728"/>
      <c r="EI866" s="728"/>
    </row>
    <row r="867" spans="5:139">
      <c r="E867" s="728">
        <v>41551</v>
      </c>
      <c r="F867" s="727">
        <v>3.0510000000000002</v>
      </c>
      <c r="H867" s="728">
        <v>41551</v>
      </c>
      <c r="I867" s="727">
        <v>3.8170000000000002</v>
      </c>
      <c r="K867" s="728">
        <v>41555</v>
      </c>
      <c r="L867" s="727">
        <v>4.4130000000000003</v>
      </c>
      <c r="O867" s="728">
        <v>41507</v>
      </c>
      <c r="P867" s="727">
        <v>2383.15</v>
      </c>
      <c r="R867" s="728">
        <v>41515</v>
      </c>
      <c r="S867" s="727">
        <v>14840.95</v>
      </c>
      <c r="U867" s="728">
        <v>41138</v>
      </c>
      <c r="V867" s="727">
        <v>7040.88</v>
      </c>
      <c r="X867" s="728">
        <v>41138</v>
      </c>
      <c r="Y867" s="727">
        <v>15124.69</v>
      </c>
      <c r="AA867" s="728">
        <v>41152</v>
      </c>
      <c r="AB867" s="727">
        <v>3413.07</v>
      </c>
      <c r="AD867" s="728">
        <v>41100</v>
      </c>
      <c r="AE867" s="727">
        <v>8857.73</v>
      </c>
      <c r="AS867" s="728">
        <v>41556</v>
      </c>
      <c r="AT867" s="727">
        <v>1305.5899999999999</v>
      </c>
      <c r="AV867" s="728">
        <v>41548</v>
      </c>
      <c r="AW867" s="727">
        <v>91.94</v>
      </c>
      <c r="BL867" s="728"/>
      <c r="BM867" s="728"/>
      <c r="BN867" s="728"/>
      <c r="BO867" s="728"/>
      <c r="BP867" s="728"/>
      <c r="BS867" s="728"/>
      <c r="BV867" s="728"/>
      <c r="BY867" s="728"/>
      <c r="CB867" s="728"/>
      <c r="CE867" s="728"/>
      <c r="CH867" s="728"/>
      <c r="CK867" s="728"/>
      <c r="CO867" s="728"/>
      <c r="CV867" s="728"/>
      <c r="CY867" s="728"/>
      <c r="DB867" s="728"/>
      <c r="DE867" s="728"/>
      <c r="DH867" s="728"/>
      <c r="DK867" s="728"/>
      <c r="DN867" s="728"/>
      <c r="DQ867" s="728"/>
      <c r="DT867" s="728"/>
      <c r="DW867" s="728"/>
      <c r="DZ867" s="728"/>
      <c r="EC867" s="728"/>
      <c r="EF867" s="728"/>
      <c r="EI867" s="728"/>
    </row>
    <row r="868" spans="5:139">
      <c r="E868" s="728">
        <v>41550</v>
      </c>
      <c r="F868" s="727">
        <v>3.0310000000000001</v>
      </c>
      <c r="H868" s="728">
        <v>41550</v>
      </c>
      <c r="I868" s="727">
        <v>3.8109999999999999</v>
      </c>
      <c r="K868" s="728">
        <v>41554</v>
      </c>
      <c r="L868" s="727">
        <v>4.3940000000000001</v>
      </c>
      <c r="O868" s="728">
        <v>41506</v>
      </c>
      <c r="P868" s="727">
        <v>2405.3200000000002</v>
      </c>
      <c r="R868" s="728">
        <v>41514</v>
      </c>
      <c r="S868" s="727">
        <v>14824.51</v>
      </c>
      <c r="U868" s="728">
        <v>41137</v>
      </c>
      <c r="V868" s="727">
        <v>6996.29</v>
      </c>
      <c r="X868" s="728">
        <v>41137</v>
      </c>
      <c r="Y868" s="727">
        <v>14930.3</v>
      </c>
      <c r="AA868" s="728">
        <v>41151</v>
      </c>
      <c r="AB868" s="727">
        <v>3379.11</v>
      </c>
      <c r="AD868" s="728">
        <v>41099</v>
      </c>
      <c r="AE868" s="727">
        <v>8896.8799999999992</v>
      </c>
      <c r="AS868" s="728">
        <v>41555</v>
      </c>
      <c r="AT868" s="727">
        <v>1319.29</v>
      </c>
      <c r="AV868" s="728">
        <v>41547</v>
      </c>
      <c r="AW868" s="727">
        <v>91.71</v>
      </c>
      <c r="BL868" s="728"/>
      <c r="BM868" s="728"/>
      <c r="BN868" s="728"/>
      <c r="BO868" s="728"/>
      <c r="BP868" s="728"/>
      <c r="BS868" s="728"/>
      <c r="BV868" s="728"/>
      <c r="BY868" s="728"/>
      <c r="CB868" s="728"/>
      <c r="CE868" s="728"/>
      <c r="CH868" s="728"/>
      <c r="CK868" s="728"/>
      <c r="CO868" s="728"/>
      <c r="CV868" s="728"/>
      <c r="CY868" s="728"/>
      <c r="DB868" s="728"/>
      <c r="DE868" s="728"/>
      <c r="DH868" s="728"/>
      <c r="DK868" s="728"/>
      <c r="DN868" s="728"/>
      <c r="DQ868" s="728"/>
      <c r="DT868" s="728"/>
      <c r="DW868" s="728"/>
      <c r="DZ868" s="728"/>
      <c r="EC868" s="728"/>
      <c r="EF868" s="728"/>
      <c r="EI868" s="728"/>
    </row>
    <row r="869" spans="5:139">
      <c r="E869" s="728">
        <v>41549</v>
      </c>
      <c r="F869" s="727">
        <v>3.0379999999999998</v>
      </c>
      <c r="H869" s="728">
        <v>41549</v>
      </c>
      <c r="I869" s="727">
        <v>3.7949999999999999</v>
      </c>
      <c r="K869" s="728">
        <v>41551</v>
      </c>
      <c r="L869" s="727">
        <v>4.42</v>
      </c>
      <c r="O869" s="728">
        <v>41505</v>
      </c>
      <c r="P869" s="727">
        <v>2438.83</v>
      </c>
      <c r="R869" s="728">
        <v>41513</v>
      </c>
      <c r="S869" s="727">
        <v>14776.13</v>
      </c>
      <c r="U869" s="728">
        <v>41136</v>
      </c>
      <c r="V869" s="727">
        <v>6946.8</v>
      </c>
      <c r="X869" s="728">
        <v>41135</v>
      </c>
      <c r="Y869" s="727">
        <v>14656.87</v>
      </c>
      <c r="AA869" s="728">
        <v>41150</v>
      </c>
      <c r="AB869" s="727">
        <v>3413.89</v>
      </c>
      <c r="AD869" s="728">
        <v>41096</v>
      </c>
      <c r="AE869" s="727">
        <v>9020.75</v>
      </c>
      <c r="AS869" s="728">
        <v>41554</v>
      </c>
      <c r="AT869" s="727">
        <v>1323.1</v>
      </c>
      <c r="AV869" s="728">
        <v>41544</v>
      </c>
      <c r="AW869" s="727">
        <v>91.28</v>
      </c>
      <c r="BL869" s="728"/>
      <c r="BM869" s="728"/>
      <c r="BN869" s="728"/>
      <c r="BO869" s="728"/>
      <c r="BP869" s="728"/>
      <c r="BS869" s="728"/>
      <c r="BV869" s="728"/>
      <c r="BY869" s="728"/>
      <c r="CB869" s="728"/>
      <c r="CE869" s="728"/>
      <c r="CH869" s="728"/>
      <c r="CK869" s="728"/>
      <c r="CO869" s="728"/>
      <c r="CV869" s="728"/>
      <c r="CY869" s="728"/>
      <c r="DB869" s="728"/>
      <c r="DE869" s="728"/>
      <c r="DH869" s="728"/>
      <c r="DK869" s="728"/>
      <c r="DN869" s="728"/>
      <c r="DQ869" s="728"/>
      <c r="DT869" s="728"/>
      <c r="DW869" s="728"/>
      <c r="DZ869" s="728"/>
      <c r="EC869" s="728"/>
      <c r="EF869" s="728"/>
      <c r="EI869" s="728"/>
    </row>
    <row r="870" spans="5:139">
      <c r="E870" s="728">
        <v>41548</v>
      </c>
      <c r="F870" s="727">
        <v>3.0539999999999998</v>
      </c>
      <c r="H870" s="728">
        <v>41548</v>
      </c>
      <c r="I870" s="727">
        <v>3.867</v>
      </c>
      <c r="K870" s="728">
        <v>41550</v>
      </c>
      <c r="L870" s="727">
        <v>4.3949999999999996</v>
      </c>
      <c r="O870" s="728">
        <v>41502</v>
      </c>
      <c r="P870" s="727">
        <v>2445.6</v>
      </c>
      <c r="R870" s="728">
        <v>41512</v>
      </c>
      <c r="S870" s="727">
        <v>14946.46</v>
      </c>
      <c r="U870" s="728">
        <v>41135</v>
      </c>
      <c r="V870" s="727">
        <v>6974.39</v>
      </c>
      <c r="X870" s="728">
        <v>41134</v>
      </c>
      <c r="Y870" s="727">
        <v>14532.87</v>
      </c>
      <c r="AA870" s="728">
        <v>41149</v>
      </c>
      <c r="AB870" s="727">
        <v>3431.55</v>
      </c>
      <c r="AD870" s="728">
        <v>41095</v>
      </c>
      <c r="AE870" s="727">
        <v>9079.7999999999993</v>
      </c>
      <c r="AS870" s="728">
        <v>41551</v>
      </c>
      <c r="AT870" s="727">
        <v>1311.09</v>
      </c>
      <c r="AV870" s="728">
        <v>41543</v>
      </c>
      <c r="AW870" s="727">
        <v>91.83</v>
      </c>
      <c r="BL870" s="728"/>
      <c r="BM870" s="728"/>
      <c r="BN870" s="728"/>
      <c r="BO870" s="728"/>
      <c r="BP870" s="728"/>
      <c r="BS870" s="728"/>
      <c r="BV870" s="728"/>
      <c r="BY870" s="728"/>
      <c r="CB870" s="728"/>
      <c r="CE870" s="728"/>
      <c r="CH870" s="728"/>
      <c r="CK870" s="728"/>
      <c r="CO870" s="728"/>
      <c r="CV870" s="728"/>
      <c r="CY870" s="728"/>
      <c r="DB870" s="728"/>
      <c r="DE870" s="728"/>
      <c r="DH870" s="728"/>
      <c r="DK870" s="728"/>
      <c r="DN870" s="728"/>
      <c r="DQ870" s="728"/>
      <c r="DT870" s="728"/>
      <c r="DW870" s="728"/>
      <c r="DZ870" s="728"/>
      <c r="EC870" s="728"/>
      <c r="EF870" s="728"/>
      <c r="EI870" s="728"/>
    </row>
    <row r="871" spans="5:139">
      <c r="E871" s="728">
        <v>41547</v>
      </c>
      <c r="F871" s="727">
        <v>3.056</v>
      </c>
      <c r="H871" s="728">
        <v>41547</v>
      </c>
      <c r="I871" s="727">
        <v>3.8759999999999999</v>
      </c>
      <c r="K871" s="728">
        <v>41549</v>
      </c>
      <c r="L871" s="727">
        <v>4.4059999999999997</v>
      </c>
      <c r="O871" s="728">
        <v>41500</v>
      </c>
      <c r="P871" s="727">
        <v>2461.2199999999998</v>
      </c>
      <c r="R871" s="728">
        <v>41509</v>
      </c>
      <c r="S871" s="727">
        <v>15010.51</v>
      </c>
      <c r="U871" s="728">
        <v>41134</v>
      </c>
      <c r="V871" s="727">
        <v>6909.68</v>
      </c>
      <c r="X871" s="728">
        <v>41131</v>
      </c>
      <c r="Y871" s="727">
        <v>14548.64</v>
      </c>
      <c r="AA871" s="728">
        <v>41148</v>
      </c>
      <c r="AB871" s="727">
        <v>3462.83</v>
      </c>
      <c r="AD871" s="728">
        <v>41094</v>
      </c>
      <c r="AE871" s="727">
        <v>9104.17</v>
      </c>
      <c r="AS871" s="728">
        <v>41550</v>
      </c>
      <c r="AT871" s="727">
        <v>1316.86</v>
      </c>
      <c r="AV871" s="728">
        <v>41542</v>
      </c>
      <c r="AW871" s="727">
        <v>91.3</v>
      </c>
      <c r="BL871" s="728"/>
      <c r="BM871" s="728"/>
      <c r="BN871" s="728"/>
      <c r="BO871" s="728"/>
      <c r="BP871" s="728"/>
      <c r="BS871" s="728"/>
      <c r="BV871" s="728"/>
      <c r="BY871" s="728"/>
      <c r="CB871" s="728"/>
      <c r="CE871" s="728"/>
      <c r="CH871" s="728"/>
      <c r="CK871" s="728"/>
      <c r="CO871" s="728"/>
      <c r="CV871" s="728"/>
      <c r="CY871" s="728"/>
      <c r="DB871" s="728"/>
      <c r="DE871" s="728"/>
      <c r="DH871" s="728"/>
      <c r="DK871" s="728"/>
      <c r="DN871" s="728"/>
      <c r="DQ871" s="728"/>
      <c r="DT871" s="728"/>
      <c r="DW871" s="728"/>
      <c r="DZ871" s="728"/>
      <c r="EC871" s="728"/>
      <c r="EF871" s="728"/>
      <c r="EI871" s="728"/>
    </row>
    <row r="872" spans="5:139">
      <c r="E872" s="728">
        <v>41544</v>
      </c>
      <c r="F872" s="727">
        <v>3.06</v>
      </c>
      <c r="H872" s="728">
        <v>41544</v>
      </c>
      <c r="I872" s="727">
        <v>3.8120000000000003</v>
      </c>
      <c r="K872" s="728">
        <v>41548</v>
      </c>
      <c r="L872" s="727">
        <v>4.4480000000000004</v>
      </c>
      <c r="O872" s="728">
        <v>41499</v>
      </c>
      <c r="P872" s="727">
        <v>2442.3000000000002</v>
      </c>
      <c r="R872" s="728">
        <v>41508</v>
      </c>
      <c r="S872" s="727">
        <v>14963.74</v>
      </c>
      <c r="U872" s="728">
        <v>41131</v>
      </c>
      <c r="V872" s="727">
        <v>6944.56</v>
      </c>
      <c r="X872" s="728">
        <v>41130</v>
      </c>
      <c r="Y872" s="727">
        <v>14654.11</v>
      </c>
      <c r="AA872" s="728">
        <v>41145</v>
      </c>
      <c r="AB872" s="727">
        <v>3433.21</v>
      </c>
      <c r="AD872" s="728">
        <v>41093</v>
      </c>
      <c r="AE872" s="727">
        <v>9066.59</v>
      </c>
      <c r="AS872" s="728">
        <v>41549</v>
      </c>
      <c r="AT872" s="727">
        <v>1316.03</v>
      </c>
      <c r="AV872" s="728">
        <v>41541</v>
      </c>
      <c r="AW872" s="727">
        <v>91.49</v>
      </c>
      <c r="BL872" s="728"/>
      <c r="BM872" s="728"/>
      <c r="BN872" s="728"/>
      <c r="BO872" s="728"/>
      <c r="BP872" s="728"/>
      <c r="BS872" s="728"/>
      <c r="BV872" s="728"/>
      <c r="BY872" s="728"/>
      <c r="CB872" s="728"/>
      <c r="CE872" s="728"/>
      <c r="CH872" s="728"/>
      <c r="CK872" s="728"/>
      <c r="CO872" s="728"/>
      <c r="CV872" s="728"/>
      <c r="CY872" s="728"/>
      <c r="DB872" s="728"/>
      <c r="DE872" s="728"/>
      <c r="DH872" s="728"/>
      <c r="DK872" s="728"/>
      <c r="DN872" s="728"/>
      <c r="DQ872" s="728"/>
      <c r="DT872" s="728"/>
      <c r="DW872" s="728"/>
      <c r="DZ872" s="728"/>
      <c r="EC872" s="728"/>
      <c r="EF872" s="728"/>
      <c r="EI872" s="728"/>
    </row>
    <row r="873" spans="5:139">
      <c r="E873" s="728">
        <v>41543</v>
      </c>
      <c r="F873" s="727">
        <v>3.052</v>
      </c>
      <c r="H873" s="728">
        <v>41543</v>
      </c>
      <c r="I873" s="727">
        <v>3.786</v>
      </c>
      <c r="K873" s="728">
        <v>41547</v>
      </c>
      <c r="L873" s="727">
        <v>4.4770000000000003</v>
      </c>
      <c r="O873" s="728">
        <v>41498</v>
      </c>
      <c r="P873" s="727">
        <v>2440.0500000000002</v>
      </c>
      <c r="R873" s="728">
        <v>41507</v>
      </c>
      <c r="S873" s="727">
        <v>14897.55</v>
      </c>
      <c r="U873" s="728">
        <v>41130</v>
      </c>
      <c r="V873" s="727">
        <v>6964.99</v>
      </c>
      <c r="X873" s="728">
        <v>41129</v>
      </c>
      <c r="Y873" s="727">
        <v>14665.3</v>
      </c>
      <c r="AA873" s="728">
        <v>41144</v>
      </c>
      <c r="AB873" s="727">
        <v>3432.56</v>
      </c>
      <c r="AD873" s="728">
        <v>41092</v>
      </c>
      <c r="AE873" s="727">
        <v>9003.48</v>
      </c>
      <c r="AS873" s="728">
        <v>41548</v>
      </c>
      <c r="AT873" s="727">
        <v>1287.54</v>
      </c>
      <c r="AV873" s="728">
        <v>41540</v>
      </c>
      <c r="AW873" s="727">
        <v>91.36</v>
      </c>
      <c r="BL873" s="728"/>
      <c r="BM873" s="728"/>
      <c r="BN873" s="728"/>
      <c r="BO873" s="728"/>
      <c r="BP873" s="728"/>
      <c r="BS873" s="728"/>
      <c r="BV873" s="728"/>
      <c r="BY873" s="728"/>
      <c r="CB873" s="728"/>
      <c r="CE873" s="728"/>
      <c r="CH873" s="728"/>
      <c r="CK873" s="728"/>
      <c r="CO873" s="728"/>
      <c r="CV873" s="728"/>
      <c r="CY873" s="728"/>
      <c r="DB873" s="728"/>
      <c r="DE873" s="728"/>
      <c r="DH873" s="728"/>
      <c r="DK873" s="728"/>
      <c r="DN873" s="728"/>
      <c r="DQ873" s="728"/>
      <c r="DT873" s="728"/>
      <c r="DW873" s="728"/>
      <c r="DZ873" s="728"/>
      <c r="EC873" s="728"/>
      <c r="EF873" s="728"/>
      <c r="EI873" s="728"/>
    </row>
    <row r="874" spans="5:139">
      <c r="E874" s="728">
        <v>41542</v>
      </c>
      <c r="F874" s="727">
        <v>3.0470000000000002</v>
      </c>
      <c r="H874" s="728">
        <v>41542</v>
      </c>
      <c r="I874" s="727">
        <v>3.7189999999999999</v>
      </c>
      <c r="K874" s="728">
        <v>41544</v>
      </c>
      <c r="L874" s="727">
        <v>4.4160000000000004</v>
      </c>
      <c r="O874" s="728">
        <v>41495</v>
      </c>
      <c r="P874" s="727">
        <v>2414.2800000000002</v>
      </c>
      <c r="R874" s="728">
        <v>41506</v>
      </c>
      <c r="S874" s="727">
        <v>15002.99</v>
      </c>
      <c r="U874" s="728">
        <v>41129</v>
      </c>
      <c r="V874" s="727">
        <v>6966.15</v>
      </c>
      <c r="X874" s="728">
        <v>41128</v>
      </c>
      <c r="Y874" s="727">
        <v>14655.64</v>
      </c>
      <c r="AA874" s="728">
        <v>41143</v>
      </c>
      <c r="AB874" s="727">
        <v>3461.65</v>
      </c>
      <c r="AD874" s="728">
        <v>41089</v>
      </c>
      <c r="AE874" s="727">
        <v>9006.7800000000007</v>
      </c>
      <c r="AS874" s="728">
        <v>41547</v>
      </c>
      <c r="AT874" s="727">
        <v>1329.03</v>
      </c>
      <c r="AV874" s="728">
        <v>41537</v>
      </c>
      <c r="AW874" s="727">
        <v>91.31</v>
      </c>
      <c r="BL874" s="728"/>
      <c r="BM874" s="728"/>
      <c r="BN874" s="728"/>
      <c r="BO874" s="728"/>
      <c r="BP874" s="728"/>
      <c r="BS874" s="728"/>
      <c r="BV874" s="728"/>
      <c r="BY874" s="728"/>
      <c r="CB874" s="728"/>
      <c r="CE874" s="728"/>
      <c r="CH874" s="728"/>
      <c r="CK874" s="728"/>
      <c r="CO874" s="728"/>
      <c r="CV874" s="728"/>
      <c r="CY874" s="728"/>
      <c r="DB874" s="728"/>
      <c r="DE874" s="728"/>
      <c r="DH874" s="728"/>
      <c r="DK874" s="728"/>
      <c r="DN874" s="728"/>
      <c r="DQ874" s="728"/>
      <c r="DT874" s="728"/>
      <c r="DW874" s="728"/>
      <c r="DZ874" s="728"/>
      <c r="EC874" s="728"/>
      <c r="EF874" s="728"/>
      <c r="EI874" s="728"/>
    </row>
    <row r="875" spans="5:139">
      <c r="E875" s="728">
        <v>41541</v>
      </c>
      <c r="F875" s="727">
        <v>3.0489999999999999</v>
      </c>
      <c r="H875" s="728">
        <v>41541</v>
      </c>
      <c r="I875" s="727">
        <v>3.649</v>
      </c>
      <c r="K875" s="728">
        <v>41543</v>
      </c>
      <c r="L875" s="727">
        <v>4.4180000000000001</v>
      </c>
      <c r="O875" s="728">
        <v>41494</v>
      </c>
      <c r="P875" s="727">
        <v>2406.4</v>
      </c>
      <c r="R875" s="728">
        <v>41505</v>
      </c>
      <c r="S875" s="727">
        <v>15010.74</v>
      </c>
      <c r="U875" s="728">
        <v>41128</v>
      </c>
      <c r="V875" s="727">
        <v>6967.95</v>
      </c>
      <c r="X875" s="728">
        <v>41127</v>
      </c>
      <c r="Y875" s="727">
        <v>14342.03</v>
      </c>
      <c r="AA875" s="728">
        <v>41142</v>
      </c>
      <c r="AB875" s="727">
        <v>3513.28</v>
      </c>
      <c r="AD875" s="728">
        <v>41088</v>
      </c>
      <c r="AE875" s="727">
        <v>8874.11</v>
      </c>
      <c r="AS875" s="728">
        <v>41544</v>
      </c>
      <c r="AT875" s="727">
        <v>1336.88</v>
      </c>
      <c r="AV875" s="728">
        <v>41536</v>
      </c>
      <c r="AW875" s="727">
        <v>91.2</v>
      </c>
      <c r="BL875" s="728"/>
      <c r="BM875" s="728"/>
      <c r="BN875" s="728"/>
      <c r="BO875" s="728"/>
      <c r="BP875" s="728"/>
      <c r="BS875" s="728"/>
      <c r="BV875" s="728"/>
      <c r="BY875" s="728"/>
      <c r="CB875" s="728"/>
      <c r="CE875" s="728"/>
      <c r="CH875" s="728"/>
      <c r="CK875" s="728"/>
      <c r="CO875" s="728"/>
      <c r="CV875" s="728"/>
      <c r="CY875" s="728"/>
      <c r="DB875" s="728"/>
      <c r="DE875" s="728"/>
      <c r="DH875" s="728"/>
      <c r="DK875" s="728"/>
      <c r="DN875" s="728"/>
      <c r="DQ875" s="728"/>
      <c r="DT875" s="728"/>
      <c r="DW875" s="728"/>
      <c r="DZ875" s="728"/>
      <c r="EC875" s="728"/>
      <c r="EF875" s="728"/>
      <c r="EI875" s="728"/>
    </row>
    <row r="876" spans="5:139">
      <c r="E876" s="728">
        <v>41540</v>
      </c>
      <c r="F876" s="727">
        <v>3.0470000000000002</v>
      </c>
      <c r="H876" s="728">
        <v>41540</v>
      </c>
      <c r="I876" s="727">
        <v>3.6829999999999998</v>
      </c>
      <c r="K876" s="728">
        <v>41542</v>
      </c>
      <c r="L876" s="727">
        <v>4.3559999999999999</v>
      </c>
      <c r="O876" s="728">
        <v>41493</v>
      </c>
      <c r="P876" s="727">
        <v>2380.0100000000002</v>
      </c>
      <c r="R876" s="728">
        <v>41502</v>
      </c>
      <c r="S876" s="727">
        <v>15081.47</v>
      </c>
      <c r="U876" s="728">
        <v>41127</v>
      </c>
      <c r="V876" s="727">
        <v>6918.72</v>
      </c>
      <c r="X876" s="728">
        <v>41124</v>
      </c>
      <c r="Y876" s="727">
        <v>14124.89</v>
      </c>
      <c r="AA876" s="728">
        <v>41141</v>
      </c>
      <c r="AB876" s="727">
        <v>3480.58</v>
      </c>
      <c r="AD876" s="728">
        <v>41087</v>
      </c>
      <c r="AE876" s="727">
        <v>8730.49</v>
      </c>
      <c r="AS876" s="728">
        <v>41543</v>
      </c>
      <c r="AT876" s="727">
        <v>1324.08</v>
      </c>
      <c r="AV876" s="728">
        <v>41535</v>
      </c>
      <c r="AW876" s="727">
        <v>91.61</v>
      </c>
      <c r="BL876" s="728"/>
      <c r="BM876" s="728"/>
      <c r="BN876" s="728"/>
      <c r="BO876" s="728"/>
      <c r="BP876" s="728"/>
      <c r="BS876" s="728"/>
      <c r="BV876" s="728"/>
      <c r="BY876" s="728"/>
      <c r="CB876" s="728"/>
      <c r="CE876" s="728"/>
      <c r="CH876" s="728"/>
      <c r="CK876" s="728"/>
      <c r="CO876" s="728"/>
      <c r="CV876" s="728"/>
      <c r="CY876" s="728"/>
      <c r="DB876" s="728"/>
      <c r="DE876" s="728"/>
      <c r="DH876" s="728"/>
      <c r="DK876" s="728"/>
      <c r="DN876" s="728"/>
      <c r="DQ876" s="728"/>
      <c r="DT876" s="728"/>
      <c r="DW876" s="728"/>
      <c r="DZ876" s="728"/>
      <c r="EC876" s="728"/>
      <c r="EF876" s="728"/>
      <c r="EI876" s="728"/>
    </row>
    <row r="877" spans="5:139">
      <c r="E877" s="728">
        <v>41537</v>
      </c>
      <c r="F877" s="727">
        <v>3.028</v>
      </c>
      <c r="H877" s="728">
        <v>41537</v>
      </c>
      <c r="I877" s="727">
        <v>3.7160000000000002</v>
      </c>
      <c r="K877" s="728">
        <v>41541</v>
      </c>
      <c r="L877" s="727">
        <v>4.3120000000000003</v>
      </c>
      <c r="O877" s="728">
        <v>41492</v>
      </c>
      <c r="P877" s="727">
        <v>2366.7399999999998</v>
      </c>
      <c r="R877" s="728">
        <v>41501</v>
      </c>
      <c r="S877" s="727">
        <v>15112.19</v>
      </c>
      <c r="U877" s="728">
        <v>41124</v>
      </c>
      <c r="V877" s="727">
        <v>6865.66</v>
      </c>
      <c r="X877" s="728">
        <v>41123</v>
      </c>
      <c r="Y877" s="727">
        <v>13282.55</v>
      </c>
      <c r="AA877" s="728">
        <v>41138</v>
      </c>
      <c r="AB877" s="727">
        <v>3488.38</v>
      </c>
      <c r="AD877" s="728">
        <v>41086</v>
      </c>
      <c r="AE877" s="727">
        <v>8663.99</v>
      </c>
      <c r="AS877" s="728">
        <v>41542</v>
      </c>
      <c r="AT877" s="727">
        <v>1334.36</v>
      </c>
      <c r="AV877" s="728">
        <v>41534</v>
      </c>
      <c r="AW877" s="727">
        <v>91.21</v>
      </c>
      <c r="BL877" s="728"/>
      <c r="BM877" s="728"/>
      <c r="BN877" s="728"/>
      <c r="BO877" s="728"/>
      <c r="BP877" s="728"/>
      <c r="BS877" s="728"/>
      <c r="BV877" s="728"/>
      <c r="BY877" s="728"/>
      <c r="CB877" s="728"/>
      <c r="CE877" s="728"/>
      <c r="CH877" s="728"/>
      <c r="CK877" s="728"/>
      <c r="CO877" s="728"/>
      <c r="CV877" s="728"/>
      <c r="CY877" s="728"/>
      <c r="DB877" s="728"/>
      <c r="DE877" s="728"/>
      <c r="DH877" s="728"/>
      <c r="DK877" s="728"/>
      <c r="DN877" s="728"/>
      <c r="DQ877" s="728"/>
      <c r="DT877" s="728"/>
      <c r="DW877" s="728"/>
      <c r="DZ877" s="728"/>
      <c r="EC877" s="728"/>
      <c r="EF877" s="728"/>
      <c r="EI877" s="728"/>
    </row>
    <row r="878" spans="5:139">
      <c r="E878" s="728">
        <v>41536</v>
      </c>
      <c r="F878" s="727">
        <v>3.0350000000000001</v>
      </c>
      <c r="H878" s="728">
        <v>41536</v>
      </c>
      <c r="I878" s="727">
        <v>3.7010000000000001</v>
      </c>
      <c r="K878" s="728">
        <v>41540</v>
      </c>
      <c r="L878" s="727">
        <v>4.33</v>
      </c>
      <c r="O878" s="728">
        <v>41491</v>
      </c>
      <c r="P878" s="727">
        <v>2405.73</v>
      </c>
      <c r="R878" s="728">
        <v>41500</v>
      </c>
      <c r="S878" s="727">
        <v>15337.66</v>
      </c>
      <c r="U878" s="728">
        <v>41123</v>
      </c>
      <c r="V878" s="727">
        <v>6606.09</v>
      </c>
      <c r="X878" s="728">
        <v>41122</v>
      </c>
      <c r="Y878" s="727">
        <v>13928.59</v>
      </c>
      <c r="AA878" s="728">
        <v>41137</v>
      </c>
      <c r="AB878" s="727">
        <v>3480.49</v>
      </c>
      <c r="AD878" s="728">
        <v>41085</v>
      </c>
      <c r="AE878" s="727">
        <v>8734.6200000000008</v>
      </c>
      <c r="AS878" s="728">
        <v>41541</v>
      </c>
      <c r="AT878" s="727">
        <v>1323.26</v>
      </c>
      <c r="AV878" s="728">
        <v>41533</v>
      </c>
      <c r="AW878" s="727">
        <v>91.57</v>
      </c>
      <c r="BL878" s="728"/>
      <c r="BM878" s="728"/>
      <c r="BN878" s="728"/>
      <c r="BO878" s="728"/>
      <c r="BP878" s="728"/>
      <c r="BS878" s="728"/>
      <c r="BV878" s="728"/>
      <c r="BY878" s="728"/>
      <c r="CB878" s="728"/>
      <c r="CE878" s="728"/>
      <c r="CH878" s="728"/>
      <c r="CK878" s="728"/>
      <c r="CO878" s="728"/>
      <c r="CV878" s="728"/>
      <c r="CY878" s="728"/>
      <c r="DB878" s="728"/>
      <c r="DE878" s="728"/>
      <c r="DH878" s="728"/>
      <c r="DK878" s="728"/>
      <c r="DN878" s="728"/>
      <c r="DQ878" s="728"/>
      <c r="DT878" s="728"/>
      <c r="DW878" s="728"/>
      <c r="DZ878" s="728"/>
      <c r="EC878" s="728"/>
      <c r="EF878" s="728"/>
      <c r="EI878" s="728"/>
    </row>
    <row r="879" spans="5:139">
      <c r="E879" s="728">
        <v>41535</v>
      </c>
      <c r="F879" s="727">
        <v>3.0830000000000002</v>
      </c>
      <c r="H879" s="728">
        <v>41535</v>
      </c>
      <c r="I879" s="727">
        <v>3.8040000000000003</v>
      </c>
      <c r="K879" s="728">
        <v>41537</v>
      </c>
      <c r="L879" s="727">
        <v>4.3410000000000002</v>
      </c>
      <c r="O879" s="728">
        <v>41488</v>
      </c>
      <c r="P879" s="727">
        <v>2401.85</v>
      </c>
      <c r="R879" s="728">
        <v>41499</v>
      </c>
      <c r="S879" s="727">
        <v>15451.01</v>
      </c>
      <c r="U879" s="728">
        <v>41122</v>
      </c>
      <c r="V879" s="727">
        <v>6754.46</v>
      </c>
      <c r="X879" s="728">
        <v>41121</v>
      </c>
      <c r="Y879" s="727">
        <v>13890.99</v>
      </c>
      <c r="AA879" s="728">
        <v>41136</v>
      </c>
      <c r="AB879" s="727">
        <v>3449.2</v>
      </c>
      <c r="AD879" s="728">
        <v>41082</v>
      </c>
      <c r="AE879" s="727">
        <v>8798.35</v>
      </c>
      <c r="AS879" s="728">
        <v>41540</v>
      </c>
      <c r="AT879" s="727">
        <v>1322.72</v>
      </c>
      <c r="AV879" s="728">
        <v>41530</v>
      </c>
      <c r="AW879" s="727">
        <v>91.59</v>
      </c>
      <c r="BL879" s="728"/>
      <c r="BM879" s="728"/>
      <c r="BN879" s="728"/>
      <c r="BO879" s="728"/>
      <c r="BP879" s="728"/>
      <c r="BS879" s="728"/>
      <c r="BV879" s="728"/>
      <c r="BY879" s="728"/>
      <c r="CB879" s="728"/>
      <c r="CE879" s="728"/>
      <c r="CH879" s="728"/>
      <c r="CK879" s="728"/>
      <c r="CO879" s="728"/>
      <c r="CV879" s="728"/>
      <c r="CY879" s="728"/>
      <c r="DB879" s="728"/>
      <c r="DE879" s="728"/>
      <c r="DH879" s="728"/>
      <c r="DK879" s="728"/>
      <c r="DN879" s="728"/>
      <c r="DQ879" s="728"/>
      <c r="DT879" s="728"/>
      <c r="DW879" s="728"/>
      <c r="DZ879" s="728"/>
      <c r="EC879" s="728"/>
      <c r="EF879" s="728"/>
      <c r="EI879" s="728"/>
    </row>
    <row r="880" spans="5:139">
      <c r="E880" s="728">
        <v>41534</v>
      </c>
      <c r="F880" s="727">
        <v>3.081</v>
      </c>
      <c r="H880" s="728">
        <v>41534</v>
      </c>
      <c r="I880" s="727">
        <v>3.831</v>
      </c>
      <c r="K880" s="728">
        <v>41536</v>
      </c>
      <c r="L880" s="727">
        <v>4.3</v>
      </c>
      <c r="O880" s="728">
        <v>41487</v>
      </c>
      <c r="P880" s="727">
        <v>2351.14</v>
      </c>
      <c r="R880" s="728">
        <v>41498</v>
      </c>
      <c r="S880" s="727">
        <v>15419.68</v>
      </c>
      <c r="U880" s="728">
        <v>41121</v>
      </c>
      <c r="V880" s="727">
        <v>6772.26</v>
      </c>
      <c r="X880" s="728">
        <v>41120</v>
      </c>
      <c r="Y880" s="727">
        <v>13978.04</v>
      </c>
      <c r="AA880" s="728">
        <v>41135</v>
      </c>
      <c r="AB880" s="727">
        <v>3450.27</v>
      </c>
      <c r="AD880" s="728">
        <v>41081</v>
      </c>
      <c r="AE880" s="727">
        <v>8824.07</v>
      </c>
      <c r="AS880" s="728">
        <v>41537</v>
      </c>
      <c r="AT880" s="727">
        <v>1325.85</v>
      </c>
      <c r="AV880" s="728">
        <v>41529</v>
      </c>
      <c r="AW880" s="727">
        <v>91.54</v>
      </c>
      <c r="BL880" s="728"/>
      <c r="BM880" s="728"/>
      <c r="BN880" s="728"/>
      <c r="BO880" s="728"/>
      <c r="BP880" s="728"/>
      <c r="BS880" s="728"/>
      <c r="BV880" s="728"/>
      <c r="BY880" s="728"/>
      <c r="CB880" s="728"/>
      <c r="CE880" s="728"/>
      <c r="CH880" s="728"/>
      <c r="CK880" s="728"/>
      <c r="CO880" s="728"/>
      <c r="CV880" s="728"/>
      <c r="CY880" s="728"/>
      <c r="DB880" s="728"/>
      <c r="DE880" s="728"/>
      <c r="DH880" s="728"/>
      <c r="DK880" s="728"/>
      <c r="DN880" s="728"/>
      <c r="DQ880" s="728"/>
      <c r="DT880" s="728"/>
      <c r="DW880" s="728"/>
      <c r="DZ880" s="728"/>
      <c r="EC880" s="728"/>
      <c r="EF880" s="728"/>
      <c r="EI880" s="728"/>
    </row>
    <row r="881" spans="5:139">
      <c r="E881" s="728">
        <v>41533</v>
      </c>
      <c r="F881" s="727">
        <v>3.0710000000000002</v>
      </c>
      <c r="H881" s="728">
        <v>41533</v>
      </c>
      <c r="I881" s="727">
        <v>3.782</v>
      </c>
      <c r="K881" s="728">
        <v>41535</v>
      </c>
      <c r="L881" s="727">
        <v>4.4420000000000002</v>
      </c>
      <c r="O881" s="728">
        <v>41486</v>
      </c>
      <c r="P881" s="727">
        <v>2326.59</v>
      </c>
      <c r="R881" s="728">
        <v>41495</v>
      </c>
      <c r="S881" s="727">
        <v>15425.51</v>
      </c>
      <c r="U881" s="728">
        <v>41120</v>
      </c>
      <c r="V881" s="727">
        <v>6774.06</v>
      </c>
      <c r="X881" s="728">
        <v>41117</v>
      </c>
      <c r="Y881" s="727">
        <v>13596.88</v>
      </c>
      <c r="AA881" s="728">
        <v>41134</v>
      </c>
      <c r="AB881" s="727">
        <v>3426.41</v>
      </c>
      <c r="AD881" s="728">
        <v>41080</v>
      </c>
      <c r="AE881" s="727">
        <v>8752.31</v>
      </c>
      <c r="AS881" s="728">
        <v>41536</v>
      </c>
      <c r="AT881" s="727">
        <v>1366.25</v>
      </c>
      <c r="AV881" s="728">
        <v>41528</v>
      </c>
      <c r="AW881" s="727">
        <v>91.29</v>
      </c>
      <c r="BL881" s="728"/>
      <c r="BM881" s="728"/>
      <c r="BN881" s="728"/>
      <c r="BO881" s="728"/>
      <c r="BP881" s="728"/>
      <c r="BS881" s="728"/>
      <c r="BV881" s="728"/>
      <c r="BY881" s="728"/>
      <c r="CB881" s="728"/>
      <c r="CE881" s="728"/>
      <c r="CH881" s="728"/>
      <c r="CK881" s="728"/>
      <c r="CO881" s="728"/>
      <c r="CV881" s="728"/>
      <c r="CY881" s="728"/>
      <c r="DB881" s="728"/>
      <c r="DE881" s="728"/>
      <c r="DH881" s="728"/>
      <c r="DK881" s="728"/>
      <c r="DN881" s="728"/>
      <c r="DQ881" s="728"/>
      <c r="DT881" s="728"/>
      <c r="DW881" s="728"/>
      <c r="DZ881" s="728"/>
      <c r="EC881" s="728"/>
      <c r="EF881" s="728"/>
      <c r="EI881" s="728"/>
    </row>
    <row r="882" spans="5:139">
      <c r="E882" s="728">
        <v>41530</v>
      </c>
      <c r="F882" s="727">
        <v>3.093</v>
      </c>
      <c r="H882" s="728">
        <v>41530</v>
      </c>
      <c r="I882" s="727">
        <v>3.8540000000000001</v>
      </c>
      <c r="K882" s="728">
        <v>41534</v>
      </c>
      <c r="L882" s="727">
        <v>4.4429999999999996</v>
      </c>
      <c r="O882" s="728">
        <v>41485</v>
      </c>
      <c r="P882" s="727">
        <v>2307.79</v>
      </c>
      <c r="R882" s="728">
        <v>41494</v>
      </c>
      <c r="S882" s="727">
        <v>15498.32</v>
      </c>
      <c r="U882" s="728">
        <v>41117</v>
      </c>
      <c r="V882" s="727">
        <v>6689.4</v>
      </c>
      <c r="X882" s="728">
        <v>41116</v>
      </c>
      <c r="Y882" s="727">
        <v>13210.04</v>
      </c>
      <c r="AA882" s="728">
        <v>41131</v>
      </c>
      <c r="AB882" s="727">
        <v>3435.62</v>
      </c>
      <c r="AD882" s="728">
        <v>41079</v>
      </c>
      <c r="AE882" s="727">
        <v>8655.8700000000008</v>
      </c>
      <c r="AS882" s="728">
        <v>41535</v>
      </c>
      <c r="AT882" s="727">
        <v>1363.77</v>
      </c>
      <c r="AV882" s="728">
        <v>41527</v>
      </c>
      <c r="AW882" s="727">
        <v>91.23</v>
      </c>
      <c r="BL882" s="728"/>
      <c r="BM882" s="728"/>
      <c r="BN882" s="728"/>
      <c r="BO882" s="728"/>
      <c r="BP882" s="728"/>
      <c r="BS882" s="728"/>
      <c r="BV882" s="728"/>
      <c r="BY882" s="728"/>
      <c r="CB882" s="728"/>
      <c r="CE882" s="728"/>
      <c r="CH882" s="728"/>
      <c r="CK882" s="728"/>
      <c r="CO882" s="728"/>
      <c r="CV882" s="728"/>
      <c r="CY882" s="728"/>
      <c r="DB882" s="728"/>
      <c r="DE882" s="728"/>
      <c r="DH882" s="728"/>
      <c r="DK882" s="728"/>
      <c r="DN882" s="728"/>
      <c r="DQ882" s="728"/>
      <c r="DT882" s="728"/>
      <c r="DW882" s="728"/>
      <c r="DZ882" s="728"/>
      <c r="EC882" s="728"/>
      <c r="EF882" s="728"/>
      <c r="EI882" s="728"/>
    </row>
    <row r="883" spans="5:139">
      <c r="E883" s="728">
        <v>41529</v>
      </c>
      <c r="F883" s="727">
        <v>3.1</v>
      </c>
      <c r="H883" s="728">
        <v>41529</v>
      </c>
      <c r="I883" s="727">
        <v>3.8959999999999999</v>
      </c>
      <c r="K883" s="728">
        <v>41533</v>
      </c>
      <c r="L883" s="727">
        <v>4.4009999999999998</v>
      </c>
      <c r="O883" s="728">
        <v>41484</v>
      </c>
      <c r="P883" s="727">
        <v>2299.2600000000002</v>
      </c>
      <c r="R883" s="728">
        <v>41493</v>
      </c>
      <c r="S883" s="727">
        <v>15470.67</v>
      </c>
      <c r="U883" s="728">
        <v>41116</v>
      </c>
      <c r="V883" s="727">
        <v>6582.96</v>
      </c>
      <c r="X883" s="728">
        <v>41115</v>
      </c>
      <c r="Y883" s="727">
        <v>12506.74</v>
      </c>
      <c r="AA883" s="728">
        <v>41130</v>
      </c>
      <c r="AB883" s="727">
        <v>3456.71</v>
      </c>
      <c r="AD883" s="728">
        <v>41078</v>
      </c>
      <c r="AE883" s="727">
        <v>8721.02</v>
      </c>
      <c r="AS883" s="728">
        <v>41534</v>
      </c>
      <c r="AT883" s="727">
        <v>1310.5999999999999</v>
      </c>
      <c r="AV883" s="728">
        <v>41526</v>
      </c>
      <c r="AW883" s="727">
        <v>91.4</v>
      </c>
      <c r="BL883" s="728"/>
      <c r="BM883" s="728"/>
      <c r="BN883" s="728"/>
      <c r="BO883" s="728"/>
      <c r="BP883" s="728"/>
      <c r="BS883" s="728"/>
      <c r="BV883" s="728"/>
      <c r="BY883" s="728"/>
      <c r="CB883" s="728"/>
      <c r="CE883" s="728"/>
      <c r="CH883" s="728"/>
      <c r="CK883" s="728"/>
      <c r="CO883" s="728"/>
      <c r="CV883" s="728"/>
      <c r="CY883" s="728"/>
      <c r="DB883" s="728"/>
      <c r="DE883" s="728"/>
      <c r="DH883" s="728"/>
      <c r="DK883" s="728"/>
      <c r="DN883" s="728"/>
      <c r="DQ883" s="728"/>
      <c r="DT883" s="728"/>
      <c r="DW883" s="728"/>
      <c r="DZ883" s="728"/>
      <c r="EC883" s="728"/>
      <c r="EF883" s="728"/>
      <c r="EI883" s="728"/>
    </row>
    <row r="884" spans="5:139">
      <c r="E884" s="728">
        <v>41528</v>
      </c>
      <c r="F884" s="727">
        <v>3.109</v>
      </c>
      <c r="H884" s="728">
        <v>41528</v>
      </c>
      <c r="I884" s="727">
        <v>3.8970000000000002</v>
      </c>
      <c r="K884" s="728">
        <v>41530</v>
      </c>
      <c r="L884" s="727">
        <v>4.4809999999999999</v>
      </c>
      <c r="O884" s="728">
        <v>41481</v>
      </c>
      <c r="P884" s="727">
        <v>2291.1</v>
      </c>
      <c r="R884" s="728">
        <v>41492</v>
      </c>
      <c r="S884" s="727">
        <v>15518.74</v>
      </c>
      <c r="U884" s="728">
        <v>41115</v>
      </c>
      <c r="V884" s="727">
        <v>6406.52</v>
      </c>
      <c r="X884" s="728">
        <v>41114</v>
      </c>
      <c r="Y884" s="727">
        <v>12362.51</v>
      </c>
      <c r="AA884" s="728">
        <v>41129</v>
      </c>
      <c r="AB884" s="727">
        <v>3438.26</v>
      </c>
      <c r="AD884" s="728">
        <v>41075</v>
      </c>
      <c r="AE884" s="727">
        <v>8569.32</v>
      </c>
      <c r="AS884" s="728">
        <v>41533</v>
      </c>
      <c r="AT884" s="727">
        <v>1312.79</v>
      </c>
      <c r="AV884" s="728">
        <v>41523</v>
      </c>
      <c r="AW884" s="727">
        <v>91.82</v>
      </c>
      <c r="BL884" s="728"/>
      <c r="BM884" s="728"/>
      <c r="BN884" s="728"/>
      <c r="BO884" s="728"/>
      <c r="BP884" s="728"/>
      <c r="BS884" s="728"/>
      <c r="BV884" s="728"/>
      <c r="BY884" s="728"/>
      <c r="CB884" s="728"/>
      <c r="CE884" s="728"/>
      <c r="CH884" s="728"/>
      <c r="CK884" s="728"/>
      <c r="CO884" s="728"/>
      <c r="CV884" s="728"/>
      <c r="CY884" s="728"/>
      <c r="DB884" s="728"/>
      <c r="DE884" s="728"/>
      <c r="DH884" s="728"/>
      <c r="DK884" s="728"/>
      <c r="DN884" s="728"/>
      <c r="DQ884" s="728"/>
      <c r="DT884" s="728"/>
      <c r="DW884" s="728"/>
      <c r="DZ884" s="728"/>
      <c r="EC884" s="728"/>
      <c r="EF884" s="728"/>
      <c r="EI884" s="728"/>
    </row>
    <row r="885" spans="5:139">
      <c r="E885" s="728">
        <v>41527</v>
      </c>
      <c r="F885" s="727">
        <v>3.1659999999999999</v>
      </c>
      <c r="H885" s="728">
        <v>41527</v>
      </c>
      <c r="I885" s="727">
        <v>4.0469999999999997</v>
      </c>
      <c r="K885" s="728">
        <v>41529</v>
      </c>
      <c r="L885" s="727">
        <v>4.5380000000000003</v>
      </c>
      <c r="O885" s="728">
        <v>41480</v>
      </c>
      <c r="P885" s="727">
        <v>2317.8000000000002</v>
      </c>
      <c r="R885" s="728">
        <v>41491</v>
      </c>
      <c r="S885" s="727">
        <v>15612.13</v>
      </c>
      <c r="U885" s="728">
        <v>41114</v>
      </c>
      <c r="V885" s="727">
        <v>6390.41</v>
      </c>
      <c r="X885" s="728">
        <v>41113</v>
      </c>
      <c r="Y885" s="727">
        <v>12706.36</v>
      </c>
      <c r="AA885" s="728">
        <v>41128</v>
      </c>
      <c r="AB885" s="727">
        <v>3453.28</v>
      </c>
      <c r="AD885" s="728">
        <v>41074</v>
      </c>
      <c r="AE885" s="727">
        <v>8568.89</v>
      </c>
      <c r="AS885" s="728">
        <v>41530</v>
      </c>
      <c r="AT885" s="727">
        <v>1326.17</v>
      </c>
      <c r="AV885" s="728">
        <v>41522</v>
      </c>
      <c r="AW885" s="727">
        <v>91.88</v>
      </c>
      <c r="BL885" s="728"/>
      <c r="BM885" s="728"/>
      <c r="BN885" s="728"/>
      <c r="BO885" s="728"/>
      <c r="BP885" s="728"/>
      <c r="BS885" s="728"/>
      <c r="BV885" s="728"/>
      <c r="BY885" s="728"/>
      <c r="CB885" s="728"/>
      <c r="CE885" s="728"/>
      <c r="CH885" s="728"/>
      <c r="CK885" s="728"/>
      <c r="CO885" s="728"/>
      <c r="CV885" s="728"/>
      <c r="CY885" s="728"/>
      <c r="DB885" s="728"/>
      <c r="DE885" s="728"/>
      <c r="DH885" s="728"/>
      <c r="DK885" s="728"/>
      <c r="DN885" s="728"/>
      <c r="DQ885" s="728"/>
      <c r="DT885" s="728"/>
      <c r="DW885" s="728"/>
      <c r="DZ885" s="728"/>
      <c r="EC885" s="728"/>
      <c r="EF885" s="728"/>
      <c r="EI885" s="728"/>
    </row>
    <row r="886" spans="5:139">
      <c r="E886" s="728">
        <v>41526</v>
      </c>
      <c r="F886" s="727">
        <v>3.1880000000000002</v>
      </c>
      <c r="H886" s="728">
        <v>41526</v>
      </c>
      <c r="I886" s="727">
        <v>4.0069999999999997</v>
      </c>
      <c r="K886" s="728">
        <v>41528</v>
      </c>
      <c r="L886" s="727">
        <v>4.5730000000000004</v>
      </c>
      <c r="O886" s="728">
        <v>41479</v>
      </c>
      <c r="P886" s="727">
        <v>2324.17</v>
      </c>
      <c r="R886" s="728">
        <v>41488</v>
      </c>
      <c r="S886" s="727">
        <v>15658.36</v>
      </c>
      <c r="U886" s="728">
        <v>41113</v>
      </c>
      <c r="V886" s="727">
        <v>6419.33</v>
      </c>
      <c r="X886" s="728">
        <v>41110</v>
      </c>
      <c r="Y886" s="727">
        <v>13067.22</v>
      </c>
      <c r="AA886" s="728">
        <v>41127</v>
      </c>
      <c r="AB886" s="727">
        <v>3401.56</v>
      </c>
      <c r="AD886" s="728">
        <v>41073</v>
      </c>
      <c r="AE886" s="727">
        <v>8587.84</v>
      </c>
      <c r="AS886" s="728">
        <v>41529</v>
      </c>
      <c r="AT886" s="727">
        <v>1321.73</v>
      </c>
      <c r="AV886" s="728">
        <v>41521</v>
      </c>
      <c r="AW886" s="727">
        <v>91.92</v>
      </c>
      <c r="BL886" s="728"/>
      <c r="BM886" s="728"/>
      <c r="BN886" s="728"/>
      <c r="BO886" s="728"/>
      <c r="BP886" s="728"/>
      <c r="BS886" s="728"/>
      <c r="BV886" s="728"/>
      <c r="BY886" s="728"/>
      <c r="CB886" s="728"/>
      <c r="CE886" s="728"/>
      <c r="CH886" s="728"/>
      <c r="CK886" s="728"/>
      <c r="CO886" s="728"/>
      <c r="CV886" s="728"/>
      <c r="CY886" s="728"/>
      <c r="DB886" s="728"/>
      <c r="DE886" s="728"/>
      <c r="DH886" s="728"/>
      <c r="DK886" s="728"/>
      <c r="DN886" s="728"/>
      <c r="DQ886" s="728"/>
      <c r="DT886" s="728"/>
      <c r="DW886" s="728"/>
      <c r="DZ886" s="728"/>
      <c r="EC886" s="728"/>
      <c r="EF886" s="728"/>
      <c r="EI886" s="728"/>
    </row>
    <row r="887" spans="5:139">
      <c r="E887" s="728">
        <v>41523</v>
      </c>
      <c r="F887" s="727">
        <v>3.2359999999999998</v>
      </c>
      <c r="H887" s="728">
        <v>41523</v>
      </c>
      <c r="I887" s="727">
        <v>4.1719999999999997</v>
      </c>
      <c r="K887" s="728">
        <v>41527</v>
      </c>
      <c r="L887" s="727">
        <v>4.7190000000000003</v>
      </c>
      <c r="O887" s="728">
        <v>41478</v>
      </c>
      <c r="P887" s="727">
        <v>2327.2800000000002</v>
      </c>
      <c r="R887" s="728">
        <v>41487</v>
      </c>
      <c r="S887" s="727">
        <v>15628.02</v>
      </c>
      <c r="U887" s="728">
        <v>41110</v>
      </c>
      <c r="V887" s="727">
        <v>6630.02</v>
      </c>
      <c r="X887" s="728">
        <v>41109</v>
      </c>
      <c r="Y887" s="727">
        <v>13666.49</v>
      </c>
      <c r="AA887" s="728">
        <v>41124</v>
      </c>
      <c r="AB887" s="727">
        <v>3374.19</v>
      </c>
      <c r="AD887" s="728">
        <v>41072</v>
      </c>
      <c r="AE887" s="727">
        <v>8536.7199999999993</v>
      </c>
      <c r="AS887" s="728">
        <v>41528</v>
      </c>
      <c r="AT887" s="727">
        <v>1365.31</v>
      </c>
      <c r="AV887" s="728">
        <v>41520</v>
      </c>
      <c r="AW887" s="727">
        <v>91.7</v>
      </c>
      <c r="BL887" s="728"/>
      <c r="BM887" s="728"/>
      <c r="BN887" s="728"/>
      <c r="BO887" s="728"/>
      <c r="BP887" s="728"/>
      <c r="BS887" s="728"/>
      <c r="BV887" s="728"/>
      <c r="BY887" s="728"/>
      <c r="CB887" s="728"/>
      <c r="CE887" s="728"/>
      <c r="CH887" s="728"/>
      <c r="CK887" s="728"/>
      <c r="CO887" s="728"/>
      <c r="CV887" s="728"/>
      <c r="CY887" s="728"/>
      <c r="DB887" s="728"/>
      <c r="DE887" s="728"/>
      <c r="DH887" s="728"/>
      <c r="DK887" s="728"/>
      <c r="DN887" s="728"/>
      <c r="DQ887" s="728"/>
      <c r="DT887" s="728"/>
      <c r="DW887" s="728"/>
      <c r="DZ887" s="728"/>
      <c r="EC887" s="728"/>
      <c r="EF887" s="728"/>
      <c r="EI887" s="728"/>
    </row>
    <row r="888" spans="5:139">
      <c r="E888" s="728">
        <v>41522</v>
      </c>
      <c r="F888" s="727">
        <v>3.2309999999999999</v>
      </c>
      <c r="H888" s="728">
        <v>41522</v>
      </c>
      <c r="I888" s="727">
        <v>4.24</v>
      </c>
      <c r="K888" s="728">
        <v>41526</v>
      </c>
      <c r="L888" s="727">
        <v>4.6550000000000002</v>
      </c>
      <c r="O888" s="728">
        <v>41477</v>
      </c>
      <c r="P888" s="727">
        <v>2311.4899999999998</v>
      </c>
      <c r="R888" s="728">
        <v>41486</v>
      </c>
      <c r="S888" s="727">
        <v>15499.54</v>
      </c>
      <c r="U888" s="728">
        <v>41109</v>
      </c>
      <c r="V888" s="727">
        <v>6758.39</v>
      </c>
      <c r="X888" s="728">
        <v>41108</v>
      </c>
      <c r="Y888" s="727">
        <v>13594.39</v>
      </c>
      <c r="AA888" s="728">
        <v>41123</v>
      </c>
      <c r="AB888" s="727">
        <v>3232.46</v>
      </c>
      <c r="AD888" s="728">
        <v>41071</v>
      </c>
      <c r="AE888" s="727">
        <v>8624.9</v>
      </c>
      <c r="AS888" s="728">
        <v>41527</v>
      </c>
      <c r="AT888" s="727">
        <v>1363.88</v>
      </c>
      <c r="AV888" s="728">
        <v>41519</v>
      </c>
      <c r="AW888" s="727">
        <v>92.05</v>
      </c>
      <c r="BL888" s="728"/>
      <c r="BM888" s="728"/>
      <c r="BN888" s="728"/>
      <c r="BO888" s="728"/>
      <c r="BP888" s="728"/>
      <c r="BS888" s="728"/>
      <c r="BV888" s="728"/>
      <c r="BY888" s="728"/>
      <c r="CB888" s="728"/>
      <c r="CE888" s="728"/>
      <c r="CH888" s="728"/>
      <c r="CK888" s="728"/>
      <c r="CO888" s="728"/>
      <c r="CV888" s="728"/>
      <c r="CY888" s="728"/>
      <c r="DB888" s="728"/>
      <c r="DE888" s="728"/>
      <c r="DH888" s="728"/>
      <c r="DK888" s="728"/>
      <c r="DN888" s="728"/>
      <c r="DQ888" s="728"/>
      <c r="DT888" s="728"/>
      <c r="DW888" s="728"/>
      <c r="DZ888" s="728"/>
      <c r="EC888" s="728"/>
      <c r="EF888" s="728"/>
      <c r="EI888" s="728"/>
    </row>
    <row r="889" spans="5:139">
      <c r="E889" s="728">
        <v>41521</v>
      </c>
      <c r="F889" s="727">
        <v>3.2229999999999999</v>
      </c>
      <c r="H889" s="728">
        <v>41521</v>
      </c>
      <c r="I889" s="727">
        <v>4.1689999999999996</v>
      </c>
      <c r="K889" s="728">
        <v>41523</v>
      </c>
      <c r="L889" s="727">
        <v>4.8129999999999997</v>
      </c>
      <c r="O889" s="728">
        <v>41474</v>
      </c>
      <c r="P889" s="727">
        <v>2313.31</v>
      </c>
      <c r="R889" s="728">
        <v>41485</v>
      </c>
      <c r="S889" s="727">
        <v>15520.59</v>
      </c>
      <c r="U889" s="728">
        <v>41108</v>
      </c>
      <c r="V889" s="727">
        <v>6684.42</v>
      </c>
      <c r="X889" s="728">
        <v>41107</v>
      </c>
      <c r="Y889" s="727">
        <v>13536.73</v>
      </c>
      <c r="AA889" s="728">
        <v>41122</v>
      </c>
      <c r="AB889" s="727">
        <v>3321.56</v>
      </c>
      <c r="AD889" s="728">
        <v>41068</v>
      </c>
      <c r="AE889" s="727">
        <v>8459.26</v>
      </c>
      <c r="AS889" s="728">
        <v>41526</v>
      </c>
      <c r="AT889" s="727">
        <v>1386.97</v>
      </c>
      <c r="AV889" s="728">
        <v>41516</v>
      </c>
      <c r="AW889" s="727">
        <v>91.55</v>
      </c>
      <c r="BL889" s="728"/>
      <c r="BM889" s="728"/>
      <c r="BN889" s="728"/>
      <c r="BO889" s="728"/>
      <c r="BP889" s="728"/>
      <c r="BS889" s="728"/>
      <c r="BV889" s="728"/>
      <c r="BY889" s="728"/>
      <c r="CB889" s="728"/>
      <c r="CE889" s="728"/>
      <c r="CH889" s="728"/>
      <c r="CK889" s="728"/>
      <c r="CO889" s="728"/>
      <c r="CV889" s="728"/>
      <c r="CY889" s="728"/>
      <c r="DB889" s="728"/>
      <c r="DE889" s="728"/>
      <c r="DH889" s="728"/>
      <c r="DK889" s="728"/>
      <c r="DN889" s="728"/>
      <c r="DQ889" s="728"/>
      <c r="DT889" s="728"/>
      <c r="DW889" s="728"/>
      <c r="DZ889" s="728"/>
      <c r="EC889" s="728"/>
      <c r="EF889" s="728"/>
      <c r="EI889" s="728"/>
    </row>
    <row r="890" spans="5:139">
      <c r="E890" s="728">
        <v>41520</v>
      </c>
      <c r="F890" s="727">
        <v>3.1680000000000001</v>
      </c>
      <c r="H890" s="728">
        <v>41520</v>
      </c>
      <c r="I890" s="727">
        <v>4.0229999999999997</v>
      </c>
      <c r="K890" s="728">
        <v>41522</v>
      </c>
      <c r="L890" s="727">
        <v>4.8579999999999997</v>
      </c>
      <c r="O890" s="728">
        <v>41473</v>
      </c>
      <c r="P890" s="727">
        <v>2300.33</v>
      </c>
      <c r="R890" s="728">
        <v>41484</v>
      </c>
      <c r="S890" s="727">
        <v>15521.97</v>
      </c>
      <c r="U890" s="728">
        <v>41107</v>
      </c>
      <c r="V890" s="727">
        <v>6577.64</v>
      </c>
      <c r="X890" s="728">
        <v>41106</v>
      </c>
      <c r="Y890" s="727">
        <v>13664.81</v>
      </c>
      <c r="AA890" s="728">
        <v>41121</v>
      </c>
      <c r="AB890" s="727">
        <v>3291.66</v>
      </c>
      <c r="AD890" s="728">
        <v>41067</v>
      </c>
      <c r="AE890" s="727">
        <v>8639.7199999999993</v>
      </c>
      <c r="AS890" s="728">
        <v>41523</v>
      </c>
      <c r="AT890" s="727">
        <v>1391.8</v>
      </c>
      <c r="AV890" s="728">
        <v>41515</v>
      </c>
      <c r="AW890" s="727">
        <v>91.11</v>
      </c>
      <c r="BL890" s="728"/>
      <c r="BM890" s="728"/>
      <c r="BN890" s="728"/>
      <c r="BO890" s="728"/>
      <c r="BP890" s="728"/>
      <c r="BS890" s="728"/>
      <c r="BV890" s="728"/>
      <c r="BY890" s="728"/>
      <c r="CB890" s="728"/>
      <c r="CE890" s="728"/>
      <c r="CH890" s="728"/>
      <c r="CK890" s="728"/>
      <c r="CO890" s="728"/>
      <c r="CV890" s="728"/>
      <c r="CY890" s="728"/>
      <c r="DB890" s="728"/>
      <c r="DE890" s="728"/>
      <c r="DH890" s="728"/>
      <c r="DK890" s="728"/>
      <c r="DN890" s="728"/>
      <c r="DQ890" s="728"/>
      <c r="DT890" s="728"/>
      <c r="DW890" s="728"/>
      <c r="DZ890" s="728"/>
      <c r="EC890" s="728"/>
      <c r="EF890" s="728"/>
      <c r="EI890" s="728"/>
    </row>
    <row r="891" spans="5:139">
      <c r="E891" s="728">
        <v>41519</v>
      </c>
      <c r="F891" s="727">
        <v>3.1459999999999999</v>
      </c>
      <c r="H891" s="728">
        <v>41519</v>
      </c>
      <c r="I891" s="727">
        <v>3.8820000000000001</v>
      </c>
      <c r="K891" s="728">
        <v>41521</v>
      </c>
      <c r="L891" s="727">
        <v>4.7850000000000001</v>
      </c>
      <c r="O891" s="728">
        <v>41472</v>
      </c>
      <c r="P891" s="727">
        <v>2309.79</v>
      </c>
      <c r="R891" s="728">
        <v>41481</v>
      </c>
      <c r="S891" s="727">
        <v>15558.83</v>
      </c>
      <c r="U891" s="728">
        <v>41106</v>
      </c>
      <c r="V891" s="727">
        <v>6565.72</v>
      </c>
      <c r="X891" s="728">
        <v>41103</v>
      </c>
      <c r="Y891" s="727">
        <v>13714.68</v>
      </c>
      <c r="AA891" s="728">
        <v>41120</v>
      </c>
      <c r="AB891" s="727">
        <v>3320.71</v>
      </c>
      <c r="AD891" s="728">
        <v>41066</v>
      </c>
      <c r="AE891" s="727">
        <v>8533.5300000000007</v>
      </c>
      <c r="AS891" s="728">
        <v>41522</v>
      </c>
      <c r="AT891" s="727">
        <v>1367.48</v>
      </c>
      <c r="AV891" s="728">
        <v>41514</v>
      </c>
      <c r="AW891" s="727">
        <v>91.52</v>
      </c>
      <c r="BL891" s="728"/>
      <c r="BM891" s="728"/>
      <c r="BN891" s="728"/>
      <c r="BO891" s="728"/>
      <c r="BP891" s="728"/>
      <c r="BS891" s="728"/>
      <c r="BV891" s="728"/>
      <c r="BY891" s="728"/>
      <c r="CB891" s="728"/>
      <c r="CE891" s="728"/>
      <c r="CH891" s="728"/>
      <c r="CK891" s="728"/>
      <c r="CO891" s="728"/>
      <c r="CV891" s="728"/>
      <c r="CY891" s="728"/>
      <c r="DB891" s="728"/>
      <c r="DE891" s="728"/>
      <c r="DH891" s="728"/>
      <c r="DK891" s="728"/>
      <c r="DN891" s="728"/>
      <c r="DQ891" s="728"/>
      <c r="DT891" s="728"/>
      <c r="DW891" s="728"/>
      <c r="DZ891" s="728"/>
      <c r="EC891" s="728"/>
      <c r="EF891" s="728"/>
      <c r="EI891" s="728"/>
    </row>
    <row r="892" spans="5:139">
      <c r="E892" s="728">
        <v>41516</v>
      </c>
      <c r="F892" s="727">
        <v>3.1390000000000002</v>
      </c>
      <c r="H892" s="728">
        <v>41516</v>
      </c>
      <c r="I892" s="727">
        <v>3.8340000000000001</v>
      </c>
      <c r="K892" s="728">
        <v>41520</v>
      </c>
      <c r="L892" s="727">
        <v>4.6559999999999997</v>
      </c>
      <c r="O892" s="728">
        <v>41471</v>
      </c>
      <c r="P892" s="727">
        <v>2303.0500000000002</v>
      </c>
      <c r="R892" s="728">
        <v>41480</v>
      </c>
      <c r="S892" s="727">
        <v>15555.61</v>
      </c>
      <c r="U892" s="728">
        <v>41103</v>
      </c>
      <c r="V892" s="727">
        <v>6557.1</v>
      </c>
      <c r="X892" s="728">
        <v>41102</v>
      </c>
      <c r="Y892" s="727">
        <v>13583.82</v>
      </c>
      <c r="AA892" s="728">
        <v>41117</v>
      </c>
      <c r="AB892" s="727">
        <v>3280.19</v>
      </c>
      <c r="AD892" s="728">
        <v>41065</v>
      </c>
      <c r="AE892" s="727">
        <v>8382</v>
      </c>
      <c r="AS892" s="728">
        <v>41521</v>
      </c>
      <c r="AT892" s="727">
        <v>1391.57</v>
      </c>
      <c r="AV892" s="728">
        <v>41513</v>
      </c>
      <c r="AW892" s="727">
        <v>91.9</v>
      </c>
      <c r="BL892" s="728"/>
      <c r="BM892" s="728"/>
      <c r="BN892" s="728"/>
      <c r="BO892" s="728"/>
      <c r="BP892" s="728"/>
      <c r="BS892" s="728"/>
      <c r="BV892" s="728"/>
      <c r="BY892" s="728"/>
      <c r="CB892" s="728"/>
      <c r="CE892" s="728"/>
      <c r="CH892" s="728"/>
      <c r="CK892" s="728"/>
      <c r="CO892" s="728"/>
      <c r="CV892" s="728"/>
      <c r="CY892" s="728"/>
      <c r="DB892" s="728"/>
      <c r="DE892" s="728"/>
      <c r="DH892" s="728"/>
      <c r="DK892" s="728"/>
      <c r="DN892" s="728"/>
      <c r="DQ892" s="728"/>
      <c r="DT892" s="728"/>
      <c r="DW892" s="728"/>
      <c r="DZ892" s="728"/>
      <c r="EC892" s="728"/>
      <c r="EF892" s="728"/>
      <c r="EI892" s="728"/>
    </row>
    <row r="893" spans="5:139">
      <c r="E893" s="728">
        <v>41515</v>
      </c>
      <c r="F893" s="727">
        <v>3.1429999999999998</v>
      </c>
      <c r="H893" s="728">
        <v>41515</v>
      </c>
      <c r="I893" s="727">
        <v>3.87</v>
      </c>
      <c r="K893" s="728">
        <v>41519</v>
      </c>
      <c r="L893" s="727">
        <v>4.4950000000000001</v>
      </c>
      <c r="O893" s="728">
        <v>41470</v>
      </c>
      <c r="P893" s="727">
        <v>2305.7800000000002</v>
      </c>
      <c r="R893" s="728">
        <v>41479</v>
      </c>
      <c r="S893" s="727">
        <v>15542.24</v>
      </c>
      <c r="U893" s="728">
        <v>41102</v>
      </c>
      <c r="V893" s="727">
        <v>6419.35</v>
      </c>
      <c r="X893" s="728">
        <v>41101</v>
      </c>
      <c r="Y893" s="727">
        <v>13861.42</v>
      </c>
      <c r="AA893" s="728">
        <v>41116</v>
      </c>
      <c r="AB893" s="727">
        <v>3207.12</v>
      </c>
      <c r="AD893" s="728">
        <v>41064</v>
      </c>
      <c r="AE893" s="727">
        <v>8295.6299999999992</v>
      </c>
      <c r="AS893" s="728">
        <v>41520</v>
      </c>
      <c r="AT893" s="727">
        <v>1412.41</v>
      </c>
      <c r="AV893" s="728">
        <v>41512</v>
      </c>
      <c r="AW893" s="727">
        <v>91.67</v>
      </c>
      <c r="BL893" s="728"/>
      <c r="BM893" s="728"/>
      <c r="BN893" s="728"/>
      <c r="BO893" s="728"/>
      <c r="BP893" s="728"/>
      <c r="BS893" s="728"/>
      <c r="BV893" s="728"/>
      <c r="BY893" s="728"/>
      <c r="CB893" s="728"/>
      <c r="CE893" s="728"/>
      <c r="CH893" s="728"/>
      <c r="CK893" s="728"/>
      <c r="CO893" s="728"/>
      <c r="CV893" s="728"/>
      <c r="CY893" s="728"/>
      <c r="DB893" s="728"/>
      <c r="DE893" s="728"/>
      <c r="DH893" s="728"/>
      <c r="DK893" s="728"/>
      <c r="DN893" s="728"/>
      <c r="DQ893" s="728"/>
      <c r="DT893" s="728"/>
      <c r="DW893" s="728"/>
      <c r="DZ893" s="728"/>
      <c r="EC893" s="728"/>
      <c r="EF893" s="728"/>
      <c r="EI893" s="728"/>
    </row>
    <row r="894" spans="5:139">
      <c r="E894" s="728">
        <v>41514</v>
      </c>
      <c r="F894" s="727">
        <v>3.1379999999999999</v>
      </c>
      <c r="H894" s="728">
        <v>41514</v>
      </c>
      <c r="I894" s="727">
        <v>3.879</v>
      </c>
      <c r="K894" s="728">
        <v>41516</v>
      </c>
      <c r="L894" s="727">
        <v>4.4459999999999997</v>
      </c>
      <c r="O894" s="728">
        <v>41467</v>
      </c>
      <c r="P894" s="727">
        <v>2302.81</v>
      </c>
      <c r="R894" s="728">
        <v>41478</v>
      </c>
      <c r="S894" s="727">
        <v>15567.74</v>
      </c>
      <c r="U894" s="728">
        <v>41101</v>
      </c>
      <c r="V894" s="727">
        <v>6453.85</v>
      </c>
      <c r="X894" s="728">
        <v>41100</v>
      </c>
      <c r="Y894" s="727">
        <v>13868.27</v>
      </c>
      <c r="AA894" s="728">
        <v>41115</v>
      </c>
      <c r="AB894" s="727">
        <v>3081.74</v>
      </c>
      <c r="AD894" s="728">
        <v>41061</v>
      </c>
      <c r="AE894" s="727">
        <v>8440.25</v>
      </c>
      <c r="AS894" s="728">
        <v>41519</v>
      </c>
      <c r="AT894" s="727">
        <v>1389.77</v>
      </c>
      <c r="AV894" s="728">
        <v>41509</v>
      </c>
      <c r="AW894" s="727">
        <v>91.57</v>
      </c>
      <c r="BL894" s="728"/>
      <c r="BM894" s="728"/>
      <c r="BN894" s="728"/>
      <c r="BO894" s="728"/>
      <c r="BP894" s="728"/>
      <c r="BS894" s="728"/>
      <c r="BV894" s="728"/>
      <c r="BY894" s="728"/>
      <c r="CB894" s="728"/>
      <c r="CE894" s="728"/>
      <c r="CH894" s="728"/>
      <c r="CK894" s="728"/>
      <c r="CO894" s="728"/>
      <c r="CV894" s="728"/>
      <c r="CY894" s="728"/>
      <c r="DB894" s="728"/>
      <c r="DE894" s="728"/>
      <c r="DH894" s="728"/>
      <c r="DK894" s="728"/>
      <c r="DN894" s="728"/>
      <c r="DQ894" s="728"/>
      <c r="DT894" s="728"/>
      <c r="DW894" s="728"/>
      <c r="DZ894" s="728"/>
      <c r="EC894" s="728"/>
      <c r="EF894" s="728"/>
      <c r="EI894" s="728"/>
    </row>
    <row r="895" spans="5:139">
      <c r="E895" s="728">
        <v>41513</v>
      </c>
      <c r="F895" s="727">
        <v>3.1040000000000001</v>
      </c>
      <c r="H895" s="728">
        <v>41513</v>
      </c>
      <c r="I895" s="727">
        <v>3.8109999999999999</v>
      </c>
      <c r="K895" s="728">
        <v>41515</v>
      </c>
      <c r="L895" s="727">
        <v>4.4870000000000001</v>
      </c>
      <c r="O895" s="728">
        <v>41466</v>
      </c>
      <c r="P895" s="727">
        <v>2279.09</v>
      </c>
      <c r="R895" s="728">
        <v>41477</v>
      </c>
      <c r="S895" s="727">
        <v>15545.55</v>
      </c>
      <c r="U895" s="728">
        <v>41100</v>
      </c>
      <c r="V895" s="727">
        <v>6438.33</v>
      </c>
      <c r="X895" s="728">
        <v>41099</v>
      </c>
      <c r="Y895" s="727">
        <v>13812.65</v>
      </c>
      <c r="AA895" s="728">
        <v>41114</v>
      </c>
      <c r="AB895" s="727">
        <v>3074.68</v>
      </c>
      <c r="AD895" s="728">
        <v>41060</v>
      </c>
      <c r="AE895" s="727">
        <v>8542.73</v>
      </c>
      <c r="AS895" s="728">
        <v>41516</v>
      </c>
      <c r="AT895" s="727">
        <v>1395.27</v>
      </c>
      <c r="AV895" s="728">
        <v>41508</v>
      </c>
      <c r="AW895" s="727">
        <v>91.86</v>
      </c>
      <c r="BL895" s="728"/>
      <c r="BM895" s="728"/>
      <c r="BN895" s="728"/>
      <c r="BO895" s="728"/>
      <c r="BP895" s="728"/>
      <c r="BS895" s="728"/>
      <c r="BV895" s="728"/>
      <c r="BY895" s="728"/>
      <c r="CB895" s="728"/>
      <c r="CE895" s="728"/>
      <c r="CH895" s="728"/>
      <c r="CK895" s="728"/>
      <c r="CO895" s="728"/>
      <c r="CV895" s="728"/>
      <c r="CY895" s="728"/>
      <c r="DB895" s="728"/>
      <c r="DE895" s="728"/>
      <c r="DH895" s="728"/>
      <c r="DK895" s="728"/>
      <c r="DN895" s="728"/>
      <c r="DQ895" s="728"/>
      <c r="DT895" s="728"/>
      <c r="DW895" s="728"/>
      <c r="DZ895" s="728"/>
      <c r="EC895" s="728"/>
      <c r="EF895" s="728"/>
      <c r="EI895" s="728"/>
    </row>
    <row r="896" spans="5:139">
      <c r="E896" s="728">
        <v>41512</v>
      </c>
      <c r="F896" s="727">
        <v>3.097</v>
      </c>
      <c r="H896" s="728">
        <v>41512</v>
      </c>
      <c r="I896" s="727">
        <v>3.798</v>
      </c>
      <c r="K896" s="728">
        <v>41514</v>
      </c>
      <c r="L896" s="727">
        <v>4.4960000000000004</v>
      </c>
      <c r="O896" s="728">
        <v>41465</v>
      </c>
      <c r="P896" s="727">
        <v>2244.63</v>
      </c>
      <c r="R896" s="728">
        <v>41474</v>
      </c>
      <c r="S896" s="727">
        <v>15543.74</v>
      </c>
      <c r="U896" s="728">
        <v>41099</v>
      </c>
      <c r="V896" s="727">
        <v>6387.57</v>
      </c>
      <c r="X896" s="728">
        <v>41096</v>
      </c>
      <c r="Y896" s="727">
        <v>13732.07</v>
      </c>
      <c r="AA896" s="728">
        <v>41113</v>
      </c>
      <c r="AB896" s="727">
        <v>3101.53</v>
      </c>
      <c r="AD896" s="728">
        <v>41059</v>
      </c>
      <c r="AE896" s="727">
        <v>8633.19</v>
      </c>
      <c r="AS896" s="728">
        <v>41515</v>
      </c>
      <c r="AT896" s="727">
        <v>1407.79</v>
      </c>
      <c r="AV896" s="728">
        <v>41507</v>
      </c>
      <c r="AW896" s="727">
        <v>92.02</v>
      </c>
      <c r="BL896" s="728"/>
      <c r="BM896" s="728"/>
      <c r="BN896" s="728"/>
      <c r="BO896" s="728"/>
      <c r="BP896" s="728"/>
      <c r="BS896" s="728"/>
      <c r="BV896" s="728"/>
      <c r="BY896" s="728"/>
      <c r="CB896" s="728"/>
      <c r="CE896" s="728"/>
      <c r="CH896" s="728"/>
      <c r="CK896" s="728"/>
      <c r="CO896" s="728"/>
      <c r="CV896" s="728"/>
      <c r="CY896" s="728"/>
      <c r="DB896" s="728"/>
      <c r="DE896" s="728"/>
      <c r="DH896" s="728"/>
      <c r="DK896" s="728"/>
      <c r="DN896" s="728"/>
      <c r="DQ896" s="728"/>
      <c r="DT896" s="728"/>
      <c r="DW896" s="728"/>
      <c r="DZ896" s="728"/>
      <c r="EC896" s="728"/>
      <c r="EF896" s="728"/>
      <c r="EI896" s="728"/>
    </row>
    <row r="897" spans="5:139">
      <c r="E897" s="728">
        <v>41509</v>
      </c>
      <c r="F897" s="727">
        <v>3.1070000000000002</v>
      </c>
      <c r="H897" s="728">
        <v>41509</v>
      </c>
      <c r="I897" s="727">
        <v>3.85</v>
      </c>
      <c r="K897" s="728">
        <v>41513</v>
      </c>
      <c r="L897" s="727">
        <v>4.423</v>
      </c>
      <c r="O897" s="728">
        <v>41464</v>
      </c>
      <c r="P897" s="727">
        <v>2218.77</v>
      </c>
      <c r="R897" s="728">
        <v>41473</v>
      </c>
      <c r="S897" s="727">
        <v>15548.54</v>
      </c>
      <c r="U897" s="728">
        <v>41096</v>
      </c>
      <c r="V897" s="727">
        <v>6410.11</v>
      </c>
      <c r="X897" s="728">
        <v>41095</v>
      </c>
      <c r="Y897" s="727">
        <v>14088.74</v>
      </c>
      <c r="AA897" s="728">
        <v>41110</v>
      </c>
      <c r="AB897" s="727">
        <v>3193.89</v>
      </c>
      <c r="AD897" s="728">
        <v>41058</v>
      </c>
      <c r="AE897" s="727">
        <v>8657.08</v>
      </c>
      <c r="AS897" s="728">
        <v>41514</v>
      </c>
      <c r="AT897" s="727">
        <v>1417.51</v>
      </c>
      <c r="AV897" s="728">
        <v>41506</v>
      </c>
      <c r="AW897" s="727">
        <v>91.9</v>
      </c>
      <c r="BL897" s="728"/>
      <c r="BM897" s="728"/>
      <c r="BN897" s="728"/>
      <c r="BO897" s="728"/>
      <c r="BP897" s="728"/>
      <c r="BS897" s="728"/>
      <c r="BV897" s="728"/>
      <c r="BY897" s="728"/>
      <c r="CB897" s="728"/>
      <c r="CE897" s="728"/>
      <c r="CH897" s="728"/>
      <c r="CK897" s="728"/>
      <c r="CO897" s="728"/>
      <c r="CV897" s="728"/>
      <c r="CY897" s="728"/>
      <c r="DB897" s="728"/>
      <c r="DE897" s="728"/>
      <c r="DH897" s="728"/>
      <c r="DK897" s="728"/>
      <c r="DN897" s="728"/>
      <c r="DQ897" s="728"/>
      <c r="DT897" s="728"/>
      <c r="DW897" s="728"/>
      <c r="DZ897" s="728"/>
      <c r="EC897" s="728"/>
      <c r="EF897" s="728"/>
      <c r="EI897" s="728"/>
    </row>
    <row r="898" spans="5:139">
      <c r="E898" s="728">
        <v>41508</v>
      </c>
      <c r="F898" s="727">
        <v>3.0990000000000002</v>
      </c>
      <c r="H898" s="728">
        <v>41508</v>
      </c>
      <c r="I898" s="727">
        <v>3.879</v>
      </c>
      <c r="K898" s="728">
        <v>41512</v>
      </c>
      <c r="L898" s="727">
        <v>4.4210000000000003</v>
      </c>
      <c r="O898" s="728">
        <v>41463</v>
      </c>
      <c r="P898" s="727">
        <v>2223.2800000000002</v>
      </c>
      <c r="R898" s="728">
        <v>41472</v>
      </c>
      <c r="S898" s="727">
        <v>15470.52</v>
      </c>
      <c r="U898" s="728">
        <v>41095</v>
      </c>
      <c r="V898" s="727">
        <v>6535.56</v>
      </c>
      <c r="X898" s="728">
        <v>41094</v>
      </c>
      <c r="Y898" s="727">
        <v>14381.2</v>
      </c>
      <c r="AA898" s="728">
        <v>41109</v>
      </c>
      <c r="AB898" s="727">
        <v>3263.64</v>
      </c>
      <c r="AD898" s="728">
        <v>41057</v>
      </c>
      <c r="AE898" s="727">
        <v>8593.15</v>
      </c>
      <c r="AS898" s="728">
        <v>41513</v>
      </c>
      <c r="AT898" s="727">
        <v>1415.15</v>
      </c>
      <c r="AV898" s="728">
        <v>41505</v>
      </c>
      <c r="AW898" s="727">
        <v>91.61</v>
      </c>
      <c r="BL898" s="728"/>
      <c r="BM898" s="728"/>
      <c r="BN898" s="728"/>
      <c r="BO898" s="728"/>
      <c r="BP898" s="728"/>
      <c r="BS898" s="728"/>
      <c r="BV898" s="728"/>
      <c r="BY898" s="728"/>
      <c r="CB898" s="728"/>
      <c r="CE898" s="728"/>
      <c r="CH898" s="728"/>
      <c r="CK898" s="728"/>
      <c r="CO898" s="728"/>
      <c r="CV898" s="728"/>
      <c r="CY898" s="728"/>
      <c r="DB898" s="728"/>
      <c r="DE898" s="728"/>
      <c r="DH898" s="728"/>
      <c r="DK898" s="728"/>
      <c r="DN898" s="728"/>
      <c r="DQ898" s="728"/>
      <c r="DT898" s="728"/>
      <c r="DW898" s="728"/>
      <c r="DZ898" s="728"/>
      <c r="EC898" s="728"/>
      <c r="EF898" s="728"/>
      <c r="EI898" s="728"/>
    </row>
    <row r="899" spans="5:139">
      <c r="E899" s="728">
        <v>41507</v>
      </c>
      <c r="F899" s="727">
        <v>3.069</v>
      </c>
      <c r="H899" s="728">
        <v>41507</v>
      </c>
      <c r="I899" s="727">
        <v>3.8069999999999999</v>
      </c>
      <c r="K899" s="728">
        <v>41509</v>
      </c>
      <c r="L899" s="727">
        <v>4.4909999999999997</v>
      </c>
      <c r="O899" s="728">
        <v>41460</v>
      </c>
      <c r="P899" s="727">
        <v>2253.4899999999998</v>
      </c>
      <c r="R899" s="728">
        <v>41471</v>
      </c>
      <c r="S899" s="727">
        <v>15451.85</v>
      </c>
      <c r="U899" s="728">
        <v>41094</v>
      </c>
      <c r="V899" s="727">
        <v>6564.8</v>
      </c>
      <c r="X899" s="728">
        <v>41093</v>
      </c>
      <c r="Y899" s="727">
        <v>14494.41</v>
      </c>
      <c r="AA899" s="728">
        <v>41108</v>
      </c>
      <c r="AB899" s="727">
        <v>3235.4</v>
      </c>
      <c r="AD899" s="728">
        <v>41054</v>
      </c>
      <c r="AE899" s="727">
        <v>8580.39</v>
      </c>
      <c r="AS899" s="728">
        <v>41512</v>
      </c>
      <c r="AT899" s="727">
        <v>1404.65</v>
      </c>
      <c r="AV899" s="728">
        <v>41502</v>
      </c>
      <c r="AW899" s="727">
        <v>91.92</v>
      </c>
      <c r="BL899" s="728"/>
      <c r="BM899" s="728"/>
      <c r="BN899" s="728"/>
      <c r="BO899" s="728"/>
      <c r="BP899" s="728"/>
      <c r="BS899" s="728"/>
      <c r="BV899" s="728"/>
      <c r="BY899" s="728"/>
      <c r="CB899" s="728"/>
      <c r="CE899" s="728"/>
      <c r="CH899" s="728"/>
      <c r="CK899" s="728"/>
      <c r="CO899" s="728"/>
      <c r="CV899" s="728"/>
      <c r="CY899" s="728"/>
      <c r="DB899" s="728"/>
      <c r="DE899" s="728"/>
      <c r="DH899" s="728"/>
      <c r="DK899" s="728"/>
      <c r="DN899" s="728"/>
      <c r="DQ899" s="728"/>
      <c r="DT899" s="728"/>
      <c r="DW899" s="728"/>
      <c r="DZ899" s="728"/>
      <c r="EC899" s="728"/>
      <c r="EF899" s="728"/>
      <c r="EI899" s="728"/>
    </row>
    <row r="900" spans="5:139">
      <c r="E900" s="728">
        <v>41506</v>
      </c>
      <c r="F900" s="727">
        <v>3.0640000000000001</v>
      </c>
      <c r="H900" s="728">
        <v>41506</v>
      </c>
      <c r="I900" s="727">
        <v>3.7160000000000002</v>
      </c>
      <c r="K900" s="728">
        <v>41508</v>
      </c>
      <c r="L900" s="727">
        <v>4.5170000000000003</v>
      </c>
      <c r="O900" s="728">
        <v>41459</v>
      </c>
      <c r="P900" s="727">
        <v>2287.54</v>
      </c>
      <c r="R900" s="728">
        <v>41470</v>
      </c>
      <c r="S900" s="727">
        <v>15484.26</v>
      </c>
      <c r="U900" s="728">
        <v>41093</v>
      </c>
      <c r="V900" s="727">
        <v>6578.21</v>
      </c>
      <c r="X900" s="728">
        <v>41092</v>
      </c>
      <c r="Y900" s="727">
        <v>14308.79</v>
      </c>
      <c r="AA900" s="728">
        <v>41107</v>
      </c>
      <c r="AB900" s="727">
        <v>3176.97</v>
      </c>
      <c r="AD900" s="728">
        <v>41053</v>
      </c>
      <c r="AE900" s="727">
        <v>8563.3799999999992</v>
      </c>
      <c r="AS900" s="728">
        <v>41509</v>
      </c>
      <c r="AT900" s="727">
        <v>1397.73</v>
      </c>
      <c r="AV900" s="728">
        <v>41501</v>
      </c>
      <c r="AW900" s="727">
        <v>92.05</v>
      </c>
      <c r="BL900" s="728"/>
      <c r="BM900" s="728"/>
      <c r="BN900" s="728"/>
      <c r="BO900" s="728"/>
      <c r="BP900" s="728"/>
      <c r="BS900" s="728"/>
      <c r="BV900" s="728"/>
      <c r="BY900" s="728"/>
      <c r="CB900" s="728"/>
      <c r="CE900" s="728"/>
      <c r="CH900" s="728"/>
      <c r="CK900" s="728"/>
      <c r="CO900" s="728"/>
      <c r="CV900" s="728"/>
      <c r="CY900" s="728"/>
      <c r="DB900" s="728"/>
      <c r="DE900" s="728"/>
      <c r="DH900" s="728"/>
      <c r="DK900" s="728"/>
      <c r="DN900" s="728"/>
      <c r="DQ900" s="728"/>
      <c r="DT900" s="728"/>
      <c r="DW900" s="728"/>
      <c r="DZ900" s="728"/>
      <c r="EC900" s="728"/>
      <c r="EF900" s="728"/>
      <c r="EI900" s="728"/>
    </row>
    <row r="901" spans="5:139">
      <c r="E901" s="728">
        <v>41505</v>
      </c>
      <c r="F901" s="727">
        <v>3.1339999999999999</v>
      </c>
      <c r="H901" s="728">
        <v>41505</v>
      </c>
      <c r="I901" s="727">
        <v>3.8380000000000001</v>
      </c>
      <c r="K901" s="728">
        <v>41507</v>
      </c>
      <c r="L901" s="727">
        <v>4.4669999999999996</v>
      </c>
      <c r="O901" s="728">
        <v>41458</v>
      </c>
      <c r="P901" s="727">
        <v>2262.92</v>
      </c>
      <c r="R901" s="728">
        <v>41467</v>
      </c>
      <c r="S901" s="727">
        <v>15464.3</v>
      </c>
      <c r="U901" s="728">
        <v>41092</v>
      </c>
      <c r="V901" s="727">
        <v>6496.08</v>
      </c>
      <c r="X901" s="728">
        <v>41089</v>
      </c>
      <c r="Y901" s="727">
        <v>14274.37</v>
      </c>
      <c r="AA901" s="728">
        <v>41106</v>
      </c>
      <c r="AB901" s="727">
        <v>3179.9</v>
      </c>
      <c r="AD901" s="728">
        <v>41052</v>
      </c>
      <c r="AE901" s="727">
        <v>8556.6</v>
      </c>
      <c r="AS901" s="728">
        <v>41508</v>
      </c>
      <c r="AT901" s="727">
        <v>1376.14</v>
      </c>
      <c r="AV901" s="728">
        <v>41500</v>
      </c>
      <c r="AW901" s="727">
        <v>91.89</v>
      </c>
      <c r="BL901" s="728"/>
      <c r="BM901" s="728"/>
      <c r="BN901" s="728"/>
      <c r="BO901" s="728"/>
      <c r="BP901" s="728"/>
      <c r="BS901" s="728"/>
      <c r="BV901" s="728"/>
      <c r="BY901" s="728"/>
      <c r="CB901" s="728"/>
      <c r="CE901" s="728"/>
      <c r="CH901" s="728"/>
      <c r="CK901" s="728"/>
      <c r="CO901" s="728"/>
      <c r="CV901" s="728"/>
      <c r="CY901" s="728"/>
      <c r="DB901" s="728"/>
      <c r="DE901" s="728"/>
      <c r="DH901" s="728"/>
      <c r="DK901" s="728"/>
      <c r="DN901" s="728"/>
      <c r="DQ901" s="728"/>
      <c r="DT901" s="728"/>
      <c r="DW901" s="728"/>
      <c r="DZ901" s="728"/>
      <c r="EC901" s="728"/>
      <c r="EF901" s="728"/>
      <c r="EI901" s="728"/>
    </row>
    <row r="902" spans="5:139">
      <c r="E902" s="728">
        <v>41502</v>
      </c>
      <c r="F902" s="727">
        <v>3.0750000000000002</v>
      </c>
      <c r="H902" s="728">
        <v>41502</v>
      </c>
      <c r="I902" s="727">
        <v>3.7480000000000002</v>
      </c>
      <c r="K902" s="728">
        <v>41506</v>
      </c>
      <c r="L902" s="727">
        <v>4.3600000000000003</v>
      </c>
      <c r="O902" s="728">
        <v>41457</v>
      </c>
      <c r="P902" s="727">
        <v>2284.7600000000002</v>
      </c>
      <c r="R902" s="728">
        <v>41466</v>
      </c>
      <c r="S902" s="727">
        <v>15460.92</v>
      </c>
      <c r="U902" s="728">
        <v>41089</v>
      </c>
      <c r="V902" s="727">
        <v>6416.28</v>
      </c>
      <c r="X902" s="728">
        <v>41088</v>
      </c>
      <c r="Y902" s="727">
        <v>13391.3</v>
      </c>
      <c r="AA902" s="728">
        <v>41103</v>
      </c>
      <c r="AB902" s="727">
        <v>3180.81</v>
      </c>
      <c r="AD902" s="728">
        <v>41051</v>
      </c>
      <c r="AE902" s="727">
        <v>8729.2900000000009</v>
      </c>
      <c r="AS902" s="728">
        <v>41507</v>
      </c>
      <c r="AT902" s="727">
        <v>1366.66</v>
      </c>
      <c r="AV902" s="728">
        <v>41499</v>
      </c>
      <c r="AW902" s="727">
        <v>91.74</v>
      </c>
      <c r="BL902" s="728"/>
      <c r="BM902" s="728"/>
      <c r="BN902" s="728"/>
      <c r="BO902" s="728"/>
      <c r="BP902" s="728"/>
      <c r="BS902" s="728"/>
      <c r="BV902" s="728"/>
      <c r="BY902" s="728"/>
      <c r="CB902" s="728"/>
      <c r="CE902" s="728"/>
      <c r="CH902" s="728"/>
      <c r="CK902" s="728"/>
      <c r="CO902" s="728"/>
      <c r="CV902" s="728"/>
      <c r="CY902" s="728"/>
      <c r="DB902" s="728"/>
      <c r="DE902" s="728"/>
      <c r="DH902" s="728"/>
      <c r="DK902" s="728"/>
      <c r="DN902" s="728"/>
      <c r="DQ902" s="728"/>
      <c r="DT902" s="728"/>
      <c r="DW902" s="728"/>
      <c r="DZ902" s="728"/>
      <c r="EC902" s="728"/>
      <c r="EF902" s="728"/>
      <c r="EI902" s="728"/>
    </row>
    <row r="903" spans="5:139">
      <c r="E903" s="728">
        <v>41501</v>
      </c>
      <c r="F903" s="727">
        <v>3.085</v>
      </c>
      <c r="H903" s="728">
        <v>41501</v>
      </c>
      <c r="I903" s="727">
        <v>3.7039999999999997</v>
      </c>
      <c r="K903" s="728">
        <v>41505</v>
      </c>
      <c r="L903" s="727">
        <v>4.4829999999999997</v>
      </c>
      <c r="O903" s="728">
        <v>41456</v>
      </c>
      <c r="P903" s="727">
        <v>2237.25</v>
      </c>
      <c r="R903" s="728">
        <v>41465</v>
      </c>
      <c r="S903" s="727">
        <v>15291.66</v>
      </c>
      <c r="U903" s="728">
        <v>41088</v>
      </c>
      <c r="V903" s="727">
        <v>6149.91</v>
      </c>
      <c r="X903" s="728">
        <v>41087</v>
      </c>
      <c r="Y903" s="727">
        <v>13302.77</v>
      </c>
      <c r="AA903" s="728">
        <v>41102</v>
      </c>
      <c r="AB903" s="727">
        <v>3135.18</v>
      </c>
      <c r="AD903" s="728">
        <v>41050</v>
      </c>
      <c r="AE903" s="727">
        <v>8633.89</v>
      </c>
      <c r="AS903" s="728">
        <v>41506</v>
      </c>
      <c r="AT903" s="727">
        <v>1371.23</v>
      </c>
      <c r="AV903" s="728">
        <v>41498</v>
      </c>
      <c r="AW903" s="727">
        <v>91.63</v>
      </c>
      <c r="BL903" s="728"/>
      <c r="BM903" s="728"/>
      <c r="BN903" s="728"/>
      <c r="BO903" s="728"/>
      <c r="BP903" s="728"/>
      <c r="BS903" s="728"/>
      <c r="BV903" s="728"/>
      <c r="BY903" s="728"/>
      <c r="CB903" s="728"/>
      <c r="CE903" s="728"/>
      <c r="CH903" s="728"/>
      <c r="CK903" s="728"/>
      <c r="CO903" s="728"/>
      <c r="CV903" s="728"/>
      <c r="CY903" s="728"/>
      <c r="DB903" s="728"/>
      <c r="DE903" s="728"/>
      <c r="DH903" s="728"/>
      <c r="DK903" s="728"/>
      <c r="DN903" s="728"/>
      <c r="DQ903" s="728"/>
      <c r="DT903" s="728"/>
      <c r="DW903" s="728"/>
      <c r="DZ903" s="728"/>
      <c r="EC903" s="728"/>
      <c r="EF903" s="728"/>
      <c r="EI903" s="728"/>
    </row>
    <row r="904" spans="5:139">
      <c r="E904" s="728">
        <v>41500</v>
      </c>
      <c r="F904" s="727">
        <v>3.04</v>
      </c>
      <c r="H904" s="728">
        <v>41500</v>
      </c>
      <c r="I904" s="727">
        <v>3.702</v>
      </c>
      <c r="K904" s="728">
        <v>41502</v>
      </c>
      <c r="L904" s="727">
        <v>4.351</v>
      </c>
      <c r="O904" s="728">
        <v>41453</v>
      </c>
      <c r="P904" s="727">
        <v>2245.64</v>
      </c>
      <c r="R904" s="728">
        <v>41464</v>
      </c>
      <c r="S904" s="727">
        <v>15300.34</v>
      </c>
      <c r="U904" s="728">
        <v>41087</v>
      </c>
      <c r="V904" s="727">
        <v>6228.99</v>
      </c>
      <c r="X904" s="728">
        <v>41086</v>
      </c>
      <c r="Y904" s="727">
        <v>12968.18</v>
      </c>
      <c r="AA904" s="728">
        <v>41101</v>
      </c>
      <c r="AB904" s="727">
        <v>3157.25</v>
      </c>
      <c r="AD904" s="728">
        <v>41047</v>
      </c>
      <c r="AE904" s="727">
        <v>8611.31</v>
      </c>
      <c r="AS904" s="728">
        <v>41505</v>
      </c>
      <c r="AT904" s="727">
        <v>1366</v>
      </c>
      <c r="AV904" s="728">
        <v>41495</v>
      </c>
      <c r="AW904" s="727">
        <v>91.57</v>
      </c>
      <c r="BL904" s="728"/>
      <c r="BM904" s="728"/>
      <c r="BN904" s="728"/>
      <c r="BO904" s="728"/>
      <c r="BP904" s="728"/>
      <c r="BS904" s="728"/>
      <c r="BV904" s="728"/>
      <c r="BY904" s="728"/>
      <c r="CB904" s="728"/>
      <c r="CE904" s="728"/>
      <c r="CH904" s="728"/>
      <c r="CK904" s="728"/>
      <c r="CO904" s="728"/>
      <c r="CV904" s="728"/>
      <c r="CY904" s="728"/>
      <c r="DB904" s="728"/>
      <c r="DE904" s="728"/>
      <c r="DH904" s="728"/>
      <c r="DK904" s="728"/>
      <c r="DN904" s="728"/>
      <c r="DQ904" s="728"/>
      <c r="DT904" s="728"/>
      <c r="DW904" s="728"/>
      <c r="DZ904" s="728"/>
      <c r="EC904" s="728"/>
      <c r="EF904" s="728"/>
      <c r="EI904" s="728"/>
    </row>
    <row r="905" spans="5:139">
      <c r="E905" s="728">
        <v>41499</v>
      </c>
      <c r="F905" s="727">
        <v>2.9849999999999999</v>
      </c>
      <c r="H905" s="728">
        <v>41499</v>
      </c>
      <c r="I905" s="727">
        <v>3.609</v>
      </c>
      <c r="K905" s="728">
        <v>41501</v>
      </c>
      <c r="L905" s="727">
        <v>4.282</v>
      </c>
      <c r="O905" s="728">
        <v>41452</v>
      </c>
      <c r="P905" s="727">
        <v>2177.02</v>
      </c>
      <c r="R905" s="728">
        <v>41463</v>
      </c>
      <c r="S905" s="727">
        <v>15224.69</v>
      </c>
      <c r="U905" s="728">
        <v>41086</v>
      </c>
      <c r="V905" s="727">
        <v>6136.69</v>
      </c>
      <c r="X905" s="728">
        <v>41085</v>
      </c>
      <c r="Y905" s="727">
        <v>13113.78</v>
      </c>
      <c r="AA905" s="728">
        <v>41100</v>
      </c>
      <c r="AB905" s="727">
        <v>3175.41</v>
      </c>
      <c r="AD905" s="728">
        <v>41046</v>
      </c>
      <c r="AE905" s="727">
        <v>8876.59</v>
      </c>
      <c r="AS905" s="728">
        <v>41502</v>
      </c>
      <c r="AT905" s="727">
        <v>1376.57</v>
      </c>
      <c r="AV905" s="728">
        <v>41494</v>
      </c>
      <c r="AW905" s="727">
        <v>91.44</v>
      </c>
      <c r="BL905" s="728"/>
      <c r="BM905" s="728"/>
      <c r="BN905" s="728"/>
      <c r="BO905" s="728"/>
      <c r="BP905" s="728"/>
      <c r="BS905" s="728"/>
      <c r="BV905" s="728"/>
      <c r="BY905" s="728"/>
      <c r="CB905" s="728"/>
      <c r="CE905" s="728"/>
      <c r="CH905" s="728"/>
      <c r="CK905" s="728"/>
      <c r="CO905" s="728"/>
      <c r="CV905" s="728"/>
      <c r="CY905" s="728"/>
      <c r="DB905" s="728"/>
      <c r="DE905" s="728"/>
      <c r="DH905" s="728"/>
      <c r="DK905" s="728"/>
      <c r="DN905" s="728"/>
      <c r="DQ905" s="728"/>
      <c r="DT905" s="728"/>
      <c r="DW905" s="728"/>
      <c r="DZ905" s="728"/>
      <c r="EC905" s="728"/>
      <c r="EF905" s="728"/>
      <c r="EI905" s="728"/>
    </row>
    <row r="906" spans="5:139">
      <c r="E906" s="728">
        <v>41498</v>
      </c>
      <c r="F906" s="727">
        <v>2.9420000000000002</v>
      </c>
      <c r="H906" s="728">
        <v>41498</v>
      </c>
      <c r="I906" s="727">
        <v>3.5310000000000001</v>
      </c>
      <c r="K906" s="728">
        <v>41500</v>
      </c>
      <c r="L906" s="727">
        <v>4.2670000000000003</v>
      </c>
      <c r="O906" s="728">
        <v>41451</v>
      </c>
      <c r="P906" s="727">
        <v>2246.66</v>
      </c>
      <c r="R906" s="728">
        <v>41460</v>
      </c>
      <c r="S906" s="727">
        <v>15135.84</v>
      </c>
      <c r="U906" s="728">
        <v>41085</v>
      </c>
      <c r="V906" s="727">
        <v>6132.39</v>
      </c>
      <c r="X906" s="728">
        <v>41082</v>
      </c>
      <c r="Y906" s="727">
        <v>13662.8</v>
      </c>
      <c r="AA906" s="728">
        <v>41099</v>
      </c>
      <c r="AB906" s="727">
        <v>3156.8</v>
      </c>
      <c r="AD906" s="728">
        <v>41045</v>
      </c>
      <c r="AE906" s="727">
        <v>8801.17</v>
      </c>
      <c r="AS906" s="728">
        <v>41501</v>
      </c>
      <c r="AT906" s="727">
        <v>1366.18</v>
      </c>
      <c r="AV906" s="728">
        <v>41493</v>
      </c>
      <c r="AW906" s="727">
        <v>91.14</v>
      </c>
      <c r="BL906" s="728"/>
      <c r="BM906" s="728"/>
      <c r="BN906" s="728"/>
      <c r="BO906" s="728"/>
      <c r="BP906" s="728"/>
      <c r="BS906" s="728"/>
      <c r="BV906" s="728"/>
      <c r="BY906" s="728"/>
      <c r="CB906" s="728"/>
      <c r="CE906" s="728"/>
      <c r="CH906" s="728"/>
      <c r="CK906" s="728"/>
      <c r="CO906" s="728"/>
      <c r="CV906" s="728"/>
      <c r="CY906" s="728"/>
      <c r="DB906" s="728"/>
      <c r="DE906" s="728"/>
      <c r="DH906" s="728"/>
      <c r="DK906" s="728"/>
      <c r="DN906" s="728"/>
      <c r="DQ906" s="728"/>
      <c r="DT906" s="728"/>
      <c r="DW906" s="728"/>
      <c r="DZ906" s="728"/>
      <c r="EC906" s="728"/>
      <c r="EF906" s="728"/>
      <c r="EI906" s="728"/>
    </row>
    <row r="907" spans="5:139">
      <c r="E907" s="728">
        <v>41495</v>
      </c>
      <c r="F907" s="727">
        <v>2.9379999999999997</v>
      </c>
      <c r="H907" s="728">
        <v>41495</v>
      </c>
      <c r="I907" s="727">
        <v>3.504</v>
      </c>
      <c r="K907" s="728">
        <v>41499</v>
      </c>
      <c r="L907" s="727">
        <v>4.2290000000000001</v>
      </c>
      <c r="O907" s="728">
        <v>41450</v>
      </c>
      <c r="P907" s="727">
        <v>2246.69</v>
      </c>
      <c r="R907" s="728">
        <v>41458</v>
      </c>
      <c r="S907" s="727">
        <v>14988.55</v>
      </c>
      <c r="U907" s="728">
        <v>41082</v>
      </c>
      <c r="V907" s="727">
        <v>6263.25</v>
      </c>
      <c r="X907" s="728">
        <v>41081</v>
      </c>
      <c r="Y907" s="727">
        <v>13751.63</v>
      </c>
      <c r="AA907" s="728">
        <v>41096</v>
      </c>
      <c r="AB907" s="727">
        <v>3168.79</v>
      </c>
      <c r="AD907" s="728">
        <v>41044</v>
      </c>
      <c r="AE907" s="727">
        <v>8900.74</v>
      </c>
      <c r="AS907" s="728">
        <v>41500</v>
      </c>
      <c r="AT907" s="727">
        <v>1336.16</v>
      </c>
      <c r="AV907" s="728">
        <v>41492</v>
      </c>
      <c r="AW907" s="727">
        <v>91.44</v>
      </c>
      <c r="BL907" s="728"/>
      <c r="BM907" s="728"/>
      <c r="BN907" s="728"/>
      <c r="BO907" s="728"/>
      <c r="BP907" s="728"/>
      <c r="BS907" s="728"/>
      <c r="BV907" s="728"/>
      <c r="BY907" s="728"/>
      <c r="CB907" s="728"/>
      <c r="CE907" s="728"/>
      <c r="CH907" s="728"/>
      <c r="CK907" s="728"/>
      <c r="CO907" s="728"/>
      <c r="CV907" s="728"/>
      <c r="CY907" s="728"/>
      <c r="DB907" s="728"/>
      <c r="DE907" s="728"/>
      <c r="DH907" s="728"/>
      <c r="DK907" s="728"/>
      <c r="DN907" s="728"/>
      <c r="DQ907" s="728"/>
      <c r="DT907" s="728"/>
      <c r="DW907" s="728"/>
      <c r="DZ907" s="728"/>
      <c r="EC907" s="728"/>
      <c r="EF907" s="728"/>
      <c r="EI907" s="728"/>
    </row>
    <row r="908" spans="5:139">
      <c r="E908" s="728">
        <v>41494</v>
      </c>
      <c r="F908" s="727">
        <v>2.9290000000000003</v>
      </c>
      <c r="H908" s="728">
        <v>41494</v>
      </c>
      <c r="I908" s="727">
        <v>3.5070000000000001</v>
      </c>
      <c r="K908" s="728">
        <v>41498</v>
      </c>
      <c r="L908" s="727">
        <v>4.1360000000000001</v>
      </c>
      <c r="O908" s="728">
        <v>41449</v>
      </c>
      <c r="P908" s="727">
        <v>2244.27</v>
      </c>
      <c r="R908" s="728">
        <v>41457</v>
      </c>
      <c r="S908" s="727">
        <v>14932.41</v>
      </c>
      <c r="U908" s="728">
        <v>41081</v>
      </c>
      <c r="V908" s="727">
        <v>6343.13</v>
      </c>
      <c r="X908" s="728">
        <v>41080</v>
      </c>
      <c r="Y908" s="727">
        <v>13732.16</v>
      </c>
      <c r="AA908" s="728">
        <v>41095</v>
      </c>
      <c r="AB908" s="727">
        <v>3229.36</v>
      </c>
      <c r="AD908" s="728">
        <v>41043</v>
      </c>
      <c r="AE908" s="727">
        <v>8973.84</v>
      </c>
      <c r="AS908" s="728">
        <v>41499</v>
      </c>
      <c r="AT908" s="727">
        <v>1321.67</v>
      </c>
      <c r="AV908" s="728">
        <v>41491</v>
      </c>
      <c r="AW908" s="727">
        <v>91.66</v>
      </c>
      <c r="BL908" s="728"/>
      <c r="BM908" s="728"/>
      <c r="BN908" s="728"/>
      <c r="BO908" s="728"/>
      <c r="BP908" s="728"/>
      <c r="BS908" s="728"/>
      <c r="BV908" s="728"/>
      <c r="BY908" s="728"/>
      <c r="CB908" s="728"/>
      <c r="CE908" s="728"/>
      <c r="CH908" s="728"/>
      <c r="CK908" s="728"/>
      <c r="CO908" s="728"/>
      <c r="CV908" s="728"/>
      <c r="CY908" s="728"/>
      <c r="DB908" s="728"/>
      <c r="DE908" s="728"/>
      <c r="DH908" s="728"/>
      <c r="DK908" s="728"/>
      <c r="DN908" s="728"/>
      <c r="DQ908" s="728"/>
      <c r="DT908" s="728"/>
      <c r="DW908" s="728"/>
      <c r="DZ908" s="728"/>
      <c r="EC908" s="728"/>
      <c r="EF908" s="728"/>
      <c r="EI908" s="728"/>
    </row>
    <row r="909" spans="5:139">
      <c r="E909" s="728">
        <v>41493</v>
      </c>
      <c r="F909" s="727">
        <v>2.911</v>
      </c>
      <c r="H909" s="728">
        <v>41493</v>
      </c>
      <c r="I909" s="727">
        <v>3.5169999999999999</v>
      </c>
      <c r="K909" s="728">
        <v>41495</v>
      </c>
      <c r="L909" s="727">
        <v>4.1239999999999997</v>
      </c>
      <c r="O909" s="728">
        <v>41446</v>
      </c>
      <c r="P909" s="727">
        <v>2233.64</v>
      </c>
      <c r="R909" s="728">
        <v>41456</v>
      </c>
      <c r="S909" s="727">
        <v>14974.96</v>
      </c>
      <c r="U909" s="728">
        <v>41080</v>
      </c>
      <c r="V909" s="727">
        <v>6392.13</v>
      </c>
      <c r="X909" s="728">
        <v>41079</v>
      </c>
      <c r="Y909" s="727">
        <v>13445.46</v>
      </c>
      <c r="AA909" s="728">
        <v>41094</v>
      </c>
      <c r="AB909" s="727">
        <v>3267.75</v>
      </c>
      <c r="AD909" s="728">
        <v>41040</v>
      </c>
      <c r="AE909" s="727">
        <v>8953.31</v>
      </c>
      <c r="AS909" s="728">
        <v>41498</v>
      </c>
      <c r="AT909" s="727">
        <v>1338.39</v>
      </c>
      <c r="AV909" s="728">
        <v>41488</v>
      </c>
      <c r="AW909" s="727">
        <v>91.37</v>
      </c>
      <c r="BL909" s="728"/>
      <c r="BM909" s="728"/>
      <c r="BN909" s="728"/>
      <c r="BO909" s="728"/>
      <c r="BP909" s="728"/>
      <c r="BS909" s="728"/>
      <c r="BV909" s="728"/>
      <c r="BY909" s="728"/>
      <c r="CB909" s="728"/>
      <c r="CE909" s="728"/>
      <c r="CH909" s="728"/>
      <c r="CK909" s="728"/>
      <c r="CO909" s="728"/>
      <c r="CV909" s="728"/>
      <c r="CY909" s="728"/>
      <c r="DB909" s="728"/>
      <c r="DE909" s="728"/>
      <c r="DH909" s="728"/>
      <c r="DK909" s="728"/>
      <c r="DN909" s="728"/>
      <c r="DQ909" s="728"/>
      <c r="DT909" s="728"/>
      <c r="DW909" s="728"/>
      <c r="DZ909" s="728"/>
      <c r="EC909" s="728"/>
      <c r="EF909" s="728"/>
      <c r="EI909" s="728"/>
    </row>
    <row r="910" spans="5:139">
      <c r="E910" s="728">
        <v>41492</v>
      </c>
      <c r="F910" s="727">
        <v>2.8730000000000002</v>
      </c>
      <c r="H910" s="728">
        <v>41492</v>
      </c>
      <c r="I910" s="727">
        <v>3.5129999999999999</v>
      </c>
      <c r="K910" s="728">
        <v>41494</v>
      </c>
      <c r="L910" s="727">
        <v>4.1459999999999999</v>
      </c>
      <c r="O910" s="728">
        <v>41445</v>
      </c>
      <c r="P910" s="727">
        <v>2297.91</v>
      </c>
      <c r="R910" s="728">
        <v>41453</v>
      </c>
      <c r="S910" s="727">
        <v>14909.6</v>
      </c>
      <c r="U910" s="728">
        <v>41079</v>
      </c>
      <c r="V910" s="727">
        <v>6363.36</v>
      </c>
      <c r="X910" s="728">
        <v>41078</v>
      </c>
      <c r="Y910" s="727">
        <v>13009.63</v>
      </c>
      <c r="AA910" s="728">
        <v>41093</v>
      </c>
      <c r="AB910" s="727">
        <v>3271.2</v>
      </c>
      <c r="AD910" s="728">
        <v>41039</v>
      </c>
      <c r="AE910" s="727">
        <v>9009.65</v>
      </c>
      <c r="AS910" s="728">
        <v>41495</v>
      </c>
      <c r="AT910" s="727">
        <v>1314.46</v>
      </c>
      <c r="AV910" s="728">
        <v>41487</v>
      </c>
      <c r="AW910" s="727">
        <v>91.34</v>
      </c>
      <c r="BL910" s="728"/>
      <c r="BM910" s="728"/>
      <c r="BN910" s="728"/>
      <c r="BO910" s="728"/>
      <c r="BP910" s="728"/>
      <c r="BS910" s="728"/>
      <c r="BV910" s="728"/>
      <c r="BY910" s="728"/>
      <c r="CB910" s="728"/>
      <c r="CE910" s="728"/>
      <c r="CH910" s="728"/>
      <c r="CK910" s="728"/>
      <c r="CO910" s="728"/>
      <c r="CV910" s="728"/>
      <c r="CY910" s="728"/>
      <c r="DB910" s="728"/>
      <c r="DE910" s="728"/>
      <c r="DH910" s="728"/>
      <c r="DK910" s="728"/>
      <c r="DN910" s="728"/>
      <c r="DQ910" s="728"/>
      <c r="DT910" s="728"/>
      <c r="DW910" s="728"/>
      <c r="DZ910" s="728"/>
      <c r="EC910" s="728"/>
      <c r="EF910" s="728"/>
      <c r="EI910" s="728"/>
    </row>
    <row r="911" spans="5:139">
      <c r="E911" s="728">
        <v>41491</v>
      </c>
      <c r="F911" s="727">
        <v>2.8580000000000001</v>
      </c>
      <c r="H911" s="728">
        <v>41491</v>
      </c>
      <c r="I911" s="727">
        <v>3.5310000000000001</v>
      </c>
      <c r="K911" s="728">
        <v>41493</v>
      </c>
      <c r="L911" s="727">
        <v>4.1529999999999996</v>
      </c>
      <c r="O911" s="728">
        <v>41444</v>
      </c>
      <c r="P911" s="727">
        <v>2413.4</v>
      </c>
      <c r="R911" s="728">
        <v>41452</v>
      </c>
      <c r="S911" s="727">
        <v>15024.49</v>
      </c>
      <c r="U911" s="728">
        <v>41078</v>
      </c>
      <c r="V911" s="727">
        <v>6248.2</v>
      </c>
      <c r="X911" s="728">
        <v>41075</v>
      </c>
      <c r="Y911" s="727">
        <v>13390.69</v>
      </c>
      <c r="AA911" s="728">
        <v>41092</v>
      </c>
      <c r="AB911" s="727">
        <v>3240.2</v>
      </c>
      <c r="AD911" s="728">
        <v>41038</v>
      </c>
      <c r="AE911" s="727">
        <v>9045.06</v>
      </c>
      <c r="AS911" s="728">
        <v>41494</v>
      </c>
      <c r="AT911" s="727">
        <v>1313.27</v>
      </c>
      <c r="AV911" s="728">
        <v>41486</v>
      </c>
      <c r="AW911" s="727">
        <v>91.71</v>
      </c>
      <c r="BL911" s="728"/>
      <c r="BM911" s="728"/>
      <c r="BN911" s="728"/>
      <c r="BO911" s="728"/>
      <c r="BP911" s="728"/>
      <c r="BS911" s="728"/>
      <c r="BV911" s="728"/>
      <c r="BY911" s="728"/>
      <c r="CB911" s="728"/>
      <c r="CE911" s="728"/>
      <c r="CH911" s="728"/>
      <c r="CK911" s="728"/>
      <c r="CO911" s="728"/>
      <c r="CV911" s="728"/>
      <c r="CY911" s="728"/>
      <c r="DB911" s="728"/>
      <c r="DE911" s="728"/>
      <c r="DH911" s="728"/>
      <c r="DK911" s="728"/>
      <c r="DN911" s="728"/>
      <c r="DQ911" s="728"/>
      <c r="DT911" s="728"/>
      <c r="DW911" s="728"/>
      <c r="DZ911" s="728"/>
      <c r="EC911" s="728"/>
      <c r="EF911" s="728"/>
      <c r="EI911" s="728"/>
    </row>
    <row r="912" spans="5:139">
      <c r="E912" s="728">
        <v>41488</v>
      </c>
      <c r="F912" s="727">
        <v>2.8069999999999999</v>
      </c>
      <c r="H912" s="728">
        <v>41488</v>
      </c>
      <c r="I912" s="727">
        <v>3.4660000000000002</v>
      </c>
      <c r="K912" s="728">
        <v>41492</v>
      </c>
      <c r="L912" s="727">
        <v>4.1760000000000002</v>
      </c>
      <c r="O912" s="728">
        <v>41443</v>
      </c>
      <c r="P912" s="727">
        <v>2455.15</v>
      </c>
      <c r="R912" s="728">
        <v>41451</v>
      </c>
      <c r="S912" s="727">
        <v>14910.14</v>
      </c>
      <c r="U912" s="728">
        <v>41075</v>
      </c>
      <c r="V912" s="727">
        <v>6229.41</v>
      </c>
      <c r="X912" s="728">
        <v>41074</v>
      </c>
      <c r="Y912" s="727">
        <v>13084.62</v>
      </c>
      <c r="AA912" s="728">
        <v>41089</v>
      </c>
      <c r="AB912" s="727">
        <v>3196.65</v>
      </c>
      <c r="AD912" s="728">
        <v>41037</v>
      </c>
      <c r="AE912" s="727">
        <v>9181.65</v>
      </c>
      <c r="AS912" s="728">
        <v>41493</v>
      </c>
      <c r="AT912" s="727">
        <v>1287.6099999999999</v>
      </c>
      <c r="AV912" s="728">
        <v>41485</v>
      </c>
      <c r="AW912" s="727">
        <v>91.77</v>
      </c>
      <c r="BL912" s="728"/>
      <c r="BM912" s="728"/>
      <c r="BN912" s="728"/>
      <c r="BO912" s="728"/>
      <c r="BP912" s="728"/>
      <c r="BS912" s="728"/>
      <c r="BV912" s="728"/>
      <c r="BY912" s="728"/>
      <c r="CB912" s="728"/>
      <c r="CE912" s="728"/>
      <c r="CH912" s="728"/>
      <c r="CK912" s="728"/>
      <c r="CO912" s="728"/>
      <c r="CV912" s="728"/>
      <c r="CY912" s="728"/>
      <c r="DB912" s="728"/>
      <c r="DE912" s="728"/>
      <c r="DH912" s="728"/>
      <c r="DK912" s="728"/>
      <c r="DN912" s="728"/>
      <c r="DQ912" s="728"/>
      <c r="DT912" s="728"/>
      <c r="DW912" s="728"/>
      <c r="DZ912" s="728"/>
      <c r="EC912" s="728"/>
      <c r="EF912" s="728"/>
      <c r="EI912" s="728"/>
    </row>
    <row r="913" spans="5:139">
      <c r="E913" s="728">
        <v>41487</v>
      </c>
      <c r="F913" s="727">
        <v>2.7810000000000001</v>
      </c>
      <c r="H913" s="728">
        <v>41487</v>
      </c>
      <c r="I913" s="727">
        <v>3.5110000000000001</v>
      </c>
      <c r="K913" s="728">
        <v>41491</v>
      </c>
      <c r="L913" s="727">
        <v>4.218</v>
      </c>
      <c r="O913" s="728">
        <v>41442</v>
      </c>
      <c r="P913" s="727">
        <v>2463.37</v>
      </c>
      <c r="R913" s="728">
        <v>41450</v>
      </c>
      <c r="S913" s="727">
        <v>14760.31</v>
      </c>
      <c r="U913" s="728">
        <v>41074</v>
      </c>
      <c r="V913" s="727">
        <v>6138.61</v>
      </c>
      <c r="X913" s="728">
        <v>41073</v>
      </c>
      <c r="Y913" s="727">
        <v>12894.8</v>
      </c>
      <c r="AA913" s="728">
        <v>41088</v>
      </c>
      <c r="AB913" s="727">
        <v>3051.68</v>
      </c>
      <c r="AD913" s="728">
        <v>41036</v>
      </c>
      <c r="AE913" s="727">
        <v>9119.14</v>
      </c>
      <c r="AS913" s="728">
        <v>41492</v>
      </c>
      <c r="AT913" s="727">
        <v>1283.19</v>
      </c>
      <c r="AV913" s="728">
        <v>41484</v>
      </c>
      <c r="AW913" s="727">
        <v>91.66</v>
      </c>
      <c r="BL913" s="728"/>
      <c r="BM913" s="728"/>
      <c r="BN913" s="728"/>
      <c r="BO913" s="728"/>
      <c r="BP913" s="728"/>
      <c r="BS913" s="728"/>
      <c r="BV913" s="728"/>
      <c r="BY913" s="728"/>
      <c r="CB913" s="728"/>
      <c r="CE913" s="728"/>
      <c r="CH913" s="728"/>
      <c r="CK913" s="728"/>
      <c r="CO913" s="728"/>
      <c r="CV913" s="728"/>
      <c r="CY913" s="728"/>
      <c r="DB913" s="728"/>
      <c r="DE913" s="728"/>
      <c r="DH913" s="728"/>
      <c r="DK913" s="728"/>
      <c r="DN913" s="728"/>
      <c r="DQ913" s="728"/>
      <c r="DT913" s="728"/>
      <c r="DW913" s="728"/>
      <c r="DZ913" s="728"/>
      <c r="EC913" s="728"/>
      <c r="EF913" s="728"/>
      <c r="EI913" s="728"/>
    </row>
    <row r="914" spans="5:139">
      <c r="E914" s="728">
        <v>41486</v>
      </c>
      <c r="F914" s="727">
        <v>2.8159999999999998</v>
      </c>
      <c r="H914" s="728">
        <v>41486</v>
      </c>
      <c r="I914" s="727">
        <v>3.4390000000000001</v>
      </c>
      <c r="K914" s="728">
        <v>41488</v>
      </c>
      <c r="L914" s="727">
        <v>4.16</v>
      </c>
      <c r="O914" s="728">
        <v>41439</v>
      </c>
      <c r="P914" s="727">
        <v>2478.4299999999998</v>
      </c>
      <c r="R914" s="728">
        <v>41449</v>
      </c>
      <c r="S914" s="727">
        <v>14659.56</v>
      </c>
      <c r="U914" s="728">
        <v>41073</v>
      </c>
      <c r="V914" s="727">
        <v>6152.49</v>
      </c>
      <c r="X914" s="728">
        <v>41072</v>
      </c>
      <c r="Y914" s="727">
        <v>12979.69</v>
      </c>
      <c r="AA914" s="728">
        <v>41087</v>
      </c>
      <c r="AB914" s="727">
        <v>3063.12</v>
      </c>
      <c r="AD914" s="728">
        <v>41031</v>
      </c>
      <c r="AE914" s="727">
        <v>9380.25</v>
      </c>
      <c r="AS914" s="728">
        <v>41491</v>
      </c>
      <c r="AT914" s="727">
        <v>1303.01</v>
      </c>
      <c r="AV914" s="728">
        <v>41481</v>
      </c>
      <c r="AW914" s="727">
        <v>91.76</v>
      </c>
      <c r="BL914" s="728"/>
      <c r="BM914" s="728"/>
      <c r="BN914" s="728"/>
      <c r="BO914" s="728"/>
      <c r="BP914" s="728"/>
      <c r="BS914" s="728"/>
      <c r="BV914" s="728"/>
      <c r="BY914" s="728"/>
      <c r="CB914" s="728"/>
      <c r="CE914" s="728"/>
      <c r="CH914" s="728"/>
      <c r="CK914" s="728"/>
      <c r="CO914" s="728"/>
      <c r="CV914" s="728"/>
      <c r="CY914" s="728"/>
      <c r="DB914" s="728"/>
      <c r="DE914" s="728"/>
      <c r="DH914" s="728"/>
      <c r="DK914" s="728"/>
      <c r="DN914" s="728"/>
      <c r="DQ914" s="728"/>
      <c r="DT914" s="728"/>
      <c r="DW914" s="728"/>
      <c r="DZ914" s="728"/>
      <c r="EC914" s="728"/>
      <c r="EF914" s="728"/>
      <c r="EI914" s="728"/>
    </row>
    <row r="915" spans="5:139">
      <c r="E915" s="728">
        <v>41485</v>
      </c>
      <c r="F915" s="727">
        <v>2.82</v>
      </c>
      <c r="H915" s="728">
        <v>41485</v>
      </c>
      <c r="I915" s="727">
        <v>3.3620000000000001</v>
      </c>
      <c r="K915" s="728">
        <v>41487</v>
      </c>
      <c r="L915" s="727">
        <v>4.1849999999999996</v>
      </c>
      <c r="O915" s="728">
        <v>41438</v>
      </c>
      <c r="P915" s="727">
        <v>2472.75</v>
      </c>
      <c r="R915" s="728">
        <v>41446</v>
      </c>
      <c r="S915" s="727">
        <v>14799.4</v>
      </c>
      <c r="U915" s="728">
        <v>41072</v>
      </c>
      <c r="V915" s="727">
        <v>6161.24</v>
      </c>
      <c r="X915" s="728">
        <v>41071</v>
      </c>
      <c r="Y915" s="727">
        <v>13070.75</v>
      </c>
      <c r="AA915" s="728">
        <v>41086</v>
      </c>
      <c r="AB915" s="727">
        <v>3012.71</v>
      </c>
      <c r="AD915" s="728">
        <v>41030</v>
      </c>
      <c r="AE915" s="727">
        <v>9350.9500000000007</v>
      </c>
      <c r="AS915" s="728">
        <v>41488</v>
      </c>
      <c r="AT915" s="727">
        <v>1312.03</v>
      </c>
      <c r="AV915" s="728">
        <v>41480</v>
      </c>
      <c r="AW915" s="727">
        <v>91.11</v>
      </c>
      <c r="BL915" s="728"/>
      <c r="BM915" s="728"/>
      <c r="BN915" s="728"/>
      <c r="BO915" s="728"/>
      <c r="BP915" s="728"/>
      <c r="BS915" s="728"/>
      <c r="BV915" s="728"/>
      <c r="BY915" s="728"/>
      <c r="CB915" s="728"/>
      <c r="CE915" s="728"/>
      <c r="CH915" s="728"/>
      <c r="CK915" s="728"/>
      <c r="CO915" s="728"/>
      <c r="CV915" s="728"/>
      <c r="CY915" s="728"/>
      <c r="DB915" s="728"/>
      <c r="DE915" s="728"/>
      <c r="DH915" s="728"/>
      <c r="DK915" s="728"/>
      <c r="DN915" s="728"/>
      <c r="DQ915" s="728"/>
      <c r="DT915" s="728"/>
      <c r="DW915" s="728"/>
      <c r="DZ915" s="728"/>
      <c r="EC915" s="728"/>
      <c r="EF915" s="728"/>
      <c r="EI915" s="728"/>
    </row>
    <row r="916" spans="5:139">
      <c r="E916" s="728">
        <v>41484</v>
      </c>
      <c r="F916" s="727">
        <v>2.83</v>
      </c>
      <c r="H916" s="728">
        <v>41484</v>
      </c>
      <c r="I916" s="727">
        <v>3.3380000000000001</v>
      </c>
      <c r="K916" s="728">
        <v>41486</v>
      </c>
      <c r="L916" s="727">
        <v>4.0819999999999999</v>
      </c>
      <c r="O916" s="728">
        <v>41437</v>
      </c>
      <c r="P916" s="727">
        <v>2481.6</v>
      </c>
      <c r="R916" s="728">
        <v>41445</v>
      </c>
      <c r="S916" s="727">
        <v>14758.32</v>
      </c>
      <c r="U916" s="728">
        <v>41071</v>
      </c>
      <c r="V916" s="727">
        <v>6141.05</v>
      </c>
      <c r="X916" s="728">
        <v>41068</v>
      </c>
      <c r="Y916" s="727">
        <v>13445.46</v>
      </c>
      <c r="AA916" s="728">
        <v>41085</v>
      </c>
      <c r="AB916" s="727">
        <v>3021.64</v>
      </c>
      <c r="AD916" s="728">
        <v>41026</v>
      </c>
      <c r="AE916" s="727">
        <v>9520.89</v>
      </c>
      <c r="AS916" s="728">
        <v>41487</v>
      </c>
      <c r="AT916" s="727">
        <v>1310.2</v>
      </c>
      <c r="AV916" s="728">
        <v>41479</v>
      </c>
      <c r="AW916" s="727">
        <v>90.58</v>
      </c>
      <c r="BL916" s="728"/>
      <c r="BM916" s="728"/>
      <c r="BN916" s="728"/>
      <c r="BO916" s="728"/>
      <c r="BP916" s="728"/>
      <c r="BS916" s="728"/>
      <c r="BV916" s="728"/>
      <c r="BY916" s="728"/>
      <c r="CB916" s="728"/>
      <c r="CE916" s="728"/>
      <c r="CH916" s="728"/>
      <c r="CK916" s="728"/>
      <c r="CO916" s="728"/>
      <c r="CV916" s="728"/>
      <c r="CY916" s="728"/>
      <c r="DB916" s="728"/>
      <c r="DE916" s="728"/>
      <c r="DH916" s="728"/>
      <c r="DK916" s="728"/>
      <c r="DN916" s="728"/>
      <c r="DQ916" s="728"/>
      <c r="DT916" s="728"/>
      <c r="DW916" s="728"/>
      <c r="DZ916" s="728"/>
      <c r="EC916" s="728"/>
      <c r="EF916" s="728"/>
      <c r="EI916" s="728"/>
    </row>
    <row r="917" spans="5:139">
      <c r="E917" s="728">
        <v>41481</v>
      </c>
      <c r="F917" s="727">
        <v>2.8369999999999997</v>
      </c>
      <c r="H917" s="728">
        <v>41481</v>
      </c>
      <c r="I917" s="727">
        <v>3.36</v>
      </c>
      <c r="K917" s="728">
        <v>41485</v>
      </c>
      <c r="L917" s="727">
        <v>4.0289999999999999</v>
      </c>
      <c r="O917" s="728">
        <v>41436</v>
      </c>
      <c r="P917" s="727">
        <v>2484.11</v>
      </c>
      <c r="R917" s="728">
        <v>41444</v>
      </c>
      <c r="S917" s="727">
        <v>15112.19</v>
      </c>
      <c r="U917" s="728">
        <v>41068</v>
      </c>
      <c r="V917" s="727">
        <v>6130.82</v>
      </c>
      <c r="X917" s="728">
        <v>41067</v>
      </c>
      <c r="Y917" s="727">
        <v>13545.32</v>
      </c>
      <c r="AA917" s="728">
        <v>41082</v>
      </c>
      <c r="AB917" s="727">
        <v>3090.9</v>
      </c>
      <c r="AD917" s="728">
        <v>41025</v>
      </c>
      <c r="AE917" s="727">
        <v>9561.83</v>
      </c>
      <c r="AS917" s="728">
        <v>41486</v>
      </c>
      <c r="AT917" s="727">
        <v>1325.07</v>
      </c>
      <c r="AV917" s="728">
        <v>41478</v>
      </c>
      <c r="AW917" s="727">
        <v>90.44</v>
      </c>
      <c r="BL917" s="728"/>
      <c r="BM917" s="728"/>
      <c r="BN917" s="728"/>
      <c r="BO917" s="728"/>
      <c r="BP917" s="728"/>
      <c r="BS917" s="728"/>
      <c r="BV917" s="728"/>
      <c r="BY917" s="728"/>
      <c r="CB917" s="728"/>
      <c r="CE917" s="728"/>
      <c r="CH917" s="728"/>
      <c r="CK917" s="728"/>
      <c r="CO917" s="728"/>
      <c r="CV917" s="728"/>
      <c r="CY917" s="728"/>
      <c r="DB917" s="728"/>
      <c r="DE917" s="728"/>
      <c r="DH917" s="728"/>
      <c r="DK917" s="728"/>
      <c r="DN917" s="728"/>
      <c r="DQ917" s="728"/>
      <c r="DT917" s="728"/>
      <c r="DW917" s="728"/>
      <c r="DZ917" s="728"/>
      <c r="EC917" s="728"/>
      <c r="EF917" s="728"/>
      <c r="EI917" s="728"/>
    </row>
    <row r="918" spans="5:139">
      <c r="E918" s="728">
        <v>41480</v>
      </c>
      <c r="F918" s="727">
        <v>2.8849999999999998</v>
      </c>
      <c r="H918" s="728">
        <v>41480</v>
      </c>
      <c r="I918" s="727">
        <v>3.3959999999999999</v>
      </c>
      <c r="K918" s="728">
        <v>41484</v>
      </c>
      <c r="L918" s="727">
        <v>3.9870000000000001</v>
      </c>
      <c r="O918" s="728">
        <v>41435</v>
      </c>
      <c r="P918" s="727">
        <v>2503.41</v>
      </c>
      <c r="R918" s="728">
        <v>41443</v>
      </c>
      <c r="S918" s="727">
        <v>15318.23</v>
      </c>
      <c r="U918" s="728">
        <v>41067</v>
      </c>
      <c r="V918" s="727">
        <v>6144.22</v>
      </c>
      <c r="X918" s="728">
        <v>41066</v>
      </c>
      <c r="Y918" s="727">
        <v>13427.15</v>
      </c>
      <c r="AA918" s="728">
        <v>41081</v>
      </c>
      <c r="AB918" s="727">
        <v>3114.22</v>
      </c>
      <c r="AD918" s="728">
        <v>41024</v>
      </c>
      <c r="AE918" s="727">
        <v>9561.01</v>
      </c>
      <c r="AS918" s="728">
        <v>41485</v>
      </c>
      <c r="AT918" s="727">
        <v>1326.37</v>
      </c>
      <c r="AV918" s="728">
        <v>41477</v>
      </c>
      <c r="AW918" s="727">
        <v>89.9</v>
      </c>
      <c r="BL918" s="728"/>
      <c r="BM918" s="728"/>
      <c r="BN918" s="728"/>
      <c r="BO918" s="728"/>
      <c r="BP918" s="728"/>
      <c r="BS918" s="728"/>
      <c r="BV918" s="728"/>
      <c r="BY918" s="728"/>
      <c r="CB918" s="728"/>
      <c r="CE918" s="728"/>
      <c r="CH918" s="728"/>
      <c r="CK918" s="728"/>
      <c r="CO918" s="728"/>
      <c r="CV918" s="728"/>
      <c r="CY918" s="728"/>
      <c r="DB918" s="728"/>
      <c r="DE918" s="728"/>
      <c r="DH918" s="728"/>
      <c r="DK918" s="728"/>
      <c r="DN918" s="728"/>
      <c r="DQ918" s="728"/>
      <c r="DT918" s="728"/>
      <c r="DW918" s="728"/>
      <c r="DZ918" s="728"/>
      <c r="EC918" s="728"/>
      <c r="EF918" s="728"/>
      <c r="EI918" s="728"/>
    </row>
    <row r="919" spans="5:139">
      <c r="E919" s="728">
        <v>41479</v>
      </c>
      <c r="F919" s="727">
        <v>2.8759999999999999</v>
      </c>
      <c r="H919" s="728">
        <v>41479</v>
      </c>
      <c r="I919" s="727">
        <v>3.3580000000000001</v>
      </c>
      <c r="K919" s="728">
        <v>41481</v>
      </c>
      <c r="L919" s="727">
        <v>3.988</v>
      </c>
      <c r="O919" s="728">
        <v>41432</v>
      </c>
      <c r="P919" s="727">
        <v>2488.84</v>
      </c>
      <c r="R919" s="728">
        <v>41442</v>
      </c>
      <c r="S919" s="727">
        <v>15179.85</v>
      </c>
      <c r="U919" s="728">
        <v>41066</v>
      </c>
      <c r="V919" s="727">
        <v>6093.99</v>
      </c>
      <c r="X919" s="728">
        <v>41065</v>
      </c>
      <c r="Y919" s="727">
        <v>12973.66</v>
      </c>
      <c r="AA919" s="728">
        <v>41080</v>
      </c>
      <c r="AB919" s="727">
        <v>3126.52</v>
      </c>
      <c r="AD919" s="728">
        <v>41023</v>
      </c>
      <c r="AE919" s="727">
        <v>9468.0400000000009</v>
      </c>
      <c r="AS919" s="728">
        <v>41484</v>
      </c>
      <c r="AT919" s="727">
        <v>1328.1</v>
      </c>
      <c r="AV919" s="728">
        <v>41474</v>
      </c>
      <c r="AW919" s="727">
        <v>89.69</v>
      </c>
      <c r="BL919" s="728"/>
      <c r="BM919" s="728"/>
      <c r="BN919" s="728"/>
      <c r="BO919" s="728"/>
      <c r="BP919" s="728"/>
      <c r="BS919" s="728"/>
      <c r="BV919" s="728"/>
      <c r="BY919" s="728"/>
      <c r="CB919" s="728"/>
      <c r="CE919" s="728"/>
      <c r="CH919" s="728"/>
      <c r="CK919" s="728"/>
      <c r="CO919" s="728"/>
      <c r="CV919" s="728"/>
      <c r="CY919" s="728"/>
      <c r="DB919" s="728"/>
      <c r="DE919" s="728"/>
      <c r="DH919" s="728"/>
      <c r="DK919" s="728"/>
      <c r="DN919" s="728"/>
      <c r="DQ919" s="728"/>
      <c r="DT919" s="728"/>
      <c r="DW919" s="728"/>
      <c r="DZ919" s="728"/>
      <c r="EC919" s="728"/>
      <c r="EF919" s="728"/>
      <c r="EI919" s="728"/>
    </row>
    <row r="920" spans="5:139">
      <c r="E920" s="728">
        <v>41478</v>
      </c>
      <c r="F920" s="727">
        <v>2.85</v>
      </c>
      <c r="H920" s="728">
        <v>41478</v>
      </c>
      <c r="I920" s="727">
        <v>3.2989999999999999</v>
      </c>
      <c r="K920" s="728">
        <v>41480</v>
      </c>
      <c r="L920" s="727">
        <v>4.0439999999999996</v>
      </c>
      <c r="O920" s="728">
        <v>41431</v>
      </c>
      <c r="P920" s="727">
        <v>2446.29</v>
      </c>
      <c r="R920" s="728">
        <v>41439</v>
      </c>
      <c r="S920" s="727">
        <v>15070.18</v>
      </c>
      <c r="U920" s="728">
        <v>41065</v>
      </c>
      <c r="V920" s="727">
        <v>5969.4</v>
      </c>
      <c r="X920" s="728">
        <v>41064</v>
      </c>
      <c r="Y920" s="727">
        <v>12891.96</v>
      </c>
      <c r="AA920" s="728">
        <v>41079</v>
      </c>
      <c r="AB920" s="727">
        <v>3117.92</v>
      </c>
      <c r="AD920" s="728">
        <v>41022</v>
      </c>
      <c r="AE920" s="727">
        <v>9542.17</v>
      </c>
      <c r="AS920" s="728">
        <v>41481</v>
      </c>
      <c r="AT920" s="727">
        <v>1333.16</v>
      </c>
      <c r="AV920" s="728">
        <v>41473</v>
      </c>
      <c r="AW920" s="727">
        <v>89.59</v>
      </c>
      <c r="BL920" s="728"/>
      <c r="BM920" s="728"/>
      <c r="BN920" s="728"/>
      <c r="BO920" s="728"/>
      <c r="BP920" s="728"/>
      <c r="BS920" s="728"/>
      <c r="BV920" s="728"/>
      <c r="BY920" s="728"/>
      <c r="CB920" s="728"/>
      <c r="CE920" s="728"/>
      <c r="CH920" s="728"/>
      <c r="CK920" s="728"/>
      <c r="CO920" s="728"/>
      <c r="CV920" s="728"/>
      <c r="CY920" s="728"/>
      <c r="DB920" s="728"/>
      <c r="DE920" s="728"/>
      <c r="DH920" s="728"/>
      <c r="DK920" s="728"/>
      <c r="DN920" s="728"/>
      <c r="DQ920" s="728"/>
      <c r="DT920" s="728"/>
      <c r="DW920" s="728"/>
      <c r="DZ920" s="728"/>
      <c r="EC920" s="728"/>
      <c r="EF920" s="728"/>
      <c r="EI920" s="728"/>
    </row>
    <row r="921" spans="5:139">
      <c r="E921" s="728">
        <v>41477</v>
      </c>
      <c r="F921" s="727">
        <v>2.8380000000000001</v>
      </c>
      <c r="H921" s="728">
        <v>41477</v>
      </c>
      <c r="I921" s="727">
        <v>3.1619999999999999</v>
      </c>
      <c r="K921" s="728">
        <v>41479</v>
      </c>
      <c r="L921" s="727">
        <v>4.0069999999999997</v>
      </c>
      <c r="O921" s="728">
        <v>41430</v>
      </c>
      <c r="P921" s="727">
        <v>2461.5100000000002</v>
      </c>
      <c r="R921" s="728">
        <v>41438</v>
      </c>
      <c r="S921" s="727">
        <v>15176.08</v>
      </c>
      <c r="U921" s="728">
        <v>41064</v>
      </c>
      <c r="V921" s="727">
        <v>5978.23</v>
      </c>
      <c r="X921" s="728">
        <v>41061</v>
      </c>
      <c r="Y921" s="727">
        <v>12739.98</v>
      </c>
      <c r="AA921" s="728">
        <v>41078</v>
      </c>
      <c r="AB921" s="727">
        <v>3066.19</v>
      </c>
      <c r="AD921" s="728">
        <v>41019</v>
      </c>
      <c r="AE921" s="727">
        <v>9561.36</v>
      </c>
      <c r="AS921" s="728">
        <v>41480</v>
      </c>
      <c r="AT921" s="727">
        <v>1333.83</v>
      </c>
      <c r="AV921" s="728">
        <v>41472</v>
      </c>
      <c r="AW921" s="727">
        <v>90.04</v>
      </c>
      <c r="BL921" s="728"/>
      <c r="BM921" s="728"/>
      <c r="BN921" s="728"/>
      <c r="BO921" s="728"/>
      <c r="BP921" s="728"/>
      <c r="BS921" s="728"/>
      <c r="BV921" s="728"/>
      <c r="BY921" s="728"/>
      <c r="CB921" s="728"/>
      <c r="CE921" s="728"/>
      <c r="CH921" s="728"/>
      <c r="CK921" s="728"/>
      <c r="CO921" s="728"/>
      <c r="CV921" s="728"/>
      <c r="CY921" s="728"/>
      <c r="DB921" s="728"/>
      <c r="DE921" s="728"/>
      <c r="DH921" s="728"/>
      <c r="DK921" s="728"/>
      <c r="DN921" s="728"/>
      <c r="DQ921" s="728"/>
      <c r="DT921" s="728"/>
      <c r="DW921" s="728"/>
      <c r="DZ921" s="728"/>
      <c r="EC921" s="728"/>
      <c r="EF921" s="728"/>
      <c r="EI921" s="728"/>
    </row>
    <row r="922" spans="5:139">
      <c r="E922" s="728">
        <v>41474</v>
      </c>
      <c r="F922" s="727">
        <v>2.8559999999999999</v>
      </c>
      <c r="H922" s="728">
        <v>41474</v>
      </c>
      <c r="I922" s="727">
        <v>3.2560000000000002</v>
      </c>
      <c r="K922" s="728">
        <v>41478</v>
      </c>
      <c r="L922" s="727">
        <v>3.915</v>
      </c>
      <c r="O922" s="728">
        <v>41429</v>
      </c>
      <c r="P922" s="727">
        <v>2462.92</v>
      </c>
      <c r="R922" s="728">
        <v>41437</v>
      </c>
      <c r="S922" s="727">
        <v>14995.23</v>
      </c>
      <c r="U922" s="728">
        <v>41061</v>
      </c>
      <c r="V922" s="727">
        <v>6050.29</v>
      </c>
      <c r="X922" s="728">
        <v>41060</v>
      </c>
      <c r="Y922" s="727">
        <v>12873.84</v>
      </c>
      <c r="AA922" s="728">
        <v>41075</v>
      </c>
      <c r="AB922" s="727">
        <v>3087.62</v>
      </c>
      <c r="AD922" s="728">
        <v>41018</v>
      </c>
      <c r="AE922" s="727">
        <v>9588.3799999999992</v>
      </c>
      <c r="AS922" s="728">
        <v>41479</v>
      </c>
      <c r="AT922" s="727">
        <v>1322.14</v>
      </c>
      <c r="AV922" s="728">
        <v>41471</v>
      </c>
      <c r="AW922" s="727">
        <v>89.87</v>
      </c>
      <c r="BL922" s="728"/>
      <c r="BM922" s="728"/>
      <c r="BN922" s="728"/>
      <c r="BO922" s="728"/>
      <c r="BP922" s="728"/>
      <c r="BS922" s="728"/>
      <c r="BV922" s="728"/>
      <c r="BY922" s="728"/>
      <c r="CB922" s="728"/>
      <c r="CE922" s="728"/>
      <c r="CH922" s="728"/>
      <c r="CK922" s="728"/>
      <c r="CO922" s="728"/>
      <c r="CV922" s="728"/>
      <c r="CY922" s="728"/>
      <c r="DB922" s="728"/>
      <c r="DE922" s="728"/>
      <c r="DH922" s="728"/>
      <c r="DK922" s="728"/>
      <c r="DN922" s="728"/>
      <c r="DQ922" s="728"/>
      <c r="DT922" s="728"/>
      <c r="DW922" s="728"/>
      <c r="DZ922" s="728"/>
      <c r="EC922" s="728"/>
      <c r="EF922" s="728"/>
      <c r="EI922" s="728"/>
    </row>
    <row r="923" spans="5:139">
      <c r="E923" s="728">
        <v>41473</v>
      </c>
      <c r="F923" s="727">
        <v>2.8980000000000001</v>
      </c>
      <c r="H923" s="728">
        <v>41473</v>
      </c>
      <c r="I923" s="727">
        <v>3.3149999999999999</v>
      </c>
      <c r="K923" s="728">
        <v>41477</v>
      </c>
      <c r="L923" s="727">
        <v>3.79</v>
      </c>
      <c r="O923" s="728">
        <v>41428</v>
      </c>
      <c r="P923" s="727">
        <v>2443.65</v>
      </c>
      <c r="R923" s="728">
        <v>41436</v>
      </c>
      <c r="S923" s="727">
        <v>15122.02</v>
      </c>
      <c r="U923" s="728">
        <v>41060</v>
      </c>
      <c r="V923" s="727">
        <v>6264.38</v>
      </c>
      <c r="X923" s="728">
        <v>41059</v>
      </c>
      <c r="Y923" s="727">
        <v>12872.58</v>
      </c>
      <c r="AA923" s="728">
        <v>41074</v>
      </c>
      <c r="AB923" s="727">
        <v>3032.45</v>
      </c>
      <c r="AD923" s="728">
        <v>41017</v>
      </c>
      <c r="AE923" s="727">
        <v>9667.26</v>
      </c>
      <c r="AS923" s="728">
        <v>41478</v>
      </c>
      <c r="AT923" s="727">
        <v>1345.18</v>
      </c>
      <c r="AV923" s="728">
        <v>41470</v>
      </c>
      <c r="AW923" s="727">
        <v>90.04</v>
      </c>
      <c r="BL923" s="728"/>
      <c r="BM923" s="728"/>
      <c r="BN923" s="728"/>
      <c r="BO923" s="728"/>
      <c r="BP923" s="728"/>
      <c r="BS923" s="728"/>
      <c r="BV923" s="728"/>
      <c r="BY923" s="728"/>
      <c r="CB923" s="728"/>
      <c r="CE923" s="728"/>
      <c r="CH923" s="728"/>
      <c r="CK923" s="728"/>
      <c r="CO923" s="728"/>
      <c r="CV923" s="728"/>
      <c r="CY923" s="728"/>
      <c r="DB923" s="728"/>
      <c r="DE923" s="728"/>
      <c r="DH923" s="728"/>
      <c r="DK923" s="728"/>
      <c r="DN923" s="728"/>
      <c r="DQ923" s="728"/>
      <c r="DT923" s="728"/>
      <c r="DW923" s="728"/>
      <c r="DZ923" s="728"/>
      <c r="EC923" s="728"/>
      <c r="EF923" s="728"/>
      <c r="EI923" s="728"/>
    </row>
    <row r="924" spans="5:139">
      <c r="E924" s="728">
        <v>41472</v>
      </c>
      <c r="F924" s="727">
        <v>2.9260000000000002</v>
      </c>
      <c r="H924" s="728">
        <v>41472</v>
      </c>
      <c r="I924" s="727">
        <v>3.3759999999999999</v>
      </c>
      <c r="K924" s="728">
        <v>41474</v>
      </c>
      <c r="L924" s="727">
        <v>3.875</v>
      </c>
      <c r="O924" s="728">
        <v>41425</v>
      </c>
      <c r="P924" s="727">
        <v>2485.5</v>
      </c>
      <c r="R924" s="728">
        <v>41435</v>
      </c>
      <c r="S924" s="727">
        <v>15238.59</v>
      </c>
      <c r="U924" s="728">
        <v>41059</v>
      </c>
      <c r="V924" s="727">
        <v>6280.8</v>
      </c>
      <c r="X924" s="728">
        <v>41058</v>
      </c>
      <c r="Y924" s="727">
        <v>13107.13</v>
      </c>
      <c r="AA924" s="728">
        <v>41073</v>
      </c>
      <c r="AB924" s="727">
        <v>3030.04</v>
      </c>
      <c r="AD924" s="728">
        <v>41016</v>
      </c>
      <c r="AE924" s="727">
        <v>9464.7099999999991</v>
      </c>
      <c r="AS924" s="728">
        <v>41477</v>
      </c>
      <c r="AT924" s="727">
        <v>1335.82</v>
      </c>
      <c r="AV924" s="728">
        <v>41467</v>
      </c>
      <c r="AW924" s="727">
        <v>90.32</v>
      </c>
      <c r="BL924" s="728"/>
      <c r="BM924" s="728"/>
      <c r="BN924" s="728"/>
      <c r="BO924" s="728"/>
      <c r="BP924" s="728"/>
      <c r="BS924" s="728"/>
      <c r="BV924" s="728"/>
      <c r="BY924" s="728"/>
      <c r="CB924" s="728"/>
      <c r="CE924" s="728"/>
      <c r="CH924" s="728"/>
      <c r="CK924" s="728"/>
      <c r="CO924" s="728"/>
      <c r="CV924" s="728"/>
      <c r="CY924" s="728"/>
      <c r="DB924" s="728"/>
      <c r="DE924" s="728"/>
      <c r="DH924" s="728"/>
      <c r="DK924" s="728"/>
      <c r="DN924" s="728"/>
      <c r="DQ924" s="728"/>
      <c r="DT924" s="728"/>
      <c r="DW924" s="728"/>
      <c r="DZ924" s="728"/>
      <c r="EC924" s="728"/>
      <c r="EF924" s="728"/>
      <c r="EI924" s="728"/>
    </row>
    <row r="925" spans="5:139">
      <c r="E925" s="728">
        <v>41471</v>
      </c>
      <c r="F925" s="727">
        <v>2.871</v>
      </c>
      <c r="H925" s="728">
        <v>41471</v>
      </c>
      <c r="I925" s="727">
        <v>3.3039999999999998</v>
      </c>
      <c r="K925" s="728">
        <v>41473</v>
      </c>
      <c r="L925" s="727">
        <v>3.9329999999999998</v>
      </c>
      <c r="O925" s="728">
        <v>41423</v>
      </c>
      <c r="P925" s="727">
        <v>2463.37</v>
      </c>
      <c r="R925" s="728">
        <v>41432</v>
      </c>
      <c r="S925" s="727">
        <v>15248.12</v>
      </c>
      <c r="U925" s="728">
        <v>41058</v>
      </c>
      <c r="V925" s="727">
        <v>6396.84</v>
      </c>
      <c r="X925" s="728">
        <v>41057</v>
      </c>
      <c r="Y925" s="727">
        <v>13057.26</v>
      </c>
      <c r="AA925" s="728">
        <v>41072</v>
      </c>
      <c r="AB925" s="727">
        <v>3046.91</v>
      </c>
      <c r="AD925" s="728">
        <v>41015</v>
      </c>
      <c r="AE925" s="727">
        <v>9470.64</v>
      </c>
      <c r="AS925" s="728">
        <v>41474</v>
      </c>
      <c r="AT925" s="727">
        <v>1296.03</v>
      </c>
      <c r="AV925" s="728">
        <v>41466</v>
      </c>
      <c r="AW925" s="727">
        <v>90.62</v>
      </c>
      <c r="BL925" s="728"/>
      <c r="BM925" s="728"/>
      <c r="BN925" s="728"/>
      <c r="BO925" s="728"/>
      <c r="BP925" s="728"/>
      <c r="BS925" s="728"/>
      <c r="BV925" s="728"/>
      <c r="BY925" s="728"/>
      <c r="CB925" s="728"/>
      <c r="CE925" s="728"/>
      <c r="CH925" s="728"/>
      <c r="CK925" s="728"/>
      <c r="CO925" s="728"/>
      <c r="CV925" s="728"/>
      <c r="CY925" s="728"/>
      <c r="DB925" s="728"/>
      <c r="DE925" s="728"/>
      <c r="DH925" s="728"/>
      <c r="DK925" s="728"/>
      <c r="DN925" s="728"/>
      <c r="DQ925" s="728"/>
      <c r="DT925" s="728"/>
      <c r="DW925" s="728"/>
      <c r="DZ925" s="728"/>
      <c r="EC925" s="728"/>
      <c r="EF925" s="728"/>
      <c r="EI925" s="728"/>
    </row>
    <row r="926" spans="5:139">
      <c r="E926" s="728">
        <v>41470</v>
      </c>
      <c r="F926" s="727">
        <v>2.88</v>
      </c>
      <c r="H926" s="728">
        <v>41470</v>
      </c>
      <c r="I926" s="727">
        <v>3.2959999999999998</v>
      </c>
      <c r="K926" s="728">
        <v>41472</v>
      </c>
      <c r="L926" s="727">
        <v>4.0179999999999998</v>
      </c>
      <c r="O926" s="728">
        <v>41422</v>
      </c>
      <c r="P926" s="727">
        <v>2469.37</v>
      </c>
      <c r="R926" s="728">
        <v>41431</v>
      </c>
      <c r="S926" s="727">
        <v>15040.62</v>
      </c>
      <c r="U926" s="728">
        <v>41057</v>
      </c>
      <c r="V926" s="727">
        <v>6323.19</v>
      </c>
      <c r="X926" s="728">
        <v>41054</v>
      </c>
      <c r="Y926" s="727">
        <v>13154.8</v>
      </c>
      <c r="AA926" s="728">
        <v>41071</v>
      </c>
      <c r="AB926" s="727">
        <v>3042.76</v>
      </c>
      <c r="AD926" s="728">
        <v>41012</v>
      </c>
      <c r="AE926" s="727">
        <v>9637.99</v>
      </c>
      <c r="AS926" s="728">
        <v>41473</v>
      </c>
      <c r="AT926" s="727">
        <v>1284.23</v>
      </c>
      <c r="AV926" s="728">
        <v>41465</v>
      </c>
      <c r="AW926" s="727">
        <v>90.25</v>
      </c>
      <c r="BL926" s="728"/>
      <c r="BM926" s="728"/>
      <c r="BN926" s="728"/>
      <c r="BO926" s="728"/>
      <c r="BP926" s="728"/>
      <c r="BS926" s="728"/>
      <c r="BV926" s="728"/>
      <c r="BY926" s="728"/>
      <c r="CB926" s="728"/>
      <c r="CE926" s="728"/>
      <c r="CH926" s="728"/>
      <c r="CK926" s="728"/>
      <c r="CO926" s="728"/>
      <c r="CV926" s="728"/>
      <c r="CY926" s="728"/>
      <c r="DB926" s="728"/>
      <c r="DE926" s="728"/>
      <c r="DH926" s="728"/>
      <c r="DK926" s="728"/>
      <c r="DN926" s="728"/>
      <c r="DQ926" s="728"/>
      <c r="DT926" s="728"/>
      <c r="DW926" s="728"/>
      <c r="DZ926" s="728"/>
      <c r="EC926" s="728"/>
      <c r="EF926" s="728"/>
      <c r="EI926" s="728"/>
    </row>
    <row r="927" spans="5:139">
      <c r="E927" s="728">
        <v>41467</v>
      </c>
      <c r="F927" s="727">
        <v>2.8980000000000001</v>
      </c>
      <c r="H927" s="728">
        <v>41467</v>
      </c>
      <c r="I927" s="727">
        <v>3.2869999999999999</v>
      </c>
      <c r="K927" s="728">
        <v>41471</v>
      </c>
      <c r="L927" s="727">
        <v>3.9260000000000002</v>
      </c>
      <c r="O927" s="728">
        <v>41421</v>
      </c>
      <c r="P927" s="727">
        <v>2451.06</v>
      </c>
      <c r="R927" s="728">
        <v>41430</v>
      </c>
      <c r="S927" s="727">
        <v>14960.59</v>
      </c>
      <c r="U927" s="728">
        <v>41054</v>
      </c>
      <c r="V927" s="727">
        <v>6339.94</v>
      </c>
      <c r="X927" s="728">
        <v>41053</v>
      </c>
      <c r="Y927" s="727">
        <v>13107.8</v>
      </c>
      <c r="AA927" s="728">
        <v>41068</v>
      </c>
      <c r="AB927" s="727">
        <v>3051.69</v>
      </c>
      <c r="AD927" s="728">
        <v>41011</v>
      </c>
      <c r="AE927" s="727">
        <v>9524.7900000000009</v>
      </c>
      <c r="AS927" s="728">
        <v>41472</v>
      </c>
      <c r="AT927" s="727">
        <v>1276.02</v>
      </c>
      <c r="AV927" s="728">
        <v>41464</v>
      </c>
      <c r="AW927" s="727">
        <v>89.81</v>
      </c>
      <c r="BL927" s="728"/>
      <c r="BM927" s="728"/>
      <c r="BN927" s="728"/>
      <c r="BO927" s="728"/>
      <c r="BP927" s="728"/>
      <c r="BS927" s="728"/>
      <c r="BV927" s="728"/>
      <c r="BY927" s="728"/>
      <c r="CB927" s="728"/>
      <c r="CE927" s="728"/>
      <c r="CH927" s="728"/>
      <c r="CK927" s="728"/>
      <c r="CO927" s="728"/>
      <c r="CV927" s="728"/>
      <c r="CY927" s="728"/>
      <c r="DB927" s="728"/>
      <c r="DE927" s="728"/>
      <c r="DH927" s="728"/>
      <c r="DK927" s="728"/>
      <c r="DN927" s="728"/>
      <c r="DQ927" s="728"/>
      <c r="DT927" s="728"/>
      <c r="DW927" s="728"/>
      <c r="DZ927" s="728"/>
      <c r="EC927" s="728"/>
      <c r="EF927" s="728"/>
      <c r="EI927" s="728"/>
    </row>
    <row r="928" spans="5:139">
      <c r="E928" s="728">
        <v>41466</v>
      </c>
      <c r="F928" s="727">
        <v>2.9020000000000001</v>
      </c>
      <c r="H928" s="728">
        <v>41466</v>
      </c>
      <c r="I928" s="727">
        <v>3.3860000000000001</v>
      </c>
      <c r="K928" s="728">
        <v>41470</v>
      </c>
      <c r="L928" s="727">
        <v>3.9180000000000001</v>
      </c>
      <c r="O928" s="728">
        <v>41418</v>
      </c>
      <c r="P928" s="727">
        <v>2384.58</v>
      </c>
      <c r="R928" s="728">
        <v>41429</v>
      </c>
      <c r="S928" s="727">
        <v>15177.54</v>
      </c>
      <c r="U928" s="728">
        <v>41053</v>
      </c>
      <c r="V928" s="727">
        <v>6315.89</v>
      </c>
      <c r="X928" s="728">
        <v>41052</v>
      </c>
      <c r="Y928" s="727">
        <v>12960.87</v>
      </c>
      <c r="AA928" s="728">
        <v>41067</v>
      </c>
      <c r="AB928" s="727">
        <v>3071.16</v>
      </c>
      <c r="AD928" s="728">
        <v>41010</v>
      </c>
      <c r="AE928" s="727">
        <v>9458.74</v>
      </c>
      <c r="AS928" s="728">
        <v>41471</v>
      </c>
      <c r="AT928" s="727">
        <v>1292.1300000000001</v>
      </c>
      <c r="AV928" s="728">
        <v>41463</v>
      </c>
      <c r="AW928" s="727">
        <v>89.69</v>
      </c>
      <c r="BL928" s="728"/>
      <c r="BM928" s="728"/>
      <c r="BN928" s="728"/>
      <c r="BO928" s="728"/>
      <c r="BP928" s="728"/>
      <c r="BS928" s="728"/>
      <c r="BV928" s="728"/>
      <c r="BY928" s="728"/>
      <c r="CB928" s="728"/>
      <c r="CE928" s="728"/>
      <c r="CH928" s="728"/>
      <c r="CK928" s="728"/>
      <c r="CO928" s="728"/>
      <c r="CV928" s="728"/>
      <c r="CY928" s="728"/>
      <c r="DB928" s="728"/>
      <c r="DE928" s="728"/>
      <c r="DH928" s="728"/>
      <c r="DK928" s="728"/>
      <c r="DN928" s="728"/>
      <c r="DQ928" s="728"/>
      <c r="DT928" s="728"/>
      <c r="DW928" s="728"/>
      <c r="DZ928" s="728"/>
      <c r="EC928" s="728"/>
      <c r="EF928" s="728"/>
      <c r="EI928" s="728"/>
    </row>
    <row r="929" spans="5:139">
      <c r="E929" s="728">
        <v>41465</v>
      </c>
      <c r="F929" s="727">
        <v>2.93</v>
      </c>
      <c r="H929" s="728">
        <v>41465</v>
      </c>
      <c r="I929" s="727">
        <v>3.3769999999999998</v>
      </c>
      <c r="K929" s="728">
        <v>41467</v>
      </c>
      <c r="L929" s="727">
        <v>3.89</v>
      </c>
      <c r="O929" s="728">
        <v>41417</v>
      </c>
      <c r="P929" s="727">
        <v>2359.42</v>
      </c>
      <c r="R929" s="728">
        <v>41428</v>
      </c>
      <c r="S929" s="727">
        <v>15254.03</v>
      </c>
      <c r="U929" s="728">
        <v>41052</v>
      </c>
      <c r="V929" s="727">
        <v>6285.75</v>
      </c>
      <c r="X929" s="728">
        <v>41051</v>
      </c>
      <c r="Y929" s="727">
        <v>13456.03</v>
      </c>
      <c r="AA929" s="728">
        <v>41066</v>
      </c>
      <c r="AB929" s="727">
        <v>3058.44</v>
      </c>
      <c r="AD929" s="728">
        <v>41009</v>
      </c>
      <c r="AE929" s="727">
        <v>9538.02</v>
      </c>
      <c r="AS929" s="728">
        <v>41470</v>
      </c>
      <c r="AT929" s="727">
        <v>1284.7</v>
      </c>
      <c r="AV929" s="728">
        <v>41460</v>
      </c>
      <c r="AW929" s="727">
        <v>89.57</v>
      </c>
      <c r="BL929" s="728"/>
      <c r="BM929" s="728"/>
      <c r="BN929" s="728"/>
      <c r="BO929" s="728"/>
      <c r="BP929" s="728"/>
      <c r="BS929" s="728"/>
      <c r="BV929" s="728"/>
      <c r="BY929" s="728"/>
      <c r="CB929" s="728"/>
      <c r="CE929" s="728"/>
      <c r="CH929" s="728"/>
      <c r="CK929" s="728"/>
      <c r="CO929" s="728"/>
      <c r="CV929" s="728"/>
      <c r="CY929" s="728"/>
      <c r="DB929" s="728"/>
      <c r="DE929" s="728"/>
      <c r="DH929" s="728"/>
      <c r="DK929" s="728"/>
      <c r="DN929" s="728"/>
      <c r="DQ929" s="728"/>
      <c r="DT929" s="728"/>
      <c r="DW929" s="728"/>
      <c r="DZ929" s="728"/>
      <c r="EC929" s="728"/>
      <c r="EF929" s="728"/>
      <c r="EI929" s="728"/>
    </row>
    <row r="930" spans="5:139">
      <c r="E930" s="728">
        <v>41464</v>
      </c>
      <c r="F930" s="727">
        <v>2.9050000000000002</v>
      </c>
      <c r="H930" s="728">
        <v>41464</v>
      </c>
      <c r="I930" s="727">
        <v>3.331</v>
      </c>
      <c r="K930" s="728">
        <v>41466</v>
      </c>
      <c r="L930" s="727">
        <v>3.9459999999999997</v>
      </c>
      <c r="O930" s="728">
        <v>41416</v>
      </c>
      <c r="P930" s="727">
        <v>2371.9499999999998</v>
      </c>
      <c r="R930" s="728">
        <v>41425</v>
      </c>
      <c r="S930" s="727">
        <v>15115.57</v>
      </c>
      <c r="U930" s="728">
        <v>41051</v>
      </c>
      <c r="V930" s="727">
        <v>6435.6</v>
      </c>
      <c r="X930" s="728">
        <v>41050</v>
      </c>
      <c r="Y930" s="727">
        <v>13012.04</v>
      </c>
      <c r="AA930" s="728">
        <v>41065</v>
      </c>
      <c r="AB930" s="727">
        <v>2986.1</v>
      </c>
      <c r="AD930" s="728">
        <v>41008</v>
      </c>
      <c r="AE930" s="727">
        <v>9546.26</v>
      </c>
      <c r="AS930" s="728">
        <v>41467</v>
      </c>
      <c r="AT930" s="727">
        <v>1285.5899999999999</v>
      </c>
      <c r="AV930" s="728">
        <v>41459</v>
      </c>
      <c r="AW930" s="727">
        <v>89.63</v>
      </c>
      <c r="BL930" s="728"/>
      <c r="BM930" s="728"/>
      <c r="BN930" s="728"/>
      <c r="BO930" s="728"/>
      <c r="BP930" s="728"/>
      <c r="BS930" s="728"/>
      <c r="BV930" s="728"/>
      <c r="BY930" s="728"/>
      <c r="CB930" s="728"/>
      <c r="CE930" s="728"/>
      <c r="CH930" s="728"/>
      <c r="CK930" s="728"/>
      <c r="CO930" s="728"/>
      <c r="CV930" s="728"/>
      <c r="CY930" s="728"/>
      <c r="DB930" s="728"/>
      <c r="DE930" s="728"/>
      <c r="DH930" s="728"/>
      <c r="DK930" s="728"/>
      <c r="DN930" s="728"/>
      <c r="DQ930" s="728"/>
      <c r="DT930" s="728"/>
      <c r="DW930" s="728"/>
      <c r="DZ930" s="728"/>
      <c r="EC930" s="728"/>
      <c r="EF930" s="728"/>
      <c r="EI930" s="728"/>
    </row>
    <row r="931" spans="5:139">
      <c r="E931" s="728">
        <v>41463</v>
      </c>
      <c r="F931" s="727">
        <v>2.9729999999999999</v>
      </c>
      <c r="H931" s="728">
        <v>41463</v>
      </c>
      <c r="I931" s="727">
        <v>3.4430000000000001</v>
      </c>
      <c r="K931" s="728">
        <v>41465</v>
      </c>
      <c r="L931" s="727">
        <v>3.927</v>
      </c>
      <c r="O931" s="728">
        <v>41415</v>
      </c>
      <c r="P931" s="727">
        <v>2370.3200000000002</v>
      </c>
      <c r="R931" s="728">
        <v>41424</v>
      </c>
      <c r="S931" s="727">
        <v>15324.53</v>
      </c>
      <c r="U931" s="728">
        <v>41050</v>
      </c>
      <c r="V931" s="727">
        <v>6331.04</v>
      </c>
      <c r="X931" s="728">
        <v>41047</v>
      </c>
      <c r="Y931" s="727">
        <v>13048.9</v>
      </c>
      <c r="AA931" s="728">
        <v>41064</v>
      </c>
      <c r="AB931" s="727">
        <v>2954.49</v>
      </c>
      <c r="AD931" s="728">
        <v>41005</v>
      </c>
      <c r="AE931" s="727">
        <v>9688.4500000000007</v>
      </c>
      <c r="AS931" s="728">
        <v>41466</v>
      </c>
      <c r="AT931" s="727">
        <v>1286.01</v>
      </c>
      <c r="AV931" s="728">
        <v>41458</v>
      </c>
      <c r="AW931" s="727">
        <v>89.75</v>
      </c>
      <c r="BL931" s="728"/>
      <c r="BM931" s="728"/>
      <c r="BN931" s="728"/>
      <c r="BO931" s="728"/>
      <c r="BP931" s="728"/>
      <c r="BS931" s="728"/>
      <c r="BV931" s="728"/>
      <c r="BY931" s="728"/>
      <c r="CB931" s="728"/>
      <c r="CE931" s="728"/>
      <c r="CH931" s="728"/>
      <c r="CK931" s="728"/>
      <c r="CO931" s="728"/>
      <c r="CV931" s="728"/>
      <c r="CY931" s="728"/>
      <c r="DB931" s="728"/>
      <c r="DE931" s="728"/>
      <c r="DH931" s="728"/>
      <c r="DK931" s="728"/>
      <c r="DN931" s="728"/>
      <c r="DQ931" s="728"/>
      <c r="DT931" s="728"/>
      <c r="DW931" s="728"/>
      <c r="DZ931" s="728"/>
      <c r="EC931" s="728"/>
      <c r="EF931" s="728"/>
      <c r="EI931" s="728"/>
    </row>
    <row r="932" spans="5:139">
      <c r="E932" s="728">
        <v>41460</v>
      </c>
      <c r="F932" s="727">
        <v>2.9910000000000001</v>
      </c>
      <c r="H932" s="728">
        <v>41460</v>
      </c>
      <c r="I932" s="727">
        <v>3.4729999999999999</v>
      </c>
      <c r="K932" s="728">
        <v>41464</v>
      </c>
      <c r="L932" s="727">
        <v>3.87</v>
      </c>
      <c r="O932" s="728">
        <v>41414</v>
      </c>
      <c r="P932" s="727">
        <v>2376.7800000000002</v>
      </c>
      <c r="R932" s="728">
        <v>41423</v>
      </c>
      <c r="S932" s="727">
        <v>15302.8</v>
      </c>
      <c r="U932" s="728">
        <v>41047</v>
      </c>
      <c r="V932" s="727">
        <v>6271.22</v>
      </c>
      <c r="X932" s="728">
        <v>41046</v>
      </c>
      <c r="Y932" s="727">
        <v>13089.26</v>
      </c>
      <c r="AA932" s="728">
        <v>41061</v>
      </c>
      <c r="AB932" s="727">
        <v>2950.47</v>
      </c>
      <c r="AD932" s="728">
        <v>41004</v>
      </c>
      <c r="AE932" s="727">
        <v>9767.61</v>
      </c>
      <c r="AS932" s="728">
        <v>41465</v>
      </c>
      <c r="AT932" s="727">
        <v>1259.72</v>
      </c>
      <c r="AV932" s="728">
        <v>41457</v>
      </c>
      <c r="AW932" s="727">
        <v>89.77</v>
      </c>
      <c r="BL932" s="728"/>
      <c r="BM932" s="728"/>
      <c r="BN932" s="728"/>
      <c r="BO932" s="728"/>
      <c r="BP932" s="728"/>
      <c r="BS932" s="728"/>
      <c r="BV932" s="728"/>
      <c r="BY932" s="728"/>
      <c r="CB932" s="728"/>
      <c r="CE932" s="728"/>
      <c r="CH932" s="728"/>
      <c r="CK932" s="728"/>
      <c r="CO932" s="728"/>
      <c r="CV932" s="728"/>
      <c r="CY932" s="728"/>
      <c r="DB932" s="728"/>
      <c r="DE932" s="728"/>
      <c r="DH932" s="728"/>
      <c r="DK932" s="728"/>
      <c r="DN932" s="728"/>
      <c r="DQ932" s="728"/>
      <c r="DT932" s="728"/>
      <c r="DW932" s="728"/>
      <c r="DZ932" s="728"/>
      <c r="EC932" s="728"/>
      <c r="EF932" s="728"/>
      <c r="EI932" s="728"/>
    </row>
    <row r="933" spans="5:139">
      <c r="E933" s="728">
        <v>41459</v>
      </c>
      <c r="F933" s="727">
        <v>2.952</v>
      </c>
      <c r="H933" s="728">
        <v>41459</v>
      </c>
      <c r="I933" s="727">
        <v>3.4050000000000002</v>
      </c>
      <c r="K933" s="728">
        <v>41463</v>
      </c>
      <c r="L933" s="727">
        <v>3.95</v>
      </c>
      <c r="O933" s="728">
        <v>41411</v>
      </c>
      <c r="P933" s="727">
        <v>2391.0700000000002</v>
      </c>
      <c r="R933" s="728">
        <v>41422</v>
      </c>
      <c r="S933" s="727">
        <v>15409.39</v>
      </c>
      <c r="U933" s="728">
        <v>41046</v>
      </c>
      <c r="V933" s="727">
        <v>6308.96</v>
      </c>
      <c r="X933" s="728">
        <v>41045</v>
      </c>
      <c r="Y933" s="727">
        <v>13283.55</v>
      </c>
      <c r="AA933" s="728">
        <v>41060</v>
      </c>
      <c r="AB933" s="727">
        <v>3017.01</v>
      </c>
      <c r="AD933" s="728">
        <v>41003</v>
      </c>
      <c r="AE933" s="727">
        <v>9819.99</v>
      </c>
      <c r="AS933" s="728">
        <v>41464</v>
      </c>
      <c r="AT933" s="727">
        <v>1251.3900000000001</v>
      </c>
      <c r="AV933" s="728">
        <v>41456</v>
      </c>
      <c r="AW933" s="727">
        <v>89.18</v>
      </c>
      <c r="BL933" s="728"/>
      <c r="BM933" s="728"/>
      <c r="BN933" s="728"/>
      <c r="BO933" s="728"/>
      <c r="BP933" s="728"/>
      <c r="BS933" s="728"/>
      <c r="BV933" s="728"/>
      <c r="BY933" s="728"/>
      <c r="CB933" s="728"/>
      <c r="CE933" s="728"/>
      <c r="CH933" s="728"/>
      <c r="CK933" s="728"/>
      <c r="CO933" s="728"/>
      <c r="CV933" s="728"/>
      <c r="CY933" s="728"/>
      <c r="DB933" s="728"/>
      <c r="DE933" s="728"/>
      <c r="DH933" s="728"/>
      <c r="DK933" s="728"/>
      <c r="DN933" s="728"/>
      <c r="DQ933" s="728"/>
      <c r="DT933" s="728"/>
      <c r="DW933" s="728"/>
      <c r="DZ933" s="728"/>
      <c r="EC933" s="728"/>
      <c r="EF933" s="728"/>
      <c r="EI933" s="728"/>
    </row>
    <row r="934" spans="5:139">
      <c r="E934" s="728">
        <v>41458</v>
      </c>
      <c r="F934" s="727">
        <v>2.9820000000000002</v>
      </c>
      <c r="H934" s="728">
        <v>41458</v>
      </c>
      <c r="I934" s="727">
        <v>3.5329999999999999</v>
      </c>
      <c r="K934" s="728">
        <v>41460</v>
      </c>
      <c r="L934" s="727">
        <v>3.9929999999999999</v>
      </c>
      <c r="O934" s="728">
        <v>41410</v>
      </c>
      <c r="P934" s="727">
        <v>2390.3200000000002</v>
      </c>
      <c r="R934" s="728">
        <v>41418</v>
      </c>
      <c r="S934" s="727">
        <v>15303.1</v>
      </c>
      <c r="U934" s="728">
        <v>41045</v>
      </c>
      <c r="V934" s="727">
        <v>6384.26</v>
      </c>
      <c r="X934" s="728">
        <v>41044</v>
      </c>
      <c r="Y934" s="727">
        <v>13311.36</v>
      </c>
      <c r="AA934" s="728">
        <v>41059</v>
      </c>
      <c r="AB934" s="727">
        <v>3015.58</v>
      </c>
      <c r="AD934" s="728">
        <v>41002</v>
      </c>
      <c r="AE934" s="727">
        <v>10050.39</v>
      </c>
      <c r="AS934" s="728">
        <v>41463</v>
      </c>
      <c r="AT934" s="727">
        <v>1236.98</v>
      </c>
      <c r="AV934" s="728">
        <v>41453</v>
      </c>
      <c r="AW934" s="727">
        <v>89.62</v>
      </c>
      <c r="BL934" s="728"/>
      <c r="BM934" s="728"/>
      <c r="BN934" s="728"/>
      <c r="BO934" s="728"/>
      <c r="BP934" s="728"/>
      <c r="BS934" s="728"/>
      <c r="BV934" s="728"/>
      <c r="BY934" s="728"/>
      <c r="CB934" s="728"/>
      <c r="CE934" s="728"/>
      <c r="CH934" s="728"/>
      <c r="CK934" s="728"/>
      <c r="CO934" s="728"/>
      <c r="CV934" s="728"/>
      <c r="CY934" s="728"/>
      <c r="DB934" s="728"/>
      <c r="DE934" s="728"/>
      <c r="DH934" s="728"/>
      <c r="DK934" s="728"/>
      <c r="DN934" s="728"/>
      <c r="DQ934" s="728"/>
      <c r="DT934" s="728"/>
      <c r="DW934" s="728"/>
      <c r="DZ934" s="728"/>
      <c r="EC934" s="728"/>
      <c r="EF934" s="728"/>
      <c r="EI934" s="728"/>
    </row>
    <row r="935" spans="5:139">
      <c r="E935" s="728">
        <v>41457</v>
      </c>
      <c r="F935" s="727">
        <v>2.9649999999999999</v>
      </c>
      <c r="H935" s="728">
        <v>41457</v>
      </c>
      <c r="I935" s="727">
        <v>3.5529999999999999</v>
      </c>
      <c r="K935" s="728">
        <v>41459</v>
      </c>
      <c r="L935" s="727">
        <v>3.9430000000000001</v>
      </c>
      <c r="O935" s="728">
        <v>41409</v>
      </c>
      <c r="P935" s="727">
        <v>2408.86</v>
      </c>
      <c r="R935" s="728">
        <v>41417</v>
      </c>
      <c r="S935" s="727">
        <v>15294.5</v>
      </c>
      <c r="U935" s="728">
        <v>41044</v>
      </c>
      <c r="V935" s="727">
        <v>6401.06</v>
      </c>
      <c r="X935" s="728">
        <v>41043</v>
      </c>
      <c r="Y935" s="727">
        <v>13660.87</v>
      </c>
      <c r="AA935" s="728">
        <v>41058</v>
      </c>
      <c r="AB935" s="727">
        <v>3084.7</v>
      </c>
      <c r="AD935" s="728">
        <v>41001</v>
      </c>
      <c r="AE935" s="727">
        <v>10109.870000000001</v>
      </c>
      <c r="AS935" s="728">
        <v>41460</v>
      </c>
      <c r="AT935" s="727">
        <v>1223.1400000000001</v>
      </c>
      <c r="AV935" s="728">
        <v>41452</v>
      </c>
      <c r="AW935" s="727">
        <v>90.29</v>
      </c>
      <c r="BL935" s="728"/>
      <c r="BM935" s="728"/>
      <c r="BN935" s="728"/>
      <c r="BO935" s="728"/>
      <c r="BP935" s="728"/>
      <c r="BS935" s="728"/>
      <c r="BV935" s="728"/>
      <c r="BY935" s="728"/>
      <c r="CB935" s="728"/>
      <c r="CE935" s="728"/>
      <c r="CH935" s="728"/>
      <c r="CK935" s="728"/>
      <c r="CO935" s="728"/>
      <c r="CV935" s="728"/>
      <c r="CY935" s="728"/>
      <c r="DB935" s="728"/>
      <c r="DE935" s="728"/>
      <c r="DH935" s="728"/>
      <c r="DK935" s="728"/>
      <c r="DN935" s="728"/>
      <c r="DQ935" s="728"/>
      <c r="DT935" s="728"/>
      <c r="DW935" s="728"/>
      <c r="DZ935" s="728"/>
      <c r="EC935" s="728"/>
      <c r="EF935" s="728"/>
      <c r="EI935" s="728"/>
    </row>
    <row r="936" spans="5:139">
      <c r="E936" s="728">
        <v>41456</v>
      </c>
      <c r="F936" s="727">
        <v>3.02</v>
      </c>
      <c r="H936" s="728">
        <v>41456</v>
      </c>
      <c r="I936" s="727">
        <v>3.7119999999999997</v>
      </c>
      <c r="K936" s="728">
        <v>41458</v>
      </c>
      <c r="L936" s="727">
        <v>4.0940000000000003</v>
      </c>
      <c r="O936" s="728">
        <v>41408</v>
      </c>
      <c r="P936" s="727">
        <v>2386.81</v>
      </c>
      <c r="R936" s="728">
        <v>41416</v>
      </c>
      <c r="S936" s="727">
        <v>15307.17</v>
      </c>
      <c r="U936" s="728">
        <v>41043</v>
      </c>
      <c r="V936" s="727">
        <v>6451.97</v>
      </c>
      <c r="X936" s="728">
        <v>41040</v>
      </c>
      <c r="Y936" s="727">
        <v>14045.35</v>
      </c>
      <c r="AA936" s="728">
        <v>41057</v>
      </c>
      <c r="AB936" s="727">
        <v>3042.97</v>
      </c>
      <c r="AD936" s="728">
        <v>40998</v>
      </c>
      <c r="AE936" s="727">
        <v>10083.56</v>
      </c>
      <c r="AS936" s="728">
        <v>41459</v>
      </c>
      <c r="AT936" s="727">
        <v>1249.8900000000001</v>
      </c>
      <c r="AV936" s="728">
        <v>41451</v>
      </c>
      <c r="AW936" s="727">
        <v>90.07</v>
      </c>
      <c r="BL936" s="728"/>
      <c r="BM936" s="728"/>
      <c r="BN936" s="728"/>
      <c r="BO936" s="728"/>
      <c r="BP936" s="728"/>
      <c r="BS936" s="728"/>
      <c r="BV936" s="728"/>
      <c r="BY936" s="728"/>
      <c r="CB936" s="728"/>
      <c r="CE936" s="728"/>
      <c r="CH936" s="728"/>
      <c r="CK936" s="728"/>
      <c r="CO936" s="728"/>
      <c r="CV936" s="728"/>
      <c r="CY936" s="728"/>
      <c r="DB936" s="728"/>
      <c r="DE936" s="728"/>
      <c r="DH936" s="728"/>
      <c r="DK936" s="728"/>
      <c r="DN936" s="728"/>
      <c r="DQ936" s="728"/>
      <c r="DT936" s="728"/>
      <c r="DW936" s="728"/>
      <c r="DZ936" s="728"/>
      <c r="EC936" s="728"/>
      <c r="EF936" s="728"/>
      <c r="EI936" s="728"/>
    </row>
    <row r="937" spans="5:139">
      <c r="E937" s="728">
        <v>41453</v>
      </c>
      <c r="F937" s="727">
        <v>3.0739999999999998</v>
      </c>
      <c r="H937" s="728">
        <v>41453</v>
      </c>
      <c r="I937" s="727">
        <v>3.7320000000000002</v>
      </c>
      <c r="K937" s="728">
        <v>41457</v>
      </c>
      <c r="L937" s="727">
        <v>4.1189999999999998</v>
      </c>
      <c r="O937" s="728">
        <v>41407</v>
      </c>
      <c r="P937" s="727">
        <v>2354.34</v>
      </c>
      <c r="R937" s="728">
        <v>41415</v>
      </c>
      <c r="S937" s="727">
        <v>15387.58</v>
      </c>
      <c r="U937" s="728">
        <v>41040</v>
      </c>
      <c r="V937" s="727">
        <v>6579.93</v>
      </c>
      <c r="X937" s="728">
        <v>41039</v>
      </c>
      <c r="Y937" s="727">
        <v>14004.94</v>
      </c>
      <c r="AA937" s="728">
        <v>41054</v>
      </c>
      <c r="AB937" s="727">
        <v>3047.94</v>
      </c>
      <c r="AD937" s="728">
        <v>40997</v>
      </c>
      <c r="AE937" s="727">
        <v>10114.790000000001</v>
      </c>
      <c r="AS937" s="728">
        <v>41458</v>
      </c>
      <c r="AT937" s="727">
        <v>1252.8800000000001</v>
      </c>
      <c r="AV937" s="728">
        <v>41450</v>
      </c>
      <c r="AW937" s="727">
        <v>89.76</v>
      </c>
      <c r="BL937" s="728"/>
      <c r="BM937" s="728"/>
      <c r="BN937" s="728"/>
      <c r="BO937" s="728"/>
      <c r="BP937" s="728"/>
      <c r="BS937" s="728"/>
      <c r="BV937" s="728"/>
      <c r="BY937" s="728"/>
      <c r="CB937" s="728"/>
      <c r="CE937" s="728"/>
      <c r="CH937" s="728"/>
      <c r="CK937" s="728"/>
      <c r="CO937" s="728"/>
      <c r="CV937" s="728"/>
      <c r="CY937" s="728"/>
      <c r="DB937" s="728"/>
      <c r="DE937" s="728"/>
      <c r="DH937" s="728"/>
      <c r="DK937" s="728"/>
      <c r="DN937" s="728"/>
      <c r="DQ937" s="728"/>
      <c r="DT937" s="728"/>
      <c r="DW937" s="728"/>
      <c r="DZ937" s="728"/>
      <c r="EC937" s="728"/>
      <c r="EF937" s="728"/>
      <c r="EI937" s="728"/>
    </row>
    <row r="938" spans="5:139">
      <c r="E938" s="728">
        <v>41452</v>
      </c>
      <c r="F938" s="727">
        <v>3.0030000000000001</v>
      </c>
      <c r="H938" s="728">
        <v>41452</v>
      </c>
      <c r="I938" s="727">
        <v>3.6480000000000001</v>
      </c>
      <c r="K938" s="728">
        <v>41456</v>
      </c>
      <c r="L938" s="727">
        <v>4.306</v>
      </c>
      <c r="O938" s="728">
        <v>41404</v>
      </c>
      <c r="P938" s="727">
        <v>2338.16</v>
      </c>
      <c r="R938" s="728">
        <v>41414</v>
      </c>
      <c r="S938" s="727">
        <v>15335.28</v>
      </c>
      <c r="U938" s="728">
        <v>41039</v>
      </c>
      <c r="V938" s="727">
        <v>6518</v>
      </c>
      <c r="X938" s="728">
        <v>41038</v>
      </c>
      <c r="Y938" s="727">
        <v>13771.82</v>
      </c>
      <c r="AA938" s="728">
        <v>41053</v>
      </c>
      <c r="AB938" s="727">
        <v>3038.25</v>
      </c>
      <c r="AD938" s="728">
        <v>40996</v>
      </c>
      <c r="AE938" s="727">
        <v>10182.57</v>
      </c>
      <c r="AS938" s="728">
        <v>41457</v>
      </c>
      <c r="AT938" s="727">
        <v>1243.43</v>
      </c>
      <c r="AV938" s="728">
        <v>41449</v>
      </c>
      <c r="AW938" s="727">
        <v>89.36</v>
      </c>
      <c r="BL938" s="728"/>
      <c r="BM938" s="728"/>
      <c r="BN938" s="728"/>
      <c r="BO938" s="728"/>
      <c r="BP938" s="728"/>
      <c r="BS938" s="728"/>
      <c r="BV938" s="728"/>
      <c r="BY938" s="728"/>
      <c r="CB938" s="728"/>
      <c r="CE938" s="728"/>
      <c r="CH938" s="728"/>
      <c r="CK938" s="728"/>
      <c r="CO938" s="728"/>
      <c r="CV938" s="728"/>
      <c r="CY938" s="728"/>
      <c r="DB938" s="728"/>
      <c r="DE938" s="728"/>
      <c r="DH938" s="728"/>
      <c r="DK938" s="728"/>
      <c r="DN938" s="728"/>
      <c r="DQ938" s="728"/>
      <c r="DT938" s="728"/>
      <c r="DW938" s="728"/>
      <c r="DZ938" s="728"/>
      <c r="EC938" s="728"/>
      <c r="EF938" s="728"/>
      <c r="EI938" s="728"/>
    </row>
    <row r="939" spans="5:139">
      <c r="E939" s="728">
        <v>41451</v>
      </c>
      <c r="F939" s="727">
        <v>3.0550000000000002</v>
      </c>
      <c r="H939" s="728">
        <v>41451</v>
      </c>
      <c r="I939" s="727">
        <v>3.7189999999999999</v>
      </c>
      <c r="K939" s="728">
        <v>41453</v>
      </c>
      <c r="L939" s="727">
        <v>4.3410000000000002</v>
      </c>
      <c r="O939" s="728">
        <v>41403</v>
      </c>
      <c r="P939" s="727">
        <v>2348.9499999999998</v>
      </c>
      <c r="R939" s="728">
        <v>41411</v>
      </c>
      <c r="S939" s="727">
        <v>15354.4</v>
      </c>
      <c r="U939" s="728">
        <v>41038</v>
      </c>
      <c r="V939" s="727">
        <v>6475.31</v>
      </c>
      <c r="X939" s="728">
        <v>41037</v>
      </c>
      <c r="Y939" s="727">
        <v>13936.7</v>
      </c>
      <c r="AA939" s="728">
        <v>41052</v>
      </c>
      <c r="AB939" s="727">
        <v>3003.27</v>
      </c>
      <c r="AD939" s="728">
        <v>40995</v>
      </c>
      <c r="AE939" s="727">
        <v>10255.15</v>
      </c>
      <c r="AS939" s="728">
        <v>41456</v>
      </c>
      <c r="AT939" s="727">
        <v>1252.52</v>
      </c>
      <c r="AV939" s="728">
        <v>41446</v>
      </c>
      <c r="AW939" s="727">
        <v>88.66</v>
      </c>
      <c r="BL939" s="728"/>
      <c r="BM939" s="728"/>
      <c r="BN939" s="728"/>
      <c r="BO939" s="728"/>
      <c r="BP939" s="728"/>
      <c r="BS939" s="728"/>
      <c r="BV939" s="728"/>
      <c r="BY939" s="728"/>
      <c r="CB939" s="728"/>
      <c r="CE939" s="728"/>
      <c r="CH939" s="728"/>
      <c r="CK939" s="728"/>
      <c r="CO939" s="728"/>
      <c r="CV939" s="728"/>
      <c r="CY939" s="728"/>
      <c r="DB939" s="728"/>
      <c r="DE939" s="728"/>
      <c r="DH939" s="728"/>
      <c r="DK939" s="728"/>
      <c r="DN939" s="728"/>
      <c r="DQ939" s="728"/>
      <c r="DT939" s="728"/>
      <c r="DW939" s="728"/>
      <c r="DZ939" s="728"/>
      <c r="EC939" s="728"/>
      <c r="EF939" s="728"/>
      <c r="EI939" s="728"/>
    </row>
    <row r="940" spans="5:139">
      <c r="E940" s="728">
        <v>41450</v>
      </c>
      <c r="F940" s="727">
        <v>3.1189999999999998</v>
      </c>
      <c r="H940" s="728">
        <v>41450</v>
      </c>
      <c r="I940" s="727">
        <v>3.83</v>
      </c>
      <c r="K940" s="728">
        <v>41452</v>
      </c>
      <c r="L940" s="727">
        <v>4.2409999999999997</v>
      </c>
      <c r="O940" s="728">
        <v>41402</v>
      </c>
      <c r="P940" s="727">
        <v>2367.91</v>
      </c>
      <c r="R940" s="728">
        <v>41410</v>
      </c>
      <c r="S940" s="727">
        <v>15233.22</v>
      </c>
      <c r="U940" s="728">
        <v>41037</v>
      </c>
      <c r="V940" s="727">
        <v>6444.74</v>
      </c>
      <c r="X940" s="728">
        <v>41036</v>
      </c>
      <c r="Y940" s="727">
        <v>14275.35</v>
      </c>
      <c r="AA940" s="728">
        <v>41051</v>
      </c>
      <c r="AB940" s="727">
        <v>3084.09</v>
      </c>
      <c r="AD940" s="728">
        <v>40994</v>
      </c>
      <c r="AE940" s="727">
        <v>10018.24</v>
      </c>
      <c r="AS940" s="728">
        <v>41453</v>
      </c>
      <c r="AT940" s="727">
        <v>1234.53</v>
      </c>
      <c r="AV940" s="728">
        <v>41445</v>
      </c>
      <c r="AW940" s="727">
        <v>89.46</v>
      </c>
      <c r="BL940" s="728"/>
      <c r="BM940" s="728"/>
      <c r="BN940" s="728"/>
      <c r="BO940" s="728"/>
      <c r="BP940" s="728"/>
      <c r="BS940" s="728"/>
      <c r="BV940" s="728"/>
      <c r="BY940" s="728"/>
      <c r="CB940" s="728"/>
      <c r="CE940" s="728"/>
      <c r="CH940" s="728"/>
      <c r="CK940" s="728"/>
      <c r="CO940" s="728"/>
      <c r="CV940" s="728"/>
      <c r="CY940" s="728"/>
      <c r="DB940" s="728"/>
      <c r="DE940" s="728"/>
      <c r="DH940" s="728"/>
      <c r="DK940" s="728"/>
      <c r="DN940" s="728"/>
      <c r="DQ940" s="728"/>
      <c r="DT940" s="728"/>
      <c r="DW940" s="728"/>
      <c r="DZ940" s="728"/>
      <c r="EC940" s="728"/>
      <c r="EF940" s="728"/>
      <c r="EI940" s="728"/>
    </row>
    <row r="941" spans="5:139">
      <c r="E941" s="728">
        <v>41449</v>
      </c>
      <c r="F941" s="727">
        <v>3.173</v>
      </c>
      <c r="H941" s="728">
        <v>41449</v>
      </c>
      <c r="I941" s="727">
        <v>4.0220000000000002</v>
      </c>
      <c r="K941" s="728">
        <v>41451</v>
      </c>
      <c r="L941" s="727">
        <v>4.3129999999999997</v>
      </c>
      <c r="O941" s="728">
        <v>41401</v>
      </c>
      <c r="P941" s="727">
        <v>2347.8200000000002</v>
      </c>
      <c r="R941" s="728">
        <v>41409</v>
      </c>
      <c r="S941" s="727">
        <v>15275.69</v>
      </c>
      <c r="U941" s="728">
        <v>41036</v>
      </c>
      <c r="V941" s="727">
        <v>6569.48</v>
      </c>
      <c r="X941" s="728">
        <v>41033</v>
      </c>
      <c r="Y941" s="727">
        <v>13918.57</v>
      </c>
      <c r="AA941" s="728">
        <v>41050</v>
      </c>
      <c r="AB941" s="727">
        <v>3027.15</v>
      </c>
      <c r="AD941" s="728">
        <v>40991</v>
      </c>
      <c r="AE941" s="727">
        <v>10011.469999999999</v>
      </c>
      <c r="AS941" s="728">
        <v>41452</v>
      </c>
      <c r="AT941" s="727">
        <v>1200.67</v>
      </c>
      <c r="AV941" s="728">
        <v>41444</v>
      </c>
      <c r="AW941" s="727">
        <v>91.98</v>
      </c>
      <c r="BL941" s="728"/>
      <c r="BM941" s="728"/>
      <c r="BN941" s="728"/>
      <c r="BO941" s="728"/>
      <c r="BP941" s="728"/>
      <c r="BS941" s="728"/>
      <c r="BV941" s="728"/>
      <c r="BY941" s="728"/>
      <c r="CB941" s="728"/>
      <c r="CE941" s="728"/>
      <c r="CH941" s="728"/>
      <c r="CK941" s="728"/>
      <c r="CO941" s="728"/>
      <c r="CV941" s="728"/>
      <c r="CY941" s="728"/>
      <c r="DB941" s="728"/>
      <c r="DE941" s="728"/>
      <c r="DH941" s="728"/>
      <c r="DK941" s="728"/>
      <c r="DN941" s="728"/>
      <c r="DQ941" s="728"/>
      <c r="DT941" s="728"/>
      <c r="DW941" s="728"/>
      <c r="DZ941" s="728"/>
      <c r="EC941" s="728"/>
      <c r="EF941" s="728"/>
      <c r="EI941" s="728"/>
    </row>
    <row r="942" spans="5:139">
      <c r="E942" s="728">
        <v>41446</v>
      </c>
      <c r="F942" s="727">
        <v>3.093</v>
      </c>
      <c r="H942" s="728">
        <v>41446</v>
      </c>
      <c r="I942" s="727">
        <v>3.8570000000000002</v>
      </c>
      <c r="K942" s="728">
        <v>41450</v>
      </c>
      <c r="L942" s="727">
        <v>4.4000000000000004</v>
      </c>
      <c r="O942" s="728">
        <v>41400</v>
      </c>
      <c r="P942" s="727">
        <v>2339.2199999999998</v>
      </c>
      <c r="R942" s="728">
        <v>41408</v>
      </c>
      <c r="S942" s="727">
        <v>15215.25</v>
      </c>
      <c r="U942" s="728">
        <v>41033</v>
      </c>
      <c r="V942" s="727">
        <v>6561.47</v>
      </c>
      <c r="X942" s="728">
        <v>41032</v>
      </c>
      <c r="Y942" s="727">
        <v>14118.13</v>
      </c>
      <c r="AA942" s="728">
        <v>41047</v>
      </c>
      <c r="AB942" s="727">
        <v>3008</v>
      </c>
      <c r="AD942" s="728">
        <v>40990</v>
      </c>
      <c r="AE942" s="727">
        <v>10127.08</v>
      </c>
      <c r="AS942" s="728">
        <v>41451</v>
      </c>
      <c r="AT942" s="727">
        <v>1226.5899999999999</v>
      </c>
      <c r="AV942" s="728">
        <v>41443</v>
      </c>
      <c r="AW942" s="727">
        <v>92.14</v>
      </c>
      <c r="BL942" s="728"/>
      <c r="BM942" s="728"/>
      <c r="BN942" s="728"/>
      <c r="BO942" s="728"/>
      <c r="BP942" s="728"/>
      <c r="BS942" s="728"/>
      <c r="BV942" s="728"/>
      <c r="BY942" s="728"/>
      <c r="CB942" s="728"/>
      <c r="CE942" s="728"/>
      <c r="CH942" s="728"/>
      <c r="CK942" s="728"/>
      <c r="CO942" s="728"/>
      <c r="CV942" s="728"/>
      <c r="CY942" s="728"/>
      <c r="DB942" s="728"/>
      <c r="DE942" s="728"/>
      <c r="DH942" s="728"/>
      <c r="DK942" s="728"/>
      <c r="DN942" s="728"/>
      <c r="DQ942" s="728"/>
      <c r="DT942" s="728"/>
      <c r="DW942" s="728"/>
      <c r="DZ942" s="728"/>
      <c r="EC942" s="728"/>
      <c r="EF942" s="728"/>
      <c r="EI942" s="728"/>
    </row>
    <row r="943" spans="5:139">
      <c r="E943" s="728">
        <v>41445</v>
      </c>
      <c r="F943" s="727">
        <v>3.0169999999999999</v>
      </c>
      <c r="H943" s="728">
        <v>41445</v>
      </c>
      <c r="I943" s="727">
        <v>3.7</v>
      </c>
      <c r="K943" s="728">
        <v>41449</v>
      </c>
      <c r="L943" s="727">
        <v>4.5579999999999998</v>
      </c>
      <c r="O943" s="728">
        <v>41396</v>
      </c>
      <c r="P943" s="727">
        <v>2305.9</v>
      </c>
      <c r="R943" s="728">
        <v>41407</v>
      </c>
      <c r="S943" s="727">
        <v>15091.68</v>
      </c>
      <c r="U943" s="728">
        <v>41032</v>
      </c>
      <c r="V943" s="727">
        <v>6694.44</v>
      </c>
      <c r="X943" s="728">
        <v>41031</v>
      </c>
      <c r="Y943" s="727">
        <v>14213.17</v>
      </c>
      <c r="AA943" s="728">
        <v>41046</v>
      </c>
      <c r="AB943" s="727">
        <v>3011.99</v>
      </c>
      <c r="AD943" s="728">
        <v>40989</v>
      </c>
      <c r="AE943" s="727">
        <v>10086.49</v>
      </c>
      <c r="AS943" s="728">
        <v>41450</v>
      </c>
      <c r="AT943" s="727">
        <v>1277.6500000000001</v>
      </c>
      <c r="AV943" s="728">
        <v>41442</v>
      </c>
      <c r="AW943" s="727">
        <v>92.15</v>
      </c>
      <c r="BL943" s="728"/>
      <c r="BM943" s="728"/>
      <c r="BN943" s="728"/>
      <c r="BO943" s="728"/>
      <c r="BP943" s="728"/>
      <c r="BS943" s="728"/>
      <c r="BV943" s="728"/>
      <c r="BY943" s="728"/>
      <c r="CB943" s="728"/>
      <c r="CE943" s="728"/>
      <c r="CH943" s="728"/>
      <c r="CK943" s="728"/>
      <c r="CO943" s="728"/>
      <c r="CV943" s="728"/>
      <c r="CY943" s="728"/>
      <c r="DB943" s="728"/>
      <c r="DE943" s="728"/>
      <c r="DH943" s="728"/>
      <c r="DK943" s="728"/>
      <c r="DN943" s="728"/>
      <c r="DQ943" s="728"/>
      <c r="DT943" s="728"/>
      <c r="DW943" s="728"/>
      <c r="DZ943" s="728"/>
      <c r="EC943" s="728"/>
      <c r="EF943" s="728"/>
      <c r="EI943" s="728"/>
    </row>
    <row r="944" spans="5:139">
      <c r="E944" s="728">
        <v>41444</v>
      </c>
      <c r="F944" s="727">
        <v>2.8040000000000003</v>
      </c>
      <c r="H944" s="728">
        <v>41444</v>
      </c>
      <c r="I944" s="727">
        <v>3.343</v>
      </c>
      <c r="K944" s="728">
        <v>41446</v>
      </c>
      <c r="L944" s="727">
        <v>4.4109999999999996</v>
      </c>
      <c r="O944" s="728">
        <v>41394</v>
      </c>
      <c r="P944" s="727">
        <v>2319.15</v>
      </c>
      <c r="R944" s="728">
        <v>41404</v>
      </c>
      <c r="S944" s="727">
        <v>15118.49</v>
      </c>
      <c r="U944" s="728">
        <v>41031</v>
      </c>
      <c r="V944" s="727">
        <v>6710.77</v>
      </c>
      <c r="X944" s="728">
        <v>41029</v>
      </c>
      <c r="Y944" s="727">
        <v>14592.34</v>
      </c>
      <c r="AA944" s="728">
        <v>41045</v>
      </c>
      <c r="AB944" s="727">
        <v>3048.67</v>
      </c>
      <c r="AD944" s="728">
        <v>40987</v>
      </c>
      <c r="AE944" s="727">
        <v>10141.99</v>
      </c>
      <c r="AS944" s="728">
        <v>41449</v>
      </c>
      <c r="AT944" s="727">
        <v>1282.3900000000001</v>
      </c>
      <c r="AV944" s="728">
        <v>41439</v>
      </c>
      <c r="AW944" s="727">
        <v>92.6</v>
      </c>
      <c r="BL944" s="728"/>
      <c r="BM944" s="728"/>
      <c r="BN944" s="728"/>
      <c r="BO944" s="728"/>
      <c r="BP944" s="728"/>
      <c r="BS944" s="728"/>
      <c r="BV944" s="728"/>
      <c r="BY944" s="728"/>
      <c r="CB944" s="728"/>
      <c r="CE944" s="728"/>
      <c r="CH944" s="728"/>
      <c r="CK944" s="728"/>
      <c r="CO944" s="728"/>
      <c r="CV944" s="728"/>
      <c r="CY944" s="728"/>
      <c r="DB944" s="728"/>
      <c r="DE944" s="728"/>
      <c r="DH944" s="728"/>
      <c r="DK944" s="728"/>
      <c r="DN944" s="728"/>
      <c r="DQ944" s="728"/>
      <c r="DT944" s="728"/>
      <c r="DW944" s="728"/>
      <c r="DZ944" s="728"/>
      <c r="EC944" s="728"/>
      <c r="EF944" s="728"/>
      <c r="EI944" s="728"/>
    </row>
    <row r="945" spans="5:139">
      <c r="E945" s="728">
        <v>41443</v>
      </c>
      <c r="F945" s="727">
        <v>2.8220000000000001</v>
      </c>
      <c r="H945" s="728">
        <v>41443</v>
      </c>
      <c r="I945" s="727">
        <v>3.367</v>
      </c>
      <c r="K945" s="728">
        <v>41445</v>
      </c>
      <c r="L945" s="727">
        <v>4.2629999999999999</v>
      </c>
      <c r="O945" s="728">
        <v>41393</v>
      </c>
      <c r="P945" s="727">
        <v>2303.1799999999998</v>
      </c>
      <c r="R945" s="728">
        <v>41403</v>
      </c>
      <c r="S945" s="727">
        <v>15082.62</v>
      </c>
      <c r="U945" s="728">
        <v>41029</v>
      </c>
      <c r="V945" s="727">
        <v>6761.19</v>
      </c>
      <c r="X945" s="728">
        <v>41026</v>
      </c>
      <c r="Y945" s="727">
        <v>14778.9</v>
      </c>
      <c r="AA945" s="728">
        <v>41044</v>
      </c>
      <c r="AB945" s="727">
        <v>3039.27</v>
      </c>
      <c r="AD945" s="728">
        <v>40984</v>
      </c>
      <c r="AE945" s="727">
        <v>10129.83</v>
      </c>
      <c r="AS945" s="728">
        <v>41446</v>
      </c>
      <c r="AT945" s="727">
        <v>1296.42</v>
      </c>
      <c r="AV945" s="728">
        <v>41057</v>
      </c>
      <c r="AW945" s="727">
        <v>93.21</v>
      </c>
      <c r="BL945" s="728"/>
      <c r="BM945" s="728"/>
      <c r="BN945" s="728"/>
      <c r="BO945" s="728"/>
      <c r="BP945" s="728"/>
      <c r="BS945" s="728"/>
      <c r="BV945" s="728"/>
      <c r="BY945" s="728"/>
      <c r="CB945" s="728"/>
      <c r="CE945" s="728"/>
      <c r="CH945" s="728"/>
      <c r="CK945" s="728"/>
      <c r="CO945" s="728"/>
      <c r="CV945" s="728"/>
      <c r="CY945" s="728"/>
      <c r="DB945" s="728"/>
      <c r="DE945" s="728"/>
      <c r="DH945" s="728"/>
      <c r="DK945" s="728"/>
      <c r="DN945" s="728"/>
      <c r="DQ945" s="728"/>
      <c r="DT945" s="728"/>
      <c r="DW945" s="728"/>
      <c r="DZ945" s="728"/>
      <c r="EC945" s="728"/>
      <c r="EF945" s="728"/>
      <c r="EI945" s="728"/>
    </row>
    <row r="946" spans="5:139">
      <c r="E946" s="728">
        <v>41442</v>
      </c>
      <c r="F946" s="727">
        <v>2.7709999999999999</v>
      </c>
      <c r="H946" s="728">
        <v>41442</v>
      </c>
      <c r="I946" s="727">
        <v>3.286</v>
      </c>
      <c r="K946" s="728">
        <v>41444</v>
      </c>
      <c r="L946" s="727">
        <v>3.859</v>
      </c>
      <c r="O946" s="728">
        <v>41390</v>
      </c>
      <c r="P946" s="727">
        <v>2294.06</v>
      </c>
      <c r="R946" s="728">
        <v>41402</v>
      </c>
      <c r="S946" s="727">
        <v>15105.12</v>
      </c>
      <c r="U946" s="728">
        <v>41026</v>
      </c>
      <c r="V946" s="727">
        <v>6801.32</v>
      </c>
      <c r="X946" s="728">
        <v>41025</v>
      </c>
      <c r="Y946" s="727">
        <v>14509.96</v>
      </c>
      <c r="AA946" s="728">
        <v>41043</v>
      </c>
      <c r="AB946" s="727">
        <v>3057.99</v>
      </c>
      <c r="AD946" s="728">
        <v>40983</v>
      </c>
      <c r="AE946" s="727">
        <v>10123.280000000001</v>
      </c>
      <c r="AS946" s="728">
        <v>41445</v>
      </c>
      <c r="AT946" s="727">
        <v>1284.97</v>
      </c>
      <c r="AV946" s="728">
        <v>41054</v>
      </c>
      <c r="AW946" s="727">
        <v>92.88</v>
      </c>
      <c r="BL946" s="728"/>
      <c r="BM946" s="728"/>
      <c r="BN946" s="728"/>
      <c r="BO946" s="728"/>
      <c r="BP946" s="728"/>
      <c r="BS946" s="728"/>
      <c r="BV946" s="728"/>
      <c r="BY946" s="728"/>
      <c r="CB946" s="728"/>
      <c r="CE946" s="728"/>
      <c r="CH946" s="728"/>
      <c r="CK946" s="728"/>
      <c r="CO946" s="728"/>
      <c r="CV946" s="728"/>
      <c r="CY946" s="728"/>
      <c r="DB946" s="728"/>
      <c r="DE946" s="728"/>
      <c r="DH946" s="728"/>
      <c r="DK946" s="728"/>
      <c r="DN946" s="728"/>
      <c r="DQ946" s="728"/>
      <c r="DT946" s="728"/>
      <c r="DW946" s="728"/>
      <c r="DZ946" s="728"/>
      <c r="EC946" s="728"/>
      <c r="EF946" s="728"/>
      <c r="EI946" s="728"/>
    </row>
    <row r="947" spans="5:139">
      <c r="E947" s="728">
        <v>41439</v>
      </c>
      <c r="F947" s="727">
        <v>2.7290000000000001</v>
      </c>
      <c r="H947" s="728">
        <v>41439</v>
      </c>
      <c r="I947" s="727">
        <v>3.2109999999999999</v>
      </c>
      <c r="K947" s="728">
        <v>41443</v>
      </c>
      <c r="L947" s="727">
        <v>3.867</v>
      </c>
      <c r="O947" s="728">
        <v>41389</v>
      </c>
      <c r="P947" s="727">
        <v>2288.09</v>
      </c>
      <c r="R947" s="728">
        <v>41401</v>
      </c>
      <c r="S947" s="727">
        <v>15056.2</v>
      </c>
      <c r="U947" s="728">
        <v>41025</v>
      </c>
      <c r="V947" s="727">
        <v>6739.9</v>
      </c>
      <c r="X947" s="728">
        <v>41024</v>
      </c>
      <c r="Y947" s="727">
        <v>14606.43</v>
      </c>
      <c r="AA947" s="728">
        <v>41040</v>
      </c>
      <c r="AB947" s="727">
        <v>3129.77</v>
      </c>
      <c r="AD947" s="728">
        <v>40982</v>
      </c>
      <c r="AE947" s="727">
        <v>10050.52</v>
      </c>
      <c r="AS947" s="728">
        <v>41444</v>
      </c>
      <c r="AT947" s="727">
        <v>1351.31</v>
      </c>
      <c r="AV947" s="728">
        <v>41053</v>
      </c>
      <c r="AW947" s="727">
        <v>92.43</v>
      </c>
      <c r="BL947" s="728"/>
      <c r="BM947" s="728"/>
      <c r="BN947" s="728"/>
      <c r="BO947" s="728"/>
      <c r="BP947" s="728"/>
      <c r="BS947" s="728"/>
      <c r="BV947" s="728"/>
      <c r="BY947" s="728"/>
      <c r="CB947" s="728"/>
      <c r="CE947" s="728"/>
      <c r="CH947" s="728"/>
      <c r="CK947" s="728"/>
      <c r="CO947" s="728"/>
      <c r="CV947" s="728"/>
      <c r="CY947" s="728"/>
      <c r="DB947" s="728"/>
      <c r="DE947" s="728"/>
      <c r="DH947" s="728"/>
      <c r="DK947" s="728"/>
      <c r="DN947" s="728"/>
      <c r="DQ947" s="728"/>
      <c r="DT947" s="728"/>
      <c r="DW947" s="728"/>
      <c r="DZ947" s="728"/>
      <c r="EC947" s="728"/>
      <c r="EF947" s="728"/>
      <c r="EI947" s="728"/>
    </row>
    <row r="948" spans="5:139">
      <c r="E948" s="728">
        <v>41438</v>
      </c>
      <c r="F948" s="727">
        <v>2.7589999999999999</v>
      </c>
      <c r="H948" s="728">
        <v>41438</v>
      </c>
      <c r="I948" s="727">
        <v>3.3650000000000002</v>
      </c>
      <c r="K948" s="728">
        <v>41442</v>
      </c>
      <c r="L948" s="727">
        <v>3.7519999999999998</v>
      </c>
      <c r="O948" s="728">
        <v>41388</v>
      </c>
      <c r="P948" s="727">
        <v>2286.71</v>
      </c>
      <c r="R948" s="728">
        <v>41400</v>
      </c>
      <c r="S948" s="727">
        <v>14968.89</v>
      </c>
      <c r="U948" s="728">
        <v>41024</v>
      </c>
      <c r="V948" s="727">
        <v>6704.5</v>
      </c>
      <c r="X948" s="728">
        <v>41023</v>
      </c>
      <c r="Y948" s="727">
        <v>14192.77</v>
      </c>
      <c r="AA948" s="728">
        <v>41039</v>
      </c>
      <c r="AB948" s="727">
        <v>3130.17</v>
      </c>
      <c r="AD948" s="728">
        <v>40981</v>
      </c>
      <c r="AE948" s="727">
        <v>9899.08</v>
      </c>
      <c r="AS948" s="728">
        <v>41443</v>
      </c>
      <c r="AT948" s="727">
        <v>1367.67</v>
      </c>
      <c r="AV948" s="728">
        <v>41052</v>
      </c>
      <c r="AW948" s="727">
        <v>91.99</v>
      </c>
      <c r="BL948" s="728"/>
      <c r="BM948" s="728"/>
      <c r="BN948" s="728"/>
      <c r="BO948" s="728"/>
      <c r="BP948" s="728"/>
      <c r="BS948" s="728"/>
      <c r="BV948" s="728"/>
      <c r="BY948" s="728"/>
      <c r="CB948" s="728"/>
      <c r="CE948" s="728"/>
      <c r="CH948" s="728"/>
      <c r="CK948" s="728"/>
      <c r="CO948" s="728"/>
      <c r="CV948" s="728"/>
      <c r="CY948" s="728"/>
      <c r="DB948" s="728"/>
      <c r="DE948" s="728"/>
      <c r="DH948" s="728"/>
      <c r="DK948" s="728"/>
      <c r="DN948" s="728"/>
      <c r="DQ948" s="728"/>
      <c r="DT948" s="728"/>
      <c r="DW948" s="728"/>
      <c r="DZ948" s="728"/>
      <c r="EC948" s="728"/>
      <c r="EF948" s="728"/>
      <c r="EI948" s="728"/>
    </row>
    <row r="949" spans="5:139">
      <c r="E949" s="728">
        <v>41437</v>
      </c>
      <c r="F949" s="727">
        <v>2.8170000000000002</v>
      </c>
      <c r="H949" s="728">
        <v>41437</v>
      </c>
      <c r="I949" s="727">
        <v>3.4489999999999998</v>
      </c>
      <c r="K949" s="728">
        <v>41439</v>
      </c>
      <c r="L949" s="727">
        <v>3.7189999999999999</v>
      </c>
      <c r="O949" s="728">
        <v>41387</v>
      </c>
      <c r="P949" s="727">
        <v>2273.4699999999998</v>
      </c>
      <c r="R949" s="728">
        <v>41397</v>
      </c>
      <c r="S949" s="727">
        <v>14973.96</v>
      </c>
      <c r="U949" s="728">
        <v>41023</v>
      </c>
      <c r="V949" s="727">
        <v>6590.41</v>
      </c>
      <c r="X949" s="728">
        <v>41022</v>
      </c>
      <c r="Y949" s="727">
        <v>13849.55</v>
      </c>
      <c r="AA949" s="728">
        <v>41038</v>
      </c>
      <c r="AB949" s="727">
        <v>3118.65</v>
      </c>
      <c r="AD949" s="728">
        <v>40980</v>
      </c>
      <c r="AE949" s="727">
        <v>9889.86</v>
      </c>
      <c r="AS949" s="728">
        <v>41442</v>
      </c>
      <c r="AT949" s="727">
        <v>1385.27</v>
      </c>
      <c r="AV949" s="728">
        <v>41051</v>
      </c>
      <c r="AW949" s="727">
        <v>92.91</v>
      </c>
      <c r="BL949" s="728"/>
      <c r="BM949" s="728"/>
      <c r="BN949" s="728"/>
      <c r="BO949" s="728"/>
      <c r="BP949" s="728"/>
      <c r="BS949" s="728"/>
      <c r="BV949" s="728"/>
      <c r="BY949" s="728"/>
      <c r="CB949" s="728"/>
      <c r="CE949" s="728"/>
      <c r="CH949" s="728"/>
      <c r="CK949" s="728"/>
      <c r="CO949" s="728"/>
      <c r="CV949" s="728"/>
      <c r="CY949" s="728"/>
      <c r="DB949" s="728"/>
      <c r="DE949" s="728"/>
      <c r="DH949" s="728"/>
      <c r="DK949" s="728"/>
      <c r="DN949" s="728"/>
      <c r="DQ949" s="728"/>
      <c r="DT949" s="728"/>
      <c r="DW949" s="728"/>
      <c r="DZ949" s="728"/>
      <c r="EC949" s="728"/>
      <c r="EF949" s="728"/>
      <c r="EI949" s="728"/>
    </row>
    <row r="950" spans="5:139">
      <c r="E950" s="728">
        <v>41436</v>
      </c>
      <c r="F950" s="727">
        <v>2.9379999999999997</v>
      </c>
      <c r="H950" s="728">
        <v>41436</v>
      </c>
      <c r="I950" s="727">
        <v>3.4809999999999999</v>
      </c>
      <c r="K950" s="728">
        <v>41438</v>
      </c>
      <c r="L950" s="727">
        <v>3.843</v>
      </c>
      <c r="O950" s="728">
        <v>41386</v>
      </c>
      <c r="P950" s="727">
        <v>2278.0700000000002</v>
      </c>
      <c r="R950" s="728">
        <v>41396</v>
      </c>
      <c r="S950" s="727">
        <v>14831.58</v>
      </c>
      <c r="U950" s="728">
        <v>41022</v>
      </c>
      <c r="V950" s="727">
        <v>6523</v>
      </c>
      <c r="X950" s="728">
        <v>41019</v>
      </c>
      <c r="Y950" s="727">
        <v>14401.78</v>
      </c>
      <c r="AA950" s="728">
        <v>41037</v>
      </c>
      <c r="AB950" s="727">
        <v>3124.8</v>
      </c>
      <c r="AD950" s="728">
        <v>40977</v>
      </c>
      <c r="AE950" s="727">
        <v>9929.74</v>
      </c>
      <c r="AS950" s="728">
        <v>41439</v>
      </c>
      <c r="AT950" s="727">
        <v>1390.67</v>
      </c>
      <c r="AV950" s="728">
        <v>41050</v>
      </c>
      <c r="AW950" s="727">
        <v>92.88</v>
      </c>
      <c r="BL950" s="728"/>
      <c r="BM950" s="728"/>
      <c r="BN950" s="728"/>
      <c r="BO950" s="728"/>
      <c r="BP950" s="728"/>
      <c r="BS950" s="728"/>
      <c r="BV950" s="728"/>
      <c r="BY950" s="728"/>
      <c r="CB950" s="728"/>
      <c r="CE950" s="728"/>
      <c r="CH950" s="728"/>
      <c r="CK950" s="728"/>
      <c r="CO950" s="728"/>
      <c r="CV950" s="728"/>
      <c r="CY950" s="728"/>
      <c r="DB950" s="728"/>
      <c r="DE950" s="728"/>
      <c r="DH950" s="728"/>
      <c r="DK950" s="728"/>
      <c r="DN950" s="728"/>
      <c r="DQ950" s="728"/>
      <c r="DT950" s="728"/>
      <c r="DW950" s="728"/>
      <c r="DZ950" s="728"/>
      <c r="EC950" s="728"/>
      <c r="EF950" s="728"/>
      <c r="EI950" s="728"/>
    </row>
    <row r="951" spans="5:139">
      <c r="E951" s="728">
        <v>41435</v>
      </c>
      <c r="F951" s="727">
        <v>2.9130000000000003</v>
      </c>
      <c r="H951" s="728">
        <v>41435</v>
      </c>
      <c r="I951" s="727">
        <v>3.4220000000000002</v>
      </c>
      <c r="K951" s="728">
        <v>41437</v>
      </c>
      <c r="L951" s="727">
        <v>3.9</v>
      </c>
      <c r="O951" s="728">
        <v>41383</v>
      </c>
      <c r="P951" s="727">
        <v>2277.71</v>
      </c>
      <c r="R951" s="728">
        <v>41395</v>
      </c>
      <c r="S951" s="727">
        <v>14700.95</v>
      </c>
      <c r="U951" s="728">
        <v>41019</v>
      </c>
      <c r="V951" s="727">
        <v>6750.12</v>
      </c>
      <c r="X951" s="728">
        <v>41018</v>
      </c>
      <c r="Y951" s="727">
        <v>14287.27</v>
      </c>
      <c r="AA951" s="728">
        <v>41036</v>
      </c>
      <c r="AB951" s="727">
        <v>3214.22</v>
      </c>
      <c r="AD951" s="728">
        <v>40976</v>
      </c>
      <c r="AE951" s="727">
        <v>9768.9599999999991</v>
      </c>
      <c r="AS951" s="728">
        <v>41438</v>
      </c>
      <c r="AT951" s="727">
        <v>1386.15</v>
      </c>
      <c r="AV951" s="728">
        <v>41047</v>
      </c>
      <c r="AW951" s="727">
        <v>92.23</v>
      </c>
      <c r="BL951" s="728"/>
      <c r="BM951" s="728"/>
      <c r="BN951" s="728"/>
      <c r="BO951" s="728"/>
      <c r="BP951" s="728"/>
      <c r="BS951" s="728"/>
      <c r="BV951" s="728"/>
      <c r="BY951" s="728"/>
      <c r="CB951" s="728"/>
      <c r="CE951" s="728"/>
      <c r="CH951" s="728"/>
      <c r="CK951" s="728"/>
      <c r="CO951" s="728"/>
      <c r="CV951" s="728"/>
      <c r="CY951" s="728"/>
      <c r="DB951" s="728"/>
      <c r="DE951" s="728"/>
      <c r="DH951" s="728"/>
      <c r="DK951" s="728"/>
      <c r="DN951" s="728"/>
      <c r="DQ951" s="728"/>
      <c r="DT951" s="728"/>
      <c r="DW951" s="728"/>
      <c r="DZ951" s="728"/>
      <c r="EC951" s="728"/>
      <c r="EF951" s="728"/>
      <c r="EI951" s="728"/>
    </row>
    <row r="952" spans="5:139">
      <c r="E952" s="728">
        <v>41432</v>
      </c>
      <c r="F952" s="727">
        <v>2.871</v>
      </c>
      <c r="H952" s="728">
        <v>41432</v>
      </c>
      <c r="I952" s="727">
        <v>3.2690000000000001</v>
      </c>
      <c r="K952" s="728">
        <v>41436</v>
      </c>
      <c r="L952" s="727">
        <v>3.9729999999999999</v>
      </c>
      <c r="O952" s="728">
        <v>41382</v>
      </c>
      <c r="P952" s="727">
        <v>2269.2199999999998</v>
      </c>
      <c r="R952" s="728">
        <v>41394</v>
      </c>
      <c r="S952" s="727">
        <v>14839.8</v>
      </c>
      <c r="U952" s="728">
        <v>41018</v>
      </c>
      <c r="V952" s="727">
        <v>6671.22</v>
      </c>
      <c r="X952" s="728">
        <v>41017</v>
      </c>
      <c r="Y952" s="727">
        <v>14580.15</v>
      </c>
      <c r="AA952" s="728">
        <v>41033</v>
      </c>
      <c r="AB952" s="727">
        <v>3161.97</v>
      </c>
      <c r="AD952" s="728">
        <v>40975</v>
      </c>
      <c r="AE952" s="727">
        <v>9576.06</v>
      </c>
      <c r="AS952" s="728">
        <v>41437</v>
      </c>
      <c r="AT952" s="727">
        <v>1389.02</v>
      </c>
      <c r="AV952" s="728">
        <v>41046</v>
      </c>
      <c r="AW952" s="727">
        <v>92.96</v>
      </c>
      <c r="BL952" s="728"/>
      <c r="BM952" s="728"/>
      <c r="BN952" s="728"/>
      <c r="BO952" s="728"/>
      <c r="BP952" s="728"/>
      <c r="BS952" s="728"/>
      <c r="BV952" s="728"/>
      <c r="BY952" s="728"/>
      <c r="CB952" s="728"/>
      <c r="CE952" s="728"/>
      <c r="CH952" s="728"/>
      <c r="CK952" s="728"/>
      <c r="CO952" s="728"/>
      <c r="CV952" s="728"/>
      <c r="CY952" s="728"/>
      <c r="DB952" s="728"/>
      <c r="DE952" s="728"/>
      <c r="DH952" s="728"/>
      <c r="DK952" s="728"/>
      <c r="DN952" s="728"/>
      <c r="DQ952" s="728"/>
      <c r="DT952" s="728"/>
      <c r="DW952" s="728"/>
      <c r="DZ952" s="728"/>
      <c r="EC952" s="728"/>
      <c r="EF952" s="728"/>
      <c r="EI952" s="728"/>
    </row>
    <row r="953" spans="5:139">
      <c r="E953" s="728">
        <v>41431</v>
      </c>
      <c r="F953" s="727">
        <v>2.8980000000000001</v>
      </c>
      <c r="H953" s="728">
        <v>41431</v>
      </c>
      <c r="I953" s="727">
        <v>3.32</v>
      </c>
      <c r="K953" s="728">
        <v>41435</v>
      </c>
      <c r="L953" s="727">
        <v>3.915</v>
      </c>
      <c r="O953" s="728">
        <v>41381</v>
      </c>
      <c r="P953" s="727">
        <v>2304.59</v>
      </c>
      <c r="R953" s="728">
        <v>41393</v>
      </c>
      <c r="S953" s="727">
        <v>14818.75</v>
      </c>
      <c r="U953" s="728">
        <v>41017</v>
      </c>
      <c r="V953" s="727">
        <v>6732.03</v>
      </c>
      <c r="X953" s="728">
        <v>41016</v>
      </c>
      <c r="Y953" s="727">
        <v>14942.05</v>
      </c>
      <c r="AA953" s="728">
        <v>41032</v>
      </c>
      <c r="AB953" s="727">
        <v>3223.36</v>
      </c>
      <c r="AD953" s="728">
        <v>40974</v>
      </c>
      <c r="AE953" s="727">
        <v>9637.6299999999992</v>
      </c>
      <c r="AS953" s="728">
        <v>41436</v>
      </c>
      <c r="AT953" s="727">
        <v>1378.33</v>
      </c>
      <c r="AV953" s="728">
        <v>41045</v>
      </c>
      <c r="AW953" s="727">
        <v>93.98</v>
      </c>
      <c r="BL953" s="728"/>
      <c r="BM953" s="728"/>
      <c r="BN953" s="728"/>
      <c r="BO953" s="728"/>
      <c r="BP953" s="728"/>
      <c r="BS953" s="728"/>
      <c r="BV953" s="728"/>
      <c r="BY953" s="728"/>
      <c r="CB953" s="728"/>
      <c r="CE953" s="728"/>
      <c r="CH953" s="728"/>
      <c r="CK953" s="728"/>
      <c r="CO953" s="728"/>
      <c r="CV953" s="728"/>
      <c r="CY953" s="728"/>
      <c r="DB953" s="728"/>
      <c r="DE953" s="728"/>
      <c r="DH953" s="728"/>
      <c r="DK953" s="728"/>
      <c r="DN953" s="728"/>
      <c r="DQ953" s="728"/>
      <c r="DT953" s="728"/>
      <c r="DW953" s="728"/>
      <c r="DZ953" s="728"/>
      <c r="EC953" s="728"/>
      <c r="EF953" s="728"/>
      <c r="EI953" s="728"/>
    </row>
    <row r="954" spans="5:139">
      <c r="E954" s="728">
        <v>41430</v>
      </c>
      <c r="F954" s="727">
        <v>2.7199999999999998</v>
      </c>
      <c r="H954" s="728">
        <v>41430</v>
      </c>
      <c r="I954" s="727">
        <v>3.11</v>
      </c>
      <c r="K954" s="728">
        <v>41432</v>
      </c>
      <c r="L954" s="727">
        <v>3.734</v>
      </c>
      <c r="O954" s="728">
        <v>41379</v>
      </c>
      <c r="P954" s="727">
        <v>2350.08</v>
      </c>
      <c r="R954" s="728">
        <v>41390</v>
      </c>
      <c r="S954" s="727">
        <v>14712.55</v>
      </c>
      <c r="U954" s="728">
        <v>41016</v>
      </c>
      <c r="V954" s="727">
        <v>6801</v>
      </c>
      <c r="X954" s="728">
        <v>41015</v>
      </c>
      <c r="Y954" s="727">
        <v>14411.24</v>
      </c>
      <c r="AA954" s="728">
        <v>41031</v>
      </c>
      <c r="AB954" s="727">
        <v>3226.33</v>
      </c>
      <c r="AD954" s="728">
        <v>40973</v>
      </c>
      <c r="AE954" s="727">
        <v>9698.59</v>
      </c>
      <c r="AS954" s="728">
        <v>41435</v>
      </c>
      <c r="AT954" s="727">
        <v>1386.5</v>
      </c>
      <c r="AV954" s="728">
        <v>41044</v>
      </c>
      <c r="AW954" s="727">
        <v>93.22</v>
      </c>
      <c r="BL954" s="728"/>
      <c r="BM954" s="728"/>
      <c r="BN954" s="728"/>
      <c r="BO954" s="728"/>
      <c r="BP954" s="728"/>
      <c r="BS954" s="728"/>
      <c r="BV954" s="728"/>
      <c r="BY954" s="728"/>
      <c r="CB954" s="728"/>
      <c r="CE954" s="728"/>
      <c r="CH954" s="728"/>
      <c r="CK954" s="728"/>
      <c r="CO954" s="728"/>
      <c r="CV954" s="728"/>
      <c r="CY954" s="728"/>
      <c r="DB954" s="728"/>
      <c r="DE954" s="728"/>
      <c r="DH954" s="728"/>
      <c r="DK954" s="728"/>
      <c r="DN954" s="728"/>
      <c r="DQ954" s="728"/>
      <c r="DT954" s="728"/>
      <c r="DW954" s="728"/>
      <c r="DZ954" s="728"/>
      <c r="EC954" s="728"/>
      <c r="EF954" s="728"/>
      <c r="EI954" s="728"/>
    </row>
    <row r="955" spans="5:139">
      <c r="E955" s="728">
        <v>41429</v>
      </c>
      <c r="F955" s="727">
        <v>2.6680000000000001</v>
      </c>
      <c r="H955" s="728">
        <v>41429</v>
      </c>
      <c r="I955" s="727">
        <v>2.9889999999999999</v>
      </c>
      <c r="K955" s="728">
        <v>41431</v>
      </c>
      <c r="L955" s="727">
        <v>3.718</v>
      </c>
      <c r="O955" s="728">
        <v>41376</v>
      </c>
      <c r="P955" s="727">
        <v>2397.08</v>
      </c>
      <c r="R955" s="728">
        <v>41389</v>
      </c>
      <c r="S955" s="727">
        <v>14700.8</v>
      </c>
      <c r="U955" s="728">
        <v>41015</v>
      </c>
      <c r="V955" s="727">
        <v>6625.19</v>
      </c>
      <c r="X955" s="728">
        <v>41012</v>
      </c>
      <c r="Y955" s="727">
        <v>14359.5</v>
      </c>
      <c r="AA955" s="728">
        <v>41029</v>
      </c>
      <c r="AB955" s="727">
        <v>3212.8</v>
      </c>
      <c r="AD955" s="728">
        <v>40970</v>
      </c>
      <c r="AE955" s="727">
        <v>9777.0300000000007</v>
      </c>
      <c r="AS955" s="728">
        <v>41432</v>
      </c>
      <c r="AT955" s="727">
        <v>1382.97</v>
      </c>
      <c r="AV955" s="728">
        <v>41043</v>
      </c>
      <c r="AW955" s="727">
        <v>93.79</v>
      </c>
      <c r="BL955" s="728"/>
      <c r="BM955" s="728"/>
      <c r="BN955" s="728"/>
      <c r="BO955" s="728"/>
      <c r="BP955" s="728"/>
      <c r="BS955" s="728"/>
      <c r="BV955" s="728"/>
      <c r="BY955" s="728"/>
      <c r="CB955" s="728"/>
      <c r="CE955" s="728"/>
      <c r="CH955" s="728"/>
      <c r="CK955" s="728"/>
      <c r="CO955" s="728"/>
      <c r="CV955" s="728"/>
      <c r="CY955" s="728"/>
      <c r="DB955" s="728"/>
      <c r="DE955" s="728"/>
      <c r="DH955" s="728"/>
      <c r="DK955" s="728"/>
      <c r="DN955" s="728"/>
      <c r="DQ955" s="728"/>
      <c r="DT955" s="728"/>
      <c r="DW955" s="728"/>
      <c r="DZ955" s="728"/>
      <c r="EC955" s="728"/>
      <c r="EF955" s="728"/>
      <c r="EI955" s="728"/>
    </row>
    <row r="956" spans="5:139">
      <c r="E956" s="728">
        <v>41428</v>
      </c>
      <c r="F956" s="727">
        <v>2.665</v>
      </c>
      <c r="H956" s="728">
        <v>41428</v>
      </c>
      <c r="I956" s="727">
        <v>3.048</v>
      </c>
      <c r="K956" s="728">
        <v>41430</v>
      </c>
      <c r="L956" s="727">
        <v>3.593</v>
      </c>
      <c r="O956" s="728">
        <v>41375</v>
      </c>
      <c r="P956" s="727">
        <v>2409.02</v>
      </c>
      <c r="R956" s="728">
        <v>41388</v>
      </c>
      <c r="S956" s="727">
        <v>14676.3</v>
      </c>
      <c r="U956" s="728">
        <v>41012</v>
      </c>
      <c r="V956" s="727">
        <v>6583.9</v>
      </c>
      <c r="X956" s="728">
        <v>41011</v>
      </c>
      <c r="Y956" s="727">
        <v>14869.91</v>
      </c>
      <c r="AA956" s="728">
        <v>41026</v>
      </c>
      <c r="AB956" s="727">
        <v>3266.27</v>
      </c>
      <c r="AD956" s="728">
        <v>40969</v>
      </c>
      <c r="AE956" s="727">
        <v>9707.3700000000008</v>
      </c>
      <c r="AS956" s="728">
        <v>41431</v>
      </c>
      <c r="AT956" s="727">
        <v>1413.97</v>
      </c>
      <c r="AV956" s="728">
        <v>41040</v>
      </c>
      <c r="AW956" s="727">
        <v>93.97</v>
      </c>
      <c r="BL956" s="728"/>
      <c r="BM956" s="728"/>
      <c r="BN956" s="728"/>
      <c r="BO956" s="728"/>
      <c r="BP956" s="728"/>
      <c r="BS956" s="728"/>
      <c r="BV956" s="728"/>
      <c r="BY956" s="728"/>
      <c r="CB956" s="728"/>
      <c r="CE956" s="728"/>
      <c r="CH956" s="728"/>
      <c r="CK956" s="728"/>
      <c r="CO956" s="728"/>
      <c r="CV956" s="728"/>
      <c r="CY956" s="728"/>
      <c r="DB956" s="728"/>
      <c r="DE956" s="728"/>
      <c r="DH956" s="728"/>
      <c r="DK956" s="728"/>
      <c r="DN956" s="728"/>
      <c r="DQ956" s="728"/>
      <c r="DT956" s="728"/>
      <c r="DW956" s="728"/>
      <c r="DZ956" s="728"/>
      <c r="EC956" s="728"/>
      <c r="EF956" s="728"/>
      <c r="EI956" s="728"/>
    </row>
    <row r="957" spans="5:139">
      <c r="E957" s="728">
        <v>41425</v>
      </c>
      <c r="F957" s="727">
        <v>2.7170000000000001</v>
      </c>
      <c r="H957" s="728">
        <v>41425</v>
      </c>
      <c r="I957" s="727">
        <v>3.1120000000000001</v>
      </c>
      <c r="K957" s="728">
        <v>41429</v>
      </c>
      <c r="L957" s="727">
        <v>3.4809999999999999</v>
      </c>
      <c r="O957" s="728">
        <v>41374</v>
      </c>
      <c r="P957" s="727">
        <v>2370.5100000000002</v>
      </c>
      <c r="R957" s="728">
        <v>41387</v>
      </c>
      <c r="S957" s="727">
        <v>14719.46</v>
      </c>
      <c r="U957" s="728">
        <v>41011</v>
      </c>
      <c r="V957" s="727">
        <v>6743.24</v>
      </c>
      <c r="X957" s="728">
        <v>41010</v>
      </c>
      <c r="Y957" s="727">
        <v>14689.84</v>
      </c>
      <c r="AA957" s="728">
        <v>41025</v>
      </c>
      <c r="AB957" s="727">
        <v>3229.32</v>
      </c>
      <c r="AD957" s="728">
        <v>40968</v>
      </c>
      <c r="AE957" s="727">
        <v>9723.24</v>
      </c>
      <c r="AS957" s="728">
        <v>41430</v>
      </c>
      <c r="AT957" s="727">
        <v>1403.43</v>
      </c>
      <c r="AV957" s="728">
        <v>41039</v>
      </c>
      <c r="AW957" s="727">
        <v>93.99</v>
      </c>
      <c r="BL957" s="728"/>
      <c r="BM957" s="728"/>
      <c r="BN957" s="728"/>
      <c r="BO957" s="728"/>
      <c r="BP957" s="728"/>
      <c r="BS957" s="728"/>
      <c r="BV957" s="728"/>
      <c r="BY957" s="728"/>
      <c r="CB957" s="728"/>
      <c r="CE957" s="728"/>
      <c r="CH957" s="728"/>
      <c r="CK957" s="728"/>
      <c r="CO957" s="728"/>
      <c r="CV957" s="728"/>
      <c r="CY957" s="728"/>
      <c r="DB957" s="728"/>
      <c r="DE957" s="728"/>
      <c r="DH957" s="728"/>
      <c r="DK957" s="728"/>
      <c r="DN957" s="728"/>
      <c r="DQ957" s="728"/>
      <c r="DT957" s="728"/>
      <c r="DW957" s="728"/>
      <c r="DZ957" s="728"/>
      <c r="EC957" s="728"/>
      <c r="EF957" s="728"/>
      <c r="EI957" s="728"/>
    </row>
    <row r="958" spans="5:139">
      <c r="E958" s="728">
        <v>41424</v>
      </c>
      <c r="F958" s="727">
        <v>2.617</v>
      </c>
      <c r="H958" s="728">
        <v>41424</v>
      </c>
      <c r="I958" s="727">
        <v>3.0129999999999999</v>
      </c>
      <c r="K958" s="728">
        <v>41428</v>
      </c>
      <c r="L958" s="727">
        <v>3.508</v>
      </c>
      <c r="O958" s="728">
        <v>41373</v>
      </c>
      <c r="P958" s="727">
        <v>2347.1</v>
      </c>
      <c r="R958" s="728">
        <v>41386</v>
      </c>
      <c r="S958" s="727">
        <v>14567.17</v>
      </c>
      <c r="U958" s="728">
        <v>41010</v>
      </c>
      <c r="V958" s="727">
        <v>6674.73</v>
      </c>
      <c r="X958" s="728">
        <v>41009</v>
      </c>
      <c r="Y958" s="727">
        <v>14458.88</v>
      </c>
      <c r="AA958" s="728">
        <v>41024</v>
      </c>
      <c r="AB958" s="727">
        <v>3233.46</v>
      </c>
      <c r="AD958" s="728">
        <v>40967</v>
      </c>
      <c r="AE958" s="727">
        <v>9722.52</v>
      </c>
      <c r="AS958" s="728">
        <v>41429</v>
      </c>
      <c r="AT958" s="727">
        <v>1399.56</v>
      </c>
      <c r="AV958" s="728">
        <v>41038</v>
      </c>
      <c r="AW958" s="727">
        <v>93.97</v>
      </c>
      <c r="BL958" s="728"/>
      <c r="BM958" s="728"/>
      <c r="BN958" s="728"/>
      <c r="BO958" s="728"/>
      <c r="BP958" s="728"/>
      <c r="BS958" s="728"/>
      <c r="BV958" s="728"/>
      <c r="BY958" s="728"/>
      <c r="CB958" s="728"/>
      <c r="CE958" s="728"/>
      <c r="CH958" s="728"/>
      <c r="CK958" s="728"/>
      <c r="CO958" s="728"/>
      <c r="CV958" s="728"/>
      <c r="CY958" s="728"/>
      <c r="DB958" s="728"/>
      <c r="DE958" s="728"/>
      <c r="DH958" s="728"/>
      <c r="DK958" s="728"/>
      <c r="DN958" s="728"/>
      <c r="DQ958" s="728"/>
      <c r="DT958" s="728"/>
      <c r="DW958" s="728"/>
      <c r="DZ958" s="728"/>
      <c r="EC958" s="728"/>
      <c r="EF958" s="728"/>
      <c r="EI958" s="728"/>
    </row>
    <row r="959" spans="5:139">
      <c r="E959" s="728">
        <v>41423</v>
      </c>
      <c r="F959" s="727">
        <v>2.6019999999999999</v>
      </c>
      <c r="H959" s="728">
        <v>41423</v>
      </c>
      <c r="I959" s="727">
        <v>3.0070000000000001</v>
      </c>
      <c r="K959" s="728">
        <v>41425</v>
      </c>
      <c r="L959" s="727">
        <v>3.5779999999999998</v>
      </c>
      <c r="O959" s="728">
        <v>41372</v>
      </c>
      <c r="P959" s="727">
        <v>2344.7199999999998</v>
      </c>
      <c r="R959" s="728">
        <v>41383</v>
      </c>
      <c r="S959" s="727">
        <v>14547.51</v>
      </c>
      <c r="U959" s="728">
        <v>41009</v>
      </c>
      <c r="V959" s="727">
        <v>6606.43</v>
      </c>
      <c r="X959" s="728">
        <v>41004</v>
      </c>
      <c r="Y959" s="727">
        <v>15216.02</v>
      </c>
      <c r="AA959" s="728">
        <v>41023</v>
      </c>
      <c r="AB959" s="727">
        <v>3169.32</v>
      </c>
      <c r="AD959" s="728">
        <v>40966</v>
      </c>
      <c r="AE959" s="727">
        <v>9633.93</v>
      </c>
      <c r="AS959" s="728">
        <v>41428</v>
      </c>
      <c r="AT959" s="727">
        <v>1411.35</v>
      </c>
      <c r="AV959" s="728">
        <v>41037</v>
      </c>
      <c r="AW959" s="727">
        <v>93.93</v>
      </c>
      <c r="BL959" s="728"/>
      <c r="BM959" s="728"/>
      <c r="BN959" s="728"/>
      <c r="BO959" s="728"/>
      <c r="BP959" s="728"/>
      <c r="BS959" s="728"/>
      <c r="BV959" s="728"/>
      <c r="BY959" s="728"/>
      <c r="CB959" s="728"/>
      <c r="CE959" s="728"/>
      <c r="CH959" s="728"/>
      <c r="CK959" s="728"/>
      <c r="CO959" s="728"/>
      <c r="CV959" s="728"/>
      <c r="CY959" s="728"/>
      <c r="DB959" s="728"/>
      <c r="DE959" s="728"/>
      <c r="DH959" s="728"/>
      <c r="DK959" s="728"/>
      <c r="DN959" s="728"/>
      <c r="DQ959" s="728"/>
      <c r="DT959" s="728"/>
      <c r="DW959" s="728"/>
      <c r="DZ959" s="728"/>
      <c r="EC959" s="728"/>
      <c r="EF959" s="728"/>
      <c r="EI959" s="728"/>
    </row>
    <row r="960" spans="5:139">
      <c r="E960" s="728">
        <v>41422</v>
      </c>
      <c r="F960" s="727">
        <v>2.577</v>
      </c>
      <c r="H960" s="728">
        <v>41422</v>
      </c>
      <c r="I960" s="727">
        <v>2.9180000000000001</v>
      </c>
      <c r="K960" s="728">
        <v>41424</v>
      </c>
      <c r="L960" s="727">
        <v>3.5190000000000001</v>
      </c>
      <c r="O960" s="728">
        <v>41369</v>
      </c>
      <c r="P960" s="727">
        <v>2346.37</v>
      </c>
      <c r="R960" s="728">
        <v>41382</v>
      </c>
      <c r="S960" s="727">
        <v>14537.14</v>
      </c>
      <c r="U960" s="728">
        <v>41004</v>
      </c>
      <c r="V960" s="727">
        <v>6775.26</v>
      </c>
      <c r="X960" s="728">
        <v>41003</v>
      </c>
      <c r="Y960" s="727">
        <v>15245.92</v>
      </c>
      <c r="AA960" s="728">
        <v>41022</v>
      </c>
      <c r="AB960" s="727">
        <v>3098.37</v>
      </c>
      <c r="AD960" s="728">
        <v>40963</v>
      </c>
      <c r="AE960" s="727">
        <v>9647.3799999999992</v>
      </c>
      <c r="AS960" s="728">
        <v>41425</v>
      </c>
      <c r="AT960" s="727">
        <v>1387.8</v>
      </c>
      <c r="AV960" s="728">
        <v>41036</v>
      </c>
      <c r="AW960" s="727">
        <v>94.02</v>
      </c>
      <c r="BL960" s="728"/>
      <c r="BM960" s="728"/>
      <c r="BN960" s="728"/>
      <c r="BO960" s="728"/>
      <c r="BP960" s="728"/>
      <c r="BS960" s="728"/>
      <c r="BV960" s="728"/>
      <c r="BY960" s="728"/>
      <c r="CB960" s="728"/>
      <c r="CE960" s="728"/>
      <c r="CH960" s="728"/>
      <c r="CK960" s="728"/>
      <c r="CO960" s="728"/>
      <c r="CV960" s="728"/>
      <c r="CY960" s="728"/>
      <c r="DB960" s="728"/>
      <c r="DE960" s="728"/>
      <c r="DH960" s="728"/>
      <c r="DK960" s="728"/>
      <c r="DN960" s="728"/>
      <c r="DQ960" s="728"/>
      <c r="DT960" s="728"/>
      <c r="DW960" s="728"/>
      <c r="DZ960" s="728"/>
      <c r="EC960" s="728"/>
      <c r="EF960" s="728"/>
      <c r="EI960" s="728"/>
    </row>
    <row r="961" spans="5:139">
      <c r="E961" s="728">
        <v>41421</v>
      </c>
      <c r="F961" s="727">
        <v>2.58</v>
      </c>
      <c r="H961" s="728">
        <v>41421</v>
      </c>
      <c r="I961" s="727">
        <v>2.8929999999999998</v>
      </c>
      <c r="K961" s="728">
        <v>41423</v>
      </c>
      <c r="L961" s="727">
        <v>3.5190000000000001</v>
      </c>
      <c r="O961" s="728">
        <v>41368</v>
      </c>
      <c r="P961" s="727">
        <v>2342.64</v>
      </c>
      <c r="R961" s="728">
        <v>41381</v>
      </c>
      <c r="S961" s="727">
        <v>14618.59</v>
      </c>
      <c r="U961" s="728">
        <v>41003</v>
      </c>
      <c r="V961" s="727">
        <v>6784.06</v>
      </c>
      <c r="X961" s="728">
        <v>41002</v>
      </c>
      <c r="Y961" s="727">
        <v>15624.23</v>
      </c>
      <c r="AA961" s="728">
        <v>41019</v>
      </c>
      <c r="AB961" s="727">
        <v>3188.58</v>
      </c>
      <c r="AD961" s="728">
        <v>40962</v>
      </c>
      <c r="AE961" s="727">
        <v>9595.57</v>
      </c>
      <c r="AS961" s="728">
        <v>41424</v>
      </c>
      <c r="AT961" s="727">
        <v>1414</v>
      </c>
      <c r="AV961" s="728">
        <v>41033</v>
      </c>
      <c r="AW961" s="727">
        <v>93.97</v>
      </c>
      <c r="BL961" s="728"/>
      <c r="BM961" s="728"/>
      <c r="BN961" s="728"/>
      <c r="BO961" s="728"/>
      <c r="BP961" s="728"/>
      <c r="BS961" s="728"/>
      <c r="BV961" s="728"/>
      <c r="BY961" s="728"/>
      <c r="CB961" s="728"/>
      <c r="CE961" s="728"/>
      <c r="CH961" s="728"/>
      <c r="CK961" s="728"/>
      <c r="CO961" s="728"/>
      <c r="CV961" s="728"/>
      <c r="CY961" s="728"/>
      <c r="DB961" s="728"/>
      <c r="DE961" s="728"/>
      <c r="DH961" s="728"/>
      <c r="DK961" s="728"/>
      <c r="DN961" s="728"/>
      <c r="DQ961" s="728"/>
      <c r="DT961" s="728"/>
      <c r="DW961" s="728"/>
      <c r="DZ961" s="728"/>
      <c r="EC961" s="728"/>
      <c r="EF961" s="728"/>
      <c r="EI961" s="728"/>
    </row>
    <row r="962" spans="5:139">
      <c r="E962" s="728">
        <v>41418</v>
      </c>
      <c r="F962" s="727">
        <v>2.5649999999999999</v>
      </c>
      <c r="H962" s="728">
        <v>41418</v>
      </c>
      <c r="I962" s="727">
        <v>2.8639999999999999</v>
      </c>
      <c r="K962" s="728">
        <v>41422</v>
      </c>
      <c r="L962" s="727">
        <v>3.452</v>
      </c>
      <c r="O962" s="728">
        <v>41367</v>
      </c>
      <c r="P962" s="727">
        <v>2336.4499999999998</v>
      </c>
      <c r="R962" s="728">
        <v>41380</v>
      </c>
      <c r="S962" s="727">
        <v>14756.78</v>
      </c>
      <c r="U962" s="728">
        <v>41002</v>
      </c>
      <c r="V962" s="727">
        <v>6982.28</v>
      </c>
      <c r="X962" s="728">
        <v>41001</v>
      </c>
      <c r="Y962" s="727">
        <v>15948.86</v>
      </c>
      <c r="AA962" s="728">
        <v>41018</v>
      </c>
      <c r="AB962" s="727">
        <v>3174.02</v>
      </c>
      <c r="AD962" s="728">
        <v>40961</v>
      </c>
      <c r="AE962" s="727">
        <v>9554</v>
      </c>
      <c r="AS962" s="728">
        <v>41423</v>
      </c>
      <c r="AT962" s="727">
        <v>1392.95</v>
      </c>
      <c r="AV962" s="728">
        <v>41032</v>
      </c>
      <c r="AW962" s="727">
        <v>95.65</v>
      </c>
      <c r="BL962" s="728"/>
      <c r="BM962" s="728"/>
      <c r="BN962" s="728"/>
      <c r="BO962" s="728"/>
      <c r="BP962" s="728"/>
      <c r="BS962" s="728"/>
      <c r="BV962" s="728"/>
      <c r="BY962" s="728"/>
      <c r="CB962" s="728"/>
      <c r="CE962" s="728"/>
      <c r="CH962" s="728"/>
      <c r="CK962" s="728"/>
      <c r="CO962" s="728"/>
      <c r="CV962" s="728"/>
      <c r="CY962" s="728"/>
      <c r="DB962" s="728"/>
      <c r="DE962" s="728"/>
      <c r="DH962" s="728"/>
      <c r="DK962" s="728"/>
      <c r="DN962" s="728"/>
      <c r="DQ962" s="728"/>
      <c r="DT962" s="728"/>
      <c r="DW962" s="728"/>
      <c r="DZ962" s="728"/>
      <c r="EC962" s="728"/>
      <c r="EF962" s="728"/>
      <c r="EI962" s="728"/>
    </row>
    <row r="963" spans="5:139">
      <c r="E963" s="728">
        <v>41417</v>
      </c>
      <c r="F963" s="727">
        <v>2.6640000000000001</v>
      </c>
      <c r="H963" s="728">
        <v>41417</v>
      </c>
      <c r="I963" s="727">
        <v>2.9870000000000001</v>
      </c>
      <c r="K963" s="728">
        <v>41421</v>
      </c>
      <c r="L963" s="727">
        <v>3.4159999999999999</v>
      </c>
      <c r="O963" s="728">
        <v>41366</v>
      </c>
      <c r="P963" s="727">
        <v>2375.67</v>
      </c>
      <c r="R963" s="728">
        <v>41379</v>
      </c>
      <c r="S963" s="727">
        <v>14599.2</v>
      </c>
      <c r="U963" s="728">
        <v>41001</v>
      </c>
      <c r="V963" s="727">
        <v>7056.65</v>
      </c>
      <c r="X963" s="728">
        <v>40998</v>
      </c>
      <c r="Y963" s="727">
        <v>15980.07</v>
      </c>
      <c r="AA963" s="728">
        <v>41017</v>
      </c>
      <c r="AB963" s="727">
        <v>3240.29</v>
      </c>
      <c r="AD963" s="728">
        <v>40960</v>
      </c>
      <c r="AE963" s="727">
        <v>9463.02</v>
      </c>
      <c r="AS963" s="728">
        <v>41422</v>
      </c>
      <c r="AT963" s="727">
        <v>1381.12</v>
      </c>
      <c r="AV963" s="728">
        <v>41031</v>
      </c>
      <c r="AW963" s="727">
        <v>96</v>
      </c>
      <c r="BL963" s="728"/>
      <c r="BM963" s="728"/>
      <c r="BN963" s="728"/>
      <c r="BO963" s="728"/>
      <c r="BP963" s="728"/>
      <c r="BS963" s="728"/>
      <c r="BV963" s="728"/>
      <c r="BY963" s="728"/>
      <c r="CB963" s="728"/>
      <c r="CE963" s="728"/>
      <c r="CH963" s="728"/>
      <c r="CK963" s="728"/>
      <c r="CO963" s="728"/>
      <c r="CV963" s="728"/>
      <c r="CY963" s="728"/>
      <c r="DB963" s="728"/>
      <c r="DE963" s="728"/>
      <c r="DH963" s="728"/>
      <c r="DK963" s="728"/>
      <c r="DN963" s="728"/>
      <c r="DQ963" s="728"/>
      <c r="DT963" s="728"/>
      <c r="DW963" s="728"/>
      <c r="DZ963" s="728"/>
      <c r="EC963" s="728"/>
      <c r="EF963" s="728"/>
      <c r="EI963" s="728"/>
    </row>
    <row r="964" spans="5:139">
      <c r="E964" s="728">
        <v>41416</v>
      </c>
      <c r="F964" s="727">
        <v>2.5760000000000001</v>
      </c>
      <c r="H964" s="728">
        <v>41416</v>
      </c>
      <c r="I964" s="727">
        <v>2.8239999999999998</v>
      </c>
      <c r="K964" s="728">
        <v>41418</v>
      </c>
      <c r="L964" s="727">
        <v>3.4050000000000002</v>
      </c>
      <c r="O964" s="728">
        <v>41361</v>
      </c>
      <c r="P964" s="727">
        <v>2370.0700000000002</v>
      </c>
      <c r="R964" s="728">
        <v>41376</v>
      </c>
      <c r="S964" s="727">
        <v>14865.06</v>
      </c>
      <c r="U964" s="728">
        <v>40998</v>
      </c>
      <c r="V964" s="727">
        <v>6946.83</v>
      </c>
      <c r="X964" s="728">
        <v>40997</v>
      </c>
      <c r="Y964" s="727">
        <v>15908.85</v>
      </c>
      <c r="AA964" s="728">
        <v>41016</v>
      </c>
      <c r="AB964" s="727">
        <v>3292.51</v>
      </c>
      <c r="AD964" s="728">
        <v>40959</v>
      </c>
      <c r="AE964" s="727">
        <v>9485.09</v>
      </c>
      <c r="AS964" s="728">
        <v>41421</v>
      </c>
      <c r="AT964" s="727">
        <v>1394.78</v>
      </c>
      <c r="AV964" s="728">
        <v>41030</v>
      </c>
      <c r="AW964" s="727">
        <v>96.11</v>
      </c>
      <c r="BL964" s="728"/>
      <c r="BM964" s="728"/>
      <c r="BN964" s="728"/>
      <c r="BO964" s="728"/>
      <c r="BP964" s="728"/>
      <c r="BS964" s="728"/>
      <c r="BV964" s="728"/>
      <c r="BY964" s="728"/>
      <c r="CB964" s="728"/>
      <c r="CE964" s="728"/>
      <c r="CH964" s="728"/>
      <c r="CK964" s="728"/>
      <c r="CO964" s="728"/>
      <c r="CV964" s="728"/>
      <c r="CY964" s="728"/>
      <c r="DB964" s="728"/>
      <c r="DE964" s="728"/>
      <c r="DH964" s="728"/>
      <c r="DK964" s="728"/>
      <c r="DN964" s="728"/>
      <c r="DQ964" s="728"/>
      <c r="DT964" s="728"/>
      <c r="DW964" s="728"/>
      <c r="DZ964" s="728"/>
      <c r="EC964" s="728"/>
      <c r="EF964" s="728"/>
      <c r="EI964" s="728"/>
    </row>
    <row r="965" spans="5:139">
      <c r="E965" s="728">
        <v>41415</v>
      </c>
      <c r="F965" s="727">
        <v>2.6080000000000001</v>
      </c>
      <c r="H965" s="728">
        <v>41415</v>
      </c>
      <c r="I965" s="727">
        <v>2.8839999999999999</v>
      </c>
      <c r="K965" s="728">
        <v>41417</v>
      </c>
      <c r="L965" s="727">
        <v>3.4750000000000001</v>
      </c>
      <c r="O965" s="728">
        <v>41360</v>
      </c>
      <c r="P965" s="727">
        <v>2385.27</v>
      </c>
      <c r="R965" s="728">
        <v>41375</v>
      </c>
      <c r="S965" s="727">
        <v>14865.14</v>
      </c>
      <c r="U965" s="728">
        <v>40997</v>
      </c>
      <c r="V965" s="727">
        <v>6875.15</v>
      </c>
      <c r="X965" s="728">
        <v>40996</v>
      </c>
      <c r="Y965" s="727">
        <v>16451.71</v>
      </c>
      <c r="AA965" s="728">
        <v>41015</v>
      </c>
      <c r="AB965" s="727">
        <v>3205.28</v>
      </c>
      <c r="AD965" s="728">
        <v>40956</v>
      </c>
      <c r="AE965" s="727">
        <v>9384.17</v>
      </c>
      <c r="AS965" s="728">
        <v>41418</v>
      </c>
      <c r="AT965" s="727">
        <v>1386.64</v>
      </c>
      <c r="AV965" s="728">
        <v>41029</v>
      </c>
      <c r="AW965" s="727">
        <v>95.88</v>
      </c>
      <c r="BL965" s="728"/>
      <c r="BM965" s="728"/>
      <c r="BN965" s="728"/>
      <c r="BO965" s="728"/>
      <c r="BP965" s="728"/>
      <c r="BS965" s="728"/>
      <c r="BV965" s="728"/>
      <c r="BY965" s="728"/>
      <c r="CB965" s="728"/>
      <c r="CE965" s="728"/>
      <c r="CH965" s="728"/>
      <c r="CK965" s="728"/>
      <c r="CO965" s="728"/>
      <c r="CV965" s="728"/>
      <c r="CY965" s="728"/>
      <c r="DB965" s="728"/>
      <c r="DE965" s="728"/>
      <c r="DH965" s="728"/>
      <c r="DK965" s="728"/>
      <c r="DN965" s="728"/>
      <c r="DQ965" s="728"/>
      <c r="DT965" s="728"/>
      <c r="DW965" s="728"/>
      <c r="DZ965" s="728"/>
      <c r="EC965" s="728"/>
      <c r="EF965" s="728"/>
      <c r="EI965" s="728"/>
    </row>
    <row r="966" spans="5:139">
      <c r="E966" s="728">
        <v>41414</v>
      </c>
      <c r="F966" s="727">
        <v>2.5670000000000002</v>
      </c>
      <c r="H966" s="728">
        <v>41414</v>
      </c>
      <c r="I966" s="727">
        <v>2.8559999999999999</v>
      </c>
      <c r="K966" s="728">
        <v>41416</v>
      </c>
      <c r="L966" s="727">
        <v>3.2949999999999999</v>
      </c>
      <c r="O966" s="728">
        <v>41359</v>
      </c>
      <c r="P966" s="727">
        <v>2353.41</v>
      </c>
      <c r="R966" s="728">
        <v>41374</v>
      </c>
      <c r="S966" s="727">
        <v>14802.24</v>
      </c>
      <c r="U966" s="728">
        <v>40996</v>
      </c>
      <c r="V966" s="727">
        <v>6998.8</v>
      </c>
      <c r="X966" s="728">
        <v>40995</v>
      </c>
      <c r="Y966" s="727">
        <v>16498.73</v>
      </c>
      <c r="AA966" s="728">
        <v>41012</v>
      </c>
      <c r="AB966" s="727">
        <v>3189.09</v>
      </c>
      <c r="AD966" s="728">
        <v>40955</v>
      </c>
      <c r="AE966" s="727">
        <v>9238.1</v>
      </c>
      <c r="AS966" s="728">
        <v>41417</v>
      </c>
      <c r="AT966" s="727">
        <v>1391.05</v>
      </c>
      <c r="AV966" s="728">
        <v>41026</v>
      </c>
      <c r="AW966" s="727">
        <v>95.78</v>
      </c>
      <c r="BL966" s="728"/>
      <c r="BM966" s="728"/>
      <c r="BN966" s="728"/>
      <c r="BO966" s="728"/>
      <c r="BP966" s="728"/>
      <c r="BS966" s="728"/>
      <c r="BV966" s="728"/>
      <c r="BY966" s="728"/>
      <c r="CB966" s="728"/>
      <c r="CE966" s="728"/>
      <c r="CH966" s="728"/>
      <c r="CK966" s="728"/>
      <c r="CO966" s="728"/>
      <c r="CV966" s="728"/>
      <c r="CY966" s="728"/>
      <c r="DB966" s="728"/>
      <c r="DE966" s="728"/>
      <c r="DH966" s="728"/>
      <c r="DK966" s="728"/>
      <c r="DN966" s="728"/>
      <c r="DQ966" s="728"/>
      <c r="DT966" s="728"/>
      <c r="DW966" s="728"/>
      <c r="DZ966" s="728"/>
      <c r="EC966" s="728"/>
      <c r="EF966" s="728"/>
      <c r="EI966" s="728"/>
    </row>
    <row r="967" spans="5:139">
      <c r="E967" s="728">
        <v>41411</v>
      </c>
      <c r="F967" s="727">
        <v>2.5019999999999998</v>
      </c>
      <c r="H967" s="728">
        <v>41411</v>
      </c>
      <c r="I967" s="727">
        <v>2.758</v>
      </c>
      <c r="K967" s="728">
        <v>41415</v>
      </c>
      <c r="L967" s="727">
        <v>3.3420000000000001</v>
      </c>
      <c r="O967" s="728">
        <v>41358</v>
      </c>
      <c r="P967" s="727">
        <v>2339.48</v>
      </c>
      <c r="R967" s="728">
        <v>41373</v>
      </c>
      <c r="S967" s="727">
        <v>14673.46</v>
      </c>
      <c r="U967" s="728">
        <v>40995</v>
      </c>
      <c r="V967" s="727">
        <v>7078.9</v>
      </c>
      <c r="X967" s="728">
        <v>40994</v>
      </c>
      <c r="Y967" s="727">
        <v>16619.11</v>
      </c>
      <c r="AA967" s="728">
        <v>41011</v>
      </c>
      <c r="AB967" s="727">
        <v>3269.79</v>
      </c>
      <c r="AD967" s="728">
        <v>40954</v>
      </c>
      <c r="AE967" s="727">
        <v>9260.34</v>
      </c>
      <c r="AS967" s="728">
        <v>41416</v>
      </c>
      <c r="AT967" s="727">
        <v>1370.27</v>
      </c>
      <c r="AV967" s="728">
        <v>41025</v>
      </c>
      <c r="AW967" s="727">
        <v>96.02</v>
      </c>
      <c r="BL967" s="728"/>
      <c r="BM967" s="728"/>
      <c r="BN967" s="728"/>
      <c r="BO967" s="728"/>
      <c r="BP967" s="728"/>
      <c r="BS967" s="728"/>
      <c r="BV967" s="728"/>
      <c r="BY967" s="728"/>
      <c r="CB967" s="728"/>
      <c r="CE967" s="728"/>
      <c r="CH967" s="728"/>
      <c r="CK967" s="728"/>
      <c r="CO967" s="728"/>
      <c r="CV967" s="728"/>
      <c r="CY967" s="728"/>
      <c r="DB967" s="728"/>
      <c r="DE967" s="728"/>
      <c r="DH967" s="728"/>
      <c r="DK967" s="728"/>
      <c r="DN967" s="728"/>
      <c r="DQ967" s="728"/>
      <c r="DT967" s="728"/>
      <c r="DW967" s="728"/>
      <c r="DZ967" s="728"/>
      <c r="EC967" s="728"/>
      <c r="EF967" s="728"/>
      <c r="EI967" s="728"/>
    </row>
    <row r="968" spans="5:139">
      <c r="E968" s="728">
        <v>41410</v>
      </c>
      <c r="F968" s="727">
        <v>2.5310000000000001</v>
      </c>
      <c r="H968" s="728">
        <v>41410</v>
      </c>
      <c r="I968" s="727">
        <v>2.7170000000000001</v>
      </c>
      <c r="K968" s="728">
        <v>41414</v>
      </c>
      <c r="L968" s="727">
        <v>3.306</v>
      </c>
      <c r="O968" s="728">
        <v>41355</v>
      </c>
      <c r="P968" s="727">
        <v>2370.02</v>
      </c>
      <c r="R968" s="728">
        <v>41372</v>
      </c>
      <c r="S968" s="727">
        <v>14613.48</v>
      </c>
      <c r="U968" s="728">
        <v>40994</v>
      </c>
      <c r="V968" s="727">
        <v>7079.23</v>
      </c>
      <c r="X968" s="728">
        <v>40991</v>
      </c>
      <c r="Y968" s="727">
        <v>16485.240000000002</v>
      </c>
      <c r="AA968" s="728">
        <v>41010</v>
      </c>
      <c r="AB968" s="727">
        <v>3237.69</v>
      </c>
      <c r="AD968" s="728">
        <v>40953</v>
      </c>
      <c r="AE968" s="727">
        <v>9052.07</v>
      </c>
      <c r="AS968" s="728">
        <v>41415</v>
      </c>
      <c r="AT968" s="727">
        <v>1376.29</v>
      </c>
      <c r="AV968" s="728">
        <v>41024</v>
      </c>
      <c r="AW968" s="727">
        <v>96.03</v>
      </c>
      <c r="BL968" s="728"/>
      <c r="BM968" s="728"/>
      <c r="BN968" s="728"/>
      <c r="BO968" s="728"/>
      <c r="BP968" s="728"/>
      <c r="BS968" s="728"/>
      <c r="BV968" s="728"/>
      <c r="BY968" s="728"/>
      <c r="CB968" s="728"/>
      <c r="CE968" s="728"/>
      <c r="CH968" s="728"/>
      <c r="CK968" s="728"/>
      <c r="CO968" s="728"/>
      <c r="CV968" s="728"/>
      <c r="CY968" s="728"/>
      <c r="DB968" s="728"/>
      <c r="DE968" s="728"/>
      <c r="DH968" s="728"/>
      <c r="DK968" s="728"/>
      <c r="DN968" s="728"/>
      <c r="DQ968" s="728"/>
      <c r="DT968" s="728"/>
      <c r="DW968" s="728"/>
      <c r="DZ968" s="728"/>
      <c r="EC968" s="728"/>
      <c r="EF968" s="728"/>
      <c r="EI968" s="728"/>
    </row>
    <row r="969" spans="5:139">
      <c r="E969" s="728">
        <v>41409</v>
      </c>
      <c r="F969" s="727">
        <v>2.5289999999999999</v>
      </c>
      <c r="H969" s="728">
        <v>41409</v>
      </c>
      <c r="I969" s="727">
        <v>2.7240000000000002</v>
      </c>
      <c r="K969" s="728">
        <v>41411</v>
      </c>
      <c r="L969" s="727">
        <v>3.234</v>
      </c>
      <c r="O969" s="728">
        <v>41354</v>
      </c>
      <c r="P969" s="727">
        <v>2395.8200000000002</v>
      </c>
      <c r="R969" s="728">
        <v>41369</v>
      </c>
      <c r="S969" s="727">
        <v>14565.25</v>
      </c>
      <c r="U969" s="728">
        <v>40991</v>
      </c>
      <c r="V969" s="727">
        <v>6995.62</v>
      </c>
      <c r="X969" s="728">
        <v>40990</v>
      </c>
      <c r="Y969" s="727">
        <v>16450.68</v>
      </c>
      <c r="AA969" s="728">
        <v>41009</v>
      </c>
      <c r="AB969" s="727">
        <v>3217.6</v>
      </c>
      <c r="AD969" s="728">
        <v>40952</v>
      </c>
      <c r="AE969" s="727">
        <v>8999.18</v>
      </c>
      <c r="AS969" s="728">
        <v>41414</v>
      </c>
      <c r="AT969" s="727">
        <v>1393.85</v>
      </c>
      <c r="AV969" s="728">
        <v>41023</v>
      </c>
      <c r="AW969" s="727">
        <v>96.4</v>
      </c>
      <c r="BL969" s="728"/>
      <c r="BM969" s="728"/>
      <c r="BN969" s="728"/>
      <c r="BO969" s="728"/>
      <c r="BP969" s="728"/>
      <c r="BS969" s="728"/>
      <c r="BV969" s="728"/>
      <c r="BY969" s="728"/>
      <c r="CB969" s="728"/>
      <c r="CE969" s="728"/>
      <c r="CH969" s="728"/>
      <c r="CK969" s="728"/>
      <c r="CO969" s="728"/>
      <c r="CV969" s="728"/>
      <c r="CY969" s="728"/>
      <c r="DB969" s="728"/>
      <c r="DE969" s="728"/>
      <c r="DH969" s="728"/>
      <c r="DK969" s="728"/>
      <c r="DN969" s="728"/>
      <c r="DQ969" s="728"/>
      <c r="DT969" s="728"/>
      <c r="DW969" s="728"/>
      <c r="DZ969" s="728"/>
      <c r="EC969" s="728"/>
      <c r="EF969" s="728"/>
      <c r="EI969" s="728"/>
    </row>
    <row r="970" spans="5:139">
      <c r="E970" s="728">
        <v>41408</v>
      </c>
      <c r="F970" s="727">
        <v>2.4980000000000002</v>
      </c>
      <c r="H970" s="728">
        <v>41408</v>
      </c>
      <c r="I970" s="727">
        <v>2.6819999999999999</v>
      </c>
      <c r="K970" s="728">
        <v>41410</v>
      </c>
      <c r="L970" s="727">
        <v>3.2359999999999998</v>
      </c>
      <c r="O970" s="728">
        <v>41353</v>
      </c>
      <c r="P970" s="727">
        <v>2422.61</v>
      </c>
      <c r="R970" s="728">
        <v>41368</v>
      </c>
      <c r="S970" s="727">
        <v>14606.11</v>
      </c>
      <c r="U970" s="728">
        <v>40990</v>
      </c>
      <c r="V970" s="727">
        <v>6981.26</v>
      </c>
      <c r="X970" s="728">
        <v>40989</v>
      </c>
      <c r="Y970" s="727">
        <v>16734.75</v>
      </c>
      <c r="AA970" s="728">
        <v>41004</v>
      </c>
      <c r="AB970" s="727">
        <v>3319.81</v>
      </c>
      <c r="AD970" s="728">
        <v>40949</v>
      </c>
      <c r="AE970" s="727">
        <v>8947.17</v>
      </c>
      <c r="AS970" s="728">
        <v>41411</v>
      </c>
      <c r="AT970" s="727">
        <v>1359.5</v>
      </c>
      <c r="AV970" s="728">
        <v>41022</v>
      </c>
      <c r="AW970" s="727">
        <v>96.09</v>
      </c>
      <c r="BL970" s="728"/>
      <c r="BM970" s="728"/>
      <c r="BN970" s="728"/>
      <c r="BO970" s="728"/>
      <c r="BP970" s="728"/>
      <c r="BS970" s="728"/>
      <c r="BV970" s="728"/>
      <c r="BY970" s="728"/>
      <c r="CB970" s="728"/>
      <c r="CE970" s="728"/>
      <c r="CH970" s="728"/>
      <c r="CK970" s="728"/>
      <c r="CO970" s="728"/>
      <c r="CV970" s="728"/>
      <c r="CY970" s="728"/>
      <c r="DB970" s="728"/>
      <c r="DE970" s="728"/>
      <c r="DH970" s="728"/>
      <c r="DK970" s="728"/>
      <c r="DN970" s="728"/>
      <c r="DQ970" s="728"/>
      <c r="DT970" s="728"/>
      <c r="DW970" s="728"/>
      <c r="DZ970" s="728"/>
      <c r="EC970" s="728"/>
      <c r="EF970" s="728"/>
      <c r="EI970" s="728"/>
    </row>
    <row r="971" spans="5:139">
      <c r="E971" s="728">
        <v>41407</v>
      </c>
      <c r="F971" s="727">
        <v>2.5640000000000001</v>
      </c>
      <c r="H971" s="728">
        <v>41407</v>
      </c>
      <c r="I971" s="727">
        <v>2.7359999999999998</v>
      </c>
      <c r="K971" s="728">
        <v>41409</v>
      </c>
      <c r="L971" s="727">
        <v>3.246</v>
      </c>
      <c r="O971" s="728">
        <v>41352</v>
      </c>
      <c r="P971" s="727">
        <v>2421.94</v>
      </c>
      <c r="R971" s="728">
        <v>41367</v>
      </c>
      <c r="S971" s="727">
        <v>14550.35</v>
      </c>
      <c r="U971" s="728">
        <v>40989</v>
      </c>
      <c r="V971" s="727">
        <v>7071.32</v>
      </c>
      <c r="X971" s="728">
        <v>40988</v>
      </c>
      <c r="Y971" s="727">
        <v>16953.62</v>
      </c>
      <c r="AA971" s="728">
        <v>41003</v>
      </c>
      <c r="AB971" s="727">
        <v>3313.47</v>
      </c>
      <c r="AD971" s="728">
        <v>40948</v>
      </c>
      <c r="AE971" s="727">
        <v>9002.24</v>
      </c>
      <c r="AS971" s="728">
        <v>41410</v>
      </c>
      <c r="AT971" s="727">
        <v>1385.97</v>
      </c>
      <c r="AV971" s="728">
        <v>41019</v>
      </c>
      <c r="AW971" s="727">
        <v>95.63</v>
      </c>
      <c r="BL971" s="728"/>
      <c r="BM971" s="728"/>
      <c r="BN971" s="728"/>
      <c r="BO971" s="728"/>
      <c r="BP971" s="728"/>
      <c r="BS971" s="728"/>
      <c r="BV971" s="728"/>
      <c r="BY971" s="728"/>
      <c r="CB971" s="728"/>
      <c r="CE971" s="728"/>
      <c r="CH971" s="728"/>
      <c r="CK971" s="728"/>
      <c r="CO971" s="728"/>
      <c r="CV971" s="728"/>
      <c r="CY971" s="728"/>
      <c r="DB971" s="728"/>
      <c r="DE971" s="728"/>
      <c r="DH971" s="728"/>
      <c r="DK971" s="728"/>
      <c r="DN971" s="728"/>
      <c r="DQ971" s="728"/>
      <c r="DT971" s="728"/>
      <c r="DW971" s="728"/>
      <c r="DZ971" s="728"/>
      <c r="EC971" s="728"/>
      <c r="EF971" s="728"/>
      <c r="EI971" s="728"/>
    </row>
    <row r="972" spans="5:139">
      <c r="E972" s="728">
        <v>41404</v>
      </c>
      <c r="F972" s="727">
        <v>2.532</v>
      </c>
      <c r="H972" s="728">
        <v>41404</v>
      </c>
      <c r="I972" s="727">
        <v>2.73</v>
      </c>
      <c r="K972" s="728">
        <v>41408</v>
      </c>
      <c r="L972" s="727">
        <v>3.202</v>
      </c>
      <c r="O972" s="728">
        <v>41351</v>
      </c>
      <c r="P972" s="727">
        <v>2453.9</v>
      </c>
      <c r="R972" s="728">
        <v>41366</v>
      </c>
      <c r="S972" s="727">
        <v>14662.01</v>
      </c>
      <c r="U972" s="728">
        <v>40988</v>
      </c>
      <c r="V972" s="727">
        <v>7054.94</v>
      </c>
      <c r="X972" s="728">
        <v>40987</v>
      </c>
      <c r="Y972" s="727">
        <v>17133.419999999998</v>
      </c>
      <c r="AA972" s="728">
        <v>41002</v>
      </c>
      <c r="AB972" s="727">
        <v>3406.78</v>
      </c>
      <c r="AD972" s="728">
        <v>40947</v>
      </c>
      <c r="AE972" s="727">
        <v>9015.59</v>
      </c>
      <c r="AS972" s="728">
        <v>41409</v>
      </c>
      <c r="AT972" s="727">
        <v>1393.03</v>
      </c>
      <c r="AV972" s="728">
        <v>41018</v>
      </c>
      <c r="AW972" s="727">
        <v>95.3</v>
      </c>
      <c r="BL972" s="728"/>
      <c r="BM972" s="728"/>
      <c r="BN972" s="728"/>
      <c r="BO972" s="728"/>
      <c r="BP972" s="728"/>
      <c r="BS972" s="728"/>
      <c r="BV972" s="728"/>
      <c r="BY972" s="728"/>
      <c r="CB972" s="728"/>
      <c r="CE972" s="728"/>
      <c r="CH972" s="728"/>
      <c r="CK972" s="728"/>
      <c r="CO972" s="728"/>
      <c r="CV972" s="728"/>
      <c r="CY972" s="728"/>
      <c r="DB972" s="728"/>
      <c r="DE972" s="728"/>
      <c r="DH972" s="728"/>
      <c r="DK972" s="728"/>
      <c r="DN972" s="728"/>
      <c r="DQ972" s="728"/>
      <c r="DT972" s="728"/>
      <c r="DW972" s="728"/>
      <c r="DZ972" s="728"/>
      <c r="EC972" s="728"/>
      <c r="EF972" s="728"/>
      <c r="EI972" s="728"/>
    </row>
    <row r="973" spans="5:139">
      <c r="E973" s="728">
        <v>41403</v>
      </c>
      <c r="F973" s="727">
        <v>2.5329999999999999</v>
      </c>
      <c r="H973" s="728">
        <v>41403</v>
      </c>
      <c r="I973" s="727">
        <v>2.629</v>
      </c>
      <c r="K973" s="728">
        <v>41407</v>
      </c>
      <c r="L973" s="727">
        <v>3.1989999999999998</v>
      </c>
      <c r="O973" s="728">
        <v>41348</v>
      </c>
      <c r="P973" s="727">
        <v>2486.3000000000002</v>
      </c>
      <c r="R973" s="728">
        <v>41365</v>
      </c>
      <c r="S973" s="727">
        <v>14572.85</v>
      </c>
      <c r="U973" s="728">
        <v>40987</v>
      </c>
      <c r="V973" s="727">
        <v>7154.22</v>
      </c>
      <c r="X973" s="728">
        <v>40984</v>
      </c>
      <c r="Y973" s="727">
        <v>17081.689999999999</v>
      </c>
      <c r="AA973" s="728">
        <v>41001</v>
      </c>
      <c r="AB973" s="727">
        <v>3462.91</v>
      </c>
      <c r="AD973" s="728">
        <v>40946</v>
      </c>
      <c r="AE973" s="727">
        <v>8917.52</v>
      </c>
      <c r="AS973" s="728">
        <v>41408</v>
      </c>
      <c r="AT973" s="727">
        <v>1425.46</v>
      </c>
      <c r="AV973" s="728">
        <v>41017</v>
      </c>
      <c r="AW973" s="727">
        <v>96.14</v>
      </c>
      <c r="BL973" s="728"/>
      <c r="BM973" s="728"/>
      <c r="BN973" s="728"/>
      <c r="BO973" s="728"/>
      <c r="BP973" s="728"/>
      <c r="BS973" s="728"/>
      <c r="BV973" s="728"/>
      <c r="BY973" s="728"/>
      <c r="CB973" s="728"/>
      <c r="CE973" s="728"/>
      <c r="CH973" s="728"/>
      <c r="CK973" s="728"/>
      <c r="CO973" s="728"/>
      <c r="CV973" s="728"/>
      <c r="CY973" s="728"/>
      <c r="DB973" s="728"/>
      <c r="DE973" s="728"/>
      <c r="DH973" s="728"/>
      <c r="DK973" s="728"/>
      <c r="DN973" s="728"/>
      <c r="DQ973" s="728"/>
      <c r="DT973" s="728"/>
      <c r="DW973" s="728"/>
      <c r="DZ973" s="728"/>
      <c r="EC973" s="728"/>
      <c r="EF973" s="728"/>
      <c r="EI973" s="728"/>
    </row>
    <row r="974" spans="5:139">
      <c r="E974" s="728">
        <v>41402</v>
      </c>
      <c r="F974" s="727">
        <v>2.573</v>
      </c>
      <c r="H974" s="728">
        <v>41402</v>
      </c>
      <c r="I974" s="727">
        <v>2.6710000000000003</v>
      </c>
      <c r="K974" s="728">
        <v>41404</v>
      </c>
      <c r="L974" s="727">
        <v>3.1469999999999998</v>
      </c>
      <c r="O974" s="728">
        <v>41347</v>
      </c>
      <c r="P974" s="727">
        <v>2498.84</v>
      </c>
      <c r="R974" s="728">
        <v>41361</v>
      </c>
      <c r="S974" s="727">
        <v>14578.54</v>
      </c>
      <c r="U974" s="728">
        <v>40984</v>
      </c>
      <c r="V974" s="727">
        <v>7157.82</v>
      </c>
      <c r="X974" s="728">
        <v>40983</v>
      </c>
      <c r="Y974" s="727">
        <v>16993.310000000001</v>
      </c>
      <c r="AA974" s="728">
        <v>40998</v>
      </c>
      <c r="AB974" s="727">
        <v>3423.81</v>
      </c>
      <c r="AD974" s="728">
        <v>40945</v>
      </c>
      <c r="AE974" s="727">
        <v>8929.2000000000007</v>
      </c>
      <c r="AS974" s="728">
        <v>41407</v>
      </c>
      <c r="AT974" s="727">
        <v>1430.59</v>
      </c>
      <c r="AV974" s="728">
        <v>41016</v>
      </c>
      <c r="AW974" s="727">
        <v>96.41</v>
      </c>
      <c r="BL974" s="728"/>
      <c r="BM974" s="728"/>
      <c r="BN974" s="728"/>
      <c r="BO974" s="728"/>
      <c r="BP974" s="728"/>
      <c r="BS974" s="728"/>
      <c r="BV974" s="728"/>
      <c r="BY974" s="728"/>
      <c r="CB974" s="728"/>
      <c r="CE974" s="728"/>
      <c r="CH974" s="728"/>
      <c r="CK974" s="728"/>
      <c r="CO974" s="728"/>
      <c r="CV974" s="728"/>
      <c r="CY974" s="728"/>
      <c r="DB974" s="728"/>
      <c r="DE974" s="728"/>
      <c r="DH974" s="728"/>
      <c r="DK974" s="728"/>
      <c r="DN974" s="728"/>
      <c r="DQ974" s="728"/>
      <c r="DT974" s="728"/>
      <c r="DW974" s="728"/>
      <c r="DZ974" s="728"/>
      <c r="EC974" s="728"/>
      <c r="EF974" s="728"/>
      <c r="EI974" s="728"/>
    </row>
    <row r="975" spans="5:139">
      <c r="E975" s="728">
        <v>41401</v>
      </c>
      <c r="F975" s="727">
        <v>2.6280000000000001</v>
      </c>
      <c r="H975" s="728">
        <v>41401</v>
      </c>
      <c r="I975" s="727">
        <v>2.8079999999999998</v>
      </c>
      <c r="K975" s="728">
        <v>41403</v>
      </c>
      <c r="L975" s="727">
        <v>3.0670000000000002</v>
      </c>
      <c r="O975" s="728">
        <v>41346</v>
      </c>
      <c r="P975" s="727">
        <v>2473.9499999999998</v>
      </c>
      <c r="R975" s="728">
        <v>41360</v>
      </c>
      <c r="S975" s="727">
        <v>14526.16</v>
      </c>
      <c r="U975" s="728">
        <v>40983</v>
      </c>
      <c r="V975" s="727">
        <v>7144.45</v>
      </c>
      <c r="X975" s="728">
        <v>40982</v>
      </c>
      <c r="Y975" s="727">
        <v>16850.32</v>
      </c>
      <c r="AA975" s="728">
        <v>40997</v>
      </c>
      <c r="AB975" s="727">
        <v>3381.12</v>
      </c>
      <c r="AD975" s="728">
        <v>40942</v>
      </c>
      <c r="AE975" s="727">
        <v>8831.93</v>
      </c>
      <c r="AS975" s="728">
        <v>41404</v>
      </c>
      <c r="AT975" s="727">
        <v>1448.55</v>
      </c>
      <c r="AV975" s="728">
        <v>41015</v>
      </c>
      <c r="AW975" s="727">
        <v>96.36</v>
      </c>
      <c r="BL975" s="728"/>
      <c r="BM975" s="728"/>
      <c r="BN975" s="728"/>
      <c r="BO975" s="728"/>
      <c r="BP975" s="728"/>
      <c r="BS975" s="728"/>
      <c r="BV975" s="728"/>
      <c r="BY975" s="728"/>
      <c r="CB975" s="728"/>
      <c r="CE975" s="728"/>
      <c r="CH975" s="728"/>
      <c r="CK975" s="728"/>
      <c r="CO975" s="728"/>
      <c r="CV975" s="728"/>
      <c r="CY975" s="728"/>
      <c r="DB975" s="728"/>
      <c r="DE975" s="728"/>
      <c r="DH975" s="728"/>
      <c r="DK975" s="728"/>
      <c r="DN975" s="728"/>
      <c r="DQ975" s="728"/>
      <c r="DT975" s="728"/>
      <c r="DW975" s="728"/>
      <c r="DZ975" s="728"/>
      <c r="EC975" s="728"/>
      <c r="EF975" s="728"/>
      <c r="EI975" s="728"/>
    </row>
    <row r="976" spans="5:139">
      <c r="E976" s="728">
        <v>41400</v>
      </c>
      <c r="F976" s="727">
        <v>2.63</v>
      </c>
      <c r="H976" s="728">
        <v>41400</v>
      </c>
      <c r="I976" s="727">
        <v>2.738</v>
      </c>
      <c r="K976" s="728">
        <v>41402</v>
      </c>
      <c r="L976" s="727">
        <v>3.1040000000000001</v>
      </c>
      <c r="O976" s="728">
        <v>41345</v>
      </c>
      <c r="P976" s="727">
        <v>2482.39</v>
      </c>
      <c r="R976" s="728">
        <v>41359</v>
      </c>
      <c r="S976" s="727">
        <v>14559.65</v>
      </c>
      <c r="U976" s="728">
        <v>40982</v>
      </c>
      <c r="V976" s="727">
        <v>7079.42</v>
      </c>
      <c r="X976" s="728">
        <v>40981</v>
      </c>
      <c r="Y976" s="727">
        <v>16799.009999999998</v>
      </c>
      <c r="AA976" s="728">
        <v>40996</v>
      </c>
      <c r="AB976" s="727">
        <v>3430.15</v>
      </c>
      <c r="AD976" s="728">
        <v>40941</v>
      </c>
      <c r="AE976" s="727">
        <v>8876.82</v>
      </c>
      <c r="AS976" s="728">
        <v>41403</v>
      </c>
      <c r="AT976" s="727">
        <v>1458.15</v>
      </c>
      <c r="AV976" s="728">
        <v>41012</v>
      </c>
      <c r="AW976" s="727">
        <v>96.95</v>
      </c>
      <c r="BL976" s="728"/>
      <c r="BM976" s="728"/>
      <c r="BN976" s="728"/>
      <c r="BO976" s="728"/>
      <c r="BP976" s="728"/>
      <c r="BS976" s="728"/>
      <c r="BV976" s="728"/>
      <c r="BY976" s="728"/>
      <c r="CB976" s="728"/>
      <c r="CE976" s="728"/>
      <c r="CH976" s="728"/>
      <c r="CK976" s="728"/>
      <c r="CO976" s="728"/>
      <c r="CV976" s="728"/>
      <c r="CY976" s="728"/>
      <c r="DB976" s="728"/>
      <c r="DE976" s="728"/>
      <c r="DH976" s="728"/>
      <c r="DK976" s="728"/>
      <c r="DN976" s="728"/>
      <c r="DQ976" s="728"/>
      <c r="DT976" s="728"/>
      <c r="DW976" s="728"/>
      <c r="DZ976" s="728"/>
      <c r="EC976" s="728"/>
      <c r="EF976" s="728"/>
      <c r="EI976" s="728"/>
    </row>
    <row r="977" spans="5:139">
      <c r="E977" s="728">
        <v>41397</v>
      </c>
      <c r="F977" s="727">
        <v>2.585</v>
      </c>
      <c r="H977" s="728">
        <v>41397</v>
      </c>
      <c r="I977" s="727">
        <v>2.7039999999999997</v>
      </c>
      <c r="K977" s="728">
        <v>41401</v>
      </c>
      <c r="L977" s="727">
        <v>3.254</v>
      </c>
      <c r="O977" s="728">
        <v>41344</v>
      </c>
      <c r="P977" s="727">
        <v>2479.1999999999998</v>
      </c>
      <c r="R977" s="728">
        <v>41358</v>
      </c>
      <c r="S977" s="727">
        <v>14447.75</v>
      </c>
      <c r="U977" s="728">
        <v>40981</v>
      </c>
      <c r="V977" s="727">
        <v>6995.91</v>
      </c>
      <c r="X977" s="728">
        <v>40980</v>
      </c>
      <c r="Y977" s="727">
        <v>16457.189999999999</v>
      </c>
      <c r="AA977" s="728">
        <v>40995</v>
      </c>
      <c r="AB977" s="727">
        <v>3469.59</v>
      </c>
      <c r="AD977" s="728">
        <v>40940</v>
      </c>
      <c r="AE977" s="727">
        <v>8809.7900000000009</v>
      </c>
      <c r="AS977" s="728">
        <v>41402</v>
      </c>
      <c r="AT977" s="727">
        <v>1473.94</v>
      </c>
      <c r="AV977" s="728">
        <v>41011</v>
      </c>
      <c r="AW977" s="727">
        <v>97.28</v>
      </c>
      <c r="BL977" s="728"/>
      <c r="BM977" s="728"/>
      <c r="BN977" s="728"/>
      <c r="BO977" s="728"/>
      <c r="BP977" s="728"/>
      <c r="BS977" s="728"/>
      <c r="BV977" s="728"/>
      <c r="BY977" s="728"/>
      <c r="CB977" s="728"/>
      <c r="CE977" s="728"/>
      <c r="CH977" s="728"/>
      <c r="CK977" s="728"/>
      <c r="CO977" s="728"/>
      <c r="CV977" s="728"/>
      <c r="CY977" s="728"/>
      <c r="DB977" s="728"/>
      <c r="DE977" s="728"/>
      <c r="DH977" s="728"/>
      <c r="DK977" s="728"/>
      <c r="DN977" s="728"/>
      <c r="DQ977" s="728"/>
      <c r="DT977" s="728"/>
      <c r="DW977" s="728"/>
      <c r="DZ977" s="728"/>
      <c r="EC977" s="728"/>
      <c r="EF977" s="728"/>
      <c r="EI977" s="728"/>
    </row>
    <row r="978" spans="5:139">
      <c r="E978" s="728">
        <v>41396</v>
      </c>
      <c r="F978" s="727">
        <v>2.59</v>
      </c>
      <c r="H978" s="728">
        <v>41396</v>
      </c>
      <c r="I978" s="727">
        <v>2.8289999999999997</v>
      </c>
      <c r="K978" s="728">
        <v>41400</v>
      </c>
      <c r="L978" s="727">
        <v>3.181</v>
      </c>
      <c r="O978" s="728">
        <v>41341</v>
      </c>
      <c r="P978" s="727">
        <v>2490.6999999999998</v>
      </c>
      <c r="R978" s="728">
        <v>41355</v>
      </c>
      <c r="S978" s="727">
        <v>14512.03</v>
      </c>
      <c r="U978" s="728">
        <v>40980</v>
      </c>
      <c r="V978" s="727">
        <v>6901.35</v>
      </c>
      <c r="X978" s="728">
        <v>40977</v>
      </c>
      <c r="Y978" s="727">
        <v>16479.2</v>
      </c>
      <c r="AA978" s="728">
        <v>40994</v>
      </c>
      <c r="AB978" s="727">
        <v>3501.98</v>
      </c>
      <c r="AD978" s="728">
        <v>40939</v>
      </c>
      <c r="AE978" s="727">
        <v>8802.51</v>
      </c>
      <c r="AS978" s="728">
        <v>41401</v>
      </c>
      <c r="AT978" s="727">
        <v>1452.7</v>
      </c>
      <c r="AV978" s="728">
        <v>41010</v>
      </c>
      <c r="AW978" s="727">
        <v>97.54</v>
      </c>
      <c r="BL978" s="728"/>
      <c r="BM978" s="728"/>
      <c r="BN978" s="728"/>
      <c r="BO978" s="728"/>
      <c r="BP978" s="728"/>
      <c r="BS978" s="728"/>
      <c r="BV978" s="728"/>
      <c r="BY978" s="728"/>
      <c r="CB978" s="728"/>
      <c r="CE978" s="728"/>
      <c r="CH978" s="728"/>
      <c r="CK978" s="728"/>
      <c r="CO978" s="728"/>
      <c r="CV978" s="728"/>
      <c r="CY978" s="728"/>
      <c r="DB978" s="728"/>
      <c r="DE978" s="728"/>
      <c r="DH978" s="728"/>
      <c r="DK978" s="728"/>
      <c r="DN978" s="728"/>
      <c r="DQ978" s="728"/>
      <c r="DT978" s="728"/>
      <c r="DW978" s="728"/>
      <c r="DZ978" s="728"/>
      <c r="EC978" s="728"/>
      <c r="EF978" s="728"/>
      <c r="EI978" s="728"/>
    </row>
    <row r="979" spans="5:139">
      <c r="E979" s="728">
        <v>41395</v>
      </c>
      <c r="F979" s="727">
        <v>2.6310000000000002</v>
      </c>
      <c r="H979" s="728">
        <v>41395</v>
      </c>
      <c r="I979" s="727">
        <v>2.7890000000000001</v>
      </c>
      <c r="K979" s="728">
        <v>41397</v>
      </c>
      <c r="L979" s="727">
        <v>3.137</v>
      </c>
      <c r="O979" s="728">
        <v>41340</v>
      </c>
      <c r="P979" s="727">
        <v>2474.6999999999998</v>
      </c>
      <c r="R979" s="728">
        <v>41354</v>
      </c>
      <c r="S979" s="727">
        <v>14421.49</v>
      </c>
      <c r="U979" s="728">
        <v>40977</v>
      </c>
      <c r="V979" s="727">
        <v>6880.21</v>
      </c>
      <c r="X979" s="728">
        <v>40976</v>
      </c>
      <c r="Y979" s="727">
        <v>16664.25</v>
      </c>
      <c r="AA979" s="728">
        <v>40991</v>
      </c>
      <c r="AB979" s="727">
        <v>3476.18</v>
      </c>
      <c r="AD979" s="728">
        <v>40938</v>
      </c>
      <c r="AE979" s="727">
        <v>8793.0499999999993</v>
      </c>
      <c r="AS979" s="728">
        <v>41400</v>
      </c>
      <c r="AT979" s="727">
        <v>1469.46</v>
      </c>
      <c r="AV979" s="728">
        <v>41009</v>
      </c>
      <c r="AW979" s="727">
        <v>97.18</v>
      </c>
      <c r="BL979" s="728"/>
      <c r="BM979" s="728"/>
      <c r="BN979" s="728"/>
      <c r="BO979" s="728"/>
      <c r="BP979" s="728"/>
      <c r="BS979" s="728"/>
      <c r="BV979" s="728"/>
      <c r="BY979" s="728"/>
      <c r="CB979" s="728"/>
      <c r="CE979" s="728"/>
      <c r="CH979" s="728"/>
      <c r="CK979" s="728"/>
      <c r="CO979" s="728"/>
      <c r="CV979" s="728"/>
      <c r="CY979" s="728"/>
      <c r="DB979" s="728"/>
      <c r="DE979" s="728"/>
      <c r="DH979" s="728"/>
      <c r="DK979" s="728"/>
      <c r="DN979" s="728"/>
      <c r="DQ979" s="728"/>
      <c r="DT979" s="728"/>
      <c r="DW979" s="728"/>
      <c r="DZ979" s="728"/>
      <c r="EC979" s="728"/>
      <c r="EF979" s="728"/>
      <c r="EI979" s="728"/>
    </row>
    <row r="980" spans="5:139">
      <c r="E980" s="728">
        <v>41394</v>
      </c>
      <c r="F980" s="727">
        <v>2.6360000000000001</v>
      </c>
      <c r="H980" s="728">
        <v>41394</v>
      </c>
      <c r="I980" s="727">
        <v>2.7890000000000001</v>
      </c>
      <c r="K980" s="728">
        <v>41396</v>
      </c>
      <c r="L980" s="727">
        <v>3.149</v>
      </c>
      <c r="O980" s="728">
        <v>41339</v>
      </c>
      <c r="P980" s="727">
        <v>2481.36</v>
      </c>
      <c r="R980" s="728">
        <v>41353</v>
      </c>
      <c r="S980" s="727">
        <v>14511.73</v>
      </c>
      <c r="U980" s="728">
        <v>40976</v>
      </c>
      <c r="V980" s="727">
        <v>6834.54</v>
      </c>
      <c r="X980" s="728">
        <v>40975</v>
      </c>
      <c r="Y980" s="727">
        <v>16398.89</v>
      </c>
      <c r="AA980" s="728">
        <v>40990</v>
      </c>
      <c r="AB980" s="727">
        <v>3472.46</v>
      </c>
      <c r="AD980" s="728">
        <v>40935</v>
      </c>
      <c r="AE980" s="727">
        <v>8841.2199999999993</v>
      </c>
      <c r="AS980" s="728">
        <v>41397</v>
      </c>
      <c r="AT980" s="727">
        <v>1470.75</v>
      </c>
      <c r="AV980" s="728">
        <v>41008</v>
      </c>
      <c r="AW980" s="727">
        <v>98.63</v>
      </c>
      <c r="BL980" s="728"/>
      <c r="BM980" s="728"/>
      <c r="BN980" s="728"/>
      <c r="BO980" s="728"/>
      <c r="BP980" s="728"/>
      <c r="BS980" s="728"/>
      <c r="BV980" s="728"/>
      <c r="BY980" s="728"/>
      <c r="CB980" s="728"/>
      <c r="CE980" s="728"/>
      <c r="CH980" s="728"/>
      <c r="CK980" s="728"/>
      <c r="CO980" s="728"/>
      <c r="CV980" s="728"/>
      <c r="CY980" s="728"/>
      <c r="DB980" s="728"/>
      <c r="DE980" s="728"/>
      <c r="DH980" s="728"/>
      <c r="DK980" s="728"/>
      <c r="DN980" s="728"/>
      <c r="DQ980" s="728"/>
      <c r="DT980" s="728"/>
      <c r="DW980" s="728"/>
      <c r="DZ980" s="728"/>
      <c r="EC980" s="728"/>
      <c r="EF980" s="728"/>
      <c r="EI980" s="728"/>
    </row>
    <row r="981" spans="5:139">
      <c r="E981" s="728">
        <v>41393</v>
      </c>
      <c r="F981" s="727">
        <v>2.6669999999999998</v>
      </c>
      <c r="H981" s="728">
        <v>41393</v>
      </c>
      <c r="I981" s="727">
        <v>2.8129999999999997</v>
      </c>
      <c r="K981" s="728">
        <v>41395</v>
      </c>
      <c r="L981" s="727">
        <v>3.2560000000000002</v>
      </c>
      <c r="O981" s="728">
        <v>41338</v>
      </c>
      <c r="P981" s="727">
        <v>2477.6799999999998</v>
      </c>
      <c r="R981" s="728">
        <v>41352</v>
      </c>
      <c r="S981" s="727">
        <v>14455.82</v>
      </c>
      <c r="U981" s="728">
        <v>40975</v>
      </c>
      <c r="V981" s="727">
        <v>6671.11</v>
      </c>
      <c r="X981" s="728">
        <v>40974</v>
      </c>
      <c r="Y981" s="727">
        <v>16218.06</v>
      </c>
      <c r="AA981" s="728">
        <v>40989</v>
      </c>
      <c r="AB981" s="727">
        <v>3527.37</v>
      </c>
      <c r="AD981" s="728">
        <v>40934</v>
      </c>
      <c r="AE981" s="727">
        <v>8849.4699999999993</v>
      </c>
      <c r="AS981" s="728">
        <v>41396</v>
      </c>
      <c r="AT981" s="727">
        <v>1467.07</v>
      </c>
      <c r="AV981" s="728">
        <v>41004</v>
      </c>
      <c r="AW981" s="727">
        <v>99.02</v>
      </c>
      <c r="BL981" s="728"/>
      <c r="BM981" s="728"/>
      <c r="BN981" s="728"/>
      <c r="BO981" s="728"/>
      <c r="BP981" s="728"/>
      <c r="BS981" s="728"/>
      <c r="BV981" s="728"/>
      <c r="BY981" s="728"/>
      <c r="CB981" s="728"/>
      <c r="CE981" s="728"/>
      <c r="CH981" s="728"/>
      <c r="CK981" s="728"/>
      <c r="CO981" s="728"/>
      <c r="CV981" s="728"/>
      <c r="CY981" s="728"/>
      <c r="DB981" s="728"/>
      <c r="DE981" s="728"/>
      <c r="DH981" s="728"/>
      <c r="DK981" s="728"/>
      <c r="DN981" s="728"/>
      <c r="DQ981" s="728"/>
      <c r="DT981" s="728"/>
      <c r="DW981" s="728"/>
      <c r="DZ981" s="728"/>
      <c r="EC981" s="728"/>
      <c r="EF981" s="728"/>
      <c r="EI981" s="728"/>
    </row>
    <row r="982" spans="5:139">
      <c r="E982" s="728">
        <v>41390</v>
      </c>
      <c r="F982" s="727">
        <v>2.7090000000000001</v>
      </c>
      <c r="H982" s="728">
        <v>41390</v>
      </c>
      <c r="I982" s="727">
        <v>2.835</v>
      </c>
      <c r="K982" s="728">
        <v>41394</v>
      </c>
      <c r="L982" s="727">
        <v>3.2560000000000002</v>
      </c>
      <c r="O982" s="728">
        <v>41337</v>
      </c>
      <c r="P982" s="727">
        <v>2438.9699999999998</v>
      </c>
      <c r="R982" s="728">
        <v>41351</v>
      </c>
      <c r="S982" s="727">
        <v>14452.06</v>
      </c>
      <c r="U982" s="728">
        <v>40974</v>
      </c>
      <c r="V982" s="727">
        <v>6633.11</v>
      </c>
      <c r="X982" s="728">
        <v>40973</v>
      </c>
      <c r="Y982" s="727">
        <v>16787.150000000001</v>
      </c>
      <c r="AA982" s="728">
        <v>40988</v>
      </c>
      <c r="AB982" s="727">
        <v>3530.83</v>
      </c>
      <c r="AD982" s="728">
        <v>40933</v>
      </c>
      <c r="AE982" s="727">
        <v>8883.69</v>
      </c>
      <c r="AS982" s="728">
        <v>41395</v>
      </c>
      <c r="AT982" s="727">
        <v>1457.64</v>
      </c>
      <c r="AV982" s="728">
        <v>41003</v>
      </c>
      <c r="AW982" s="727">
        <v>98.26</v>
      </c>
      <c r="BL982" s="728"/>
      <c r="BM982" s="728"/>
      <c r="BN982" s="728"/>
      <c r="BO982" s="728"/>
      <c r="BP982" s="728"/>
      <c r="BS982" s="728"/>
      <c r="BV982" s="728"/>
      <c r="BY982" s="728"/>
      <c r="CB982" s="728"/>
      <c r="CE982" s="728"/>
      <c r="CH982" s="728"/>
      <c r="CK982" s="728"/>
      <c r="CO982" s="728"/>
      <c r="CV982" s="728"/>
      <c r="CY982" s="728"/>
      <c r="DB982" s="728"/>
      <c r="DE982" s="728"/>
      <c r="DH982" s="728"/>
      <c r="DK982" s="728"/>
      <c r="DN982" s="728"/>
      <c r="DQ982" s="728"/>
      <c r="DT982" s="728"/>
      <c r="DW982" s="728"/>
      <c r="DZ982" s="728"/>
      <c r="EC982" s="728"/>
      <c r="EF982" s="728"/>
      <c r="EI982" s="728"/>
    </row>
    <row r="983" spans="5:139">
      <c r="E983" s="728">
        <v>41389</v>
      </c>
      <c r="F983" s="727">
        <v>2.7570000000000001</v>
      </c>
      <c r="H983" s="728">
        <v>41389</v>
      </c>
      <c r="I983" s="727">
        <v>2.9459999999999997</v>
      </c>
      <c r="K983" s="728">
        <v>41393</v>
      </c>
      <c r="L983" s="727">
        <v>3.3149999999999999</v>
      </c>
      <c r="O983" s="728">
        <v>41334</v>
      </c>
      <c r="P983" s="727">
        <v>2452.86</v>
      </c>
      <c r="R983" s="728">
        <v>41348</v>
      </c>
      <c r="S983" s="727">
        <v>14514.11</v>
      </c>
      <c r="U983" s="728">
        <v>40973</v>
      </c>
      <c r="V983" s="727">
        <v>6866.46</v>
      </c>
      <c r="X983" s="728">
        <v>40970</v>
      </c>
      <c r="Y983" s="727">
        <v>16902.509999999998</v>
      </c>
      <c r="AA983" s="728">
        <v>40987</v>
      </c>
      <c r="AB983" s="727">
        <v>3577.88</v>
      </c>
      <c r="AD983" s="728">
        <v>40932</v>
      </c>
      <c r="AE983" s="727">
        <v>8785.33</v>
      </c>
      <c r="AS983" s="728">
        <v>41394</v>
      </c>
      <c r="AT983" s="727">
        <v>1476.71</v>
      </c>
      <c r="AV983" s="728">
        <v>41002</v>
      </c>
      <c r="AW983" s="727">
        <v>98.56</v>
      </c>
      <c r="BL983" s="728"/>
      <c r="BM983" s="728"/>
      <c r="BN983" s="728"/>
      <c r="BO983" s="728"/>
      <c r="BP983" s="728"/>
      <c r="BS983" s="728"/>
      <c r="BV983" s="728"/>
      <c r="BY983" s="728"/>
      <c r="CB983" s="728"/>
      <c r="CE983" s="728"/>
      <c r="CH983" s="728"/>
      <c r="CK983" s="728"/>
      <c r="CO983" s="728"/>
      <c r="CV983" s="728"/>
      <c r="CY983" s="728"/>
      <c r="DB983" s="728"/>
      <c r="DE983" s="728"/>
      <c r="DH983" s="728"/>
      <c r="DK983" s="728"/>
      <c r="DN983" s="728"/>
      <c r="DQ983" s="728"/>
      <c r="DT983" s="728"/>
      <c r="DW983" s="728"/>
      <c r="DZ983" s="728"/>
      <c r="EC983" s="728"/>
      <c r="EF983" s="728"/>
      <c r="EI983" s="728"/>
    </row>
    <row r="984" spans="5:139">
      <c r="E984" s="728">
        <v>41388</v>
      </c>
      <c r="F984" s="727">
        <v>2.7490000000000001</v>
      </c>
      <c r="H984" s="728">
        <v>41388</v>
      </c>
      <c r="I984" s="727">
        <v>2.964</v>
      </c>
      <c r="K984" s="728">
        <v>41390</v>
      </c>
      <c r="L984" s="727">
        <v>3.367</v>
      </c>
      <c r="O984" s="728">
        <v>41333</v>
      </c>
      <c r="P984" s="727">
        <v>2452.0100000000002</v>
      </c>
      <c r="R984" s="728">
        <v>41347</v>
      </c>
      <c r="S984" s="727">
        <v>14539.14</v>
      </c>
      <c r="U984" s="728">
        <v>40970</v>
      </c>
      <c r="V984" s="727">
        <v>6921.37</v>
      </c>
      <c r="X984" s="728">
        <v>40969</v>
      </c>
      <c r="Y984" s="727">
        <v>16830.599999999999</v>
      </c>
      <c r="AA984" s="728">
        <v>40984</v>
      </c>
      <c r="AB984" s="727">
        <v>3594.83</v>
      </c>
      <c r="AD984" s="728">
        <v>40931</v>
      </c>
      <c r="AE984" s="727">
        <v>8765.9</v>
      </c>
      <c r="AS984" s="728">
        <v>41393</v>
      </c>
      <c r="AT984" s="727">
        <v>1475.84</v>
      </c>
      <c r="AV984" s="728">
        <v>41001</v>
      </c>
      <c r="AW984" s="727">
        <v>98.35</v>
      </c>
      <c r="BL984" s="728"/>
      <c r="BM984" s="728"/>
      <c r="BN984" s="728"/>
      <c r="BO984" s="728"/>
      <c r="BP984" s="728"/>
      <c r="BS984" s="728"/>
      <c r="BV984" s="728"/>
      <c r="BY984" s="728"/>
      <c r="CB984" s="728"/>
      <c r="CE984" s="728"/>
      <c r="CH984" s="728"/>
      <c r="CK984" s="728"/>
      <c r="CO984" s="728"/>
      <c r="CV984" s="728"/>
      <c r="CY984" s="728"/>
      <c r="DB984" s="728"/>
      <c r="DE984" s="728"/>
      <c r="DH984" s="728"/>
      <c r="DK984" s="728"/>
      <c r="DN984" s="728"/>
      <c r="DQ984" s="728"/>
      <c r="DT984" s="728"/>
      <c r="DW984" s="728"/>
      <c r="DZ984" s="728"/>
      <c r="EC984" s="728"/>
      <c r="EF984" s="728"/>
      <c r="EI984" s="728"/>
    </row>
    <row r="985" spans="5:139">
      <c r="E985" s="728">
        <v>41387</v>
      </c>
      <c r="F985" s="727">
        <v>2.794</v>
      </c>
      <c r="H985" s="728">
        <v>41387</v>
      </c>
      <c r="I985" s="727">
        <v>2.944</v>
      </c>
      <c r="K985" s="728">
        <v>41389</v>
      </c>
      <c r="L985" s="727">
        <v>3.4119999999999999</v>
      </c>
      <c r="O985" s="728">
        <v>41332</v>
      </c>
      <c r="P985" s="727">
        <v>2450.36</v>
      </c>
      <c r="R985" s="728">
        <v>41346</v>
      </c>
      <c r="S985" s="727">
        <v>14455.28</v>
      </c>
      <c r="U985" s="728">
        <v>40969</v>
      </c>
      <c r="V985" s="727">
        <v>6941.77</v>
      </c>
      <c r="X985" s="728">
        <v>40968</v>
      </c>
      <c r="Y985" s="727">
        <v>16351.41</v>
      </c>
      <c r="AA985" s="728">
        <v>40983</v>
      </c>
      <c r="AB985" s="727">
        <v>3580.21</v>
      </c>
      <c r="AD985" s="728">
        <v>40928</v>
      </c>
      <c r="AE985" s="727">
        <v>8766.36</v>
      </c>
      <c r="AS985" s="728">
        <v>41390</v>
      </c>
      <c r="AT985" s="727">
        <v>1461.92</v>
      </c>
      <c r="AV985" s="728">
        <v>40998</v>
      </c>
      <c r="AW985" s="727">
        <v>96.58</v>
      </c>
      <c r="BL985" s="728"/>
      <c r="BM985" s="728"/>
      <c r="BN985" s="728"/>
      <c r="BO985" s="728"/>
      <c r="BP985" s="728"/>
      <c r="BS985" s="728"/>
      <c r="BV985" s="728"/>
      <c r="BY985" s="728"/>
      <c r="CB985" s="728"/>
      <c r="CE985" s="728"/>
      <c r="CH985" s="728"/>
      <c r="CK985" s="728"/>
      <c r="CO985" s="728"/>
      <c r="CV985" s="728"/>
      <c r="CY985" s="728"/>
      <c r="DB985" s="728"/>
      <c r="DE985" s="728"/>
      <c r="DH985" s="728"/>
      <c r="DK985" s="728"/>
      <c r="DN985" s="728"/>
      <c r="DQ985" s="728"/>
      <c r="DT985" s="728"/>
      <c r="DW985" s="728"/>
      <c r="DZ985" s="728"/>
      <c r="EC985" s="728"/>
      <c r="EF985" s="728"/>
      <c r="EI985" s="728"/>
    </row>
    <row r="986" spans="5:139">
      <c r="E986" s="728">
        <v>41386</v>
      </c>
      <c r="F986" s="727">
        <v>2.8439999999999999</v>
      </c>
      <c r="H986" s="728">
        <v>41386</v>
      </c>
      <c r="I986" s="727">
        <v>2.9430000000000001</v>
      </c>
      <c r="K986" s="728">
        <v>41388</v>
      </c>
      <c r="L986" s="727">
        <v>3.3940000000000001</v>
      </c>
      <c r="O986" s="728">
        <v>41331</v>
      </c>
      <c r="P986" s="727">
        <v>2428.5700000000002</v>
      </c>
      <c r="R986" s="728">
        <v>41345</v>
      </c>
      <c r="S986" s="727">
        <v>14450.06</v>
      </c>
      <c r="U986" s="728">
        <v>40968</v>
      </c>
      <c r="V986" s="727">
        <v>6856.08</v>
      </c>
      <c r="X986" s="728">
        <v>40967</v>
      </c>
      <c r="Y986" s="727">
        <v>16345.3</v>
      </c>
      <c r="AA986" s="728">
        <v>40982</v>
      </c>
      <c r="AB986" s="727">
        <v>3564.51</v>
      </c>
      <c r="AD986" s="728">
        <v>40927</v>
      </c>
      <c r="AE986" s="727">
        <v>8639.68</v>
      </c>
      <c r="AS986" s="728">
        <v>41389</v>
      </c>
      <c r="AT986" s="727">
        <v>1467.9</v>
      </c>
      <c r="AV986" s="728">
        <v>40997</v>
      </c>
      <c r="AW986" s="727">
        <v>96.07</v>
      </c>
      <c r="BL986" s="728"/>
      <c r="BM986" s="728"/>
      <c r="BN986" s="728"/>
      <c r="BO986" s="728"/>
      <c r="BP986" s="728"/>
      <c r="BS986" s="728"/>
      <c r="BV986" s="728"/>
      <c r="BY986" s="728"/>
      <c r="CB986" s="728"/>
      <c r="CE986" s="728"/>
      <c r="CH986" s="728"/>
      <c r="CK986" s="728"/>
      <c r="CO986" s="728"/>
      <c r="CV986" s="728"/>
      <c r="CY986" s="728"/>
      <c r="DB986" s="728"/>
      <c r="DE986" s="728"/>
      <c r="DH986" s="728"/>
      <c r="DK986" s="728"/>
      <c r="DN986" s="728"/>
      <c r="DQ986" s="728"/>
      <c r="DT986" s="728"/>
      <c r="DW986" s="728"/>
      <c r="DZ986" s="728"/>
      <c r="EC986" s="728"/>
      <c r="EF986" s="728"/>
      <c r="EI986" s="728"/>
    </row>
    <row r="987" spans="5:139">
      <c r="E987" s="728">
        <v>41383</v>
      </c>
      <c r="F987" s="727">
        <v>2.887</v>
      </c>
      <c r="H987" s="728">
        <v>41383</v>
      </c>
      <c r="I987" s="727">
        <v>2.9660000000000002</v>
      </c>
      <c r="K987" s="728">
        <v>41387</v>
      </c>
      <c r="L987" s="727">
        <v>3.3679999999999999</v>
      </c>
      <c r="O987" s="728">
        <v>41330</v>
      </c>
      <c r="P987" s="727">
        <v>2454.92</v>
      </c>
      <c r="R987" s="728">
        <v>41344</v>
      </c>
      <c r="S987" s="727">
        <v>14447.29</v>
      </c>
      <c r="U987" s="728">
        <v>40967</v>
      </c>
      <c r="V987" s="727">
        <v>6887.63</v>
      </c>
      <c r="X987" s="728">
        <v>40966</v>
      </c>
      <c r="Y987" s="727">
        <v>16308.6</v>
      </c>
      <c r="AA987" s="728">
        <v>40981</v>
      </c>
      <c r="AB987" s="727">
        <v>3550.16</v>
      </c>
      <c r="AD987" s="728">
        <v>40926</v>
      </c>
      <c r="AE987" s="727">
        <v>8550.58</v>
      </c>
      <c r="AS987" s="728">
        <v>41388</v>
      </c>
      <c r="AT987" s="727">
        <v>1431.99</v>
      </c>
      <c r="AV987" s="728">
        <v>40996</v>
      </c>
      <c r="AW987" s="727">
        <v>97.51</v>
      </c>
      <c r="BL987" s="728"/>
      <c r="BM987" s="728"/>
      <c r="BN987" s="728"/>
      <c r="BO987" s="728"/>
      <c r="BP987" s="728"/>
      <c r="BS987" s="728"/>
      <c r="BV987" s="728"/>
      <c r="BY987" s="728"/>
      <c r="CB987" s="728"/>
      <c r="CE987" s="728"/>
      <c r="CH987" s="728"/>
      <c r="CK987" s="728"/>
      <c r="CO987" s="728"/>
      <c r="CV987" s="728"/>
      <c r="CY987" s="728"/>
      <c r="DB987" s="728"/>
      <c r="DE987" s="728"/>
      <c r="DH987" s="728"/>
      <c r="DK987" s="728"/>
      <c r="DN987" s="728"/>
      <c r="DQ987" s="728"/>
      <c r="DT987" s="728"/>
      <c r="DW987" s="728"/>
      <c r="DZ987" s="728"/>
      <c r="EC987" s="728"/>
      <c r="EF987" s="728"/>
      <c r="EI987" s="728"/>
    </row>
    <row r="988" spans="5:139">
      <c r="E988" s="728">
        <v>41382</v>
      </c>
      <c r="F988" s="727">
        <v>2.8980000000000001</v>
      </c>
      <c r="H988" s="728">
        <v>41382</v>
      </c>
      <c r="I988" s="727">
        <v>3.0059999999999998</v>
      </c>
      <c r="K988" s="728">
        <v>41386</v>
      </c>
      <c r="L988" s="727">
        <v>3.379</v>
      </c>
      <c r="O988" s="728">
        <v>41327</v>
      </c>
      <c r="P988" s="727">
        <v>2437.2399999999998</v>
      </c>
      <c r="R988" s="728">
        <v>41341</v>
      </c>
      <c r="S988" s="727">
        <v>14397.07</v>
      </c>
      <c r="U988" s="728">
        <v>40966</v>
      </c>
      <c r="V988" s="727">
        <v>6849.6</v>
      </c>
      <c r="X988" s="728">
        <v>40963</v>
      </c>
      <c r="Y988" s="727">
        <v>16487.53</v>
      </c>
      <c r="AA988" s="728">
        <v>40980</v>
      </c>
      <c r="AB988" s="727">
        <v>3490.06</v>
      </c>
      <c r="AD988" s="728">
        <v>40925</v>
      </c>
      <c r="AE988" s="727">
        <v>8466.4</v>
      </c>
      <c r="AS988" s="728">
        <v>41387</v>
      </c>
      <c r="AT988" s="727">
        <v>1413</v>
      </c>
      <c r="AV988" s="728">
        <v>40995</v>
      </c>
      <c r="AW988" s="727">
        <v>97.65</v>
      </c>
      <c r="BL988" s="728"/>
      <c r="BM988" s="728"/>
      <c r="BN988" s="728"/>
      <c r="BO988" s="728"/>
      <c r="BP988" s="728"/>
      <c r="BS988" s="728"/>
      <c r="BV988" s="728"/>
      <c r="BY988" s="728"/>
      <c r="CB988" s="728"/>
      <c r="CE988" s="728"/>
      <c r="CH988" s="728"/>
      <c r="CK988" s="728"/>
      <c r="CO988" s="728"/>
      <c r="CV988" s="728"/>
      <c r="CY988" s="728"/>
      <c r="DB988" s="728"/>
      <c r="DE988" s="728"/>
      <c r="DH988" s="728"/>
      <c r="DK988" s="728"/>
      <c r="DN988" s="728"/>
      <c r="DQ988" s="728"/>
      <c r="DT988" s="728"/>
      <c r="DW988" s="728"/>
      <c r="DZ988" s="728"/>
      <c r="EC988" s="728"/>
      <c r="EF988" s="728"/>
      <c r="EI988" s="728"/>
    </row>
    <row r="989" spans="5:139">
      <c r="E989" s="728">
        <v>41381</v>
      </c>
      <c r="F989" s="727">
        <v>2.9210000000000003</v>
      </c>
      <c r="H989" s="728">
        <v>41381</v>
      </c>
      <c r="I989" s="727">
        <v>3.0190000000000001</v>
      </c>
      <c r="K989" s="728">
        <v>41383</v>
      </c>
      <c r="L989" s="727">
        <v>3.423</v>
      </c>
      <c r="O989" s="728">
        <v>41326</v>
      </c>
      <c r="P989" s="727">
        <v>2436.4699999999998</v>
      </c>
      <c r="R989" s="728">
        <v>41340</v>
      </c>
      <c r="S989" s="727">
        <v>14329.49</v>
      </c>
      <c r="U989" s="728">
        <v>40963</v>
      </c>
      <c r="V989" s="727">
        <v>6864.43</v>
      </c>
      <c r="X989" s="728">
        <v>40962</v>
      </c>
      <c r="Y989" s="727">
        <v>16312.3</v>
      </c>
      <c r="AA989" s="728">
        <v>40977</v>
      </c>
      <c r="AB989" s="727">
        <v>3487.48</v>
      </c>
      <c r="AD989" s="728">
        <v>40924</v>
      </c>
      <c r="AE989" s="727">
        <v>8378.36</v>
      </c>
      <c r="AS989" s="728">
        <v>41386</v>
      </c>
      <c r="AT989" s="727">
        <v>1426.45</v>
      </c>
      <c r="AV989" s="728">
        <v>40994</v>
      </c>
      <c r="AW989" s="727">
        <v>98.26</v>
      </c>
      <c r="BL989" s="728"/>
      <c r="BM989" s="728"/>
      <c r="BN989" s="728"/>
      <c r="BO989" s="728"/>
      <c r="BP989" s="728"/>
      <c r="BS989" s="728"/>
      <c r="BV989" s="728"/>
      <c r="BY989" s="728"/>
      <c r="CB989" s="728"/>
      <c r="CE989" s="728"/>
      <c r="CH989" s="728"/>
      <c r="CK989" s="728"/>
      <c r="CO989" s="728"/>
      <c r="CV989" s="728"/>
      <c r="CY989" s="728"/>
      <c r="DB989" s="728"/>
      <c r="DE989" s="728"/>
      <c r="DH989" s="728"/>
      <c r="DK989" s="728"/>
      <c r="DN989" s="728"/>
      <c r="DQ989" s="728"/>
      <c r="DT989" s="728"/>
      <c r="DW989" s="728"/>
      <c r="DZ989" s="728"/>
      <c r="EC989" s="728"/>
      <c r="EF989" s="728"/>
      <c r="EI989" s="728"/>
    </row>
    <row r="990" spans="5:139">
      <c r="E990" s="728">
        <v>41380</v>
      </c>
      <c r="F990" s="727">
        <v>2.9660000000000002</v>
      </c>
      <c r="H990" s="728">
        <v>41380</v>
      </c>
      <c r="I990" s="727">
        <v>3.0950000000000002</v>
      </c>
      <c r="K990" s="728">
        <v>41382</v>
      </c>
      <c r="L990" s="727">
        <v>3.4550000000000001</v>
      </c>
      <c r="O990" s="728">
        <v>41325</v>
      </c>
      <c r="P990" s="727">
        <v>2443.16</v>
      </c>
      <c r="R990" s="728">
        <v>41339</v>
      </c>
      <c r="S990" s="727">
        <v>14296.24</v>
      </c>
      <c r="U990" s="728">
        <v>40962</v>
      </c>
      <c r="V990" s="727">
        <v>6809.46</v>
      </c>
      <c r="X990" s="728">
        <v>40961</v>
      </c>
      <c r="Y990" s="727">
        <v>16557.62</v>
      </c>
      <c r="AA990" s="728">
        <v>40976</v>
      </c>
      <c r="AB990" s="727">
        <v>3478.36</v>
      </c>
      <c r="AD990" s="728">
        <v>40921</v>
      </c>
      <c r="AE990" s="727">
        <v>8500.02</v>
      </c>
      <c r="AS990" s="728">
        <v>41383</v>
      </c>
      <c r="AT990" s="727">
        <v>1403.79</v>
      </c>
      <c r="AV990" s="728">
        <v>40991</v>
      </c>
      <c r="AW990" s="727">
        <v>97.32</v>
      </c>
      <c r="BL990" s="728"/>
      <c r="BM990" s="728"/>
      <c r="BN990" s="728"/>
      <c r="BO990" s="728"/>
      <c r="BP990" s="728"/>
      <c r="BS990" s="728"/>
      <c r="BV990" s="728"/>
      <c r="BY990" s="728"/>
      <c r="CB990" s="728"/>
      <c r="CE990" s="728"/>
      <c r="CH990" s="728"/>
      <c r="CK990" s="728"/>
      <c r="CO990" s="728"/>
      <c r="CV990" s="728"/>
      <c r="CY990" s="728"/>
      <c r="DB990" s="728"/>
      <c r="DE990" s="728"/>
      <c r="DH990" s="728"/>
      <c r="DK990" s="728"/>
      <c r="DN990" s="728"/>
      <c r="DQ990" s="728"/>
      <c r="DT990" s="728"/>
      <c r="DW990" s="728"/>
      <c r="DZ990" s="728"/>
      <c r="EC990" s="728"/>
      <c r="EF990" s="728"/>
      <c r="EI990" s="728"/>
    </row>
    <row r="991" spans="5:139">
      <c r="E991" s="728">
        <v>41379</v>
      </c>
      <c r="F991" s="727">
        <v>3.0030000000000001</v>
      </c>
      <c r="H991" s="728">
        <v>41379</v>
      </c>
      <c r="I991" s="727">
        <v>3.0950000000000002</v>
      </c>
      <c r="K991" s="728">
        <v>41381</v>
      </c>
      <c r="L991" s="727">
        <v>3.4969999999999999</v>
      </c>
      <c r="O991" s="728">
        <v>41324</v>
      </c>
      <c r="P991" s="727">
        <v>2477.19</v>
      </c>
      <c r="R991" s="728">
        <v>41338</v>
      </c>
      <c r="S991" s="727">
        <v>14253.77</v>
      </c>
      <c r="U991" s="728">
        <v>40961</v>
      </c>
      <c r="V991" s="727">
        <v>6843.87</v>
      </c>
      <c r="X991" s="728">
        <v>40960</v>
      </c>
      <c r="Y991" s="727">
        <v>16710.86</v>
      </c>
      <c r="AA991" s="728">
        <v>40975</v>
      </c>
      <c r="AB991" s="727">
        <v>3392.33</v>
      </c>
      <c r="AD991" s="728">
        <v>40920</v>
      </c>
      <c r="AE991" s="727">
        <v>8385.59</v>
      </c>
      <c r="AS991" s="728">
        <v>41382</v>
      </c>
      <c r="AT991" s="727">
        <v>1390.5</v>
      </c>
      <c r="AV991" s="728">
        <v>40990</v>
      </c>
      <c r="AW991" s="727">
        <v>97.61</v>
      </c>
      <c r="BL991" s="728"/>
      <c r="BM991" s="728"/>
      <c r="BN991" s="728"/>
      <c r="BO991" s="728"/>
      <c r="BP991" s="728"/>
      <c r="BS991" s="728"/>
      <c r="BV991" s="728"/>
      <c r="BY991" s="728"/>
      <c r="CB991" s="728"/>
      <c r="CE991" s="728"/>
      <c r="CH991" s="728"/>
      <c r="CK991" s="728"/>
      <c r="CO991" s="728"/>
      <c r="CV991" s="728"/>
      <c r="CY991" s="728"/>
      <c r="DB991" s="728"/>
      <c r="DE991" s="728"/>
      <c r="DH991" s="728"/>
      <c r="DK991" s="728"/>
      <c r="DN991" s="728"/>
      <c r="DQ991" s="728"/>
      <c r="DT991" s="728"/>
      <c r="DW991" s="728"/>
      <c r="DZ991" s="728"/>
      <c r="EC991" s="728"/>
      <c r="EF991" s="728"/>
      <c r="EI991" s="728"/>
    </row>
    <row r="992" spans="5:139">
      <c r="E992" s="728">
        <v>41376</v>
      </c>
      <c r="F992" s="727">
        <v>3.0550000000000002</v>
      </c>
      <c r="H992" s="728">
        <v>41376</v>
      </c>
      <c r="I992" s="727">
        <v>3.16</v>
      </c>
      <c r="K992" s="728">
        <v>41380</v>
      </c>
      <c r="L992" s="727">
        <v>3.5470000000000002</v>
      </c>
      <c r="O992" s="728">
        <v>41323</v>
      </c>
      <c r="P992" s="727">
        <v>2476.0100000000002</v>
      </c>
      <c r="R992" s="728">
        <v>41337</v>
      </c>
      <c r="S992" s="727">
        <v>14127.82</v>
      </c>
      <c r="U992" s="728">
        <v>40960</v>
      </c>
      <c r="V992" s="727">
        <v>6908.18</v>
      </c>
      <c r="X992" s="728">
        <v>40959</v>
      </c>
      <c r="Y992" s="727">
        <v>16724.22</v>
      </c>
      <c r="AA992" s="728">
        <v>40974</v>
      </c>
      <c r="AB992" s="727">
        <v>3362.56</v>
      </c>
      <c r="AD992" s="728">
        <v>40919</v>
      </c>
      <c r="AE992" s="727">
        <v>8447.8799999999992</v>
      </c>
      <c r="AS992" s="728">
        <v>41381</v>
      </c>
      <c r="AT992" s="727">
        <v>1376.25</v>
      </c>
      <c r="AV992" s="728">
        <v>40989</v>
      </c>
      <c r="AW992" s="727">
        <v>99.11</v>
      </c>
      <c r="BL992" s="728"/>
      <c r="BM992" s="728"/>
      <c r="BN992" s="728"/>
      <c r="BO992" s="728"/>
      <c r="BP992" s="728"/>
      <c r="BS992" s="728"/>
      <c r="BV992" s="728"/>
      <c r="BY992" s="728"/>
      <c r="CB992" s="728"/>
      <c r="CE992" s="728"/>
      <c r="CH992" s="728"/>
      <c r="CK992" s="728"/>
      <c r="CO992" s="728"/>
      <c r="CV992" s="728"/>
      <c r="CY992" s="728"/>
      <c r="DB992" s="728"/>
      <c r="DE992" s="728"/>
      <c r="DH992" s="728"/>
      <c r="DK992" s="728"/>
      <c r="DN992" s="728"/>
      <c r="DQ992" s="728"/>
      <c r="DT992" s="728"/>
      <c r="DW992" s="728"/>
      <c r="DZ992" s="728"/>
      <c r="EC992" s="728"/>
      <c r="EF992" s="728"/>
      <c r="EI992" s="728"/>
    </row>
    <row r="993" spans="5:139">
      <c r="E993" s="728">
        <v>41375</v>
      </c>
      <c r="F993" s="727">
        <v>3.093</v>
      </c>
      <c r="H993" s="728">
        <v>41375</v>
      </c>
      <c r="I993" s="727">
        <v>3.2029999999999998</v>
      </c>
      <c r="K993" s="728">
        <v>41379</v>
      </c>
      <c r="L993" s="727">
        <v>3.5249999999999999</v>
      </c>
      <c r="O993" s="728">
        <v>41320</v>
      </c>
      <c r="P993" s="727">
        <v>2467.63</v>
      </c>
      <c r="R993" s="728">
        <v>41334</v>
      </c>
      <c r="S993" s="727">
        <v>14089.66</v>
      </c>
      <c r="U993" s="728">
        <v>40959</v>
      </c>
      <c r="V993" s="727">
        <v>6948.25</v>
      </c>
      <c r="X993" s="728">
        <v>40956</v>
      </c>
      <c r="Y993" s="727">
        <v>16547.21</v>
      </c>
      <c r="AA993" s="728">
        <v>40973</v>
      </c>
      <c r="AB993" s="727">
        <v>3487.54</v>
      </c>
      <c r="AD993" s="728">
        <v>40918</v>
      </c>
      <c r="AE993" s="727">
        <v>8422.26</v>
      </c>
      <c r="AS993" s="728">
        <v>41380</v>
      </c>
      <c r="AT993" s="727">
        <v>1367.36</v>
      </c>
      <c r="AV993" s="728">
        <v>40988</v>
      </c>
      <c r="AW993" s="727">
        <v>99.03</v>
      </c>
      <c r="BL993" s="728"/>
      <c r="BM993" s="728"/>
      <c r="BN993" s="728"/>
      <c r="BO993" s="728"/>
      <c r="BP993" s="728"/>
      <c r="BS993" s="728"/>
      <c r="BV993" s="728"/>
      <c r="BY993" s="728"/>
      <c r="CB993" s="728"/>
      <c r="CE993" s="728"/>
      <c r="CH993" s="728"/>
      <c r="CK993" s="728"/>
      <c r="CO993" s="728"/>
      <c r="CV993" s="728"/>
      <c r="CY993" s="728"/>
      <c r="DB993" s="728"/>
      <c r="DE993" s="728"/>
      <c r="DH993" s="728"/>
      <c r="DK993" s="728"/>
      <c r="DN993" s="728"/>
      <c r="DQ993" s="728"/>
      <c r="DT993" s="728"/>
      <c r="DW993" s="728"/>
      <c r="DZ993" s="728"/>
      <c r="EC993" s="728"/>
      <c r="EF993" s="728"/>
      <c r="EI993" s="728"/>
    </row>
    <row r="994" spans="5:139">
      <c r="E994" s="728">
        <v>41374</v>
      </c>
      <c r="F994" s="727">
        <v>3.0430000000000001</v>
      </c>
      <c r="H994" s="728">
        <v>41374</v>
      </c>
      <c r="I994" s="727">
        <v>3.097</v>
      </c>
      <c r="K994" s="728">
        <v>41376</v>
      </c>
      <c r="L994" s="727">
        <v>3.5590000000000002</v>
      </c>
      <c r="O994" s="728">
        <v>41319</v>
      </c>
      <c r="P994" s="727">
        <v>2456.36</v>
      </c>
      <c r="R994" s="728">
        <v>41333</v>
      </c>
      <c r="S994" s="727">
        <v>14054.49</v>
      </c>
      <c r="U994" s="728">
        <v>40956</v>
      </c>
      <c r="V994" s="727">
        <v>6848.03</v>
      </c>
      <c r="X994" s="728">
        <v>40955</v>
      </c>
      <c r="Y994" s="727">
        <v>16369.66</v>
      </c>
      <c r="AA994" s="728">
        <v>40970</v>
      </c>
      <c r="AB994" s="727">
        <v>3501.17</v>
      </c>
      <c r="AD994" s="728">
        <v>40914</v>
      </c>
      <c r="AE994" s="727">
        <v>8390.35</v>
      </c>
      <c r="AS994" s="728">
        <v>41379</v>
      </c>
      <c r="AT994" s="727">
        <v>1348.21</v>
      </c>
      <c r="AV994" s="728">
        <v>40987</v>
      </c>
      <c r="AW994" s="727">
        <v>99.3</v>
      </c>
      <c r="BL994" s="728"/>
      <c r="BM994" s="728"/>
      <c r="BN994" s="728"/>
      <c r="BO994" s="728"/>
      <c r="BP994" s="728"/>
      <c r="BS994" s="728"/>
      <c r="BV994" s="728"/>
      <c r="BY994" s="728"/>
      <c r="CB994" s="728"/>
      <c r="CE994" s="728"/>
      <c r="CH994" s="728"/>
      <c r="CK994" s="728"/>
      <c r="CO994" s="728"/>
      <c r="CV994" s="728"/>
      <c r="CY994" s="728"/>
      <c r="DB994" s="728"/>
      <c r="DE994" s="728"/>
      <c r="DH994" s="728"/>
      <c r="DK994" s="728"/>
      <c r="DN994" s="728"/>
      <c r="DQ994" s="728"/>
      <c r="DT994" s="728"/>
      <c r="DW994" s="728"/>
      <c r="DZ994" s="728"/>
      <c r="EC994" s="728"/>
      <c r="EF994" s="728"/>
      <c r="EI994" s="728"/>
    </row>
    <row r="995" spans="5:139">
      <c r="E995" s="728">
        <v>41373</v>
      </c>
      <c r="F995" s="727">
        <v>3.08</v>
      </c>
      <c r="H995" s="728">
        <v>41373</v>
      </c>
      <c r="I995" s="727">
        <v>3.097</v>
      </c>
      <c r="K995" s="728">
        <v>41375</v>
      </c>
      <c r="L995" s="727">
        <v>3.593</v>
      </c>
      <c r="O995" s="728">
        <v>41318</v>
      </c>
      <c r="P995" s="727">
        <v>2471.21</v>
      </c>
      <c r="R995" s="728">
        <v>41332</v>
      </c>
      <c r="S995" s="727">
        <v>14075.37</v>
      </c>
      <c r="U995" s="728">
        <v>40955</v>
      </c>
      <c r="V995" s="727">
        <v>6751.96</v>
      </c>
      <c r="X995" s="728">
        <v>40954</v>
      </c>
      <c r="Y995" s="727">
        <v>16513.21</v>
      </c>
      <c r="AA995" s="728">
        <v>40969</v>
      </c>
      <c r="AB995" s="727">
        <v>3499.73</v>
      </c>
      <c r="AD995" s="728">
        <v>40913</v>
      </c>
      <c r="AE995" s="727">
        <v>8488.7099999999991</v>
      </c>
      <c r="AS995" s="728">
        <v>41376</v>
      </c>
      <c r="AT995" s="727">
        <v>1482.75</v>
      </c>
      <c r="AV995" s="728">
        <v>40984</v>
      </c>
      <c r="AW995" s="727">
        <v>99.81</v>
      </c>
      <c r="BL995" s="728"/>
      <c r="BM995" s="728"/>
      <c r="BN995" s="728"/>
      <c r="BO995" s="728"/>
      <c r="BP995" s="728"/>
      <c r="BS995" s="728"/>
      <c r="BV995" s="728"/>
      <c r="BY995" s="728"/>
      <c r="CB995" s="728"/>
      <c r="CE995" s="728"/>
      <c r="CH995" s="728"/>
      <c r="CK995" s="728"/>
      <c r="CO995" s="728"/>
      <c r="CV995" s="728"/>
      <c r="CY995" s="728"/>
      <c r="DB995" s="728"/>
      <c r="DE995" s="728"/>
      <c r="DH995" s="728"/>
      <c r="DK995" s="728"/>
      <c r="DN995" s="728"/>
      <c r="DQ995" s="728"/>
      <c r="DT995" s="728"/>
      <c r="DW995" s="728"/>
      <c r="DZ995" s="728"/>
      <c r="EC995" s="728"/>
      <c r="EF995" s="728"/>
      <c r="EI995" s="728"/>
    </row>
    <row r="996" spans="5:139">
      <c r="E996" s="728">
        <v>41372</v>
      </c>
      <c r="F996" s="727">
        <v>2.99</v>
      </c>
      <c r="H996" s="728">
        <v>41372</v>
      </c>
      <c r="I996" s="727">
        <v>3.0339999999999998</v>
      </c>
      <c r="K996" s="728">
        <v>41374</v>
      </c>
      <c r="L996" s="727">
        <v>3.5249999999999999</v>
      </c>
      <c r="O996" s="728">
        <v>41317</v>
      </c>
      <c r="P996" s="727">
        <v>2470.48</v>
      </c>
      <c r="R996" s="728">
        <v>41331</v>
      </c>
      <c r="S996" s="727">
        <v>13900.13</v>
      </c>
      <c r="U996" s="728">
        <v>40954</v>
      </c>
      <c r="V996" s="727">
        <v>6757.94</v>
      </c>
      <c r="X996" s="728">
        <v>40953</v>
      </c>
      <c r="Y996" s="727">
        <v>16445.91</v>
      </c>
      <c r="AA996" s="728">
        <v>40968</v>
      </c>
      <c r="AB996" s="727">
        <v>3452.45</v>
      </c>
      <c r="AD996" s="728">
        <v>40912</v>
      </c>
      <c r="AE996" s="727">
        <v>8560.11</v>
      </c>
      <c r="AS996" s="728">
        <v>41375</v>
      </c>
      <c r="AT996" s="727">
        <v>1561.5</v>
      </c>
      <c r="AV996" s="728">
        <v>40983</v>
      </c>
      <c r="AW996" s="727">
        <v>98.46</v>
      </c>
      <c r="BL996" s="728"/>
      <c r="BM996" s="728"/>
      <c r="BN996" s="728"/>
      <c r="BO996" s="728"/>
      <c r="BP996" s="728"/>
      <c r="BS996" s="728"/>
      <c r="BV996" s="728"/>
      <c r="BY996" s="728"/>
      <c r="CB996" s="728"/>
      <c r="CE996" s="728"/>
      <c r="CH996" s="728"/>
      <c r="CK996" s="728"/>
      <c r="CO996" s="728"/>
      <c r="CV996" s="728"/>
      <c r="CY996" s="728"/>
      <c r="DB996" s="728"/>
      <c r="DE996" s="728"/>
      <c r="DH996" s="728"/>
      <c r="DK996" s="728"/>
      <c r="DN996" s="728"/>
      <c r="DQ996" s="728"/>
      <c r="DT996" s="728"/>
      <c r="DW996" s="728"/>
      <c r="DZ996" s="728"/>
      <c r="EC996" s="728"/>
      <c r="EF996" s="728"/>
      <c r="EI996" s="728"/>
    </row>
    <row r="997" spans="5:139">
      <c r="E997" s="728">
        <v>41369</v>
      </c>
      <c r="F997" s="727">
        <v>3.0369999999999999</v>
      </c>
      <c r="H997" s="728">
        <v>41369</v>
      </c>
      <c r="I997" s="727">
        <v>3.16</v>
      </c>
      <c r="K997" s="728">
        <v>41373</v>
      </c>
      <c r="L997" s="727">
        <v>3.593</v>
      </c>
      <c r="O997" s="728">
        <v>41316</v>
      </c>
      <c r="P997" s="727">
        <v>2497.88</v>
      </c>
      <c r="R997" s="728">
        <v>41330</v>
      </c>
      <c r="S997" s="727">
        <v>13784.17</v>
      </c>
      <c r="U997" s="728">
        <v>40953</v>
      </c>
      <c r="V997" s="727">
        <v>6728.19</v>
      </c>
      <c r="X997" s="728">
        <v>40952</v>
      </c>
      <c r="Y997" s="727">
        <v>16369.28</v>
      </c>
      <c r="AA997" s="728">
        <v>40967</v>
      </c>
      <c r="AB997" s="727">
        <v>3453.99</v>
      </c>
      <c r="AD997" s="728">
        <v>40973</v>
      </c>
      <c r="AE997" s="727">
        <v>9698.59</v>
      </c>
      <c r="AS997" s="728">
        <v>41374</v>
      </c>
      <c r="AT997" s="727">
        <v>1558.42</v>
      </c>
      <c r="AV997" s="728">
        <v>40982</v>
      </c>
      <c r="AW997" s="727">
        <v>99.04</v>
      </c>
      <c r="BL997" s="728"/>
      <c r="BM997" s="728"/>
      <c r="BN997" s="728"/>
      <c r="BO997" s="728"/>
      <c r="BP997" s="728"/>
      <c r="BS997" s="728"/>
      <c r="BV997" s="728"/>
      <c r="BY997" s="728"/>
      <c r="CB997" s="728"/>
      <c r="CE997" s="728"/>
      <c r="CH997" s="728"/>
      <c r="CK997" s="728"/>
      <c r="CO997" s="728"/>
      <c r="CV997" s="728"/>
      <c r="CY997" s="728"/>
      <c r="DB997" s="728"/>
      <c r="DE997" s="728"/>
      <c r="DH997" s="728"/>
      <c r="DK997" s="728"/>
      <c r="DN997" s="728"/>
      <c r="DQ997" s="728"/>
      <c r="DT997" s="728"/>
      <c r="DW997" s="728"/>
      <c r="DZ997" s="728"/>
      <c r="EC997" s="728"/>
      <c r="EF997" s="728"/>
      <c r="EI997" s="728"/>
    </row>
    <row r="998" spans="5:139">
      <c r="E998" s="728">
        <v>41368</v>
      </c>
      <c r="F998" s="727">
        <v>3.12</v>
      </c>
      <c r="H998" s="728">
        <v>41368</v>
      </c>
      <c r="I998" s="727">
        <v>3.3130000000000002</v>
      </c>
      <c r="K998" s="728">
        <v>41372</v>
      </c>
      <c r="L998" s="727">
        <v>3.5030000000000001</v>
      </c>
      <c r="O998" s="728">
        <v>41313</v>
      </c>
      <c r="P998" s="727">
        <v>2495.42</v>
      </c>
      <c r="R998" s="728">
        <v>41327</v>
      </c>
      <c r="S998" s="727">
        <v>14000.57</v>
      </c>
      <c r="U998" s="728">
        <v>40952</v>
      </c>
      <c r="V998" s="727">
        <v>6738.47</v>
      </c>
      <c r="X998" s="728">
        <v>40949</v>
      </c>
      <c r="Y998" s="727">
        <v>16361.04</v>
      </c>
      <c r="AA998" s="728">
        <v>40966</v>
      </c>
      <c r="AB998" s="727">
        <v>3441.45</v>
      </c>
      <c r="AD998" s="728">
        <v>40970</v>
      </c>
      <c r="AE998" s="727">
        <v>9777.0300000000007</v>
      </c>
      <c r="AS998" s="728">
        <v>41373</v>
      </c>
      <c r="AT998" s="727">
        <v>1585.35</v>
      </c>
      <c r="AV998" s="728">
        <v>40981</v>
      </c>
      <c r="AW998" s="727">
        <v>98.93</v>
      </c>
      <c r="BL998" s="728"/>
      <c r="BM998" s="728"/>
      <c r="BN998" s="728"/>
      <c r="BO998" s="728"/>
      <c r="BP998" s="728"/>
      <c r="BS998" s="728"/>
      <c r="BV998" s="728"/>
      <c r="BY998" s="728"/>
      <c r="CB998" s="728"/>
      <c r="CE998" s="728"/>
      <c r="CH998" s="728"/>
      <c r="CK998" s="728"/>
      <c r="CO998" s="728"/>
      <c r="CV998" s="728"/>
      <c r="CY998" s="728"/>
      <c r="DB998" s="728"/>
      <c r="DE998" s="728"/>
      <c r="DH998" s="728"/>
      <c r="DK998" s="728"/>
      <c r="DN998" s="728"/>
      <c r="DQ998" s="728"/>
      <c r="DT998" s="728"/>
      <c r="DW998" s="728"/>
      <c r="DZ998" s="728"/>
      <c r="EC998" s="728"/>
      <c r="EF998" s="728"/>
      <c r="EI998" s="728"/>
    </row>
    <row r="999" spans="5:139">
      <c r="E999" s="728">
        <v>41367</v>
      </c>
      <c r="F999" s="727">
        <v>3.1589999999999998</v>
      </c>
      <c r="H999" s="728">
        <v>41367</v>
      </c>
      <c r="I999" s="727">
        <v>3.355</v>
      </c>
      <c r="K999" s="728">
        <v>41369</v>
      </c>
      <c r="L999" s="727">
        <v>3.633</v>
      </c>
      <c r="O999" s="728">
        <v>41312</v>
      </c>
      <c r="P999" s="727">
        <v>2467.4499999999998</v>
      </c>
      <c r="R999" s="728">
        <v>41326</v>
      </c>
      <c r="S999" s="727">
        <v>13880.62</v>
      </c>
      <c r="U999" s="728">
        <v>40949</v>
      </c>
      <c r="V999" s="727">
        <v>6692.96</v>
      </c>
      <c r="X999" s="728">
        <v>40948</v>
      </c>
      <c r="Y999" s="727">
        <v>16653.830000000002</v>
      </c>
      <c r="AA999" s="728">
        <v>40963</v>
      </c>
      <c r="AB999" s="727">
        <v>3467.03</v>
      </c>
      <c r="AD999" s="728">
        <v>40969</v>
      </c>
      <c r="AE999" s="727">
        <v>9707.3700000000008</v>
      </c>
      <c r="AS999" s="728">
        <v>41372</v>
      </c>
      <c r="AT999" s="727">
        <v>1573.47</v>
      </c>
      <c r="AV999" s="728">
        <v>40980</v>
      </c>
      <c r="AW999" s="727">
        <v>98.29</v>
      </c>
      <c r="BL999" s="728"/>
      <c r="BM999" s="728"/>
      <c r="BN999" s="728"/>
      <c r="BO999" s="728"/>
      <c r="BP999" s="728"/>
      <c r="BS999" s="728"/>
      <c r="BV999" s="728"/>
      <c r="BY999" s="728"/>
      <c r="CB999" s="728"/>
      <c r="CE999" s="728"/>
      <c r="CH999" s="728"/>
      <c r="CK999" s="728"/>
      <c r="CO999" s="728"/>
      <c r="CV999" s="728"/>
      <c r="CY999" s="728"/>
      <c r="DB999" s="728"/>
      <c r="DE999" s="728"/>
      <c r="DH999" s="728"/>
      <c r="DK999" s="728"/>
      <c r="DN999" s="728"/>
      <c r="DQ999" s="728"/>
      <c r="DT999" s="728"/>
      <c r="DW999" s="728"/>
      <c r="DZ999" s="728"/>
      <c r="EC999" s="728"/>
      <c r="EF999" s="728"/>
      <c r="EI999" s="728"/>
    </row>
    <row r="1000" spans="5:139">
      <c r="E1000" s="728">
        <v>41366</v>
      </c>
      <c r="F1000" s="727">
        <v>3.1480000000000001</v>
      </c>
      <c r="H1000" s="728">
        <v>41366</v>
      </c>
      <c r="I1000" s="727">
        <v>3.3780000000000001</v>
      </c>
      <c r="K1000" s="728">
        <v>41368</v>
      </c>
      <c r="L1000" s="727">
        <v>3.7759999999999998</v>
      </c>
      <c r="O1000" s="728">
        <v>41311</v>
      </c>
      <c r="P1000" s="727">
        <v>2455.4699999999998</v>
      </c>
      <c r="R1000" s="728">
        <v>41325</v>
      </c>
      <c r="S1000" s="727">
        <v>13927.54</v>
      </c>
      <c r="U1000" s="728">
        <v>40948</v>
      </c>
      <c r="V1000" s="727">
        <v>6788.8</v>
      </c>
      <c r="X1000" s="728">
        <v>40947</v>
      </c>
      <c r="Y1000" s="727">
        <v>16669.22</v>
      </c>
      <c r="AA1000" s="728">
        <v>40962</v>
      </c>
      <c r="AB1000" s="727">
        <v>3447.31</v>
      </c>
      <c r="AD1000" s="728">
        <v>40968</v>
      </c>
      <c r="AE1000" s="727">
        <v>9723.24</v>
      </c>
      <c r="AS1000" s="728">
        <v>41369</v>
      </c>
      <c r="AT1000" s="727">
        <v>1581.25</v>
      </c>
      <c r="AV1000" s="728">
        <v>40977</v>
      </c>
      <c r="AW1000" s="727">
        <v>97.74</v>
      </c>
      <c r="BL1000" s="728"/>
      <c r="BM1000" s="728"/>
      <c r="BN1000" s="728"/>
      <c r="BO1000" s="728"/>
      <c r="BP1000" s="728"/>
      <c r="BS1000" s="728"/>
      <c r="BV1000" s="728"/>
      <c r="BY1000" s="728"/>
      <c r="CB1000" s="728"/>
      <c r="CE1000" s="728"/>
      <c r="CH1000" s="728"/>
      <c r="CK1000" s="728"/>
      <c r="CO1000" s="728"/>
      <c r="CV1000" s="728"/>
      <c r="CY1000" s="728"/>
      <c r="DB1000" s="728"/>
      <c r="DE1000" s="728"/>
      <c r="DH1000" s="728"/>
      <c r="DK1000" s="728"/>
      <c r="DN1000" s="728"/>
      <c r="DQ1000" s="728"/>
      <c r="DT1000" s="728"/>
      <c r="DW1000" s="728"/>
      <c r="DZ1000" s="728"/>
      <c r="EC1000" s="728"/>
      <c r="EF1000" s="728"/>
      <c r="EI1000" s="728"/>
    </row>
    <row r="1001" spans="5:139">
      <c r="E1001" s="728">
        <v>41361</v>
      </c>
      <c r="F1001" s="727">
        <v>3.1880000000000002</v>
      </c>
      <c r="H1001" s="728">
        <v>41361</v>
      </c>
      <c r="I1001" s="727">
        <v>3.4169999999999998</v>
      </c>
      <c r="K1001" s="728">
        <v>41367</v>
      </c>
      <c r="L1001" s="727">
        <v>3.8449999999999998</v>
      </c>
      <c r="O1001" s="728">
        <v>41310</v>
      </c>
      <c r="P1001" s="727">
        <v>2485.25</v>
      </c>
      <c r="R1001" s="728">
        <v>41324</v>
      </c>
      <c r="S1001" s="727">
        <v>14035.67</v>
      </c>
      <c r="U1001" s="728">
        <v>40947</v>
      </c>
      <c r="V1001" s="727">
        <v>6748.76</v>
      </c>
      <c r="X1001" s="728">
        <v>40946</v>
      </c>
      <c r="Y1001" s="727">
        <v>16491.71</v>
      </c>
      <c r="AA1001" s="728">
        <v>40961</v>
      </c>
      <c r="AB1001" s="727">
        <v>3447.37</v>
      </c>
      <c r="AD1001" s="728">
        <v>40967</v>
      </c>
      <c r="AE1001" s="727">
        <v>9722.52</v>
      </c>
      <c r="AS1001" s="728">
        <v>41368</v>
      </c>
      <c r="AT1001" s="727">
        <v>1554.8</v>
      </c>
      <c r="AV1001" s="728">
        <v>40976</v>
      </c>
      <c r="AW1001" s="727">
        <v>96.52</v>
      </c>
      <c r="BL1001" s="728"/>
      <c r="BM1001" s="728"/>
      <c r="BN1001" s="728"/>
      <c r="BO1001" s="728"/>
      <c r="BP1001" s="728"/>
      <c r="BS1001" s="728"/>
      <c r="BV1001" s="728"/>
      <c r="BY1001" s="728"/>
      <c r="CB1001" s="728"/>
      <c r="CE1001" s="728"/>
      <c r="CH1001" s="728"/>
      <c r="CK1001" s="728"/>
      <c r="CO1001" s="728"/>
      <c r="CV1001" s="728"/>
      <c r="CY1001" s="728"/>
      <c r="DB1001" s="728"/>
      <c r="DE1001" s="728"/>
      <c r="DH1001" s="728"/>
      <c r="DK1001" s="728"/>
      <c r="DN1001" s="728"/>
      <c r="DQ1001" s="728"/>
      <c r="DT1001" s="728"/>
      <c r="DW1001" s="728"/>
      <c r="DZ1001" s="728"/>
      <c r="EC1001" s="728"/>
      <c r="EF1001" s="728"/>
      <c r="EI1001" s="728"/>
    </row>
    <row r="1002" spans="5:139">
      <c r="E1002" s="728">
        <v>41360</v>
      </c>
      <c r="F1002" s="727">
        <v>3.1749999999999998</v>
      </c>
      <c r="H1002" s="728">
        <v>41360</v>
      </c>
      <c r="I1002" s="727">
        <v>3.371</v>
      </c>
      <c r="K1002" s="728">
        <v>41366</v>
      </c>
      <c r="L1002" s="727">
        <v>3.8689999999999998</v>
      </c>
      <c r="O1002" s="728">
        <v>41309</v>
      </c>
      <c r="P1002" s="727">
        <v>2469.73</v>
      </c>
      <c r="R1002" s="728">
        <v>41320</v>
      </c>
      <c r="S1002" s="727">
        <v>13981.76</v>
      </c>
      <c r="U1002" s="728">
        <v>40946</v>
      </c>
      <c r="V1002" s="727">
        <v>6754.2</v>
      </c>
      <c r="X1002" s="728">
        <v>40945</v>
      </c>
      <c r="Y1002" s="727">
        <v>16389.82</v>
      </c>
      <c r="AA1002" s="728">
        <v>40960</v>
      </c>
      <c r="AB1002" s="727">
        <v>3465.24</v>
      </c>
      <c r="AD1002" s="728">
        <v>40966</v>
      </c>
      <c r="AE1002" s="727">
        <v>9633.93</v>
      </c>
      <c r="AS1002" s="728">
        <v>41367</v>
      </c>
      <c r="AT1002" s="727">
        <v>1557.9</v>
      </c>
      <c r="AV1002" s="728">
        <v>40975</v>
      </c>
      <c r="AW1002" s="727">
        <v>95.59</v>
      </c>
      <c r="BL1002" s="728"/>
      <c r="BM1002" s="728"/>
      <c r="BN1002" s="728"/>
      <c r="BO1002" s="728"/>
      <c r="BP1002" s="728"/>
      <c r="BS1002" s="728"/>
      <c r="BV1002" s="728"/>
      <c r="BY1002" s="728"/>
      <c r="CB1002" s="728"/>
      <c r="CE1002" s="728"/>
      <c r="CH1002" s="728"/>
      <c r="CK1002" s="728"/>
      <c r="CO1002" s="728"/>
      <c r="CV1002" s="728"/>
      <c r="CY1002" s="728"/>
      <c r="DB1002" s="728"/>
      <c r="DE1002" s="728"/>
      <c r="DH1002" s="728"/>
      <c r="DK1002" s="728"/>
      <c r="DN1002" s="728"/>
      <c r="DQ1002" s="728"/>
      <c r="DT1002" s="728"/>
      <c r="DW1002" s="728"/>
      <c r="DZ1002" s="728"/>
      <c r="EC1002" s="728"/>
      <c r="EF1002" s="728"/>
      <c r="EI1002" s="728"/>
    </row>
    <row r="1003" spans="5:139">
      <c r="E1003" s="728">
        <v>41359</v>
      </c>
      <c r="F1003" s="727">
        <v>3.169</v>
      </c>
      <c r="H1003" s="728">
        <v>41359</v>
      </c>
      <c r="I1003" s="727">
        <v>3.359</v>
      </c>
      <c r="K1003" s="728">
        <v>41361</v>
      </c>
      <c r="L1003" s="727">
        <v>3.9390000000000001</v>
      </c>
      <c r="O1003" s="728">
        <v>41306</v>
      </c>
      <c r="P1003" s="727">
        <v>2499.19</v>
      </c>
      <c r="R1003" s="728">
        <v>41319</v>
      </c>
      <c r="S1003" s="727">
        <v>13973.39</v>
      </c>
      <c r="U1003" s="728">
        <v>40945</v>
      </c>
      <c r="V1003" s="727">
        <v>6764.83</v>
      </c>
      <c r="X1003" s="728">
        <v>40942</v>
      </c>
      <c r="Y1003" s="727">
        <v>16439.62</v>
      </c>
      <c r="AA1003" s="728">
        <v>40959</v>
      </c>
      <c r="AB1003" s="727">
        <v>3472.54</v>
      </c>
      <c r="AD1003" s="728">
        <v>40963</v>
      </c>
      <c r="AE1003" s="727">
        <v>9647.3799999999992</v>
      </c>
      <c r="AS1003" s="728">
        <v>41366</v>
      </c>
      <c r="AT1003" s="727">
        <v>1575.89</v>
      </c>
      <c r="AV1003" s="728">
        <v>40974</v>
      </c>
      <c r="AW1003" s="727">
        <v>95.42</v>
      </c>
      <c r="BL1003" s="728"/>
      <c r="BM1003" s="728"/>
      <c r="BN1003" s="728"/>
      <c r="BO1003" s="728"/>
      <c r="BP1003" s="728"/>
      <c r="BS1003" s="728"/>
      <c r="BV1003" s="728"/>
      <c r="BY1003" s="728"/>
      <c r="CB1003" s="728"/>
      <c r="CE1003" s="728"/>
      <c r="CH1003" s="728"/>
      <c r="CK1003" s="728"/>
      <c r="CO1003" s="728"/>
      <c r="CV1003" s="728"/>
      <c r="CY1003" s="728"/>
      <c r="DB1003" s="728"/>
      <c r="DE1003" s="728"/>
      <c r="DH1003" s="728"/>
      <c r="DK1003" s="728"/>
      <c r="DN1003" s="728"/>
      <c r="DQ1003" s="728"/>
      <c r="DT1003" s="728"/>
      <c r="DW1003" s="728"/>
      <c r="DZ1003" s="728"/>
      <c r="EC1003" s="728"/>
      <c r="EF1003" s="728"/>
      <c r="EI1003" s="728"/>
    </row>
    <row r="1004" spans="5:139">
      <c r="E1004" s="728">
        <v>41358</v>
      </c>
      <c r="F1004" s="727">
        <v>3.165</v>
      </c>
      <c r="H1004" s="728">
        <v>41358</v>
      </c>
      <c r="I1004" s="727">
        <v>3.3580000000000001</v>
      </c>
      <c r="K1004" s="728">
        <v>41360</v>
      </c>
      <c r="L1004" s="727">
        <v>3.8890000000000002</v>
      </c>
      <c r="O1004" s="728">
        <v>41305</v>
      </c>
      <c r="P1004" s="727">
        <v>2492.7600000000002</v>
      </c>
      <c r="R1004" s="728">
        <v>41318</v>
      </c>
      <c r="S1004" s="727">
        <v>13982.91</v>
      </c>
      <c r="U1004" s="728">
        <v>40942</v>
      </c>
      <c r="V1004" s="727">
        <v>6766.67</v>
      </c>
      <c r="X1004" s="728">
        <v>40941</v>
      </c>
      <c r="Y1004" s="727">
        <v>16276.5</v>
      </c>
      <c r="AA1004" s="728">
        <v>40956</v>
      </c>
      <c r="AB1004" s="727">
        <v>3439.62</v>
      </c>
      <c r="AD1004" s="728">
        <v>40962</v>
      </c>
      <c r="AE1004" s="727">
        <v>9595.57</v>
      </c>
      <c r="AS1004" s="728">
        <v>41365</v>
      </c>
      <c r="AT1004" s="727">
        <v>1599.52</v>
      </c>
      <c r="AV1004" s="728">
        <v>40973</v>
      </c>
      <c r="AW1004" s="727">
        <v>95.61</v>
      </c>
      <c r="BL1004" s="728"/>
      <c r="BM1004" s="728"/>
      <c r="BN1004" s="728"/>
      <c r="BO1004" s="728"/>
      <c r="BP1004" s="728"/>
      <c r="BS1004" s="728"/>
      <c r="BV1004" s="728"/>
      <c r="BY1004" s="728"/>
      <c r="CB1004" s="728"/>
      <c r="CE1004" s="728"/>
      <c r="CH1004" s="728"/>
      <c r="CK1004" s="728"/>
      <c r="CO1004" s="728"/>
      <c r="CV1004" s="728"/>
      <c r="CY1004" s="728"/>
      <c r="DB1004" s="728"/>
      <c r="DE1004" s="728"/>
      <c r="DH1004" s="728"/>
      <c r="DK1004" s="728"/>
      <c r="DN1004" s="728"/>
      <c r="DQ1004" s="728"/>
      <c r="DT1004" s="728"/>
      <c r="DW1004" s="728"/>
      <c r="DZ1004" s="728"/>
      <c r="EC1004" s="728"/>
      <c r="EF1004" s="728"/>
      <c r="EI1004" s="728"/>
    </row>
    <row r="1005" spans="5:139">
      <c r="E1005" s="728">
        <v>41355</v>
      </c>
      <c r="F1005" s="727">
        <v>3.2090000000000001</v>
      </c>
      <c r="H1005" s="728">
        <v>41355</v>
      </c>
      <c r="I1005" s="727">
        <v>3.4039999999999999</v>
      </c>
      <c r="K1005" s="728">
        <v>41359</v>
      </c>
      <c r="L1005" s="727">
        <v>3.859</v>
      </c>
      <c r="O1005" s="728">
        <v>41304</v>
      </c>
      <c r="P1005" s="727">
        <v>2496.15</v>
      </c>
      <c r="R1005" s="728">
        <v>41317</v>
      </c>
      <c r="S1005" s="727">
        <v>14018.7</v>
      </c>
      <c r="U1005" s="728">
        <v>40941</v>
      </c>
      <c r="V1005" s="727">
        <v>6655.63</v>
      </c>
      <c r="X1005" s="728">
        <v>40940</v>
      </c>
      <c r="Y1005" s="727">
        <v>16264.55</v>
      </c>
      <c r="AA1005" s="728">
        <v>40955</v>
      </c>
      <c r="AB1005" s="727">
        <v>3393.25</v>
      </c>
      <c r="AD1005" s="728">
        <v>40961</v>
      </c>
      <c r="AE1005" s="727">
        <v>9554</v>
      </c>
      <c r="AS1005" s="728">
        <v>41362</v>
      </c>
      <c r="AT1005" s="727">
        <v>1597.5</v>
      </c>
      <c r="AV1005" s="728">
        <v>40970</v>
      </c>
      <c r="AW1005" s="727">
        <v>95.57</v>
      </c>
      <c r="BL1005" s="728"/>
      <c r="BM1005" s="728"/>
      <c r="BN1005" s="728"/>
      <c r="BO1005" s="728"/>
      <c r="BP1005" s="728"/>
      <c r="BS1005" s="728"/>
      <c r="BV1005" s="728"/>
      <c r="BY1005" s="728"/>
      <c r="CB1005" s="728"/>
      <c r="CE1005" s="728"/>
      <c r="CH1005" s="728"/>
      <c r="CK1005" s="728"/>
      <c r="CO1005" s="728"/>
      <c r="CV1005" s="728"/>
      <c r="CY1005" s="728"/>
      <c r="DB1005" s="728"/>
      <c r="DE1005" s="728"/>
      <c r="DH1005" s="728"/>
      <c r="DK1005" s="728"/>
      <c r="DN1005" s="728"/>
      <c r="DQ1005" s="728"/>
      <c r="DT1005" s="728"/>
      <c r="DW1005" s="728"/>
      <c r="DZ1005" s="728"/>
      <c r="EC1005" s="728"/>
      <c r="EF1005" s="728"/>
      <c r="EI1005" s="728"/>
    </row>
    <row r="1006" spans="5:139">
      <c r="E1006" s="728">
        <v>41354</v>
      </c>
      <c r="F1006" s="727">
        <v>3.1960000000000002</v>
      </c>
      <c r="H1006" s="728">
        <v>41354</v>
      </c>
      <c r="I1006" s="727">
        <v>3.4430000000000001</v>
      </c>
      <c r="K1006" s="728">
        <v>41358</v>
      </c>
      <c r="L1006" s="727">
        <v>3.8810000000000002</v>
      </c>
      <c r="O1006" s="728">
        <v>41303</v>
      </c>
      <c r="P1006" s="727">
        <v>2524.36</v>
      </c>
      <c r="R1006" s="728">
        <v>41316</v>
      </c>
      <c r="S1006" s="727">
        <v>13971.24</v>
      </c>
      <c r="U1006" s="728">
        <v>40940</v>
      </c>
      <c r="V1006" s="727">
        <v>6616.64</v>
      </c>
      <c r="X1006" s="728">
        <v>40939</v>
      </c>
      <c r="Y1006" s="727">
        <v>15828.05</v>
      </c>
      <c r="AA1006" s="728">
        <v>40954</v>
      </c>
      <c r="AB1006" s="727">
        <v>3390.35</v>
      </c>
      <c r="AD1006" s="728">
        <v>40960</v>
      </c>
      <c r="AE1006" s="727">
        <v>9463.02</v>
      </c>
      <c r="AS1006" s="728">
        <v>41361</v>
      </c>
      <c r="AT1006" s="727">
        <v>1596.97</v>
      </c>
      <c r="AV1006" s="728">
        <v>40969</v>
      </c>
      <c r="AW1006" s="727">
        <v>96.19</v>
      </c>
      <c r="BL1006" s="728"/>
      <c r="BM1006" s="728"/>
      <c r="BN1006" s="728"/>
      <c r="BO1006" s="728"/>
      <c r="BP1006" s="728"/>
      <c r="BS1006" s="728"/>
      <c r="BV1006" s="728"/>
      <c r="BY1006" s="728"/>
      <c r="CB1006" s="728"/>
      <c r="CE1006" s="728"/>
      <c r="CH1006" s="728"/>
      <c r="CK1006" s="728"/>
      <c r="CO1006" s="728"/>
      <c r="CV1006" s="728"/>
      <c r="CY1006" s="728"/>
      <c r="DB1006" s="728"/>
      <c r="DE1006" s="728"/>
      <c r="DH1006" s="728"/>
      <c r="DK1006" s="728"/>
      <c r="DN1006" s="728"/>
      <c r="DQ1006" s="728"/>
      <c r="DT1006" s="728"/>
      <c r="DW1006" s="728"/>
      <c r="DZ1006" s="728"/>
      <c r="EC1006" s="728"/>
      <c r="EF1006" s="728"/>
      <c r="EI1006" s="728"/>
    </row>
    <row r="1007" spans="5:139">
      <c r="E1007" s="728">
        <v>41353</v>
      </c>
      <c r="F1007" s="727">
        <v>3.2370000000000001</v>
      </c>
      <c r="H1007" s="728">
        <v>41353</v>
      </c>
      <c r="I1007" s="727">
        <v>3.468</v>
      </c>
      <c r="K1007" s="728">
        <v>41355</v>
      </c>
      <c r="L1007" s="727">
        <v>3.8410000000000002</v>
      </c>
      <c r="O1007" s="728">
        <v>41302</v>
      </c>
      <c r="P1007" s="727">
        <v>2521.5</v>
      </c>
      <c r="R1007" s="728">
        <v>41313</v>
      </c>
      <c r="S1007" s="727">
        <v>13992.97</v>
      </c>
      <c r="U1007" s="728">
        <v>40939</v>
      </c>
      <c r="V1007" s="727">
        <v>6458.91</v>
      </c>
      <c r="X1007" s="728">
        <v>40938</v>
      </c>
      <c r="Y1007" s="727">
        <v>15753.14</v>
      </c>
      <c r="AA1007" s="728">
        <v>40953</v>
      </c>
      <c r="AB1007" s="727">
        <v>3375.64</v>
      </c>
      <c r="AD1007" s="728">
        <v>40959</v>
      </c>
      <c r="AE1007" s="727">
        <v>9485.09</v>
      </c>
      <c r="AS1007" s="728">
        <v>41360</v>
      </c>
      <c r="AT1007" s="727">
        <v>1605.27</v>
      </c>
      <c r="AV1007" s="728">
        <v>40968</v>
      </c>
      <c r="AW1007" s="727">
        <v>96.74</v>
      </c>
      <c r="BL1007" s="728"/>
      <c r="BM1007" s="728"/>
      <c r="BN1007" s="728"/>
      <c r="BO1007" s="728"/>
      <c r="BP1007" s="728"/>
      <c r="BS1007" s="728"/>
      <c r="BV1007" s="728"/>
      <c r="BY1007" s="728"/>
      <c r="CB1007" s="728"/>
      <c r="CE1007" s="728"/>
      <c r="CH1007" s="728"/>
      <c r="CK1007" s="728"/>
      <c r="CO1007" s="728"/>
      <c r="CV1007" s="728"/>
      <c r="CY1007" s="728"/>
      <c r="DB1007" s="728"/>
      <c r="DE1007" s="728"/>
      <c r="DH1007" s="728"/>
      <c r="DK1007" s="728"/>
      <c r="DN1007" s="728"/>
      <c r="DQ1007" s="728"/>
      <c r="DT1007" s="728"/>
      <c r="DW1007" s="728"/>
      <c r="DZ1007" s="728"/>
      <c r="EC1007" s="728"/>
      <c r="EF1007" s="728"/>
      <c r="EI1007" s="728"/>
    </row>
    <row r="1008" spans="5:139">
      <c r="E1008" s="728">
        <v>41352</v>
      </c>
      <c r="F1008" s="727">
        <v>3.2210000000000001</v>
      </c>
      <c r="H1008" s="728">
        <v>41352</v>
      </c>
      <c r="I1008" s="727">
        <v>3.4350000000000001</v>
      </c>
      <c r="K1008" s="728">
        <v>41354</v>
      </c>
      <c r="L1008" s="727">
        <v>3.9649999999999999</v>
      </c>
      <c r="O1008" s="728">
        <v>41299</v>
      </c>
      <c r="P1008" s="727">
        <v>2542.3200000000002</v>
      </c>
      <c r="R1008" s="728">
        <v>41312</v>
      </c>
      <c r="S1008" s="727">
        <v>13944.05</v>
      </c>
      <c r="U1008" s="728">
        <v>40938</v>
      </c>
      <c r="V1008" s="727">
        <v>6444.45</v>
      </c>
      <c r="X1008" s="728">
        <v>40935</v>
      </c>
      <c r="Y1008" s="727">
        <v>15946.87</v>
      </c>
      <c r="AA1008" s="728">
        <v>40952</v>
      </c>
      <c r="AB1008" s="727">
        <v>3384.55</v>
      </c>
      <c r="AD1008" s="728">
        <v>40956</v>
      </c>
      <c r="AE1008" s="727">
        <v>9384.17</v>
      </c>
      <c r="AS1008" s="728">
        <v>41359</v>
      </c>
      <c r="AT1008" s="727">
        <v>1600.05</v>
      </c>
      <c r="AV1008" s="728">
        <v>40967</v>
      </c>
      <c r="AW1008" s="727">
        <v>95.96</v>
      </c>
      <c r="BL1008" s="728"/>
      <c r="BM1008" s="728"/>
      <c r="BN1008" s="728"/>
      <c r="BO1008" s="728"/>
      <c r="BP1008" s="728"/>
      <c r="BS1008" s="728"/>
      <c r="BV1008" s="728"/>
      <c r="BY1008" s="728"/>
      <c r="CB1008" s="728"/>
      <c r="CE1008" s="728"/>
      <c r="CH1008" s="728"/>
      <c r="CK1008" s="728"/>
      <c r="CO1008" s="728"/>
      <c r="CV1008" s="728"/>
      <c r="CY1008" s="728"/>
      <c r="DB1008" s="728"/>
      <c r="DE1008" s="728"/>
      <c r="DH1008" s="728"/>
      <c r="DK1008" s="728"/>
      <c r="DN1008" s="728"/>
      <c r="DQ1008" s="728"/>
      <c r="DT1008" s="728"/>
      <c r="DW1008" s="728"/>
      <c r="DZ1008" s="728"/>
      <c r="EC1008" s="728"/>
      <c r="EF1008" s="728"/>
      <c r="EI1008" s="728"/>
    </row>
    <row r="1009" spans="5:139">
      <c r="E1009" s="728">
        <v>41351</v>
      </c>
      <c r="F1009" s="727">
        <v>3.1909999999999998</v>
      </c>
      <c r="H1009" s="728">
        <v>41351</v>
      </c>
      <c r="I1009" s="727">
        <v>3.355</v>
      </c>
      <c r="K1009" s="728">
        <v>41353</v>
      </c>
      <c r="L1009" s="727">
        <v>3.9529999999999998</v>
      </c>
      <c r="O1009" s="728">
        <v>41298</v>
      </c>
      <c r="P1009" s="727">
        <v>2568.63</v>
      </c>
      <c r="R1009" s="728">
        <v>41311</v>
      </c>
      <c r="S1009" s="727">
        <v>13986.52</v>
      </c>
      <c r="U1009" s="728">
        <v>40935</v>
      </c>
      <c r="V1009" s="727">
        <v>6511.98</v>
      </c>
      <c r="X1009" s="728">
        <v>40934</v>
      </c>
      <c r="Y1009" s="727">
        <v>16111.04</v>
      </c>
      <c r="AA1009" s="728">
        <v>40949</v>
      </c>
      <c r="AB1009" s="727">
        <v>3373.14</v>
      </c>
      <c r="AD1009" s="728">
        <v>40955</v>
      </c>
      <c r="AE1009" s="727">
        <v>9238.1</v>
      </c>
      <c r="AS1009" s="728">
        <v>41358</v>
      </c>
      <c r="AT1009" s="727">
        <v>1605.3</v>
      </c>
      <c r="AV1009" s="728">
        <v>40966</v>
      </c>
      <c r="AW1009" s="727">
        <v>96.41</v>
      </c>
      <c r="BL1009" s="728"/>
      <c r="BM1009" s="728"/>
      <c r="BN1009" s="728"/>
      <c r="BO1009" s="728"/>
      <c r="BP1009" s="728"/>
      <c r="BS1009" s="728"/>
      <c r="BV1009" s="728"/>
      <c r="BY1009" s="728"/>
      <c r="CB1009" s="728"/>
      <c r="CE1009" s="728"/>
      <c r="CH1009" s="728"/>
      <c r="CK1009" s="728"/>
      <c r="CO1009" s="728"/>
      <c r="CV1009" s="728"/>
      <c r="CY1009" s="728"/>
      <c r="DB1009" s="728"/>
      <c r="DE1009" s="728"/>
      <c r="DH1009" s="728"/>
      <c r="DK1009" s="728"/>
      <c r="DN1009" s="728"/>
      <c r="DQ1009" s="728"/>
      <c r="DT1009" s="728"/>
      <c r="DW1009" s="728"/>
      <c r="DZ1009" s="728"/>
      <c r="EC1009" s="728"/>
      <c r="EF1009" s="728"/>
      <c r="EI1009" s="728"/>
    </row>
    <row r="1010" spans="5:139">
      <c r="E1010" s="728">
        <v>41348</v>
      </c>
      <c r="F1010" s="727">
        <v>3.2250000000000001</v>
      </c>
      <c r="H1010" s="728">
        <v>41348</v>
      </c>
      <c r="I1010" s="727">
        <v>3.3449999999999998</v>
      </c>
      <c r="K1010" s="728">
        <v>41352</v>
      </c>
      <c r="L1010" s="727">
        <v>3.9079999999999999</v>
      </c>
      <c r="O1010" s="728">
        <v>41297</v>
      </c>
      <c r="P1010" s="727">
        <v>2558.39</v>
      </c>
      <c r="R1010" s="728">
        <v>41310</v>
      </c>
      <c r="S1010" s="727">
        <v>13979.3</v>
      </c>
      <c r="U1010" s="728">
        <v>40934</v>
      </c>
      <c r="V1010" s="727">
        <v>6539.85</v>
      </c>
      <c r="X1010" s="728">
        <v>40933</v>
      </c>
      <c r="Y1010" s="727">
        <v>15840.24</v>
      </c>
      <c r="AA1010" s="728">
        <v>40948</v>
      </c>
      <c r="AB1010" s="727">
        <v>3424.71</v>
      </c>
      <c r="AD1010" s="728">
        <v>40954</v>
      </c>
      <c r="AE1010" s="727">
        <v>9260.34</v>
      </c>
      <c r="AS1010" s="728">
        <v>41355</v>
      </c>
      <c r="AT1010" s="727">
        <v>1608.55</v>
      </c>
      <c r="AV1010" s="728">
        <v>40963</v>
      </c>
      <c r="AW1010" s="727">
        <v>96.75</v>
      </c>
      <c r="BL1010" s="728"/>
      <c r="BM1010" s="728"/>
      <c r="BN1010" s="728"/>
      <c r="BO1010" s="728"/>
      <c r="BP1010" s="728"/>
      <c r="BS1010" s="728"/>
      <c r="BV1010" s="728"/>
      <c r="BY1010" s="728"/>
      <c r="CB1010" s="728"/>
      <c r="CE1010" s="728"/>
      <c r="CH1010" s="728"/>
      <c r="CK1010" s="728"/>
      <c r="CO1010" s="728"/>
      <c r="CV1010" s="728"/>
      <c r="CY1010" s="728"/>
      <c r="DB1010" s="728"/>
      <c r="DE1010" s="728"/>
      <c r="DH1010" s="728"/>
      <c r="DK1010" s="728"/>
      <c r="DN1010" s="728"/>
      <c r="DQ1010" s="728"/>
      <c r="DT1010" s="728"/>
      <c r="DW1010" s="728"/>
      <c r="DZ1010" s="728"/>
      <c r="EC1010" s="728"/>
      <c r="EF1010" s="728"/>
      <c r="EI1010" s="728"/>
    </row>
    <row r="1011" spans="5:139">
      <c r="E1011" s="728">
        <v>41347</v>
      </c>
      <c r="F1011" s="727">
        <v>3.2730000000000001</v>
      </c>
      <c r="H1011" s="728">
        <v>41347</v>
      </c>
      <c r="I1011" s="727">
        <v>3.3890000000000002</v>
      </c>
      <c r="K1011" s="728">
        <v>41351</v>
      </c>
      <c r="L1011" s="727">
        <v>3.84</v>
      </c>
      <c r="O1011" s="728">
        <v>41296</v>
      </c>
      <c r="P1011" s="727">
        <v>2566.6</v>
      </c>
      <c r="R1011" s="728">
        <v>41309</v>
      </c>
      <c r="S1011" s="727">
        <v>13880.08</v>
      </c>
      <c r="U1011" s="728">
        <v>40933</v>
      </c>
      <c r="V1011" s="727">
        <v>6421.85</v>
      </c>
      <c r="X1011" s="728">
        <v>40932</v>
      </c>
      <c r="Y1011" s="727">
        <v>15929.25</v>
      </c>
      <c r="AA1011" s="728">
        <v>40947</v>
      </c>
      <c r="AB1011" s="727">
        <v>3410</v>
      </c>
      <c r="AD1011" s="728">
        <v>40953</v>
      </c>
      <c r="AE1011" s="727">
        <v>9052.07</v>
      </c>
      <c r="AS1011" s="728">
        <v>41354</v>
      </c>
      <c r="AT1011" s="727">
        <v>1614.85</v>
      </c>
      <c r="AV1011" s="728">
        <v>40962</v>
      </c>
      <c r="AW1011" s="727">
        <v>96.15</v>
      </c>
      <c r="BL1011" s="728"/>
      <c r="BM1011" s="728"/>
      <c r="BN1011" s="728"/>
      <c r="BO1011" s="728"/>
      <c r="BP1011" s="728"/>
      <c r="BS1011" s="728"/>
      <c r="BV1011" s="728"/>
      <c r="BY1011" s="728"/>
      <c r="CB1011" s="728"/>
      <c r="CE1011" s="728"/>
      <c r="CH1011" s="728"/>
      <c r="CK1011" s="728"/>
      <c r="CO1011" s="728"/>
      <c r="CV1011" s="728"/>
      <c r="CY1011" s="728"/>
      <c r="DB1011" s="728"/>
      <c r="DE1011" s="728"/>
      <c r="DH1011" s="728"/>
      <c r="DK1011" s="728"/>
      <c r="DN1011" s="728"/>
      <c r="DQ1011" s="728"/>
      <c r="DT1011" s="728"/>
      <c r="DW1011" s="728"/>
      <c r="DZ1011" s="728"/>
      <c r="EC1011" s="728"/>
      <c r="EF1011" s="728"/>
      <c r="EI1011" s="728"/>
    </row>
    <row r="1012" spans="5:139">
      <c r="E1012" s="728">
        <v>41346</v>
      </c>
      <c r="F1012" s="727">
        <v>3.3279999999999998</v>
      </c>
      <c r="H1012" s="728">
        <v>41346</v>
      </c>
      <c r="I1012" s="727">
        <v>3.4820000000000002</v>
      </c>
      <c r="K1012" s="728">
        <v>41348</v>
      </c>
      <c r="L1012" s="727">
        <v>3.8449999999999998</v>
      </c>
      <c r="O1012" s="728">
        <v>41295</v>
      </c>
      <c r="P1012" s="727">
        <v>2573.67</v>
      </c>
      <c r="R1012" s="728">
        <v>41306</v>
      </c>
      <c r="S1012" s="727">
        <v>14009.79</v>
      </c>
      <c r="U1012" s="728">
        <v>40932</v>
      </c>
      <c r="V1012" s="727">
        <v>6419.22</v>
      </c>
      <c r="X1012" s="728">
        <v>40931</v>
      </c>
      <c r="Y1012" s="727">
        <v>15907.52</v>
      </c>
      <c r="AA1012" s="728">
        <v>40946</v>
      </c>
      <c r="AB1012" s="727">
        <v>3411.54</v>
      </c>
      <c r="AD1012" s="727">
        <v>40952</v>
      </c>
      <c r="AE1012" s="727">
        <v>8999.18</v>
      </c>
      <c r="AS1012" s="728">
        <v>41353</v>
      </c>
      <c r="AT1012" s="727">
        <v>1606.92</v>
      </c>
      <c r="AV1012" s="728">
        <v>40961</v>
      </c>
      <c r="AW1012" s="727">
        <v>95.91</v>
      </c>
      <c r="BL1012" s="728"/>
      <c r="BM1012" s="728"/>
      <c r="BN1012" s="728"/>
      <c r="BO1012" s="728"/>
      <c r="BP1012" s="728"/>
      <c r="BS1012" s="728"/>
      <c r="BV1012" s="728"/>
      <c r="BY1012" s="728"/>
      <c r="CB1012" s="728"/>
      <c r="CE1012" s="728"/>
      <c r="CH1012" s="728"/>
      <c r="CK1012" s="728"/>
      <c r="CO1012" s="728"/>
      <c r="CV1012" s="728"/>
      <c r="CY1012" s="728"/>
      <c r="DB1012" s="728"/>
      <c r="DE1012" s="728"/>
      <c r="DH1012" s="728"/>
      <c r="DK1012" s="728"/>
      <c r="DN1012" s="728"/>
      <c r="DQ1012" s="728"/>
      <c r="DT1012" s="728"/>
      <c r="DW1012" s="728"/>
      <c r="DZ1012" s="728"/>
      <c r="EC1012" s="728"/>
      <c r="EF1012" s="728"/>
      <c r="EI1012" s="728"/>
    </row>
    <row r="1013" spans="5:139">
      <c r="E1013" s="728">
        <v>41345</v>
      </c>
      <c r="F1013" s="727">
        <v>3.3519999999999999</v>
      </c>
      <c r="H1013" s="728">
        <v>41345</v>
      </c>
      <c r="I1013" s="727">
        <v>3.5190000000000001</v>
      </c>
      <c r="K1013" s="728">
        <v>41347</v>
      </c>
      <c r="L1013" s="727">
        <v>3.8970000000000002</v>
      </c>
      <c r="O1013" s="728">
        <v>41292</v>
      </c>
      <c r="P1013" s="727">
        <v>2572.14</v>
      </c>
      <c r="R1013" s="728">
        <v>41305</v>
      </c>
      <c r="S1013" s="727">
        <v>13860.58</v>
      </c>
      <c r="U1013" s="728">
        <v>40931</v>
      </c>
      <c r="V1013" s="727">
        <v>6436.62</v>
      </c>
      <c r="X1013" s="728">
        <v>40928</v>
      </c>
      <c r="Y1013" s="727">
        <v>15632.06</v>
      </c>
      <c r="AA1013" s="728">
        <v>40945</v>
      </c>
      <c r="AB1013" s="727">
        <v>3405.27</v>
      </c>
      <c r="AD1013" s="727">
        <v>40949</v>
      </c>
      <c r="AE1013" s="727">
        <v>8947.17</v>
      </c>
      <c r="AS1013" s="728">
        <v>41352</v>
      </c>
      <c r="AT1013" s="727">
        <v>1612.87</v>
      </c>
      <c r="AV1013" s="728">
        <v>40960</v>
      </c>
      <c r="AW1013" s="727">
        <v>97.47</v>
      </c>
      <c r="BL1013" s="728"/>
      <c r="BM1013" s="728"/>
      <c r="BN1013" s="728"/>
      <c r="BO1013" s="728"/>
      <c r="BP1013" s="728"/>
      <c r="BS1013" s="728"/>
      <c r="BV1013" s="728"/>
      <c r="BY1013" s="728"/>
      <c r="CB1013" s="728"/>
      <c r="CE1013" s="728"/>
      <c r="CH1013" s="728"/>
      <c r="CK1013" s="728"/>
      <c r="CO1013" s="728"/>
      <c r="CV1013" s="728"/>
      <c r="CY1013" s="728"/>
      <c r="DB1013" s="728"/>
      <c r="DE1013" s="728"/>
      <c r="DH1013" s="728"/>
      <c r="DK1013" s="728"/>
      <c r="DN1013" s="728"/>
      <c r="DQ1013" s="728"/>
      <c r="DT1013" s="728"/>
      <c r="DW1013" s="728"/>
      <c r="DZ1013" s="728"/>
      <c r="EC1013" s="728"/>
      <c r="EF1013" s="728"/>
      <c r="EI1013" s="728"/>
    </row>
    <row r="1014" spans="5:139">
      <c r="E1014" s="728">
        <v>41344</v>
      </c>
      <c r="F1014" s="727">
        <v>3.3959999999999999</v>
      </c>
      <c r="H1014" s="728">
        <v>41344</v>
      </c>
      <c r="I1014" s="727">
        <v>3.5659999999999998</v>
      </c>
      <c r="K1014" s="728">
        <v>41346</v>
      </c>
      <c r="L1014" s="727">
        <v>3.9130000000000003</v>
      </c>
      <c r="O1014" s="728">
        <v>41291</v>
      </c>
      <c r="P1014" s="727">
        <v>2567.16</v>
      </c>
      <c r="R1014" s="728">
        <v>41304</v>
      </c>
      <c r="S1014" s="727">
        <v>13910.42</v>
      </c>
      <c r="U1014" s="728">
        <v>40928</v>
      </c>
      <c r="V1014" s="727">
        <v>6404.39</v>
      </c>
      <c r="X1014" s="728">
        <v>40927</v>
      </c>
      <c r="Y1014" s="727">
        <v>15651.99</v>
      </c>
      <c r="AA1014" s="728">
        <v>40942</v>
      </c>
      <c r="AB1014" s="727">
        <v>3427.92</v>
      </c>
      <c r="AD1014" s="727">
        <v>40948</v>
      </c>
      <c r="AE1014" s="727">
        <v>9002.24</v>
      </c>
      <c r="AS1014" s="728">
        <v>41351</v>
      </c>
      <c r="AT1014" s="727">
        <v>1605.49</v>
      </c>
      <c r="AV1014" s="728">
        <v>40959</v>
      </c>
      <c r="AW1014" s="727">
        <v>97.54</v>
      </c>
      <c r="BL1014" s="728"/>
      <c r="BM1014" s="728"/>
      <c r="BN1014" s="728"/>
      <c r="BO1014" s="728"/>
      <c r="BP1014" s="728"/>
      <c r="BS1014" s="728"/>
      <c r="BV1014" s="728"/>
      <c r="BY1014" s="728"/>
      <c r="CB1014" s="728"/>
      <c r="CE1014" s="728"/>
      <c r="CH1014" s="728"/>
      <c r="CK1014" s="728"/>
      <c r="CO1014" s="728"/>
      <c r="CV1014" s="728"/>
      <c r="CY1014" s="728"/>
      <c r="DB1014" s="728"/>
      <c r="DE1014" s="728"/>
      <c r="DH1014" s="728"/>
      <c r="DK1014" s="728"/>
      <c r="DN1014" s="728"/>
      <c r="DQ1014" s="728"/>
      <c r="DT1014" s="728"/>
      <c r="DW1014" s="728"/>
      <c r="DZ1014" s="728"/>
      <c r="EC1014" s="728"/>
      <c r="EF1014" s="728"/>
      <c r="EI1014" s="728"/>
    </row>
    <row r="1015" spans="5:139">
      <c r="E1015" s="728">
        <v>41341</v>
      </c>
      <c r="F1015" s="727">
        <v>3.387</v>
      </c>
      <c r="H1015" s="728">
        <v>41341</v>
      </c>
      <c r="I1015" s="727">
        <v>3.605</v>
      </c>
      <c r="K1015" s="728">
        <v>41345</v>
      </c>
      <c r="L1015" s="727">
        <v>3.9939999999999998</v>
      </c>
      <c r="O1015" s="728">
        <v>41290</v>
      </c>
      <c r="P1015" s="727">
        <v>2565.15</v>
      </c>
      <c r="R1015" s="728">
        <v>41303</v>
      </c>
      <c r="S1015" s="727">
        <v>13954.42</v>
      </c>
      <c r="U1015" s="728">
        <v>40927</v>
      </c>
      <c r="V1015" s="727">
        <v>6416.26</v>
      </c>
      <c r="X1015" s="728">
        <v>40926</v>
      </c>
      <c r="Y1015" s="727">
        <v>15278</v>
      </c>
      <c r="AA1015" s="728">
        <v>40941</v>
      </c>
      <c r="AB1015" s="727">
        <v>3376.66</v>
      </c>
      <c r="AD1015" s="727">
        <v>40947</v>
      </c>
      <c r="AE1015" s="727">
        <v>9015.59</v>
      </c>
      <c r="AS1015" s="728">
        <v>41348</v>
      </c>
      <c r="AT1015" s="727">
        <v>1592.1</v>
      </c>
      <c r="AV1015" s="728">
        <v>40956</v>
      </c>
      <c r="AW1015" s="727">
        <v>96.78</v>
      </c>
      <c r="BL1015" s="728"/>
      <c r="BM1015" s="728"/>
      <c r="BN1015" s="728"/>
      <c r="BO1015" s="728"/>
      <c r="BP1015" s="728"/>
      <c r="BS1015" s="728"/>
      <c r="BV1015" s="728"/>
      <c r="BY1015" s="728"/>
      <c r="CB1015" s="728"/>
      <c r="CE1015" s="728"/>
      <c r="CH1015" s="728"/>
      <c r="CK1015" s="728"/>
      <c r="CO1015" s="728"/>
      <c r="CV1015" s="728"/>
      <c r="CY1015" s="728"/>
      <c r="DB1015" s="728"/>
      <c r="DE1015" s="728"/>
      <c r="DH1015" s="728"/>
      <c r="DK1015" s="728"/>
      <c r="DN1015" s="728"/>
      <c r="DQ1015" s="728"/>
      <c r="DT1015" s="728"/>
      <c r="DW1015" s="728"/>
      <c r="DZ1015" s="728"/>
      <c r="EC1015" s="728"/>
      <c r="EF1015" s="728"/>
      <c r="EI1015" s="728"/>
    </row>
    <row r="1016" spans="5:139">
      <c r="E1016" s="728">
        <v>41340</v>
      </c>
      <c r="F1016" s="727">
        <v>3.4060000000000001</v>
      </c>
      <c r="H1016" s="728">
        <v>41340</v>
      </c>
      <c r="I1016" s="727">
        <v>3.57</v>
      </c>
      <c r="K1016" s="728">
        <v>41344</v>
      </c>
      <c r="L1016" s="727">
        <v>4.0209999999999999</v>
      </c>
      <c r="O1016" s="728">
        <v>41289</v>
      </c>
      <c r="P1016" s="727">
        <v>2532.42</v>
      </c>
      <c r="R1016" s="728">
        <v>41302</v>
      </c>
      <c r="S1016" s="727">
        <v>13881.93</v>
      </c>
      <c r="U1016" s="728">
        <v>40926</v>
      </c>
      <c r="V1016" s="727">
        <v>6354.57</v>
      </c>
      <c r="X1016" s="728">
        <v>40925</v>
      </c>
      <c r="Y1016" s="727">
        <v>15325.98</v>
      </c>
      <c r="AA1016" s="728">
        <v>40940</v>
      </c>
      <c r="AB1016" s="727">
        <v>3367.46</v>
      </c>
      <c r="AD1016" s="727">
        <v>40946</v>
      </c>
      <c r="AE1016" s="727">
        <v>8917.52</v>
      </c>
      <c r="AS1016" s="728">
        <v>41347</v>
      </c>
      <c r="AT1016" s="727">
        <v>1590.19</v>
      </c>
      <c r="AV1016" s="728">
        <v>40955</v>
      </c>
      <c r="AW1016" s="727">
        <v>96.76</v>
      </c>
      <c r="BL1016" s="728"/>
      <c r="BM1016" s="728"/>
      <c r="BN1016" s="728"/>
      <c r="BO1016" s="728"/>
      <c r="BP1016" s="728"/>
      <c r="BS1016" s="728"/>
      <c r="BV1016" s="728"/>
      <c r="BY1016" s="728"/>
      <c r="CB1016" s="728"/>
      <c r="CE1016" s="728"/>
      <c r="CH1016" s="728"/>
      <c r="CK1016" s="728"/>
      <c r="CO1016" s="728"/>
      <c r="CV1016" s="728"/>
      <c r="CY1016" s="728"/>
      <c r="DB1016" s="728"/>
      <c r="DE1016" s="728"/>
      <c r="DH1016" s="728"/>
      <c r="DK1016" s="728"/>
      <c r="DN1016" s="728"/>
      <c r="DQ1016" s="728"/>
      <c r="DT1016" s="728"/>
      <c r="DW1016" s="728"/>
      <c r="DZ1016" s="728"/>
      <c r="EC1016" s="728"/>
      <c r="EF1016" s="728"/>
      <c r="EI1016" s="728"/>
    </row>
    <row r="1017" spans="5:139">
      <c r="E1017" s="728">
        <v>41339</v>
      </c>
      <c r="F1017" s="727">
        <v>3.4699999999999998</v>
      </c>
      <c r="H1017" s="728">
        <v>41339</v>
      </c>
      <c r="I1017" s="727">
        <v>3.6179999999999999</v>
      </c>
      <c r="K1017" s="728">
        <v>41341</v>
      </c>
      <c r="L1017" s="727">
        <v>3.9870000000000001</v>
      </c>
      <c r="O1017" s="728">
        <v>41288</v>
      </c>
      <c r="P1017" s="727">
        <v>2560.14</v>
      </c>
      <c r="R1017" s="728">
        <v>41299</v>
      </c>
      <c r="S1017" s="727">
        <v>13895.98</v>
      </c>
      <c r="U1017" s="728">
        <v>40925</v>
      </c>
      <c r="V1017" s="727">
        <v>6332.93</v>
      </c>
      <c r="X1017" s="728">
        <v>40924</v>
      </c>
      <c r="Y1017" s="727">
        <v>15220.98</v>
      </c>
      <c r="AA1017" s="728">
        <v>40939</v>
      </c>
      <c r="AB1017" s="727">
        <v>3298.55</v>
      </c>
      <c r="AD1017" s="727">
        <v>40945</v>
      </c>
      <c r="AE1017" s="727">
        <v>8929.2000000000007</v>
      </c>
      <c r="AS1017" s="728">
        <v>41346</v>
      </c>
      <c r="AT1017" s="727">
        <v>1587.7</v>
      </c>
      <c r="AV1017" s="728">
        <v>40954</v>
      </c>
      <c r="AW1017" s="727">
        <v>96.8</v>
      </c>
      <c r="BL1017" s="728"/>
      <c r="BM1017" s="728"/>
      <c r="BN1017" s="728"/>
      <c r="BO1017" s="728"/>
      <c r="BP1017" s="728"/>
      <c r="BS1017" s="728"/>
      <c r="BV1017" s="728"/>
      <c r="BY1017" s="728"/>
      <c r="CB1017" s="728"/>
      <c r="CE1017" s="728"/>
      <c r="CH1017" s="728"/>
      <c r="CK1017" s="728"/>
      <c r="CO1017" s="728"/>
      <c r="CV1017" s="728"/>
      <c r="CY1017" s="728"/>
      <c r="DB1017" s="728"/>
      <c r="DE1017" s="728"/>
      <c r="DH1017" s="728"/>
      <c r="DK1017" s="728"/>
      <c r="DN1017" s="728"/>
      <c r="DQ1017" s="728"/>
      <c r="DT1017" s="728"/>
      <c r="DW1017" s="728"/>
      <c r="DZ1017" s="728"/>
      <c r="EC1017" s="728"/>
      <c r="EF1017" s="728"/>
      <c r="EI1017" s="728"/>
    </row>
    <row r="1018" spans="5:139">
      <c r="E1018" s="728">
        <v>41338</v>
      </c>
      <c r="F1018" s="727">
        <v>3.56</v>
      </c>
      <c r="H1018" s="728">
        <v>41338</v>
      </c>
      <c r="I1018" s="727">
        <v>3.6870000000000003</v>
      </c>
      <c r="K1018" s="728">
        <v>41340</v>
      </c>
      <c r="L1018" s="727">
        <v>4.0270000000000001</v>
      </c>
      <c r="O1018" s="728">
        <v>41285</v>
      </c>
      <c r="P1018" s="727">
        <v>2557.9299999999998</v>
      </c>
      <c r="R1018" s="728">
        <v>41298</v>
      </c>
      <c r="S1018" s="727">
        <v>13825.33</v>
      </c>
      <c r="U1018" s="728">
        <v>40924</v>
      </c>
      <c r="V1018" s="727">
        <v>6220.01</v>
      </c>
      <c r="X1018" s="728">
        <v>40921</v>
      </c>
      <c r="Y1018" s="727">
        <v>15011.09</v>
      </c>
      <c r="AA1018" s="728">
        <v>40938</v>
      </c>
      <c r="AB1018" s="727">
        <v>3265.64</v>
      </c>
      <c r="AD1018" s="727">
        <v>40942</v>
      </c>
      <c r="AE1018" s="727">
        <v>8831.93</v>
      </c>
      <c r="AS1018" s="728">
        <v>41345</v>
      </c>
      <c r="AT1018" s="727">
        <v>1592.8</v>
      </c>
      <c r="AV1018" s="728">
        <v>40953</v>
      </c>
      <c r="AW1018" s="727">
        <v>96.82</v>
      </c>
      <c r="BL1018" s="728"/>
      <c r="BM1018" s="728"/>
      <c r="BN1018" s="728"/>
      <c r="BO1018" s="728"/>
      <c r="BP1018" s="728"/>
      <c r="BS1018" s="728"/>
      <c r="BV1018" s="728"/>
      <c r="BY1018" s="728"/>
      <c r="CB1018" s="728"/>
      <c r="CE1018" s="728"/>
      <c r="CH1018" s="728"/>
      <c r="CK1018" s="728"/>
      <c r="CO1018" s="728"/>
      <c r="CV1018" s="728"/>
      <c r="CY1018" s="728"/>
      <c r="DB1018" s="728"/>
      <c r="DE1018" s="728"/>
      <c r="DH1018" s="728"/>
      <c r="DK1018" s="728"/>
      <c r="DN1018" s="728"/>
      <c r="DQ1018" s="728"/>
      <c r="DT1018" s="728"/>
      <c r="DW1018" s="728"/>
      <c r="DZ1018" s="728"/>
      <c r="EC1018" s="728"/>
      <c r="EF1018" s="728"/>
      <c r="EI1018" s="728"/>
    </row>
    <row r="1019" spans="5:139">
      <c r="E1019" s="728">
        <v>41337</v>
      </c>
      <c r="F1019" s="727">
        <v>3.556</v>
      </c>
      <c r="H1019" s="728">
        <v>41337</v>
      </c>
      <c r="I1019" s="727">
        <v>3.64</v>
      </c>
      <c r="K1019" s="728">
        <v>41339</v>
      </c>
      <c r="L1019" s="727">
        <v>3.9980000000000002</v>
      </c>
      <c r="O1019" s="728">
        <v>41284</v>
      </c>
      <c r="P1019" s="727">
        <v>2573.62</v>
      </c>
      <c r="R1019" s="728">
        <v>41297</v>
      </c>
      <c r="S1019" s="727">
        <v>13779.33</v>
      </c>
      <c r="U1019" s="728">
        <v>40921</v>
      </c>
      <c r="V1019" s="727">
        <v>6143.08</v>
      </c>
      <c r="X1019" s="728">
        <v>40920</v>
      </c>
      <c r="Y1019" s="727">
        <v>15192.79</v>
      </c>
      <c r="AA1019" s="728">
        <v>40935</v>
      </c>
      <c r="AB1019" s="727">
        <v>3318.76</v>
      </c>
      <c r="AD1019" s="727">
        <v>40941</v>
      </c>
      <c r="AE1019" s="727">
        <v>8876.82</v>
      </c>
      <c r="AS1019" s="728">
        <v>41344</v>
      </c>
      <c r="AT1019" s="727">
        <v>1581.6</v>
      </c>
      <c r="AV1019" s="728">
        <v>40952</v>
      </c>
      <c r="AW1019" s="727">
        <v>97.1</v>
      </c>
      <c r="BL1019" s="728"/>
      <c r="BM1019" s="728"/>
      <c r="BN1019" s="728"/>
      <c r="BO1019" s="728"/>
      <c r="BP1019" s="728"/>
      <c r="BS1019" s="728"/>
      <c r="BV1019" s="728"/>
      <c r="BY1019" s="728"/>
      <c r="CB1019" s="728"/>
      <c r="CE1019" s="728"/>
      <c r="CH1019" s="728"/>
      <c r="CK1019" s="728"/>
      <c r="CO1019" s="728"/>
      <c r="CV1019" s="728"/>
      <c r="CY1019" s="728"/>
      <c r="DB1019" s="728"/>
      <c r="DE1019" s="728"/>
      <c r="DH1019" s="728"/>
      <c r="DK1019" s="728"/>
      <c r="DN1019" s="728"/>
      <c r="DQ1019" s="728"/>
      <c r="DT1019" s="728"/>
      <c r="DW1019" s="728"/>
      <c r="DZ1019" s="728"/>
      <c r="EC1019" s="728"/>
      <c r="EF1019" s="728"/>
      <c r="EI1019" s="728"/>
    </row>
    <row r="1020" spans="5:139">
      <c r="E1020" s="728">
        <v>41334</v>
      </c>
      <c r="F1020" s="727">
        <v>3.5540000000000003</v>
      </c>
      <c r="H1020" s="728">
        <v>41334</v>
      </c>
      <c r="I1020" s="727">
        <v>3.661</v>
      </c>
      <c r="K1020" s="728">
        <v>41338</v>
      </c>
      <c r="L1020" s="727">
        <v>4.0490000000000004</v>
      </c>
      <c r="O1020" s="728">
        <v>41283</v>
      </c>
      <c r="P1020" s="727">
        <v>2567.59</v>
      </c>
      <c r="R1020" s="728">
        <v>41296</v>
      </c>
      <c r="S1020" s="727">
        <v>13712.21</v>
      </c>
      <c r="U1020" s="728">
        <v>40920</v>
      </c>
      <c r="V1020" s="727">
        <v>6179.21</v>
      </c>
      <c r="X1020" s="728">
        <v>40919</v>
      </c>
      <c r="Y1020" s="727">
        <v>14882.44</v>
      </c>
      <c r="AA1020" s="728">
        <v>40934</v>
      </c>
      <c r="AB1020" s="727">
        <v>3363.23</v>
      </c>
      <c r="AD1020" s="727">
        <v>40940</v>
      </c>
      <c r="AE1020" s="727">
        <v>8809.7900000000009</v>
      </c>
      <c r="AS1020" s="728">
        <v>41341</v>
      </c>
      <c r="AT1020" s="727">
        <v>1578.97</v>
      </c>
      <c r="AV1020" s="728">
        <v>40949</v>
      </c>
      <c r="AW1020" s="727">
        <v>96.27</v>
      </c>
      <c r="BL1020" s="728"/>
      <c r="BM1020" s="728"/>
      <c r="BN1020" s="728"/>
      <c r="BO1020" s="728"/>
      <c r="BP1020" s="728"/>
      <c r="BS1020" s="728"/>
      <c r="BV1020" s="728"/>
      <c r="BY1020" s="728"/>
      <c r="CB1020" s="728"/>
      <c r="CE1020" s="728"/>
      <c r="CH1020" s="728"/>
      <c r="CK1020" s="728"/>
      <c r="CO1020" s="728"/>
      <c r="CV1020" s="728"/>
      <c r="CY1020" s="728"/>
      <c r="DB1020" s="728"/>
      <c r="DE1020" s="728"/>
      <c r="DH1020" s="728"/>
      <c r="DK1020" s="728"/>
      <c r="DN1020" s="728"/>
      <c r="DQ1020" s="728"/>
      <c r="DT1020" s="728"/>
      <c r="DW1020" s="728"/>
      <c r="DZ1020" s="728"/>
      <c r="EC1020" s="728"/>
      <c r="EF1020" s="728"/>
      <c r="EI1020" s="728"/>
    </row>
    <row r="1021" spans="5:139">
      <c r="E1021" s="728">
        <v>41333</v>
      </c>
      <c r="F1021" s="727">
        <v>3.4699999999999998</v>
      </c>
      <c r="H1021" s="728">
        <v>41333</v>
      </c>
      <c r="I1021" s="727">
        <v>3.61</v>
      </c>
      <c r="K1021" s="728">
        <v>41337</v>
      </c>
      <c r="L1021" s="727">
        <v>3.98</v>
      </c>
      <c r="O1021" s="728">
        <v>41282</v>
      </c>
      <c r="P1021" s="727">
        <v>2562.63</v>
      </c>
      <c r="R1021" s="728">
        <v>41292</v>
      </c>
      <c r="S1021" s="727">
        <v>13649.7</v>
      </c>
      <c r="U1021" s="728">
        <v>40919</v>
      </c>
      <c r="V1021" s="727">
        <v>6152.34</v>
      </c>
      <c r="X1021" s="728">
        <v>40918</v>
      </c>
      <c r="Y1021" s="727">
        <v>14844.81</v>
      </c>
      <c r="AA1021" s="728">
        <v>40933</v>
      </c>
      <c r="AB1021" s="727">
        <v>3312.48</v>
      </c>
      <c r="AD1021" s="727">
        <v>40939</v>
      </c>
      <c r="AE1021" s="727">
        <v>8802.51</v>
      </c>
      <c r="AS1021" s="728">
        <v>41340</v>
      </c>
      <c r="AT1021" s="727">
        <v>1579</v>
      </c>
      <c r="AV1021" s="728">
        <v>40948</v>
      </c>
      <c r="AW1021" s="727">
        <v>97.47</v>
      </c>
      <c r="BL1021" s="728"/>
      <c r="BM1021" s="728"/>
      <c r="BN1021" s="728"/>
      <c r="BO1021" s="728"/>
      <c r="BP1021" s="728"/>
      <c r="BS1021" s="728"/>
      <c r="BV1021" s="728"/>
      <c r="BY1021" s="728"/>
      <c r="CB1021" s="728"/>
      <c r="CE1021" s="728"/>
      <c r="CH1021" s="728"/>
      <c r="CK1021" s="728"/>
      <c r="CO1021" s="728"/>
      <c r="CV1021" s="728"/>
      <c r="CY1021" s="728"/>
      <c r="DB1021" s="728"/>
      <c r="DE1021" s="728"/>
      <c r="DH1021" s="728"/>
      <c r="DK1021" s="728"/>
      <c r="DN1021" s="728"/>
      <c r="DQ1021" s="728"/>
      <c r="DT1021" s="728"/>
      <c r="DW1021" s="728"/>
      <c r="DZ1021" s="728"/>
      <c r="EC1021" s="728"/>
      <c r="EF1021" s="728"/>
      <c r="EI1021" s="728"/>
    </row>
    <row r="1022" spans="5:139">
      <c r="E1022" s="728">
        <v>41332</v>
      </c>
      <c r="F1022" s="727">
        <v>3.4980000000000002</v>
      </c>
      <c r="H1022" s="728">
        <v>41332</v>
      </c>
      <c r="I1022" s="727">
        <v>3.6550000000000002</v>
      </c>
      <c r="K1022" s="728">
        <v>41334</v>
      </c>
      <c r="L1022" s="727">
        <v>3.9859999999999998</v>
      </c>
      <c r="O1022" s="728">
        <v>41281</v>
      </c>
      <c r="P1022" s="727">
        <v>2578.48</v>
      </c>
      <c r="R1022" s="728">
        <v>41291</v>
      </c>
      <c r="S1022" s="727">
        <v>13596.02</v>
      </c>
      <c r="U1022" s="728">
        <v>40918</v>
      </c>
      <c r="V1022" s="727">
        <v>6162.98</v>
      </c>
      <c r="X1022" s="728">
        <v>40917</v>
      </c>
      <c r="Y1022" s="727">
        <v>14401.55</v>
      </c>
      <c r="AA1022" s="728">
        <v>40932</v>
      </c>
      <c r="AB1022" s="727">
        <v>3322.65</v>
      </c>
      <c r="AD1022" s="727">
        <v>40938</v>
      </c>
      <c r="AE1022" s="727">
        <v>8793.0499999999993</v>
      </c>
      <c r="AS1022" s="728">
        <v>41339</v>
      </c>
      <c r="AT1022" s="727">
        <v>1583.97</v>
      </c>
      <c r="AV1022" s="728">
        <v>40947</v>
      </c>
      <c r="AW1022" s="727">
        <v>96.64</v>
      </c>
      <c r="BL1022" s="728"/>
      <c r="BM1022" s="728"/>
      <c r="BN1022" s="728"/>
      <c r="BO1022" s="728"/>
      <c r="BP1022" s="728"/>
      <c r="BS1022" s="728"/>
      <c r="BV1022" s="728"/>
      <c r="BY1022" s="728"/>
      <c r="CB1022" s="728"/>
      <c r="CE1022" s="728"/>
      <c r="CH1022" s="728"/>
      <c r="CK1022" s="728"/>
      <c r="CO1022" s="728"/>
      <c r="CV1022" s="728"/>
      <c r="CY1022" s="728"/>
      <c r="DB1022" s="728"/>
      <c r="DE1022" s="728"/>
      <c r="DH1022" s="728"/>
      <c r="DK1022" s="728"/>
      <c r="DN1022" s="728"/>
      <c r="DQ1022" s="728"/>
      <c r="DT1022" s="728"/>
      <c r="DW1022" s="728"/>
      <c r="DZ1022" s="728"/>
      <c r="EC1022" s="728"/>
      <c r="EF1022" s="728"/>
      <c r="EI1022" s="728"/>
    </row>
    <row r="1023" spans="5:139">
      <c r="E1023" s="728">
        <v>41331</v>
      </c>
      <c r="F1023" s="727">
        <v>3.4870000000000001</v>
      </c>
      <c r="H1023" s="728">
        <v>41331</v>
      </c>
      <c r="I1023" s="727">
        <v>3.6440000000000001</v>
      </c>
      <c r="K1023" s="728">
        <v>41333</v>
      </c>
      <c r="L1023" s="727">
        <v>3.9790000000000001</v>
      </c>
      <c r="O1023" s="728">
        <v>41278</v>
      </c>
      <c r="P1023" s="727">
        <v>2601.73</v>
      </c>
      <c r="R1023" s="728">
        <v>41290</v>
      </c>
      <c r="S1023" s="727">
        <v>13511.23</v>
      </c>
      <c r="U1023" s="728">
        <v>40917</v>
      </c>
      <c r="V1023" s="727">
        <v>6017.23</v>
      </c>
      <c r="X1023" s="728">
        <v>40914</v>
      </c>
      <c r="Y1023" s="727">
        <v>14645.64</v>
      </c>
      <c r="AA1023" s="728">
        <v>40931</v>
      </c>
      <c r="AB1023" s="727">
        <v>3338.42</v>
      </c>
      <c r="AD1023" s="727">
        <v>40935</v>
      </c>
      <c r="AE1023" s="727">
        <v>8841.2199999999993</v>
      </c>
      <c r="AS1023" s="728">
        <v>41338</v>
      </c>
      <c r="AT1023" s="727">
        <v>1575.5</v>
      </c>
      <c r="AV1023" s="728">
        <v>40946</v>
      </c>
      <c r="AW1023" s="727">
        <v>96.01</v>
      </c>
      <c r="BL1023" s="728"/>
      <c r="BM1023" s="728"/>
      <c r="BN1023" s="728"/>
      <c r="BO1023" s="728"/>
      <c r="BP1023" s="728"/>
      <c r="BS1023" s="728"/>
      <c r="BV1023" s="728"/>
      <c r="BY1023" s="728"/>
      <c r="CB1023" s="728"/>
      <c r="CE1023" s="728"/>
      <c r="CH1023" s="728"/>
      <c r="CK1023" s="728"/>
      <c r="CO1023" s="728"/>
      <c r="CV1023" s="728"/>
      <c r="CY1023" s="728"/>
      <c r="DB1023" s="728"/>
      <c r="DE1023" s="728"/>
      <c r="DH1023" s="728"/>
      <c r="DK1023" s="728"/>
      <c r="DN1023" s="728"/>
      <c r="DQ1023" s="728"/>
      <c r="DT1023" s="728"/>
      <c r="DW1023" s="728"/>
      <c r="DZ1023" s="728"/>
      <c r="EC1023" s="728"/>
      <c r="EF1023" s="728"/>
      <c r="EI1023" s="728"/>
    </row>
    <row r="1024" spans="5:139">
      <c r="E1024" s="728">
        <v>41330</v>
      </c>
      <c r="F1024" s="727">
        <v>3.49</v>
      </c>
      <c r="H1024" s="728">
        <v>41330</v>
      </c>
      <c r="I1024" s="727">
        <v>3.6619999999999999</v>
      </c>
      <c r="K1024" s="728">
        <v>41332</v>
      </c>
      <c r="L1024" s="727">
        <v>3.9849999999999999</v>
      </c>
      <c r="O1024" s="728">
        <v>41277</v>
      </c>
      <c r="P1024" s="727">
        <v>2628.36</v>
      </c>
      <c r="R1024" s="728">
        <v>41289</v>
      </c>
      <c r="S1024" s="727">
        <v>13534.89</v>
      </c>
      <c r="U1024" s="728">
        <v>40914</v>
      </c>
      <c r="V1024" s="727">
        <v>6057.92</v>
      </c>
      <c r="X1024" s="728">
        <v>40913</v>
      </c>
      <c r="Y1024" s="727">
        <v>14767.22</v>
      </c>
      <c r="AA1024" s="728">
        <v>40928</v>
      </c>
      <c r="AB1024" s="727">
        <v>3321.5</v>
      </c>
      <c r="AD1024" s="727">
        <v>40934</v>
      </c>
      <c r="AE1024" s="727">
        <v>8849.4699999999993</v>
      </c>
      <c r="AS1024" s="728">
        <v>41337</v>
      </c>
      <c r="AT1024" s="727">
        <v>1573.83</v>
      </c>
      <c r="AV1024" s="728">
        <v>40945</v>
      </c>
      <c r="AW1024" s="727">
        <v>95.76</v>
      </c>
      <c r="BL1024" s="728"/>
      <c r="BM1024" s="728"/>
      <c r="BN1024" s="728"/>
      <c r="BO1024" s="728"/>
      <c r="BP1024" s="728"/>
      <c r="BS1024" s="728"/>
      <c r="BV1024" s="728"/>
      <c r="BY1024" s="728"/>
      <c r="CB1024" s="728"/>
      <c r="CE1024" s="728"/>
      <c r="CH1024" s="728"/>
      <c r="CK1024" s="728"/>
      <c r="CO1024" s="728"/>
      <c r="CV1024" s="728"/>
      <c r="CY1024" s="728"/>
      <c r="DB1024" s="728"/>
      <c r="DE1024" s="728"/>
      <c r="DH1024" s="728"/>
      <c r="DK1024" s="728"/>
      <c r="DN1024" s="728"/>
      <c r="DQ1024" s="728"/>
      <c r="DT1024" s="728"/>
      <c r="DW1024" s="728"/>
      <c r="DZ1024" s="728"/>
      <c r="EC1024" s="728"/>
      <c r="EF1024" s="728"/>
      <c r="EI1024" s="728"/>
    </row>
    <row r="1025" spans="5:139">
      <c r="E1025" s="728">
        <v>41327</v>
      </c>
      <c r="F1025" s="727">
        <v>3.43</v>
      </c>
      <c r="H1025" s="728">
        <v>41327</v>
      </c>
      <c r="I1025" s="727">
        <v>3.6189999999999998</v>
      </c>
      <c r="K1025" s="728">
        <v>41331</v>
      </c>
      <c r="L1025" s="727">
        <v>3.9939999999999998</v>
      </c>
      <c r="O1025" s="728">
        <v>41276</v>
      </c>
      <c r="P1025" s="727">
        <v>2626.21</v>
      </c>
      <c r="R1025" s="728">
        <v>41288</v>
      </c>
      <c r="S1025" s="727">
        <v>13507.32</v>
      </c>
      <c r="U1025" s="728">
        <v>40913</v>
      </c>
      <c r="V1025" s="727">
        <v>6095.99</v>
      </c>
      <c r="X1025" s="728">
        <v>40912</v>
      </c>
      <c r="Y1025" s="727">
        <v>15327.03</v>
      </c>
      <c r="AA1025" s="728">
        <v>40927</v>
      </c>
      <c r="AB1025" s="727">
        <v>3328.94</v>
      </c>
      <c r="AD1025" s="727">
        <v>40933</v>
      </c>
      <c r="AE1025" s="727">
        <v>8883.69</v>
      </c>
      <c r="AS1025" s="728">
        <v>41334</v>
      </c>
      <c r="AT1025" s="727">
        <v>1576.18</v>
      </c>
      <c r="AV1025" s="728">
        <v>40942</v>
      </c>
      <c r="AW1025" s="727">
        <v>95.09</v>
      </c>
      <c r="BL1025" s="728"/>
      <c r="BM1025" s="728"/>
      <c r="BN1025" s="728"/>
      <c r="BO1025" s="728"/>
      <c r="BP1025" s="728"/>
      <c r="BS1025" s="728"/>
      <c r="BV1025" s="728"/>
      <c r="BY1025" s="728"/>
      <c r="CB1025" s="728"/>
      <c r="CE1025" s="728"/>
      <c r="CH1025" s="728"/>
      <c r="CK1025" s="728"/>
      <c r="CO1025" s="728"/>
      <c r="CV1025" s="728"/>
      <c r="CY1025" s="728"/>
      <c r="DB1025" s="728"/>
      <c r="DE1025" s="728"/>
      <c r="DH1025" s="728"/>
      <c r="DK1025" s="728"/>
      <c r="DN1025" s="728"/>
      <c r="DQ1025" s="728"/>
      <c r="DT1025" s="728"/>
      <c r="DW1025" s="728"/>
      <c r="DZ1025" s="728"/>
      <c r="EC1025" s="728"/>
      <c r="EF1025" s="728"/>
      <c r="EI1025" s="728"/>
    </row>
    <row r="1026" spans="5:139">
      <c r="E1026" s="728">
        <v>41326</v>
      </c>
      <c r="F1026" s="727">
        <v>3.4279999999999999</v>
      </c>
      <c r="H1026" s="728">
        <v>41326</v>
      </c>
      <c r="I1026" s="727">
        <v>3.54</v>
      </c>
      <c r="K1026" s="728">
        <v>41330</v>
      </c>
      <c r="L1026" s="727">
        <v>4.0449999999999999</v>
      </c>
      <c r="O1026" s="728">
        <v>41271</v>
      </c>
      <c r="P1026" s="727">
        <v>2582.98</v>
      </c>
      <c r="R1026" s="728">
        <v>41285</v>
      </c>
      <c r="S1026" s="727">
        <v>13488.43</v>
      </c>
      <c r="U1026" s="728">
        <v>40912</v>
      </c>
      <c r="V1026" s="727">
        <v>6111.55</v>
      </c>
      <c r="X1026" s="728">
        <v>40911</v>
      </c>
      <c r="Y1026" s="727">
        <v>15645.56</v>
      </c>
      <c r="AA1026" s="728">
        <v>40926</v>
      </c>
      <c r="AB1026" s="727">
        <v>3264.93</v>
      </c>
      <c r="AD1026" s="727">
        <v>40932</v>
      </c>
      <c r="AE1026" s="727">
        <v>8785.33</v>
      </c>
      <c r="AS1026" s="728">
        <v>41333</v>
      </c>
      <c r="AT1026" s="727">
        <v>1579.61</v>
      </c>
      <c r="AV1026" s="728">
        <v>40941</v>
      </c>
      <c r="AW1026" s="727">
        <v>93.7</v>
      </c>
      <c r="BL1026" s="728"/>
      <c r="BM1026" s="728"/>
      <c r="BN1026" s="728"/>
      <c r="BO1026" s="728"/>
      <c r="BP1026" s="728"/>
      <c r="BS1026" s="728"/>
      <c r="BV1026" s="728"/>
      <c r="BY1026" s="728"/>
      <c r="CB1026" s="728"/>
      <c r="CE1026" s="728"/>
      <c r="CH1026" s="728"/>
      <c r="CK1026" s="728"/>
      <c r="CO1026" s="728"/>
      <c r="CV1026" s="728"/>
      <c r="CY1026" s="728"/>
      <c r="DB1026" s="728"/>
      <c r="DE1026" s="728"/>
      <c r="DH1026" s="728"/>
      <c r="DK1026" s="728"/>
      <c r="DN1026" s="728"/>
      <c r="DQ1026" s="728"/>
      <c r="DT1026" s="728"/>
      <c r="DW1026" s="728"/>
      <c r="DZ1026" s="728"/>
      <c r="EC1026" s="728"/>
      <c r="EF1026" s="728"/>
      <c r="EI1026" s="728"/>
    </row>
    <row r="1027" spans="5:139">
      <c r="E1027" s="728">
        <v>41325</v>
      </c>
      <c r="F1027" s="727">
        <v>3.46</v>
      </c>
      <c r="H1027" s="728">
        <v>41325</v>
      </c>
      <c r="I1027" s="727">
        <v>3.597</v>
      </c>
      <c r="K1027" s="728">
        <v>41327</v>
      </c>
      <c r="L1027" s="727">
        <v>4.01</v>
      </c>
      <c r="O1027" s="728">
        <v>41270</v>
      </c>
      <c r="P1027" s="727">
        <v>2600.67</v>
      </c>
      <c r="R1027" s="728">
        <v>41284</v>
      </c>
      <c r="S1027" s="727">
        <v>13471.22</v>
      </c>
      <c r="U1027" s="728">
        <v>40911</v>
      </c>
      <c r="V1027" s="727">
        <v>6166.57</v>
      </c>
      <c r="X1027" s="728">
        <v>40910</v>
      </c>
      <c r="Y1027" s="727">
        <v>15454.62</v>
      </c>
      <c r="AA1027" s="728">
        <v>40925</v>
      </c>
      <c r="AB1027" s="727">
        <v>3269.99</v>
      </c>
      <c r="AD1027" s="727">
        <v>40931</v>
      </c>
      <c r="AE1027" s="727">
        <v>8765.9</v>
      </c>
      <c r="AS1027" s="728">
        <v>41332</v>
      </c>
      <c r="AT1027" s="727">
        <v>1597.1</v>
      </c>
      <c r="AV1027" s="728">
        <v>40940</v>
      </c>
      <c r="AW1027" s="727">
        <v>94.2</v>
      </c>
      <c r="BL1027" s="728"/>
      <c r="BM1027" s="728"/>
      <c r="BN1027" s="728"/>
      <c r="BO1027" s="728"/>
      <c r="BP1027" s="728"/>
      <c r="BS1027" s="728"/>
      <c r="BV1027" s="728"/>
      <c r="BY1027" s="728"/>
      <c r="CB1027" s="728"/>
      <c r="CE1027" s="728"/>
      <c r="CH1027" s="728"/>
      <c r="CK1027" s="728"/>
      <c r="CO1027" s="728"/>
      <c r="CV1027" s="728"/>
      <c r="CY1027" s="728"/>
      <c r="DB1027" s="728"/>
      <c r="DE1027" s="728"/>
      <c r="DH1027" s="728"/>
      <c r="DK1027" s="728"/>
      <c r="DN1027" s="728"/>
      <c r="DQ1027" s="728"/>
      <c r="DT1027" s="728"/>
      <c r="DW1027" s="728"/>
      <c r="DZ1027" s="728"/>
      <c r="EC1027" s="728"/>
      <c r="EF1027" s="728"/>
      <c r="EI1027" s="728"/>
    </row>
    <row r="1028" spans="5:139">
      <c r="E1028" s="728">
        <v>41324</v>
      </c>
      <c r="F1028" s="727">
        <v>3.419</v>
      </c>
      <c r="H1028" s="728">
        <v>41324</v>
      </c>
      <c r="I1028" s="727">
        <v>3.5489999999999999</v>
      </c>
      <c r="K1028" s="728">
        <v>41326</v>
      </c>
      <c r="L1028" s="727">
        <v>3.9939999999999998</v>
      </c>
      <c r="O1028" s="728">
        <v>41264</v>
      </c>
      <c r="P1028" s="727">
        <v>2583.06</v>
      </c>
      <c r="R1028" s="728">
        <v>41283</v>
      </c>
      <c r="S1028" s="727">
        <v>13390.51</v>
      </c>
      <c r="U1028" s="728">
        <v>40910</v>
      </c>
      <c r="V1028" s="727">
        <v>6075.52</v>
      </c>
      <c r="X1028" s="728">
        <v>40955</v>
      </c>
      <c r="Y1028" s="727">
        <v>16369.66</v>
      </c>
      <c r="AA1028" s="728">
        <v>40924</v>
      </c>
      <c r="AB1028" s="727">
        <v>3225</v>
      </c>
      <c r="AD1028" s="727">
        <v>40928</v>
      </c>
      <c r="AE1028" s="727">
        <v>8766.36</v>
      </c>
      <c r="AS1028" s="728">
        <v>41331</v>
      </c>
      <c r="AT1028" s="727">
        <v>1613.76</v>
      </c>
      <c r="AV1028" s="728">
        <v>40939</v>
      </c>
      <c r="AW1028" s="727">
        <v>93.83</v>
      </c>
      <c r="BL1028" s="728"/>
      <c r="BM1028" s="728"/>
      <c r="BN1028" s="728"/>
      <c r="BO1028" s="728"/>
      <c r="BP1028" s="728"/>
      <c r="BS1028" s="728"/>
      <c r="BV1028" s="728"/>
      <c r="BY1028" s="728"/>
      <c r="CB1028" s="728"/>
      <c r="CE1028" s="728"/>
      <c r="CH1028" s="728"/>
      <c r="CK1028" s="728"/>
      <c r="CO1028" s="728"/>
      <c r="CV1028" s="728"/>
      <c r="CY1028" s="728"/>
      <c r="DB1028" s="728"/>
      <c r="DE1028" s="728"/>
      <c r="DH1028" s="728"/>
      <c r="DK1028" s="728"/>
      <c r="DN1028" s="728"/>
      <c r="DQ1028" s="728"/>
      <c r="DT1028" s="728"/>
      <c r="DW1028" s="728"/>
      <c r="DZ1028" s="728"/>
      <c r="EC1028" s="728"/>
      <c r="EF1028" s="728"/>
      <c r="EI1028" s="728"/>
    </row>
    <row r="1029" spans="5:139">
      <c r="E1029" s="728">
        <v>41323</v>
      </c>
      <c r="F1029" s="727">
        <v>3.3180000000000001</v>
      </c>
      <c r="H1029" s="728">
        <v>41323</v>
      </c>
      <c r="I1029" s="727">
        <v>3.5550000000000002</v>
      </c>
      <c r="K1029" s="728">
        <v>41325</v>
      </c>
      <c r="L1029" s="727">
        <v>4.0570000000000004</v>
      </c>
      <c r="O1029" s="728">
        <v>41263</v>
      </c>
      <c r="P1029" s="727">
        <v>2593.73</v>
      </c>
      <c r="R1029" s="728">
        <v>41282</v>
      </c>
      <c r="S1029" s="727">
        <v>13328.85</v>
      </c>
      <c r="U1029" s="728">
        <v>40956</v>
      </c>
      <c r="V1029" s="727">
        <v>6848.03</v>
      </c>
      <c r="X1029" s="728">
        <v>40954</v>
      </c>
      <c r="Y1029" s="727">
        <v>16513.21</v>
      </c>
      <c r="AA1029" s="728">
        <v>40921</v>
      </c>
      <c r="AB1029" s="727">
        <v>3196.49</v>
      </c>
      <c r="AD1029" s="727">
        <v>40927</v>
      </c>
      <c r="AE1029" s="727">
        <v>8639.68</v>
      </c>
      <c r="AS1029" s="728">
        <v>41330</v>
      </c>
      <c r="AT1029" s="727">
        <v>1593.46</v>
      </c>
      <c r="AV1029" s="728">
        <v>40938</v>
      </c>
      <c r="AW1029" s="727">
        <v>94.31</v>
      </c>
      <c r="BL1029" s="728"/>
      <c r="BM1029" s="728"/>
      <c r="BN1029" s="728"/>
      <c r="BO1029" s="728"/>
      <c r="BP1029" s="728"/>
      <c r="BS1029" s="728"/>
      <c r="BV1029" s="728"/>
      <c r="BY1029" s="728"/>
      <c r="CB1029" s="728"/>
      <c r="CE1029" s="728"/>
      <c r="CH1029" s="728"/>
      <c r="CK1029" s="728"/>
      <c r="CO1029" s="728"/>
      <c r="CV1029" s="728"/>
      <c r="CY1029" s="728"/>
      <c r="DB1029" s="728"/>
      <c r="DE1029" s="728"/>
      <c r="DH1029" s="728"/>
      <c r="DK1029" s="728"/>
      <c r="DN1029" s="728"/>
      <c r="DQ1029" s="728"/>
      <c r="DT1029" s="728"/>
      <c r="DW1029" s="728"/>
      <c r="DZ1029" s="728"/>
      <c r="EC1029" s="728"/>
      <c r="EF1029" s="728"/>
      <c r="EI1029" s="728"/>
    </row>
    <row r="1030" spans="5:139">
      <c r="E1030" s="728">
        <v>41320</v>
      </c>
      <c r="F1030" s="727">
        <v>3.3540000000000001</v>
      </c>
      <c r="H1030" s="728">
        <v>41320</v>
      </c>
      <c r="I1030" s="727">
        <v>3.577</v>
      </c>
      <c r="K1030" s="728">
        <v>41324</v>
      </c>
      <c r="L1030" s="727">
        <v>4.0270000000000001</v>
      </c>
      <c r="O1030" s="728">
        <v>41262</v>
      </c>
      <c r="P1030" s="727">
        <v>2602.5100000000002</v>
      </c>
      <c r="R1030" s="728">
        <v>41281</v>
      </c>
      <c r="S1030" s="727">
        <v>13384.29</v>
      </c>
      <c r="U1030" s="728">
        <v>40955</v>
      </c>
      <c r="V1030" s="727">
        <v>6751.96</v>
      </c>
      <c r="X1030" s="728">
        <v>40953</v>
      </c>
      <c r="Y1030" s="727">
        <v>16445.91</v>
      </c>
      <c r="AA1030" s="728">
        <v>40920</v>
      </c>
      <c r="AB1030" s="727">
        <v>3199.98</v>
      </c>
      <c r="AD1030" s="727">
        <v>40926</v>
      </c>
      <c r="AE1030" s="727">
        <v>8550.58</v>
      </c>
      <c r="AS1030" s="728">
        <v>41327</v>
      </c>
      <c r="AT1030" s="727">
        <v>1581.16</v>
      </c>
      <c r="AV1030" s="728">
        <v>40935</v>
      </c>
      <c r="AW1030" s="727">
        <v>94.08</v>
      </c>
      <c r="BL1030" s="728"/>
      <c r="BM1030" s="728"/>
      <c r="BN1030" s="728"/>
      <c r="BO1030" s="728"/>
      <c r="BP1030" s="728"/>
      <c r="BS1030" s="728"/>
      <c r="BV1030" s="728"/>
      <c r="BY1030" s="728"/>
      <c r="CB1030" s="728"/>
      <c r="CE1030" s="728"/>
      <c r="CH1030" s="728"/>
      <c r="CK1030" s="728"/>
      <c r="CO1030" s="728"/>
      <c r="CV1030" s="728"/>
      <c r="CY1030" s="728"/>
      <c r="DB1030" s="728"/>
      <c r="DE1030" s="728"/>
      <c r="DH1030" s="728"/>
      <c r="DK1030" s="728"/>
      <c r="DN1030" s="728"/>
      <c r="DQ1030" s="728"/>
      <c r="DT1030" s="728"/>
      <c r="DW1030" s="728"/>
      <c r="DZ1030" s="728"/>
      <c r="EC1030" s="728"/>
      <c r="EF1030" s="728"/>
      <c r="EI1030" s="728"/>
    </row>
    <row r="1031" spans="5:139">
      <c r="E1031" s="728">
        <v>41319</v>
      </c>
      <c r="F1031" s="727">
        <v>3.4159999999999999</v>
      </c>
      <c r="H1031" s="728">
        <v>41319</v>
      </c>
      <c r="I1031" s="727">
        <v>3.6269999999999998</v>
      </c>
      <c r="K1031" s="728">
        <v>41323</v>
      </c>
      <c r="L1031" s="727">
        <v>4.0209999999999999</v>
      </c>
      <c r="O1031" s="728">
        <v>41261</v>
      </c>
      <c r="P1031" s="727">
        <v>2575.81</v>
      </c>
      <c r="R1031" s="728">
        <v>41278</v>
      </c>
      <c r="S1031" s="727">
        <v>13435.21</v>
      </c>
      <c r="U1031" s="728">
        <v>40954</v>
      </c>
      <c r="V1031" s="727">
        <v>6757.94</v>
      </c>
      <c r="X1031" s="728">
        <v>40952</v>
      </c>
      <c r="Y1031" s="727">
        <v>16369.28</v>
      </c>
      <c r="AA1031" s="728">
        <v>40919</v>
      </c>
      <c r="AB1031" s="727">
        <v>3204.83</v>
      </c>
      <c r="AD1031" s="727">
        <v>40925</v>
      </c>
      <c r="AE1031" s="727">
        <v>8466.4</v>
      </c>
      <c r="AS1031" s="728">
        <v>41326</v>
      </c>
      <c r="AT1031" s="727">
        <v>1576.27</v>
      </c>
      <c r="AV1031" s="728">
        <v>40934</v>
      </c>
      <c r="AW1031" s="727">
        <v>94.76</v>
      </c>
      <c r="BL1031" s="728"/>
      <c r="BM1031" s="728"/>
      <c r="BN1031" s="728"/>
      <c r="BO1031" s="728"/>
      <c r="BP1031" s="728"/>
      <c r="BS1031" s="728"/>
      <c r="BV1031" s="728"/>
      <c r="BY1031" s="728"/>
      <c r="CB1031" s="728"/>
      <c r="CE1031" s="728"/>
      <c r="CH1031" s="728"/>
      <c r="CK1031" s="728"/>
      <c r="CO1031" s="728"/>
      <c r="CV1031" s="728"/>
      <c r="CY1031" s="728"/>
      <c r="DB1031" s="728"/>
      <c r="DE1031" s="728"/>
      <c r="DH1031" s="728"/>
      <c r="DK1031" s="728"/>
      <c r="DN1031" s="728"/>
      <c r="DQ1031" s="728"/>
      <c r="DT1031" s="728"/>
      <c r="DW1031" s="728"/>
      <c r="DZ1031" s="728"/>
      <c r="EC1031" s="728"/>
      <c r="EF1031" s="728"/>
      <c r="EI1031" s="728"/>
    </row>
    <row r="1032" spans="5:139">
      <c r="E1032" s="728">
        <v>41318</v>
      </c>
      <c r="F1032" s="727">
        <v>3.407</v>
      </c>
      <c r="H1032" s="728">
        <v>41318</v>
      </c>
      <c r="I1032" s="727">
        <v>3.621</v>
      </c>
      <c r="K1032" s="728">
        <v>41320</v>
      </c>
      <c r="L1032" s="727">
        <v>4.0570000000000004</v>
      </c>
      <c r="O1032" s="728">
        <v>41260</v>
      </c>
      <c r="P1032" s="727">
        <v>2551.5300000000002</v>
      </c>
      <c r="R1032" s="728">
        <v>41277</v>
      </c>
      <c r="S1032" s="727">
        <v>13391.36</v>
      </c>
      <c r="U1032" s="728">
        <v>40953</v>
      </c>
      <c r="V1032" s="727">
        <v>6728.19</v>
      </c>
      <c r="X1032" s="728">
        <v>40949</v>
      </c>
      <c r="Y1032" s="727">
        <v>16361.04</v>
      </c>
      <c r="AA1032" s="728">
        <v>40918</v>
      </c>
      <c r="AB1032" s="727">
        <v>3210.79</v>
      </c>
      <c r="AD1032" s="727">
        <v>40924</v>
      </c>
      <c r="AE1032" s="727">
        <v>8378.36</v>
      </c>
      <c r="AS1032" s="728">
        <v>41325</v>
      </c>
      <c r="AT1032" s="727">
        <v>1564.55</v>
      </c>
      <c r="AV1032" s="728">
        <v>40933</v>
      </c>
      <c r="AW1032" s="727">
        <v>95.12</v>
      </c>
      <c r="BL1032" s="728"/>
      <c r="BM1032" s="728"/>
      <c r="BN1032" s="728"/>
      <c r="BO1032" s="728"/>
      <c r="BP1032" s="728"/>
      <c r="BS1032" s="728"/>
      <c r="BV1032" s="728"/>
      <c r="BY1032" s="728"/>
      <c r="CB1032" s="728"/>
      <c r="CE1032" s="728"/>
      <c r="CH1032" s="728"/>
      <c r="CK1032" s="728"/>
      <c r="CO1032" s="728"/>
      <c r="CV1032" s="728"/>
      <c r="CY1032" s="728"/>
      <c r="DB1032" s="728"/>
      <c r="DE1032" s="728"/>
      <c r="DH1032" s="728"/>
      <c r="DK1032" s="728"/>
      <c r="DN1032" s="728"/>
      <c r="DQ1032" s="728"/>
      <c r="DT1032" s="728"/>
      <c r="DW1032" s="728"/>
      <c r="DZ1032" s="728"/>
      <c r="EC1032" s="728"/>
      <c r="EF1032" s="728"/>
      <c r="EI1032" s="728"/>
    </row>
    <row r="1033" spans="5:139">
      <c r="E1033" s="728">
        <v>41317</v>
      </c>
      <c r="F1033" s="727">
        <v>3.3820000000000001</v>
      </c>
      <c r="H1033" s="728">
        <v>41317</v>
      </c>
      <c r="I1033" s="727">
        <v>3.6680000000000001</v>
      </c>
      <c r="K1033" s="728">
        <v>41319</v>
      </c>
      <c r="L1033" s="727">
        <v>4.0819999999999999</v>
      </c>
      <c r="O1033" s="728">
        <v>41257</v>
      </c>
      <c r="P1033" s="727">
        <v>2536.8000000000002</v>
      </c>
      <c r="R1033" s="728">
        <v>41276</v>
      </c>
      <c r="S1033" s="727">
        <v>13412.55</v>
      </c>
      <c r="U1033" s="728">
        <v>40952</v>
      </c>
      <c r="V1033" s="727">
        <v>6738.47</v>
      </c>
      <c r="X1033" s="728">
        <v>40948</v>
      </c>
      <c r="Y1033" s="727">
        <v>16653.830000000002</v>
      </c>
      <c r="AA1033" s="728">
        <v>40917</v>
      </c>
      <c r="AB1033" s="727">
        <v>3127.69</v>
      </c>
      <c r="AD1033" s="727">
        <v>40921</v>
      </c>
      <c r="AE1033" s="727">
        <v>8500.02</v>
      </c>
      <c r="AS1033" s="728">
        <v>41324</v>
      </c>
      <c r="AT1033" s="727">
        <v>1605.05</v>
      </c>
      <c r="AV1033" s="728">
        <v>40932</v>
      </c>
      <c r="AW1033" s="727">
        <v>95.25</v>
      </c>
      <c r="BL1033" s="728"/>
      <c r="BM1033" s="728"/>
      <c r="BN1033" s="728"/>
      <c r="BO1033" s="728"/>
      <c r="BP1033" s="728"/>
      <c r="BS1033" s="728"/>
      <c r="BV1033" s="728"/>
      <c r="BY1033" s="728"/>
      <c r="CB1033" s="728"/>
      <c r="CE1033" s="728"/>
      <c r="CH1033" s="728"/>
      <c r="CK1033" s="728"/>
      <c r="CO1033" s="728"/>
      <c r="CV1033" s="728"/>
      <c r="CY1033" s="728"/>
      <c r="DB1033" s="728"/>
      <c r="DE1033" s="728"/>
      <c r="DH1033" s="728"/>
      <c r="DK1033" s="728"/>
      <c r="DN1033" s="728"/>
      <c r="DQ1033" s="728"/>
      <c r="DT1033" s="728"/>
      <c r="DW1033" s="728"/>
      <c r="DZ1033" s="728"/>
      <c r="EC1033" s="728"/>
      <c r="EF1033" s="728"/>
      <c r="EI1033" s="728"/>
    </row>
    <row r="1034" spans="5:139">
      <c r="E1034" s="728">
        <v>41316</v>
      </c>
      <c r="F1034" s="727">
        <v>3.4660000000000002</v>
      </c>
      <c r="H1034" s="728">
        <v>41316</v>
      </c>
      <c r="I1034" s="727">
        <v>3.6360000000000001</v>
      </c>
      <c r="K1034" s="728">
        <v>41318</v>
      </c>
      <c r="L1034" s="727">
        <v>4.08</v>
      </c>
      <c r="O1034" s="728">
        <v>41256</v>
      </c>
      <c r="P1034" s="727">
        <v>2518.8000000000002</v>
      </c>
      <c r="R1034" s="728">
        <v>41274</v>
      </c>
      <c r="S1034" s="727">
        <v>13104.14</v>
      </c>
      <c r="U1034" s="728">
        <v>40949</v>
      </c>
      <c r="V1034" s="727">
        <v>6692.96</v>
      </c>
      <c r="X1034" s="727">
        <v>40947</v>
      </c>
      <c r="Y1034" s="727">
        <v>16669.22</v>
      </c>
      <c r="AA1034" s="728">
        <v>40914</v>
      </c>
      <c r="AB1034" s="727">
        <v>3137.36</v>
      </c>
      <c r="AD1034" s="727">
        <v>40920</v>
      </c>
      <c r="AE1034" s="727">
        <v>8385.59</v>
      </c>
      <c r="AS1034" s="728">
        <v>41323</v>
      </c>
      <c r="AT1034" s="727">
        <v>1609.78</v>
      </c>
      <c r="AV1034" s="728">
        <v>40931</v>
      </c>
      <c r="AW1034" s="727">
        <v>94.82</v>
      </c>
      <c r="BL1034" s="728"/>
      <c r="BM1034" s="728"/>
      <c r="BN1034" s="728"/>
      <c r="BO1034" s="728"/>
      <c r="BP1034" s="728"/>
      <c r="BS1034" s="728"/>
      <c r="BV1034" s="728"/>
      <c r="BY1034" s="728"/>
      <c r="CB1034" s="728"/>
      <c r="CE1034" s="728"/>
      <c r="CH1034" s="728"/>
      <c r="CK1034" s="728"/>
      <c r="CO1034" s="728"/>
      <c r="CV1034" s="728"/>
      <c r="CY1034" s="728"/>
      <c r="DB1034" s="728"/>
      <c r="DE1034" s="728"/>
      <c r="DH1034" s="728"/>
      <c r="DK1034" s="728"/>
      <c r="DN1034" s="728"/>
      <c r="DQ1034" s="728"/>
      <c r="DT1034" s="728"/>
      <c r="DW1034" s="728"/>
      <c r="DZ1034" s="728"/>
      <c r="EC1034" s="728"/>
      <c r="EF1034" s="728"/>
      <c r="EI1034" s="728"/>
    </row>
    <row r="1035" spans="5:139">
      <c r="E1035" s="728">
        <v>41313</v>
      </c>
      <c r="F1035" s="727">
        <v>3.3689999999999998</v>
      </c>
      <c r="H1035" s="728">
        <v>41313</v>
      </c>
      <c r="I1035" s="727">
        <v>3.5670000000000002</v>
      </c>
      <c r="K1035" s="728">
        <v>41317</v>
      </c>
      <c r="L1035" s="727">
        <v>4.0670000000000002</v>
      </c>
      <c r="O1035" s="728">
        <v>41255</v>
      </c>
      <c r="P1035" s="727">
        <v>2525.4</v>
      </c>
      <c r="R1035" s="728">
        <v>41271</v>
      </c>
      <c r="S1035" s="727">
        <v>12938.11</v>
      </c>
      <c r="U1035" s="728">
        <v>40948</v>
      </c>
      <c r="V1035" s="727">
        <v>6788.8</v>
      </c>
      <c r="X1035" s="727">
        <v>40946</v>
      </c>
      <c r="Y1035" s="727">
        <v>16491.71</v>
      </c>
      <c r="AA1035" s="728">
        <v>40913</v>
      </c>
      <c r="AB1035" s="727">
        <v>3144.91</v>
      </c>
      <c r="AD1035" s="727">
        <v>40919</v>
      </c>
      <c r="AE1035" s="727">
        <v>8447.8799999999992</v>
      </c>
      <c r="AS1035" s="728">
        <v>41320</v>
      </c>
      <c r="AT1035" s="727">
        <v>1610.15</v>
      </c>
      <c r="AV1035" s="728">
        <v>40928</v>
      </c>
      <c r="AW1035" s="727">
        <v>94.38</v>
      </c>
      <c r="BL1035" s="728"/>
      <c r="BM1035" s="728"/>
      <c r="BN1035" s="728"/>
      <c r="BO1035" s="728"/>
      <c r="BP1035" s="728"/>
      <c r="BS1035" s="728"/>
      <c r="BV1035" s="728"/>
      <c r="BY1035" s="728"/>
      <c r="CB1035" s="728"/>
      <c r="CE1035" s="728"/>
      <c r="CH1035" s="728"/>
      <c r="CK1035" s="728"/>
      <c r="CO1035" s="728"/>
      <c r="CV1035" s="728"/>
      <c r="CY1035" s="728"/>
      <c r="DB1035" s="728"/>
      <c r="DE1035" s="728"/>
      <c r="DH1035" s="728"/>
      <c r="DK1035" s="728"/>
      <c r="DN1035" s="728"/>
      <c r="DQ1035" s="728"/>
      <c r="DT1035" s="728"/>
      <c r="DW1035" s="728"/>
      <c r="DZ1035" s="728"/>
      <c r="EC1035" s="728"/>
      <c r="EF1035" s="728"/>
      <c r="EI1035" s="728"/>
    </row>
    <row r="1036" spans="5:139">
      <c r="E1036" s="728">
        <v>41312</v>
      </c>
      <c r="F1036" s="727">
        <v>3.4</v>
      </c>
      <c r="H1036" s="728">
        <v>41312</v>
      </c>
      <c r="I1036" s="727">
        <v>3.5310000000000001</v>
      </c>
      <c r="K1036" s="728">
        <v>41316</v>
      </c>
      <c r="L1036" s="727">
        <v>4.0449999999999999</v>
      </c>
      <c r="O1036" s="728">
        <v>41254</v>
      </c>
      <c r="P1036" s="727">
        <v>2512.64</v>
      </c>
      <c r="R1036" s="728">
        <v>41270</v>
      </c>
      <c r="S1036" s="727">
        <v>13096.31</v>
      </c>
      <c r="U1036" s="727">
        <v>40947</v>
      </c>
      <c r="V1036" s="727">
        <v>6748.76</v>
      </c>
      <c r="X1036" s="727">
        <v>40945</v>
      </c>
      <c r="Y1036" s="727">
        <v>16389.82</v>
      </c>
      <c r="AA1036" s="728">
        <v>40912</v>
      </c>
      <c r="AB1036" s="727">
        <v>3193.65</v>
      </c>
      <c r="AD1036" s="727">
        <v>40918</v>
      </c>
      <c r="AE1036" s="727">
        <v>8422.26</v>
      </c>
      <c r="AS1036" s="728">
        <v>41319</v>
      </c>
      <c r="AT1036" s="727">
        <v>1634.85</v>
      </c>
      <c r="AV1036" s="728">
        <v>40927</v>
      </c>
      <c r="AW1036" s="727">
        <v>95.53</v>
      </c>
      <c r="BL1036" s="728"/>
      <c r="BM1036" s="728"/>
      <c r="BN1036" s="728"/>
      <c r="BO1036" s="728"/>
      <c r="BP1036" s="728"/>
      <c r="BS1036" s="728"/>
      <c r="BV1036" s="728"/>
      <c r="BY1036" s="728"/>
      <c r="CB1036" s="728"/>
      <c r="CE1036" s="728"/>
      <c r="CH1036" s="728"/>
      <c r="CK1036" s="728"/>
      <c r="CO1036" s="728"/>
      <c r="CV1036" s="728"/>
      <c r="CY1036" s="728"/>
      <c r="DB1036" s="728"/>
      <c r="DE1036" s="728"/>
      <c r="DH1036" s="728"/>
      <c r="DK1036" s="728"/>
      <c r="DN1036" s="728"/>
      <c r="DQ1036" s="728"/>
      <c r="DT1036" s="728"/>
      <c r="DW1036" s="728"/>
      <c r="DZ1036" s="728"/>
      <c r="EC1036" s="728"/>
      <c r="EF1036" s="728"/>
      <c r="EI1036" s="728"/>
    </row>
    <row r="1037" spans="5:139">
      <c r="E1037" s="728">
        <v>41311</v>
      </c>
      <c r="F1037" s="727">
        <v>3.3580000000000001</v>
      </c>
      <c r="H1037" s="728">
        <v>41311</v>
      </c>
      <c r="I1037" s="727">
        <v>3.5129999999999999</v>
      </c>
      <c r="K1037" s="728">
        <v>41313</v>
      </c>
      <c r="L1037" s="727">
        <v>3.9939999999999998</v>
      </c>
      <c r="O1037" s="728">
        <v>41253</v>
      </c>
      <c r="P1037" s="727">
        <v>2476.5300000000002</v>
      </c>
      <c r="R1037" s="728">
        <v>41269</v>
      </c>
      <c r="S1037" s="727">
        <v>13114.59</v>
      </c>
      <c r="U1037" s="727">
        <v>40946</v>
      </c>
      <c r="V1037" s="727">
        <v>6754.2</v>
      </c>
      <c r="X1037" s="727">
        <v>40942</v>
      </c>
      <c r="Y1037" s="727">
        <v>16439.62</v>
      </c>
      <c r="AA1037" s="728">
        <v>40911</v>
      </c>
      <c r="AB1037" s="727">
        <v>3245.4</v>
      </c>
      <c r="AD1037" s="727">
        <v>40914</v>
      </c>
      <c r="AE1037" s="727">
        <v>8390.35</v>
      </c>
      <c r="AS1037" s="728">
        <v>41318</v>
      </c>
      <c r="AT1037" s="727">
        <v>1642.5</v>
      </c>
      <c r="AV1037" s="728">
        <v>40926</v>
      </c>
      <c r="AW1037" s="727">
        <v>94.93</v>
      </c>
      <c r="BL1037" s="728"/>
      <c r="BM1037" s="728"/>
      <c r="BN1037" s="728"/>
      <c r="BO1037" s="728"/>
      <c r="BP1037" s="728"/>
      <c r="BS1037" s="728"/>
      <c r="BV1037" s="728"/>
      <c r="BY1037" s="728"/>
      <c r="CB1037" s="728"/>
      <c r="CE1037" s="728"/>
      <c r="CH1037" s="728"/>
      <c r="CK1037" s="728"/>
      <c r="CO1037" s="728"/>
      <c r="CV1037" s="728"/>
      <c r="CY1037" s="728"/>
      <c r="DB1037" s="728"/>
      <c r="DE1037" s="728"/>
      <c r="DH1037" s="728"/>
      <c r="DK1037" s="728"/>
      <c r="DN1037" s="728"/>
      <c r="DQ1037" s="728"/>
      <c r="DT1037" s="728"/>
      <c r="DW1037" s="728"/>
      <c r="DZ1037" s="728"/>
      <c r="EC1037" s="728"/>
      <c r="EF1037" s="728"/>
      <c r="EI1037" s="728"/>
    </row>
    <row r="1038" spans="5:139">
      <c r="E1038" s="728">
        <v>41310</v>
      </c>
      <c r="F1038" s="727">
        <v>3.2480000000000002</v>
      </c>
      <c r="H1038" s="728">
        <v>41310</v>
      </c>
      <c r="I1038" s="727">
        <v>3.391</v>
      </c>
      <c r="K1038" s="728">
        <v>41312</v>
      </c>
      <c r="L1038" s="727">
        <v>3.9969999999999999</v>
      </c>
      <c r="O1038" s="728">
        <v>41250</v>
      </c>
      <c r="P1038" s="727">
        <v>2450.7399999999998</v>
      </c>
      <c r="R1038" s="728">
        <v>41267</v>
      </c>
      <c r="S1038" s="727">
        <v>13139.08</v>
      </c>
      <c r="U1038" s="727">
        <v>40945</v>
      </c>
      <c r="V1038" s="727">
        <v>6764.83</v>
      </c>
      <c r="X1038" s="727">
        <v>40941</v>
      </c>
      <c r="Y1038" s="727">
        <v>16276.5</v>
      </c>
      <c r="AA1038" s="728">
        <v>40910</v>
      </c>
      <c r="AB1038" s="727">
        <v>3222.3</v>
      </c>
      <c r="AD1038" s="727">
        <v>40913</v>
      </c>
      <c r="AE1038" s="727">
        <v>8488.7099999999991</v>
      </c>
      <c r="AS1038" s="728">
        <v>41317</v>
      </c>
      <c r="AT1038" s="727">
        <v>1651.33</v>
      </c>
      <c r="AV1038" s="728">
        <v>40925</v>
      </c>
      <c r="AW1038" s="727">
        <v>96.01</v>
      </c>
      <c r="BL1038" s="728"/>
      <c r="BM1038" s="728"/>
      <c r="BN1038" s="728"/>
      <c r="BO1038" s="728"/>
      <c r="BP1038" s="728"/>
      <c r="BS1038" s="728"/>
      <c r="BV1038" s="728"/>
      <c r="BY1038" s="728"/>
      <c r="CB1038" s="728"/>
      <c r="CE1038" s="728"/>
      <c r="CH1038" s="728"/>
      <c r="CK1038" s="728"/>
      <c r="CO1038" s="728"/>
      <c r="CV1038" s="728"/>
      <c r="CY1038" s="728"/>
      <c r="DB1038" s="728"/>
      <c r="DE1038" s="728"/>
      <c r="DH1038" s="728"/>
      <c r="DK1038" s="728"/>
      <c r="DN1038" s="728"/>
      <c r="DQ1038" s="728"/>
      <c r="DT1038" s="728"/>
      <c r="DW1038" s="728"/>
      <c r="DZ1038" s="728"/>
      <c r="EC1038" s="728"/>
      <c r="EF1038" s="728"/>
      <c r="EI1038" s="728"/>
    </row>
    <row r="1039" spans="5:139">
      <c r="E1039" s="728">
        <v>41309</v>
      </c>
      <c r="F1039" s="727">
        <v>3.2709999999999999</v>
      </c>
      <c r="H1039" s="728">
        <v>41309</v>
      </c>
      <c r="I1039" s="727">
        <v>3.4289999999999998</v>
      </c>
      <c r="K1039" s="728">
        <v>41311</v>
      </c>
      <c r="L1039" s="727">
        <v>3.9980000000000002</v>
      </c>
      <c r="O1039" s="728">
        <v>41249</v>
      </c>
      <c r="P1039" s="727">
        <v>2485.44</v>
      </c>
      <c r="R1039" s="728">
        <v>41264</v>
      </c>
      <c r="S1039" s="727">
        <v>13190.84</v>
      </c>
      <c r="U1039" s="727">
        <v>40942</v>
      </c>
      <c r="V1039" s="727">
        <v>6766.67</v>
      </c>
      <c r="X1039" s="727">
        <v>40940</v>
      </c>
      <c r="Y1039" s="727">
        <v>16264.55</v>
      </c>
      <c r="AA1039" s="728">
        <v>40953</v>
      </c>
      <c r="AB1039" s="727">
        <v>3375.64</v>
      </c>
      <c r="AD1039" s="727">
        <v>40912</v>
      </c>
      <c r="AE1039" s="727">
        <v>8560.11</v>
      </c>
      <c r="AS1039" s="728">
        <v>41316</v>
      </c>
      <c r="AT1039" s="727">
        <v>1648.07</v>
      </c>
      <c r="AV1039" s="728">
        <v>40924</v>
      </c>
      <c r="AW1039" s="727">
        <v>95.72</v>
      </c>
      <c r="BL1039" s="728"/>
      <c r="BM1039" s="728"/>
      <c r="BN1039" s="728"/>
      <c r="BO1039" s="728"/>
      <c r="BP1039" s="728"/>
      <c r="BS1039" s="728"/>
      <c r="BV1039" s="728"/>
      <c r="BY1039" s="728"/>
      <c r="CB1039" s="728"/>
      <c r="CE1039" s="728"/>
      <c r="CH1039" s="728"/>
      <c r="CK1039" s="728"/>
      <c r="CO1039" s="728"/>
      <c r="CV1039" s="728"/>
      <c r="CY1039" s="728"/>
      <c r="DB1039" s="728"/>
      <c r="DE1039" s="728"/>
      <c r="DH1039" s="728"/>
      <c r="DK1039" s="728"/>
      <c r="DN1039" s="728"/>
      <c r="DQ1039" s="728"/>
      <c r="DT1039" s="728"/>
      <c r="DW1039" s="728"/>
      <c r="DZ1039" s="728"/>
      <c r="EC1039" s="728"/>
      <c r="EF1039" s="728"/>
      <c r="EI1039" s="728"/>
    </row>
    <row r="1040" spans="5:139">
      <c r="E1040" s="728">
        <v>41306</v>
      </c>
      <c r="F1040" s="727">
        <v>3.2650000000000001</v>
      </c>
      <c r="H1040" s="728">
        <v>41306</v>
      </c>
      <c r="I1040" s="727">
        <v>3.4079999999999999</v>
      </c>
      <c r="K1040" s="728">
        <v>41310</v>
      </c>
      <c r="L1040" s="727">
        <v>3.93</v>
      </c>
      <c r="O1040" s="728">
        <v>41248</v>
      </c>
      <c r="P1040" s="727">
        <v>2468.85</v>
      </c>
      <c r="R1040" s="728">
        <v>41263</v>
      </c>
      <c r="S1040" s="727">
        <v>13311.72</v>
      </c>
      <c r="U1040" s="727">
        <v>40941</v>
      </c>
      <c r="V1040" s="727">
        <v>6655.63</v>
      </c>
      <c r="X1040" s="727">
        <v>40939</v>
      </c>
      <c r="Y1040" s="727">
        <v>15828.05</v>
      </c>
      <c r="AA1040" s="728">
        <v>40952</v>
      </c>
      <c r="AB1040" s="727">
        <v>3384.55</v>
      </c>
      <c r="AS1040" s="728">
        <v>41313</v>
      </c>
      <c r="AT1040" s="727">
        <v>1667.25</v>
      </c>
      <c r="AV1040" s="728">
        <v>40921</v>
      </c>
      <c r="AW1040" s="727">
        <v>94.61</v>
      </c>
      <c r="BL1040" s="728"/>
      <c r="BM1040" s="728"/>
      <c r="BN1040" s="728"/>
      <c r="BO1040" s="728"/>
      <c r="BP1040" s="728"/>
      <c r="BS1040" s="728"/>
      <c r="BV1040" s="728"/>
      <c r="BY1040" s="728"/>
      <c r="CB1040" s="728"/>
      <c r="CE1040" s="728"/>
      <c r="CH1040" s="728"/>
      <c r="CK1040" s="728"/>
      <c r="CO1040" s="728"/>
      <c r="CV1040" s="728"/>
      <c r="CY1040" s="728"/>
      <c r="DB1040" s="728"/>
      <c r="DE1040" s="728"/>
      <c r="DH1040" s="728"/>
      <c r="DK1040" s="728"/>
      <c r="DN1040" s="728"/>
      <c r="DQ1040" s="728"/>
      <c r="DT1040" s="728"/>
      <c r="DW1040" s="728"/>
      <c r="DZ1040" s="728"/>
      <c r="EC1040" s="728"/>
      <c r="EF1040" s="728"/>
      <c r="EI1040" s="728"/>
    </row>
    <row r="1041" spans="5:139">
      <c r="E1041" s="728">
        <v>41305</v>
      </c>
      <c r="F1041" s="727">
        <v>3.218</v>
      </c>
      <c r="H1041" s="728">
        <v>41305</v>
      </c>
      <c r="I1041" s="727">
        <v>3.4009999999999998</v>
      </c>
      <c r="K1041" s="728">
        <v>41309</v>
      </c>
      <c r="L1041" s="727">
        <v>3.9279999999999999</v>
      </c>
      <c r="O1041" s="728">
        <v>41247</v>
      </c>
      <c r="P1041" s="727">
        <v>2457.52</v>
      </c>
      <c r="R1041" s="728">
        <v>41262</v>
      </c>
      <c r="S1041" s="727">
        <v>13251.97</v>
      </c>
      <c r="U1041" s="727">
        <v>40940</v>
      </c>
      <c r="V1041" s="727">
        <v>6616.64</v>
      </c>
      <c r="X1041" s="727">
        <v>40938</v>
      </c>
      <c r="Y1041" s="727">
        <v>15753.14</v>
      </c>
      <c r="AA1041" s="728">
        <v>40949</v>
      </c>
      <c r="AB1041" s="727">
        <v>3373.14</v>
      </c>
      <c r="AS1041" s="728">
        <v>41312</v>
      </c>
      <c r="AT1041" s="727">
        <v>1671.4</v>
      </c>
      <c r="AV1041" s="728">
        <v>40920</v>
      </c>
      <c r="AW1041" s="727">
        <v>94.75</v>
      </c>
      <c r="BL1041" s="728"/>
      <c r="BM1041" s="728"/>
      <c r="BN1041" s="728"/>
      <c r="BO1041" s="728"/>
      <c r="BP1041" s="728"/>
      <c r="BS1041" s="728"/>
      <c r="BV1041" s="728"/>
      <c r="BY1041" s="728"/>
      <c r="CB1041" s="728"/>
      <c r="CE1041" s="728"/>
      <c r="CH1041" s="728"/>
      <c r="CK1041" s="728"/>
      <c r="CO1041" s="728"/>
      <c r="CV1041" s="728"/>
      <c r="CY1041" s="728"/>
      <c r="DB1041" s="728"/>
      <c r="DE1041" s="728"/>
      <c r="DH1041" s="728"/>
      <c r="DK1041" s="728"/>
      <c r="DN1041" s="728"/>
      <c r="DQ1041" s="728"/>
      <c r="DT1041" s="728"/>
      <c r="DW1041" s="728"/>
      <c r="DZ1041" s="728"/>
      <c r="EC1041" s="728"/>
      <c r="EF1041" s="728"/>
      <c r="EI1041" s="728"/>
    </row>
    <row r="1042" spans="5:139">
      <c r="E1042" s="728">
        <v>41304</v>
      </c>
      <c r="F1042" s="727">
        <v>3.2290000000000001</v>
      </c>
      <c r="H1042" s="728">
        <v>41304</v>
      </c>
      <c r="I1042" s="727">
        <v>3.4089999999999998</v>
      </c>
      <c r="K1042" s="728">
        <v>41306</v>
      </c>
      <c r="L1042" s="727">
        <v>3.8940000000000001</v>
      </c>
      <c r="O1042" s="728">
        <v>41246</v>
      </c>
      <c r="P1042" s="727">
        <v>2442.58</v>
      </c>
      <c r="R1042" s="728">
        <v>41261</v>
      </c>
      <c r="S1042" s="727">
        <v>13350.96</v>
      </c>
      <c r="U1042" s="727">
        <v>40939</v>
      </c>
      <c r="V1042" s="727">
        <v>6458.91</v>
      </c>
      <c r="X1042" s="727">
        <v>40935</v>
      </c>
      <c r="Y1042" s="727">
        <v>15946.87</v>
      </c>
      <c r="AA1042" s="728">
        <v>40948</v>
      </c>
      <c r="AB1042" s="727">
        <v>3424.71</v>
      </c>
      <c r="AS1042" s="728">
        <v>41311</v>
      </c>
      <c r="AT1042" s="727">
        <v>1677.57</v>
      </c>
      <c r="AV1042" s="728">
        <v>40919</v>
      </c>
      <c r="AW1042" s="727">
        <v>96.02</v>
      </c>
      <c r="BL1042" s="728"/>
      <c r="BM1042" s="728"/>
      <c r="BN1042" s="728"/>
      <c r="BO1042" s="728"/>
      <c r="BP1042" s="728"/>
      <c r="BS1042" s="728"/>
      <c r="BV1042" s="728"/>
      <c r="BY1042" s="728"/>
      <c r="CB1042" s="728"/>
      <c r="CE1042" s="728"/>
      <c r="CH1042" s="728"/>
      <c r="CK1042" s="728"/>
      <c r="CO1042" s="728"/>
      <c r="CV1042" s="728"/>
      <c r="CY1042" s="728"/>
      <c r="DB1042" s="728"/>
      <c r="DE1042" s="728"/>
      <c r="DH1042" s="728"/>
      <c r="DK1042" s="728"/>
      <c r="DN1042" s="728"/>
      <c r="DQ1042" s="728"/>
      <c r="DT1042" s="728"/>
      <c r="DW1042" s="728"/>
      <c r="DZ1042" s="728"/>
      <c r="EC1042" s="728"/>
      <c r="EF1042" s="728"/>
      <c r="EI1042" s="728"/>
    </row>
    <row r="1043" spans="5:139">
      <c r="E1043" s="728">
        <v>41303</v>
      </c>
      <c r="F1043" s="727">
        <v>3.198</v>
      </c>
      <c r="H1043" s="728">
        <v>41303</v>
      </c>
      <c r="I1043" s="727">
        <v>3.4039999999999999</v>
      </c>
      <c r="K1043" s="728">
        <v>41305</v>
      </c>
      <c r="L1043" s="727">
        <v>3.931</v>
      </c>
      <c r="O1043" s="728">
        <v>41243</v>
      </c>
      <c r="P1043" s="727">
        <v>2421.54</v>
      </c>
      <c r="R1043" s="728">
        <v>41260</v>
      </c>
      <c r="S1043" s="727">
        <v>13235.39</v>
      </c>
      <c r="U1043" s="727">
        <v>40938</v>
      </c>
      <c r="V1043" s="727">
        <v>6444.45</v>
      </c>
      <c r="X1043" s="727">
        <v>40934</v>
      </c>
      <c r="Y1043" s="727">
        <v>16111.04</v>
      </c>
      <c r="AA1043" s="727">
        <v>40947</v>
      </c>
      <c r="AB1043" s="727">
        <v>3410</v>
      </c>
      <c r="AS1043" s="728">
        <v>41310</v>
      </c>
      <c r="AT1043" s="727">
        <v>1672.95</v>
      </c>
      <c r="AV1043" s="728">
        <v>40918</v>
      </c>
      <c r="AW1043" s="727">
        <v>96.81</v>
      </c>
      <c r="BL1043" s="728"/>
      <c r="BM1043" s="728"/>
      <c r="BN1043" s="728"/>
      <c r="BO1043" s="728"/>
      <c r="BP1043" s="728"/>
      <c r="BS1043" s="728"/>
      <c r="BV1043" s="728"/>
      <c r="BY1043" s="728"/>
      <c r="CB1043" s="728"/>
      <c r="CE1043" s="728"/>
      <c r="CH1043" s="728"/>
      <c r="CK1043" s="728"/>
      <c r="CO1043" s="728"/>
      <c r="CV1043" s="728"/>
      <c r="CY1043" s="728"/>
      <c r="DB1043" s="728"/>
      <c r="DE1043" s="728"/>
      <c r="DH1043" s="728"/>
      <c r="DK1043" s="728"/>
      <c r="DN1043" s="728"/>
      <c r="DQ1043" s="728"/>
      <c r="DT1043" s="728"/>
      <c r="DW1043" s="728"/>
      <c r="DZ1043" s="728"/>
      <c r="EC1043" s="728"/>
      <c r="EF1043" s="728"/>
      <c r="EI1043" s="728"/>
    </row>
    <row r="1044" spans="5:139">
      <c r="E1044" s="728">
        <v>41302</v>
      </c>
      <c r="F1044" s="727">
        <v>3.1920000000000002</v>
      </c>
      <c r="H1044" s="728">
        <v>41302</v>
      </c>
      <c r="I1044" s="727">
        <v>3.4380000000000002</v>
      </c>
      <c r="K1044" s="728">
        <v>41304</v>
      </c>
      <c r="L1044" s="727">
        <v>3.9649999999999999</v>
      </c>
      <c r="O1044" s="728">
        <v>41242</v>
      </c>
      <c r="P1044" s="727">
        <v>2410.79</v>
      </c>
      <c r="R1044" s="728">
        <v>41257</v>
      </c>
      <c r="S1044" s="727">
        <v>13135.01</v>
      </c>
      <c r="U1044" s="727">
        <v>40935</v>
      </c>
      <c r="V1044" s="727">
        <v>6511.98</v>
      </c>
      <c r="X1044" s="727">
        <v>40933</v>
      </c>
      <c r="Y1044" s="727">
        <v>15840.24</v>
      </c>
      <c r="AA1044" s="727">
        <v>40946</v>
      </c>
      <c r="AB1044" s="727">
        <v>3411.54</v>
      </c>
      <c r="AS1044" s="728">
        <v>41309</v>
      </c>
      <c r="AT1044" s="727">
        <v>1674.3</v>
      </c>
      <c r="AV1044" s="728">
        <v>40917</v>
      </c>
      <c r="AW1044" s="727">
        <v>97</v>
      </c>
      <c r="BL1044" s="728"/>
      <c r="BM1044" s="728"/>
      <c r="BN1044" s="728"/>
      <c r="BO1044" s="728"/>
      <c r="BP1044" s="728"/>
      <c r="BS1044" s="728"/>
      <c r="BV1044" s="728"/>
      <c r="BY1044" s="728"/>
      <c r="CB1044" s="728"/>
      <c r="CE1044" s="728"/>
      <c r="CH1044" s="728"/>
      <c r="CK1044" s="728"/>
      <c r="CO1044" s="728"/>
      <c r="CV1044" s="728"/>
      <c r="CY1044" s="728"/>
      <c r="DB1044" s="728"/>
      <c r="DE1044" s="728"/>
      <c r="DH1044" s="728"/>
      <c r="DK1044" s="728"/>
      <c r="DN1044" s="728"/>
      <c r="DQ1044" s="728"/>
      <c r="DT1044" s="728"/>
      <c r="DW1044" s="728"/>
      <c r="DZ1044" s="728"/>
      <c r="EC1044" s="728"/>
      <c r="EF1044" s="728"/>
      <c r="EI1044" s="728"/>
    </row>
    <row r="1045" spans="5:139">
      <c r="E1045" s="728">
        <v>41299</v>
      </c>
      <c r="F1045" s="727">
        <v>3.2800000000000002</v>
      </c>
      <c r="H1045" s="728">
        <v>41299</v>
      </c>
      <c r="I1045" s="727">
        <v>3.4089999999999998</v>
      </c>
      <c r="K1045" s="728">
        <v>41303</v>
      </c>
      <c r="L1045" s="727">
        <v>3.94</v>
      </c>
      <c r="O1045" s="728">
        <v>41241</v>
      </c>
      <c r="P1045" s="727">
        <v>2401.54</v>
      </c>
      <c r="R1045" s="728">
        <v>41256</v>
      </c>
      <c r="S1045" s="727">
        <v>13170.72</v>
      </c>
      <c r="U1045" s="727">
        <v>40934</v>
      </c>
      <c r="V1045" s="727">
        <v>6539.85</v>
      </c>
      <c r="X1045" s="727">
        <v>40932</v>
      </c>
      <c r="Y1045" s="727">
        <v>15929.25</v>
      </c>
      <c r="AA1045" s="727">
        <v>40945</v>
      </c>
      <c r="AB1045" s="727">
        <v>3405.27</v>
      </c>
      <c r="AS1045" s="728">
        <v>41306</v>
      </c>
      <c r="AT1045" s="727">
        <v>1667.4</v>
      </c>
      <c r="AV1045" s="728">
        <v>40914</v>
      </c>
      <c r="AW1045" s="727">
        <v>97.25</v>
      </c>
      <c r="BL1045" s="728"/>
      <c r="BM1045" s="728"/>
      <c r="BN1045" s="728"/>
      <c r="BO1045" s="728"/>
      <c r="BP1045" s="728"/>
      <c r="BS1045" s="728"/>
      <c r="BV1045" s="728"/>
      <c r="BY1045" s="728"/>
      <c r="CB1045" s="728"/>
      <c r="CE1045" s="728"/>
      <c r="CH1045" s="728"/>
      <c r="CK1045" s="728"/>
      <c r="CO1045" s="728"/>
      <c r="CV1045" s="728"/>
      <c r="CY1045" s="728"/>
      <c r="DB1045" s="728"/>
      <c r="DE1045" s="728"/>
      <c r="DH1045" s="728"/>
      <c r="DK1045" s="728"/>
      <c r="DN1045" s="728"/>
      <c r="DQ1045" s="728"/>
      <c r="DT1045" s="728"/>
      <c r="DW1045" s="728"/>
      <c r="DZ1045" s="728"/>
      <c r="EC1045" s="728"/>
      <c r="EF1045" s="728"/>
      <c r="EI1045" s="728"/>
    </row>
    <row r="1046" spans="5:139">
      <c r="E1046" s="728">
        <v>41298</v>
      </c>
      <c r="F1046" s="727">
        <v>3.26</v>
      </c>
      <c r="H1046" s="728">
        <v>41298</v>
      </c>
      <c r="I1046" s="727">
        <v>3.448</v>
      </c>
      <c r="K1046" s="728">
        <v>41302</v>
      </c>
      <c r="L1046" s="727">
        <v>3.9769999999999999</v>
      </c>
      <c r="O1046" s="728">
        <v>41240</v>
      </c>
      <c r="P1046" s="727">
        <v>2407.06</v>
      </c>
      <c r="R1046" s="728">
        <v>41255</v>
      </c>
      <c r="S1046" s="727">
        <v>13245.45</v>
      </c>
      <c r="U1046" s="727">
        <v>40933</v>
      </c>
      <c r="V1046" s="727">
        <v>6421.85</v>
      </c>
      <c r="X1046" s="727">
        <v>40931</v>
      </c>
      <c r="Y1046" s="727">
        <v>15907.52</v>
      </c>
      <c r="AA1046" s="727">
        <v>40942</v>
      </c>
      <c r="AB1046" s="727">
        <v>3427.92</v>
      </c>
      <c r="AS1046" s="728">
        <v>41305</v>
      </c>
      <c r="AT1046" s="727">
        <v>1663.7</v>
      </c>
      <c r="AV1046" s="728">
        <v>40913</v>
      </c>
      <c r="AW1046" s="727">
        <v>96.45</v>
      </c>
      <c r="BL1046" s="728"/>
      <c r="BM1046" s="728"/>
      <c r="BN1046" s="728"/>
      <c r="BO1046" s="728"/>
      <c r="BP1046" s="728"/>
      <c r="BS1046" s="728"/>
      <c r="BV1046" s="728"/>
      <c r="BY1046" s="728"/>
      <c r="CB1046" s="728"/>
      <c r="CE1046" s="728"/>
      <c r="CH1046" s="728"/>
      <c r="CK1046" s="728"/>
      <c r="CO1046" s="728"/>
      <c r="CV1046" s="728"/>
      <c r="CY1046" s="728"/>
      <c r="DB1046" s="728"/>
      <c r="DE1046" s="728"/>
      <c r="DH1046" s="728"/>
      <c r="DK1046" s="728"/>
      <c r="DN1046" s="728"/>
      <c r="DQ1046" s="728"/>
      <c r="DT1046" s="728"/>
      <c r="DW1046" s="728"/>
      <c r="DZ1046" s="728"/>
      <c r="EC1046" s="728"/>
      <c r="EF1046" s="728"/>
      <c r="EI1046" s="728"/>
    </row>
    <row r="1047" spans="5:139">
      <c r="E1047" s="728">
        <v>41297</v>
      </c>
      <c r="F1047" s="727">
        <v>3.2709999999999999</v>
      </c>
      <c r="H1047" s="728">
        <v>41297</v>
      </c>
      <c r="I1047" s="727">
        <v>3.4089999999999998</v>
      </c>
      <c r="K1047" s="728">
        <v>41299</v>
      </c>
      <c r="L1047" s="727">
        <v>3.9329999999999998</v>
      </c>
      <c r="O1047" s="728">
        <v>41239</v>
      </c>
      <c r="P1047" s="727">
        <v>2405.8200000000002</v>
      </c>
      <c r="R1047" s="728">
        <v>41254</v>
      </c>
      <c r="S1047" s="727">
        <v>13248.44</v>
      </c>
      <c r="U1047" s="727">
        <v>40932</v>
      </c>
      <c r="V1047" s="727">
        <v>6419.22</v>
      </c>
      <c r="X1047" s="727">
        <v>40928</v>
      </c>
      <c r="Y1047" s="727">
        <v>15632.06</v>
      </c>
      <c r="AA1047" s="727">
        <v>40941</v>
      </c>
      <c r="AB1047" s="727">
        <v>3376.66</v>
      </c>
      <c r="AS1047" s="728">
        <v>41304</v>
      </c>
      <c r="AT1047" s="727">
        <v>1677</v>
      </c>
      <c r="AV1047" s="728">
        <v>40912</v>
      </c>
      <c r="AW1047" s="727">
        <v>97.04</v>
      </c>
      <c r="BL1047" s="728"/>
      <c r="BM1047" s="728"/>
      <c r="BN1047" s="728"/>
      <c r="BO1047" s="728"/>
      <c r="BP1047" s="728"/>
      <c r="BS1047" s="728"/>
      <c r="BV1047" s="728"/>
      <c r="BY1047" s="728"/>
      <c r="CB1047" s="728"/>
      <c r="CE1047" s="728"/>
      <c r="CH1047" s="728"/>
      <c r="CK1047" s="728"/>
      <c r="CO1047" s="728"/>
      <c r="CV1047" s="728"/>
      <c r="CY1047" s="728"/>
      <c r="DB1047" s="728"/>
      <c r="DE1047" s="728"/>
      <c r="DH1047" s="728"/>
      <c r="DK1047" s="728"/>
      <c r="DN1047" s="728"/>
      <c r="DQ1047" s="728"/>
      <c r="DT1047" s="728"/>
      <c r="DW1047" s="728"/>
      <c r="DZ1047" s="728"/>
      <c r="EC1047" s="728"/>
      <c r="EF1047" s="728"/>
      <c r="EI1047" s="728"/>
    </row>
    <row r="1048" spans="5:139">
      <c r="E1048" s="728">
        <v>41296</v>
      </c>
      <c r="F1048" s="727">
        <v>3.3439999999999999</v>
      </c>
      <c r="H1048" s="728">
        <v>41296</v>
      </c>
      <c r="I1048" s="727">
        <v>3.5369999999999999</v>
      </c>
      <c r="K1048" s="728">
        <v>41298</v>
      </c>
      <c r="L1048" s="727">
        <v>3.8369999999999997</v>
      </c>
      <c r="O1048" s="728">
        <v>41236</v>
      </c>
      <c r="P1048" s="727">
        <v>2398.39</v>
      </c>
      <c r="R1048" s="728">
        <v>41253</v>
      </c>
      <c r="S1048" s="727">
        <v>13169.88</v>
      </c>
      <c r="U1048" s="727">
        <v>40931</v>
      </c>
      <c r="V1048" s="727">
        <v>6436.62</v>
      </c>
      <c r="X1048" s="727">
        <v>40927</v>
      </c>
      <c r="Y1048" s="727">
        <v>15651.99</v>
      </c>
      <c r="AA1048" s="727">
        <v>40940</v>
      </c>
      <c r="AB1048" s="727">
        <v>3367.46</v>
      </c>
      <c r="AS1048" s="728">
        <v>41303</v>
      </c>
      <c r="AT1048" s="727">
        <v>1663.8</v>
      </c>
      <c r="AV1048" s="728">
        <v>40911</v>
      </c>
      <c r="AW1048" s="727">
        <v>94.94</v>
      </c>
      <c r="BL1048" s="728"/>
      <c r="BM1048" s="728"/>
      <c r="BN1048" s="728"/>
      <c r="BO1048" s="728"/>
      <c r="BP1048" s="728"/>
      <c r="BS1048" s="728"/>
      <c r="BV1048" s="728"/>
      <c r="BY1048" s="728"/>
      <c r="CB1048" s="728"/>
      <c r="CE1048" s="728"/>
      <c r="CH1048" s="728"/>
      <c r="CK1048" s="728"/>
      <c r="CO1048" s="728"/>
      <c r="CV1048" s="728"/>
      <c r="CY1048" s="728"/>
      <c r="DB1048" s="728"/>
      <c r="DE1048" s="728"/>
      <c r="DH1048" s="728"/>
      <c r="DK1048" s="728"/>
      <c r="DN1048" s="728"/>
      <c r="DQ1048" s="728"/>
      <c r="DT1048" s="728"/>
      <c r="DW1048" s="728"/>
      <c r="DZ1048" s="728"/>
      <c r="EC1048" s="728"/>
      <c r="EF1048" s="728"/>
      <c r="EI1048" s="728"/>
    </row>
    <row r="1049" spans="5:139">
      <c r="E1049" s="728">
        <v>41295</v>
      </c>
      <c r="F1049" s="727">
        <v>3.3380000000000001</v>
      </c>
      <c r="H1049" s="728">
        <v>41295</v>
      </c>
      <c r="I1049" s="727">
        <v>3.5569999999999999</v>
      </c>
      <c r="K1049" s="728">
        <v>41297</v>
      </c>
      <c r="L1049" s="727">
        <v>3.8369999999999997</v>
      </c>
      <c r="O1049" s="728">
        <v>41235</v>
      </c>
      <c r="P1049" s="727">
        <v>2374.31</v>
      </c>
      <c r="R1049" s="728">
        <v>41250</v>
      </c>
      <c r="S1049" s="727">
        <v>13155.13</v>
      </c>
      <c r="U1049" s="727">
        <v>40928</v>
      </c>
      <c r="V1049" s="727">
        <v>6404.39</v>
      </c>
      <c r="X1049" s="727">
        <v>40926</v>
      </c>
      <c r="Y1049" s="727">
        <v>15278</v>
      </c>
      <c r="AA1049" s="727">
        <v>40939</v>
      </c>
      <c r="AB1049" s="727">
        <v>3298.55</v>
      </c>
      <c r="AS1049" s="728">
        <v>41302</v>
      </c>
      <c r="AT1049" s="727">
        <v>1655.61</v>
      </c>
      <c r="AV1049" s="728">
        <v>40952</v>
      </c>
      <c r="AW1049" s="727">
        <v>101.26</v>
      </c>
      <c r="BL1049" s="728"/>
      <c r="BM1049" s="728"/>
      <c r="BN1049" s="728"/>
      <c r="BO1049" s="728"/>
      <c r="BP1049" s="728"/>
      <c r="BS1049" s="728"/>
      <c r="BV1049" s="728"/>
      <c r="BY1049" s="728"/>
      <c r="CB1049" s="728"/>
      <c r="CE1049" s="728"/>
      <c r="CH1049" s="728"/>
      <c r="CK1049" s="728"/>
      <c r="CO1049" s="728"/>
      <c r="CV1049" s="728"/>
      <c r="CY1049" s="728"/>
      <c r="DB1049" s="728"/>
      <c r="DE1049" s="728"/>
      <c r="DH1049" s="728"/>
      <c r="DK1049" s="728"/>
      <c r="DN1049" s="728"/>
      <c r="DQ1049" s="728"/>
      <c r="DT1049" s="728"/>
      <c r="DW1049" s="728"/>
      <c r="DZ1049" s="728"/>
      <c r="EC1049" s="728"/>
      <c r="EF1049" s="728"/>
      <c r="EI1049" s="728"/>
    </row>
    <row r="1050" spans="5:139">
      <c r="E1050" s="728">
        <v>41292</v>
      </c>
      <c r="F1050" s="727">
        <v>3.3279999999999998</v>
      </c>
      <c r="H1050" s="728">
        <v>41292</v>
      </c>
      <c r="I1050" s="727">
        <v>3.5649999999999999</v>
      </c>
      <c r="K1050" s="728">
        <v>41296</v>
      </c>
      <c r="L1050" s="727">
        <v>3.9409999999999998</v>
      </c>
      <c r="O1050" s="728">
        <v>41234</v>
      </c>
      <c r="P1050" s="727">
        <v>2385.9499999999998</v>
      </c>
      <c r="R1050" s="728">
        <v>41249</v>
      </c>
      <c r="S1050" s="727">
        <v>13074.04</v>
      </c>
      <c r="U1050" s="727">
        <v>40927</v>
      </c>
      <c r="V1050" s="727">
        <v>6416.26</v>
      </c>
      <c r="X1050" s="727">
        <v>40925</v>
      </c>
      <c r="Y1050" s="727">
        <v>15325.98</v>
      </c>
      <c r="AA1050" s="727">
        <v>40938</v>
      </c>
      <c r="AB1050" s="727">
        <v>3265.64</v>
      </c>
      <c r="AS1050" s="728">
        <v>41299</v>
      </c>
      <c r="AT1050" s="727">
        <v>1658.65</v>
      </c>
      <c r="AV1050" s="728">
        <v>40949</v>
      </c>
      <c r="AW1050" s="727">
        <v>100.4</v>
      </c>
      <c r="BL1050" s="728"/>
      <c r="BM1050" s="728"/>
      <c r="BN1050" s="728"/>
      <c r="BO1050" s="728"/>
      <c r="BP1050" s="728"/>
      <c r="BS1050" s="728"/>
      <c r="BV1050" s="728"/>
      <c r="BY1050" s="728"/>
      <c r="CB1050" s="728"/>
      <c r="CE1050" s="728"/>
      <c r="CH1050" s="728"/>
      <c r="CK1050" s="728"/>
      <c r="CO1050" s="728"/>
      <c r="CV1050" s="728"/>
      <c r="CY1050" s="728"/>
      <c r="DB1050" s="728"/>
      <c r="DE1050" s="728"/>
      <c r="DH1050" s="728"/>
      <c r="DK1050" s="728"/>
      <c r="DN1050" s="728"/>
      <c r="DQ1050" s="728"/>
      <c r="DT1050" s="728"/>
      <c r="DW1050" s="728"/>
      <c r="DZ1050" s="728"/>
      <c r="EC1050" s="728"/>
      <c r="EF1050" s="728"/>
      <c r="EI1050" s="728"/>
    </row>
    <row r="1051" spans="5:139">
      <c r="E1051" s="728">
        <v>41291</v>
      </c>
      <c r="F1051" s="727">
        <v>3.3439999999999999</v>
      </c>
      <c r="H1051" s="728">
        <v>41291</v>
      </c>
      <c r="I1051" s="727">
        <v>3.581</v>
      </c>
      <c r="K1051" s="728">
        <v>41295</v>
      </c>
      <c r="L1051" s="727">
        <v>3.9459999999999997</v>
      </c>
      <c r="O1051" s="728">
        <v>41233</v>
      </c>
      <c r="P1051" s="727">
        <v>2404.88</v>
      </c>
      <c r="R1051" s="728">
        <v>41248</v>
      </c>
      <c r="S1051" s="727">
        <v>13034.49</v>
      </c>
      <c r="U1051" s="727">
        <v>40926</v>
      </c>
      <c r="V1051" s="727">
        <v>6354.57</v>
      </c>
      <c r="X1051" s="727">
        <v>40924</v>
      </c>
      <c r="Y1051" s="727">
        <v>15220.98</v>
      </c>
      <c r="AA1051" s="727">
        <v>40935</v>
      </c>
      <c r="AB1051" s="727">
        <v>3318.76</v>
      </c>
      <c r="AS1051" s="728">
        <v>41298</v>
      </c>
      <c r="AT1051" s="727">
        <v>1667.97</v>
      </c>
      <c r="AV1051" s="728">
        <v>40948</v>
      </c>
      <c r="AW1051" s="727">
        <v>101.5</v>
      </c>
      <c r="BL1051" s="728"/>
      <c r="BM1051" s="728"/>
      <c r="BN1051" s="728"/>
      <c r="BO1051" s="728"/>
      <c r="BP1051" s="728"/>
      <c r="BS1051" s="728"/>
      <c r="BV1051" s="728"/>
      <c r="BY1051" s="728"/>
      <c r="CB1051" s="728"/>
      <c r="CE1051" s="728"/>
      <c r="CH1051" s="728"/>
      <c r="CK1051" s="728"/>
      <c r="CO1051" s="728"/>
      <c r="CV1051" s="728"/>
      <c r="CY1051" s="728"/>
      <c r="DB1051" s="728"/>
      <c r="DE1051" s="728"/>
      <c r="DH1051" s="728"/>
      <c r="DK1051" s="728"/>
      <c r="DN1051" s="728"/>
      <c r="DQ1051" s="728"/>
      <c r="DT1051" s="728"/>
      <c r="DW1051" s="728"/>
      <c r="DZ1051" s="728"/>
      <c r="EC1051" s="728"/>
      <c r="EF1051" s="728"/>
      <c r="EI1051" s="728"/>
    </row>
    <row r="1052" spans="5:139">
      <c r="E1052" s="728">
        <v>41290</v>
      </c>
      <c r="F1052" s="727">
        <v>3.4180000000000001</v>
      </c>
      <c r="H1052" s="728">
        <v>41290</v>
      </c>
      <c r="I1052" s="727">
        <v>3.637</v>
      </c>
      <c r="K1052" s="728">
        <v>41292</v>
      </c>
      <c r="L1052" s="727">
        <v>3.96</v>
      </c>
      <c r="O1052" s="728">
        <v>41232</v>
      </c>
      <c r="P1052" s="727">
        <v>2404.36</v>
      </c>
      <c r="R1052" s="728">
        <v>41247</v>
      </c>
      <c r="S1052" s="727">
        <v>12951.78</v>
      </c>
      <c r="U1052" s="727">
        <v>40925</v>
      </c>
      <c r="V1052" s="727">
        <v>6332.93</v>
      </c>
      <c r="X1052" s="727">
        <v>40921</v>
      </c>
      <c r="Y1052" s="727">
        <v>15011.09</v>
      </c>
      <c r="AA1052" s="727">
        <v>40934</v>
      </c>
      <c r="AB1052" s="727">
        <v>3363.23</v>
      </c>
      <c r="AS1052" s="728">
        <v>41297</v>
      </c>
      <c r="AT1052" s="727">
        <v>1685.84</v>
      </c>
      <c r="AV1052" s="728">
        <v>40947</v>
      </c>
      <c r="AW1052" s="727">
        <v>100.63</v>
      </c>
      <c r="BL1052" s="728"/>
      <c r="BM1052" s="728"/>
      <c r="BN1052" s="728"/>
      <c r="BO1052" s="728"/>
      <c r="BP1052" s="728"/>
      <c r="BS1052" s="728"/>
      <c r="BV1052" s="728"/>
      <c r="BY1052" s="728"/>
      <c r="CB1052" s="728"/>
      <c r="CE1052" s="728"/>
      <c r="CH1052" s="728"/>
      <c r="CK1052" s="728"/>
      <c r="CO1052" s="728"/>
      <c r="CV1052" s="728"/>
      <c r="CY1052" s="728"/>
      <c r="DB1052" s="728"/>
      <c r="DE1052" s="728"/>
      <c r="DH1052" s="728"/>
      <c r="DK1052" s="728"/>
      <c r="DN1052" s="728"/>
      <c r="DQ1052" s="728"/>
      <c r="DT1052" s="728"/>
      <c r="DW1052" s="728"/>
      <c r="DZ1052" s="728"/>
      <c r="EC1052" s="728"/>
      <c r="EF1052" s="728"/>
      <c r="EI1052" s="728"/>
    </row>
    <row r="1053" spans="5:139">
      <c r="E1053" s="728">
        <v>41289</v>
      </c>
      <c r="F1053" s="727">
        <v>3.4369999999999998</v>
      </c>
      <c r="H1053" s="728">
        <v>41289</v>
      </c>
      <c r="I1053" s="727">
        <v>3.6429999999999998</v>
      </c>
      <c r="K1053" s="728">
        <v>41291</v>
      </c>
      <c r="L1053" s="727">
        <v>3.9750000000000001</v>
      </c>
      <c r="O1053" s="728">
        <v>41229</v>
      </c>
      <c r="P1053" s="727">
        <v>2367.7399999999998</v>
      </c>
      <c r="R1053" s="728">
        <v>41246</v>
      </c>
      <c r="S1053" s="727">
        <v>12965.6</v>
      </c>
      <c r="U1053" s="727">
        <v>40924</v>
      </c>
      <c r="V1053" s="727">
        <v>6220.01</v>
      </c>
      <c r="X1053" s="727">
        <v>40920</v>
      </c>
      <c r="Y1053" s="727">
        <v>15192.79</v>
      </c>
      <c r="AA1053" s="727">
        <v>40933</v>
      </c>
      <c r="AB1053" s="727">
        <v>3312.48</v>
      </c>
      <c r="AS1053" s="728">
        <v>41296</v>
      </c>
      <c r="AT1053" s="727">
        <v>1692.75</v>
      </c>
      <c r="AV1053" s="728">
        <v>40946</v>
      </c>
      <c r="AW1053" s="727">
        <v>99.95</v>
      </c>
      <c r="BL1053" s="728"/>
      <c r="BM1053" s="728"/>
      <c r="BN1053" s="728"/>
      <c r="BO1053" s="728"/>
      <c r="BP1053" s="728"/>
      <c r="BS1053" s="728"/>
      <c r="BV1053" s="728"/>
      <c r="BY1053" s="728"/>
      <c r="CB1053" s="728"/>
      <c r="CE1053" s="728"/>
      <c r="CH1053" s="728"/>
      <c r="CK1053" s="728"/>
      <c r="CO1053" s="728"/>
      <c r="CV1053" s="728"/>
      <c r="CY1053" s="728"/>
      <c r="DB1053" s="728"/>
      <c r="DE1053" s="728"/>
      <c r="DH1053" s="728"/>
      <c r="DK1053" s="728"/>
      <c r="DN1053" s="728"/>
      <c r="DQ1053" s="728"/>
      <c r="DT1053" s="728"/>
      <c r="DW1053" s="728"/>
      <c r="DZ1053" s="728"/>
      <c r="EC1053" s="728"/>
      <c r="EF1053" s="728"/>
      <c r="EI1053" s="728"/>
    </row>
    <row r="1054" spans="5:139">
      <c r="E1054" s="728">
        <v>41288</v>
      </c>
      <c r="F1054" s="727">
        <v>3.4089999999999998</v>
      </c>
      <c r="H1054" s="728">
        <v>41288</v>
      </c>
      <c r="I1054" s="727">
        <v>3.577</v>
      </c>
      <c r="K1054" s="728">
        <v>41290</v>
      </c>
      <c r="L1054" s="727">
        <v>4.0220000000000002</v>
      </c>
      <c r="O1054" s="728">
        <v>41228</v>
      </c>
      <c r="P1054" s="727">
        <v>2371.77</v>
      </c>
      <c r="R1054" s="728">
        <v>41243</v>
      </c>
      <c r="S1054" s="727">
        <v>13025.58</v>
      </c>
      <c r="U1054" s="727">
        <v>40921</v>
      </c>
      <c r="V1054" s="727">
        <v>6143.08</v>
      </c>
      <c r="X1054" s="727">
        <v>40919</v>
      </c>
      <c r="Y1054" s="727">
        <v>14882.44</v>
      </c>
      <c r="AA1054" s="727">
        <v>40932</v>
      </c>
      <c r="AB1054" s="727">
        <v>3322.65</v>
      </c>
      <c r="AS1054" s="728">
        <v>41295</v>
      </c>
      <c r="AT1054" s="727">
        <v>1690.05</v>
      </c>
      <c r="AV1054" s="728">
        <v>40945</v>
      </c>
      <c r="AW1054" s="727">
        <v>99.71</v>
      </c>
      <c r="BP1054" s="728"/>
      <c r="BS1054" s="728"/>
      <c r="BV1054" s="728"/>
      <c r="BY1054" s="728"/>
      <c r="CB1054" s="728"/>
      <c r="CE1054" s="728"/>
      <c r="CH1054" s="728"/>
      <c r="CK1054" s="728"/>
      <c r="CO1054" s="728"/>
      <c r="CV1054" s="728"/>
      <c r="CY1054" s="728"/>
      <c r="DB1054" s="728"/>
      <c r="DE1054" s="728"/>
      <c r="DH1054" s="728"/>
      <c r="DK1054" s="728"/>
      <c r="DN1054" s="728"/>
      <c r="DQ1054" s="728"/>
      <c r="DT1054" s="728"/>
      <c r="DW1054" s="728"/>
      <c r="DZ1054" s="728"/>
      <c r="EC1054" s="728"/>
      <c r="EF1054" s="728"/>
      <c r="EI1054" s="728"/>
    </row>
    <row r="1055" spans="5:139">
      <c r="E1055" s="728">
        <v>41285</v>
      </c>
      <c r="F1055" s="727">
        <v>3.4529999999999998</v>
      </c>
      <c r="H1055" s="728">
        <v>41285</v>
      </c>
      <c r="I1055" s="727">
        <v>3.6269999999999998</v>
      </c>
      <c r="K1055" s="728">
        <v>41289</v>
      </c>
      <c r="L1055" s="727">
        <v>4.0359999999999996</v>
      </c>
      <c r="O1055" s="728">
        <v>41227</v>
      </c>
      <c r="P1055" s="727">
        <v>2366.77</v>
      </c>
      <c r="R1055" s="728">
        <v>41242</v>
      </c>
      <c r="S1055" s="727">
        <v>13021.82</v>
      </c>
      <c r="U1055" s="727">
        <v>40920</v>
      </c>
      <c r="V1055" s="727">
        <v>6179.21</v>
      </c>
      <c r="X1055" s="727">
        <v>40918</v>
      </c>
      <c r="Y1055" s="727">
        <v>14844.81</v>
      </c>
      <c r="AA1055" s="727">
        <v>40931</v>
      </c>
      <c r="AB1055" s="727">
        <v>3338.42</v>
      </c>
      <c r="AS1055" s="728">
        <v>41292</v>
      </c>
      <c r="AT1055" s="727">
        <v>1684.25</v>
      </c>
      <c r="AV1055" s="728">
        <v>40942</v>
      </c>
      <c r="AW1055" s="727">
        <v>98.88</v>
      </c>
      <c r="BP1055" s="728"/>
      <c r="BS1055" s="728"/>
      <c r="BV1055" s="728"/>
      <c r="BY1055" s="728"/>
      <c r="CB1055" s="728"/>
      <c r="CE1055" s="728"/>
      <c r="CH1055" s="728"/>
      <c r="CK1055" s="728"/>
      <c r="CO1055" s="728"/>
      <c r="CV1055" s="728"/>
      <c r="CY1055" s="728"/>
      <c r="DB1055" s="728"/>
      <c r="DE1055" s="728"/>
      <c r="DH1055" s="728"/>
      <c r="DK1055" s="728"/>
      <c r="DN1055" s="728"/>
      <c r="DQ1055" s="728"/>
      <c r="DT1055" s="728"/>
      <c r="DW1055" s="728"/>
      <c r="DZ1055" s="728"/>
      <c r="EC1055" s="728"/>
      <c r="EF1055" s="728"/>
      <c r="EI1055" s="728"/>
    </row>
    <row r="1056" spans="5:139">
      <c r="E1056" s="728">
        <v>41284</v>
      </c>
      <c r="F1056" s="727">
        <v>3.3540000000000001</v>
      </c>
      <c r="H1056" s="728">
        <v>41284</v>
      </c>
      <c r="I1056" s="727">
        <v>3.516</v>
      </c>
      <c r="K1056" s="728">
        <v>41288</v>
      </c>
      <c r="L1056" s="727">
        <v>3.9830000000000001</v>
      </c>
      <c r="O1056" s="728">
        <v>41226</v>
      </c>
      <c r="P1056" s="727">
        <v>2354.3000000000002</v>
      </c>
      <c r="R1056" s="728">
        <v>41241</v>
      </c>
      <c r="S1056" s="727">
        <v>12985.11</v>
      </c>
      <c r="U1056" s="727">
        <v>40919</v>
      </c>
      <c r="V1056" s="727">
        <v>6152.34</v>
      </c>
      <c r="X1056" s="727">
        <v>40917</v>
      </c>
      <c r="Y1056" s="727">
        <v>14401.55</v>
      </c>
      <c r="AA1056" s="727">
        <v>40928</v>
      </c>
      <c r="AB1056" s="727">
        <v>3321.5</v>
      </c>
      <c r="AS1056" s="728">
        <v>41291</v>
      </c>
      <c r="AT1056" s="727">
        <v>1687.64</v>
      </c>
      <c r="AV1056" s="728">
        <v>40941</v>
      </c>
      <c r="AW1056" s="727">
        <v>97.22</v>
      </c>
      <c r="BP1056" s="728"/>
      <c r="BS1056" s="728"/>
      <c r="BV1056" s="728"/>
      <c r="BY1056" s="728"/>
      <c r="CB1056" s="728"/>
      <c r="CE1056" s="728"/>
      <c r="CH1056" s="728"/>
      <c r="CK1056" s="728"/>
      <c r="CO1056" s="728"/>
      <c r="CV1056" s="728"/>
      <c r="CY1056" s="728"/>
      <c r="DB1056" s="728"/>
      <c r="DE1056" s="728"/>
      <c r="DH1056" s="728"/>
      <c r="DK1056" s="728"/>
      <c r="DN1056" s="728"/>
      <c r="DQ1056" s="728"/>
      <c r="DT1056" s="728"/>
      <c r="DW1056" s="728"/>
      <c r="DZ1056" s="728"/>
      <c r="EC1056" s="728"/>
      <c r="EF1056" s="728"/>
      <c r="EI1056" s="728"/>
    </row>
    <row r="1057" spans="5:139">
      <c r="E1057" s="728">
        <v>41283</v>
      </c>
      <c r="F1057" s="727">
        <v>3.3109999999999999</v>
      </c>
      <c r="H1057" s="728">
        <v>41283</v>
      </c>
      <c r="I1057" s="727">
        <v>3.3460000000000001</v>
      </c>
      <c r="K1057" s="728">
        <v>41285</v>
      </c>
      <c r="L1057" s="727">
        <v>4.0270000000000001</v>
      </c>
      <c r="O1057" s="728">
        <v>41225</v>
      </c>
      <c r="P1057" s="727">
        <v>2335.02</v>
      </c>
      <c r="R1057" s="728">
        <v>41240</v>
      </c>
      <c r="S1057" s="727">
        <v>12878.13</v>
      </c>
      <c r="U1057" s="727">
        <v>40918</v>
      </c>
      <c r="V1057" s="727">
        <v>6162.98</v>
      </c>
      <c r="X1057" s="727">
        <v>40914</v>
      </c>
      <c r="Y1057" s="727">
        <v>14645.64</v>
      </c>
      <c r="AA1057" s="727">
        <v>40927</v>
      </c>
      <c r="AB1057" s="727">
        <v>3328.94</v>
      </c>
      <c r="AS1057" s="728">
        <v>41290</v>
      </c>
      <c r="AT1057" s="727">
        <v>1679.93</v>
      </c>
      <c r="AV1057" s="728">
        <v>40940</v>
      </c>
      <c r="AW1057" s="727">
        <v>97.58</v>
      </c>
      <c r="BP1057" s="728"/>
      <c r="BS1057" s="728"/>
      <c r="BV1057" s="728"/>
      <c r="BY1057" s="728"/>
      <c r="CB1057" s="728"/>
      <c r="CE1057" s="728"/>
      <c r="CH1057" s="728"/>
      <c r="CK1057" s="728"/>
      <c r="CO1057" s="728"/>
      <c r="CV1057" s="728"/>
      <c r="CY1057" s="728"/>
      <c r="DB1057" s="728"/>
      <c r="DE1057" s="728"/>
      <c r="DH1057" s="728"/>
      <c r="DK1057" s="728"/>
      <c r="DN1057" s="728"/>
      <c r="DQ1057" s="728"/>
      <c r="DT1057" s="728"/>
      <c r="DW1057" s="728"/>
      <c r="DZ1057" s="728"/>
      <c r="EC1057" s="728"/>
      <c r="EF1057" s="728"/>
      <c r="EI1057" s="728"/>
    </row>
    <row r="1058" spans="5:139">
      <c r="E1058" s="728">
        <v>41282</v>
      </c>
      <c r="F1058" s="727">
        <v>3.1920000000000002</v>
      </c>
      <c r="H1058" s="728">
        <v>41282</v>
      </c>
      <c r="I1058" s="727">
        <v>3.327</v>
      </c>
      <c r="K1058" s="728">
        <v>41284</v>
      </c>
      <c r="L1058" s="727">
        <v>3.9119999999999999</v>
      </c>
      <c r="O1058" s="728">
        <v>41222</v>
      </c>
      <c r="P1058" s="727">
        <v>2323.9699999999998</v>
      </c>
      <c r="R1058" s="728">
        <v>41239</v>
      </c>
      <c r="S1058" s="727">
        <v>12967.37</v>
      </c>
      <c r="U1058" s="727">
        <v>40917</v>
      </c>
      <c r="V1058" s="727">
        <v>6017.23</v>
      </c>
      <c r="X1058" s="727">
        <v>40913</v>
      </c>
      <c r="Y1058" s="727">
        <v>14767.22</v>
      </c>
      <c r="AA1058" s="727">
        <v>40926</v>
      </c>
      <c r="AB1058" s="727">
        <v>3264.93</v>
      </c>
      <c r="AS1058" s="728">
        <v>41289</v>
      </c>
      <c r="AT1058" s="727">
        <v>1679.62</v>
      </c>
      <c r="AV1058" s="728">
        <v>40939</v>
      </c>
      <c r="AW1058" s="727">
        <v>97.21</v>
      </c>
      <c r="BS1058" s="728"/>
      <c r="BV1058" s="728"/>
      <c r="BY1058" s="728"/>
      <c r="CB1058" s="728"/>
      <c r="CE1058" s="728"/>
      <c r="CH1058" s="728"/>
      <c r="CK1058" s="728"/>
      <c r="CO1058" s="728"/>
      <c r="CV1058" s="728"/>
      <c r="CY1058" s="728"/>
      <c r="DB1058" s="728"/>
      <c r="DE1058" s="728"/>
      <c r="DH1058" s="728"/>
      <c r="DK1058" s="728"/>
      <c r="DN1058" s="728"/>
      <c r="DQ1058" s="728"/>
      <c r="DT1058" s="728"/>
      <c r="DW1058" s="728"/>
      <c r="DZ1058" s="728"/>
      <c r="EC1058" s="728"/>
      <c r="EF1058" s="728"/>
      <c r="EI1058" s="728"/>
    </row>
    <row r="1059" spans="5:139">
      <c r="E1059" s="728">
        <v>41281</v>
      </c>
      <c r="F1059" s="727">
        <v>3.2530000000000001</v>
      </c>
      <c r="H1059" s="728">
        <v>41281</v>
      </c>
      <c r="I1059" s="727">
        <v>3.4140000000000001</v>
      </c>
      <c r="K1059" s="728">
        <v>41283</v>
      </c>
      <c r="L1059" s="727">
        <v>3.823</v>
      </c>
      <c r="O1059" s="728">
        <v>41221</v>
      </c>
      <c r="P1059" s="727">
        <v>2338.06</v>
      </c>
      <c r="R1059" s="728">
        <v>41236</v>
      </c>
      <c r="S1059" s="727">
        <v>13009.68</v>
      </c>
      <c r="U1059" s="727">
        <v>40914</v>
      </c>
      <c r="V1059" s="727">
        <v>6057.92</v>
      </c>
      <c r="X1059" s="727">
        <v>40912</v>
      </c>
      <c r="Y1059" s="727">
        <v>15327.03</v>
      </c>
      <c r="AA1059" s="727">
        <v>40925</v>
      </c>
      <c r="AB1059" s="727">
        <v>3269.99</v>
      </c>
      <c r="AS1059" s="728">
        <v>41288</v>
      </c>
      <c r="AT1059" s="727">
        <v>1667.8</v>
      </c>
      <c r="AV1059" s="728">
        <v>40938</v>
      </c>
      <c r="AW1059" s="727">
        <v>97.48</v>
      </c>
      <c r="BS1059" s="728"/>
      <c r="BV1059" s="728"/>
      <c r="BY1059" s="728"/>
      <c r="CB1059" s="728"/>
      <c r="CE1059" s="728"/>
      <c r="CH1059" s="728"/>
      <c r="CK1059" s="728"/>
      <c r="CO1059" s="728"/>
      <c r="CV1059" s="728"/>
      <c r="CY1059" s="728"/>
      <c r="DB1059" s="728"/>
      <c r="DE1059" s="728"/>
      <c r="DH1059" s="728"/>
      <c r="DK1059" s="728"/>
      <c r="DN1059" s="728"/>
      <c r="DQ1059" s="728"/>
      <c r="DT1059" s="728"/>
      <c r="DW1059" s="728"/>
      <c r="DZ1059" s="728"/>
      <c r="EC1059" s="728"/>
      <c r="EF1059" s="728"/>
      <c r="EI1059" s="728"/>
    </row>
    <row r="1060" spans="5:139">
      <c r="E1060" s="728">
        <v>41278</v>
      </c>
      <c r="F1060" s="727">
        <v>3.3109999999999999</v>
      </c>
      <c r="H1060" s="728">
        <v>41278</v>
      </c>
      <c r="I1060" s="727">
        <v>3.4540000000000002</v>
      </c>
      <c r="K1060" s="728">
        <v>41282</v>
      </c>
      <c r="L1060" s="727">
        <v>3.7730000000000001</v>
      </c>
      <c r="O1060" s="728">
        <v>41220</v>
      </c>
      <c r="P1060" s="727">
        <v>2325.15</v>
      </c>
      <c r="R1060" s="728">
        <v>41234</v>
      </c>
      <c r="S1060" s="727">
        <v>12836.89</v>
      </c>
      <c r="U1060" s="727">
        <v>40913</v>
      </c>
      <c r="V1060" s="727">
        <v>6095.99</v>
      </c>
      <c r="X1060" s="727">
        <v>40911</v>
      </c>
      <c r="Y1060" s="727">
        <v>15645.56</v>
      </c>
      <c r="AA1060" s="727">
        <v>40924</v>
      </c>
      <c r="AB1060" s="727">
        <v>3225</v>
      </c>
      <c r="AS1060" s="728">
        <v>41285</v>
      </c>
      <c r="AT1060" s="727">
        <v>1662.98</v>
      </c>
      <c r="AV1060" s="728">
        <v>40935</v>
      </c>
      <c r="AW1060" s="727">
        <v>97.28</v>
      </c>
      <c r="CB1060" s="728"/>
      <c r="CE1060" s="728"/>
      <c r="CH1060" s="728"/>
      <c r="CK1060" s="728"/>
      <c r="CO1060" s="728"/>
      <c r="CV1060" s="728"/>
      <c r="CY1060" s="728"/>
      <c r="DB1060" s="728"/>
      <c r="DE1060" s="728"/>
      <c r="DH1060" s="728"/>
      <c r="DK1060" s="728"/>
      <c r="DN1060" s="728"/>
      <c r="DQ1060" s="728"/>
      <c r="DT1060" s="728"/>
      <c r="DW1060" s="728"/>
      <c r="DZ1060" s="728"/>
      <c r="EC1060" s="728"/>
      <c r="EF1060" s="728"/>
      <c r="EI1060" s="728"/>
    </row>
    <row r="1061" spans="5:139">
      <c r="E1061" s="728">
        <v>41277</v>
      </c>
      <c r="F1061" s="727">
        <v>3.2589999999999999</v>
      </c>
      <c r="H1061" s="728">
        <v>41277</v>
      </c>
      <c r="I1061" s="727">
        <v>3.4329999999999998</v>
      </c>
      <c r="K1061" s="728">
        <v>41281</v>
      </c>
      <c r="L1061" s="727">
        <v>3.8879999999999999</v>
      </c>
      <c r="O1061" s="728">
        <v>41219</v>
      </c>
      <c r="P1061" s="727">
        <v>2342.79</v>
      </c>
      <c r="R1061" s="728">
        <v>41233</v>
      </c>
      <c r="S1061" s="727">
        <v>12788.51</v>
      </c>
      <c r="U1061" s="727">
        <v>40912</v>
      </c>
      <c r="V1061" s="727">
        <v>6111.55</v>
      </c>
      <c r="X1061" s="727">
        <v>40910</v>
      </c>
      <c r="Y1061" s="727">
        <v>15454.62</v>
      </c>
      <c r="AA1061" s="727">
        <v>40921</v>
      </c>
      <c r="AB1061" s="727">
        <v>3196.49</v>
      </c>
      <c r="AS1061" s="728">
        <v>41284</v>
      </c>
      <c r="AT1061" s="727">
        <v>1675.36</v>
      </c>
      <c r="AV1061" s="728">
        <v>40934</v>
      </c>
      <c r="AW1061" s="727">
        <v>97.86</v>
      </c>
      <c r="CB1061" s="728"/>
      <c r="CE1061" s="728"/>
      <c r="CH1061" s="728"/>
      <c r="CK1061" s="728"/>
      <c r="CO1061" s="728"/>
    </row>
    <row r="1062" spans="5:139">
      <c r="E1062" s="728">
        <v>41276</v>
      </c>
      <c r="F1062" s="727">
        <v>3.1469999999999998</v>
      </c>
      <c r="H1062" s="728">
        <v>41276</v>
      </c>
      <c r="I1062" s="727">
        <v>3.31</v>
      </c>
      <c r="K1062" s="728">
        <v>41278</v>
      </c>
      <c r="L1062" s="727">
        <v>3.9470000000000001</v>
      </c>
      <c r="O1062" s="728">
        <v>41218</v>
      </c>
      <c r="P1062" s="727">
        <v>2343.9</v>
      </c>
      <c r="R1062" s="728">
        <v>41232</v>
      </c>
      <c r="S1062" s="727">
        <v>12795.96</v>
      </c>
      <c r="U1062" s="727">
        <v>40911</v>
      </c>
      <c r="V1062" s="727">
        <v>6166.57</v>
      </c>
      <c r="AA1062" s="727">
        <v>40920</v>
      </c>
      <c r="AB1062" s="727">
        <v>3199.98</v>
      </c>
      <c r="AS1062" s="728">
        <v>41283</v>
      </c>
      <c r="AT1062" s="727">
        <v>1657.63</v>
      </c>
      <c r="AV1062" s="728">
        <v>40933</v>
      </c>
      <c r="AW1062" s="727">
        <v>98.06</v>
      </c>
      <c r="CB1062" s="728"/>
      <c r="CE1062" s="728"/>
      <c r="CH1062" s="728"/>
      <c r="CK1062" s="728"/>
      <c r="CO1062" s="728"/>
    </row>
    <row r="1063" spans="5:139">
      <c r="E1063" s="728">
        <v>41275</v>
      </c>
      <c r="F1063" s="727">
        <v>3.1419999999999999</v>
      </c>
      <c r="H1063" s="728">
        <v>41275</v>
      </c>
      <c r="I1063" s="727">
        <v>3.2269999999999999</v>
      </c>
      <c r="K1063" s="728">
        <v>41277</v>
      </c>
      <c r="L1063" s="727">
        <v>3.923</v>
      </c>
      <c r="O1063" s="728">
        <v>41215</v>
      </c>
      <c r="P1063" s="727">
        <v>2345.9899999999998</v>
      </c>
      <c r="R1063" s="728">
        <v>41229</v>
      </c>
      <c r="S1063" s="727">
        <v>12588.31</v>
      </c>
      <c r="U1063" s="727">
        <v>40910</v>
      </c>
      <c r="V1063" s="727">
        <v>6075.52</v>
      </c>
      <c r="AA1063" s="727">
        <v>40919</v>
      </c>
      <c r="AB1063" s="727">
        <v>3204.83</v>
      </c>
      <c r="AS1063" s="728">
        <v>41282</v>
      </c>
      <c r="AT1063" s="727">
        <v>1659.13</v>
      </c>
      <c r="AV1063" s="728">
        <v>40932</v>
      </c>
      <c r="AW1063" s="727">
        <v>98.19</v>
      </c>
      <c r="CB1063" s="728"/>
      <c r="CE1063" s="728"/>
      <c r="CH1063" s="728"/>
      <c r="CK1063" s="728"/>
      <c r="CO1063" s="728"/>
    </row>
    <row r="1064" spans="5:139">
      <c r="E1064" s="728">
        <v>41274</v>
      </c>
      <c r="F1064" s="727">
        <v>3.1419999999999999</v>
      </c>
      <c r="H1064" s="728">
        <v>41274</v>
      </c>
      <c r="I1064" s="727">
        <v>3.2269999999999999</v>
      </c>
      <c r="K1064" s="728">
        <v>41276</v>
      </c>
      <c r="L1064" s="727">
        <v>3.819</v>
      </c>
      <c r="O1064" s="728">
        <v>41213</v>
      </c>
      <c r="P1064" s="727">
        <v>2317.56</v>
      </c>
      <c r="R1064" s="728">
        <v>41228</v>
      </c>
      <c r="S1064" s="727">
        <v>12542.38</v>
      </c>
      <c r="AA1064" s="727">
        <v>40918</v>
      </c>
      <c r="AB1064" s="727">
        <v>3210.79</v>
      </c>
      <c r="AS1064" s="728">
        <v>41281</v>
      </c>
      <c r="AT1064" s="727">
        <v>1646.92</v>
      </c>
      <c r="AV1064" s="728">
        <v>40931</v>
      </c>
      <c r="AW1064" s="727">
        <v>97.85</v>
      </c>
      <c r="CB1064" s="728"/>
      <c r="CE1064" s="728"/>
      <c r="CH1064" s="728"/>
      <c r="CK1064" s="728"/>
      <c r="CO1064" s="728"/>
    </row>
    <row r="1065" spans="5:139">
      <c r="E1065" s="728">
        <v>41271</v>
      </c>
      <c r="F1065" s="727">
        <v>3.1360000000000001</v>
      </c>
      <c r="H1065" s="728">
        <v>41271</v>
      </c>
      <c r="I1065" s="727">
        <v>3.2269999999999999</v>
      </c>
      <c r="K1065" s="728">
        <v>41275</v>
      </c>
      <c r="L1065" s="727">
        <v>3.7359999999999998</v>
      </c>
      <c r="O1065" s="728">
        <v>41212</v>
      </c>
      <c r="P1065" s="727">
        <v>2323.3200000000002</v>
      </c>
      <c r="R1065" s="728">
        <v>41227</v>
      </c>
      <c r="S1065" s="727">
        <v>12570.95</v>
      </c>
      <c r="AA1065" s="727">
        <v>40917</v>
      </c>
      <c r="AB1065" s="727">
        <v>3127.69</v>
      </c>
      <c r="AS1065" s="728">
        <v>41278</v>
      </c>
      <c r="AT1065" s="727">
        <v>1656.1</v>
      </c>
      <c r="AV1065" s="728">
        <v>40928</v>
      </c>
      <c r="AW1065" s="727">
        <v>97.35</v>
      </c>
      <c r="CB1065" s="728"/>
      <c r="CE1065" s="728"/>
      <c r="CH1065" s="728"/>
      <c r="CK1065" s="728"/>
      <c r="CO1065" s="728"/>
    </row>
    <row r="1066" spans="5:139">
      <c r="E1066" s="728">
        <v>41270</v>
      </c>
      <c r="F1066" s="727">
        <v>3.1390000000000002</v>
      </c>
      <c r="H1066" s="728">
        <v>41270</v>
      </c>
      <c r="I1066" s="727">
        <v>3.2069999999999999</v>
      </c>
      <c r="K1066" s="728">
        <v>41274</v>
      </c>
      <c r="L1066" s="727">
        <v>3.7359999999999998</v>
      </c>
      <c r="O1066" s="728">
        <v>41211</v>
      </c>
      <c r="P1066" s="727">
        <v>2316.38</v>
      </c>
      <c r="R1066" s="728">
        <v>41226</v>
      </c>
      <c r="S1066" s="727">
        <v>12756.18</v>
      </c>
      <c r="AA1066" s="727">
        <v>40914</v>
      </c>
      <c r="AB1066" s="727">
        <v>3137.36</v>
      </c>
      <c r="AS1066" s="728">
        <v>41277</v>
      </c>
      <c r="AT1066" s="727">
        <v>1663.99</v>
      </c>
      <c r="AV1066" s="728">
        <v>40927</v>
      </c>
      <c r="AW1066" s="727">
        <v>98.54</v>
      </c>
      <c r="CB1066" s="728"/>
      <c r="CE1066" s="728"/>
      <c r="CH1066" s="728"/>
      <c r="CK1066" s="728"/>
      <c r="CO1066" s="728"/>
    </row>
    <row r="1067" spans="5:139">
      <c r="E1067" s="728">
        <v>41264</v>
      </c>
      <c r="F1067" s="727">
        <v>3.113</v>
      </c>
      <c r="H1067" s="728">
        <v>41264</v>
      </c>
      <c r="I1067" s="727">
        <v>3.1989999999999998</v>
      </c>
      <c r="K1067" s="728">
        <v>41271</v>
      </c>
      <c r="L1067" s="727">
        <v>3.74</v>
      </c>
      <c r="O1067" s="728">
        <v>41208</v>
      </c>
      <c r="P1067" s="727">
        <v>2320.08</v>
      </c>
      <c r="R1067" s="728">
        <v>41225</v>
      </c>
      <c r="S1067" s="727">
        <v>12815.08</v>
      </c>
      <c r="AA1067" s="727">
        <v>40913</v>
      </c>
      <c r="AB1067" s="727">
        <v>3144.91</v>
      </c>
      <c r="AS1067" s="728">
        <v>41276</v>
      </c>
      <c r="AT1067" s="727">
        <v>1686.89</v>
      </c>
      <c r="AV1067" s="728">
        <v>40926</v>
      </c>
      <c r="AW1067" s="727">
        <v>97.84</v>
      </c>
      <c r="CB1067" s="728"/>
      <c r="CE1067" s="728"/>
      <c r="CH1067" s="728"/>
      <c r="CK1067" s="728"/>
      <c r="CO1067" s="728"/>
    </row>
    <row r="1068" spans="5:139">
      <c r="E1068" s="728">
        <v>41263</v>
      </c>
      <c r="F1068" s="727">
        <v>3.1310000000000002</v>
      </c>
      <c r="H1068" s="728">
        <v>41263</v>
      </c>
      <c r="I1068" s="727">
        <v>3.242</v>
      </c>
      <c r="K1068" s="728">
        <v>41270</v>
      </c>
      <c r="L1068" s="727">
        <v>3.7160000000000002</v>
      </c>
      <c r="O1068" s="728">
        <v>41207</v>
      </c>
      <c r="P1068" s="727">
        <v>2328.61</v>
      </c>
      <c r="R1068" s="728">
        <v>41222</v>
      </c>
      <c r="S1068" s="727">
        <v>12815.39</v>
      </c>
      <c r="AA1068" s="727">
        <v>40912</v>
      </c>
      <c r="AB1068" s="727">
        <v>3193.65</v>
      </c>
      <c r="AS1068" s="728">
        <v>41275</v>
      </c>
      <c r="AT1068" s="727">
        <v>1675.92</v>
      </c>
      <c r="AV1068" s="728">
        <v>40925</v>
      </c>
      <c r="AW1068" s="727">
        <v>98.85</v>
      </c>
      <c r="CB1068" s="728"/>
      <c r="CE1068" s="728"/>
      <c r="CH1068" s="728"/>
      <c r="CK1068" s="728"/>
      <c r="CO1068" s="728"/>
    </row>
    <row r="1069" spans="5:139">
      <c r="E1069" s="728">
        <v>41262</v>
      </c>
      <c r="F1069" s="727">
        <v>3.2069999999999999</v>
      </c>
      <c r="H1069" s="728">
        <v>41262</v>
      </c>
      <c r="I1069" s="727">
        <v>3.347</v>
      </c>
      <c r="K1069" s="728">
        <v>41264</v>
      </c>
      <c r="L1069" s="727">
        <v>3.7109999999999999</v>
      </c>
      <c r="O1069" s="728">
        <v>41206</v>
      </c>
      <c r="P1069" s="727">
        <v>2321.5300000000002</v>
      </c>
      <c r="R1069" s="728">
        <v>41221</v>
      </c>
      <c r="S1069" s="727">
        <v>12811.32</v>
      </c>
      <c r="AA1069" s="727">
        <v>40911</v>
      </c>
      <c r="AB1069" s="727">
        <v>3245.4</v>
      </c>
      <c r="AS1069" s="728">
        <v>41274</v>
      </c>
      <c r="AT1069" s="727">
        <v>1675.35</v>
      </c>
      <c r="AV1069" s="728">
        <v>40924</v>
      </c>
      <c r="AW1069" s="727">
        <v>98.43</v>
      </c>
      <c r="CB1069" s="728"/>
      <c r="CE1069" s="728"/>
      <c r="CH1069" s="728"/>
      <c r="CK1069" s="728"/>
      <c r="CO1069" s="728"/>
    </row>
    <row r="1070" spans="5:139">
      <c r="E1070" s="728">
        <v>41261</v>
      </c>
      <c r="F1070" s="727">
        <v>3.3</v>
      </c>
      <c r="H1070" s="728">
        <v>41261</v>
      </c>
      <c r="I1070" s="727">
        <v>3.4039999999999999</v>
      </c>
      <c r="K1070" s="728">
        <v>41263</v>
      </c>
      <c r="L1070" s="727">
        <v>3.7720000000000002</v>
      </c>
      <c r="O1070" s="728">
        <v>41205</v>
      </c>
      <c r="P1070" s="727">
        <v>2310.25</v>
      </c>
      <c r="R1070" s="728">
        <v>41220</v>
      </c>
      <c r="S1070" s="727">
        <v>12932.73</v>
      </c>
      <c r="AA1070" s="727">
        <v>40910</v>
      </c>
      <c r="AB1070" s="727">
        <v>3222.3</v>
      </c>
      <c r="AS1070" s="728">
        <v>41271</v>
      </c>
      <c r="AT1070" s="727">
        <v>1655.7</v>
      </c>
      <c r="AV1070" s="728">
        <v>40921</v>
      </c>
      <c r="AW1070" s="727">
        <v>97.28</v>
      </c>
      <c r="CB1070" s="728"/>
      <c r="CE1070" s="728"/>
      <c r="CH1070" s="728"/>
      <c r="CK1070" s="728"/>
      <c r="CO1070" s="728"/>
    </row>
    <row r="1071" spans="5:139">
      <c r="E1071" s="728">
        <v>41260</v>
      </c>
      <c r="F1071" s="727">
        <v>3.2970000000000002</v>
      </c>
      <c r="H1071" s="728">
        <v>41260</v>
      </c>
      <c r="I1071" s="727">
        <v>3.4</v>
      </c>
      <c r="K1071" s="728">
        <v>41262</v>
      </c>
      <c r="L1071" s="727">
        <v>3.871</v>
      </c>
      <c r="O1071" s="728">
        <v>41204</v>
      </c>
      <c r="P1071" s="727">
        <v>2350.61</v>
      </c>
      <c r="R1071" s="728">
        <v>41219</v>
      </c>
      <c r="S1071" s="727">
        <v>13245.68</v>
      </c>
      <c r="AS1071" s="728">
        <v>41270</v>
      </c>
      <c r="AT1071" s="727">
        <v>1664.1</v>
      </c>
      <c r="AV1071" s="728">
        <v>40920</v>
      </c>
      <c r="AW1071" s="727">
        <v>97.28</v>
      </c>
      <c r="CB1071" s="728"/>
      <c r="CE1071" s="728"/>
      <c r="CH1071" s="728"/>
      <c r="CK1071" s="728"/>
      <c r="CO1071" s="728"/>
    </row>
    <row r="1072" spans="5:139">
      <c r="E1072" s="728">
        <v>41257</v>
      </c>
      <c r="F1072" s="727">
        <v>3.278</v>
      </c>
      <c r="H1072" s="728">
        <v>41257</v>
      </c>
      <c r="I1072" s="727">
        <v>3.3879999999999999</v>
      </c>
      <c r="K1072" s="728">
        <v>41261</v>
      </c>
      <c r="L1072" s="727">
        <v>3.907</v>
      </c>
      <c r="O1072" s="728">
        <v>41201</v>
      </c>
      <c r="P1072" s="727">
        <v>2350.25</v>
      </c>
      <c r="R1072" s="728">
        <v>41218</v>
      </c>
      <c r="S1072" s="727">
        <v>13112.44</v>
      </c>
      <c r="AS1072" s="728">
        <v>41269</v>
      </c>
      <c r="AT1072" s="727">
        <v>1659.45</v>
      </c>
      <c r="AV1072" s="728">
        <v>40919</v>
      </c>
      <c r="AW1072" s="727">
        <v>98.63</v>
      </c>
      <c r="CB1072" s="728"/>
      <c r="CE1072" s="728"/>
      <c r="CH1072" s="728"/>
      <c r="CK1072" s="728"/>
      <c r="CO1072" s="728"/>
    </row>
    <row r="1073" spans="5:93">
      <c r="E1073" s="728">
        <v>41256</v>
      </c>
      <c r="F1073" s="727">
        <v>3.2789999999999999</v>
      </c>
      <c r="H1073" s="728">
        <v>41256</v>
      </c>
      <c r="I1073" s="727">
        <v>3.37</v>
      </c>
      <c r="K1073" s="728">
        <v>41260</v>
      </c>
      <c r="L1073" s="727">
        <v>3.903</v>
      </c>
      <c r="O1073" s="728">
        <v>41200</v>
      </c>
      <c r="P1073" s="727">
        <v>2397.9299999999998</v>
      </c>
      <c r="R1073" s="728">
        <v>41215</v>
      </c>
      <c r="S1073" s="727">
        <v>13093.16</v>
      </c>
      <c r="AS1073" s="728">
        <v>41268</v>
      </c>
      <c r="AT1073" s="727">
        <v>1657.98</v>
      </c>
      <c r="AV1073" s="728">
        <v>40918</v>
      </c>
      <c r="AW1073" s="727">
        <v>99.36</v>
      </c>
      <c r="CB1073" s="728"/>
      <c r="CE1073" s="728"/>
      <c r="CH1073" s="728"/>
      <c r="CK1073" s="728"/>
      <c r="CO1073" s="728"/>
    </row>
    <row r="1074" spans="5:93">
      <c r="E1074" s="728">
        <v>41255</v>
      </c>
      <c r="F1074" s="727">
        <v>3.2490000000000001</v>
      </c>
      <c r="H1074" s="728">
        <v>41255</v>
      </c>
      <c r="I1074" s="727">
        <v>3.3170000000000002</v>
      </c>
      <c r="K1074" s="728">
        <v>41257</v>
      </c>
      <c r="L1074" s="727">
        <v>3.9140000000000001</v>
      </c>
      <c r="O1074" s="728">
        <v>41199</v>
      </c>
      <c r="P1074" s="727">
        <v>2391.5700000000002</v>
      </c>
      <c r="R1074" s="728">
        <v>41214</v>
      </c>
      <c r="S1074" s="727">
        <v>13232.62</v>
      </c>
      <c r="AS1074" s="728">
        <v>41267</v>
      </c>
      <c r="AT1074" s="727">
        <v>1657.84</v>
      </c>
      <c r="AV1074" s="728">
        <v>40917</v>
      </c>
      <c r="AW1074" s="727">
        <v>99.47</v>
      </c>
      <c r="CB1074" s="728"/>
      <c r="CE1074" s="728"/>
      <c r="CH1074" s="728"/>
      <c r="CK1074" s="728"/>
      <c r="CO1074" s="728"/>
    </row>
    <row r="1075" spans="5:93">
      <c r="E1075" s="728">
        <v>41254</v>
      </c>
      <c r="F1075" s="727">
        <v>3.2469999999999999</v>
      </c>
      <c r="H1075" s="728">
        <v>41254</v>
      </c>
      <c r="I1075" s="727">
        <v>3.3250000000000002</v>
      </c>
      <c r="K1075" s="728">
        <v>41256</v>
      </c>
      <c r="L1075" s="727">
        <v>3.9130000000000003</v>
      </c>
      <c r="O1075" s="728">
        <v>41198</v>
      </c>
      <c r="P1075" s="727">
        <v>2397.98</v>
      </c>
      <c r="R1075" s="728">
        <v>41213</v>
      </c>
      <c r="S1075" s="727">
        <v>13096.46</v>
      </c>
      <c r="AS1075" s="728">
        <v>41264</v>
      </c>
      <c r="AT1075" s="727">
        <v>1657.22</v>
      </c>
      <c r="AV1075" s="728">
        <v>40914</v>
      </c>
      <c r="AW1075" s="727">
        <v>99.73</v>
      </c>
      <c r="CB1075" s="728"/>
      <c r="CE1075" s="728"/>
      <c r="CH1075" s="728"/>
      <c r="CK1075" s="728"/>
      <c r="CO1075" s="728"/>
    </row>
    <row r="1076" spans="5:93">
      <c r="E1076" s="728">
        <v>41253</v>
      </c>
      <c r="F1076" s="727">
        <v>3.2010000000000001</v>
      </c>
      <c r="H1076" s="728">
        <v>41253</v>
      </c>
      <c r="I1076" s="727">
        <v>3.319</v>
      </c>
      <c r="K1076" s="728">
        <v>41255</v>
      </c>
      <c r="L1076" s="727">
        <v>3.87</v>
      </c>
      <c r="O1076" s="728">
        <v>41197</v>
      </c>
      <c r="P1076" s="727">
        <v>2377.2199999999998</v>
      </c>
      <c r="R1076" s="728">
        <v>41208</v>
      </c>
      <c r="S1076" s="727">
        <v>13107.21</v>
      </c>
      <c r="AS1076" s="728">
        <v>41263</v>
      </c>
      <c r="AT1076" s="727">
        <v>1647.92</v>
      </c>
      <c r="AV1076" s="728">
        <v>40913</v>
      </c>
      <c r="AW1076" s="727">
        <v>98.86</v>
      </c>
      <c r="CB1076" s="728"/>
      <c r="CE1076" s="728"/>
      <c r="CH1076" s="728"/>
      <c r="CK1076" s="728"/>
      <c r="CO1076" s="728"/>
    </row>
    <row r="1077" spans="5:93">
      <c r="E1077" s="728">
        <v>41250</v>
      </c>
      <c r="F1077" s="727">
        <v>3.3029999999999999</v>
      </c>
      <c r="H1077" s="728">
        <v>41250</v>
      </c>
      <c r="I1077" s="727">
        <v>3.4249999999999998</v>
      </c>
      <c r="K1077" s="728">
        <v>41254</v>
      </c>
      <c r="L1077" s="727">
        <v>3.879</v>
      </c>
      <c r="O1077" s="728">
        <v>41194</v>
      </c>
      <c r="P1077" s="727">
        <v>2375.91</v>
      </c>
      <c r="R1077" s="728">
        <v>41207</v>
      </c>
      <c r="S1077" s="727">
        <v>13103.68</v>
      </c>
      <c r="AS1077" s="728">
        <v>41262</v>
      </c>
      <c r="AT1077" s="727">
        <v>1667.18</v>
      </c>
      <c r="AV1077" s="728">
        <v>40912</v>
      </c>
      <c r="AW1077" s="727">
        <v>99.53</v>
      </c>
      <c r="CB1077" s="728"/>
      <c r="CE1077" s="728"/>
      <c r="CH1077" s="728"/>
      <c r="CK1077" s="728"/>
      <c r="CO1077" s="728"/>
    </row>
    <row r="1078" spans="5:93">
      <c r="E1078" s="728">
        <v>41249</v>
      </c>
      <c r="F1078" s="727">
        <v>3.3740000000000001</v>
      </c>
      <c r="H1078" s="728">
        <v>41249</v>
      </c>
      <c r="I1078" s="727">
        <v>3.51</v>
      </c>
      <c r="K1078" s="728">
        <v>41253</v>
      </c>
      <c r="L1078" s="727">
        <v>3.8660000000000001</v>
      </c>
      <c r="O1078" s="728">
        <v>41193</v>
      </c>
      <c r="P1078" s="727">
        <v>2394.21</v>
      </c>
      <c r="R1078" s="728">
        <v>41206</v>
      </c>
      <c r="S1078" s="727">
        <v>13077.34</v>
      </c>
      <c r="AS1078" s="728">
        <v>41261</v>
      </c>
      <c r="AT1078" s="727">
        <v>1671.23</v>
      </c>
      <c r="AV1078" s="728">
        <v>40911</v>
      </c>
      <c r="AW1078" s="727">
        <v>97.36</v>
      </c>
      <c r="CB1078" s="728"/>
      <c r="CE1078" s="728"/>
      <c r="CH1078" s="728"/>
      <c r="CK1078" s="728"/>
      <c r="CO1078" s="728"/>
    </row>
    <row r="1079" spans="5:93">
      <c r="E1079" s="728">
        <v>41248</v>
      </c>
      <c r="F1079" s="727">
        <v>3.3639999999999999</v>
      </c>
      <c r="H1079" s="728">
        <v>41248</v>
      </c>
      <c r="I1079" s="727">
        <v>3.5339999999999998</v>
      </c>
      <c r="K1079" s="728">
        <v>41250</v>
      </c>
      <c r="L1079" s="727">
        <v>3.9430000000000001</v>
      </c>
      <c r="O1079" s="728">
        <v>41192</v>
      </c>
      <c r="P1079" s="727">
        <v>2392.33</v>
      </c>
      <c r="R1079" s="728">
        <v>41205</v>
      </c>
      <c r="S1079" s="727">
        <v>13102.53</v>
      </c>
      <c r="AS1079" s="728">
        <v>41260</v>
      </c>
      <c r="AT1079" s="727">
        <v>1698.32</v>
      </c>
      <c r="AV1079" s="728"/>
      <c r="CB1079" s="728"/>
      <c r="CE1079" s="728"/>
      <c r="CH1079" s="728"/>
      <c r="CK1079" s="728"/>
      <c r="CO1079" s="728"/>
    </row>
    <row r="1080" spans="5:93">
      <c r="E1080" s="728">
        <v>41247</v>
      </c>
      <c r="F1080" s="727">
        <v>3.3540000000000001</v>
      </c>
      <c r="H1080" s="728">
        <v>41247</v>
      </c>
      <c r="I1080" s="727">
        <v>3.58</v>
      </c>
      <c r="K1080" s="728">
        <v>41249</v>
      </c>
      <c r="L1080" s="727">
        <v>4.04</v>
      </c>
      <c r="O1080" s="728">
        <v>41191</v>
      </c>
      <c r="P1080" s="727">
        <v>2376.2399999999998</v>
      </c>
      <c r="R1080" s="728">
        <v>41204</v>
      </c>
      <c r="S1080" s="727">
        <v>13345.89</v>
      </c>
      <c r="AS1080" s="728">
        <v>41257</v>
      </c>
      <c r="AT1080" s="727">
        <v>1696.15</v>
      </c>
      <c r="AV1080" s="728"/>
      <c r="CB1080" s="728"/>
      <c r="CE1080" s="728"/>
      <c r="CH1080" s="728"/>
      <c r="CK1080" s="728"/>
      <c r="CO1080" s="728"/>
    </row>
    <row r="1081" spans="5:93">
      <c r="E1081" s="728">
        <v>41246</v>
      </c>
      <c r="F1081" s="727">
        <v>3.4119999999999999</v>
      </c>
      <c r="H1081" s="728">
        <v>41246</v>
      </c>
      <c r="I1081" s="727">
        <v>3.5920000000000001</v>
      </c>
      <c r="K1081" s="728">
        <v>41248</v>
      </c>
      <c r="L1081" s="727">
        <v>4.0640000000000001</v>
      </c>
      <c r="O1081" s="728">
        <v>41190</v>
      </c>
      <c r="P1081" s="727">
        <v>2400.9899999999998</v>
      </c>
      <c r="R1081" s="728">
        <v>41201</v>
      </c>
      <c r="S1081" s="727">
        <v>13343.51</v>
      </c>
      <c r="AS1081" s="728">
        <v>41256</v>
      </c>
      <c r="AT1081" s="727">
        <v>1697.1</v>
      </c>
      <c r="AV1081" s="728"/>
      <c r="CB1081" s="728"/>
      <c r="CE1081" s="728"/>
      <c r="CH1081" s="728"/>
      <c r="CK1081" s="728"/>
      <c r="CO1081" s="728"/>
    </row>
    <row r="1082" spans="5:93">
      <c r="E1082" s="728">
        <v>41243</v>
      </c>
      <c r="F1082" s="727">
        <v>3.3730000000000002</v>
      </c>
      <c r="H1082" s="728">
        <v>41243</v>
      </c>
      <c r="I1082" s="727">
        <v>3.56</v>
      </c>
      <c r="K1082" s="728">
        <v>41247</v>
      </c>
      <c r="L1082" s="727">
        <v>4.1070000000000002</v>
      </c>
      <c r="O1082" s="728">
        <v>41187</v>
      </c>
      <c r="P1082" s="727">
        <v>2411.0700000000002</v>
      </c>
      <c r="R1082" s="728">
        <v>41200</v>
      </c>
      <c r="S1082" s="727">
        <v>13548.94</v>
      </c>
      <c r="AS1082" s="728">
        <v>41255</v>
      </c>
      <c r="AT1082" s="727">
        <v>1711.71</v>
      </c>
      <c r="AV1082" s="728"/>
      <c r="CB1082" s="728"/>
      <c r="CE1082" s="728"/>
      <c r="CH1082" s="728"/>
      <c r="CK1082" s="728"/>
      <c r="CO1082" s="728"/>
    </row>
    <row r="1083" spans="5:93">
      <c r="E1083" s="728">
        <v>41242</v>
      </c>
      <c r="F1083" s="727">
        <v>3.4769999999999999</v>
      </c>
      <c r="H1083" s="728">
        <v>41242</v>
      </c>
      <c r="I1083" s="727">
        <v>3.6779999999999999</v>
      </c>
      <c r="K1083" s="728">
        <v>41246</v>
      </c>
      <c r="L1083" s="727">
        <v>4.08</v>
      </c>
      <c r="O1083" s="728">
        <v>41186</v>
      </c>
      <c r="P1083" s="727">
        <v>2370.1799999999998</v>
      </c>
      <c r="R1083" s="728">
        <v>41199</v>
      </c>
      <c r="S1083" s="727">
        <v>13557</v>
      </c>
      <c r="AS1083" s="728">
        <v>41254</v>
      </c>
      <c r="AT1083" s="727">
        <v>1709.95</v>
      </c>
      <c r="AV1083" s="728"/>
      <c r="CB1083" s="728"/>
      <c r="CE1083" s="728"/>
      <c r="CH1083" s="728"/>
      <c r="CK1083" s="728"/>
      <c r="CO1083" s="728"/>
    </row>
    <row r="1084" spans="5:93">
      <c r="E1084" s="728">
        <v>41241</v>
      </c>
      <c r="F1084" s="727">
        <v>3.4990000000000001</v>
      </c>
      <c r="H1084" s="728">
        <v>41241</v>
      </c>
      <c r="I1084" s="727">
        <v>3.6949999999999998</v>
      </c>
      <c r="K1084" s="728">
        <v>41243</v>
      </c>
      <c r="L1084" s="727">
        <v>4.024</v>
      </c>
      <c r="O1084" s="728">
        <v>41185</v>
      </c>
      <c r="P1084" s="727">
        <v>2388.7800000000002</v>
      </c>
      <c r="R1084" s="728">
        <v>41198</v>
      </c>
      <c r="S1084" s="727">
        <v>13551.78</v>
      </c>
      <c r="AS1084" s="728">
        <v>41253</v>
      </c>
      <c r="AT1084" s="727">
        <v>1713.11</v>
      </c>
      <c r="AV1084" s="728"/>
      <c r="CB1084" s="728"/>
      <c r="CE1084" s="728"/>
      <c r="CH1084" s="728"/>
      <c r="CK1084" s="728"/>
      <c r="CO1084" s="728"/>
    </row>
    <row r="1085" spans="5:93">
      <c r="E1085" s="728">
        <v>41240</v>
      </c>
      <c r="F1085" s="727">
        <v>3.56</v>
      </c>
      <c r="H1085" s="728">
        <v>41240</v>
      </c>
      <c r="I1085" s="727">
        <v>3.7210000000000001</v>
      </c>
      <c r="K1085" s="728">
        <v>41242</v>
      </c>
      <c r="L1085" s="727">
        <v>4.0860000000000003</v>
      </c>
      <c r="O1085" s="728">
        <v>41184</v>
      </c>
      <c r="P1085" s="727">
        <v>2399.29</v>
      </c>
      <c r="R1085" s="728">
        <v>41197</v>
      </c>
      <c r="S1085" s="727">
        <v>13424.23</v>
      </c>
      <c r="AS1085" s="728">
        <v>41250</v>
      </c>
      <c r="AT1085" s="727">
        <v>1704.07</v>
      </c>
      <c r="AV1085" s="728"/>
      <c r="CB1085" s="728"/>
      <c r="CE1085" s="728"/>
      <c r="CH1085" s="728"/>
      <c r="CK1085" s="728"/>
      <c r="CO1085" s="728"/>
    </row>
    <row r="1086" spans="5:93">
      <c r="E1086" s="728">
        <v>41239</v>
      </c>
      <c r="F1086" s="727">
        <v>3.62</v>
      </c>
      <c r="H1086" s="728">
        <v>41239</v>
      </c>
      <c r="I1086" s="727">
        <v>3.7669999999999999</v>
      </c>
      <c r="K1086" s="728">
        <v>41241</v>
      </c>
      <c r="L1086" s="727">
        <v>4.0999999999999996</v>
      </c>
      <c r="O1086" s="728">
        <v>41183</v>
      </c>
      <c r="P1086" s="727">
        <v>2399.8000000000002</v>
      </c>
      <c r="R1086" s="728">
        <v>41194</v>
      </c>
      <c r="S1086" s="727">
        <v>13328.85</v>
      </c>
      <c r="AS1086" s="728">
        <v>41249</v>
      </c>
      <c r="AT1086" s="727">
        <v>1699.88</v>
      </c>
      <c r="AV1086" s="728"/>
      <c r="CB1086" s="728"/>
      <c r="CE1086" s="728"/>
      <c r="CH1086" s="728"/>
      <c r="CK1086" s="728"/>
      <c r="CO1086" s="728"/>
    </row>
    <row r="1087" spans="5:93">
      <c r="E1087" s="728">
        <v>41236</v>
      </c>
      <c r="F1087" s="727">
        <v>3.68</v>
      </c>
      <c r="H1087" s="728">
        <v>41236</v>
      </c>
      <c r="I1087" s="727">
        <v>3.81</v>
      </c>
      <c r="K1087" s="728">
        <v>41240</v>
      </c>
      <c r="L1087" s="727">
        <v>4.1399999999999997</v>
      </c>
      <c r="O1087" s="728">
        <v>41180</v>
      </c>
      <c r="P1087" s="727">
        <v>2371.42</v>
      </c>
      <c r="R1087" s="728">
        <v>41193</v>
      </c>
      <c r="S1087" s="727">
        <v>13326.39</v>
      </c>
      <c r="AS1087" s="728">
        <v>41248</v>
      </c>
      <c r="AT1087" s="727">
        <v>1693.9</v>
      </c>
      <c r="AV1087" s="728"/>
      <c r="CB1087" s="728"/>
      <c r="CE1087" s="728"/>
      <c r="CH1087" s="728"/>
      <c r="CK1087" s="728"/>
      <c r="CO1087" s="728"/>
    </row>
    <row r="1088" spans="5:93">
      <c r="E1088" s="728">
        <v>41235</v>
      </c>
      <c r="F1088" s="727">
        <v>3.714</v>
      </c>
      <c r="H1088" s="728">
        <v>41235</v>
      </c>
      <c r="I1088" s="727">
        <v>3.839</v>
      </c>
      <c r="K1088" s="728">
        <v>41239</v>
      </c>
      <c r="L1088" s="727">
        <v>4.1950000000000003</v>
      </c>
      <c r="O1088" s="728">
        <v>41179</v>
      </c>
      <c r="P1088" s="727">
        <v>2375.96</v>
      </c>
      <c r="R1088" s="728">
        <v>41192</v>
      </c>
      <c r="S1088" s="727">
        <v>13344.97</v>
      </c>
      <c r="AS1088" s="728">
        <v>41247</v>
      </c>
      <c r="AT1088" s="727">
        <v>1697.59</v>
      </c>
      <c r="AV1088" s="728"/>
      <c r="CB1088" s="728"/>
      <c r="CE1088" s="728"/>
      <c r="CH1088" s="728"/>
      <c r="CK1088" s="728"/>
      <c r="CO1088" s="728"/>
    </row>
    <row r="1089" spans="5:93">
      <c r="E1089" s="728">
        <v>41234</v>
      </c>
      <c r="F1089" s="727">
        <v>3.6989999999999998</v>
      </c>
      <c r="H1089" s="728">
        <v>41234</v>
      </c>
      <c r="I1089" s="727">
        <v>3.819</v>
      </c>
      <c r="K1089" s="728">
        <v>41236</v>
      </c>
      <c r="L1089" s="727">
        <v>4.2350000000000003</v>
      </c>
      <c r="O1089" s="728">
        <v>41178</v>
      </c>
      <c r="P1089" s="727">
        <v>2357.34</v>
      </c>
      <c r="R1089" s="728">
        <v>41191</v>
      </c>
      <c r="S1089" s="727">
        <v>13473.53</v>
      </c>
      <c r="AS1089" s="728">
        <v>41246</v>
      </c>
      <c r="AT1089" s="727">
        <v>1715.96</v>
      </c>
      <c r="AV1089" s="728"/>
      <c r="CB1089" s="728"/>
      <c r="CE1089" s="728"/>
      <c r="CH1089" s="728"/>
      <c r="CK1089" s="728"/>
      <c r="CO1089" s="728"/>
    </row>
    <row r="1090" spans="5:93">
      <c r="E1090" s="728">
        <v>41233</v>
      </c>
      <c r="F1090" s="727">
        <v>3.7119999999999997</v>
      </c>
      <c r="H1090" s="728">
        <v>41233</v>
      </c>
      <c r="I1090" s="727">
        <v>3.8330000000000002</v>
      </c>
      <c r="K1090" s="728">
        <v>41235</v>
      </c>
      <c r="L1090" s="727">
        <v>4.2309999999999999</v>
      </c>
      <c r="O1090" s="728">
        <v>41177</v>
      </c>
      <c r="P1090" s="727">
        <v>2382.0300000000002</v>
      </c>
      <c r="R1090" s="728">
        <v>41190</v>
      </c>
      <c r="S1090" s="727">
        <v>13583.65</v>
      </c>
      <c r="AS1090" s="728">
        <v>41243</v>
      </c>
      <c r="AT1090" s="727">
        <v>1714.98</v>
      </c>
      <c r="AV1090" s="728"/>
      <c r="CB1090" s="728"/>
      <c r="CE1090" s="728"/>
      <c r="CH1090" s="728"/>
      <c r="CK1090" s="728"/>
      <c r="CO1090" s="728"/>
    </row>
    <row r="1091" spans="5:93">
      <c r="E1091" s="728">
        <v>41232</v>
      </c>
      <c r="F1091" s="727">
        <v>3.6630000000000003</v>
      </c>
      <c r="H1091" s="728">
        <v>41232</v>
      </c>
      <c r="I1091" s="727">
        <v>3.8040000000000003</v>
      </c>
      <c r="K1091" s="728">
        <v>41234</v>
      </c>
      <c r="L1091" s="727">
        <v>4.2229999999999999</v>
      </c>
      <c r="O1091" s="728">
        <v>41176</v>
      </c>
      <c r="P1091" s="727">
        <v>2367.42</v>
      </c>
      <c r="R1091" s="728">
        <v>41187</v>
      </c>
      <c r="S1091" s="727">
        <v>13610.15</v>
      </c>
      <c r="AS1091" s="728">
        <v>41242</v>
      </c>
      <c r="AT1091" s="727">
        <v>1725.74</v>
      </c>
      <c r="AV1091" s="728"/>
      <c r="CB1091" s="728"/>
      <c r="CE1091" s="728"/>
      <c r="CH1091" s="728"/>
      <c r="CK1091" s="728"/>
      <c r="CO1091" s="728"/>
    </row>
    <row r="1092" spans="5:93">
      <c r="E1092" s="728">
        <v>41229</v>
      </c>
      <c r="F1092" s="727">
        <v>3.6539999999999999</v>
      </c>
      <c r="H1092" s="728">
        <v>41229</v>
      </c>
      <c r="I1092" s="727">
        <v>3.7890000000000001</v>
      </c>
      <c r="K1092" s="728">
        <v>41233</v>
      </c>
      <c r="L1092" s="727">
        <v>4.2450000000000001</v>
      </c>
      <c r="O1092" s="728">
        <v>41173</v>
      </c>
      <c r="P1092" s="727">
        <v>2380.3200000000002</v>
      </c>
      <c r="R1092" s="728">
        <v>41186</v>
      </c>
      <c r="S1092" s="727">
        <v>13575.36</v>
      </c>
      <c r="AS1092" s="728">
        <v>41241</v>
      </c>
      <c r="AT1092" s="727">
        <v>1719.69</v>
      </c>
      <c r="CB1092" s="728"/>
      <c r="CE1092" s="728"/>
      <c r="CH1092" s="728"/>
      <c r="CK1092" s="728"/>
      <c r="CO1092" s="728"/>
    </row>
    <row r="1093" spans="5:93">
      <c r="E1093" s="728">
        <v>41228</v>
      </c>
      <c r="F1093" s="727">
        <v>3.6640000000000001</v>
      </c>
      <c r="H1093" s="728">
        <v>41228</v>
      </c>
      <c r="I1093" s="727">
        <v>3.7960000000000003</v>
      </c>
      <c r="K1093" s="728">
        <v>41232</v>
      </c>
      <c r="L1093" s="727">
        <v>4.2220000000000004</v>
      </c>
      <c r="O1093" s="728">
        <v>41172</v>
      </c>
      <c r="P1093" s="727">
        <v>2387.4499999999998</v>
      </c>
      <c r="R1093" s="728">
        <v>41185</v>
      </c>
      <c r="S1093" s="727">
        <v>13494.61</v>
      </c>
      <c r="AS1093" s="728">
        <v>41240</v>
      </c>
      <c r="AT1093" s="727">
        <v>1742.09</v>
      </c>
      <c r="CB1093" s="728"/>
      <c r="CE1093" s="728"/>
      <c r="CH1093" s="728"/>
      <c r="CK1093" s="728"/>
      <c r="CO1093" s="728"/>
    </row>
    <row r="1094" spans="5:93">
      <c r="E1094" s="728">
        <v>41227</v>
      </c>
      <c r="F1094" s="727">
        <v>3.669</v>
      </c>
      <c r="H1094" s="728">
        <v>41227</v>
      </c>
      <c r="I1094" s="727">
        <v>3.774</v>
      </c>
      <c r="K1094" s="728">
        <v>41229</v>
      </c>
      <c r="L1094" s="727">
        <v>4.2039999999999997</v>
      </c>
      <c r="O1094" s="728">
        <v>41171</v>
      </c>
      <c r="P1094" s="727">
        <v>2416.64</v>
      </c>
      <c r="R1094" s="728">
        <v>41184</v>
      </c>
      <c r="S1094" s="727">
        <v>13482.36</v>
      </c>
      <c r="AS1094" s="728">
        <v>41239</v>
      </c>
      <c r="AT1094" s="727">
        <v>1748.7</v>
      </c>
      <c r="CB1094" s="728"/>
      <c r="CE1094" s="728"/>
      <c r="CH1094" s="728"/>
      <c r="CK1094" s="728"/>
      <c r="CO1094" s="728"/>
    </row>
    <row r="1095" spans="5:93">
      <c r="E1095" s="728">
        <v>41226</v>
      </c>
      <c r="F1095" s="727">
        <v>3.722</v>
      </c>
      <c r="H1095" s="728">
        <v>41226</v>
      </c>
      <c r="I1095" s="727">
        <v>3.8050000000000002</v>
      </c>
      <c r="K1095" s="728">
        <v>41228</v>
      </c>
      <c r="L1095" s="727">
        <v>4.1950000000000003</v>
      </c>
      <c r="O1095" s="728">
        <v>41170</v>
      </c>
      <c r="P1095" s="727">
        <v>2405.41</v>
      </c>
      <c r="R1095" s="728">
        <v>41183</v>
      </c>
      <c r="S1095" s="727">
        <v>13515.11</v>
      </c>
      <c r="AS1095" s="728">
        <v>41236</v>
      </c>
      <c r="AT1095" s="727">
        <v>1753</v>
      </c>
      <c r="CB1095" s="728"/>
      <c r="CE1095" s="728"/>
      <c r="CH1095" s="728"/>
      <c r="CK1095" s="728"/>
      <c r="CO1095" s="728"/>
    </row>
    <row r="1096" spans="5:93">
      <c r="E1096" s="728">
        <v>41225</v>
      </c>
      <c r="F1096" s="727">
        <v>3.7160000000000002</v>
      </c>
      <c r="H1096" s="728">
        <v>41225</v>
      </c>
      <c r="I1096" s="727">
        <v>3.7519999999999998</v>
      </c>
      <c r="K1096" s="728">
        <v>41227</v>
      </c>
      <c r="L1096" s="727">
        <v>4.1749999999999998</v>
      </c>
      <c r="O1096" s="728">
        <v>41169</v>
      </c>
      <c r="P1096" s="727">
        <v>2403.23</v>
      </c>
      <c r="R1096" s="728">
        <v>41180</v>
      </c>
      <c r="S1096" s="727">
        <v>13437.13</v>
      </c>
      <c r="AS1096" s="728">
        <v>41235</v>
      </c>
      <c r="AT1096" s="727">
        <v>1729.55</v>
      </c>
      <c r="CB1096" s="728"/>
      <c r="CE1096" s="728"/>
      <c r="CH1096" s="728"/>
      <c r="CK1096" s="728"/>
      <c r="CO1096" s="728"/>
    </row>
    <row r="1097" spans="5:93">
      <c r="E1097" s="728">
        <v>41222</v>
      </c>
      <c r="F1097" s="727">
        <v>3.7029999999999998</v>
      </c>
      <c r="H1097" s="728">
        <v>41222</v>
      </c>
      <c r="I1097" s="727">
        <v>3.7269999999999999</v>
      </c>
      <c r="K1097" s="728">
        <v>41226</v>
      </c>
      <c r="L1097" s="727">
        <v>4.1970000000000001</v>
      </c>
      <c r="O1097" s="728">
        <v>41166</v>
      </c>
      <c r="P1097" s="727">
        <v>2417.3200000000002</v>
      </c>
      <c r="R1097" s="728">
        <v>41179</v>
      </c>
      <c r="S1097" s="727">
        <v>13485.97</v>
      </c>
      <c r="AS1097" s="728">
        <v>41234</v>
      </c>
      <c r="AT1097" s="727">
        <v>1728.69</v>
      </c>
      <c r="CB1097" s="728"/>
      <c r="CE1097" s="728"/>
      <c r="CH1097" s="728"/>
      <c r="CK1097" s="728"/>
      <c r="CO1097" s="728"/>
    </row>
    <row r="1098" spans="5:93">
      <c r="E1098" s="728">
        <v>41221</v>
      </c>
      <c r="F1098" s="727">
        <v>3.7810000000000001</v>
      </c>
      <c r="H1098" s="728">
        <v>41221</v>
      </c>
      <c r="I1098" s="727">
        <v>3.8570000000000002</v>
      </c>
      <c r="K1098" s="728">
        <v>41225</v>
      </c>
      <c r="L1098" s="727">
        <v>4.1909999999999998</v>
      </c>
      <c r="O1098" s="728">
        <v>41165</v>
      </c>
      <c r="P1098" s="727">
        <v>2353.5100000000002</v>
      </c>
      <c r="R1098" s="728">
        <v>41178</v>
      </c>
      <c r="S1098" s="727">
        <v>13413.51</v>
      </c>
      <c r="AS1098" s="728">
        <v>41233</v>
      </c>
      <c r="AT1098" s="727">
        <v>1727.05</v>
      </c>
      <c r="CB1098" s="728"/>
      <c r="CE1098" s="728"/>
      <c r="CH1098" s="728"/>
      <c r="CK1098" s="728"/>
      <c r="CO1098" s="728"/>
    </row>
    <row r="1099" spans="5:93">
      <c r="E1099" s="728">
        <v>41220</v>
      </c>
      <c r="F1099" s="727">
        <v>3.7850000000000001</v>
      </c>
      <c r="H1099" s="728">
        <v>41220</v>
      </c>
      <c r="I1099" s="727">
        <v>3.8460000000000001</v>
      </c>
      <c r="K1099" s="728">
        <v>41222</v>
      </c>
      <c r="L1099" s="727">
        <v>4.1790000000000003</v>
      </c>
      <c r="O1099" s="728">
        <v>41164</v>
      </c>
      <c r="P1099" s="727">
        <v>2347.2199999999998</v>
      </c>
      <c r="R1099" s="728">
        <v>41177</v>
      </c>
      <c r="S1099" s="727">
        <v>13457.55</v>
      </c>
      <c r="AS1099" s="728">
        <v>41232</v>
      </c>
      <c r="AT1099" s="727">
        <v>1731.72</v>
      </c>
      <c r="CB1099" s="728"/>
      <c r="CE1099" s="728"/>
      <c r="CH1099" s="728"/>
      <c r="CK1099" s="728"/>
      <c r="CO1099" s="728"/>
    </row>
    <row r="1100" spans="5:93">
      <c r="E1100" s="728">
        <v>41219</v>
      </c>
      <c r="F1100" s="727">
        <v>3.8209999999999997</v>
      </c>
      <c r="H1100" s="728">
        <v>41219</v>
      </c>
      <c r="I1100" s="727">
        <v>3.9430000000000001</v>
      </c>
      <c r="K1100" s="728">
        <v>41221</v>
      </c>
      <c r="L1100" s="727">
        <v>4.2969999999999997</v>
      </c>
      <c r="O1100" s="728">
        <v>41163</v>
      </c>
      <c r="P1100" s="727">
        <v>2352.88</v>
      </c>
      <c r="R1100" s="728">
        <v>41176</v>
      </c>
      <c r="S1100" s="727">
        <v>13558.92</v>
      </c>
      <c r="AS1100" s="728">
        <v>41229</v>
      </c>
      <c r="AT1100" s="727">
        <v>1713.72</v>
      </c>
      <c r="CB1100" s="728"/>
      <c r="CE1100" s="728"/>
      <c r="CH1100" s="728"/>
      <c r="CK1100" s="728"/>
      <c r="CO1100" s="728"/>
    </row>
    <row r="1101" spans="5:93">
      <c r="E1101" s="728">
        <v>41218</v>
      </c>
      <c r="F1101" s="727">
        <v>3.8220000000000001</v>
      </c>
      <c r="H1101" s="728">
        <v>41218</v>
      </c>
      <c r="I1101" s="727">
        <v>3.915</v>
      </c>
      <c r="K1101" s="728">
        <v>41220</v>
      </c>
      <c r="L1101" s="727">
        <v>4.306</v>
      </c>
      <c r="O1101" s="728">
        <v>41162</v>
      </c>
      <c r="P1101" s="727">
        <v>2335.29</v>
      </c>
      <c r="R1101" s="728">
        <v>41173</v>
      </c>
      <c r="S1101" s="727">
        <v>13579.47</v>
      </c>
      <c r="AS1101" s="728">
        <v>41228</v>
      </c>
      <c r="AT1101" s="727">
        <v>1715.75</v>
      </c>
      <c r="CB1101" s="728"/>
      <c r="CE1101" s="728"/>
      <c r="CH1101" s="728"/>
      <c r="CK1101" s="728"/>
      <c r="CO1101" s="728"/>
    </row>
    <row r="1102" spans="5:93">
      <c r="E1102" s="728">
        <v>41215</v>
      </c>
      <c r="F1102" s="727">
        <v>3.8250000000000002</v>
      </c>
      <c r="H1102" s="728">
        <v>41215</v>
      </c>
      <c r="I1102" s="727">
        <v>3.9859999999999998</v>
      </c>
      <c r="K1102" s="728">
        <v>41219</v>
      </c>
      <c r="L1102" s="727">
        <v>4.4009999999999998</v>
      </c>
      <c r="O1102" s="728">
        <v>41159</v>
      </c>
      <c r="P1102" s="727">
        <v>2317.21</v>
      </c>
      <c r="R1102" s="728">
        <v>41172</v>
      </c>
      <c r="S1102" s="727">
        <v>13596.93</v>
      </c>
      <c r="AS1102" s="728">
        <v>41227</v>
      </c>
      <c r="AT1102" s="727">
        <v>1726.5</v>
      </c>
      <c r="CB1102" s="728"/>
      <c r="CE1102" s="728"/>
      <c r="CH1102" s="728"/>
      <c r="CK1102" s="728"/>
      <c r="CO1102" s="728"/>
    </row>
    <row r="1103" spans="5:93">
      <c r="E1103" s="728">
        <v>41214</v>
      </c>
      <c r="F1103" s="727">
        <v>3.8580000000000001</v>
      </c>
      <c r="H1103" s="728">
        <v>41214</v>
      </c>
      <c r="I1103" s="727">
        <v>4.0869999999999997</v>
      </c>
      <c r="K1103" s="728">
        <v>41218</v>
      </c>
      <c r="L1103" s="727">
        <v>4.3879999999999999</v>
      </c>
      <c r="O1103" s="728">
        <v>41158</v>
      </c>
      <c r="P1103" s="727">
        <v>2296.88</v>
      </c>
      <c r="R1103" s="728">
        <v>41171</v>
      </c>
      <c r="S1103" s="727">
        <v>13577.96</v>
      </c>
      <c r="AS1103" s="728">
        <v>41226</v>
      </c>
      <c r="AT1103" s="727">
        <v>1724.95</v>
      </c>
      <c r="CB1103" s="728"/>
      <c r="CE1103" s="728"/>
      <c r="CH1103" s="728"/>
      <c r="CK1103" s="728"/>
      <c r="CO1103" s="728"/>
    </row>
    <row r="1104" spans="5:93">
      <c r="E1104" s="728">
        <v>41213</v>
      </c>
      <c r="F1104" s="727">
        <v>3.867</v>
      </c>
      <c r="H1104" s="728">
        <v>41213</v>
      </c>
      <c r="I1104" s="727">
        <v>4.0819999999999999</v>
      </c>
      <c r="K1104" s="728">
        <v>41215</v>
      </c>
      <c r="L1104" s="727">
        <v>4.4740000000000002</v>
      </c>
      <c r="O1104" s="728">
        <v>41157</v>
      </c>
      <c r="P1104" s="727">
        <v>2260.87</v>
      </c>
      <c r="R1104" s="728">
        <v>41170</v>
      </c>
      <c r="S1104" s="727">
        <v>13564.64</v>
      </c>
      <c r="AS1104" s="728">
        <v>41225</v>
      </c>
      <c r="AT1104" s="727">
        <v>1728.2</v>
      </c>
      <c r="CB1104" s="728"/>
      <c r="CE1104" s="728"/>
      <c r="CH1104" s="728"/>
      <c r="CK1104" s="728"/>
      <c r="CO1104" s="728"/>
    </row>
    <row r="1105" spans="5:93">
      <c r="E1105" s="728">
        <v>41212</v>
      </c>
      <c r="F1105" s="727">
        <v>3.8810000000000002</v>
      </c>
      <c r="H1105" s="728">
        <v>41212</v>
      </c>
      <c r="I1105" s="727">
        <v>4.1340000000000003</v>
      </c>
      <c r="K1105" s="728">
        <v>41214</v>
      </c>
      <c r="L1105" s="727">
        <v>4.5780000000000003</v>
      </c>
      <c r="O1105" s="728">
        <v>41156</v>
      </c>
      <c r="P1105" s="727">
        <v>2248.48</v>
      </c>
      <c r="R1105" s="728">
        <v>41169</v>
      </c>
      <c r="S1105" s="727">
        <v>13553.1</v>
      </c>
      <c r="AS1105" s="728">
        <v>41222</v>
      </c>
      <c r="AT1105" s="727">
        <v>1731.07</v>
      </c>
      <c r="CB1105" s="728"/>
      <c r="CE1105" s="728"/>
      <c r="CH1105" s="728"/>
      <c r="CK1105" s="728"/>
      <c r="CO1105" s="728"/>
    </row>
    <row r="1106" spans="5:93">
      <c r="E1106" s="728">
        <v>41211</v>
      </c>
      <c r="F1106" s="727">
        <v>3.8679999999999999</v>
      </c>
      <c r="H1106" s="728">
        <v>41211</v>
      </c>
      <c r="I1106" s="727">
        <v>4.1230000000000002</v>
      </c>
      <c r="K1106" s="728">
        <v>41213</v>
      </c>
      <c r="L1106" s="727">
        <v>4.5750000000000002</v>
      </c>
      <c r="O1106" s="728">
        <v>41155</v>
      </c>
      <c r="P1106" s="727">
        <v>2265.0700000000002</v>
      </c>
      <c r="R1106" s="728">
        <v>41166</v>
      </c>
      <c r="S1106" s="727">
        <v>13593.37</v>
      </c>
      <c r="AS1106" s="728">
        <v>41221</v>
      </c>
      <c r="AT1106" s="727">
        <v>1731.4</v>
      </c>
      <c r="CB1106" s="728"/>
      <c r="CE1106" s="728"/>
      <c r="CH1106" s="728"/>
      <c r="CK1106" s="728"/>
      <c r="CO1106" s="728"/>
    </row>
    <row r="1107" spans="5:93">
      <c r="E1107" s="728">
        <v>41208</v>
      </c>
      <c r="F1107" s="727">
        <v>3.871</v>
      </c>
      <c r="H1107" s="728">
        <v>41208</v>
      </c>
      <c r="I1107" s="727">
        <v>4.1120000000000001</v>
      </c>
      <c r="K1107" s="728">
        <v>41212</v>
      </c>
      <c r="L1107" s="727">
        <v>4.6260000000000003</v>
      </c>
      <c r="O1107" s="728">
        <v>41152</v>
      </c>
      <c r="P1107" s="727">
        <v>2258.29</v>
      </c>
      <c r="R1107" s="728">
        <v>41165</v>
      </c>
      <c r="S1107" s="727">
        <v>13539.86</v>
      </c>
      <c r="AS1107" s="728">
        <v>41220</v>
      </c>
      <c r="AT1107" s="727">
        <v>1717.55</v>
      </c>
      <c r="CB1107" s="728"/>
      <c r="CE1107" s="728"/>
      <c r="CH1107" s="728"/>
      <c r="CK1107" s="728"/>
      <c r="CO1107" s="728"/>
    </row>
    <row r="1108" spans="5:93">
      <c r="E1108" s="728">
        <v>41207</v>
      </c>
      <c r="F1108" s="727">
        <v>3.8839999999999999</v>
      </c>
      <c r="H1108" s="728">
        <v>41207</v>
      </c>
      <c r="I1108" s="727">
        <v>4.1150000000000002</v>
      </c>
      <c r="K1108" s="728">
        <v>41211</v>
      </c>
      <c r="L1108" s="727">
        <v>4.593</v>
      </c>
      <c r="O1108" s="728">
        <v>41151</v>
      </c>
      <c r="P1108" s="727">
        <v>2227.08</v>
      </c>
      <c r="R1108" s="728">
        <v>41164</v>
      </c>
      <c r="S1108" s="727">
        <v>13333.35</v>
      </c>
      <c r="AS1108" s="728">
        <v>41219</v>
      </c>
      <c r="AT1108" s="727">
        <v>1716</v>
      </c>
      <c r="CB1108" s="728"/>
      <c r="CE1108" s="728"/>
      <c r="CH1108" s="728"/>
      <c r="CK1108" s="728"/>
      <c r="CO1108" s="728"/>
    </row>
    <row r="1109" spans="5:93">
      <c r="E1109" s="728">
        <v>41206</v>
      </c>
      <c r="F1109" s="727">
        <v>3.891</v>
      </c>
      <c r="H1109" s="728">
        <v>41206</v>
      </c>
      <c r="I1109" s="727">
        <v>4.1029999999999998</v>
      </c>
      <c r="K1109" s="728">
        <v>41208</v>
      </c>
      <c r="L1109" s="727">
        <v>4.5090000000000003</v>
      </c>
      <c r="O1109" s="728">
        <v>41150</v>
      </c>
      <c r="P1109" s="727">
        <v>2235.5300000000002</v>
      </c>
      <c r="R1109" s="728">
        <v>41163</v>
      </c>
      <c r="S1109" s="727">
        <v>13323.36</v>
      </c>
      <c r="AS1109" s="728">
        <v>41218</v>
      </c>
      <c r="AT1109" s="727">
        <v>1684.97</v>
      </c>
      <c r="CB1109" s="728"/>
      <c r="CE1109" s="728"/>
      <c r="CH1109" s="728"/>
      <c r="CK1109" s="728"/>
      <c r="CO1109" s="728"/>
    </row>
    <row r="1110" spans="5:93">
      <c r="E1110" s="728">
        <v>41205</v>
      </c>
      <c r="F1110" s="727">
        <v>3.8980000000000001</v>
      </c>
      <c r="H1110" s="728">
        <v>41205</v>
      </c>
      <c r="I1110" s="727">
        <v>4.069</v>
      </c>
      <c r="K1110" s="728">
        <v>41207</v>
      </c>
      <c r="L1110" s="727">
        <v>4.5060000000000002</v>
      </c>
      <c r="O1110" s="728">
        <v>41149</v>
      </c>
      <c r="P1110" s="727">
        <v>2253.2600000000002</v>
      </c>
      <c r="R1110" s="728">
        <v>41162</v>
      </c>
      <c r="S1110" s="727">
        <v>13254.29</v>
      </c>
      <c r="AS1110" s="728">
        <v>41215</v>
      </c>
      <c r="AT1110" s="727">
        <v>1678</v>
      </c>
      <c r="CB1110" s="728"/>
      <c r="CE1110" s="728"/>
      <c r="CH1110" s="728"/>
      <c r="CK1110" s="728"/>
      <c r="CO1110" s="728"/>
    </row>
    <row r="1111" spans="5:93">
      <c r="E1111" s="728">
        <v>41204</v>
      </c>
      <c r="F1111" s="727">
        <v>3.8759999999999999</v>
      </c>
      <c r="H1111" s="728">
        <v>41204</v>
      </c>
      <c r="I1111" s="727">
        <v>4.0279999999999996</v>
      </c>
      <c r="K1111" s="728">
        <v>41206</v>
      </c>
      <c r="L1111" s="727">
        <v>4.4989999999999997</v>
      </c>
      <c r="O1111" s="728">
        <v>41148</v>
      </c>
      <c r="P1111" s="727">
        <v>2276.94</v>
      </c>
      <c r="R1111" s="728">
        <v>41159</v>
      </c>
      <c r="S1111" s="727">
        <v>13306.64</v>
      </c>
      <c r="AS1111" s="728">
        <v>41214</v>
      </c>
      <c r="AT1111" s="727">
        <v>1714.2</v>
      </c>
      <c r="CB1111" s="728"/>
      <c r="CE1111" s="728"/>
      <c r="CH1111" s="728"/>
      <c r="CK1111" s="728"/>
      <c r="CO1111" s="728"/>
    </row>
    <row r="1112" spans="5:93">
      <c r="E1112" s="728">
        <v>41201</v>
      </c>
      <c r="F1112" s="727">
        <v>3.9039999999999999</v>
      </c>
      <c r="H1112" s="728">
        <v>41201</v>
      </c>
      <c r="I1112" s="727">
        <v>4.0060000000000002</v>
      </c>
      <c r="K1112" s="728">
        <v>41205</v>
      </c>
      <c r="L1112" s="727">
        <v>4.4800000000000004</v>
      </c>
      <c r="O1112" s="728">
        <v>41145</v>
      </c>
      <c r="P1112" s="727">
        <v>2283.08</v>
      </c>
      <c r="R1112" s="728">
        <v>41158</v>
      </c>
      <c r="S1112" s="727">
        <v>13292</v>
      </c>
      <c r="AS1112" s="728">
        <v>41213</v>
      </c>
      <c r="AT1112" s="727">
        <v>1720.65</v>
      </c>
      <c r="CB1112" s="728"/>
      <c r="CE1112" s="728"/>
      <c r="CH1112" s="728"/>
      <c r="CK1112" s="728"/>
      <c r="CO1112" s="728"/>
    </row>
    <row r="1113" spans="5:93">
      <c r="E1113" s="728">
        <v>41200</v>
      </c>
      <c r="F1113" s="727">
        <v>3.923</v>
      </c>
      <c r="H1113" s="728">
        <v>41200</v>
      </c>
      <c r="I1113" s="727">
        <v>4.0750000000000002</v>
      </c>
      <c r="K1113" s="728">
        <v>41204</v>
      </c>
      <c r="L1113" s="727">
        <v>4.4640000000000004</v>
      </c>
      <c r="O1113" s="728">
        <v>41144</v>
      </c>
      <c r="P1113" s="727">
        <v>2278.08</v>
      </c>
      <c r="R1113" s="728">
        <v>41157</v>
      </c>
      <c r="S1113" s="727">
        <v>13047.48</v>
      </c>
      <c r="AS1113" s="728">
        <v>41212</v>
      </c>
      <c r="AT1113" s="727">
        <v>1709.6</v>
      </c>
      <c r="CB1113" s="728"/>
      <c r="CE1113" s="728"/>
      <c r="CH1113" s="728"/>
      <c r="CK1113" s="728"/>
      <c r="CO1113" s="728"/>
    </row>
    <row r="1114" spans="5:93">
      <c r="E1114" s="728">
        <v>41199</v>
      </c>
      <c r="F1114" s="727">
        <v>3.9169999999999998</v>
      </c>
      <c r="H1114" s="728">
        <v>41199</v>
      </c>
      <c r="I1114" s="727">
        <v>4.109</v>
      </c>
      <c r="K1114" s="728">
        <v>41201</v>
      </c>
      <c r="L1114" s="727">
        <v>4.4749999999999996</v>
      </c>
      <c r="O1114" s="728">
        <v>41143</v>
      </c>
      <c r="P1114" s="727">
        <v>2279.15</v>
      </c>
      <c r="R1114" s="728">
        <v>41156</v>
      </c>
      <c r="S1114" s="727">
        <v>13035.94</v>
      </c>
      <c r="AS1114" s="728">
        <v>41211</v>
      </c>
      <c r="AT1114" s="727">
        <v>1709.25</v>
      </c>
      <c r="CB1114" s="728"/>
      <c r="CE1114" s="728"/>
      <c r="CH1114" s="728"/>
      <c r="CK1114" s="728"/>
      <c r="CO1114" s="728"/>
    </row>
    <row r="1115" spans="5:93">
      <c r="E1115" s="728">
        <v>41198</v>
      </c>
      <c r="F1115" s="727">
        <v>3.968</v>
      </c>
      <c r="H1115" s="728">
        <v>41198</v>
      </c>
      <c r="I1115" s="727">
        <v>4.1589999999999998</v>
      </c>
      <c r="K1115" s="728">
        <v>41200</v>
      </c>
      <c r="L1115" s="727">
        <v>4.5570000000000004</v>
      </c>
      <c r="O1115" s="728">
        <v>41142</v>
      </c>
      <c r="P1115" s="727">
        <v>2299.36</v>
      </c>
      <c r="R1115" s="728">
        <v>41152</v>
      </c>
      <c r="S1115" s="727">
        <v>13090.84</v>
      </c>
      <c r="AS1115" s="728">
        <v>41208</v>
      </c>
      <c r="AT1115" s="727">
        <v>1711.2</v>
      </c>
      <c r="CB1115" s="728"/>
      <c r="CE1115" s="728"/>
      <c r="CH1115" s="728"/>
      <c r="CK1115" s="728"/>
      <c r="CO1115" s="728"/>
    </row>
    <row r="1116" spans="5:93">
      <c r="E1116" s="728">
        <v>41197</v>
      </c>
      <c r="F1116" s="727">
        <v>3.984</v>
      </c>
      <c r="H1116" s="728">
        <v>41197</v>
      </c>
      <c r="I1116" s="727">
        <v>4.1230000000000002</v>
      </c>
      <c r="K1116" s="728">
        <v>41199</v>
      </c>
      <c r="L1116" s="727">
        <v>4.593</v>
      </c>
      <c r="O1116" s="728">
        <v>41141</v>
      </c>
      <c r="P1116" s="727">
        <v>2281.86</v>
      </c>
      <c r="R1116" s="728">
        <v>41151</v>
      </c>
      <c r="S1116" s="727">
        <v>13000.71</v>
      </c>
      <c r="AS1116" s="728">
        <v>41207</v>
      </c>
      <c r="AT1116" s="727">
        <v>1712.1</v>
      </c>
      <c r="CB1116" s="728"/>
      <c r="CE1116" s="728"/>
      <c r="CH1116" s="728"/>
      <c r="CK1116" s="728"/>
      <c r="CO1116" s="728"/>
    </row>
    <row r="1117" spans="5:93">
      <c r="E1117" s="728">
        <v>41194</v>
      </c>
      <c r="F1117" s="727">
        <v>4.0149999999999997</v>
      </c>
      <c r="H1117" s="728">
        <v>41194</v>
      </c>
      <c r="I1117" s="727">
        <v>4.1680000000000001</v>
      </c>
      <c r="K1117" s="728">
        <v>41198</v>
      </c>
      <c r="L1117" s="727">
        <v>4.5969999999999995</v>
      </c>
      <c r="O1117" s="728">
        <v>41138</v>
      </c>
      <c r="P1117" s="727">
        <v>2313.69</v>
      </c>
      <c r="R1117" s="728">
        <v>41150</v>
      </c>
      <c r="S1117" s="727">
        <v>13107.48</v>
      </c>
      <c r="AS1117" s="728">
        <v>41206</v>
      </c>
      <c r="AT1117" s="727">
        <v>1702.04</v>
      </c>
      <c r="CB1117" s="728"/>
      <c r="CE1117" s="728"/>
      <c r="CH1117" s="728"/>
      <c r="CK1117" s="728"/>
      <c r="CO1117" s="728"/>
    </row>
    <row r="1118" spans="5:93">
      <c r="E1118" s="728">
        <v>41193</v>
      </c>
      <c r="F1118" s="727">
        <v>4.024</v>
      </c>
      <c r="H1118" s="728">
        <v>41193</v>
      </c>
      <c r="I1118" s="727">
        <v>4.1269999999999998</v>
      </c>
      <c r="K1118" s="728">
        <v>41197</v>
      </c>
      <c r="L1118" s="727">
        <v>4.5609999999999999</v>
      </c>
      <c r="O1118" s="728">
        <v>41137</v>
      </c>
      <c r="P1118" s="727">
        <v>2343.94</v>
      </c>
      <c r="R1118" s="728">
        <v>41149</v>
      </c>
      <c r="S1118" s="727">
        <v>13102.99</v>
      </c>
      <c r="AS1118" s="728">
        <v>41205</v>
      </c>
      <c r="AT1118" s="727">
        <v>1707.63</v>
      </c>
      <c r="CB1118" s="728"/>
      <c r="CE1118" s="728"/>
      <c r="CH1118" s="728"/>
      <c r="CK1118" s="728"/>
      <c r="CO1118" s="728"/>
    </row>
    <row r="1119" spans="5:93">
      <c r="E1119" s="728">
        <v>41192</v>
      </c>
      <c r="F1119" s="727">
        <v>3.996</v>
      </c>
      <c r="H1119" s="728">
        <v>41192</v>
      </c>
      <c r="I1119" s="727">
        <v>4.1420000000000003</v>
      </c>
      <c r="K1119" s="728">
        <v>41194</v>
      </c>
      <c r="L1119" s="727">
        <v>4.5709999999999997</v>
      </c>
      <c r="O1119" s="728">
        <v>41135</v>
      </c>
      <c r="P1119" s="727">
        <v>2317.6999999999998</v>
      </c>
      <c r="R1119" s="728">
        <v>41148</v>
      </c>
      <c r="S1119" s="727">
        <v>13124.67</v>
      </c>
      <c r="AS1119" s="728">
        <v>41204</v>
      </c>
      <c r="AT1119" s="727">
        <v>1728.6</v>
      </c>
      <c r="CB1119" s="728"/>
      <c r="CE1119" s="728"/>
      <c r="CH1119" s="728"/>
      <c r="CK1119" s="728"/>
      <c r="CO1119" s="728"/>
    </row>
    <row r="1120" spans="5:93">
      <c r="E1120" s="728">
        <v>41191</v>
      </c>
      <c r="F1120" s="727">
        <v>4.0339999999999998</v>
      </c>
      <c r="H1120" s="728">
        <v>41191</v>
      </c>
      <c r="I1120" s="727">
        <v>4.2069999999999999</v>
      </c>
      <c r="K1120" s="728">
        <v>41193</v>
      </c>
      <c r="L1120" s="727">
        <v>4.5570000000000004</v>
      </c>
      <c r="O1120" s="728">
        <v>41134</v>
      </c>
      <c r="P1120" s="727">
        <v>2311.84</v>
      </c>
      <c r="R1120" s="728">
        <v>41145</v>
      </c>
      <c r="S1120" s="727">
        <v>13157.97</v>
      </c>
      <c r="AS1120" s="728">
        <v>41201</v>
      </c>
      <c r="AT1120" s="727">
        <v>1721.75</v>
      </c>
      <c r="CB1120" s="728"/>
      <c r="CE1120" s="728"/>
      <c r="CH1120" s="728"/>
      <c r="CK1120" s="728"/>
      <c r="CO1120" s="728"/>
    </row>
    <row r="1121" spans="5:93">
      <c r="E1121" s="728">
        <v>41190</v>
      </c>
      <c r="F1121" s="727">
        <v>4.03</v>
      </c>
      <c r="H1121" s="728">
        <v>41190</v>
      </c>
      <c r="I1121" s="727">
        <v>4.1760000000000002</v>
      </c>
      <c r="K1121" s="728">
        <v>41192</v>
      </c>
      <c r="L1121" s="727">
        <v>4.6059999999999999</v>
      </c>
      <c r="O1121" s="728">
        <v>41131</v>
      </c>
      <c r="P1121" s="727">
        <v>2313.09</v>
      </c>
      <c r="R1121" s="728">
        <v>41144</v>
      </c>
      <c r="S1121" s="727">
        <v>13057.46</v>
      </c>
      <c r="AS1121" s="728">
        <v>41200</v>
      </c>
      <c r="AT1121" s="727">
        <v>1741.4</v>
      </c>
      <c r="CB1121" s="728"/>
      <c r="CE1121" s="728"/>
      <c r="CH1121" s="728"/>
      <c r="CK1121" s="728"/>
      <c r="CO1121" s="728"/>
    </row>
    <row r="1122" spans="5:93">
      <c r="E1122" s="728">
        <v>41187</v>
      </c>
      <c r="F1122" s="727">
        <v>4.0179999999999998</v>
      </c>
      <c r="H1122" s="728">
        <v>41187</v>
      </c>
      <c r="I1122" s="727">
        <v>4.1859999999999999</v>
      </c>
      <c r="K1122" s="728">
        <v>41191</v>
      </c>
      <c r="L1122" s="727">
        <v>4.6779999999999999</v>
      </c>
      <c r="O1122" s="728">
        <v>41130</v>
      </c>
      <c r="P1122" s="727">
        <v>2319.42</v>
      </c>
      <c r="R1122" s="728">
        <v>41143</v>
      </c>
      <c r="S1122" s="727">
        <v>13172.76</v>
      </c>
      <c r="AS1122" s="728">
        <v>41199</v>
      </c>
      <c r="AT1122" s="727">
        <v>1750.15</v>
      </c>
      <c r="CB1122" s="728"/>
      <c r="CE1122" s="728"/>
      <c r="CH1122" s="728"/>
      <c r="CK1122" s="728"/>
      <c r="CO1122" s="728"/>
    </row>
    <row r="1123" spans="5:93">
      <c r="E1123" s="728">
        <v>41186</v>
      </c>
      <c r="F1123" s="727">
        <v>4.0369999999999999</v>
      </c>
      <c r="H1123" s="728">
        <v>41186</v>
      </c>
      <c r="I1123" s="727">
        <v>4.2350000000000003</v>
      </c>
      <c r="K1123" s="728">
        <v>41190</v>
      </c>
      <c r="L1123" s="727">
        <v>4.6580000000000004</v>
      </c>
      <c r="O1123" s="728">
        <v>41129</v>
      </c>
      <c r="P1123" s="727">
        <v>2269.33</v>
      </c>
      <c r="R1123" s="728">
        <v>41142</v>
      </c>
      <c r="S1123" s="727">
        <v>13203.58</v>
      </c>
      <c r="AS1123" s="728">
        <v>41198</v>
      </c>
      <c r="AT1123" s="727">
        <v>1747.47</v>
      </c>
      <c r="CB1123" s="728"/>
      <c r="CE1123" s="728"/>
      <c r="CH1123" s="728"/>
      <c r="CK1123" s="728"/>
      <c r="CO1123" s="728"/>
    </row>
    <row r="1124" spans="5:93">
      <c r="E1124" s="728">
        <v>41185</v>
      </c>
      <c r="F1124" s="727">
        <v>4.0549999999999997</v>
      </c>
      <c r="H1124" s="728">
        <v>41185</v>
      </c>
      <c r="I1124" s="727">
        <v>4.2140000000000004</v>
      </c>
      <c r="K1124" s="728">
        <v>41187</v>
      </c>
      <c r="L1124" s="727">
        <v>4.6710000000000003</v>
      </c>
      <c r="O1124" s="728">
        <v>41128</v>
      </c>
      <c r="P1124" s="727">
        <v>2266.5300000000002</v>
      </c>
      <c r="R1124" s="728">
        <v>41141</v>
      </c>
      <c r="S1124" s="727">
        <v>13271.64</v>
      </c>
      <c r="AS1124" s="728">
        <v>41197</v>
      </c>
      <c r="AT1124" s="727">
        <v>1737.4</v>
      </c>
      <c r="CB1124" s="728"/>
      <c r="CE1124" s="728"/>
      <c r="CH1124" s="728"/>
      <c r="CK1124" s="728"/>
      <c r="CO1124" s="728"/>
    </row>
    <row r="1125" spans="5:93">
      <c r="E1125" s="728">
        <v>41184</v>
      </c>
      <c r="F1125" s="727">
        <v>3.99</v>
      </c>
      <c r="H1125" s="728">
        <v>41184</v>
      </c>
      <c r="I1125" s="727">
        <v>4.1660000000000004</v>
      </c>
      <c r="K1125" s="728">
        <v>41186</v>
      </c>
      <c r="L1125" s="727">
        <v>4.7190000000000003</v>
      </c>
      <c r="O1125" s="728">
        <v>41127</v>
      </c>
      <c r="P1125" s="727">
        <v>2261.9699999999998</v>
      </c>
      <c r="R1125" s="728">
        <v>41138</v>
      </c>
      <c r="S1125" s="727">
        <v>13275.2</v>
      </c>
      <c r="AS1125" s="728">
        <v>41194</v>
      </c>
      <c r="AT1125" s="727">
        <v>1754.03</v>
      </c>
      <c r="CB1125" s="728"/>
      <c r="CE1125" s="728"/>
      <c r="CH1125" s="728"/>
      <c r="CK1125" s="728"/>
      <c r="CO1125" s="728"/>
    </row>
    <row r="1126" spans="5:93">
      <c r="E1126" s="728">
        <v>41183</v>
      </c>
      <c r="F1126" s="727">
        <v>4.0179999999999998</v>
      </c>
      <c r="H1126" s="728">
        <v>41183</v>
      </c>
      <c r="I1126" s="727">
        <v>4.1929999999999996</v>
      </c>
      <c r="K1126" s="728">
        <v>41185</v>
      </c>
      <c r="L1126" s="727">
        <v>4.7080000000000002</v>
      </c>
      <c r="O1126" s="728">
        <v>41124</v>
      </c>
      <c r="P1126" s="727">
        <v>2222.64</v>
      </c>
      <c r="R1126" s="728">
        <v>41137</v>
      </c>
      <c r="S1126" s="727">
        <v>13250.11</v>
      </c>
      <c r="AS1126" s="728">
        <v>41193</v>
      </c>
      <c r="AT1126" s="727">
        <v>1767.18</v>
      </c>
      <c r="CB1126" s="728"/>
      <c r="CE1126" s="728"/>
      <c r="CH1126" s="728"/>
      <c r="CK1126" s="728"/>
      <c r="CO1126" s="728"/>
    </row>
    <row r="1127" spans="5:93">
      <c r="E1127" s="728">
        <v>41180</v>
      </c>
      <c r="F1127" s="727">
        <v>4.0519999999999996</v>
      </c>
      <c r="H1127" s="728">
        <v>41180</v>
      </c>
      <c r="I1127" s="727">
        <v>4.1820000000000004</v>
      </c>
      <c r="K1127" s="728">
        <v>41184</v>
      </c>
      <c r="L1127" s="727">
        <v>4.6859999999999999</v>
      </c>
      <c r="O1127" s="728">
        <v>41123</v>
      </c>
      <c r="P1127" s="727">
        <v>2170.9499999999998</v>
      </c>
      <c r="R1127" s="728">
        <v>41136</v>
      </c>
      <c r="S1127" s="727">
        <v>13164.78</v>
      </c>
      <c r="AS1127" s="728">
        <v>41192</v>
      </c>
      <c r="AT1127" s="727">
        <v>1762.29</v>
      </c>
      <c r="CB1127" s="728"/>
      <c r="CE1127" s="728"/>
      <c r="CH1127" s="728"/>
      <c r="CK1127" s="728"/>
      <c r="CO1127" s="728"/>
    </row>
    <row r="1128" spans="5:93">
      <c r="E1128" s="728">
        <v>41179</v>
      </c>
      <c r="F1128" s="727">
        <v>4.0449999999999999</v>
      </c>
      <c r="H1128" s="728">
        <v>41179</v>
      </c>
      <c r="I1128" s="727">
        <v>4.2009999999999996</v>
      </c>
      <c r="K1128" s="728">
        <v>41183</v>
      </c>
      <c r="L1128" s="727">
        <v>4.702</v>
      </c>
      <c r="O1128" s="728">
        <v>41122</v>
      </c>
      <c r="P1128" s="727">
        <v>2188.63</v>
      </c>
      <c r="R1128" s="728">
        <v>41135</v>
      </c>
      <c r="S1128" s="727">
        <v>13172.14</v>
      </c>
      <c r="AS1128" s="728">
        <v>41191</v>
      </c>
      <c r="AT1128" s="727">
        <v>1764.2</v>
      </c>
      <c r="CB1128" s="728"/>
      <c r="CE1128" s="728"/>
      <c r="CH1128" s="728"/>
      <c r="CK1128" s="728"/>
      <c r="CO1128" s="728"/>
    </row>
    <row r="1129" spans="5:93">
      <c r="E1129" s="728">
        <v>41178</v>
      </c>
      <c r="F1129" s="727">
        <v>4.1189999999999998</v>
      </c>
      <c r="H1129" s="728">
        <v>41178</v>
      </c>
      <c r="I1129" s="727">
        <v>4.2290000000000001</v>
      </c>
      <c r="K1129" s="728">
        <v>41180</v>
      </c>
      <c r="L1129" s="727">
        <v>4.6850000000000005</v>
      </c>
      <c r="O1129" s="728">
        <v>41121</v>
      </c>
      <c r="P1129" s="727">
        <v>2185.67</v>
      </c>
      <c r="R1129" s="728">
        <v>41134</v>
      </c>
      <c r="S1129" s="727">
        <v>13169.43</v>
      </c>
      <c r="AS1129" s="728">
        <v>41190</v>
      </c>
      <c r="AT1129" s="727">
        <v>1774.55</v>
      </c>
      <c r="CB1129" s="728"/>
      <c r="CE1129" s="728"/>
      <c r="CH1129" s="728"/>
      <c r="CK1129" s="728"/>
      <c r="CO1129" s="728"/>
    </row>
    <row r="1130" spans="5:93">
      <c r="E1130" s="728">
        <v>41177</v>
      </c>
      <c r="F1130" s="727">
        <v>4.1559999999999997</v>
      </c>
      <c r="H1130" s="728">
        <v>41177</v>
      </c>
      <c r="I1130" s="727">
        <v>4.3129999999999997</v>
      </c>
      <c r="K1130" s="728">
        <v>41179</v>
      </c>
      <c r="L1130" s="727">
        <v>4.7240000000000002</v>
      </c>
      <c r="O1130" s="728">
        <v>41120</v>
      </c>
      <c r="P1130" s="727">
        <v>2190.6799999999998</v>
      </c>
      <c r="R1130" s="728">
        <v>41131</v>
      </c>
      <c r="S1130" s="727">
        <v>13207.95</v>
      </c>
      <c r="AS1130" s="728">
        <v>41187</v>
      </c>
      <c r="AT1130" s="727">
        <v>1780.7</v>
      </c>
      <c r="CB1130" s="728"/>
      <c r="CE1130" s="728"/>
      <c r="CH1130" s="728"/>
      <c r="CK1130" s="728"/>
      <c r="CO1130" s="728"/>
    </row>
    <row r="1131" spans="5:93">
      <c r="E1131" s="728">
        <v>41176</v>
      </c>
      <c r="F1131" s="727">
        <v>4.1520000000000001</v>
      </c>
      <c r="H1131" s="728">
        <v>41176</v>
      </c>
      <c r="I1131" s="727">
        <v>4.3410000000000002</v>
      </c>
      <c r="K1131" s="728">
        <v>41178</v>
      </c>
      <c r="L1131" s="727">
        <v>4.7789999999999999</v>
      </c>
      <c r="O1131" s="728">
        <v>41117</v>
      </c>
      <c r="P1131" s="727">
        <v>2162.64</v>
      </c>
      <c r="R1131" s="728">
        <v>41130</v>
      </c>
      <c r="S1131" s="727">
        <v>13165.19</v>
      </c>
      <c r="AS1131" s="728">
        <v>41186</v>
      </c>
      <c r="AT1131" s="727">
        <v>1790.15</v>
      </c>
      <c r="CB1131" s="728"/>
      <c r="CE1131" s="728"/>
      <c r="CH1131" s="728"/>
      <c r="CK1131" s="728"/>
      <c r="CO1131" s="728"/>
    </row>
    <row r="1132" spans="5:93">
      <c r="E1132" s="728">
        <v>41173</v>
      </c>
      <c r="F1132" s="727">
        <v>4.1550000000000002</v>
      </c>
      <c r="H1132" s="728">
        <v>41173</v>
      </c>
      <c r="I1132" s="727">
        <v>4.3230000000000004</v>
      </c>
      <c r="K1132" s="728">
        <v>41177</v>
      </c>
      <c r="L1132" s="727">
        <v>4.8760000000000003</v>
      </c>
      <c r="O1132" s="728">
        <v>41116</v>
      </c>
      <c r="P1132" s="727">
        <v>2114.71</v>
      </c>
      <c r="R1132" s="728">
        <v>41129</v>
      </c>
      <c r="S1132" s="727">
        <v>13175.64</v>
      </c>
      <c r="AS1132" s="728">
        <v>41185</v>
      </c>
      <c r="AT1132" s="727">
        <v>1777.88</v>
      </c>
      <c r="CB1132" s="728"/>
      <c r="CE1132" s="728"/>
      <c r="CH1132" s="728"/>
      <c r="CK1132" s="728"/>
      <c r="CO1132" s="728"/>
    </row>
    <row r="1133" spans="5:93">
      <c r="E1133" s="728">
        <v>41172</v>
      </c>
      <c r="F1133" s="727">
        <v>4.1370000000000005</v>
      </c>
      <c r="H1133" s="728">
        <v>41172</v>
      </c>
      <c r="I1133" s="727">
        <v>4.3380000000000001</v>
      </c>
      <c r="K1133" s="728">
        <v>41176</v>
      </c>
      <c r="L1133" s="727">
        <v>4.9080000000000004</v>
      </c>
      <c r="O1133" s="728">
        <v>41115</v>
      </c>
      <c r="P1133" s="727">
        <v>2118.73</v>
      </c>
      <c r="R1133" s="728">
        <v>41128</v>
      </c>
      <c r="S1133" s="727">
        <v>13168.6</v>
      </c>
      <c r="AS1133" s="728">
        <v>41184</v>
      </c>
      <c r="AT1133" s="727">
        <v>1774.57</v>
      </c>
      <c r="CB1133" s="728"/>
      <c r="CE1133" s="728"/>
      <c r="CH1133" s="728"/>
      <c r="CK1133" s="728"/>
      <c r="CO1133" s="728"/>
    </row>
    <row r="1134" spans="5:93">
      <c r="E1134" s="728">
        <v>41171</v>
      </c>
      <c r="F1134" s="727">
        <v>4.1150000000000002</v>
      </c>
      <c r="H1134" s="728">
        <v>41171</v>
      </c>
      <c r="I1134" s="727">
        <v>4.3410000000000002</v>
      </c>
      <c r="K1134" s="728">
        <v>41173</v>
      </c>
      <c r="L1134" s="727">
        <v>4.9180000000000001</v>
      </c>
      <c r="O1134" s="728">
        <v>41114</v>
      </c>
      <c r="P1134" s="727">
        <v>2114.5100000000002</v>
      </c>
      <c r="R1134" s="728">
        <v>41127</v>
      </c>
      <c r="S1134" s="727">
        <v>13117.51</v>
      </c>
      <c r="AS1134" s="728">
        <v>41183</v>
      </c>
      <c r="AT1134" s="727">
        <v>1775.43</v>
      </c>
      <c r="CB1134" s="728"/>
      <c r="CE1134" s="728"/>
      <c r="CH1134" s="728"/>
      <c r="CK1134" s="728"/>
      <c r="CO1134" s="728"/>
    </row>
    <row r="1135" spans="5:93">
      <c r="E1135" s="728">
        <v>41170</v>
      </c>
      <c r="F1135" s="727">
        <v>4.1479999999999997</v>
      </c>
      <c r="H1135" s="728">
        <v>41170</v>
      </c>
      <c r="I1135" s="727">
        <v>4.3490000000000002</v>
      </c>
      <c r="K1135" s="728">
        <v>41172</v>
      </c>
      <c r="L1135" s="727">
        <v>4.9370000000000003</v>
      </c>
      <c r="O1135" s="728">
        <v>41113</v>
      </c>
      <c r="P1135" s="727">
        <v>2101.1</v>
      </c>
      <c r="R1135" s="728">
        <v>41124</v>
      </c>
      <c r="S1135" s="727">
        <v>13096.17</v>
      </c>
      <c r="AS1135" s="728">
        <v>41180</v>
      </c>
      <c r="AT1135" s="727">
        <v>1772.25</v>
      </c>
      <c r="CB1135" s="728"/>
      <c r="CE1135" s="728"/>
      <c r="CH1135" s="728"/>
      <c r="CK1135" s="728"/>
      <c r="CO1135" s="728"/>
    </row>
    <row r="1136" spans="5:93">
      <c r="E1136" s="728">
        <v>41169</v>
      </c>
      <c r="F1136" s="727">
        <v>4.1079999999999997</v>
      </c>
      <c r="H1136" s="728">
        <v>41169</v>
      </c>
      <c r="I1136" s="727">
        <v>4.3849999999999998</v>
      </c>
      <c r="K1136" s="728">
        <v>41171</v>
      </c>
      <c r="L1136" s="727">
        <v>4.9690000000000003</v>
      </c>
      <c r="O1136" s="728">
        <v>41110</v>
      </c>
      <c r="P1136" s="727">
        <v>2172.56</v>
      </c>
      <c r="R1136" s="728">
        <v>41123</v>
      </c>
      <c r="S1136" s="727">
        <v>12878.88</v>
      </c>
      <c r="AS1136" s="728">
        <v>41179</v>
      </c>
      <c r="AT1136" s="727">
        <v>1777.38</v>
      </c>
      <c r="CB1136" s="728"/>
      <c r="CE1136" s="728"/>
      <c r="CH1136" s="728"/>
      <c r="CK1136" s="728"/>
      <c r="CO1136" s="728"/>
    </row>
    <row r="1137" spans="5:93">
      <c r="E1137" s="728">
        <v>41166</v>
      </c>
      <c r="F1137" s="727">
        <v>4.1779999999999999</v>
      </c>
      <c r="H1137" s="728">
        <v>41166</v>
      </c>
      <c r="I1137" s="727">
        <v>4.4000000000000004</v>
      </c>
      <c r="K1137" s="728">
        <v>41170</v>
      </c>
      <c r="L1137" s="727">
        <v>4.9729999999999999</v>
      </c>
      <c r="O1137" s="728">
        <v>41109</v>
      </c>
      <c r="P1137" s="727">
        <v>2198.92</v>
      </c>
      <c r="R1137" s="728">
        <v>41122</v>
      </c>
      <c r="S1137" s="727">
        <v>12971.06</v>
      </c>
      <c r="AS1137" s="728">
        <v>41178</v>
      </c>
      <c r="AT1137" s="727">
        <v>1752.75</v>
      </c>
      <c r="CB1137" s="728"/>
      <c r="CE1137" s="728"/>
      <c r="CH1137" s="728"/>
      <c r="CK1137" s="728"/>
      <c r="CO1137" s="728"/>
    </row>
    <row r="1138" spans="5:93">
      <c r="E1138" s="728">
        <v>41165</v>
      </c>
      <c r="F1138" s="727">
        <v>4.1109999999999998</v>
      </c>
      <c r="H1138" s="728">
        <v>41165</v>
      </c>
      <c r="I1138" s="727">
        <v>4.2939999999999996</v>
      </c>
      <c r="K1138" s="728">
        <v>41169</v>
      </c>
      <c r="L1138" s="727">
        <v>4.9779999999999998</v>
      </c>
      <c r="O1138" s="728">
        <v>41108</v>
      </c>
      <c r="P1138" s="727">
        <v>2184.83</v>
      </c>
      <c r="R1138" s="728">
        <v>41121</v>
      </c>
      <c r="S1138" s="727">
        <v>13008.68</v>
      </c>
      <c r="AS1138" s="728">
        <v>41177</v>
      </c>
      <c r="AT1138" s="727">
        <v>1760.64</v>
      </c>
      <c r="CB1138" s="728"/>
      <c r="CE1138" s="728"/>
      <c r="CH1138" s="728"/>
      <c r="CK1138" s="728"/>
      <c r="CO1138" s="728"/>
    </row>
    <row r="1139" spans="5:93">
      <c r="E1139" s="728">
        <v>41164</v>
      </c>
      <c r="F1139" s="727">
        <v>4.1349999999999998</v>
      </c>
      <c r="H1139" s="728">
        <v>41164</v>
      </c>
      <c r="I1139" s="727">
        <v>4.3259999999999996</v>
      </c>
      <c r="K1139" s="728">
        <v>41166</v>
      </c>
      <c r="L1139" s="727">
        <v>4.9509999999999996</v>
      </c>
      <c r="O1139" s="728">
        <v>41107</v>
      </c>
      <c r="P1139" s="727">
        <v>2190.9</v>
      </c>
      <c r="R1139" s="728">
        <v>41120</v>
      </c>
      <c r="S1139" s="727">
        <v>13073.01</v>
      </c>
      <c r="AS1139" s="728">
        <v>41176</v>
      </c>
      <c r="AT1139" s="727">
        <v>1764.4</v>
      </c>
      <c r="CB1139" s="728"/>
      <c r="CE1139" s="728"/>
      <c r="CH1139" s="728"/>
      <c r="CK1139" s="728"/>
      <c r="CO1139" s="728"/>
    </row>
    <row r="1140" spans="5:93">
      <c r="E1140" s="728">
        <v>41163</v>
      </c>
      <c r="F1140" s="727">
        <v>3.9420000000000002</v>
      </c>
      <c r="H1140" s="728">
        <v>41163</v>
      </c>
      <c r="I1140" s="727">
        <v>4.2549999999999999</v>
      </c>
      <c r="K1140" s="728">
        <v>41165</v>
      </c>
      <c r="L1140" s="727">
        <v>4.8419999999999996</v>
      </c>
      <c r="O1140" s="728">
        <v>41106</v>
      </c>
      <c r="P1140" s="727">
        <v>2188.92</v>
      </c>
      <c r="R1140" s="728">
        <v>41117</v>
      </c>
      <c r="S1140" s="727">
        <v>13075.66</v>
      </c>
      <c r="AS1140" s="728">
        <v>41173</v>
      </c>
      <c r="AT1140" s="727">
        <v>1773.1</v>
      </c>
      <c r="CB1140" s="728"/>
      <c r="CE1140" s="728"/>
      <c r="CH1140" s="728"/>
      <c r="CK1140" s="728"/>
      <c r="CO1140" s="728"/>
    </row>
    <row r="1141" spans="5:93">
      <c r="E1141" s="728">
        <v>41162</v>
      </c>
      <c r="F1141" s="727">
        <v>4.101</v>
      </c>
      <c r="H1141" s="728">
        <v>41162</v>
      </c>
      <c r="I1141" s="727">
        <v>4.2620000000000005</v>
      </c>
      <c r="K1141" s="728">
        <v>41164</v>
      </c>
      <c r="L1141" s="727">
        <v>4.867</v>
      </c>
      <c r="O1141" s="728">
        <v>41103</v>
      </c>
      <c r="P1141" s="727">
        <v>2191.41</v>
      </c>
      <c r="R1141" s="728">
        <v>41116</v>
      </c>
      <c r="S1141" s="727">
        <v>12887.93</v>
      </c>
      <c r="AS1141" s="728">
        <v>41172</v>
      </c>
      <c r="AT1141" s="727">
        <v>1768.53</v>
      </c>
      <c r="CB1141" s="728"/>
      <c r="CE1141" s="728"/>
      <c r="CH1141" s="728"/>
      <c r="CK1141" s="728"/>
      <c r="CO1141" s="728"/>
    </row>
    <row r="1142" spans="5:93">
      <c r="E1142" s="728">
        <v>41159</v>
      </c>
      <c r="F1142" s="727">
        <v>4.056</v>
      </c>
      <c r="H1142" s="728">
        <v>41159</v>
      </c>
      <c r="I1142" s="727">
        <v>4.226</v>
      </c>
      <c r="K1142" s="728">
        <v>41163</v>
      </c>
      <c r="L1142" s="727">
        <v>4.8109999999999999</v>
      </c>
      <c r="O1142" s="728">
        <v>41102</v>
      </c>
      <c r="P1142" s="727">
        <v>2153.9</v>
      </c>
      <c r="R1142" s="728">
        <v>41115</v>
      </c>
      <c r="S1142" s="727">
        <v>12676.05</v>
      </c>
      <c r="AS1142" s="728">
        <v>41171</v>
      </c>
      <c r="AT1142" s="727">
        <v>1770.3</v>
      </c>
      <c r="CB1142" s="728"/>
      <c r="CE1142" s="728"/>
      <c r="CH1142" s="728"/>
      <c r="CK1142" s="728"/>
      <c r="CO1142" s="728"/>
    </row>
    <row r="1143" spans="5:93">
      <c r="E1143" s="728">
        <v>41158</v>
      </c>
      <c r="F1143" s="727">
        <v>4.05</v>
      </c>
      <c r="H1143" s="728">
        <v>41158</v>
      </c>
      <c r="I1143" s="727">
        <v>4.2169999999999996</v>
      </c>
      <c r="K1143" s="728">
        <v>41162</v>
      </c>
      <c r="L1143" s="727">
        <v>4.835</v>
      </c>
      <c r="O1143" s="728">
        <v>41101</v>
      </c>
      <c r="P1143" s="727">
        <v>2221.15</v>
      </c>
      <c r="R1143" s="728">
        <v>41114</v>
      </c>
      <c r="S1143" s="727">
        <v>12617.32</v>
      </c>
      <c r="AS1143" s="728">
        <v>41170</v>
      </c>
      <c r="AT1143" s="727">
        <v>1771.31</v>
      </c>
      <c r="CB1143" s="728"/>
      <c r="CE1143" s="728"/>
      <c r="CH1143" s="728"/>
      <c r="CK1143" s="728"/>
      <c r="CO1143" s="728"/>
    </row>
    <row r="1144" spans="5:93">
      <c r="E1144" s="728">
        <v>41157</v>
      </c>
      <c r="F1144" s="727">
        <v>4.0739999999999998</v>
      </c>
      <c r="H1144" s="728">
        <v>41157</v>
      </c>
      <c r="I1144" s="727">
        <v>4.2249999999999996</v>
      </c>
      <c r="K1144" s="728">
        <v>41159</v>
      </c>
      <c r="L1144" s="727">
        <v>4.8040000000000003</v>
      </c>
      <c r="O1144" s="728">
        <v>41100</v>
      </c>
      <c r="P1144" s="727">
        <v>2247.02</v>
      </c>
      <c r="R1144" s="728">
        <v>41113</v>
      </c>
      <c r="S1144" s="727">
        <v>12721.46</v>
      </c>
      <c r="AS1144" s="728">
        <v>41169</v>
      </c>
      <c r="AT1144" s="727">
        <v>1761.25</v>
      </c>
      <c r="CB1144" s="728"/>
      <c r="CE1144" s="728"/>
      <c r="CH1144" s="728"/>
      <c r="CK1144" s="728"/>
      <c r="CO1144" s="728"/>
    </row>
    <row r="1145" spans="5:93">
      <c r="E1145" s="728">
        <v>41156</v>
      </c>
      <c r="F1145" s="727">
        <v>4.032</v>
      </c>
      <c r="H1145" s="728">
        <v>41156</v>
      </c>
      <c r="I1145" s="727">
        <v>4.24</v>
      </c>
      <c r="K1145" s="728">
        <v>41158</v>
      </c>
      <c r="L1145" s="727">
        <v>4.8159999999999998</v>
      </c>
      <c r="O1145" s="728">
        <v>41099</v>
      </c>
      <c r="P1145" s="727">
        <v>2241.5500000000002</v>
      </c>
      <c r="R1145" s="728">
        <v>41110</v>
      </c>
      <c r="S1145" s="727">
        <v>12822.57</v>
      </c>
      <c r="AS1145" s="728">
        <v>41166</v>
      </c>
      <c r="AT1145" s="727">
        <v>1770.5</v>
      </c>
      <c r="CB1145" s="728"/>
      <c r="CE1145" s="728"/>
      <c r="CH1145" s="728"/>
      <c r="CK1145" s="728"/>
      <c r="CO1145" s="728"/>
    </row>
    <row r="1146" spans="5:93">
      <c r="E1146" s="728">
        <v>41155</v>
      </c>
      <c r="F1146" s="727">
        <v>4.056</v>
      </c>
      <c r="H1146" s="728">
        <v>41155</v>
      </c>
      <c r="I1146" s="727">
        <v>4.2960000000000003</v>
      </c>
      <c r="K1146" s="728">
        <v>41157</v>
      </c>
      <c r="L1146" s="727">
        <v>4.8309999999999995</v>
      </c>
      <c r="O1146" s="728">
        <v>41096</v>
      </c>
      <c r="P1146" s="727">
        <v>2273.2800000000002</v>
      </c>
      <c r="R1146" s="728">
        <v>41109</v>
      </c>
      <c r="S1146" s="727">
        <v>12943.36</v>
      </c>
      <c r="AS1146" s="728">
        <v>41165</v>
      </c>
      <c r="AT1146" s="727">
        <v>1767.12</v>
      </c>
      <c r="CB1146" s="728"/>
      <c r="CE1146" s="728"/>
      <c r="CH1146" s="728"/>
      <c r="CK1146" s="728"/>
      <c r="CO1146" s="728"/>
    </row>
    <row r="1147" spans="5:93">
      <c r="E1147" s="728">
        <v>41152</v>
      </c>
      <c r="F1147" s="727">
        <v>4.0620000000000003</v>
      </c>
      <c r="H1147" s="728">
        <v>41152</v>
      </c>
      <c r="I1147" s="727">
        <v>4.3239999999999998</v>
      </c>
      <c r="K1147" s="728">
        <v>41156</v>
      </c>
      <c r="L1147" s="727">
        <v>4.8280000000000003</v>
      </c>
      <c r="O1147" s="728">
        <v>41095</v>
      </c>
      <c r="P1147" s="727">
        <v>2287.4699999999998</v>
      </c>
      <c r="R1147" s="728">
        <v>41108</v>
      </c>
      <c r="S1147" s="727">
        <v>12908.7</v>
      </c>
      <c r="AS1147" s="728">
        <v>41164</v>
      </c>
      <c r="AT1147" s="727">
        <v>1730.75</v>
      </c>
      <c r="CB1147" s="728"/>
      <c r="CE1147" s="728"/>
      <c r="CH1147" s="728"/>
      <c r="CK1147" s="728"/>
      <c r="CO1147" s="728"/>
    </row>
    <row r="1148" spans="5:93">
      <c r="E1148" s="728">
        <v>41151</v>
      </c>
      <c r="F1148" s="727">
        <v>4.085</v>
      </c>
      <c r="H1148" s="728">
        <v>41151</v>
      </c>
      <c r="I1148" s="727">
        <v>4.3970000000000002</v>
      </c>
      <c r="K1148" s="728">
        <v>41155</v>
      </c>
      <c r="L1148" s="727">
        <v>4.8419999999999996</v>
      </c>
      <c r="O1148" s="728">
        <v>41094</v>
      </c>
      <c r="P1148" s="727">
        <v>2262.27</v>
      </c>
      <c r="R1148" s="728">
        <v>41107</v>
      </c>
      <c r="S1148" s="727">
        <v>12805.54</v>
      </c>
      <c r="AS1148" s="728">
        <v>41163</v>
      </c>
      <c r="AT1148" s="727">
        <v>1731.88</v>
      </c>
      <c r="CB1148" s="728"/>
      <c r="CE1148" s="728"/>
      <c r="CH1148" s="728"/>
      <c r="CK1148" s="728"/>
      <c r="CO1148" s="728"/>
    </row>
    <row r="1149" spans="5:93">
      <c r="E1149" s="728">
        <v>41150</v>
      </c>
      <c r="F1149" s="727">
        <v>4.1500000000000004</v>
      </c>
      <c r="H1149" s="728">
        <v>41150</v>
      </c>
      <c r="I1149" s="727">
        <v>4.4189999999999996</v>
      </c>
      <c r="K1149" s="728">
        <v>41152</v>
      </c>
      <c r="L1149" s="727">
        <v>4.843</v>
      </c>
      <c r="O1149" s="728">
        <v>41093</v>
      </c>
      <c r="P1149" s="727">
        <v>2270.54</v>
      </c>
      <c r="R1149" s="728">
        <v>41106</v>
      </c>
      <c r="S1149" s="727">
        <v>12727.21</v>
      </c>
      <c r="AS1149" s="728">
        <v>41162</v>
      </c>
      <c r="AT1149" s="727">
        <v>1726.06</v>
      </c>
      <c r="CB1149" s="728"/>
      <c r="CE1149" s="728"/>
      <c r="CH1149" s="728"/>
      <c r="CK1149" s="728"/>
      <c r="CO1149" s="728"/>
    </row>
    <row r="1150" spans="5:93">
      <c r="E1150" s="728">
        <v>41149</v>
      </c>
      <c r="F1150" s="727">
        <v>4.2</v>
      </c>
      <c r="H1150" s="728">
        <v>41149</v>
      </c>
      <c r="I1150" s="727">
        <v>4.4009999999999998</v>
      </c>
      <c r="K1150" s="728">
        <v>41151</v>
      </c>
      <c r="L1150" s="727">
        <v>4.9180000000000001</v>
      </c>
      <c r="O1150" s="728">
        <v>41092</v>
      </c>
      <c r="P1150" s="727">
        <v>2254.86</v>
      </c>
      <c r="R1150" s="728">
        <v>41103</v>
      </c>
      <c r="S1150" s="727">
        <v>12777.09</v>
      </c>
      <c r="AS1150" s="728">
        <v>41159</v>
      </c>
      <c r="AT1150" s="727">
        <v>1735.85</v>
      </c>
      <c r="CB1150" s="728"/>
      <c r="CE1150" s="728"/>
      <c r="CH1150" s="728"/>
      <c r="CK1150" s="728"/>
      <c r="CO1150" s="728"/>
    </row>
    <row r="1151" spans="5:93">
      <c r="E1151" s="728">
        <v>41148</v>
      </c>
      <c r="F1151" s="727">
        <v>4.194</v>
      </c>
      <c r="H1151" s="728">
        <v>41148</v>
      </c>
      <c r="I1151" s="727">
        <v>4.4219999999999997</v>
      </c>
      <c r="K1151" s="728">
        <v>41150</v>
      </c>
      <c r="L1151" s="727">
        <v>4.9050000000000002</v>
      </c>
      <c r="O1151" s="728">
        <v>41089</v>
      </c>
      <c r="P1151" s="727">
        <v>2275.3000000000002</v>
      </c>
      <c r="R1151" s="728">
        <v>41102</v>
      </c>
      <c r="S1151" s="727">
        <v>12573.27</v>
      </c>
      <c r="AS1151" s="728">
        <v>41158</v>
      </c>
      <c r="AT1151" s="727">
        <v>1700.33</v>
      </c>
      <c r="CB1151" s="728"/>
      <c r="CE1151" s="728"/>
      <c r="CH1151" s="728"/>
      <c r="CK1151" s="728"/>
      <c r="CO1151" s="728"/>
    </row>
    <row r="1152" spans="5:93">
      <c r="E1152" s="728">
        <v>41145</v>
      </c>
      <c r="F1152" s="727">
        <v>4.2089999999999996</v>
      </c>
      <c r="H1152" s="728">
        <v>41145</v>
      </c>
      <c r="I1152" s="727">
        <v>4.4450000000000003</v>
      </c>
      <c r="K1152" s="728">
        <v>41149</v>
      </c>
      <c r="L1152" s="727">
        <v>4.8650000000000002</v>
      </c>
      <c r="O1152" s="728">
        <v>41088</v>
      </c>
      <c r="P1152" s="727">
        <v>2238.1799999999998</v>
      </c>
      <c r="R1152" s="728">
        <v>41101</v>
      </c>
      <c r="S1152" s="727">
        <v>12604.53</v>
      </c>
      <c r="AS1152" s="728">
        <v>41157</v>
      </c>
      <c r="AT1152" s="727">
        <v>1692.93</v>
      </c>
      <c r="CB1152" s="728"/>
      <c r="CE1152" s="728"/>
      <c r="CH1152" s="728"/>
      <c r="CK1152" s="728"/>
      <c r="CO1152" s="728"/>
    </row>
    <row r="1153" spans="5:93">
      <c r="E1153" s="728">
        <v>41144</v>
      </c>
      <c r="F1153" s="727">
        <v>4.1849999999999996</v>
      </c>
      <c r="H1153" s="728">
        <v>41144</v>
      </c>
      <c r="I1153" s="727">
        <v>4.4349999999999996</v>
      </c>
      <c r="K1153" s="728">
        <v>41148</v>
      </c>
      <c r="L1153" s="727">
        <v>4.8680000000000003</v>
      </c>
      <c r="O1153" s="728">
        <v>41087</v>
      </c>
      <c r="P1153" s="727">
        <v>2276.19</v>
      </c>
      <c r="R1153" s="728">
        <v>41100</v>
      </c>
      <c r="S1153" s="727">
        <v>12653.12</v>
      </c>
      <c r="AS1153" s="728">
        <v>41156</v>
      </c>
      <c r="AT1153" s="727">
        <v>1695.88</v>
      </c>
      <c r="CB1153" s="728"/>
      <c r="CE1153" s="728"/>
      <c r="CH1153" s="728"/>
      <c r="CK1153" s="728"/>
      <c r="CO1153" s="728"/>
    </row>
    <row r="1154" spans="5:93">
      <c r="E1154" s="728">
        <v>41143</v>
      </c>
      <c r="F1154" s="727">
        <v>4.202</v>
      </c>
      <c r="H1154" s="728">
        <v>41143</v>
      </c>
      <c r="I1154" s="727">
        <v>4.4660000000000002</v>
      </c>
      <c r="K1154" s="728">
        <v>41145</v>
      </c>
      <c r="L1154" s="727">
        <v>4.8789999999999996</v>
      </c>
      <c r="O1154" s="728">
        <v>41086</v>
      </c>
      <c r="P1154" s="727">
        <v>2252.23</v>
      </c>
      <c r="R1154" s="728">
        <v>41099</v>
      </c>
      <c r="S1154" s="727">
        <v>12736.29</v>
      </c>
      <c r="AS1154" s="728">
        <v>41155</v>
      </c>
      <c r="AT1154" s="727">
        <v>1692.33</v>
      </c>
      <c r="CB1154" s="728"/>
      <c r="CE1154" s="728"/>
      <c r="CH1154" s="728"/>
      <c r="CK1154" s="728"/>
      <c r="CO1154" s="728"/>
    </row>
    <row r="1155" spans="5:93">
      <c r="E1155" s="728">
        <v>41142</v>
      </c>
      <c r="F1155" s="727">
        <v>4.1459999999999999</v>
      </c>
      <c r="H1155" s="728">
        <v>41142</v>
      </c>
      <c r="I1155" s="727">
        <v>4.4610000000000003</v>
      </c>
      <c r="K1155" s="728">
        <v>41144</v>
      </c>
      <c r="L1155" s="727">
        <v>4.88</v>
      </c>
      <c r="O1155" s="728">
        <v>41085</v>
      </c>
      <c r="P1155" s="727">
        <v>2208.35</v>
      </c>
      <c r="R1155" s="728">
        <v>41096</v>
      </c>
      <c r="S1155" s="727">
        <v>12772.47</v>
      </c>
      <c r="AS1155" s="728">
        <v>41152</v>
      </c>
      <c r="AT1155" s="727">
        <v>1691.85</v>
      </c>
      <c r="CB1155" s="728"/>
      <c r="CE1155" s="728"/>
      <c r="CH1155" s="728"/>
      <c r="CK1155" s="728"/>
      <c r="CO1155" s="728"/>
    </row>
    <row r="1156" spans="5:93">
      <c r="E1156" s="728">
        <v>41141</v>
      </c>
      <c r="F1156" s="727">
        <v>4.16</v>
      </c>
      <c r="H1156" s="728">
        <v>41141</v>
      </c>
      <c r="I1156" s="727">
        <v>4.4749999999999996</v>
      </c>
      <c r="K1156" s="728">
        <v>41143</v>
      </c>
      <c r="L1156" s="727">
        <v>4.9050000000000002</v>
      </c>
      <c r="O1156" s="728">
        <v>41082</v>
      </c>
      <c r="P1156" s="727">
        <v>2242.15</v>
      </c>
      <c r="R1156" s="728">
        <v>41095</v>
      </c>
      <c r="S1156" s="727">
        <v>12896.67</v>
      </c>
      <c r="AS1156" s="728">
        <v>41151</v>
      </c>
      <c r="AT1156" s="727">
        <v>1655.6</v>
      </c>
      <c r="CB1156" s="728"/>
      <c r="CE1156" s="728"/>
      <c r="CH1156" s="728"/>
      <c r="CK1156" s="728"/>
      <c r="CO1156" s="728"/>
    </row>
    <row r="1157" spans="5:93">
      <c r="E1157" s="728">
        <v>41138</v>
      </c>
      <c r="F1157" s="727">
        <v>4.1310000000000002</v>
      </c>
      <c r="H1157" s="728">
        <v>41138</v>
      </c>
      <c r="I1157" s="727">
        <v>4.5</v>
      </c>
      <c r="K1157" s="728">
        <v>41142</v>
      </c>
      <c r="L1157" s="727">
        <v>4.915</v>
      </c>
      <c r="O1157" s="728">
        <v>41081</v>
      </c>
      <c r="P1157" s="727">
        <v>2245.58</v>
      </c>
      <c r="R1157" s="728">
        <v>41093</v>
      </c>
      <c r="S1157" s="727">
        <v>12943.82</v>
      </c>
      <c r="AS1157" s="728">
        <v>41150</v>
      </c>
      <c r="AT1157" s="727">
        <v>1656.5</v>
      </c>
      <c r="CB1157" s="728"/>
      <c r="CE1157" s="728"/>
      <c r="CH1157" s="728"/>
      <c r="CK1157" s="728"/>
      <c r="CO1157" s="728"/>
    </row>
    <row r="1158" spans="5:93">
      <c r="E1158" s="728">
        <v>41137</v>
      </c>
      <c r="F1158" s="727">
        <v>4.16</v>
      </c>
      <c r="H1158" s="728">
        <v>41137</v>
      </c>
      <c r="I1158" s="727">
        <v>4.516</v>
      </c>
      <c r="K1158" s="728">
        <v>41141</v>
      </c>
      <c r="L1158" s="727">
        <v>4.9279999999999999</v>
      </c>
      <c r="O1158" s="728">
        <v>41080</v>
      </c>
      <c r="P1158" s="727">
        <v>2260.7600000000002</v>
      </c>
      <c r="R1158" s="728">
        <v>41092</v>
      </c>
      <c r="S1158" s="727">
        <v>12871.39</v>
      </c>
      <c r="AS1158" s="728">
        <v>41149</v>
      </c>
      <c r="AT1158" s="727">
        <v>1666.75</v>
      </c>
      <c r="CB1158" s="728"/>
      <c r="CE1158" s="728"/>
      <c r="CH1158" s="728"/>
      <c r="CK1158" s="728"/>
      <c r="CO1158" s="728"/>
    </row>
    <row r="1159" spans="5:93">
      <c r="E1159" s="728">
        <v>41136</v>
      </c>
      <c r="F1159" s="727">
        <v>4.1420000000000003</v>
      </c>
      <c r="H1159" s="728">
        <v>41136</v>
      </c>
      <c r="I1159" s="727">
        <v>4.5389999999999997</v>
      </c>
      <c r="K1159" s="728">
        <v>41138</v>
      </c>
      <c r="L1159" s="727">
        <v>4.9420000000000002</v>
      </c>
      <c r="O1159" s="728">
        <v>41079</v>
      </c>
      <c r="P1159" s="727">
        <v>2270.94</v>
      </c>
      <c r="R1159" s="728">
        <v>41089</v>
      </c>
      <c r="S1159" s="727">
        <v>12880.09</v>
      </c>
      <c r="AS1159" s="728">
        <v>41148</v>
      </c>
      <c r="AT1159" s="727">
        <v>1663.97</v>
      </c>
      <c r="CB1159" s="728"/>
      <c r="CE1159" s="728"/>
      <c r="CH1159" s="728"/>
      <c r="CK1159" s="728"/>
      <c r="CO1159" s="728"/>
    </row>
    <row r="1160" spans="5:93">
      <c r="E1160" s="728">
        <v>41135</v>
      </c>
      <c r="F1160" s="727">
        <v>4.1130000000000004</v>
      </c>
      <c r="H1160" s="728">
        <v>41135</v>
      </c>
      <c r="I1160" s="727">
        <v>4.5380000000000003</v>
      </c>
      <c r="K1160" s="728">
        <v>41137</v>
      </c>
      <c r="L1160" s="727">
        <v>4.9559999999999995</v>
      </c>
      <c r="O1160" s="728">
        <v>41078</v>
      </c>
      <c r="P1160" s="727">
        <v>2228.36</v>
      </c>
      <c r="R1160" s="728">
        <v>41088</v>
      </c>
      <c r="S1160" s="727">
        <v>12602.26</v>
      </c>
      <c r="AS1160" s="728">
        <v>41145</v>
      </c>
      <c r="AT1160" s="727">
        <v>1670.5</v>
      </c>
      <c r="CB1160" s="728"/>
      <c r="CE1160" s="728"/>
      <c r="CH1160" s="728"/>
      <c r="CK1160" s="728"/>
      <c r="CO1160" s="728"/>
    </row>
    <row r="1161" spans="5:93">
      <c r="E1161" s="728">
        <v>41134</v>
      </c>
      <c r="F1161" s="727">
        <v>4.1360000000000001</v>
      </c>
      <c r="H1161" s="728">
        <v>41134</v>
      </c>
      <c r="I1161" s="727">
        <v>4.5430000000000001</v>
      </c>
      <c r="K1161" s="728">
        <v>41136</v>
      </c>
      <c r="L1161" s="727">
        <v>4.9790000000000001</v>
      </c>
      <c r="O1161" s="728">
        <v>41075</v>
      </c>
      <c r="P1161" s="727">
        <v>2233.38</v>
      </c>
      <c r="R1161" s="728">
        <v>41087</v>
      </c>
      <c r="S1161" s="727">
        <v>12627.01</v>
      </c>
      <c r="AS1161" s="728">
        <v>41144</v>
      </c>
      <c r="AT1161" s="727">
        <v>1670.53</v>
      </c>
      <c r="CB1161" s="728"/>
      <c r="CE1161" s="728"/>
      <c r="CH1161" s="728"/>
      <c r="CK1161" s="728"/>
      <c r="CO1161" s="728"/>
    </row>
    <row r="1162" spans="5:93">
      <c r="E1162" s="728">
        <v>41131</v>
      </c>
      <c r="F1162" s="727">
        <v>4.0570000000000004</v>
      </c>
      <c r="H1162" s="728">
        <v>41131</v>
      </c>
      <c r="I1162" s="727">
        <v>4.5570000000000004</v>
      </c>
      <c r="K1162" s="728">
        <v>41135</v>
      </c>
      <c r="L1162" s="727">
        <v>4.9740000000000002</v>
      </c>
      <c r="O1162" s="728">
        <v>41074</v>
      </c>
      <c r="P1162" s="727">
        <v>2207.85</v>
      </c>
      <c r="R1162" s="728">
        <v>41086</v>
      </c>
      <c r="S1162" s="727">
        <v>12534.67</v>
      </c>
      <c r="AS1162" s="728">
        <v>41143</v>
      </c>
      <c r="AT1162" s="727">
        <v>1654.5</v>
      </c>
      <c r="CB1162" s="728"/>
      <c r="CE1162" s="728"/>
      <c r="CH1162" s="728"/>
      <c r="CK1162" s="728"/>
      <c r="CO1162" s="728"/>
    </row>
    <row r="1163" spans="5:93">
      <c r="E1163" s="728">
        <v>41130</v>
      </c>
      <c r="F1163" s="727">
        <v>4.0720000000000001</v>
      </c>
      <c r="H1163" s="728">
        <v>41130</v>
      </c>
      <c r="I1163" s="727">
        <v>4.5030000000000001</v>
      </c>
      <c r="K1163" s="728">
        <v>41134</v>
      </c>
      <c r="L1163" s="727">
        <v>4.9809999999999999</v>
      </c>
      <c r="O1163" s="728">
        <v>41073</v>
      </c>
      <c r="P1163" s="727">
        <v>2209.11</v>
      </c>
      <c r="R1163" s="728">
        <v>41085</v>
      </c>
      <c r="S1163" s="727">
        <v>12502.66</v>
      </c>
      <c r="AS1163" s="728">
        <v>41142</v>
      </c>
      <c r="AT1163" s="727">
        <v>1637.8</v>
      </c>
      <c r="CB1163" s="728"/>
      <c r="CE1163" s="728"/>
      <c r="CH1163" s="728"/>
      <c r="CK1163" s="728"/>
      <c r="CO1163" s="728"/>
    </row>
    <row r="1164" spans="5:93">
      <c r="E1164" s="728">
        <v>41129</v>
      </c>
      <c r="F1164" s="727">
        <v>4.0540000000000003</v>
      </c>
      <c r="H1164" s="728">
        <v>41129</v>
      </c>
      <c r="I1164" s="727">
        <v>4.41</v>
      </c>
      <c r="K1164" s="728">
        <v>41131</v>
      </c>
      <c r="L1164" s="727">
        <v>4.9930000000000003</v>
      </c>
      <c r="O1164" s="728">
        <v>41072</v>
      </c>
      <c r="P1164" s="727">
        <v>2213.31</v>
      </c>
      <c r="R1164" s="728">
        <v>41082</v>
      </c>
      <c r="S1164" s="727">
        <v>12640.78</v>
      </c>
      <c r="AS1164" s="728">
        <v>41141</v>
      </c>
      <c r="AT1164" s="727">
        <v>1620.5</v>
      </c>
      <c r="CB1164" s="728"/>
      <c r="CE1164" s="728"/>
      <c r="CH1164" s="728"/>
      <c r="CK1164" s="728"/>
      <c r="CO1164" s="728"/>
    </row>
    <row r="1165" spans="5:93">
      <c r="E1165" s="728">
        <v>41128</v>
      </c>
      <c r="F1165" s="727">
        <v>4.008</v>
      </c>
      <c r="H1165" s="728">
        <v>41128</v>
      </c>
      <c r="I1165" s="727">
        <v>4.4740000000000002</v>
      </c>
      <c r="K1165" s="728">
        <v>41130</v>
      </c>
      <c r="L1165" s="727">
        <v>4.9390000000000001</v>
      </c>
      <c r="O1165" s="728">
        <v>41071</v>
      </c>
      <c r="P1165" s="727">
        <v>2164.6999999999998</v>
      </c>
      <c r="R1165" s="728">
        <v>41081</v>
      </c>
      <c r="S1165" s="727">
        <v>12573.57</v>
      </c>
      <c r="AS1165" s="728">
        <v>41138</v>
      </c>
      <c r="AT1165" s="727">
        <v>1616.4</v>
      </c>
      <c r="CB1165" s="728"/>
      <c r="CE1165" s="728"/>
      <c r="CH1165" s="728"/>
      <c r="CK1165" s="728"/>
      <c r="CO1165" s="728"/>
    </row>
    <row r="1166" spans="5:93">
      <c r="E1166" s="728">
        <v>41127</v>
      </c>
      <c r="F1166" s="727">
        <v>4.0739999999999998</v>
      </c>
      <c r="H1166" s="728">
        <v>41127</v>
      </c>
      <c r="I1166" s="727">
        <v>4.2910000000000004</v>
      </c>
      <c r="K1166" s="728">
        <v>41129</v>
      </c>
      <c r="L1166" s="727">
        <v>4.8629999999999995</v>
      </c>
      <c r="O1166" s="728">
        <v>41068</v>
      </c>
      <c r="P1166" s="727">
        <v>2153.86</v>
      </c>
      <c r="R1166" s="728">
        <v>41080</v>
      </c>
      <c r="S1166" s="727">
        <v>12824.39</v>
      </c>
      <c r="AS1166" s="728">
        <v>41137</v>
      </c>
      <c r="AT1166" s="727">
        <v>1615.13</v>
      </c>
      <c r="CB1166" s="728"/>
      <c r="CE1166" s="728"/>
      <c r="CH1166" s="728"/>
      <c r="CK1166" s="728"/>
      <c r="CO1166" s="728"/>
    </row>
    <row r="1167" spans="5:93">
      <c r="E1167" s="728">
        <v>41124</v>
      </c>
      <c r="F1167" s="727">
        <v>4.0830000000000002</v>
      </c>
      <c r="H1167" s="728">
        <v>41124</v>
      </c>
      <c r="I1167" s="727">
        <v>4.2859999999999996</v>
      </c>
      <c r="K1167" s="728">
        <v>41128</v>
      </c>
      <c r="L1167" s="727">
        <v>4.8620000000000001</v>
      </c>
      <c r="O1167" s="728">
        <v>41066</v>
      </c>
      <c r="P1167" s="727">
        <v>2110.91</v>
      </c>
      <c r="R1167" s="728">
        <v>41079</v>
      </c>
      <c r="S1167" s="727">
        <v>12837.33</v>
      </c>
      <c r="AS1167" s="728">
        <v>41136</v>
      </c>
      <c r="AT1167" s="727">
        <v>1603.1</v>
      </c>
      <c r="CB1167" s="728"/>
      <c r="CE1167" s="728"/>
      <c r="CH1167" s="728"/>
      <c r="CK1167" s="728"/>
      <c r="CO1167" s="728"/>
    </row>
    <row r="1168" spans="5:93">
      <c r="E1168" s="728">
        <v>41123</v>
      </c>
      <c r="F1168" s="727">
        <v>4.1370000000000005</v>
      </c>
      <c r="H1168" s="728">
        <v>41123</v>
      </c>
      <c r="I1168" s="727">
        <v>4.3609999999999998</v>
      </c>
      <c r="K1168" s="728">
        <v>41127</v>
      </c>
      <c r="L1168" s="727">
        <v>4.7229999999999999</v>
      </c>
      <c r="O1168" s="728">
        <v>41065</v>
      </c>
      <c r="P1168" s="727">
        <v>2039.72</v>
      </c>
      <c r="R1168" s="728">
        <v>41078</v>
      </c>
      <c r="S1168" s="727">
        <v>12741.82</v>
      </c>
      <c r="AS1168" s="728">
        <v>41135</v>
      </c>
      <c r="AT1168" s="727">
        <v>1599.05</v>
      </c>
      <c r="CB1168" s="728"/>
      <c r="CE1168" s="728"/>
      <c r="CH1168" s="728"/>
      <c r="CK1168" s="728"/>
      <c r="CO1168" s="728"/>
    </row>
    <row r="1169" spans="5:93">
      <c r="E1169" s="728">
        <v>41122</v>
      </c>
      <c r="F1169" s="727">
        <v>4.1280000000000001</v>
      </c>
      <c r="H1169" s="728">
        <v>41122</v>
      </c>
      <c r="I1169" s="727">
        <v>4.3860000000000001</v>
      </c>
      <c r="K1169" s="728">
        <v>41124</v>
      </c>
      <c r="L1169" s="727">
        <v>4.726</v>
      </c>
      <c r="O1169" s="728">
        <v>41064</v>
      </c>
      <c r="P1169" s="727">
        <v>2077.7600000000002</v>
      </c>
      <c r="R1169" s="728">
        <v>41075</v>
      </c>
      <c r="S1169" s="727">
        <v>12767.17</v>
      </c>
      <c r="AS1169" s="728">
        <v>41134</v>
      </c>
      <c r="AT1169" s="727">
        <v>1609.75</v>
      </c>
      <c r="CB1169" s="728"/>
      <c r="CE1169" s="728"/>
      <c r="CH1169" s="728"/>
      <c r="CK1169" s="728"/>
      <c r="CO1169" s="728"/>
    </row>
    <row r="1170" spans="5:93">
      <c r="E1170" s="728">
        <v>41121</v>
      </c>
      <c r="F1170" s="727">
        <v>4.202</v>
      </c>
      <c r="H1170" s="728">
        <v>41121</v>
      </c>
      <c r="I1170" s="727">
        <v>4.4180000000000001</v>
      </c>
      <c r="K1170" s="728">
        <v>41123</v>
      </c>
      <c r="L1170" s="727">
        <v>4.8239999999999998</v>
      </c>
      <c r="O1170" s="728">
        <v>41061</v>
      </c>
      <c r="P1170" s="727">
        <v>2071.54</v>
      </c>
      <c r="R1170" s="728">
        <v>41074</v>
      </c>
      <c r="S1170" s="727">
        <v>12651.91</v>
      </c>
      <c r="AS1170" s="728">
        <v>41131</v>
      </c>
      <c r="AT1170" s="727">
        <v>1620.15</v>
      </c>
      <c r="CB1170" s="728"/>
      <c r="CE1170" s="728"/>
      <c r="CH1170" s="728"/>
      <c r="CK1170" s="728"/>
      <c r="CO1170" s="728"/>
    </row>
    <row r="1171" spans="5:93">
      <c r="E1171" s="728">
        <v>41120</v>
      </c>
      <c r="F1171" s="727">
        <v>4.2279999999999998</v>
      </c>
      <c r="H1171" s="728">
        <v>41120</v>
      </c>
      <c r="I1171" s="727">
        <v>4.4749999999999996</v>
      </c>
      <c r="K1171" s="728">
        <v>41122</v>
      </c>
      <c r="L1171" s="727">
        <v>4.8390000000000004</v>
      </c>
      <c r="O1171" s="728">
        <v>41060</v>
      </c>
      <c r="P1171" s="727">
        <v>2096.35</v>
      </c>
      <c r="R1171" s="728">
        <v>41073</v>
      </c>
      <c r="S1171" s="727">
        <v>12496.38</v>
      </c>
      <c r="AS1171" s="728">
        <v>41130</v>
      </c>
      <c r="AT1171" s="727">
        <v>1617.18</v>
      </c>
      <c r="CB1171" s="728"/>
      <c r="CE1171" s="728"/>
      <c r="CH1171" s="728"/>
      <c r="CK1171" s="728"/>
      <c r="CO1171" s="728"/>
    </row>
    <row r="1172" spans="5:93">
      <c r="E1172" s="728">
        <v>41117</v>
      </c>
      <c r="F1172" s="727">
        <v>4.2640000000000002</v>
      </c>
      <c r="H1172" s="728">
        <v>41117</v>
      </c>
      <c r="I1172" s="727">
        <v>4.4850000000000003</v>
      </c>
      <c r="K1172" s="728">
        <v>41121</v>
      </c>
      <c r="L1172" s="727">
        <v>4.8680000000000003</v>
      </c>
      <c r="O1172" s="728">
        <v>41059</v>
      </c>
      <c r="P1172" s="727">
        <v>2072.09</v>
      </c>
      <c r="R1172" s="728">
        <v>41072</v>
      </c>
      <c r="S1172" s="727">
        <v>12573.8</v>
      </c>
      <c r="AS1172" s="728">
        <v>41129</v>
      </c>
      <c r="AT1172" s="727">
        <v>1612.55</v>
      </c>
      <c r="CB1172" s="728"/>
      <c r="CE1172" s="728"/>
      <c r="CH1172" s="728"/>
      <c r="CK1172" s="728"/>
      <c r="CO1172" s="728"/>
    </row>
    <row r="1173" spans="5:93">
      <c r="E1173" s="728">
        <v>41116</v>
      </c>
      <c r="F1173" s="727">
        <v>4.2839999999999998</v>
      </c>
      <c r="H1173" s="728">
        <v>41116</v>
      </c>
      <c r="I1173" s="727">
        <v>4.4710000000000001</v>
      </c>
      <c r="K1173" s="728">
        <v>41120</v>
      </c>
      <c r="L1173" s="727">
        <v>4.9039999999999999</v>
      </c>
      <c r="O1173" s="728">
        <v>41058</v>
      </c>
      <c r="P1173" s="727">
        <v>2090.7399999999998</v>
      </c>
      <c r="R1173" s="728">
        <v>41071</v>
      </c>
      <c r="S1173" s="727">
        <v>12411.23</v>
      </c>
      <c r="AS1173" s="728">
        <v>41128</v>
      </c>
      <c r="AT1173" s="727">
        <v>1612.35</v>
      </c>
      <c r="CB1173" s="728"/>
      <c r="CE1173" s="728"/>
      <c r="CH1173" s="728"/>
      <c r="CK1173" s="728"/>
      <c r="CO1173" s="728"/>
    </row>
    <row r="1174" spans="5:93">
      <c r="E1174" s="728">
        <v>41115</v>
      </c>
      <c r="F1174" s="727">
        <v>4.3339999999999996</v>
      </c>
      <c r="H1174" s="728">
        <v>41115</v>
      </c>
      <c r="I1174" s="727">
        <v>4.5330000000000004</v>
      </c>
      <c r="K1174" s="728">
        <v>41117</v>
      </c>
      <c r="L1174" s="727">
        <v>4.9160000000000004</v>
      </c>
      <c r="O1174" s="728">
        <v>41057</v>
      </c>
      <c r="P1174" s="727">
        <v>2055.69</v>
      </c>
      <c r="R1174" s="728">
        <v>41068</v>
      </c>
      <c r="S1174" s="727">
        <v>12554.2</v>
      </c>
      <c r="AS1174" s="728">
        <v>41127</v>
      </c>
      <c r="AT1174" s="727">
        <v>1610.68</v>
      </c>
      <c r="CB1174" s="728"/>
      <c r="CE1174" s="728"/>
      <c r="CH1174" s="728"/>
      <c r="CK1174" s="728"/>
      <c r="CO1174" s="728"/>
    </row>
    <row r="1175" spans="5:93">
      <c r="E1175" s="728">
        <v>41114</v>
      </c>
      <c r="F1175" s="727">
        <v>4.367</v>
      </c>
      <c r="H1175" s="728">
        <v>41114</v>
      </c>
      <c r="I1175" s="727">
        <v>4.609</v>
      </c>
      <c r="K1175" s="728">
        <v>41116</v>
      </c>
      <c r="L1175" s="727">
        <v>4.9050000000000002</v>
      </c>
      <c r="O1175" s="728">
        <v>41054</v>
      </c>
      <c r="P1175" s="727">
        <v>2037.18</v>
      </c>
      <c r="R1175" s="728">
        <v>41067</v>
      </c>
      <c r="S1175" s="727">
        <v>12460.96</v>
      </c>
      <c r="AS1175" s="728">
        <v>41124</v>
      </c>
      <c r="AT1175" s="727">
        <v>1603.55</v>
      </c>
      <c r="CB1175" s="728"/>
      <c r="CE1175" s="728"/>
      <c r="CH1175" s="728"/>
      <c r="CK1175" s="728"/>
      <c r="CO1175" s="728"/>
    </row>
    <row r="1176" spans="5:93">
      <c r="E1176" s="728">
        <v>41113</v>
      </c>
      <c r="F1176" s="727">
        <v>4.359</v>
      </c>
      <c r="H1176" s="728">
        <v>41113</v>
      </c>
      <c r="I1176" s="727">
        <v>4.5030000000000001</v>
      </c>
      <c r="K1176" s="728">
        <v>41115</v>
      </c>
      <c r="L1176" s="727">
        <v>4.9729999999999999</v>
      </c>
      <c r="O1176" s="728">
        <v>41053</v>
      </c>
      <c r="P1176" s="727">
        <v>2035.8</v>
      </c>
      <c r="R1176" s="728">
        <v>41066</v>
      </c>
      <c r="S1176" s="727">
        <v>12414.79</v>
      </c>
      <c r="AS1176" s="728">
        <v>41123</v>
      </c>
      <c r="AT1176" s="727">
        <v>1588.05</v>
      </c>
      <c r="CB1176" s="728"/>
      <c r="CE1176" s="728"/>
      <c r="CH1176" s="728"/>
      <c r="CK1176" s="728"/>
      <c r="CO1176" s="728"/>
    </row>
    <row r="1177" spans="5:93">
      <c r="E1177" s="728">
        <v>41110</v>
      </c>
      <c r="F1177" s="727">
        <v>4.343</v>
      </c>
      <c r="H1177" s="728">
        <v>41110</v>
      </c>
      <c r="I1177" s="727">
        <v>4.4640000000000004</v>
      </c>
      <c r="K1177" s="728">
        <v>41114</v>
      </c>
      <c r="L1177" s="727">
        <v>5.0259999999999998</v>
      </c>
      <c r="O1177" s="728">
        <v>41052</v>
      </c>
      <c r="P1177" s="727">
        <v>2038.14</v>
      </c>
      <c r="R1177" s="728">
        <v>41065</v>
      </c>
      <c r="S1177" s="727">
        <v>12127.95</v>
      </c>
      <c r="AS1177" s="728">
        <v>41122</v>
      </c>
      <c r="AT1177" s="727">
        <v>1599.58</v>
      </c>
      <c r="CB1177" s="728"/>
      <c r="CE1177" s="728"/>
      <c r="CH1177" s="728"/>
      <c r="CK1177" s="728"/>
      <c r="CO1177" s="728"/>
    </row>
    <row r="1178" spans="5:93">
      <c r="E1178" s="728">
        <v>41109</v>
      </c>
      <c r="F1178" s="727">
        <v>4.391</v>
      </c>
      <c r="H1178" s="728">
        <v>41109</v>
      </c>
      <c r="I1178" s="727">
        <v>4.4009999999999998</v>
      </c>
      <c r="K1178" s="728">
        <v>41113</v>
      </c>
      <c r="L1178" s="727">
        <v>4.9740000000000002</v>
      </c>
      <c r="O1178" s="728">
        <v>41051</v>
      </c>
      <c r="P1178" s="727">
        <v>2099.75</v>
      </c>
      <c r="R1178" s="728">
        <v>41064</v>
      </c>
      <c r="S1178" s="727">
        <v>12101.46</v>
      </c>
      <c r="AS1178" s="728">
        <v>41121</v>
      </c>
      <c r="AT1178" s="727">
        <v>1614.58</v>
      </c>
      <c r="CB1178" s="728"/>
      <c r="CE1178" s="728"/>
      <c r="CH1178" s="728"/>
      <c r="CK1178" s="728"/>
      <c r="CO1178" s="728"/>
    </row>
    <row r="1179" spans="5:93">
      <c r="E1179" s="728">
        <v>41108</v>
      </c>
      <c r="F1179" s="727">
        <v>4.4619999999999997</v>
      </c>
      <c r="H1179" s="728">
        <v>41108</v>
      </c>
      <c r="I1179" s="727">
        <v>4.4779999999999998</v>
      </c>
      <c r="K1179" s="728">
        <v>41110</v>
      </c>
      <c r="L1179" s="727">
        <v>4.9240000000000004</v>
      </c>
      <c r="O1179" s="728">
        <v>41050</v>
      </c>
      <c r="P1179" s="727">
        <v>2096.35</v>
      </c>
      <c r="R1179" s="728">
        <v>41061</v>
      </c>
      <c r="S1179" s="727">
        <v>12118.57</v>
      </c>
      <c r="AS1179" s="728">
        <v>41120</v>
      </c>
      <c r="AT1179" s="727">
        <v>1621.96</v>
      </c>
      <c r="CB1179" s="728"/>
      <c r="CE1179" s="728"/>
      <c r="CH1179" s="728"/>
      <c r="CK1179" s="728"/>
      <c r="CO1179" s="728"/>
    </row>
    <row r="1180" spans="5:93">
      <c r="E1180" s="728">
        <v>41107</v>
      </c>
      <c r="F1180" s="727">
        <v>4.5570000000000004</v>
      </c>
      <c r="H1180" s="728">
        <v>41107</v>
      </c>
      <c r="I1180" s="727">
        <v>4.6100000000000003</v>
      </c>
      <c r="K1180" s="728">
        <v>41109</v>
      </c>
      <c r="L1180" s="727">
        <v>4.867</v>
      </c>
      <c r="O1180" s="728">
        <v>41047</v>
      </c>
      <c r="P1180" s="727">
        <v>2060.9899999999998</v>
      </c>
      <c r="R1180" s="728">
        <v>41060</v>
      </c>
      <c r="S1180" s="727">
        <v>12393.45</v>
      </c>
      <c r="AS1180" s="728">
        <v>41117</v>
      </c>
      <c r="AT1180" s="727">
        <v>1623.2</v>
      </c>
      <c r="CB1180" s="728"/>
      <c r="CE1180" s="728"/>
      <c r="CH1180" s="728"/>
      <c r="CK1180" s="728"/>
      <c r="CO1180" s="728"/>
    </row>
    <row r="1181" spans="5:93">
      <c r="E1181" s="728">
        <v>41106</v>
      </c>
      <c r="F1181" s="727">
        <v>4.5369999999999999</v>
      </c>
      <c r="H1181" s="728">
        <v>41106</v>
      </c>
      <c r="I1181" s="727">
        <v>4.5739999999999998</v>
      </c>
      <c r="K1181" s="728">
        <v>41108</v>
      </c>
      <c r="L1181" s="727">
        <v>4.8570000000000002</v>
      </c>
      <c r="O1181" s="728">
        <v>41046</v>
      </c>
      <c r="P1181" s="727">
        <v>2057.12</v>
      </c>
      <c r="R1181" s="728">
        <v>41059</v>
      </c>
      <c r="S1181" s="727">
        <v>12419.86</v>
      </c>
      <c r="AS1181" s="728">
        <v>41116</v>
      </c>
      <c r="AT1181" s="727">
        <v>1615.85</v>
      </c>
      <c r="CB1181" s="728"/>
      <c r="CE1181" s="728"/>
      <c r="CH1181" s="728"/>
      <c r="CK1181" s="728"/>
      <c r="CO1181" s="728"/>
    </row>
    <row r="1182" spans="5:93">
      <c r="E1182" s="728">
        <v>41103</v>
      </c>
      <c r="F1182" s="727">
        <v>4.5620000000000003</v>
      </c>
      <c r="H1182" s="728">
        <v>41103</v>
      </c>
      <c r="I1182" s="727">
        <v>4.585</v>
      </c>
      <c r="K1182" s="728">
        <v>41107</v>
      </c>
      <c r="L1182" s="727">
        <v>4.9130000000000003</v>
      </c>
      <c r="O1182" s="728">
        <v>41045</v>
      </c>
      <c r="P1182" s="727">
        <v>2119.73</v>
      </c>
      <c r="R1182" s="728">
        <v>41058</v>
      </c>
      <c r="S1182" s="727">
        <v>12580.69</v>
      </c>
      <c r="AS1182" s="728">
        <v>41115</v>
      </c>
      <c r="AT1182" s="727">
        <v>1603.85</v>
      </c>
      <c r="CB1182" s="728"/>
      <c r="CE1182" s="728"/>
      <c r="CH1182" s="728"/>
      <c r="CK1182" s="728"/>
      <c r="CO1182" s="728"/>
    </row>
    <row r="1183" spans="5:93">
      <c r="E1183" s="728">
        <v>41102</v>
      </c>
      <c r="F1183" s="727">
        <v>4.5789999999999997</v>
      </c>
      <c r="H1183" s="728">
        <v>41102</v>
      </c>
      <c r="I1183" s="727">
        <v>4.6470000000000002</v>
      </c>
      <c r="K1183" s="728">
        <v>41106</v>
      </c>
      <c r="L1183" s="727">
        <v>4.8870000000000005</v>
      </c>
      <c r="O1183" s="728">
        <v>41044</v>
      </c>
      <c r="P1183" s="727">
        <v>2111.15</v>
      </c>
      <c r="R1183" s="728">
        <v>41054</v>
      </c>
      <c r="S1183" s="727">
        <v>12454.83</v>
      </c>
      <c r="AS1183" s="728">
        <v>41114</v>
      </c>
      <c r="AT1183" s="727">
        <v>1581.18</v>
      </c>
      <c r="CB1183" s="728"/>
      <c r="CE1183" s="728"/>
      <c r="CH1183" s="728"/>
      <c r="CK1183" s="728"/>
      <c r="CO1183" s="728"/>
    </row>
    <row r="1184" spans="5:93">
      <c r="E1184" s="728">
        <v>41101</v>
      </c>
      <c r="F1184" s="727">
        <v>4.5979999999999999</v>
      </c>
      <c r="H1184" s="728">
        <v>41101</v>
      </c>
      <c r="I1184" s="727">
        <v>4.7370000000000001</v>
      </c>
      <c r="K1184" s="728">
        <v>41103</v>
      </c>
      <c r="L1184" s="727">
        <v>4.9109999999999996</v>
      </c>
      <c r="O1184" s="728">
        <v>41043</v>
      </c>
      <c r="P1184" s="727">
        <v>2137.12</v>
      </c>
      <c r="R1184" s="728">
        <v>41053</v>
      </c>
      <c r="S1184" s="727">
        <v>12529.75</v>
      </c>
      <c r="AS1184" s="728">
        <v>41113</v>
      </c>
      <c r="AT1184" s="727">
        <v>1576.75</v>
      </c>
      <c r="CB1184" s="728"/>
      <c r="CE1184" s="728"/>
      <c r="CH1184" s="728"/>
      <c r="CK1184" s="728"/>
      <c r="CO1184" s="728"/>
    </row>
    <row r="1185" spans="5:93">
      <c r="E1185" s="728">
        <v>41100</v>
      </c>
      <c r="F1185" s="727">
        <v>4.6040000000000001</v>
      </c>
      <c r="H1185" s="728">
        <v>41100</v>
      </c>
      <c r="I1185" s="727">
        <v>4.7359999999999998</v>
      </c>
      <c r="K1185" s="728">
        <v>41102</v>
      </c>
      <c r="L1185" s="727">
        <v>4.97</v>
      </c>
      <c r="O1185" s="728">
        <v>41040</v>
      </c>
      <c r="P1185" s="727">
        <v>2178.77</v>
      </c>
      <c r="R1185" s="728">
        <v>41052</v>
      </c>
      <c r="S1185" s="727">
        <v>12496.15</v>
      </c>
      <c r="AS1185" s="728">
        <v>41110</v>
      </c>
      <c r="AT1185" s="727">
        <v>1584.53</v>
      </c>
      <c r="CB1185" s="728"/>
      <c r="CE1185" s="728"/>
      <c r="CH1185" s="728"/>
      <c r="CK1185" s="728"/>
      <c r="CO1185" s="728"/>
    </row>
    <row r="1186" spans="5:93">
      <c r="E1186" s="728">
        <v>41099</v>
      </c>
      <c r="F1186" s="727">
        <v>4.5999999999999996</v>
      </c>
      <c r="H1186" s="728">
        <v>41099</v>
      </c>
      <c r="I1186" s="727">
        <v>4.7430000000000003</v>
      </c>
      <c r="K1186" s="728">
        <v>41101</v>
      </c>
      <c r="L1186" s="727">
        <v>5.1109999999999998</v>
      </c>
      <c r="O1186" s="728">
        <v>41039</v>
      </c>
      <c r="P1186" s="727">
        <v>2187.54</v>
      </c>
      <c r="R1186" s="728">
        <v>41051</v>
      </c>
      <c r="S1186" s="727">
        <v>12502.81</v>
      </c>
      <c r="AS1186" s="728">
        <v>41109</v>
      </c>
      <c r="AT1186" s="727">
        <v>1581.54</v>
      </c>
      <c r="CB1186" s="728"/>
      <c r="CE1186" s="728"/>
      <c r="CH1186" s="728"/>
      <c r="CK1186" s="728"/>
      <c r="CO1186" s="728"/>
    </row>
    <row r="1187" spans="5:93">
      <c r="E1187" s="728">
        <v>41096</v>
      </c>
      <c r="F1187" s="727">
        <v>4.609</v>
      </c>
      <c r="H1187" s="728">
        <v>41096</v>
      </c>
      <c r="I1187" s="727">
        <v>4.7610000000000001</v>
      </c>
      <c r="K1187" s="728">
        <v>41100</v>
      </c>
      <c r="L1187" s="727">
        <v>5.1210000000000004</v>
      </c>
      <c r="O1187" s="728">
        <v>41038</v>
      </c>
      <c r="P1187" s="727">
        <v>2168.4899999999998</v>
      </c>
      <c r="R1187" s="728">
        <v>41050</v>
      </c>
      <c r="S1187" s="727">
        <v>12504.48</v>
      </c>
      <c r="AS1187" s="728">
        <v>41108</v>
      </c>
      <c r="AT1187" s="727">
        <v>1573.45</v>
      </c>
      <c r="CB1187" s="728"/>
      <c r="CE1187" s="728"/>
      <c r="CH1187" s="728"/>
      <c r="CK1187" s="728"/>
      <c r="CO1187" s="728"/>
    </row>
    <row r="1188" spans="5:93">
      <c r="E1188" s="728">
        <v>41095</v>
      </c>
      <c r="F1188" s="727">
        <v>4.6230000000000002</v>
      </c>
      <c r="H1188" s="728">
        <v>41095</v>
      </c>
      <c r="I1188" s="727">
        <v>4.7549999999999999</v>
      </c>
      <c r="K1188" s="728">
        <v>41099</v>
      </c>
      <c r="L1188" s="727">
        <v>5.1379999999999999</v>
      </c>
      <c r="O1188" s="728">
        <v>41037</v>
      </c>
      <c r="P1188" s="727">
        <v>2168.35</v>
      </c>
      <c r="R1188" s="728">
        <v>41047</v>
      </c>
      <c r="S1188" s="727">
        <v>12369.38</v>
      </c>
      <c r="AS1188" s="728">
        <v>41107</v>
      </c>
      <c r="AT1188" s="727">
        <v>1583.41</v>
      </c>
      <c r="CB1188" s="728"/>
      <c r="CE1188" s="728"/>
      <c r="CH1188" s="728"/>
      <c r="CK1188" s="728"/>
      <c r="CO1188" s="728"/>
    </row>
    <row r="1189" spans="5:93">
      <c r="E1189" s="728">
        <v>41094</v>
      </c>
      <c r="F1189" s="727">
        <v>4.5910000000000002</v>
      </c>
      <c r="H1189" s="728">
        <v>41094</v>
      </c>
      <c r="I1189" s="727">
        <v>4.7210000000000001</v>
      </c>
      <c r="K1189" s="728">
        <v>41096</v>
      </c>
      <c r="L1189" s="727">
        <v>5.1580000000000004</v>
      </c>
      <c r="O1189" s="728">
        <v>41036</v>
      </c>
      <c r="P1189" s="727">
        <v>2217.4</v>
      </c>
      <c r="R1189" s="728">
        <v>41046</v>
      </c>
      <c r="S1189" s="727">
        <v>12442.49</v>
      </c>
      <c r="AS1189" s="728">
        <v>41106</v>
      </c>
      <c r="AT1189" s="727">
        <v>1589.4</v>
      </c>
      <c r="CB1189" s="728"/>
      <c r="CE1189" s="728"/>
      <c r="CH1189" s="728"/>
      <c r="CK1189" s="728"/>
      <c r="CO1189" s="728"/>
    </row>
    <row r="1190" spans="5:93">
      <c r="E1190" s="728">
        <v>41093</v>
      </c>
      <c r="F1190" s="727">
        <v>4.593</v>
      </c>
      <c r="H1190" s="728">
        <v>41093</v>
      </c>
      <c r="I1190" s="727">
        <v>4.7030000000000003</v>
      </c>
      <c r="K1190" s="728">
        <v>41095</v>
      </c>
      <c r="L1190" s="727">
        <v>5.1449999999999996</v>
      </c>
      <c r="O1190" s="728">
        <v>41033</v>
      </c>
      <c r="P1190" s="727">
        <v>2210.08</v>
      </c>
      <c r="R1190" s="728">
        <v>41045</v>
      </c>
      <c r="S1190" s="727">
        <v>12598.55</v>
      </c>
      <c r="AS1190" s="728">
        <v>41103</v>
      </c>
      <c r="AT1190" s="727">
        <v>1589.6</v>
      </c>
      <c r="CB1190" s="728"/>
      <c r="CE1190" s="728"/>
      <c r="CH1190" s="728"/>
      <c r="CK1190" s="728"/>
      <c r="CO1190" s="728"/>
    </row>
    <row r="1191" spans="5:93">
      <c r="E1191" s="728">
        <v>41092</v>
      </c>
      <c r="F1191" s="727">
        <v>4.6100000000000003</v>
      </c>
      <c r="H1191" s="728">
        <v>41092</v>
      </c>
      <c r="I1191" s="727">
        <v>4.7210000000000001</v>
      </c>
      <c r="K1191" s="728">
        <v>41094</v>
      </c>
      <c r="L1191" s="727">
        <v>5.125</v>
      </c>
      <c r="O1191" s="728">
        <v>41031</v>
      </c>
      <c r="P1191" s="727">
        <v>2225.96</v>
      </c>
      <c r="R1191" s="728">
        <v>41044</v>
      </c>
      <c r="S1191" s="727">
        <v>12632</v>
      </c>
      <c r="AS1191" s="728">
        <v>41102</v>
      </c>
      <c r="AT1191" s="727">
        <v>1571.73</v>
      </c>
      <c r="CB1191" s="728"/>
      <c r="CE1191" s="728"/>
      <c r="CH1191" s="728"/>
      <c r="CK1191" s="728"/>
      <c r="CO1191" s="728"/>
    </row>
    <row r="1192" spans="5:93">
      <c r="E1192" s="728">
        <v>41089</v>
      </c>
      <c r="F1192" s="727">
        <v>4.6020000000000003</v>
      </c>
      <c r="H1192" s="728">
        <v>41089</v>
      </c>
      <c r="I1192" s="727">
        <v>4.7229999999999999</v>
      </c>
      <c r="K1192" s="728">
        <v>41093</v>
      </c>
      <c r="L1192" s="727">
        <v>5.125</v>
      </c>
      <c r="O1192" s="728">
        <v>41029</v>
      </c>
      <c r="P1192" s="727">
        <v>2240.5700000000002</v>
      </c>
      <c r="R1192" s="728">
        <v>41043</v>
      </c>
      <c r="S1192" s="727">
        <v>12695.35</v>
      </c>
      <c r="AS1192" s="728">
        <v>41101</v>
      </c>
      <c r="AT1192" s="727">
        <v>1576.38</v>
      </c>
      <c r="CB1192" s="728"/>
      <c r="CE1192" s="728"/>
      <c r="CH1192" s="728"/>
      <c r="CK1192" s="728"/>
      <c r="CO1192" s="728"/>
    </row>
    <row r="1193" spans="5:93">
      <c r="E1193" s="728">
        <v>41088</v>
      </c>
      <c r="F1193" s="727">
        <v>4.6760000000000002</v>
      </c>
      <c r="H1193" s="728">
        <v>41088</v>
      </c>
      <c r="I1193" s="727">
        <v>4.7839999999999998</v>
      </c>
      <c r="K1193" s="728">
        <v>41092</v>
      </c>
      <c r="L1193" s="727">
        <v>5.157</v>
      </c>
      <c r="O1193" s="728">
        <v>41026</v>
      </c>
      <c r="P1193" s="727">
        <v>2244.3000000000002</v>
      </c>
      <c r="R1193" s="728">
        <v>41040</v>
      </c>
      <c r="S1193" s="727">
        <v>12820.6</v>
      </c>
      <c r="AS1193" s="728">
        <v>41100</v>
      </c>
      <c r="AT1193" s="727">
        <v>1567.15</v>
      </c>
      <c r="CB1193" s="728"/>
      <c r="CE1193" s="728"/>
      <c r="CH1193" s="728"/>
      <c r="CK1193" s="728"/>
      <c r="CO1193" s="728"/>
    </row>
    <row r="1194" spans="5:93">
      <c r="E1194" s="728">
        <v>41087</v>
      </c>
      <c r="F1194" s="727">
        <v>4.673</v>
      </c>
      <c r="H1194" s="728">
        <v>41087</v>
      </c>
      <c r="I1194" s="727">
        <v>4.7720000000000002</v>
      </c>
      <c r="K1194" s="728">
        <v>41089</v>
      </c>
      <c r="L1194" s="727">
        <v>5.1509999999999998</v>
      </c>
      <c r="O1194" s="728">
        <v>41025</v>
      </c>
      <c r="P1194" s="727">
        <v>2209.63</v>
      </c>
      <c r="R1194" s="728">
        <v>41039</v>
      </c>
      <c r="S1194" s="727">
        <v>12855.04</v>
      </c>
      <c r="AS1194" s="728">
        <v>41099</v>
      </c>
      <c r="AT1194" s="727">
        <v>1587.65</v>
      </c>
      <c r="CB1194" s="728"/>
      <c r="CE1194" s="728"/>
      <c r="CH1194" s="728"/>
      <c r="CK1194" s="728"/>
      <c r="CO1194" s="728"/>
    </row>
    <row r="1195" spans="5:93">
      <c r="E1195" s="728">
        <v>41086</v>
      </c>
      <c r="F1195" s="727">
        <v>4.6719999999999997</v>
      </c>
      <c r="H1195" s="728">
        <v>41086</v>
      </c>
      <c r="I1195" s="727">
        <v>4.758</v>
      </c>
      <c r="K1195" s="728">
        <v>41088</v>
      </c>
      <c r="L1195" s="727">
        <v>5.2119999999999997</v>
      </c>
      <c r="O1195" s="728">
        <v>41024</v>
      </c>
      <c r="P1195" s="727">
        <v>2185.89</v>
      </c>
      <c r="R1195" s="728">
        <v>41038</v>
      </c>
      <c r="S1195" s="727">
        <v>12835.06</v>
      </c>
      <c r="AS1195" s="728">
        <v>41096</v>
      </c>
      <c r="AT1195" s="727">
        <v>1583.85</v>
      </c>
      <c r="CB1195" s="728"/>
      <c r="CE1195" s="728"/>
      <c r="CH1195" s="728"/>
      <c r="CK1195" s="728"/>
      <c r="CO1195" s="728"/>
    </row>
    <row r="1196" spans="5:93">
      <c r="E1196" s="728">
        <v>41085</v>
      </c>
      <c r="F1196" s="727">
        <v>4.6879999999999997</v>
      </c>
      <c r="H1196" s="728">
        <v>41085</v>
      </c>
      <c r="I1196" s="727">
        <v>4.7450000000000001</v>
      </c>
      <c r="K1196" s="728">
        <v>41087</v>
      </c>
      <c r="L1196" s="727">
        <v>5.1950000000000003</v>
      </c>
      <c r="O1196" s="728">
        <v>41023</v>
      </c>
      <c r="P1196" s="727">
        <v>2180.35</v>
      </c>
      <c r="R1196" s="728">
        <v>41037</v>
      </c>
      <c r="S1196" s="727">
        <v>12932.09</v>
      </c>
      <c r="AS1196" s="728">
        <v>41095</v>
      </c>
      <c r="AT1196" s="727">
        <v>1604.58</v>
      </c>
      <c r="CB1196" s="728"/>
      <c r="CE1196" s="728"/>
      <c r="CH1196" s="728"/>
      <c r="CK1196" s="728"/>
      <c r="CO1196" s="728"/>
    </row>
    <row r="1197" spans="5:93">
      <c r="E1197" s="728">
        <v>41082</v>
      </c>
      <c r="F1197" s="727">
        <v>4.694</v>
      </c>
      <c r="H1197" s="728">
        <v>41082</v>
      </c>
      <c r="I1197" s="727">
        <v>4.79</v>
      </c>
      <c r="K1197" s="728">
        <v>41086</v>
      </c>
      <c r="L1197" s="727">
        <v>5.1710000000000003</v>
      </c>
      <c r="O1197" s="728">
        <v>41022</v>
      </c>
      <c r="P1197" s="727">
        <v>2167.13</v>
      </c>
      <c r="R1197" s="728">
        <v>41036</v>
      </c>
      <c r="S1197" s="727">
        <v>13008.53</v>
      </c>
      <c r="AS1197" s="728">
        <v>41094</v>
      </c>
      <c r="AT1197" s="727">
        <v>1615.65</v>
      </c>
      <c r="CB1197" s="728"/>
      <c r="CE1197" s="728"/>
      <c r="CH1197" s="728"/>
      <c r="CK1197" s="728"/>
      <c r="CO1197" s="728"/>
    </row>
    <row r="1198" spans="5:93">
      <c r="E1198" s="728">
        <v>41081</v>
      </c>
      <c r="F1198" s="727">
        <v>4.7039999999999997</v>
      </c>
      <c r="H1198" s="728">
        <v>41081</v>
      </c>
      <c r="I1198" s="727">
        <v>4.7880000000000003</v>
      </c>
      <c r="K1198" s="728">
        <v>41085</v>
      </c>
      <c r="L1198" s="727">
        <v>5.17</v>
      </c>
      <c r="O1198" s="728">
        <v>41019</v>
      </c>
      <c r="P1198" s="727">
        <v>2221.91</v>
      </c>
      <c r="R1198" s="728">
        <v>41033</v>
      </c>
      <c r="S1198" s="727">
        <v>13038.27</v>
      </c>
      <c r="AS1198" s="728">
        <v>41093</v>
      </c>
      <c r="AT1198" s="727">
        <v>1617.45</v>
      </c>
      <c r="CB1198" s="728"/>
      <c r="CE1198" s="728"/>
      <c r="CH1198" s="728"/>
      <c r="CK1198" s="728"/>
      <c r="CO1198" s="728"/>
    </row>
    <row r="1199" spans="5:93">
      <c r="E1199" s="728">
        <v>41080</v>
      </c>
      <c r="F1199" s="727">
        <v>4.7249999999999996</v>
      </c>
      <c r="H1199" s="728">
        <v>41080</v>
      </c>
      <c r="I1199" s="727">
        <v>4.8419999999999996</v>
      </c>
      <c r="K1199" s="728">
        <v>41082</v>
      </c>
      <c r="L1199" s="727">
        <v>5.149</v>
      </c>
      <c r="O1199" s="728">
        <v>41018</v>
      </c>
      <c r="P1199" s="727">
        <v>2232.1799999999998</v>
      </c>
      <c r="R1199" s="728">
        <v>41032</v>
      </c>
      <c r="S1199" s="727">
        <v>13206.59</v>
      </c>
      <c r="AS1199" s="728">
        <v>41092</v>
      </c>
      <c r="AT1199" s="727">
        <v>1597.01</v>
      </c>
      <c r="CB1199" s="728"/>
      <c r="CE1199" s="728"/>
      <c r="CH1199" s="728"/>
      <c r="CK1199" s="728"/>
      <c r="CO1199" s="728"/>
    </row>
    <row r="1200" spans="5:93">
      <c r="E1200" s="728">
        <v>41079</v>
      </c>
      <c r="F1200" s="727">
        <v>4.7169999999999996</v>
      </c>
      <c r="H1200" s="728">
        <v>41079</v>
      </c>
      <c r="I1200" s="727">
        <v>4.8600000000000003</v>
      </c>
      <c r="K1200" s="728">
        <v>41081</v>
      </c>
      <c r="L1200" s="727">
        <v>5.13</v>
      </c>
      <c r="O1200" s="728">
        <v>41017</v>
      </c>
      <c r="P1200" s="727">
        <v>2246.37</v>
      </c>
      <c r="R1200" s="728">
        <v>41031</v>
      </c>
      <c r="S1200" s="727">
        <v>13268.57</v>
      </c>
      <c r="AS1200" s="728">
        <v>41089</v>
      </c>
      <c r="AT1200" s="727">
        <v>1597.45</v>
      </c>
      <c r="CB1200" s="728"/>
      <c r="CE1200" s="728"/>
      <c r="CH1200" s="728"/>
      <c r="CK1200" s="728"/>
      <c r="CO1200" s="728"/>
    </row>
    <row r="1201" spans="5:93">
      <c r="E1201" s="728">
        <v>41078</v>
      </c>
      <c r="F1201" s="727">
        <v>4.7510000000000003</v>
      </c>
      <c r="H1201" s="728">
        <v>41078</v>
      </c>
      <c r="I1201" s="727">
        <v>4.9160000000000004</v>
      </c>
      <c r="K1201" s="728">
        <v>41080</v>
      </c>
      <c r="L1201" s="727">
        <v>5.1660000000000004</v>
      </c>
      <c r="O1201" s="728">
        <v>41016</v>
      </c>
      <c r="P1201" s="727">
        <v>2271.1999999999998</v>
      </c>
      <c r="R1201" s="728">
        <v>41030</v>
      </c>
      <c r="S1201" s="727">
        <v>13279.32</v>
      </c>
      <c r="AS1201" s="728">
        <v>41088</v>
      </c>
      <c r="AT1201" s="727">
        <v>1552.68</v>
      </c>
      <c r="CB1201" s="728"/>
      <c r="CE1201" s="728"/>
      <c r="CH1201" s="728"/>
      <c r="CK1201" s="728"/>
      <c r="CO1201" s="728"/>
    </row>
    <row r="1202" spans="5:93">
      <c r="E1202" s="728">
        <v>41075</v>
      </c>
      <c r="F1202" s="727">
        <v>4.742</v>
      </c>
      <c r="H1202" s="728">
        <v>41075</v>
      </c>
      <c r="I1202" s="727">
        <v>4.8810000000000002</v>
      </c>
      <c r="K1202" s="728">
        <v>41079</v>
      </c>
      <c r="L1202" s="727">
        <v>5.173</v>
      </c>
      <c r="O1202" s="728">
        <v>41015</v>
      </c>
      <c r="P1202" s="727">
        <v>2251.37</v>
      </c>
      <c r="R1202" s="728">
        <v>41029</v>
      </c>
      <c r="S1202" s="727">
        <v>13213.63</v>
      </c>
      <c r="AS1202" s="728">
        <v>41087</v>
      </c>
      <c r="AT1202" s="727">
        <v>1574.19</v>
      </c>
      <c r="CB1202" s="728"/>
      <c r="CE1202" s="728"/>
      <c r="CH1202" s="728"/>
      <c r="CK1202" s="728"/>
      <c r="CO1202" s="728"/>
    </row>
    <row r="1203" spans="5:93">
      <c r="E1203" s="728">
        <v>41074</v>
      </c>
      <c r="F1203" s="727">
        <v>4.734</v>
      </c>
      <c r="H1203" s="728">
        <v>41074</v>
      </c>
      <c r="I1203" s="727">
        <v>4.8979999999999997</v>
      </c>
      <c r="K1203" s="728">
        <v>41078</v>
      </c>
      <c r="L1203" s="727">
        <v>5.266</v>
      </c>
      <c r="O1203" s="728">
        <v>41012</v>
      </c>
      <c r="P1203" s="727">
        <v>2249.9299999999998</v>
      </c>
      <c r="R1203" s="728">
        <v>41026</v>
      </c>
      <c r="S1203" s="727">
        <v>13228.31</v>
      </c>
      <c r="AS1203" s="728">
        <v>41086</v>
      </c>
      <c r="AT1203" s="727">
        <v>1572.86</v>
      </c>
      <c r="CB1203" s="728"/>
      <c r="CE1203" s="728"/>
      <c r="CH1203" s="728"/>
      <c r="CK1203" s="728"/>
      <c r="CO1203" s="728"/>
    </row>
    <row r="1204" spans="5:93">
      <c r="E1204" s="728">
        <v>41073</v>
      </c>
      <c r="F1204" s="727">
        <v>4.7379999999999995</v>
      </c>
      <c r="H1204" s="728">
        <v>41073</v>
      </c>
      <c r="I1204" s="727">
        <v>4.9000000000000004</v>
      </c>
      <c r="K1204" s="728">
        <v>41075</v>
      </c>
      <c r="L1204" s="727">
        <v>5.2489999999999997</v>
      </c>
      <c r="O1204" s="728">
        <v>41011</v>
      </c>
      <c r="P1204" s="727">
        <v>2278.58</v>
      </c>
      <c r="R1204" s="728">
        <v>41025</v>
      </c>
      <c r="S1204" s="727">
        <v>13204.62</v>
      </c>
      <c r="AS1204" s="728">
        <v>41085</v>
      </c>
      <c r="AT1204" s="727">
        <v>1584.38</v>
      </c>
      <c r="CB1204" s="728"/>
      <c r="CE1204" s="728"/>
      <c r="CH1204" s="728"/>
      <c r="CK1204" s="728"/>
      <c r="CO1204" s="728"/>
    </row>
    <row r="1205" spans="5:93">
      <c r="E1205" s="728">
        <v>41072</v>
      </c>
      <c r="F1205" s="727">
        <v>4.7850000000000001</v>
      </c>
      <c r="H1205" s="728">
        <v>41072</v>
      </c>
      <c r="I1205" s="727">
        <v>4.9580000000000002</v>
      </c>
      <c r="K1205" s="728">
        <v>41074</v>
      </c>
      <c r="L1205" s="727">
        <v>5.2759999999999998</v>
      </c>
      <c r="O1205" s="728">
        <v>41010</v>
      </c>
      <c r="P1205" s="727">
        <v>2251.89</v>
      </c>
      <c r="R1205" s="728">
        <v>41024</v>
      </c>
      <c r="S1205" s="727">
        <v>13090.72</v>
      </c>
      <c r="AS1205" s="728">
        <v>41082</v>
      </c>
      <c r="AT1205" s="727">
        <v>1572.43</v>
      </c>
      <c r="CB1205" s="728"/>
      <c r="CE1205" s="728"/>
      <c r="CH1205" s="728"/>
      <c r="CK1205" s="728"/>
      <c r="CO1205" s="728"/>
    </row>
    <row r="1206" spans="5:93">
      <c r="E1206" s="728">
        <v>41071</v>
      </c>
      <c r="F1206" s="727">
        <v>4.78</v>
      </c>
      <c r="H1206" s="728">
        <v>41071</v>
      </c>
      <c r="I1206" s="727">
        <v>4.923</v>
      </c>
      <c r="K1206" s="728">
        <v>41073</v>
      </c>
      <c r="L1206" s="727">
        <v>5.2889999999999997</v>
      </c>
      <c r="O1206" s="728">
        <v>41009</v>
      </c>
      <c r="P1206" s="727">
        <v>2226.1799999999998</v>
      </c>
      <c r="R1206" s="728">
        <v>41023</v>
      </c>
      <c r="S1206" s="727">
        <v>13001.56</v>
      </c>
      <c r="AS1206" s="728">
        <v>41081</v>
      </c>
      <c r="AT1206" s="727">
        <v>1566.37</v>
      </c>
      <c r="CB1206" s="728"/>
      <c r="CE1206" s="728"/>
      <c r="CH1206" s="728"/>
      <c r="CK1206" s="728"/>
      <c r="CO1206" s="728"/>
    </row>
    <row r="1207" spans="5:93">
      <c r="E1207" s="728">
        <v>41068</v>
      </c>
      <c r="F1207" s="727">
        <v>4.7830000000000004</v>
      </c>
      <c r="H1207" s="728">
        <v>41068</v>
      </c>
      <c r="I1207" s="727">
        <v>4.9119999999999999</v>
      </c>
      <c r="K1207" s="728">
        <v>41072</v>
      </c>
      <c r="L1207" s="727">
        <v>5.3460000000000001</v>
      </c>
      <c r="O1207" s="728">
        <v>41004</v>
      </c>
      <c r="P1207" s="727">
        <v>2263.35</v>
      </c>
      <c r="R1207" s="728">
        <v>41022</v>
      </c>
      <c r="S1207" s="727">
        <v>12927.17</v>
      </c>
      <c r="AS1207" s="728">
        <v>41080</v>
      </c>
      <c r="AT1207" s="727">
        <v>1607.5</v>
      </c>
      <c r="CB1207" s="728"/>
      <c r="CE1207" s="728"/>
      <c r="CH1207" s="728"/>
      <c r="CK1207" s="728"/>
      <c r="CO1207" s="728"/>
    </row>
    <row r="1208" spans="5:93">
      <c r="E1208" s="728">
        <v>41067</v>
      </c>
      <c r="F1208" s="727">
        <v>4.7709999999999999</v>
      </c>
      <c r="H1208" s="728">
        <v>41067</v>
      </c>
      <c r="I1208" s="727">
        <v>4.9180000000000001</v>
      </c>
      <c r="K1208" s="728">
        <v>41071</v>
      </c>
      <c r="L1208" s="727">
        <v>5.298</v>
      </c>
      <c r="O1208" s="728">
        <v>41003</v>
      </c>
      <c r="P1208" s="727">
        <v>2257.06</v>
      </c>
      <c r="R1208" s="728">
        <v>41019</v>
      </c>
      <c r="S1208" s="727">
        <v>13029.26</v>
      </c>
      <c r="AS1208" s="728">
        <v>41079</v>
      </c>
      <c r="AT1208" s="727">
        <v>1618.39</v>
      </c>
      <c r="CB1208" s="728"/>
      <c r="CE1208" s="728"/>
      <c r="CH1208" s="728"/>
      <c r="CK1208" s="728"/>
      <c r="CO1208" s="728"/>
    </row>
    <row r="1209" spans="5:93">
      <c r="E1209" s="728">
        <v>41066</v>
      </c>
      <c r="F1209" s="727">
        <v>4.7709999999999999</v>
      </c>
      <c r="H1209" s="728">
        <v>41066</v>
      </c>
      <c r="I1209" s="727">
        <v>4.9180000000000001</v>
      </c>
      <c r="K1209" s="728">
        <v>41068</v>
      </c>
      <c r="L1209" s="727">
        <v>5.3019999999999996</v>
      </c>
      <c r="O1209" s="728">
        <v>41002</v>
      </c>
      <c r="P1209" s="727">
        <v>2298.69</v>
      </c>
      <c r="R1209" s="728">
        <v>41018</v>
      </c>
      <c r="S1209" s="727">
        <v>12964.1</v>
      </c>
      <c r="AS1209" s="728">
        <v>41078</v>
      </c>
      <c r="AT1209" s="727">
        <v>1628.09</v>
      </c>
      <c r="CB1209" s="728"/>
      <c r="CE1209" s="728"/>
      <c r="CH1209" s="728"/>
      <c r="CK1209" s="728"/>
      <c r="CO1209" s="728"/>
    </row>
    <row r="1210" spans="5:93">
      <c r="E1210" s="728">
        <v>41065</v>
      </c>
      <c r="F1210" s="727">
        <v>4.7780000000000005</v>
      </c>
      <c r="H1210" s="728">
        <v>41065</v>
      </c>
      <c r="I1210" s="727">
        <v>4.95</v>
      </c>
      <c r="K1210" s="728">
        <v>41067</v>
      </c>
      <c r="L1210" s="727">
        <v>5.3259999999999996</v>
      </c>
      <c r="O1210" s="728">
        <v>41001</v>
      </c>
      <c r="P1210" s="727">
        <v>2300.9699999999998</v>
      </c>
      <c r="R1210" s="728">
        <v>41017</v>
      </c>
      <c r="S1210" s="727">
        <v>13032.75</v>
      </c>
      <c r="AS1210" s="728">
        <v>41075</v>
      </c>
      <c r="AT1210" s="727">
        <v>1627.1</v>
      </c>
      <c r="CB1210" s="728"/>
      <c r="CE1210" s="728"/>
      <c r="CH1210" s="728"/>
      <c r="CK1210" s="728"/>
      <c r="CO1210" s="728"/>
    </row>
    <row r="1211" spans="5:93">
      <c r="E1211" s="728">
        <v>41064</v>
      </c>
      <c r="F1211" s="727">
        <v>4.7750000000000004</v>
      </c>
      <c r="H1211" s="728">
        <v>41064</v>
      </c>
      <c r="I1211" s="727">
        <v>4.9749999999999996</v>
      </c>
      <c r="K1211" s="728">
        <v>41066</v>
      </c>
      <c r="L1211" s="727">
        <v>5.3259999999999996</v>
      </c>
      <c r="O1211" s="728">
        <v>40998</v>
      </c>
      <c r="P1211" s="727">
        <v>2286.5300000000002</v>
      </c>
      <c r="R1211" s="728">
        <v>41016</v>
      </c>
      <c r="S1211" s="727">
        <v>13115.54</v>
      </c>
      <c r="AS1211" s="728">
        <v>41074</v>
      </c>
      <c r="AT1211" s="727">
        <v>1623.6</v>
      </c>
      <c r="CB1211" s="728"/>
      <c r="CE1211" s="728"/>
      <c r="CH1211" s="728"/>
      <c r="CK1211" s="728"/>
      <c r="CO1211" s="728"/>
    </row>
    <row r="1212" spans="5:93">
      <c r="E1212" s="728">
        <v>41061</v>
      </c>
      <c r="F1212" s="727">
        <v>4.7809999999999997</v>
      </c>
      <c r="H1212" s="728">
        <v>41061</v>
      </c>
      <c r="I1212" s="727">
        <v>5.0090000000000003</v>
      </c>
      <c r="K1212" s="728">
        <v>41065</v>
      </c>
      <c r="L1212" s="727">
        <v>5.3629999999999995</v>
      </c>
      <c r="O1212" s="728">
        <v>40997</v>
      </c>
      <c r="P1212" s="727">
        <v>2271.36</v>
      </c>
      <c r="R1212" s="728">
        <v>41015</v>
      </c>
      <c r="S1212" s="727">
        <v>12921.41</v>
      </c>
      <c r="AS1212" s="728">
        <v>41073</v>
      </c>
      <c r="AT1212" s="727">
        <v>1617.16</v>
      </c>
      <c r="CB1212" s="728"/>
      <c r="CE1212" s="728"/>
      <c r="CH1212" s="728"/>
      <c r="CK1212" s="728"/>
      <c r="CO1212" s="728"/>
    </row>
    <row r="1213" spans="5:93">
      <c r="E1213" s="728">
        <v>41060</v>
      </c>
      <c r="F1213" s="727">
        <v>4.7930000000000001</v>
      </c>
      <c r="H1213" s="728">
        <v>41060</v>
      </c>
      <c r="I1213" s="727">
        <v>5.0369999999999999</v>
      </c>
      <c r="K1213" s="728">
        <v>41064</v>
      </c>
      <c r="L1213" s="727">
        <v>5.383</v>
      </c>
      <c r="O1213" s="728">
        <v>40996</v>
      </c>
      <c r="P1213" s="727">
        <v>2307.52</v>
      </c>
      <c r="R1213" s="728">
        <v>41012</v>
      </c>
      <c r="S1213" s="727">
        <v>12849.59</v>
      </c>
      <c r="AS1213" s="728">
        <v>41072</v>
      </c>
      <c r="AT1213" s="727">
        <v>1609.71</v>
      </c>
      <c r="CB1213" s="728"/>
      <c r="CE1213" s="728"/>
      <c r="CH1213" s="728"/>
      <c r="CK1213" s="728"/>
      <c r="CO1213" s="728"/>
    </row>
    <row r="1214" spans="5:93">
      <c r="E1214" s="728">
        <v>41059</v>
      </c>
      <c r="F1214" s="727">
        <v>4.7889999999999997</v>
      </c>
      <c r="H1214" s="728">
        <v>41059</v>
      </c>
      <c r="I1214" s="727">
        <v>5.0629999999999997</v>
      </c>
      <c r="K1214" s="728">
        <v>41061</v>
      </c>
      <c r="L1214" s="727">
        <v>5.4160000000000004</v>
      </c>
      <c r="O1214" s="728">
        <v>40995</v>
      </c>
      <c r="P1214" s="727">
        <v>2323.63</v>
      </c>
      <c r="R1214" s="728">
        <v>41011</v>
      </c>
      <c r="S1214" s="727">
        <v>12986.58</v>
      </c>
      <c r="AS1214" s="728">
        <v>41071</v>
      </c>
      <c r="AT1214" s="727">
        <v>1596.8</v>
      </c>
      <c r="CB1214" s="728"/>
      <c r="CE1214" s="728"/>
      <c r="CH1214" s="728"/>
      <c r="CK1214" s="728"/>
      <c r="CO1214" s="728"/>
    </row>
    <row r="1215" spans="5:93">
      <c r="E1215" s="728">
        <v>41058</v>
      </c>
      <c r="F1215" s="727">
        <v>4.7809999999999997</v>
      </c>
      <c r="H1215" s="728">
        <v>41058</v>
      </c>
      <c r="I1215" s="727">
        <v>5.0110000000000001</v>
      </c>
      <c r="K1215" s="728">
        <v>41060</v>
      </c>
      <c r="L1215" s="727">
        <v>5.4509999999999996</v>
      </c>
      <c r="O1215" s="728">
        <v>40994</v>
      </c>
      <c r="P1215" s="727">
        <v>2305.12</v>
      </c>
      <c r="R1215" s="728">
        <v>41010</v>
      </c>
      <c r="S1215" s="727">
        <v>12805.39</v>
      </c>
      <c r="AS1215" s="728">
        <v>41068</v>
      </c>
      <c r="AT1215" s="727">
        <v>1593.4</v>
      </c>
      <c r="CB1215" s="728"/>
      <c r="CE1215" s="728"/>
      <c r="CH1215" s="728"/>
      <c r="CK1215" s="728"/>
      <c r="CO1215" s="728"/>
    </row>
    <row r="1216" spans="5:93">
      <c r="E1216" s="728">
        <v>41057</v>
      </c>
      <c r="F1216" s="727">
        <v>4.7969999999999997</v>
      </c>
      <c r="H1216" s="728">
        <v>41057</v>
      </c>
      <c r="I1216" s="727">
        <v>5.0179999999999998</v>
      </c>
      <c r="K1216" s="728">
        <v>41059</v>
      </c>
      <c r="L1216" s="727">
        <v>5.4820000000000002</v>
      </c>
      <c r="O1216" s="728">
        <v>40991</v>
      </c>
      <c r="P1216" s="727">
        <v>2284.34</v>
      </c>
      <c r="R1216" s="728">
        <v>41009</v>
      </c>
      <c r="S1216" s="727">
        <v>12715.93</v>
      </c>
      <c r="AS1216" s="728">
        <v>41067</v>
      </c>
      <c r="AT1216" s="727">
        <v>1589.32</v>
      </c>
      <c r="CB1216" s="728"/>
      <c r="CE1216" s="728"/>
      <c r="CH1216" s="728"/>
      <c r="CK1216" s="728"/>
      <c r="CO1216" s="728"/>
    </row>
    <row r="1217" spans="5:93">
      <c r="E1217" s="728">
        <v>41054</v>
      </c>
      <c r="F1217" s="727">
        <v>4.8129999999999997</v>
      </c>
      <c r="H1217" s="728">
        <v>41054</v>
      </c>
      <c r="I1217" s="727">
        <v>5.0490000000000004</v>
      </c>
      <c r="K1217" s="728">
        <v>41058</v>
      </c>
      <c r="L1217" s="727">
        <v>5.4130000000000003</v>
      </c>
      <c r="O1217" s="728">
        <v>40990</v>
      </c>
      <c r="P1217" s="727">
        <v>2261.86</v>
      </c>
      <c r="R1217" s="728">
        <v>41008</v>
      </c>
      <c r="S1217" s="727">
        <v>12929.59</v>
      </c>
      <c r="AS1217" s="728">
        <v>41066</v>
      </c>
      <c r="AT1217" s="727">
        <v>1619.55</v>
      </c>
      <c r="CB1217" s="728"/>
      <c r="CE1217" s="728"/>
      <c r="CH1217" s="728"/>
      <c r="CK1217" s="728"/>
      <c r="CO1217" s="728"/>
    </row>
    <row r="1218" spans="5:93">
      <c r="E1218" s="728">
        <v>41053</v>
      </c>
      <c r="F1218" s="727">
        <v>4.8390000000000004</v>
      </c>
      <c r="H1218" s="728">
        <v>41053</v>
      </c>
      <c r="I1218" s="727">
        <v>5.0720000000000001</v>
      </c>
      <c r="K1218" s="728">
        <v>41057</v>
      </c>
      <c r="L1218" s="727">
        <v>5.4130000000000003</v>
      </c>
      <c r="O1218" s="728">
        <v>40989</v>
      </c>
      <c r="P1218" s="727">
        <v>2298.42</v>
      </c>
      <c r="R1218" s="728">
        <v>41004</v>
      </c>
      <c r="S1218" s="727">
        <v>13060.14</v>
      </c>
      <c r="AS1218" s="728">
        <v>41065</v>
      </c>
      <c r="AT1218" s="727">
        <v>1617.05</v>
      </c>
      <c r="CB1218" s="728"/>
      <c r="CE1218" s="728"/>
      <c r="CH1218" s="728"/>
      <c r="CK1218" s="728"/>
      <c r="CO1218" s="728"/>
    </row>
    <row r="1219" spans="5:93">
      <c r="E1219" s="728">
        <v>41052</v>
      </c>
      <c r="F1219" s="727">
        <v>4.8490000000000002</v>
      </c>
      <c r="H1219" s="728">
        <v>41052</v>
      </c>
      <c r="I1219" s="727">
        <v>5.12</v>
      </c>
      <c r="K1219" s="728">
        <v>41054</v>
      </c>
      <c r="L1219" s="727">
        <v>5.4349999999999996</v>
      </c>
      <c r="O1219" s="728">
        <v>40988</v>
      </c>
      <c r="P1219" s="727">
        <v>2299.7600000000002</v>
      </c>
      <c r="R1219" s="728">
        <v>41003</v>
      </c>
      <c r="S1219" s="727">
        <v>13074.75</v>
      </c>
      <c r="AS1219" s="728">
        <v>41064</v>
      </c>
      <c r="AT1219" s="727">
        <v>1619</v>
      </c>
      <c r="CB1219" s="728"/>
      <c r="CE1219" s="728"/>
      <c r="CH1219" s="728"/>
      <c r="CK1219" s="728"/>
      <c r="CO1219" s="728"/>
    </row>
    <row r="1220" spans="5:93">
      <c r="E1220" s="728">
        <v>41051</v>
      </c>
      <c r="F1220" s="727">
        <v>4.827</v>
      </c>
      <c r="H1220" s="728">
        <v>41051</v>
      </c>
      <c r="I1220" s="727">
        <v>5.0350000000000001</v>
      </c>
      <c r="K1220" s="728">
        <v>41053</v>
      </c>
      <c r="L1220" s="727">
        <v>5.4589999999999996</v>
      </c>
      <c r="O1220" s="728">
        <v>40987</v>
      </c>
      <c r="P1220" s="727">
        <v>2324.3000000000002</v>
      </c>
      <c r="R1220" s="728">
        <v>41002</v>
      </c>
      <c r="S1220" s="727">
        <v>13199.55</v>
      </c>
      <c r="AS1220" s="728">
        <v>41061</v>
      </c>
      <c r="AT1220" s="727">
        <v>1624</v>
      </c>
      <c r="CB1220" s="728"/>
      <c r="CE1220" s="728"/>
      <c r="CH1220" s="728"/>
      <c r="CK1220" s="728"/>
      <c r="CO1220" s="728"/>
    </row>
    <row r="1221" spans="5:93">
      <c r="E1221" s="728">
        <v>41050</v>
      </c>
      <c r="F1221" s="727">
        <v>4.8070000000000004</v>
      </c>
      <c r="H1221" s="728">
        <v>41050</v>
      </c>
      <c r="I1221" s="727">
        <v>4.9719999999999995</v>
      </c>
      <c r="K1221" s="728">
        <v>41052</v>
      </c>
      <c r="L1221" s="727">
        <v>5.4950000000000001</v>
      </c>
      <c r="O1221" s="728">
        <v>40984</v>
      </c>
      <c r="P1221" s="727">
        <v>2337.92</v>
      </c>
      <c r="R1221" s="728">
        <v>41001</v>
      </c>
      <c r="S1221" s="727">
        <v>13264.49</v>
      </c>
      <c r="AS1221" s="728">
        <v>41060</v>
      </c>
      <c r="AT1221" s="727">
        <v>1560.51</v>
      </c>
      <c r="CB1221" s="728"/>
      <c r="CE1221" s="728"/>
      <c r="CH1221" s="728"/>
      <c r="CK1221" s="728"/>
      <c r="CO1221" s="728"/>
    </row>
    <row r="1222" spans="5:93">
      <c r="E1222" s="728">
        <v>41047</v>
      </c>
      <c r="F1222" s="727">
        <v>4.8360000000000003</v>
      </c>
      <c r="H1222" s="728">
        <v>41047</v>
      </c>
      <c r="I1222" s="727">
        <v>5.0119999999999996</v>
      </c>
      <c r="K1222" s="728">
        <v>41051</v>
      </c>
      <c r="L1222" s="727">
        <v>5.4279999999999999</v>
      </c>
      <c r="O1222" s="728">
        <v>40983</v>
      </c>
      <c r="P1222" s="727">
        <v>2344.17</v>
      </c>
      <c r="R1222" s="728">
        <v>40998</v>
      </c>
      <c r="S1222" s="727">
        <v>13212.04</v>
      </c>
      <c r="AS1222" s="728">
        <v>41059</v>
      </c>
      <c r="AT1222" s="727">
        <v>1562.93</v>
      </c>
      <c r="CB1222" s="728"/>
      <c r="CE1222" s="728"/>
      <c r="CH1222" s="728"/>
      <c r="CK1222" s="728"/>
      <c r="CO1222" s="728"/>
    </row>
    <row r="1223" spans="5:93">
      <c r="E1223" s="728">
        <v>41046</v>
      </c>
      <c r="F1223" s="727">
        <v>4.8449999999999998</v>
      </c>
      <c r="H1223" s="728">
        <v>41046</v>
      </c>
      <c r="I1223" s="727">
        <v>5.0529999999999999</v>
      </c>
      <c r="K1223" s="728">
        <v>41050</v>
      </c>
      <c r="L1223" s="727">
        <v>5.44</v>
      </c>
      <c r="O1223" s="728">
        <v>40982</v>
      </c>
      <c r="P1223" s="727">
        <v>2337.46</v>
      </c>
      <c r="R1223" s="728">
        <v>40997</v>
      </c>
      <c r="S1223" s="727">
        <v>13145.82</v>
      </c>
      <c r="AS1223" s="728">
        <v>41058</v>
      </c>
      <c r="AT1223" s="727">
        <v>1555.34</v>
      </c>
      <c r="CB1223" s="728"/>
      <c r="CE1223" s="728"/>
      <c r="CH1223" s="728"/>
      <c r="CK1223" s="728"/>
      <c r="CO1223" s="728"/>
    </row>
    <row r="1224" spans="5:93">
      <c r="E1224" s="728">
        <v>41045</v>
      </c>
      <c r="F1224" s="727">
        <v>4.7919999999999998</v>
      </c>
      <c r="H1224" s="728">
        <v>41045</v>
      </c>
      <c r="I1224" s="727">
        <v>5.0019999999999998</v>
      </c>
      <c r="K1224" s="728">
        <v>41047</v>
      </c>
      <c r="L1224" s="727">
        <v>5.4719999999999995</v>
      </c>
      <c r="O1224" s="728">
        <v>40981</v>
      </c>
      <c r="P1224" s="727">
        <v>2298.33</v>
      </c>
      <c r="R1224" s="728">
        <v>40996</v>
      </c>
      <c r="S1224" s="727">
        <v>13126.21</v>
      </c>
      <c r="AS1224" s="728">
        <v>41057</v>
      </c>
      <c r="AT1224" s="727">
        <v>1573.33</v>
      </c>
      <c r="CB1224" s="728"/>
      <c r="CE1224" s="728"/>
      <c r="CH1224" s="728"/>
      <c r="CK1224" s="728"/>
      <c r="CO1224" s="728"/>
    </row>
    <row r="1225" spans="5:93">
      <c r="E1225" s="728">
        <v>41044</v>
      </c>
      <c r="F1225" s="727">
        <v>4.8179999999999996</v>
      </c>
      <c r="H1225" s="728">
        <v>41044</v>
      </c>
      <c r="I1225" s="727">
        <v>5.016</v>
      </c>
      <c r="K1225" s="728">
        <v>41046</v>
      </c>
      <c r="L1225" s="727">
        <v>5.5120000000000005</v>
      </c>
      <c r="O1225" s="728">
        <v>40980</v>
      </c>
      <c r="P1225" s="727">
        <v>2292.12</v>
      </c>
      <c r="R1225" s="728">
        <v>40995</v>
      </c>
      <c r="S1225" s="727">
        <v>13197.73</v>
      </c>
      <c r="AS1225" s="728">
        <v>41054</v>
      </c>
      <c r="AT1225" s="727">
        <v>1573</v>
      </c>
      <c r="CB1225" s="728"/>
      <c r="CE1225" s="728"/>
      <c r="CH1225" s="728"/>
      <c r="CK1225" s="728"/>
      <c r="CO1225" s="728"/>
    </row>
    <row r="1226" spans="5:93">
      <c r="E1226" s="728">
        <v>41043</v>
      </c>
      <c r="F1226" s="727">
        <v>4.819</v>
      </c>
      <c r="H1226" s="728">
        <v>41043</v>
      </c>
      <c r="I1226" s="727">
        <v>5.0469999999999997</v>
      </c>
      <c r="K1226" s="728">
        <v>41045</v>
      </c>
      <c r="L1226" s="727">
        <v>5.468</v>
      </c>
      <c r="O1226" s="728">
        <v>40977</v>
      </c>
      <c r="P1226" s="727">
        <v>2286.02</v>
      </c>
      <c r="R1226" s="728">
        <v>40994</v>
      </c>
      <c r="S1226" s="727">
        <v>13241.63</v>
      </c>
      <c r="AS1226" s="728">
        <v>41053</v>
      </c>
      <c r="AT1226" s="727">
        <v>1559.3</v>
      </c>
      <c r="CB1226" s="728"/>
      <c r="CE1226" s="728"/>
      <c r="CH1226" s="728"/>
      <c r="CK1226" s="728"/>
      <c r="CO1226" s="728"/>
    </row>
    <row r="1227" spans="5:93">
      <c r="E1227" s="728">
        <v>41040</v>
      </c>
      <c r="F1227" s="727">
        <v>4.75</v>
      </c>
      <c r="H1227" s="728">
        <v>41040</v>
      </c>
      <c r="I1227" s="727">
        <v>4.96</v>
      </c>
      <c r="K1227" s="728">
        <v>41044</v>
      </c>
      <c r="L1227" s="727">
        <v>5.4610000000000003</v>
      </c>
      <c r="O1227" s="728">
        <v>40976</v>
      </c>
      <c r="P1227" s="727">
        <v>2296.59</v>
      </c>
      <c r="R1227" s="728">
        <v>40991</v>
      </c>
      <c r="S1227" s="727">
        <v>13080.73</v>
      </c>
      <c r="AS1227" s="728">
        <v>41052</v>
      </c>
      <c r="AT1227" s="727">
        <v>1561.53</v>
      </c>
      <c r="CB1227" s="728"/>
      <c r="CE1227" s="728"/>
      <c r="CH1227" s="728"/>
      <c r="CK1227" s="728"/>
      <c r="CO1227" s="728"/>
    </row>
    <row r="1228" spans="5:93">
      <c r="E1228" s="728">
        <v>41039</v>
      </c>
      <c r="F1228" s="727">
        <v>4.7409999999999997</v>
      </c>
      <c r="H1228" s="728">
        <v>41039</v>
      </c>
      <c r="I1228" s="727">
        <v>4.9649999999999999</v>
      </c>
      <c r="K1228" s="728">
        <v>41043</v>
      </c>
      <c r="L1228" s="727">
        <v>5.4690000000000003</v>
      </c>
      <c r="O1228" s="728">
        <v>40975</v>
      </c>
      <c r="P1228" s="727">
        <v>2265.61</v>
      </c>
      <c r="R1228" s="728">
        <v>40990</v>
      </c>
      <c r="S1228" s="727">
        <v>13046.14</v>
      </c>
      <c r="AS1228" s="728">
        <v>41051</v>
      </c>
      <c r="AT1228" s="727">
        <v>1568.5</v>
      </c>
      <c r="CB1228" s="728"/>
      <c r="CE1228" s="728"/>
      <c r="CH1228" s="728"/>
      <c r="CK1228" s="728"/>
      <c r="CO1228" s="728"/>
    </row>
    <row r="1229" spans="5:93">
      <c r="E1229" s="728">
        <v>41038</v>
      </c>
      <c r="F1229" s="727">
        <v>4.7270000000000003</v>
      </c>
      <c r="H1229" s="728">
        <v>41038</v>
      </c>
      <c r="I1229" s="727">
        <v>4.9279999999999999</v>
      </c>
      <c r="K1229" s="728">
        <v>41040</v>
      </c>
      <c r="L1229" s="727">
        <v>5.3689999999999998</v>
      </c>
      <c r="O1229" s="728">
        <v>40974</v>
      </c>
      <c r="P1229" s="727">
        <v>2249.56</v>
      </c>
      <c r="R1229" s="728">
        <v>40989</v>
      </c>
      <c r="S1229" s="727">
        <v>13124.62</v>
      </c>
      <c r="AS1229" s="728">
        <v>41050</v>
      </c>
      <c r="AT1229" s="727">
        <v>1593.33</v>
      </c>
      <c r="CB1229" s="728"/>
      <c r="CE1229" s="728"/>
      <c r="CH1229" s="728"/>
      <c r="CK1229" s="728"/>
      <c r="CO1229" s="728"/>
    </row>
    <row r="1230" spans="5:93">
      <c r="E1230" s="728">
        <v>41037</v>
      </c>
      <c r="F1230" s="727">
        <v>4.6959999999999997</v>
      </c>
      <c r="H1230" s="728">
        <v>41037</v>
      </c>
      <c r="I1230" s="727">
        <v>4.9109999999999996</v>
      </c>
      <c r="K1230" s="728">
        <v>41039</v>
      </c>
      <c r="L1230" s="727">
        <v>5.3760000000000003</v>
      </c>
      <c r="O1230" s="728">
        <v>40973</v>
      </c>
      <c r="P1230" s="727">
        <v>2284.3200000000002</v>
      </c>
      <c r="R1230" s="728">
        <v>40988</v>
      </c>
      <c r="S1230" s="727">
        <v>13170.19</v>
      </c>
      <c r="AS1230" s="728">
        <v>41047</v>
      </c>
      <c r="AT1230" s="727">
        <v>1593.03</v>
      </c>
      <c r="CB1230" s="728"/>
      <c r="CE1230" s="728"/>
      <c r="CH1230" s="728"/>
      <c r="CK1230" s="728"/>
      <c r="CO1230" s="728"/>
    </row>
    <row r="1231" spans="5:93">
      <c r="E1231" s="728">
        <v>41036</v>
      </c>
      <c r="F1231" s="727">
        <v>4.6059999999999999</v>
      </c>
      <c r="H1231" s="728">
        <v>41036</v>
      </c>
      <c r="I1231" s="727">
        <v>4.8049999999999997</v>
      </c>
      <c r="K1231" s="728">
        <v>41038</v>
      </c>
      <c r="L1231" s="727">
        <v>5.367</v>
      </c>
      <c r="O1231" s="728">
        <v>40970</v>
      </c>
      <c r="P1231" s="727">
        <v>2325.2600000000002</v>
      </c>
      <c r="R1231" s="728">
        <v>40987</v>
      </c>
      <c r="S1231" s="727">
        <v>13239.13</v>
      </c>
      <c r="AS1231" s="728">
        <v>41046</v>
      </c>
      <c r="AT1231" s="727">
        <v>1574.14</v>
      </c>
      <c r="CB1231" s="728"/>
      <c r="CE1231" s="728"/>
      <c r="CH1231" s="728"/>
      <c r="CK1231" s="728"/>
      <c r="CO1231" s="728"/>
    </row>
    <row r="1232" spans="5:93">
      <c r="E1232" s="728">
        <v>41033</v>
      </c>
      <c r="F1232" s="727">
        <v>4.5839999999999996</v>
      </c>
      <c r="H1232" s="728">
        <v>41033</v>
      </c>
      <c r="I1232" s="727">
        <v>4.8</v>
      </c>
      <c r="K1232" s="728">
        <v>41037</v>
      </c>
      <c r="L1232" s="727">
        <v>5.3639999999999999</v>
      </c>
      <c r="O1232" s="728">
        <v>40969</v>
      </c>
      <c r="P1232" s="727">
        <v>2320.89</v>
      </c>
      <c r="R1232" s="728">
        <v>40984</v>
      </c>
      <c r="S1232" s="727">
        <v>13232.62</v>
      </c>
      <c r="AS1232" s="728">
        <v>41045</v>
      </c>
      <c r="AT1232" s="727">
        <v>1539.75</v>
      </c>
      <c r="CB1232" s="728"/>
      <c r="CE1232" s="728"/>
      <c r="CH1232" s="728"/>
      <c r="CK1232" s="728"/>
      <c r="CO1232" s="728"/>
    </row>
    <row r="1233" spans="5:93">
      <c r="E1233" s="728">
        <v>41032</v>
      </c>
      <c r="F1233" s="727">
        <v>4.5910000000000002</v>
      </c>
      <c r="H1233" s="728">
        <v>41032</v>
      </c>
      <c r="I1233" s="727">
        <v>4.819</v>
      </c>
      <c r="K1233" s="728">
        <v>41036</v>
      </c>
      <c r="L1233" s="727">
        <v>5.2990000000000004</v>
      </c>
      <c r="O1233" s="728">
        <v>40968</v>
      </c>
      <c r="P1233" s="727">
        <v>2317.11</v>
      </c>
      <c r="R1233" s="728">
        <v>40983</v>
      </c>
      <c r="S1233" s="727">
        <v>13252.76</v>
      </c>
      <c r="AS1233" s="728">
        <v>41044</v>
      </c>
      <c r="AT1233" s="727">
        <v>1544.1</v>
      </c>
      <c r="CB1233" s="728"/>
      <c r="CE1233" s="728"/>
      <c r="CH1233" s="728"/>
      <c r="CK1233" s="728"/>
      <c r="CO1233" s="728"/>
    </row>
    <row r="1234" spans="5:93">
      <c r="E1234" s="728">
        <v>41031</v>
      </c>
      <c r="F1234" s="727">
        <v>4.5910000000000002</v>
      </c>
      <c r="H1234" s="728">
        <v>41031</v>
      </c>
      <c r="I1234" s="727">
        <v>4.8179999999999996</v>
      </c>
      <c r="K1234" s="728">
        <v>41033</v>
      </c>
      <c r="L1234" s="727">
        <v>5.2859999999999996</v>
      </c>
      <c r="O1234" s="728">
        <v>40967</v>
      </c>
      <c r="P1234" s="727">
        <v>2319.3000000000002</v>
      </c>
      <c r="R1234" s="728">
        <v>40982</v>
      </c>
      <c r="S1234" s="727">
        <v>13194.1</v>
      </c>
      <c r="AS1234" s="728">
        <v>41043</v>
      </c>
      <c r="AT1234" s="727">
        <v>1556.73</v>
      </c>
      <c r="CB1234" s="728"/>
      <c r="CE1234" s="728"/>
      <c r="CH1234" s="728"/>
      <c r="CK1234" s="728"/>
      <c r="CO1234" s="728"/>
    </row>
    <row r="1235" spans="5:93">
      <c r="E1235" s="728">
        <v>41030</v>
      </c>
      <c r="F1235" s="727">
        <v>4.6379999999999999</v>
      </c>
      <c r="H1235" s="728">
        <v>41030</v>
      </c>
      <c r="I1235" s="727">
        <v>4.867</v>
      </c>
      <c r="K1235" s="728">
        <v>41032</v>
      </c>
      <c r="L1235" s="727">
        <v>5.3490000000000002</v>
      </c>
      <c r="O1235" s="728">
        <v>40966</v>
      </c>
      <c r="P1235" s="727">
        <v>2313.2800000000002</v>
      </c>
      <c r="R1235" s="728">
        <v>40981</v>
      </c>
      <c r="S1235" s="727">
        <v>13177.68</v>
      </c>
      <c r="AS1235" s="728">
        <v>41040</v>
      </c>
      <c r="AT1235" s="727">
        <v>1579.35</v>
      </c>
      <c r="CB1235" s="728"/>
      <c r="CE1235" s="728"/>
      <c r="CH1235" s="728"/>
      <c r="CK1235" s="728"/>
      <c r="CO1235" s="728"/>
    </row>
    <row r="1236" spans="5:93">
      <c r="E1236" s="728">
        <v>41029</v>
      </c>
      <c r="F1236" s="727">
        <v>4.657</v>
      </c>
      <c r="H1236" s="728">
        <v>41029</v>
      </c>
      <c r="I1236" s="727">
        <v>4.8879999999999999</v>
      </c>
      <c r="K1236" s="728">
        <v>41031</v>
      </c>
      <c r="L1236" s="727">
        <v>5.3360000000000003</v>
      </c>
      <c r="O1236" s="728">
        <v>40963</v>
      </c>
      <c r="P1236" s="727">
        <v>2311.89</v>
      </c>
      <c r="R1236" s="728">
        <v>40980</v>
      </c>
      <c r="S1236" s="727">
        <v>12959.71</v>
      </c>
      <c r="AS1236" s="728">
        <v>41039</v>
      </c>
      <c r="AT1236" s="727">
        <v>1594.01</v>
      </c>
      <c r="CB1236" s="728"/>
      <c r="CE1236" s="728"/>
      <c r="CH1236" s="728"/>
      <c r="CK1236" s="728"/>
      <c r="CO1236" s="728"/>
    </row>
    <row r="1237" spans="5:93">
      <c r="E1237" s="728">
        <v>41026</v>
      </c>
      <c r="F1237" s="727">
        <v>4.6210000000000004</v>
      </c>
      <c r="H1237" s="728">
        <v>41026</v>
      </c>
      <c r="I1237" s="727">
        <v>4.8890000000000002</v>
      </c>
      <c r="K1237" s="728">
        <v>41030</v>
      </c>
      <c r="L1237" s="727">
        <v>5.4059999999999997</v>
      </c>
      <c r="O1237" s="728">
        <v>40962</v>
      </c>
      <c r="P1237" s="727">
        <v>2297.46</v>
      </c>
      <c r="R1237" s="728">
        <v>40977</v>
      </c>
      <c r="S1237" s="727">
        <v>12922.02</v>
      </c>
      <c r="AS1237" s="728">
        <v>41038</v>
      </c>
      <c r="AT1237" s="727">
        <v>1589.55</v>
      </c>
      <c r="CB1237" s="728"/>
      <c r="CE1237" s="728"/>
      <c r="CH1237" s="728"/>
      <c r="CK1237" s="728"/>
      <c r="CO1237" s="728"/>
    </row>
    <row r="1238" spans="5:93">
      <c r="E1238" s="728">
        <v>41025</v>
      </c>
      <c r="F1238" s="727">
        <v>4.5940000000000003</v>
      </c>
      <c r="H1238" s="728">
        <v>41025</v>
      </c>
      <c r="I1238" s="727">
        <v>4.8730000000000002</v>
      </c>
      <c r="K1238" s="728">
        <v>41029</v>
      </c>
      <c r="L1238" s="727">
        <v>5.407</v>
      </c>
      <c r="O1238" s="728">
        <v>40961</v>
      </c>
      <c r="P1238" s="727">
        <v>2328.36</v>
      </c>
      <c r="R1238" s="728">
        <v>40976</v>
      </c>
      <c r="S1238" s="727">
        <v>12907.94</v>
      </c>
      <c r="AS1238" s="728">
        <v>41037</v>
      </c>
      <c r="AT1238" s="727">
        <v>1605.4</v>
      </c>
      <c r="CB1238" s="728"/>
      <c r="CE1238" s="728"/>
      <c r="CH1238" s="728"/>
      <c r="CK1238" s="728"/>
      <c r="CO1238" s="728"/>
    </row>
    <row r="1239" spans="5:93">
      <c r="E1239" s="728">
        <v>41024</v>
      </c>
      <c r="F1239" s="727">
        <v>4.6120000000000001</v>
      </c>
      <c r="H1239" s="728">
        <v>41024</v>
      </c>
      <c r="I1239" s="727">
        <v>4.8860000000000001</v>
      </c>
      <c r="K1239" s="728">
        <v>41026</v>
      </c>
      <c r="L1239" s="727">
        <v>5.4009999999999998</v>
      </c>
      <c r="O1239" s="728">
        <v>40960</v>
      </c>
      <c r="P1239" s="727">
        <v>2352.13</v>
      </c>
      <c r="R1239" s="728">
        <v>40975</v>
      </c>
      <c r="S1239" s="727">
        <v>12837.33</v>
      </c>
      <c r="AS1239" s="728">
        <v>41036</v>
      </c>
      <c r="AT1239" s="727">
        <v>1638.45</v>
      </c>
      <c r="CB1239" s="728"/>
      <c r="CE1239" s="728"/>
      <c r="CH1239" s="728"/>
      <c r="CK1239" s="728"/>
      <c r="CO1239" s="728"/>
    </row>
    <row r="1240" spans="5:93">
      <c r="E1240" s="728">
        <v>41023</v>
      </c>
      <c r="F1240" s="727">
        <v>4.6459999999999999</v>
      </c>
      <c r="H1240" s="728">
        <v>41023</v>
      </c>
      <c r="I1240" s="727">
        <v>4.9119999999999999</v>
      </c>
      <c r="K1240" s="728">
        <v>41025</v>
      </c>
      <c r="L1240" s="727">
        <v>5.3890000000000002</v>
      </c>
      <c r="O1240" s="728">
        <v>40959</v>
      </c>
      <c r="P1240" s="727">
        <v>2348.92</v>
      </c>
      <c r="R1240" s="728">
        <v>40974</v>
      </c>
      <c r="S1240" s="727">
        <v>12759.15</v>
      </c>
      <c r="AS1240" s="728">
        <v>41033</v>
      </c>
      <c r="AT1240" s="727">
        <v>1642.35</v>
      </c>
      <c r="CB1240" s="728"/>
      <c r="CE1240" s="728"/>
      <c r="CH1240" s="728"/>
      <c r="CK1240" s="728"/>
      <c r="CO1240" s="728"/>
    </row>
    <row r="1241" spans="5:93">
      <c r="E1241" s="728">
        <v>41022</v>
      </c>
      <c r="F1241" s="727">
        <v>4.6710000000000003</v>
      </c>
      <c r="H1241" s="728">
        <v>41022</v>
      </c>
      <c r="I1241" s="727">
        <v>4.9539999999999997</v>
      </c>
      <c r="K1241" s="728">
        <v>41024</v>
      </c>
      <c r="L1241" s="727">
        <v>5.4109999999999996</v>
      </c>
      <c r="O1241" s="728">
        <v>40956</v>
      </c>
      <c r="P1241" s="727">
        <v>2359.89</v>
      </c>
      <c r="R1241" s="728">
        <v>40973</v>
      </c>
      <c r="S1241" s="727">
        <v>12962.81</v>
      </c>
      <c r="AS1241" s="728">
        <v>41032</v>
      </c>
      <c r="AT1241" s="727">
        <v>1636.05</v>
      </c>
      <c r="CB1241" s="728"/>
      <c r="CE1241" s="728"/>
      <c r="CH1241" s="728"/>
      <c r="CK1241" s="728"/>
      <c r="CO1241" s="728"/>
    </row>
    <row r="1242" spans="5:93">
      <c r="E1242" s="728">
        <v>41019</v>
      </c>
      <c r="F1242" s="727">
        <v>4.7039999999999997</v>
      </c>
      <c r="H1242" s="728">
        <v>41019</v>
      </c>
      <c r="I1242" s="727">
        <v>4.95</v>
      </c>
      <c r="K1242" s="728">
        <v>41023</v>
      </c>
      <c r="L1242" s="727">
        <v>5.4359999999999999</v>
      </c>
      <c r="O1242" s="728">
        <v>40955</v>
      </c>
      <c r="P1242" s="727">
        <v>2319.33</v>
      </c>
      <c r="R1242" s="728">
        <v>40970</v>
      </c>
      <c r="S1242" s="727">
        <v>12977.57</v>
      </c>
      <c r="AS1242" s="728">
        <v>41031</v>
      </c>
      <c r="AT1242" s="727">
        <v>1653.45</v>
      </c>
      <c r="CB1242" s="728"/>
      <c r="CE1242" s="728"/>
      <c r="CH1242" s="728"/>
      <c r="CK1242" s="728"/>
      <c r="CO1242" s="728"/>
    </row>
    <row r="1243" spans="5:93">
      <c r="E1243" s="728">
        <v>41018</v>
      </c>
      <c r="F1243" s="727">
        <v>4.7130000000000001</v>
      </c>
      <c r="H1243" s="728">
        <v>41018</v>
      </c>
      <c r="I1243" s="727">
        <v>4.9729999999999999</v>
      </c>
      <c r="K1243" s="728">
        <v>41022</v>
      </c>
      <c r="L1243" s="727">
        <v>5.4870000000000001</v>
      </c>
      <c r="O1243" s="728">
        <v>40954</v>
      </c>
      <c r="P1243" s="727">
        <v>2335.41</v>
      </c>
      <c r="R1243" s="728">
        <v>40969</v>
      </c>
      <c r="S1243" s="727">
        <v>12980.3</v>
      </c>
      <c r="AS1243" s="728">
        <v>41030</v>
      </c>
      <c r="AT1243" s="727">
        <v>1662.4</v>
      </c>
      <c r="CB1243" s="728"/>
      <c r="CE1243" s="728"/>
      <c r="CH1243" s="728"/>
      <c r="CK1243" s="728"/>
      <c r="CO1243" s="728"/>
    </row>
    <row r="1244" spans="5:93">
      <c r="E1244" s="728">
        <v>41017</v>
      </c>
      <c r="F1244" s="727">
        <v>4.7610000000000001</v>
      </c>
      <c r="H1244" s="728">
        <v>41017</v>
      </c>
      <c r="I1244" s="727">
        <v>5.0670000000000002</v>
      </c>
      <c r="K1244" s="728">
        <v>41019</v>
      </c>
      <c r="L1244" s="727">
        <v>5.4690000000000003</v>
      </c>
      <c r="O1244" s="728">
        <v>40953</v>
      </c>
      <c r="P1244" s="727">
        <v>2329.3200000000002</v>
      </c>
      <c r="R1244" s="728">
        <v>40968</v>
      </c>
      <c r="S1244" s="727">
        <v>12952.07</v>
      </c>
      <c r="AS1244" s="728">
        <v>41029</v>
      </c>
      <c r="AT1244" s="727">
        <v>1664.75</v>
      </c>
      <c r="CB1244" s="728"/>
      <c r="CE1244" s="728"/>
      <c r="CH1244" s="728"/>
      <c r="CK1244" s="728"/>
      <c r="CO1244" s="728"/>
    </row>
    <row r="1245" spans="5:93">
      <c r="E1245" s="728">
        <v>41016</v>
      </c>
      <c r="F1245" s="727">
        <v>4.7329999999999997</v>
      </c>
      <c r="H1245" s="728">
        <v>41016</v>
      </c>
      <c r="I1245" s="727">
        <v>5.0579999999999998</v>
      </c>
      <c r="K1245" s="728">
        <v>41018</v>
      </c>
      <c r="L1245" s="727">
        <v>5.4690000000000003</v>
      </c>
      <c r="O1245" s="728">
        <v>40952</v>
      </c>
      <c r="P1245" s="727">
        <v>2342.29</v>
      </c>
      <c r="R1245" s="728">
        <v>40967</v>
      </c>
      <c r="S1245" s="727">
        <v>13005.12</v>
      </c>
      <c r="AS1245" s="728">
        <v>41026</v>
      </c>
      <c r="AT1245" s="727">
        <v>1662.85</v>
      </c>
      <c r="CB1245" s="728"/>
      <c r="CE1245" s="728"/>
      <c r="CH1245" s="728"/>
      <c r="CK1245" s="728"/>
      <c r="CO1245" s="728"/>
    </row>
    <row r="1246" spans="5:93">
      <c r="E1246" s="728">
        <v>41015</v>
      </c>
      <c r="F1246" s="727">
        <v>4.7530000000000001</v>
      </c>
      <c r="H1246" s="728">
        <v>41015</v>
      </c>
      <c r="I1246" s="727">
        <v>5.0739999999999998</v>
      </c>
      <c r="K1246" s="728">
        <v>41017</v>
      </c>
      <c r="L1246" s="727">
        <v>5.5620000000000003</v>
      </c>
      <c r="O1246" s="728">
        <v>40949</v>
      </c>
      <c r="P1246" s="727">
        <v>2324.9699999999998</v>
      </c>
      <c r="R1246" s="728">
        <v>40966</v>
      </c>
      <c r="S1246" s="727">
        <v>12981.51</v>
      </c>
      <c r="AS1246" s="728">
        <v>41025</v>
      </c>
      <c r="AT1246" s="727">
        <v>1657.35</v>
      </c>
      <c r="CB1246" s="728"/>
      <c r="CE1246" s="728"/>
      <c r="CH1246" s="728"/>
      <c r="CK1246" s="728"/>
      <c r="CO1246" s="728"/>
    </row>
    <row r="1247" spans="5:93">
      <c r="E1247" s="728">
        <v>41012</v>
      </c>
      <c r="F1247" s="727">
        <v>4.7379999999999995</v>
      </c>
      <c r="H1247" s="728">
        <v>41012</v>
      </c>
      <c r="I1247" s="727">
        <v>5.056</v>
      </c>
      <c r="K1247" s="728">
        <v>41016</v>
      </c>
      <c r="L1247" s="727">
        <v>5.5590000000000002</v>
      </c>
      <c r="O1247" s="728">
        <v>40948</v>
      </c>
      <c r="P1247" s="727">
        <v>2364.29</v>
      </c>
      <c r="R1247" s="728">
        <v>40963</v>
      </c>
      <c r="S1247" s="727">
        <v>12982.95</v>
      </c>
      <c r="AS1247" s="728">
        <v>41024</v>
      </c>
      <c r="AT1247" s="727">
        <v>1643.72</v>
      </c>
      <c r="CB1247" s="728"/>
      <c r="CE1247" s="728"/>
      <c r="CH1247" s="728"/>
      <c r="CK1247" s="728"/>
      <c r="CO1247" s="728"/>
    </row>
    <row r="1248" spans="5:93">
      <c r="E1248" s="728">
        <v>41011</v>
      </c>
      <c r="F1248" s="727">
        <v>4.7</v>
      </c>
      <c r="H1248" s="728">
        <v>41011</v>
      </c>
      <c r="I1248" s="727">
        <v>5.0259999999999998</v>
      </c>
      <c r="K1248" s="728">
        <v>41015</v>
      </c>
      <c r="L1248" s="727">
        <v>5.5839999999999996</v>
      </c>
      <c r="O1248" s="728">
        <v>40947</v>
      </c>
      <c r="P1248" s="727">
        <v>2376.65</v>
      </c>
      <c r="R1248" s="728">
        <v>40962</v>
      </c>
      <c r="S1248" s="727">
        <v>12984.69</v>
      </c>
      <c r="AS1248" s="728">
        <v>41023</v>
      </c>
      <c r="AT1248" s="727">
        <v>1642.25</v>
      </c>
      <c r="CB1248" s="728"/>
      <c r="CE1248" s="728"/>
      <c r="CH1248" s="728"/>
      <c r="CK1248" s="728"/>
      <c r="CO1248" s="728"/>
    </row>
    <row r="1249" spans="5:93">
      <c r="E1249" s="728">
        <v>41010</v>
      </c>
      <c r="F1249" s="727">
        <v>4.7069999999999999</v>
      </c>
      <c r="H1249" s="728">
        <v>41010</v>
      </c>
      <c r="I1249" s="727">
        <v>5.0259999999999998</v>
      </c>
      <c r="K1249" s="728">
        <v>41012</v>
      </c>
      <c r="L1249" s="727">
        <v>5.57</v>
      </c>
      <c r="O1249" s="728">
        <v>40946</v>
      </c>
      <c r="P1249" s="727">
        <v>2374.64</v>
      </c>
      <c r="R1249" s="728">
        <v>40961</v>
      </c>
      <c r="S1249" s="727">
        <v>12938.67</v>
      </c>
      <c r="AS1249" s="728">
        <v>41022</v>
      </c>
      <c r="AT1249" s="727">
        <v>1638.84</v>
      </c>
      <c r="CB1249" s="728"/>
      <c r="CE1249" s="728"/>
      <c r="CH1249" s="728"/>
      <c r="CK1249" s="728"/>
      <c r="CO1249" s="728"/>
    </row>
    <row r="1250" spans="5:93">
      <c r="E1250" s="728">
        <v>41009</v>
      </c>
      <c r="F1250" s="727">
        <v>4.7379999999999995</v>
      </c>
      <c r="H1250" s="728">
        <v>41009</v>
      </c>
      <c r="I1250" s="727">
        <v>5.0620000000000003</v>
      </c>
      <c r="K1250" s="728">
        <v>41011</v>
      </c>
      <c r="L1250" s="727">
        <v>5.5380000000000003</v>
      </c>
      <c r="O1250" s="728">
        <v>40945</v>
      </c>
      <c r="P1250" s="727">
        <v>2390.27</v>
      </c>
      <c r="R1250" s="728">
        <v>40960</v>
      </c>
      <c r="S1250" s="727">
        <v>12965.69</v>
      </c>
      <c r="AS1250" s="728">
        <v>41019</v>
      </c>
      <c r="AT1250" s="727">
        <v>1643.05</v>
      </c>
      <c r="CB1250" s="728"/>
      <c r="CE1250" s="728"/>
      <c r="CH1250" s="728"/>
      <c r="CK1250" s="728"/>
      <c r="CO1250" s="728"/>
    </row>
    <row r="1251" spans="5:93">
      <c r="E1251" s="728">
        <v>41008</v>
      </c>
      <c r="F1251" s="727">
        <v>4.7089999999999996</v>
      </c>
      <c r="H1251" s="728">
        <v>41008</v>
      </c>
      <c r="I1251" s="727">
        <v>5.048</v>
      </c>
      <c r="K1251" s="728">
        <v>41010</v>
      </c>
      <c r="L1251" s="727">
        <v>5.548</v>
      </c>
      <c r="O1251" s="728">
        <v>40942</v>
      </c>
      <c r="P1251" s="727">
        <v>2374.4699999999998</v>
      </c>
      <c r="R1251" s="728">
        <v>40956</v>
      </c>
      <c r="S1251" s="727">
        <v>12949.87</v>
      </c>
      <c r="AS1251" s="728">
        <v>41018</v>
      </c>
      <c r="AT1251" s="727">
        <v>1642.82</v>
      </c>
      <c r="CB1251" s="728"/>
      <c r="CE1251" s="728"/>
      <c r="CH1251" s="728"/>
      <c r="CK1251" s="728"/>
      <c r="CO1251" s="728"/>
    </row>
    <row r="1252" spans="5:93">
      <c r="E1252" s="728">
        <v>41004</v>
      </c>
      <c r="F1252" s="727">
        <v>4.71</v>
      </c>
      <c r="H1252" s="728">
        <v>41004</v>
      </c>
      <c r="I1252" s="727">
        <v>5.048</v>
      </c>
      <c r="K1252" s="728">
        <v>41009</v>
      </c>
      <c r="L1252" s="727">
        <v>5.5969999999999995</v>
      </c>
      <c r="O1252" s="728">
        <v>40941</v>
      </c>
      <c r="P1252" s="727">
        <v>2371.09</v>
      </c>
      <c r="R1252" s="728">
        <v>40955</v>
      </c>
      <c r="S1252" s="727">
        <v>12904.08</v>
      </c>
      <c r="AS1252" s="728">
        <v>41017</v>
      </c>
      <c r="AT1252" s="727">
        <v>1642.24</v>
      </c>
      <c r="CB1252" s="728"/>
      <c r="CE1252" s="728"/>
      <c r="CH1252" s="728"/>
      <c r="CK1252" s="728"/>
      <c r="CO1252" s="728"/>
    </row>
    <row r="1253" spans="5:93">
      <c r="E1253" s="728">
        <v>41003</v>
      </c>
      <c r="F1253" s="727">
        <v>4.6989999999999998</v>
      </c>
      <c r="H1253" s="728">
        <v>41003</v>
      </c>
      <c r="I1253" s="727">
        <v>4.9859999999999998</v>
      </c>
      <c r="K1253" s="728">
        <v>41008</v>
      </c>
      <c r="L1253" s="727">
        <v>5.569</v>
      </c>
      <c r="O1253" s="728">
        <v>40940</v>
      </c>
      <c r="P1253" s="727">
        <v>2363.6</v>
      </c>
      <c r="R1253" s="728">
        <v>40954</v>
      </c>
      <c r="S1253" s="727">
        <v>12780.95</v>
      </c>
      <c r="AS1253" s="728">
        <v>41016</v>
      </c>
      <c r="AT1253" s="727">
        <v>1649.59</v>
      </c>
      <c r="CB1253" s="728"/>
      <c r="CE1253" s="728"/>
      <c r="CH1253" s="728"/>
      <c r="CK1253" s="728"/>
      <c r="CO1253" s="728"/>
    </row>
    <row r="1254" spans="5:93">
      <c r="E1254" s="728">
        <v>41002</v>
      </c>
      <c r="F1254" s="727">
        <v>4.641</v>
      </c>
      <c r="H1254" s="728">
        <v>41002</v>
      </c>
      <c r="I1254" s="727">
        <v>4.923</v>
      </c>
      <c r="K1254" s="728">
        <v>41004</v>
      </c>
      <c r="L1254" s="727">
        <v>5.57</v>
      </c>
      <c r="O1254" s="728">
        <v>40939</v>
      </c>
      <c r="P1254" s="727">
        <v>2332.17</v>
      </c>
      <c r="R1254" s="728">
        <v>40953</v>
      </c>
      <c r="S1254" s="727">
        <v>12878.28</v>
      </c>
      <c r="AS1254" s="728">
        <v>41015</v>
      </c>
      <c r="AT1254" s="727">
        <v>1652.01</v>
      </c>
      <c r="CB1254" s="728"/>
      <c r="CE1254" s="728"/>
      <c r="CH1254" s="728"/>
      <c r="CK1254" s="728"/>
      <c r="CO1254" s="728"/>
    </row>
    <row r="1255" spans="5:93">
      <c r="E1255" s="728">
        <v>41001</v>
      </c>
      <c r="F1255" s="727">
        <v>4.6370000000000005</v>
      </c>
      <c r="H1255" s="728">
        <v>41001</v>
      </c>
      <c r="I1255" s="727">
        <v>4.9350000000000005</v>
      </c>
      <c r="K1255" s="728">
        <v>41003</v>
      </c>
      <c r="L1255" s="727">
        <v>5.5289999999999999</v>
      </c>
      <c r="O1255" s="728">
        <v>40938</v>
      </c>
      <c r="P1255" s="727">
        <v>2316.62</v>
      </c>
      <c r="R1255" s="728">
        <v>40952</v>
      </c>
      <c r="S1255" s="727">
        <v>12874.04</v>
      </c>
      <c r="AS1255" s="728">
        <v>41012</v>
      </c>
      <c r="AT1255" s="727">
        <v>1658.38</v>
      </c>
      <c r="CB1255" s="728"/>
      <c r="CE1255" s="728"/>
      <c r="CH1255" s="728"/>
      <c r="CK1255" s="728"/>
      <c r="CO1255" s="728"/>
    </row>
    <row r="1256" spans="5:93">
      <c r="E1256" s="728">
        <v>40998</v>
      </c>
      <c r="F1256" s="727">
        <v>4.6230000000000002</v>
      </c>
      <c r="H1256" s="728">
        <v>40998</v>
      </c>
      <c r="I1256" s="727">
        <v>4.9359999999999999</v>
      </c>
      <c r="K1256" s="728">
        <v>41002</v>
      </c>
      <c r="L1256" s="727">
        <v>5.4740000000000002</v>
      </c>
      <c r="O1256" s="728">
        <v>40935</v>
      </c>
      <c r="P1256" s="727">
        <v>2306.37</v>
      </c>
      <c r="R1256" s="728">
        <v>40949</v>
      </c>
      <c r="S1256" s="727">
        <v>12801.23</v>
      </c>
      <c r="AS1256" s="728">
        <v>41011</v>
      </c>
      <c r="AT1256" s="727">
        <v>1675.78</v>
      </c>
      <c r="CB1256" s="728"/>
      <c r="CE1256" s="728"/>
      <c r="CH1256" s="728"/>
      <c r="CK1256" s="728"/>
      <c r="CO1256" s="728"/>
    </row>
    <row r="1257" spans="5:93">
      <c r="E1257" s="728">
        <v>40997</v>
      </c>
      <c r="F1257" s="727">
        <v>4.6319999999999997</v>
      </c>
      <c r="H1257" s="728">
        <v>40997</v>
      </c>
      <c r="I1257" s="727">
        <v>4.9829999999999997</v>
      </c>
      <c r="K1257" s="728">
        <v>41001</v>
      </c>
      <c r="L1257" s="727">
        <v>5.49</v>
      </c>
      <c r="O1257" s="728">
        <v>40934</v>
      </c>
      <c r="P1257" s="727">
        <v>2305.5500000000002</v>
      </c>
      <c r="R1257" s="728">
        <v>40948</v>
      </c>
      <c r="S1257" s="727">
        <v>12890.46</v>
      </c>
      <c r="AS1257" s="728">
        <v>41010</v>
      </c>
      <c r="AT1257" s="727">
        <v>1658.98</v>
      </c>
      <c r="CB1257" s="728"/>
      <c r="CE1257" s="728"/>
      <c r="CH1257" s="728"/>
      <c r="CK1257" s="728"/>
      <c r="CO1257" s="728"/>
    </row>
    <row r="1258" spans="5:93">
      <c r="E1258" s="728">
        <v>40996</v>
      </c>
      <c r="F1258" s="727">
        <v>4.633</v>
      </c>
      <c r="H1258" s="728">
        <v>40996</v>
      </c>
      <c r="I1258" s="727">
        <v>4.9589999999999996</v>
      </c>
      <c r="K1258" s="728">
        <v>40998</v>
      </c>
      <c r="L1258" s="727">
        <v>5.5</v>
      </c>
      <c r="O1258" s="728">
        <v>40933</v>
      </c>
      <c r="P1258" s="727">
        <v>2252.9899999999998</v>
      </c>
      <c r="R1258" s="728">
        <v>40947</v>
      </c>
      <c r="S1258" s="727">
        <v>12883.95</v>
      </c>
      <c r="AS1258" s="728">
        <v>41009</v>
      </c>
      <c r="AT1258" s="727">
        <v>1659.93</v>
      </c>
      <c r="CB1258" s="728"/>
      <c r="CE1258" s="728"/>
      <c r="CH1258" s="728"/>
      <c r="CK1258" s="728"/>
      <c r="CO1258" s="728"/>
    </row>
    <row r="1259" spans="5:93">
      <c r="E1259" s="728">
        <v>40995</v>
      </c>
      <c r="F1259" s="727">
        <v>4.5960000000000001</v>
      </c>
      <c r="H1259" s="728">
        <v>40995</v>
      </c>
      <c r="I1259" s="727">
        <v>4.9240000000000004</v>
      </c>
      <c r="K1259" s="728">
        <v>40997</v>
      </c>
      <c r="L1259" s="727">
        <v>5.5600000000000005</v>
      </c>
      <c r="O1259" s="728">
        <v>40932</v>
      </c>
      <c r="P1259" s="727">
        <v>2264.7800000000002</v>
      </c>
      <c r="R1259" s="728">
        <v>40946</v>
      </c>
      <c r="S1259" s="727">
        <v>12878.2</v>
      </c>
      <c r="AS1259" s="728">
        <v>41008</v>
      </c>
      <c r="AT1259" s="727">
        <v>1640.26</v>
      </c>
      <c r="CB1259" s="728"/>
      <c r="CE1259" s="728"/>
      <c r="CH1259" s="728"/>
      <c r="CK1259" s="728"/>
      <c r="CO1259" s="728"/>
    </row>
    <row r="1260" spans="5:93">
      <c r="E1260" s="728">
        <v>40994</v>
      </c>
      <c r="F1260" s="727">
        <v>4.5869999999999997</v>
      </c>
      <c r="H1260" s="728">
        <v>40994</v>
      </c>
      <c r="I1260" s="727">
        <v>4.9139999999999997</v>
      </c>
      <c r="K1260" s="728">
        <v>40996</v>
      </c>
      <c r="L1260" s="727">
        <v>5.5640000000000001</v>
      </c>
      <c r="O1260" s="728">
        <v>40931</v>
      </c>
      <c r="P1260" s="727">
        <v>2265.75</v>
      </c>
      <c r="R1260" s="728">
        <v>40945</v>
      </c>
      <c r="S1260" s="727">
        <v>12845.13</v>
      </c>
      <c r="AS1260" s="728">
        <v>41005</v>
      </c>
      <c r="AT1260" s="727">
        <v>1640.3</v>
      </c>
      <c r="CB1260" s="728"/>
      <c r="CE1260" s="728"/>
      <c r="CH1260" s="728"/>
      <c r="CK1260" s="728"/>
      <c r="CO1260" s="728"/>
    </row>
    <row r="1261" spans="5:93">
      <c r="E1261" s="728">
        <v>40991</v>
      </c>
      <c r="F1261" s="727">
        <v>4.5839999999999996</v>
      </c>
      <c r="H1261" s="728">
        <v>40991</v>
      </c>
      <c r="I1261" s="727">
        <v>4.9009999999999998</v>
      </c>
      <c r="K1261" s="728">
        <v>40995</v>
      </c>
      <c r="L1261" s="727">
        <v>5.524</v>
      </c>
      <c r="O1261" s="728">
        <v>40928</v>
      </c>
      <c r="P1261" s="727">
        <v>2261.02</v>
      </c>
      <c r="R1261" s="728">
        <v>40942</v>
      </c>
      <c r="S1261" s="727">
        <v>12862.23</v>
      </c>
      <c r="AS1261" s="728">
        <v>41004</v>
      </c>
      <c r="AT1261" s="727">
        <v>1631.15</v>
      </c>
      <c r="CB1261" s="728"/>
      <c r="CE1261" s="728"/>
      <c r="CH1261" s="728"/>
      <c r="CK1261" s="728"/>
      <c r="CO1261" s="728"/>
    </row>
    <row r="1262" spans="5:93">
      <c r="E1262" s="728">
        <v>40990</v>
      </c>
      <c r="F1262" s="727">
        <v>4.577</v>
      </c>
      <c r="H1262" s="728">
        <v>40990</v>
      </c>
      <c r="I1262" s="727">
        <v>4.899</v>
      </c>
      <c r="K1262" s="728">
        <v>40994</v>
      </c>
      <c r="L1262" s="727">
        <v>5.5330000000000004</v>
      </c>
      <c r="O1262" s="728">
        <v>40927</v>
      </c>
      <c r="P1262" s="727">
        <v>2244.38</v>
      </c>
      <c r="R1262" s="728">
        <v>40941</v>
      </c>
      <c r="S1262" s="727">
        <v>12705.41</v>
      </c>
      <c r="AS1262" s="728">
        <v>41003</v>
      </c>
      <c r="AT1262" s="727">
        <v>1620.55</v>
      </c>
      <c r="CB1262" s="728"/>
      <c r="CE1262" s="728"/>
      <c r="CH1262" s="728"/>
      <c r="CK1262" s="728"/>
      <c r="CO1262" s="728"/>
    </row>
    <row r="1263" spans="5:93">
      <c r="E1263" s="728">
        <v>40989</v>
      </c>
      <c r="F1263" s="727">
        <v>4.5979999999999999</v>
      </c>
      <c r="H1263" s="728">
        <v>40989</v>
      </c>
      <c r="I1263" s="727">
        <v>4.9249999999999998</v>
      </c>
      <c r="K1263" s="728">
        <v>40991</v>
      </c>
      <c r="L1263" s="727">
        <v>5.52</v>
      </c>
      <c r="O1263" s="728">
        <v>40926</v>
      </c>
      <c r="P1263" s="727">
        <v>2228.09</v>
      </c>
      <c r="R1263" s="728">
        <v>40940</v>
      </c>
      <c r="S1263" s="727">
        <v>12716.46</v>
      </c>
      <c r="AS1263" s="728">
        <v>41002</v>
      </c>
      <c r="AT1263" s="727">
        <v>1645.85</v>
      </c>
      <c r="CB1263" s="728"/>
      <c r="CE1263" s="728"/>
      <c r="CH1263" s="728"/>
      <c r="CK1263" s="728"/>
      <c r="CO1263" s="728"/>
    </row>
    <row r="1264" spans="5:93">
      <c r="E1264" s="728">
        <v>40988</v>
      </c>
      <c r="F1264" s="727">
        <v>4.5600000000000005</v>
      </c>
      <c r="H1264" s="728">
        <v>40988</v>
      </c>
      <c r="I1264" s="727">
        <v>4.8929999999999998</v>
      </c>
      <c r="K1264" s="728">
        <v>40990</v>
      </c>
      <c r="L1264" s="727">
        <v>5.5359999999999996</v>
      </c>
      <c r="O1264" s="728">
        <v>40925</v>
      </c>
      <c r="P1264" s="727">
        <v>2207.87</v>
      </c>
      <c r="R1264" s="728">
        <v>40939</v>
      </c>
      <c r="S1264" s="727">
        <v>12632.91</v>
      </c>
      <c r="AS1264" s="728">
        <v>41001</v>
      </c>
      <c r="AT1264" s="727">
        <v>1677.75</v>
      </c>
      <c r="CB1264" s="728"/>
      <c r="CE1264" s="728"/>
      <c r="CH1264" s="728"/>
      <c r="CK1264" s="728"/>
      <c r="CO1264" s="728"/>
    </row>
    <row r="1265" spans="5:93">
      <c r="E1265" s="728">
        <v>40987</v>
      </c>
      <c r="F1265" s="727">
        <v>4.5590000000000002</v>
      </c>
      <c r="H1265" s="728">
        <v>40987</v>
      </c>
      <c r="I1265" s="727">
        <v>4.8959999999999999</v>
      </c>
      <c r="K1265" s="728">
        <v>40989</v>
      </c>
      <c r="L1265" s="727">
        <v>5.5380000000000003</v>
      </c>
      <c r="O1265" s="728">
        <v>40924</v>
      </c>
      <c r="P1265" s="727">
        <v>2182.94</v>
      </c>
      <c r="R1265" s="728">
        <v>40938</v>
      </c>
      <c r="S1265" s="727">
        <v>12653.72</v>
      </c>
      <c r="AS1265" s="728">
        <v>40998</v>
      </c>
      <c r="AT1265" s="727">
        <v>1668.15</v>
      </c>
      <c r="CB1265" s="728"/>
      <c r="CE1265" s="728"/>
      <c r="CH1265" s="728"/>
      <c r="CK1265" s="728"/>
      <c r="CO1265" s="728"/>
    </row>
    <row r="1266" spans="5:93">
      <c r="E1266" s="728">
        <v>40984</v>
      </c>
      <c r="F1266" s="727">
        <v>4.6150000000000002</v>
      </c>
      <c r="H1266" s="728">
        <v>40984</v>
      </c>
      <c r="I1266" s="727">
        <v>4.9190000000000005</v>
      </c>
      <c r="K1266" s="728">
        <v>40988</v>
      </c>
      <c r="L1266" s="727">
        <v>5.4719999999999995</v>
      </c>
      <c r="O1266" s="728">
        <v>40921</v>
      </c>
      <c r="P1266" s="727">
        <v>2166.38</v>
      </c>
      <c r="R1266" s="728">
        <v>40935</v>
      </c>
      <c r="S1266" s="727">
        <v>12660.46</v>
      </c>
      <c r="AS1266" s="728">
        <v>40997</v>
      </c>
      <c r="AT1266" s="727">
        <v>1661.57</v>
      </c>
      <c r="CB1266" s="728"/>
      <c r="CE1266" s="728"/>
      <c r="CH1266" s="728"/>
      <c r="CK1266" s="728"/>
      <c r="CO1266" s="728"/>
    </row>
    <row r="1267" spans="5:93">
      <c r="E1267" s="728">
        <v>40983</v>
      </c>
      <c r="F1267" s="727">
        <v>4.5910000000000002</v>
      </c>
      <c r="H1267" s="728">
        <v>40983</v>
      </c>
      <c r="I1267" s="727">
        <v>4.8870000000000005</v>
      </c>
      <c r="K1267" s="728">
        <v>40987</v>
      </c>
      <c r="L1267" s="727">
        <v>5.4539999999999997</v>
      </c>
      <c r="O1267" s="728">
        <v>40920</v>
      </c>
      <c r="P1267" s="727">
        <v>2166.9899999999998</v>
      </c>
      <c r="R1267" s="728">
        <v>40934</v>
      </c>
      <c r="S1267" s="727">
        <v>12734.63</v>
      </c>
      <c r="AS1267" s="728">
        <v>40996</v>
      </c>
      <c r="AT1267" s="727">
        <v>1663.55</v>
      </c>
      <c r="CB1267" s="728"/>
      <c r="CE1267" s="728"/>
      <c r="CH1267" s="728"/>
      <c r="CK1267" s="728"/>
      <c r="CO1267" s="728"/>
    </row>
    <row r="1268" spans="5:93">
      <c r="E1268" s="728">
        <v>40982</v>
      </c>
      <c r="F1268" s="727">
        <v>4.5830000000000002</v>
      </c>
      <c r="H1268" s="728">
        <v>40982</v>
      </c>
      <c r="I1268" s="727">
        <v>4.8760000000000003</v>
      </c>
      <c r="K1268" s="728">
        <v>40984</v>
      </c>
      <c r="L1268" s="727">
        <v>5.4619999999999997</v>
      </c>
      <c r="O1268" s="728">
        <v>40919</v>
      </c>
      <c r="P1268" s="727">
        <v>2131</v>
      </c>
      <c r="R1268" s="728">
        <v>40933</v>
      </c>
      <c r="S1268" s="727">
        <v>12756.96</v>
      </c>
      <c r="AS1268" s="728">
        <v>40995</v>
      </c>
      <c r="AT1268" s="727">
        <v>1680.75</v>
      </c>
      <c r="CB1268" s="728"/>
      <c r="CE1268" s="728"/>
      <c r="CH1268" s="728"/>
      <c r="CK1268" s="728"/>
      <c r="CO1268" s="728"/>
    </row>
    <row r="1269" spans="5:93">
      <c r="E1269" s="728">
        <v>40981</v>
      </c>
      <c r="F1269" s="727">
        <v>4.5339999999999998</v>
      </c>
      <c r="H1269" s="728">
        <v>40981</v>
      </c>
      <c r="I1269" s="727">
        <v>4.7969999999999997</v>
      </c>
      <c r="K1269" s="728">
        <v>40983</v>
      </c>
      <c r="L1269" s="727">
        <v>5.4290000000000003</v>
      </c>
      <c r="O1269" s="728">
        <v>40918</v>
      </c>
      <c r="P1269" s="727">
        <v>2138.06</v>
      </c>
      <c r="R1269" s="728">
        <v>40932</v>
      </c>
      <c r="S1269" s="727">
        <v>12675.75</v>
      </c>
      <c r="AS1269" s="728">
        <v>40994</v>
      </c>
      <c r="AT1269" s="727">
        <v>1690.18</v>
      </c>
      <c r="CB1269" s="728"/>
      <c r="CE1269" s="728"/>
      <c r="CH1269" s="728"/>
      <c r="CK1269" s="728"/>
      <c r="CO1269" s="728"/>
    </row>
    <row r="1270" spans="5:93">
      <c r="E1270" s="728">
        <v>40980</v>
      </c>
      <c r="F1270" s="727">
        <v>4.5510000000000002</v>
      </c>
      <c r="H1270" s="728">
        <v>40980</v>
      </c>
      <c r="I1270" s="727">
        <v>4.7869999999999999</v>
      </c>
      <c r="K1270" s="728">
        <v>40982</v>
      </c>
      <c r="L1270" s="727">
        <v>5.4189999999999996</v>
      </c>
      <c r="O1270" s="728">
        <v>40917</v>
      </c>
      <c r="P1270" s="727">
        <v>2126.71</v>
      </c>
      <c r="R1270" s="728">
        <v>40931</v>
      </c>
      <c r="S1270" s="727">
        <v>12708.82</v>
      </c>
      <c r="AS1270" s="728">
        <v>40991</v>
      </c>
      <c r="AT1270" s="727">
        <v>1661.7</v>
      </c>
      <c r="CB1270" s="728"/>
      <c r="CE1270" s="728"/>
      <c r="CH1270" s="728"/>
      <c r="CK1270" s="728"/>
      <c r="CO1270" s="728"/>
    </row>
    <row r="1271" spans="5:93">
      <c r="E1271" s="728">
        <v>40977</v>
      </c>
      <c r="F1271" s="727">
        <v>4.5960000000000001</v>
      </c>
      <c r="H1271" s="728">
        <v>40977</v>
      </c>
      <c r="I1271" s="727">
        <v>4.8100000000000005</v>
      </c>
      <c r="K1271" s="728">
        <v>40981</v>
      </c>
      <c r="L1271" s="727">
        <v>5.343</v>
      </c>
      <c r="O1271" s="728">
        <v>40913</v>
      </c>
      <c r="P1271" s="727">
        <v>2157.4299999999998</v>
      </c>
      <c r="R1271" s="728">
        <v>40928</v>
      </c>
      <c r="S1271" s="727">
        <v>12720.48</v>
      </c>
      <c r="AS1271" s="728">
        <v>40990</v>
      </c>
      <c r="AT1271" s="727">
        <v>1645.91</v>
      </c>
      <c r="CB1271" s="728"/>
      <c r="CE1271" s="728"/>
      <c r="CH1271" s="728"/>
      <c r="CK1271" s="728"/>
      <c r="CO1271" s="728"/>
    </row>
    <row r="1272" spans="5:93">
      <c r="E1272" s="728">
        <v>40976</v>
      </c>
      <c r="F1272" s="727">
        <v>4.6109999999999998</v>
      </c>
      <c r="H1272" s="728">
        <v>40976</v>
      </c>
      <c r="I1272" s="727">
        <v>4.8479999999999999</v>
      </c>
      <c r="K1272" s="728">
        <v>40980</v>
      </c>
      <c r="L1272" s="727">
        <v>5.3520000000000003</v>
      </c>
      <c r="O1272" s="728">
        <v>40912</v>
      </c>
      <c r="P1272" s="727">
        <v>2183.98</v>
      </c>
      <c r="R1272" s="728">
        <v>40927</v>
      </c>
      <c r="S1272" s="727">
        <v>12623.98</v>
      </c>
      <c r="AS1272" s="728">
        <v>40989</v>
      </c>
      <c r="AT1272" s="727">
        <v>1650.55</v>
      </c>
      <c r="CB1272" s="728"/>
      <c r="CE1272" s="728"/>
      <c r="CH1272" s="728"/>
      <c r="CK1272" s="728"/>
      <c r="CO1272" s="728"/>
    </row>
    <row r="1273" spans="5:93">
      <c r="E1273" s="728">
        <v>40975</v>
      </c>
      <c r="F1273" s="727">
        <v>4.6479999999999997</v>
      </c>
      <c r="H1273" s="728">
        <v>40975</v>
      </c>
      <c r="I1273" s="727">
        <v>4.9160000000000004</v>
      </c>
      <c r="K1273" s="728">
        <v>40977</v>
      </c>
      <c r="L1273" s="727">
        <v>5.3659999999999997</v>
      </c>
      <c r="O1273" s="728">
        <v>40911</v>
      </c>
      <c r="P1273" s="727">
        <v>2204.27</v>
      </c>
      <c r="R1273" s="728">
        <v>40926</v>
      </c>
      <c r="S1273" s="727">
        <v>12578.95</v>
      </c>
      <c r="AS1273" s="728">
        <v>40988</v>
      </c>
      <c r="AT1273" s="727">
        <v>1650.86</v>
      </c>
      <c r="CB1273" s="728"/>
      <c r="CE1273" s="728"/>
      <c r="CH1273" s="728"/>
      <c r="CK1273" s="728"/>
      <c r="CO1273" s="728"/>
    </row>
    <row r="1274" spans="5:93">
      <c r="E1274" s="728">
        <v>40974</v>
      </c>
      <c r="F1274" s="727">
        <v>4.6769999999999996</v>
      </c>
      <c r="H1274" s="728">
        <v>40974</v>
      </c>
      <c r="I1274" s="727">
        <v>4.95</v>
      </c>
      <c r="K1274" s="728">
        <v>40976</v>
      </c>
      <c r="L1274" s="727">
        <v>5.4189999999999996</v>
      </c>
      <c r="O1274" s="728">
        <v>40910</v>
      </c>
      <c r="P1274" s="727">
        <v>2194.11</v>
      </c>
      <c r="R1274" s="728">
        <v>40925</v>
      </c>
      <c r="S1274" s="727">
        <v>12482.07</v>
      </c>
      <c r="AS1274" s="728">
        <v>40987</v>
      </c>
      <c r="AT1274" s="727">
        <v>1664.5</v>
      </c>
      <c r="CB1274" s="728"/>
      <c r="CE1274" s="728"/>
      <c r="CH1274" s="728"/>
      <c r="CK1274" s="728"/>
      <c r="CO1274" s="728"/>
    </row>
    <row r="1275" spans="5:93">
      <c r="E1275" s="728">
        <v>40973</v>
      </c>
      <c r="F1275" s="727">
        <v>4.6550000000000002</v>
      </c>
      <c r="H1275" s="728">
        <v>40973</v>
      </c>
      <c r="I1275" s="727">
        <v>4.91</v>
      </c>
      <c r="K1275" s="728">
        <v>40975</v>
      </c>
      <c r="L1275" s="727">
        <v>5.4779999999999998</v>
      </c>
      <c r="R1275" s="728">
        <v>40921</v>
      </c>
      <c r="S1275" s="727">
        <v>12422.06</v>
      </c>
      <c r="AS1275" s="728">
        <v>40984</v>
      </c>
      <c r="AT1275" s="727">
        <v>1659.98</v>
      </c>
      <c r="CB1275" s="728"/>
      <c r="CE1275" s="728"/>
      <c r="CH1275" s="728"/>
      <c r="CK1275" s="728"/>
      <c r="CO1275" s="728"/>
    </row>
    <row r="1276" spans="5:93">
      <c r="E1276" s="728">
        <v>40970</v>
      </c>
      <c r="F1276" s="727">
        <v>4.6630000000000003</v>
      </c>
      <c r="H1276" s="728">
        <v>40970</v>
      </c>
      <c r="I1276" s="727">
        <v>4.8789999999999996</v>
      </c>
      <c r="K1276" s="728">
        <v>40974</v>
      </c>
      <c r="L1276" s="727">
        <v>5.4889999999999999</v>
      </c>
      <c r="R1276" s="728">
        <v>40920</v>
      </c>
      <c r="S1276" s="727">
        <v>12471.02</v>
      </c>
      <c r="AS1276" s="728">
        <v>40983</v>
      </c>
      <c r="AT1276" s="727">
        <v>1658.66</v>
      </c>
      <c r="CB1276" s="728"/>
      <c r="CE1276" s="728"/>
      <c r="CH1276" s="728"/>
      <c r="CK1276" s="728"/>
      <c r="CO1276" s="728"/>
    </row>
    <row r="1277" spans="5:93">
      <c r="E1277" s="728">
        <v>40969</v>
      </c>
      <c r="F1277" s="727">
        <v>4.6500000000000004</v>
      </c>
      <c r="H1277" s="728">
        <v>40969</v>
      </c>
      <c r="I1277" s="727">
        <v>4.891</v>
      </c>
      <c r="K1277" s="728">
        <v>40973</v>
      </c>
      <c r="L1277" s="727">
        <v>5.4379999999999997</v>
      </c>
      <c r="R1277" s="728">
        <v>40919</v>
      </c>
      <c r="S1277" s="727">
        <v>12449.45</v>
      </c>
      <c r="AS1277" s="728">
        <v>40982</v>
      </c>
      <c r="AT1277" s="727">
        <v>1644.79</v>
      </c>
      <c r="CB1277" s="728"/>
      <c r="CE1277" s="728"/>
      <c r="CH1277" s="728"/>
      <c r="CK1277" s="728"/>
      <c r="CO1277" s="728"/>
    </row>
    <row r="1278" spans="5:93">
      <c r="E1278" s="728">
        <v>40968</v>
      </c>
      <c r="F1278" s="727">
        <v>4.6690000000000005</v>
      </c>
      <c r="H1278" s="728">
        <v>40968</v>
      </c>
      <c r="I1278" s="727">
        <v>4.9020000000000001</v>
      </c>
      <c r="K1278" s="728">
        <v>40970</v>
      </c>
      <c r="L1278" s="727">
        <v>5.4240000000000004</v>
      </c>
      <c r="R1278" s="728">
        <v>40918</v>
      </c>
      <c r="S1278" s="727">
        <v>12462.47</v>
      </c>
      <c r="AS1278" s="728">
        <v>40981</v>
      </c>
      <c r="AT1278" s="727">
        <v>1674.03</v>
      </c>
      <c r="CB1278" s="728"/>
      <c r="CE1278" s="728"/>
      <c r="CH1278" s="728"/>
      <c r="CK1278" s="728"/>
      <c r="CO1278" s="728"/>
    </row>
    <row r="1279" spans="5:93">
      <c r="E1279" s="728">
        <v>40967</v>
      </c>
      <c r="F1279" s="727">
        <v>4.6740000000000004</v>
      </c>
      <c r="H1279" s="728">
        <v>40967</v>
      </c>
      <c r="I1279" s="727">
        <v>4.9550000000000001</v>
      </c>
      <c r="K1279" s="728">
        <v>40969</v>
      </c>
      <c r="L1279" s="727">
        <v>5.4489999999999998</v>
      </c>
      <c r="R1279" s="728">
        <v>40917</v>
      </c>
      <c r="S1279" s="727">
        <v>12392.69</v>
      </c>
      <c r="AS1279" s="728">
        <v>40980</v>
      </c>
      <c r="AT1279" s="727">
        <v>1701.34</v>
      </c>
      <c r="CB1279" s="728"/>
      <c r="CE1279" s="728"/>
      <c r="CH1279" s="728"/>
      <c r="CK1279" s="728"/>
      <c r="CO1279" s="728"/>
    </row>
    <row r="1280" spans="5:93">
      <c r="E1280" s="728">
        <v>40966</v>
      </c>
      <c r="F1280" s="727">
        <v>4.6820000000000004</v>
      </c>
      <c r="H1280" s="728">
        <v>40966</v>
      </c>
      <c r="I1280" s="727">
        <v>4.9859999999999998</v>
      </c>
      <c r="K1280" s="728">
        <v>40968</v>
      </c>
      <c r="L1280" s="727">
        <v>5.4640000000000004</v>
      </c>
      <c r="R1280" s="728">
        <v>40914</v>
      </c>
      <c r="S1280" s="727">
        <v>12359.92</v>
      </c>
      <c r="AS1280" s="728">
        <v>40977</v>
      </c>
      <c r="AT1280" s="727">
        <v>1713.85</v>
      </c>
      <c r="CB1280" s="728"/>
      <c r="CE1280" s="728"/>
      <c r="CH1280" s="728"/>
      <c r="CK1280" s="728"/>
      <c r="CO1280" s="728"/>
    </row>
    <row r="1281" spans="5:93">
      <c r="E1281" s="728">
        <v>40963</v>
      </c>
      <c r="F1281" s="727">
        <v>4.66</v>
      </c>
      <c r="H1281" s="728">
        <v>40963</v>
      </c>
      <c r="I1281" s="727">
        <v>4.9690000000000003</v>
      </c>
      <c r="K1281" s="728">
        <v>40967</v>
      </c>
      <c r="L1281" s="727">
        <v>5.5039999999999996</v>
      </c>
      <c r="R1281" s="728">
        <v>40913</v>
      </c>
      <c r="S1281" s="727">
        <v>12415.7</v>
      </c>
      <c r="AS1281" s="728">
        <v>40976</v>
      </c>
      <c r="AT1281" s="727">
        <v>1699.85</v>
      </c>
      <c r="CB1281" s="728"/>
      <c r="CE1281" s="728"/>
      <c r="CH1281" s="728"/>
      <c r="CK1281" s="728"/>
      <c r="CO1281" s="728"/>
    </row>
    <row r="1282" spans="5:93">
      <c r="E1282" s="728">
        <v>40962</v>
      </c>
      <c r="F1282" s="727">
        <v>4.6619999999999999</v>
      </c>
      <c r="H1282" s="728">
        <v>40962</v>
      </c>
      <c r="I1282" s="727">
        <v>4.9909999999999997</v>
      </c>
      <c r="K1282" s="728">
        <v>40966</v>
      </c>
      <c r="L1282" s="727">
        <v>5.5369999999999999</v>
      </c>
      <c r="R1282" s="728">
        <v>40912</v>
      </c>
      <c r="S1282" s="727">
        <v>12418.42</v>
      </c>
      <c r="AS1282" s="728">
        <v>40975</v>
      </c>
      <c r="AT1282" s="727">
        <v>1684.91</v>
      </c>
      <c r="CB1282" s="728"/>
      <c r="CE1282" s="728"/>
      <c r="CH1282" s="728"/>
      <c r="CK1282" s="728"/>
      <c r="CO1282" s="728"/>
    </row>
    <row r="1283" spans="5:93">
      <c r="E1283" s="728">
        <v>40961</v>
      </c>
      <c r="F1283" s="727">
        <v>4.6630000000000003</v>
      </c>
      <c r="H1283" s="728">
        <v>40961</v>
      </c>
      <c r="I1283" s="727">
        <v>5.0190000000000001</v>
      </c>
      <c r="K1283" s="728">
        <v>40963</v>
      </c>
      <c r="L1283" s="727">
        <v>5.5129999999999999</v>
      </c>
      <c r="R1283" s="728">
        <v>40911</v>
      </c>
      <c r="S1283" s="727">
        <v>12397.38</v>
      </c>
      <c r="AS1283" s="728">
        <v>40974</v>
      </c>
      <c r="AT1283" s="727">
        <v>1674.38</v>
      </c>
      <c r="CB1283" s="728"/>
      <c r="CE1283" s="728"/>
      <c r="CH1283" s="728"/>
      <c r="CK1283" s="728"/>
      <c r="CO1283" s="728"/>
    </row>
    <row r="1284" spans="5:93">
      <c r="E1284" s="728">
        <v>40960</v>
      </c>
      <c r="F1284" s="727">
        <v>4.6500000000000004</v>
      </c>
      <c r="H1284" s="728">
        <v>40960</v>
      </c>
      <c r="I1284" s="727">
        <v>4.9879999999999995</v>
      </c>
      <c r="K1284" s="728">
        <v>40962</v>
      </c>
      <c r="L1284" s="727">
        <v>5.5410000000000004</v>
      </c>
      <c r="AS1284" s="728">
        <v>40973</v>
      </c>
      <c r="AT1284" s="727">
        <v>1706.32</v>
      </c>
      <c r="CB1284" s="728"/>
      <c r="CE1284" s="728"/>
      <c r="CH1284" s="728"/>
      <c r="CK1284" s="728"/>
      <c r="CO1284" s="728"/>
    </row>
    <row r="1285" spans="5:93">
      <c r="E1285" s="728">
        <v>40959</v>
      </c>
      <c r="F1285" s="727">
        <v>4.6280000000000001</v>
      </c>
      <c r="H1285" s="728">
        <v>40959</v>
      </c>
      <c r="I1285" s="727">
        <v>4.968</v>
      </c>
      <c r="K1285" s="728">
        <v>40961</v>
      </c>
      <c r="L1285" s="727">
        <v>5.5570000000000004</v>
      </c>
      <c r="AS1285" s="728">
        <v>40970</v>
      </c>
      <c r="AT1285" s="727">
        <v>1712.45</v>
      </c>
      <c r="CB1285" s="728"/>
      <c r="CE1285" s="728"/>
      <c r="CH1285" s="728"/>
      <c r="CK1285" s="728"/>
      <c r="CO1285" s="728"/>
    </row>
    <row r="1286" spans="5:93">
      <c r="E1286" s="728">
        <v>40956</v>
      </c>
      <c r="F1286" s="727">
        <v>4.6280000000000001</v>
      </c>
      <c r="H1286" s="728">
        <v>40956</v>
      </c>
      <c r="I1286" s="727">
        <v>4.9889999999999999</v>
      </c>
      <c r="K1286" s="728">
        <v>40960</v>
      </c>
      <c r="L1286" s="727">
        <v>5.5289999999999999</v>
      </c>
      <c r="AS1286" s="728">
        <v>40969</v>
      </c>
      <c r="AT1286" s="727">
        <v>1718.25</v>
      </c>
      <c r="CB1286" s="728"/>
      <c r="CE1286" s="728"/>
      <c r="CH1286" s="728"/>
      <c r="CK1286" s="728"/>
      <c r="CO1286" s="728"/>
    </row>
    <row r="1287" spans="5:93">
      <c r="E1287" s="728">
        <v>40955</v>
      </c>
      <c r="F1287" s="727">
        <v>4.7009999999999996</v>
      </c>
      <c r="H1287" s="728">
        <v>40955</v>
      </c>
      <c r="I1287" s="727">
        <v>5.01</v>
      </c>
      <c r="K1287" s="728">
        <v>40959</v>
      </c>
      <c r="L1287" s="727">
        <v>5.5120000000000005</v>
      </c>
      <c r="AS1287" s="728">
        <v>40968</v>
      </c>
      <c r="AT1287" s="727">
        <v>1696.76</v>
      </c>
      <c r="CB1287" s="728"/>
      <c r="CE1287" s="728"/>
      <c r="CH1287" s="728"/>
      <c r="CK1287" s="728"/>
      <c r="CO1287" s="728"/>
    </row>
    <row r="1288" spans="5:93">
      <c r="E1288" s="728">
        <v>40954</v>
      </c>
      <c r="F1288" s="727">
        <v>4.6749999999999998</v>
      </c>
      <c r="H1288" s="728">
        <v>40954</v>
      </c>
      <c r="I1288" s="727">
        <v>5.016</v>
      </c>
      <c r="K1288" s="728">
        <v>40956</v>
      </c>
      <c r="L1288" s="727">
        <v>5.5250000000000004</v>
      </c>
      <c r="AS1288" s="728">
        <v>40967</v>
      </c>
      <c r="AT1288" s="727">
        <v>1784.25</v>
      </c>
      <c r="CB1288" s="728"/>
      <c r="CE1288" s="728"/>
      <c r="CH1288" s="728"/>
      <c r="CK1288" s="728"/>
      <c r="CO1288" s="728"/>
    </row>
    <row r="1289" spans="5:93">
      <c r="E1289" s="728">
        <v>40953</v>
      </c>
      <c r="F1289" s="727">
        <v>4.7089999999999996</v>
      </c>
      <c r="H1289" s="728">
        <v>40953</v>
      </c>
      <c r="I1289" s="727">
        <v>5.0449999999999999</v>
      </c>
      <c r="K1289" s="728">
        <v>40955</v>
      </c>
      <c r="L1289" s="727">
        <v>5.53</v>
      </c>
      <c r="AS1289" s="728">
        <v>40966</v>
      </c>
      <c r="AT1289" s="727">
        <v>1767.65</v>
      </c>
      <c r="CB1289" s="728"/>
      <c r="CE1289" s="728"/>
      <c r="CH1289" s="728"/>
      <c r="CK1289" s="728"/>
      <c r="CO1289" s="728"/>
    </row>
    <row r="1290" spans="5:93">
      <c r="E1290" s="728">
        <v>40952</v>
      </c>
      <c r="F1290" s="727">
        <v>4.7110000000000003</v>
      </c>
      <c r="H1290" s="728">
        <v>40952</v>
      </c>
      <c r="I1290" s="727">
        <v>5.0419999999999998</v>
      </c>
      <c r="K1290" s="728">
        <v>40954</v>
      </c>
      <c r="L1290" s="727">
        <v>5.5330000000000004</v>
      </c>
      <c r="AS1290" s="728">
        <v>40963</v>
      </c>
      <c r="AT1290" s="727">
        <v>1772.35</v>
      </c>
      <c r="CB1290" s="728"/>
      <c r="CE1290" s="728"/>
      <c r="CH1290" s="728"/>
      <c r="CK1290" s="728"/>
      <c r="CO1290" s="728"/>
    </row>
    <row r="1291" spans="5:93">
      <c r="E1291" s="728">
        <v>40949</v>
      </c>
      <c r="F1291" s="727">
        <v>4.7249999999999996</v>
      </c>
      <c r="H1291" s="728">
        <v>40949</v>
      </c>
      <c r="I1291" s="727">
        <v>5.069</v>
      </c>
      <c r="K1291" s="728">
        <v>40953</v>
      </c>
      <c r="L1291" s="727">
        <v>5.5609999999999999</v>
      </c>
      <c r="AS1291" s="728">
        <v>40962</v>
      </c>
      <c r="AT1291" s="727">
        <v>1780.78</v>
      </c>
      <c r="CB1291" s="728"/>
      <c r="CE1291" s="728"/>
      <c r="CH1291" s="728"/>
      <c r="CK1291" s="728"/>
      <c r="CO1291" s="728"/>
    </row>
    <row r="1292" spans="5:93">
      <c r="E1292" s="728">
        <v>40948</v>
      </c>
      <c r="F1292" s="727">
        <v>4.7119999999999997</v>
      </c>
      <c r="H1292" s="728">
        <v>40948</v>
      </c>
      <c r="I1292" s="727">
        <v>5.0540000000000003</v>
      </c>
      <c r="K1292" s="728">
        <v>40952</v>
      </c>
      <c r="L1292" s="727">
        <v>5.5609999999999999</v>
      </c>
      <c r="AS1292" s="728">
        <v>40961</v>
      </c>
      <c r="AT1292" s="727">
        <v>1776.3</v>
      </c>
      <c r="CB1292" s="728"/>
      <c r="CE1292" s="728"/>
      <c r="CH1292" s="728"/>
      <c r="CK1292" s="728"/>
      <c r="CO1292" s="728"/>
    </row>
    <row r="1293" spans="5:93">
      <c r="E1293" s="728">
        <v>40947</v>
      </c>
      <c r="F1293" s="727">
        <v>4.6690000000000005</v>
      </c>
      <c r="H1293" s="728">
        <v>40947</v>
      </c>
      <c r="I1293" s="727">
        <v>5.0289999999999999</v>
      </c>
      <c r="K1293" s="728">
        <v>40949</v>
      </c>
      <c r="L1293" s="727">
        <v>5.5819999999999999</v>
      </c>
      <c r="AS1293" s="728">
        <v>40960</v>
      </c>
      <c r="AT1293" s="727">
        <v>1759.25</v>
      </c>
      <c r="CB1293" s="728"/>
      <c r="CE1293" s="728"/>
      <c r="CH1293" s="728"/>
      <c r="CK1293" s="728"/>
      <c r="CO1293" s="728"/>
    </row>
    <row r="1294" spans="5:93">
      <c r="E1294" s="728">
        <v>40946</v>
      </c>
      <c r="F1294" s="727">
        <v>4.6589999999999998</v>
      </c>
      <c r="H1294" s="728">
        <v>40946</v>
      </c>
      <c r="I1294" s="727">
        <v>5.0449999999999999</v>
      </c>
      <c r="K1294" s="728">
        <v>40948</v>
      </c>
      <c r="L1294" s="727">
        <v>5.5640000000000001</v>
      </c>
      <c r="AS1294" s="728">
        <v>40959</v>
      </c>
      <c r="AT1294" s="727">
        <v>1734.93</v>
      </c>
      <c r="CB1294" s="728"/>
      <c r="CE1294" s="728"/>
      <c r="CH1294" s="728"/>
      <c r="CK1294" s="728"/>
      <c r="CO1294" s="728"/>
    </row>
    <row r="1295" spans="5:93">
      <c r="E1295" s="728">
        <v>40945</v>
      </c>
      <c r="F1295" s="727">
        <v>4.6909999999999998</v>
      </c>
      <c r="H1295" s="728">
        <v>40945</v>
      </c>
      <c r="I1295" s="727">
        <v>5.05</v>
      </c>
      <c r="K1295" s="728">
        <v>40947</v>
      </c>
      <c r="L1295" s="727">
        <v>5.5369999999999999</v>
      </c>
      <c r="AS1295" s="728">
        <v>40956</v>
      </c>
      <c r="AT1295" s="727">
        <v>1723.49</v>
      </c>
      <c r="CB1295" s="728"/>
      <c r="CE1295" s="728"/>
      <c r="CH1295" s="728"/>
      <c r="CK1295" s="728"/>
      <c r="CO1295" s="728"/>
    </row>
    <row r="1296" spans="5:93">
      <c r="E1296" s="728">
        <v>40942</v>
      </c>
      <c r="F1296" s="727">
        <v>4.6779999999999999</v>
      </c>
      <c r="H1296" s="728">
        <v>40942</v>
      </c>
      <c r="I1296" s="727">
        <v>5.0179999999999998</v>
      </c>
      <c r="K1296" s="728">
        <v>40946</v>
      </c>
      <c r="L1296" s="727">
        <v>5.5620000000000003</v>
      </c>
      <c r="AS1296" s="728">
        <v>40955</v>
      </c>
      <c r="AT1296" s="727">
        <v>1728.25</v>
      </c>
      <c r="CB1296" s="728"/>
      <c r="CE1296" s="728"/>
      <c r="CH1296" s="728"/>
      <c r="CK1296" s="728"/>
      <c r="CO1296" s="728"/>
    </row>
    <row r="1297" spans="5:93">
      <c r="E1297" s="728">
        <v>40941</v>
      </c>
      <c r="F1297" s="727">
        <v>4.6890000000000001</v>
      </c>
      <c r="H1297" s="728">
        <v>40941</v>
      </c>
      <c r="I1297" s="727">
        <v>5.0179999999999998</v>
      </c>
      <c r="K1297" s="728">
        <v>40945</v>
      </c>
      <c r="L1297" s="727">
        <v>5.5839999999999996</v>
      </c>
      <c r="AS1297" s="728">
        <v>40954</v>
      </c>
      <c r="AT1297" s="727">
        <v>1728.18</v>
      </c>
      <c r="CB1297" s="728"/>
      <c r="CE1297" s="728"/>
      <c r="CH1297" s="728"/>
      <c r="CK1297" s="728"/>
      <c r="CO1297" s="728"/>
    </row>
    <row r="1298" spans="5:93">
      <c r="E1298" s="728">
        <v>40940</v>
      </c>
      <c r="F1298" s="727">
        <v>4.6980000000000004</v>
      </c>
      <c r="H1298" s="728">
        <v>40940</v>
      </c>
      <c r="I1298" s="727">
        <v>5.008</v>
      </c>
      <c r="K1298" s="728">
        <v>40942</v>
      </c>
      <c r="L1298" s="727">
        <v>5.5410000000000004</v>
      </c>
      <c r="AS1298" s="728">
        <v>40953</v>
      </c>
      <c r="AT1298" s="727">
        <v>1720.23</v>
      </c>
      <c r="CB1298" s="728"/>
      <c r="CE1298" s="728"/>
      <c r="CH1298" s="728"/>
      <c r="CK1298" s="728"/>
      <c r="CO1298" s="728"/>
    </row>
    <row r="1299" spans="5:93">
      <c r="E1299" s="728">
        <v>40939</v>
      </c>
      <c r="F1299" s="727">
        <v>4.7169999999999996</v>
      </c>
      <c r="H1299" s="728">
        <v>40939</v>
      </c>
      <c r="I1299" s="727">
        <v>5.032</v>
      </c>
      <c r="K1299" s="728">
        <v>40941</v>
      </c>
      <c r="L1299" s="727">
        <v>5.5350000000000001</v>
      </c>
      <c r="AS1299" s="728">
        <v>40952</v>
      </c>
      <c r="AT1299" s="727">
        <v>1722.25</v>
      </c>
      <c r="CB1299" s="728"/>
      <c r="CE1299" s="728"/>
      <c r="CH1299" s="728"/>
      <c r="CK1299" s="728"/>
      <c r="CO1299" s="728"/>
    </row>
    <row r="1300" spans="5:93">
      <c r="E1300" s="728">
        <v>40938</v>
      </c>
      <c r="F1300" s="727">
        <v>4.7370000000000001</v>
      </c>
      <c r="H1300" s="728">
        <v>40938</v>
      </c>
      <c r="I1300" s="727">
        <v>5.1189999999999998</v>
      </c>
      <c r="K1300" s="728">
        <v>40940</v>
      </c>
      <c r="L1300" s="727">
        <v>5.5380000000000003</v>
      </c>
      <c r="AS1300" s="728">
        <v>40949</v>
      </c>
      <c r="AT1300" s="727">
        <v>1721.85</v>
      </c>
      <c r="CB1300" s="728"/>
      <c r="CE1300" s="728"/>
      <c r="CH1300" s="728"/>
      <c r="CK1300" s="728"/>
      <c r="CO1300" s="728"/>
    </row>
    <row r="1301" spans="5:93">
      <c r="E1301" s="728">
        <v>40935</v>
      </c>
      <c r="F1301" s="727">
        <v>4.7190000000000003</v>
      </c>
      <c r="H1301" s="728">
        <v>40935</v>
      </c>
      <c r="I1301" s="727">
        <v>5.0880000000000001</v>
      </c>
      <c r="K1301" s="728">
        <v>40939</v>
      </c>
      <c r="L1301" s="727">
        <v>5.5809999999999995</v>
      </c>
      <c r="AS1301" s="728">
        <v>40948</v>
      </c>
      <c r="AT1301" s="727">
        <v>1729.54</v>
      </c>
      <c r="CB1301" s="728"/>
      <c r="CE1301" s="728"/>
      <c r="CH1301" s="728"/>
      <c r="CK1301" s="728"/>
      <c r="CO1301" s="728"/>
    </row>
    <row r="1302" spans="5:93">
      <c r="E1302" s="728">
        <v>40934</v>
      </c>
      <c r="F1302" s="727">
        <v>4.6980000000000004</v>
      </c>
      <c r="H1302" s="728">
        <v>40934</v>
      </c>
      <c r="I1302" s="727">
        <v>5.07</v>
      </c>
      <c r="K1302" s="728">
        <v>40938</v>
      </c>
      <c r="L1302" s="727">
        <v>5.6619999999999999</v>
      </c>
      <c r="AS1302" s="728">
        <v>40947</v>
      </c>
      <c r="AT1302" s="727">
        <v>1733.13</v>
      </c>
      <c r="CB1302" s="728"/>
      <c r="CE1302" s="728"/>
      <c r="CH1302" s="728"/>
      <c r="CK1302" s="728"/>
      <c r="CO1302" s="728"/>
    </row>
    <row r="1303" spans="5:93">
      <c r="E1303" s="728">
        <v>40933</v>
      </c>
      <c r="F1303" s="727">
        <v>4.6980000000000004</v>
      </c>
      <c r="H1303" s="728">
        <v>40933</v>
      </c>
      <c r="I1303" s="727">
        <v>5.1440000000000001</v>
      </c>
      <c r="K1303" s="728">
        <v>40935</v>
      </c>
      <c r="L1303" s="727">
        <v>5.6180000000000003</v>
      </c>
      <c r="AS1303" s="728">
        <v>40946</v>
      </c>
      <c r="AT1303" s="727">
        <v>1745.45</v>
      </c>
      <c r="CB1303" s="728"/>
      <c r="CE1303" s="728"/>
      <c r="CH1303" s="728"/>
      <c r="CK1303" s="728"/>
      <c r="CO1303" s="728"/>
    </row>
    <row r="1304" spans="5:93">
      <c r="E1304" s="728">
        <v>40932</v>
      </c>
      <c r="F1304" s="727">
        <v>4.6859999999999999</v>
      </c>
      <c r="H1304" s="728">
        <v>40932</v>
      </c>
      <c r="I1304" s="727">
        <v>5.13</v>
      </c>
      <c r="K1304" s="728">
        <v>40934</v>
      </c>
      <c r="L1304" s="727">
        <v>5.6239999999999997</v>
      </c>
      <c r="AS1304" s="728">
        <v>40945</v>
      </c>
      <c r="AT1304" s="727">
        <v>1720.25</v>
      </c>
      <c r="CB1304" s="728"/>
      <c r="CE1304" s="728"/>
      <c r="CH1304" s="728"/>
      <c r="CK1304" s="728"/>
      <c r="CO1304" s="728"/>
    </row>
    <row r="1305" spans="5:93">
      <c r="E1305" s="728">
        <v>40931</v>
      </c>
      <c r="F1305" s="727">
        <v>4.6589999999999998</v>
      </c>
      <c r="H1305" s="728">
        <v>40931</v>
      </c>
      <c r="I1305" s="727">
        <v>5.0730000000000004</v>
      </c>
      <c r="K1305" s="728">
        <v>40933</v>
      </c>
      <c r="L1305" s="727">
        <v>5.7140000000000004</v>
      </c>
      <c r="AS1305" s="728">
        <v>40942</v>
      </c>
      <c r="AT1305" s="727">
        <v>1726.33</v>
      </c>
      <c r="CB1305" s="728"/>
      <c r="CE1305" s="728"/>
      <c r="CH1305" s="728"/>
      <c r="CK1305" s="728"/>
      <c r="CO1305" s="728"/>
    </row>
    <row r="1306" spans="5:93">
      <c r="E1306" s="728">
        <v>40928</v>
      </c>
      <c r="F1306" s="727">
        <v>4.6929999999999996</v>
      </c>
      <c r="H1306" s="728">
        <v>40928</v>
      </c>
      <c r="I1306" s="727">
        <v>5.0999999999999996</v>
      </c>
      <c r="K1306" s="728">
        <v>40932</v>
      </c>
      <c r="L1306" s="727">
        <v>5.681</v>
      </c>
      <c r="AS1306" s="728">
        <v>40941</v>
      </c>
      <c r="AT1306" s="727">
        <v>1759.55</v>
      </c>
      <c r="CB1306" s="728"/>
      <c r="CE1306" s="728"/>
      <c r="CH1306" s="728"/>
      <c r="CK1306" s="728"/>
      <c r="CO1306" s="728"/>
    </row>
    <row r="1307" spans="5:93">
      <c r="E1307" s="728">
        <v>40927</v>
      </c>
      <c r="F1307" s="727">
        <v>4.7489999999999997</v>
      </c>
      <c r="H1307" s="728">
        <v>40927</v>
      </c>
      <c r="I1307" s="727">
        <v>5.157</v>
      </c>
      <c r="K1307" s="728">
        <v>40931</v>
      </c>
      <c r="L1307" s="727">
        <v>5.6319999999999997</v>
      </c>
      <c r="AS1307" s="728">
        <v>40940</v>
      </c>
      <c r="AT1307" s="727">
        <v>1743.53</v>
      </c>
      <c r="CB1307" s="728"/>
      <c r="CE1307" s="728"/>
      <c r="CH1307" s="728"/>
      <c r="CK1307" s="728"/>
      <c r="CO1307" s="728"/>
    </row>
    <row r="1308" spans="5:93">
      <c r="E1308" s="728">
        <v>40926</v>
      </c>
      <c r="F1308" s="727">
        <v>4.7750000000000004</v>
      </c>
      <c r="H1308" s="728">
        <v>40926</v>
      </c>
      <c r="I1308" s="727">
        <v>5.1820000000000004</v>
      </c>
      <c r="K1308" s="728">
        <v>40928</v>
      </c>
      <c r="L1308" s="727">
        <v>5.673</v>
      </c>
      <c r="AS1308" s="728">
        <v>40939</v>
      </c>
      <c r="AT1308" s="727">
        <v>1737.76</v>
      </c>
      <c r="CB1308" s="728"/>
      <c r="CE1308" s="728"/>
      <c r="CH1308" s="728"/>
      <c r="CK1308" s="728"/>
      <c r="CO1308" s="728"/>
    </row>
    <row r="1309" spans="5:93">
      <c r="E1309" s="728">
        <v>40925</v>
      </c>
      <c r="F1309" s="727">
        <v>4.82</v>
      </c>
      <c r="H1309" s="728">
        <v>40925</v>
      </c>
      <c r="I1309" s="727">
        <v>5.2320000000000002</v>
      </c>
      <c r="K1309" s="728">
        <v>40927</v>
      </c>
      <c r="L1309" s="727">
        <v>5.6890000000000001</v>
      </c>
      <c r="AS1309" s="728">
        <v>40938</v>
      </c>
      <c r="AT1309" s="727">
        <v>1729.85</v>
      </c>
      <c r="CB1309" s="728"/>
      <c r="CE1309" s="728"/>
      <c r="CH1309" s="728"/>
      <c r="CK1309" s="728"/>
      <c r="CO1309" s="728"/>
    </row>
    <row r="1310" spans="5:93">
      <c r="E1310" s="728">
        <v>40924</v>
      </c>
      <c r="F1310" s="727">
        <v>4.8440000000000003</v>
      </c>
      <c r="H1310" s="728">
        <v>40924</v>
      </c>
      <c r="I1310" s="727">
        <v>5.2759999999999998</v>
      </c>
      <c r="K1310" s="728">
        <v>40926</v>
      </c>
      <c r="L1310" s="727">
        <v>5.6980000000000004</v>
      </c>
      <c r="AS1310" s="728">
        <v>40935</v>
      </c>
      <c r="AT1310" s="727">
        <v>1738.95</v>
      </c>
      <c r="CB1310" s="728"/>
      <c r="CE1310" s="728"/>
      <c r="CH1310" s="728"/>
      <c r="CK1310" s="728"/>
      <c r="CO1310" s="728"/>
    </row>
    <row r="1311" spans="5:93">
      <c r="E1311" s="728">
        <v>40921</v>
      </c>
      <c r="F1311" s="727">
        <v>4.8629999999999995</v>
      </c>
      <c r="H1311" s="728">
        <v>40921</v>
      </c>
      <c r="I1311" s="727">
        <v>5.2939999999999996</v>
      </c>
      <c r="K1311" s="728">
        <v>40925</v>
      </c>
      <c r="L1311" s="727">
        <v>5.76</v>
      </c>
      <c r="AS1311" s="728">
        <v>40934</v>
      </c>
      <c r="AT1311" s="727">
        <v>1720.08</v>
      </c>
      <c r="CB1311" s="728"/>
      <c r="CE1311" s="728"/>
      <c r="CH1311" s="728"/>
      <c r="CK1311" s="728"/>
      <c r="CO1311" s="728"/>
    </row>
    <row r="1312" spans="5:93">
      <c r="E1312" s="728">
        <v>40920</v>
      </c>
      <c r="F1312" s="727">
        <v>4.8570000000000002</v>
      </c>
      <c r="H1312" s="728">
        <v>40920</v>
      </c>
      <c r="I1312" s="727">
        <v>5.2750000000000004</v>
      </c>
      <c r="K1312" s="728">
        <v>40924</v>
      </c>
      <c r="L1312" s="727">
        <v>5.8010000000000002</v>
      </c>
      <c r="AS1312" s="728">
        <v>40933</v>
      </c>
      <c r="AT1312" s="727">
        <v>1710.8</v>
      </c>
      <c r="CB1312" s="728"/>
      <c r="CE1312" s="728"/>
      <c r="CH1312" s="728"/>
      <c r="CK1312" s="728"/>
      <c r="CO1312" s="728"/>
    </row>
    <row r="1313" spans="5:93">
      <c r="E1313" s="728">
        <v>40919</v>
      </c>
      <c r="F1313" s="727">
        <v>4.8109999999999999</v>
      </c>
      <c r="H1313" s="728">
        <v>40919</v>
      </c>
      <c r="I1313" s="727">
        <v>5.3029999999999999</v>
      </c>
      <c r="K1313" s="728">
        <v>40921</v>
      </c>
      <c r="L1313" s="727">
        <v>5.8170000000000002</v>
      </c>
      <c r="AS1313" s="728">
        <v>40932</v>
      </c>
      <c r="AT1313" s="727">
        <v>1665.25</v>
      </c>
      <c r="CB1313" s="728"/>
      <c r="CE1313" s="728"/>
      <c r="CH1313" s="728"/>
      <c r="CK1313" s="728"/>
      <c r="CO1313" s="728"/>
    </row>
    <row r="1314" spans="5:93">
      <c r="E1314" s="728">
        <v>40918</v>
      </c>
      <c r="F1314" s="727">
        <v>4.7839999999999998</v>
      </c>
      <c r="H1314" s="728">
        <v>40918</v>
      </c>
      <c r="I1314" s="727">
        <v>5.2960000000000003</v>
      </c>
      <c r="K1314" s="728">
        <v>40920</v>
      </c>
      <c r="L1314" s="727">
        <v>5.78</v>
      </c>
      <c r="AS1314" s="728">
        <v>40931</v>
      </c>
      <c r="AT1314" s="727">
        <v>1676.85</v>
      </c>
      <c r="CB1314" s="728"/>
      <c r="CE1314" s="728"/>
      <c r="CH1314" s="728"/>
      <c r="CK1314" s="728"/>
      <c r="CO1314" s="728"/>
    </row>
    <row r="1315" spans="5:93">
      <c r="E1315" s="728">
        <v>40917</v>
      </c>
      <c r="F1315" s="727">
        <v>4.8</v>
      </c>
      <c r="H1315" s="728">
        <v>40917</v>
      </c>
      <c r="I1315" s="727">
        <v>5.3570000000000002</v>
      </c>
      <c r="K1315" s="728">
        <v>40919</v>
      </c>
      <c r="L1315" s="727">
        <v>5.8049999999999997</v>
      </c>
      <c r="AS1315" s="728">
        <v>40928</v>
      </c>
      <c r="AT1315" s="727">
        <v>1666.6</v>
      </c>
      <c r="CB1315" s="728"/>
      <c r="CE1315" s="728"/>
      <c r="CH1315" s="728"/>
      <c r="CK1315" s="728"/>
      <c r="CO1315" s="728"/>
    </row>
    <row r="1316" spans="5:93">
      <c r="E1316" s="728">
        <v>40914</v>
      </c>
      <c r="F1316" s="727">
        <v>4.8419999999999996</v>
      </c>
      <c r="H1316" s="728">
        <v>40914</v>
      </c>
      <c r="I1316" s="727">
        <v>5.3890000000000002</v>
      </c>
      <c r="K1316" s="728">
        <v>40918</v>
      </c>
      <c r="L1316" s="727">
        <v>5.8090000000000002</v>
      </c>
      <c r="AS1316" s="728">
        <v>40927</v>
      </c>
      <c r="AT1316" s="727">
        <v>1658.5</v>
      </c>
      <c r="CB1316" s="728"/>
      <c r="CE1316" s="728"/>
      <c r="CH1316" s="728"/>
      <c r="CK1316" s="728"/>
      <c r="CO1316" s="728"/>
    </row>
    <row r="1317" spans="5:93">
      <c r="E1317" s="728">
        <v>40913</v>
      </c>
      <c r="F1317" s="727">
        <v>4.8499999999999996</v>
      </c>
      <c r="H1317" s="728">
        <v>40913</v>
      </c>
      <c r="I1317" s="727">
        <v>5.4009999999999998</v>
      </c>
      <c r="K1317" s="728">
        <v>40917</v>
      </c>
      <c r="L1317" s="727">
        <v>5.915</v>
      </c>
      <c r="AS1317" s="728">
        <v>40926</v>
      </c>
      <c r="AT1317" s="727">
        <v>1659.84</v>
      </c>
      <c r="CB1317" s="728"/>
      <c r="CE1317" s="728"/>
      <c r="CH1317" s="728"/>
      <c r="CK1317" s="728"/>
      <c r="CO1317" s="728"/>
    </row>
    <row r="1318" spans="5:93">
      <c r="E1318" s="728">
        <v>40912</v>
      </c>
      <c r="F1318" s="727">
        <v>4.8440000000000003</v>
      </c>
      <c r="H1318" s="728">
        <v>40912</v>
      </c>
      <c r="I1318" s="727">
        <v>5.3739999999999997</v>
      </c>
      <c r="K1318" s="728">
        <v>40914</v>
      </c>
      <c r="L1318" s="727">
        <v>5.9279999999999999</v>
      </c>
      <c r="AS1318" s="728">
        <v>40925</v>
      </c>
      <c r="AT1318" s="727">
        <v>1652.38</v>
      </c>
      <c r="CB1318" s="728"/>
      <c r="CE1318" s="728"/>
      <c r="CH1318" s="728"/>
      <c r="CK1318" s="728"/>
      <c r="CO1318" s="728"/>
    </row>
    <row r="1319" spans="5:93">
      <c r="E1319" s="728">
        <v>40911</v>
      </c>
      <c r="F1319" s="727">
        <v>4.8170000000000002</v>
      </c>
      <c r="H1319" s="728">
        <v>40911</v>
      </c>
      <c r="I1319" s="727">
        <v>5.2889999999999997</v>
      </c>
      <c r="K1319" s="728">
        <v>40913</v>
      </c>
      <c r="L1319" s="727">
        <v>5.9429999999999996</v>
      </c>
      <c r="AS1319" s="728">
        <v>40924</v>
      </c>
      <c r="AT1319" s="727">
        <v>1643.88</v>
      </c>
      <c r="CB1319" s="728"/>
      <c r="CE1319" s="728"/>
      <c r="CH1319" s="728"/>
      <c r="CK1319" s="728"/>
      <c r="CO1319" s="728"/>
    </row>
    <row r="1320" spans="5:93">
      <c r="E1320" s="728">
        <v>40910</v>
      </c>
      <c r="F1320" s="727">
        <v>4.83</v>
      </c>
      <c r="H1320" s="728">
        <v>40910</v>
      </c>
      <c r="I1320" s="727">
        <v>5.306</v>
      </c>
      <c r="K1320" s="728">
        <v>40912</v>
      </c>
      <c r="L1320" s="727">
        <v>5.9630000000000001</v>
      </c>
      <c r="AS1320" s="728">
        <v>40921</v>
      </c>
      <c r="AT1320" s="727">
        <v>1638.92</v>
      </c>
      <c r="CB1320" s="728"/>
      <c r="CE1320" s="728"/>
      <c r="CH1320" s="728"/>
      <c r="CK1320" s="728"/>
      <c r="CO1320" s="728"/>
    </row>
    <row r="1321" spans="5:93">
      <c r="E1321" s="728">
        <v>40907</v>
      </c>
      <c r="F1321" s="727">
        <v>4.8520000000000003</v>
      </c>
      <c r="H1321" s="728">
        <v>40907</v>
      </c>
      <c r="I1321" s="727">
        <v>5.343</v>
      </c>
      <c r="K1321" s="728">
        <v>40911</v>
      </c>
      <c r="L1321" s="727">
        <v>5.89</v>
      </c>
      <c r="AS1321" s="728">
        <v>40920</v>
      </c>
      <c r="AT1321" s="727">
        <v>1649.99</v>
      </c>
      <c r="CB1321" s="728"/>
      <c r="CE1321" s="728"/>
      <c r="CH1321" s="728"/>
      <c r="CK1321" s="728"/>
      <c r="CO1321" s="728"/>
    </row>
    <row r="1322" spans="5:93">
      <c r="E1322" s="728">
        <v>40906</v>
      </c>
      <c r="F1322" s="727">
        <v>4.8730000000000002</v>
      </c>
      <c r="H1322" s="728">
        <v>40906</v>
      </c>
      <c r="I1322" s="727">
        <v>5.34</v>
      </c>
      <c r="K1322" s="728">
        <v>40910</v>
      </c>
      <c r="L1322" s="727">
        <v>5.875</v>
      </c>
      <c r="AS1322" s="728">
        <v>40919</v>
      </c>
      <c r="AT1322" s="727">
        <v>1641.99</v>
      </c>
      <c r="CB1322" s="728"/>
      <c r="CE1322" s="728"/>
      <c r="CH1322" s="728"/>
      <c r="CK1322" s="728"/>
      <c r="CO1322" s="728"/>
    </row>
    <row r="1323" spans="5:93">
      <c r="E1323" s="728">
        <v>40905</v>
      </c>
      <c r="F1323" s="727">
        <v>4.8540000000000001</v>
      </c>
      <c r="H1323" s="728">
        <v>40905</v>
      </c>
      <c r="I1323" s="727">
        <v>5.343</v>
      </c>
      <c r="K1323" s="728">
        <v>40907</v>
      </c>
      <c r="L1323" s="727">
        <v>5.89</v>
      </c>
      <c r="AS1323" s="728">
        <v>40918</v>
      </c>
      <c r="AT1323" s="727">
        <v>1632.33</v>
      </c>
      <c r="CB1323" s="728"/>
      <c r="CE1323" s="728"/>
      <c r="CH1323" s="728"/>
      <c r="CK1323" s="728"/>
      <c r="CO1323" s="728"/>
    </row>
    <row r="1324" spans="5:93">
      <c r="E1324" s="728">
        <v>40904</v>
      </c>
      <c r="F1324" s="727">
        <v>4.8659999999999997</v>
      </c>
      <c r="H1324" s="728">
        <v>40904</v>
      </c>
      <c r="I1324" s="727">
        <v>5.2910000000000004</v>
      </c>
      <c r="K1324" s="728">
        <v>40906</v>
      </c>
      <c r="L1324" s="727">
        <v>5.87</v>
      </c>
      <c r="AS1324" s="728">
        <v>40917</v>
      </c>
      <c r="AT1324" s="727">
        <v>1611.15</v>
      </c>
      <c r="CB1324" s="728"/>
      <c r="CE1324" s="728"/>
      <c r="CH1324" s="728"/>
      <c r="CK1324" s="728"/>
      <c r="CO1324" s="728"/>
    </row>
    <row r="1325" spans="5:93">
      <c r="E1325" s="728">
        <v>40903</v>
      </c>
      <c r="F1325" s="727">
        <v>4.8680000000000003</v>
      </c>
      <c r="H1325" s="728">
        <v>40903</v>
      </c>
      <c r="I1325" s="727">
        <v>5.2969999999999997</v>
      </c>
      <c r="K1325" s="728">
        <v>40905</v>
      </c>
      <c r="L1325" s="727">
        <v>5.8620000000000001</v>
      </c>
      <c r="AS1325" s="728">
        <v>40914</v>
      </c>
      <c r="AT1325" s="727">
        <v>1617.08</v>
      </c>
      <c r="CB1325" s="728"/>
      <c r="CE1325" s="728"/>
      <c r="CH1325" s="728"/>
      <c r="CK1325" s="728"/>
      <c r="CO1325" s="728"/>
    </row>
    <row r="1326" spans="5:93">
      <c r="E1326" s="728">
        <v>40900</v>
      </c>
      <c r="F1326" s="727">
        <v>4.8680000000000003</v>
      </c>
      <c r="H1326" s="728">
        <v>40900</v>
      </c>
      <c r="I1326" s="727">
        <v>5.2969999999999997</v>
      </c>
      <c r="K1326" s="728">
        <v>40904</v>
      </c>
      <c r="L1326" s="727">
        <v>5.8490000000000002</v>
      </c>
      <c r="AS1326" s="728">
        <v>40913</v>
      </c>
      <c r="AT1326" s="727">
        <v>1622.71</v>
      </c>
      <c r="CB1326" s="728"/>
      <c r="CE1326" s="728"/>
      <c r="CH1326" s="728"/>
      <c r="CK1326" s="728"/>
      <c r="CO1326" s="728"/>
    </row>
    <row r="1327" spans="5:93">
      <c r="E1327" s="728">
        <v>40899</v>
      </c>
      <c r="F1327" s="727">
        <v>4.8899999999999997</v>
      </c>
      <c r="H1327" s="728">
        <v>40899</v>
      </c>
      <c r="I1327" s="727">
        <v>5.3040000000000003</v>
      </c>
      <c r="K1327" s="728">
        <v>40903</v>
      </c>
      <c r="L1327" s="727">
        <v>5.8469999999999995</v>
      </c>
      <c r="AS1327" s="728">
        <v>40912</v>
      </c>
      <c r="AT1327" s="727">
        <v>1611.95</v>
      </c>
      <c r="CB1327" s="728"/>
      <c r="CE1327" s="728"/>
      <c r="CH1327" s="728"/>
      <c r="CK1327" s="728"/>
      <c r="CO1327" s="728"/>
    </row>
    <row r="1328" spans="5:93">
      <c r="E1328" s="728">
        <v>40898</v>
      </c>
      <c r="F1328" s="727">
        <v>4.891</v>
      </c>
      <c r="H1328" s="728">
        <v>40898</v>
      </c>
      <c r="I1328" s="727">
        <v>5.3150000000000004</v>
      </c>
      <c r="K1328" s="728">
        <v>40900</v>
      </c>
      <c r="L1328" s="727">
        <v>5.8469999999999995</v>
      </c>
      <c r="AS1328" s="728">
        <v>40911</v>
      </c>
      <c r="AT1328" s="727">
        <v>1603.95</v>
      </c>
      <c r="CB1328" s="728"/>
      <c r="CE1328" s="728"/>
      <c r="CH1328" s="728"/>
      <c r="CK1328" s="728"/>
      <c r="CO1328" s="728"/>
    </row>
    <row r="1329" spans="5:93">
      <c r="E1329" s="728">
        <v>40897</v>
      </c>
      <c r="F1329" s="727">
        <v>4.8819999999999997</v>
      </c>
      <c r="H1329" s="728">
        <v>40897</v>
      </c>
      <c r="I1329" s="727">
        <v>5.33</v>
      </c>
      <c r="K1329" s="728">
        <v>40899</v>
      </c>
      <c r="L1329" s="727">
        <v>5.8460000000000001</v>
      </c>
      <c r="AS1329" s="728">
        <v>40910</v>
      </c>
      <c r="AT1329" s="727">
        <v>1566.37</v>
      </c>
      <c r="CB1329" s="728"/>
      <c r="CE1329" s="728"/>
      <c r="CH1329" s="728"/>
      <c r="CK1329" s="728"/>
      <c r="CO1329" s="728"/>
    </row>
    <row r="1330" spans="5:93">
      <c r="E1330" s="728">
        <v>40896</v>
      </c>
      <c r="F1330" s="727">
        <v>4.9030000000000005</v>
      </c>
      <c r="H1330" s="728">
        <v>40896</v>
      </c>
      <c r="I1330" s="727">
        <v>5.3529999999999998</v>
      </c>
      <c r="K1330" s="728">
        <v>40898</v>
      </c>
      <c r="L1330" s="727">
        <v>5.86</v>
      </c>
      <c r="CB1330" s="728"/>
      <c r="CE1330" s="728"/>
      <c r="CH1330" s="728"/>
      <c r="CK1330" s="728"/>
      <c r="CO1330" s="728"/>
    </row>
    <row r="1331" spans="5:93">
      <c r="E1331" s="728">
        <v>40893</v>
      </c>
      <c r="F1331" s="727">
        <v>4.8710000000000004</v>
      </c>
      <c r="H1331" s="728">
        <v>40893</v>
      </c>
      <c r="I1331" s="727">
        <v>5.3629999999999995</v>
      </c>
      <c r="K1331" s="728">
        <v>40897</v>
      </c>
      <c r="L1331" s="727">
        <v>5.8620000000000001</v>
      </c>
      <c r="CB1331" s="728"/>
      <c r="CE1331" s="728"/>
      <c r="CH1331" s="728"/>
      <c r="CK1331" s="728"/>
      <c r="CO1331" s="728"/>
    </row>
    <row r="1332" spans="5:93">
      <c r="E1332" s="728">
        <v>40892</v>
      </c>
      <c r="F1332" s="727">
        <v>4.8979999999999997</v>
      </c>
      <c r="H1332" s="728">
        <v>40892</v>
      </c>
      <c r="I1332" s="727">
        <v>5.3879999999999999</v>
      </c>
      <c r="K1332" s="728">
        <v>40896</v>
      </c>
      <c r="L1332" s="727">
        <v>5.9080000000000004</v>
      </c>
      <c r="CB1332" s="728"/>
      <c r="CE1332" s="728"/>
      <c r="CH1332" s="728"/>
      <c r="CK1332" s="728"/>
      <c r="CO1332" s="728"/>
    </row>
    <row r="1333" spans="5:93">
      <c r="E1333" s="728">
        <v>40891</v>
      </c>
      <c r="F1333" s="727">
        <v>4.95</v>
      </c>
      <c r="H1333" s="728">
        <v>40891</v>
      </c>
      <c r="I1333" s="727">
        <v>5.4109999999999996</v>
      </c>
      <c r="K1333" s="728">
        <v>40893</v>
      </c>
      <c r="L1333" s="727">
        <v>5.9080000000000004</v>
      </c>
      <c r="CB1333" s="728"/>
      <c r="CE1333" s="728"/>
      <c r="CH1333" s="728"/>
      <c r="CK1333" s="728"/>
      <c r="CO1333" s="728"/>
    </row>
    <row r="1334" spans="5:93">
      <c r="E1334" s="728">
        <v>40890</v>
      </c>
      <c r="F1334" s="727">
        <v>4.9429999999999996</v>
      </c>
      <c r="H1334" s="728">
        <v>40890</v>
      </c>
      <c r="I1334" s="727">
        <v>5.3739999999999997</v>
      </c>
      <c r="K1334" s="728">
        <v>40892</v>
      </c>
      <c r="L1334" s="727">
        <v>5.944</v>
      </c>
      <c r="CB1334" s="728"/>
      <c r="CE1334" s="728"/>
      <c r="CH1334" s="728"/>
      <c r="CK1334" s="728"/>
      <c r="CO1334" s="728"/>
    </row>
    <row r="1335" spans="5:93">
      <c r="E1335" s="728">
        <v>40889</v>
      </c>
      <c r="F1335" s="727">
        <v>4.9370000000000003</v>
      </c>
      <c r="H1335" s="728">
        <v>40889</v>
      </c>
      <c r="I1335" s="727">
        <v>5.3739999999999997</v>
      </c>
      <c r="K1335" s="728">
        <v>40891</v>
      </c>
      <c r="L1335" s="727">
        <v>5.9649999999999999</v>
      </c>
      <c r="CB1335" s="728"/>
      <c r="CE1335" s="728"/>
      <c r="CH1335" s="728"/>
      <c r="CK1335" s="728"/>
      <c r="CO1335" s="728"/>
    </row>
    <row r="1336" spans="5:93">
      <c r="E1336" s="728">
        <v>40886</v>
      </c>
      <c r="F1336" s="727">
        <v>4.875</v>
      </c>
      <c r="H1336" s="728">
        <v>40886</v>
      </c>
      <c r="I1336" s="727">
        <v>5.2889999999999997</v>
      </c>
      <c r="K1336" s="728">
        <v>40890</v>
      </c>
      <c r="L1336" s="727">
        <v>5.9580000000000002</v>
      </c>
      <c r="CB1336" s="728"/>
      <c r="CE1336" s="728"/>
      <c r="CH1336" s="728"/>
      <c r="CK1336" s="728"/>
      <c r="CO1336" s="728"/>
    </row>
    <row r="1337" spans="5:93">
      <c r="E1337" s="728">
        <v>40885</v>
      </c>
      <c r="F1337" s="727">
        <v>4.8689999999999998</v>
      </c>
      <c r="H1337" s="728">
        <v>40885</v>
      </c>
      <c r="I1337" s="727">
        <v>5.3490000000000002</v>
      </c>
      <c r="K1337" s="728">
        <v>40889</v>
      </c>
      <c r="L1337" s="727">
        <v>5.9649999999999999</v>
      </c>
      <c r="CB1337" s="728"/>
      <c r="CE1337" s="728"/>
      <c r="CH1337" s="728"/>
      <c r="CK1337" s="728"/>
      <c r="CO1337" s="728"/>
    </row>
    <row r="1338" spans="5:93">
      <c r="E1338" s="728">
        <v>40884</v>
      </c>
      <c r="F1338" s="727">
        <v>4.8739999999999997</v>
      </c>
      <c r="H1338" s="728">
        <v>40884</v>
      </c>
      <c r="I1338" s="727">
        <v>5.2770000000000001</v>
      </c>
      <c r="K1338" s="728">
        <v>40886</v>
      </c>
      <c r="L1338" s="727">
        <v>5.9030000000000005</v>
      </c>
      <c r="CB1338" s="728"/>
      <c r="CE1338" s="728"/>
      <c r="CH1338" s="728"/>
      <c r="CK1338" s="728"/>
      <c r="CO1338" s="728"/>
    </row>
    <row r="1339" spans="5:93">
      <c r="E1339" s="728">
        <v>40883</v>
      </c>
      <c r="F1339" s="727">
        <v>4.835</v>
      </c>
      <c r="H1339" s="728">
        <v>40883</v>
      </c>
      <c r="I1339" s="727">
        <v>5.24</v>
      </c>
      <c r="K1339" s="728">
        <v>40885</v>
      </c>
      <c r="L1339" s="727">
        <v>5.9790000000000001</v>
      </c>
      <c r="CB1339" s="728"/>
      <c r="CE1339" s="728"/>
      <c r="CH1339" s="728"/>
      <c r="CK1339" s="728"/>
      <c r="CO1339" s="728"/>
    </row>
    <row r="1340" spans="5:93">
      <c r="E1340" s="728">
        <v>40882</v>
      </c>
      <c r="F1340" s="727">
        <v>4.8369999999999997</v>
      </c>
      <c r="H1340" s="728">
        <v>40882</v>
      </c>
      <c r="I1340" s="727">
        <v>5.2039999999999997</v>
      </c>
      <c r="K1340" s="728">
        <v>40884</v>
      </c>
      <c r="L1340" s="727">
        <v>5.8959999999999999</v>
      </c>
      <c r="CB1340" s="728"/>
      <c r="CE1340" s="728"/>
      <c r="CH1340" s="728"/>
      <c r="CK1340" s="728"/>
      <c r="CO1340" s="728"/>
    </row>
    <row r="1341" spans="5:93">
      <c r="E1341" s="728">
        <v>40879</v>
      </c>
      <c r="F1341" s="727">
        <v>4.8849999999999998</v>
      </c>
      <c r="H1341" s="728">
        <v>40879</v>
      </c>
      <c r="I1341" s="727">
        <v>5.2640000000000002</v>
      </c>
      <c r="K1341" s="728">
        <v>40883</v>
      </c>
      <c r="L1341" s="727">
        <v>5.883</v>
      </c>
      <c r="CB1341" s="728"/>
      <c r="CE1341" s="728"/>
      <c r="CH1341" s="728"/>
      <c r="CK1341" s="728"/>
      <c r="CO1341" s="728"/>
    </row>
    <row r="1342" spans="5:93">
      <c r="E1342" s="728">
        <v>40878</v>
      </c>
      <c r="F1342" s="727">
        <v>4.93</v>
      </c>
      <c r="H1342" s="728">
        <v>40878</v>
      </c>
      <c r="I1342" s="727">
        <v>5.2850000000000001</v>
      </c>
      <c r="K1342" s="728">
        <v>40882</v>
      </c>
      <c r="L1342" s="727">
        <v>5.8209999999999997</v>
      </c>
      <c r="CB1342" s="728"/>
      <c r="CE1342" s="728"/>
      <c r="CH1342" s="728"/>
      <c r="CK1342" s="728"/>
      <c r="CO1342" s="728"/>
    </row>
    <row r="1343" spans="5:93">
      <c r="E1343" s="728">
        <v>40877</v>
      </c>
      <c r="F1343" s="727">
        <v>4.8840000000000003</v>
      </c>
      <c r="H1343" s="728">
        <v>40877</v>
      </c>
      <c r="I1343" s="727">
        <v>5.2469999999999999</v>
      </c>
      <c r="K1343" s="728">
        <v>40879</v>
      </c>
      <c r="L1343" s="727">
        <v>5.91</v>
      </c>
      <c r="CB1343" s="728"/>
      <c r="CE1343" s="728"/>
      <c r="CH1343" s="728"/>
      <c r="CK1343" s="728"/>
      <c r="CO1343" s="728"/>
    </row>
    <row r="1344" spans="5:93">
      <c r="E1344" s="728">
        <v>40876</v>
      </c>
      <c r="F1344" s="727">
        <v>4.9879999999999995</v>
      </c>
      <c r="H1344" s="728">
        <v>40876</v>
      </c>
      <c r="I1344" s="727">
        <v>5.4119999999999999</v>
      </c>
      <c r="K1344" s="728">
        <v>40878</v>
      </c>
      <c r="L1344" s="727">
        <v>5.9370000000000003</v>
      </c>
      <c r="CB1344" s="728"/>
      <c r="CE1344" s="728"/>
      <c r="CH1344" s="728"/>
      <c r="CK1344" s="728"/>
      <c r="CO1344" s="728"/>
    </row>
    <row r="1345" spans="5:93">
      <c r="E1345" s="728">
        <v>40875</v>
      </c>
      <c r="F1345" s="727">
        <v>4.952</v>
      </c>
      <c r="H1345" s="728">
        <v>40875</v>
      </c>
      <c r="I1345" s="727">
        <v>5.43</v>
      </c>
      <c r="K1345" s="728">
        <v>40877</v>
      </c>
      <c r="L1345" s="727">
        <v>5.9240000000000004</v>
      </c>
      <c r="CB1345" s="728"/>
      <c r="CE1345" s="728"/>
      <c r="CH1345" s="728"/>
      <c r="CK1345" s="728"/>
      <c r="CO1345" s="728"/>
    </row>
    <row r="1346" spans="5:93">
      <c r="E1346" s="728">
        <v>40872</v>
      </c>
      <c r="F1346" s="727">
        <v>4.9809999999999999</v>
      </c>
      <c r="H1346" s="728">
        <v>40872</v>
      </c>
      <c r="I1346" s="727">
        <v>5.4980000000000002</v>
      </c>
      <c r="K1346" s="728">
        <v>40876</v>
      </c>
      <c r="L1346" s="727">
        <v>6.0410000000000004</v>
      </c>
      <c r="CB1346" s="728"/>
      <c r="CE1346" s="728"/>
      <c r="CH1346" s="728"/>
      <c r="CK1346" s="728"/>
      <c r="CO1346" s="728"/>
    </row>
    <row r="1347" spans="5:93">
      <c r="E1347" s="728">
        <v>40871</v>
      </c>
      <c r="F1347" s="727">
        <v>4.9260000000000002</v>
      </c>
      <c r="H1347" s="728">
        <v>40871</v>
      </c>
      <c r="I1347" s="727">
        <v>5.4550000000000001</v>
      </c>
      <c r="K1347" s="728">
        <v>40875</v>
      </c>
      <c r="L1347" s="727">
        <v>6.0679999999999996</v>
      </c>
      <c r="CB1347" s="728"/>
      <c r="CE1347" s="728"/>
      <c r="CH1347" s="728"/>
      <c r="CK1347" s="728"/>
      <c r="CO1347" s="728"/>
    </row>
    <row r="1348" spans="5:93">
      <c r="E1348" s="728">
        <v>40870</v>
      </c>
      <c r="F1348" s="727">
        <v>4.8689999999999998</v>
      </c>
      <c r="H1348" s="728">
        <v>40870</v>
      </c>
      <c r="I1348" s="727">
        <v>5.3890000000000002</v>
      </c>
      <c r="K1348" s="728">
        <v>40872</v>
      </c>
      <c r="L1348" s="727">
        <v>6.11</v>
      </c>
      <c r="CB1348" s="728"/>
      <c r="CE1348" s="728"/>
      <c r="CH1348" s="728"/>
      <c r="CK1348" s="728"/>
      <c r="CO1348" s="728"/>
    </row>
    <row r="1349" spans="5:93">
      <c r="E1349" s="728">
        <v>40869</v>
      </c>
      <c r="F1349" s="727">
        <v>4.766</v>
      </c>
      <c r="H1349" s="728">
        <v>40869</v>
      </c>
      <c r="I1349" s="727">
        <v>5.2089999999999996</v>
      </c>
      <c r="K1349" s="728">
        <v>40871</v>
      </c>
      <c r="L1349" s="727">
        <v>6.0510000000000002</v>
      </c>
      <c r="CB1349" s="728"/>
      <c r="CE1349" s="728"/>
      <c r="CH1349" s="728"/>
      <c r="CK1349" s="728"/>
      <c r="CO1349" s="728"/>
    </row>
    <row r="1350" spans="5:93">
      <c r="E1350" s="728">
        <v>40868</v>
      </c>
      <c r="F1350" s="727">
        <v>4.7869999999999999</v>
      </c>
      <c r="H1350" s="728">
        <v>40868</v>
      </c>
      <c r="I1350" s="727">
        <v>5.2089999999999996</v>
      </c>
      <c r="K1350" s="728">
        <v>40870</v>
      </c>
      <c r="L1350" s="727">
        <v>6.0209999999999999</v>
      </c>
      <c r="CB1350" s="728"/>
      <c r="CE1350" s="728"/>
      <c r="CH1350" s="728"/>
      <c r="CK1350" s="728"/>
      <c r="CO1350" s="728"/>
    </row>
    <row r="1351" spans="5:93">
      <c r="E1351" s="728">
        <v>40865</v>
      </c>
      <c r="F1351" s="727">
        <v>4.7460000000000004</v>
      </c>
      <c r="H1351" s="728">
        <v>40865</v>
      </c>
      <c r="I1351" s="727">
        <v>5.17</v>
      </c>
      <c r="K1351" s="728">
        <v>40869</v>
      </c>
      <c r="L1351" s="727">
        <v>5.8390000000000004</v>
      </c>
      <c r="CB1351" s="728"/>
      <c r="CE1351" s="728"/>
      <c r="CH1351" s="728"/>
      <c r="CK1351" s="728"/>
      <c r="CO1351" s="728"/>
    </row>
    <row r="1352" spans="5:93">
      <c r="E1352" s="728">
        <v>40864</v>
      </c>
      <c r="F1352" s="727">
        <v>4.7290000000000001</v>
      </c>
      <c r="H1352" s="728">
        <v>40864</v>
      </c>
      <c r="I1352" s="727">
        <v>5.1959999999999997</v>
      </c>
      <c r="K1352" s="728">
        <v>40868</v>
      </c>
      <c r="L1352" s="727">
        <v>5.8390000000000004</v>
      </c>
      <c r="CB1352" s="728"/>
      <c r="CE1352" s="728"/>
      <c r="CH1352" s="728"/>
      <c r="CK1352" s="728"/>
      <c r="CO1352" s="728"/>
    </row>
    <row r="1353" spans="5:93">
      <c r="E1353" s="728">
        <v>40863</v>
      </c>
      <c r="F1353" s="727">
        <v>4.7219999999999995</v>
      </c>
      <c r="H1353" s="728">
        <v>40863</v>
      </c>
      <c r="I1353" s="727">
        <v>5.1749999999999998</v>
      </c>
      <c r="K1353" s="728">
        <v>40865</v>
      </c>
      <c r="L1353" s="727">
        <v>5.7940000000000005</v>
      </c>
      <c r="CB1353" s="728"/>
      <c r="CE1353" s="728"/>
      <c r="CH1353" s="728"/>
      <c r="CK1353" s="728"/>
      <c r="CO1353" s="728"/>
    </row>
    <row r="1354" spans="5:93">
      <c r="E1354" s="728">
        <v>40862</v>
      </c>
      <c r="F1354" s="727">
        <v>4.7240000000000002</v>
      </c>
      <c r="H1354" s="728">
        <v>40862</v>
      </c>
      <c r="I1354" s="727">
        <v>5.1959999999999997</v>
      </c>
      <c r="K1354" s="728">
        <v>40864</v>
      </c>
      <c r="L1354" s="727">
        <v>5.8140000000000001</v>
      </c>
      <c r="CB1354" s="728"/>
      <c r="CE1354" s="728"/>
      <c r="CH1354" s="728"/>
      <c r="CK1354" s="728"/>
      <c r="CO1354" s="728"/>
    </row>
    <row r="1355" spans="5:93">
      <c r="E1355" s="728">
        <v>40861</v>
      </c>
      <c r="F1355" s="727">
        <v>4.657</v>
      </c>
      <c r="H1355" s="728">
        <v>40861</v>
      </c>
      <c r="I1355" s="727">
        <v>5.1429999999999998</v>
      </c>
      <c r="K1355" s="728">
        <v>40863</v>
      </c>
      <c r="L1355" s="727">
        <v>5.82</v>
      </c>
      <c r="CB1355" s="728"/>
      <c r="CE1355" s="728"/>
      <c r="CH1355" s="728"/>
      <c r="CK1355" s="728"/>
      <c r="CO1355" s="728"/>
    </row>
    <row r="1356" spans="5:93">
      <c r="E1356" s="728">
        <v>40858</v>
      </c>
      <c r="F1356" s="727">
        <v>4.6749999999999998</v>
      </c>
      <c r="H1356" s="728">
        <v>40858</v>
      </c>
      <c r="I1356" s="727">
        <v>5.1550000000000002</v>
      </c>
      <c r="K1356" s="728">
        <v>40862</v>
      </c>
      <c r="L1356" s="727">
        <v>5.8769999999999998</v>
      </c>
      <c r="CB1356" s="728"/>
      <c r="CE1356" s="728"/>
      <c r="CH1356" s="728"/>
      <c r="CK1356" s="728"/>
      <c r="CO1356" s="728"/>
    </row>
    <row r="1357" spans="5:93">
      <c r="E1357" s="728">
        <v>40857</v>
      </c>
      <c r="F1357" s="727">
        <v>4.6559999999999997</v>
      </c>
      <c r="H1357" s="728">
        <v>40857</v>
      </c>
      <c r="I1357" s="727">
        <v>5.1550000000000002</v>
      </c>
      <c r="K1357" s="728">
        <v>40861</v>
      </c>
      <c r="L1357" s="727">
        <v>5.8330000000000002</v>
      </c>
      <c r="CB1357" s="728"/>
      <c r="CE1357" s="728"/>
      <c r="CH1357" s="728"/>
      <c r="CK1357" s="728"/>
      <c r="CO1357" s="728"/>
    </row>
    <row r="1358" spans="5:93">
      <c r="E1358" s="728">
        <v>40856</v>
      </c>
      <c r="F1358" s="727">
        <v>4.6289999999999996</v>
      </c>
      <c r="H1358" s="728">
        <v>40856</v>
      </c>
      <c r="I1358" s="727">
        <v>5.1120000000000001</v>
      </c>
      <c r="K1358" s="728">
        <v>40858</v>
      </c>
      <c r="L1358" s="727">
        <v>5.835</v>
      </c>
      <c r="CB1358" s="728"/>
      <c r="CE1358" s="728"/>
      <c r="CH1358" s="728"/>
      <c r="CK1358" s="728"/>
      <c r="CO1358" s="728"/>
    </row>
    <row r="1359" spans="5:93">
      <c r="E1359" s="728">
        <v>40855</v>
      </c>
      <c r="F1359" s="727">
        <v>4.58</v>
      </c>
      <c r="H1359" s="728">
        <v>40855</v>
      </c>
      <c r="I1359" s="727">
        <v>5.048</v>
      </c>
      <c r="K1359" s="728">
        <v>40857</v>
      </c>
      <c r="L1359" s="727">
        <v>5.835</v>
      </c>
      <c r="CB1359" s="728"/>
      <c r="CE1359" s="728"/>
      <c r="CH1359" s="728"/>
      <c r="CK1359" s="728"/>
      <c r="CO1359" s="728"/>
    </row>
    <row r="1360" spans="5:93">
      <c r="E1360" s="728">
        <v>40854</v>
      </c>
      <c r="F1360" s="727">
        <v>4.5919999999999996</v>
      </c>
      <c r="H1360" s="728">
        <v>40854</v>
      </c>
      <c r="I1360" s="727">
        <v>5.0579999999999998</v>
      </c>
      <c r="K1360" s="728">
        <v>40856</v>
      </c>
      <c r="L1360" s="727">
        <v>5.7750000000000004</v>
      </c>
      <c r="CB1360" s="728"/>
      <c r="CE1360" s="728"/>
      <c r="CH1360" s="728"/>
      <c r="CK1360" s="728"/>
      <c r="CO1360" s="728"/>
    </row>
    <row r="1361" spans="5:93">
      <c r="E1361" s="728">
        <v>40851</v>
      </c>
      <c r="F1361" s="727">
        <v>4.5969999999999995</v>
      </c>
      <c r="H1361" s="728">
        <v>40851</v>
      </c>
      <c r="I1361" s="727">
        <v>5.0529999999999999</v>
      </c>
      <c r="K1361" s="728">
        <v>40855</v>
      </c>
      <c r="L1361" s="727">
        <v>5.7249999999999996</v>
      </c>
      <c r="CB1361" s="728"/>
      <c r="CE1361" s="728"/>
      <c r="CH1361" s="728"/>
      <c r="CK1361" s="728"/>
      <c r="CO1361" s="728"/>
    </row>
    <row r="1362" spans="5:93">
      <c r="E1362" s="728">
        <v>40850</v>
      </c>
      <c r="F1362" s="727">
        <v>4.5910000000000002</v>
      </c>
      <c r="H1362" s="728">
        <v>40850</v>
      </c>
      <c r="I1362" s="727">
        <v>5.0229999999999997</v>
      </c>
      <c r="K1362" s="728">
        <v>40854</v>
      </c>
      <c r="L1362" s="727">
        <v>5.7460000000000004</v>
      </c>
      <c r="CB1362" s="728"/>
      <c r="CE1362" s="728"/>
      <c r="CH1362" s="728"/>
      <c r="CK1362" s="728"/>
      <c r="CO1362" s="728"/>
    </row>
    <row r="1363" spans="5:93">
      <c r="E1363" s="728">
        <v>40849</v>
      </c>
      <c r="F1363" s="727">
        <v>4.6260000000000003</v>
      </c>
      <c r="H1363" s="728">
        <v>40849</v>
      </c>
      <c r="I1363" s="727">
        <v>5.0609999999999999</v>
      </c>
      <c r="K1363" s="728">
        <v>40851</v>
      </c>
      <c r="L1363" s="727">
        <v>5.742</v>
      </c>
      <c r="CB1363" s="728"/>
      <c r="CE1363" s="728"/>
      <c r="CH1363" s="728"/>
      <c r="CK1363" s="728"/>
      <c r="CO1363" s="728"/>
    </row>
    <row r="1364" spans="5:93">
      <c r="E1364" s="728">
        <v>40848</v>
      </c>
      <c r="F1364" s="727">
        <v>4.6459999999999999</v>
      </c>
      <c r="H1364" s="728">
        <v>40848</v>
      </c>
      <c r="I1364" s="727">
        <v>5.0629999999999997</v>
      </c>
      <c r="K1364" s="728">
        <v>40850</v>
      </c>
      <c r="L1364" s="727">
        <v>5.7210000000000001</v>
      </c>
      <c r="CB1364" s="728"/>
      <c r="CE1364" s="728"/>
      <c r="CH1364" s="728"/>
      <c r="CK1364" s="728"/>
      <c r="CO1364" s="728"/>
    </row>
    <row r="1365" spans="5:93">
      <c r="E1365" s="728">
        <v>40847</v>
      </c>
      <c r="F1365" s="727">
        <v>4.6459999999999999</v>
      </c>
      <c r="H1365" s="728">
        <v>40847</v>
      </c>
      <c r="I1365" s="727">
        <v>5.0629999999999997</v>
      </c>
      <c r="K1365" s="728">
        <v>40849</v>
      </c>
      <c r="L1365" s="727">
        <v>5.7480000000000002</v>
      </c>
      <c r="CB1365" s="728"/>
      <c r="CE1365" s="728"/>
      <c r="CH1365" s="728"/>
      <c r="CK1365" s="728"/>
      <c r="CO1365" s="728"/>
    </row>
    <row r="1366" spans="5:93">
      <c r="E1366" s="728">
        <v>40844</v>
      </c>
      <c r="F1366" s="727">
        <v>4.6420000000000003</v>
      </c>
      <c r="H1366" s="728">
        <v>40844</v>
      </c>
      <c r="I1366" s="727">
        <v>5.048</v>
      </c>
      <c r="K1366" s="728">
        <v>40848</v>
      </c>
      <c r="L1366" s="727">
        <v>5.74</v>
      </c>
      <c r="CB1366" s="728"/>
      <c r="CE1366" s="728"/>
      <c r="CH1366" s="728"/>
      <c r="CK1366" s="728"/>
      <c r="CO1366" s="728"/>
    </row>
    <row r="1367" spans="5:93">
      <c r="E1367" s="728">
        <v>40843</v>
      </c>
      <c r="F1367" s="727">
        <v>4.6280000000000001</v>
      </c>
      <c r="H1367" s="728">
        <v>40843</v>
      </c>
      <c r="I1367" s="727">
        <v>4.976</v>
      </c>
      <c r="K1367" s="728">
        <v>40847</v>
      </c>
      <c r="L1367" s="727">
        <v>5.734</v>
      </c>
      <c r="CB1367" s="728"/>
      <c r="CE1367" s="728"/>
      <c r="CH1367" s="728"/>
      <c r="CK1367" s="728"/>
      <c r="CO1367" s="728"/>
    </row>
    <row r="1368" spans="5:93">
      <c r="E1368" s="728">
        <v>40842</v>
      </c>
      <c r="F1368" s="727">
        <v>4.67</v>
      </c>
      <c r="H1368" s="728">
        <v>40842</v>
      </c>
      <c r="I1368" s="727">
        <v>5.056</v>
      </c>
      <c r="K1368" s="728">
        <v>40844</v>
      </c>
      <c r="L1368" s="727">
        <v>5.7119999999999997</v>
      </c>
      <c r="CB1368" s="728"/>
      <c r="CE1368" s="728"/>
      <c r="CH1368" s="728"/>
      <c r="CK1368" s="728"/>
      <c r="CO1368" s="728"/>
    </row>
    <row r="1369" spans="5:93">
      <c r="E1369" s="728">
        <v>40841</v>
      </c>
      <c r="F1369" s="727">
        <v>4.68</v>
      </c>
      <c r="H1369" s="728">
        <v>40841</v>
      </c>
      <c r="I1369" s="727">
        <v>5.0380000000000003</v>
      </c>
      <c r="K1369" s="728">
        <v>40843</v>
      </c>
      <c r="L1369" s="727">
        <v>5.6879999999999997</v>
      </c>
      <c r="CB1369" s="728"/>
      <c r="CE1369" s="728"/>
      <c r="CH1369" s="728"/>
      <c r="CK1369" s="728"/>
      <c r="CO1369" s="728"/>
    </row>
    <row r="1370" spans="5:93">
      <c r="E1370" s="728">
        <v>40840</v>
      </c>
      <c r="F1370" s="727">
        <v>4.5309999999999997</v>
      </c>
      <c r="H1370" s="728">
        <v>40840</v>
      </c>
      <c r="I1370" s="727">
        <v>5.1079999999999997</v>
      </c>
      <c r="K1370" s="728">
        <v>40842</v>
      </c>
      <c r="L1370" s="727">
        <v>5.766</v>
      </c>
      <c r="CB1370" s="728"/>
      <c r="CE1370" s="728"/>
      <c r="CH1370" s="728"/>
      <c r="CK1370" s="728"/>
      <c r="CO1370" s="728"/>
    </row>
    <row r="1371" spans="5:93">
      <c r="E1371" s="728">
        <v>40837</v>
      </c>
      <c r="F1371" s="727">
        <v>4.508</v>
      </c>
      <c r="H1371" s="728">
        <v>40837</v>
      </c>
      <c r="I1371" s="727">
        <v>5.0860000000000003</v>
      </c>
      <c r="K1371" s="728">
        <v>40841</v>
      </c>
      <c r="L1371" s="727">
        <v>5.7690000000000001</v>
      </c>
      <c r="CB1371" s="728"/>
      <c r="CE1371" s="728"/>
      <c r="CH1371" s="728"/>
      <c r="CK1371" s="728"/>
      <c r="CO1371" s="728"/>
    </row>
    <row r="1372" spans="5:93">
      <c r="E1372" s="728">
        <v>40836</v>
      </c>
      <c r="F1372" s="727">
        <v>4.5229999999999997</v>
      </c>
      <c r="H1372" s="728">
        <v>40836</v>
      </c>
      <c r="I1372" s="727">
        <v>5.1639999999999997</v>
      </c>
      <c r="K1372" s="728">
        <v>40840</v>
      </c>
      <c r="L1372" s="727">
        <v>5.8070000000000004</v>
      </c>
      <c r="CB1372" s="728"/>
      <c r="CE1372" s="728"/>
      <c r="CH1372" s="728"/>
      <c r="CK1372" s="728"/>
      <c r="CO1372" s="728"/>
    </row>
    <row r="1373" spans="5:93">
      <c r="E1373" s="728">
        <v>40835</v>
      </c>
      <c r="F1373" s="727">
        <v>4.4690000000000003</v>
      </c>
      <c r="H1373" s="728">
        <v>40835</v>
      </c>
      <c r="I1373" s="727">
        <v>5.0540000000000003</v>
      </c>
      <c r="K1373" s="728">
        <v>40837</v>
      </c>
      <c r="L1373" s="727">
        <v>5.7759999999999998</v>
      </c>
      <c r="CB1373" s="728"/>
      <c r="CE1373" s="728"/>
      <c r="CH1373" s="728"/>
      <c r="CK1373" s="728"/>
      <c r="CO1373" s="728"/>
    </row>
    <row r="1374" spans="5:93">
      <c r="E1374" s="728">
        <v>40834</v>
      </c>
      <c r="F1374" s="727">
        <v>4.4589999999999996</v>
      </c>
      <c r="H1374" s="728">
        <v>40834</v>
      </c>
      <c r="I1374" s="727">
        <v>5.077</v>
      </c>
      <c r="K1374" s="728">
        <v>40836</v>
      </c>
      <c r="L1374" s="727">
        <v>5.8380000000000001</v>
      </c>
      <c r="CB1374" s="728"/>
      <c r="CE1374" s="728"/>
      <c r="CH1374" s="728"/>
      <c r="CK1374" s="728"/>
      <c r="CO1374" s="728"/>
    </row>
    <row r="1375" spans="5:93">
      <c r="E1375" s="728">
        <v>40833</v>
      </c>
      <c r="F1375" s="727">
        <v>4.4489999999999998</v>
      </c>
      <c r="H1375" s="728">
        <v>40833</v>
      </c>
      <c r="I1375" s="727">
        <v>5.056</v>
      </c>
      <c r="K1375" s="728">
        <v>40835</v>
      </c>
      <c r="L1375" s="727">
        <v>5.7590000000000003</v>
      </c>
      <c r="CB1375" s="728"/>
      <c r="CE1375" s="728"/>
      <c r="CH1375" s="728"/>
      <c r="CK1375" s="728"/>
      <c r="CO1375" s="728"/>
    </row>
    <row r="1376" spans="5:93">
      <c r="E1376" s="728">
        <v>40830</v>
      </c>
      <c r="F1376" s="727">
        <v>4.42</v>
      </c>
      <c r="H1376" s="728">
        <v>40830</v>
      </c>
      <c r="I1376" s="727">
        <v>5.0490000000000004</v>
      </c>
      <c r="K1376" s="728">
        <v>40834</v>
      </c>
      <c r="L1376" s="727">
        <v>5.782</v>
      </c>
      <c r="CB1376" s="728"/>
      <c r="CE1376" s="728"/>
      <c r="CH1376" s="728"/>
      <c r="CK1376" s="728"/>
      <c r="CO1376" s="728"/>
    </row>
    <row r="1377" spans="5:93">
      <c r="E1377" s="728">
        <v>40829</v>
      </c>
      <c r="F1377" s="727">
        <v>4.4189999999999996</v>
      </c>
      <c r="H1377" s="728">
        <v>40829</v>
      </c>
      <c r="I1377" s="727">
        <v>5.0570000000000004</v>
      </c>
      <c r="K1377" s="728">
        <v>40833</v>
      </c>
      <c r="L1377" s="727">
        <v>5.7560000000000002</v>
      </c>
      <c r="CB1377" s="728"/>
      <c r="CE1377" s="728"/>
      <c r="CH1377" s="728"/>
      <c r="CK1377" s="728"/>
      <c r="CO1377" s="728"/>
    </row>
    <row r="1378" spans="5:93">
      <c r="E1378" s="728">
        <v>40828</v>
      </c>
      <c r="F1378" s="727">
        <v>4.3849999999999998</v>
      </c>
      <c r="H1378" s="728">
        <v>40828</v>
      </c>
      <c r="I1378" s="727">
        <v>5.0519999999999996</v>
      </c>
      <c r="K1378" s="728">
        <v>40830</v>
      </c>
      <c r="L1378" s="727">
        <v>5.73</v>
      </c>
      <c r="CB1378" s="728"/>
      <c r="CE1378" s="728"/>
      <c r="CH1378" s="728"/>
      <c r="CK1378" s="728"/>
      <c r="CO1378" s="728"/>
    </row>
    <row r="1379" spans="5:93">
      <c r="E1379" s="728">
        <v>40827</v>
      </c>
      <c r="F1379" s="727">
        <v>4.4130000000000003</v>
      </c>
      <c r="H1379" s="728">
        <v>40827</v>
      </c>
      <c r="I1379" s="727">
        <v>5.1130000000000004</v>
      </c>
      <c r="K1379" s="728">
        <v>40829</v>
      </c>
      <c r="L1379" s="727">
        <v>5.75</v>
      </c>
      <c r="CB1379" s="728"/>
      <c r="CE1379" s="728"/>
      <c r="CH1379" s="728"/>
      <c r="CK1379" s="728"/>
      <c r="CO1379" s="728"/>
    </row>
    <row r="1380" spans="5:93">
      <c r="E1380" s="728">
        <v>40826</v>
      </c>
      <c r="F1380" s="727">
        <v>4.4249999999999998</v>
      </c>
      <c r="H1380" s="728">
        <v>40826</v>
      </c>
      <c r="I1380" s="727">
        <v>5.0529999999999999</v>
      </c>
      <c r="K1380" s="728">
        <v>40828</v>
      </c>
      <c r="L1380" s="727">
        <v>5.6970000000000001</v>
      </c>
      <c r="CB1380" s="728"/>
      <c r="CE1380" s="728"/>
      <c r="CH1380" s="728"/>
      <c r="CK1380" s="728"/>
      <c r="CO1380" s="728"/>
    </row>
    <row r="1381" spans="5:93">
      <c r="E1381" s="728">
        <v>40823</v>
      </c>
      <c r="F1381" s="727">
        <v>4.3959999999999999</v>
      </c>
      <c r="H1381" s="728">
        <v>40823</v>
      </c>
      <c r="I1381" s="727">
        <v>5.0990000000000002</v>
      </c>
      <c r="K1381" s="728">
        <v>40827</v>
      </c>
      <c r="L1381" s="727">
        <v>5.7089999999999996</v>
      </c>
      <c r="CB1381" s="728"/>
      <c r="CE1381" s="728"/>
      <c r="CH1381" s="728"/>
      <c r="CK1381" s="728"/>
      <c r="CO1381" s="728"/>
    </row>
    <row r="1382" spans="5:93">
      <c r="E1382" s="728">
        <v>40822</v>
      </c>
      <c r="F1382" s="727">
        <v>4.3899999999999997</v>
      </c>
      <c r="H1382" s="728">
        <v>40822</v>
      </c>
      <c r="I1382" s="727">
        <v>5.1370000000000005</v>
      </c>
      <c r="K1382" s="728">
        <v>40826</v>
      </c>
      <c r="L1382" s="727">
        <v>5.6609999999999996</v>
      </c>
      <c r="CB1382" s="728"/>
      <c r="CE1382" s="728"/>
      <c r="CH1382" s="728"/>
      <c r="CK1382" s="728"/>
      <c r="CO1382" s="728"/>
    </row>
    <row r="1383" spans="5:93">
      <c r="E1383" s="728">
        <v>40821</v>
      </c>
      <c r="F1383" s="727">
        <v>4.4039999999999999</v>
      </c>
      <c r="H1383" s="728">
        <v>40821</v>
      </c>
      <c r="I1383" s="727">
        <v>5.2160000000000002</v>
      </c>
      <c r="K1383" s="728">
        <v>40823</v>
      </c>
      <c r="L1383" s="727">
        <v>5.7510000000000003</v>
      </c>
      <c r="CB1383" s="728"/>
      <c r="CE1383" s="728"/>
      <c r="CH1383" s="728"/>
      <c r="CK1383" s="728"/>
      <c r="CO1383" s="728"/>
    </row>
    <row r="1384" spans="5:93">
      <c r="E1384" s="728">
        <v>40820</v>
      </c>
      <c r="F1384" s="727">
        <v>4.4749999999999996</v>
      </c>
      <c r="H1384" s="728">
        <v>40820</v>
      </c>
      <c r="I1384" s="727">
        <v>5.3079999999999998</v>
      </c>
      <c r="K1384" s="728">
        <v>40822</v>
      </c>
      <c r="L1384" s="727">
        <v>5.8040000000000003</v>
      </c>
      <c r="CB1384" s="728"/>
      <c r="CE1384" s="728"/>
      <c r="CH1384" s="728"/>
      <c r="CK1384" s="728"/>
      <c r="CO1384" s="728"/>
    </row>
    <row r="1385" spans="5:93">
      <c r="E1385" s="728">
        <v>40819</v>
      </c>
      <c r="F1385" s="727">
        <v>4.4240000000000004</v>
      </c>
      <c r="H1385" s="728">
        <v>40819</v>
      </c>
      <c r="I1385" s="727">
        <v>5.28</v>
      </c>
      <c r="K1385" s="728">
        <v>40821</v>
      </c>
      <c r="L1385" s="727">
        <v>5.8730000000000002</v>
      </c>
      <c r="CB1385" s="728"/>
      <c r="CE1385" s="728"/>
      <c r="CH1385" s="728"/>
      <c r="CK1385" s="728"/>
      <c r="CO1385" s="728"/>
    </row>
    <row r="1386" spans="5:93">
      <c r="E1386" s="728">
        <v>40816</v>
      </c>
      <c r="F1386" s="727">
        <v>4.4459999999999997</v>
      </c>
      <c r="H1386" s="728">
        <v>40816</v>
      </c>
      <c r="I1386" s="727">
        <v>5.2770000000000001</v>
      </c>
      <c r="K1386" s="728">
        <v>40820</v>
      </c>
      <c r="L1386" s="727">
        <v>5.9559999999999995</v>
      </c>
      <c r="CB1386" s="728"/>
      <c r="CE1386" s="728"/>
      <c r="CH1386" s="728"/>
      <c r="CK1386" s="728"/>
      <c r="CO1386" s="728"/>
    </row>
    <row r="1387" spans="5:93">
      <c r="E1387" s="728">
        <v>40815</v>
      </c>
      <c r="F1387" s="727">
        <v>4.4610000000000003</v>
      </c>
      <c r="H1387" s="728">
        <v>40815</v>
      </c>
      <c r="I1387" s="727">
        <v>5.2629999999999999</v>
      </c>
      <c r="K1387" s="728">
        <v>40819</v>
      </c>
      <c r="L1387" s="727">
        <v>5.9139999999999997</v>
      </c>
      <c r="CB1387" s="728"/>
      <c r="CE1387" s="728"/>
      <c r="CH1387" s="728"/>
      <c r="CK1387" s="728"/>
      <c r="CO1387" s="728"/>
    </row>
    <row r="1388" spans="5:93">
      <c r="E1388" s="728">
        <v>40814</v>
      </c>
      <c r="F1388" s="727">
        <v>4.4429999999999996</v>
      </c>
      <c r="H1388" s="728">
        <v>40814</v>
      </c>
      <c r="I1388" s="727">
        <v>5.2770000000000001</v>
      </c>
      <c r="K1388" s="728">
        <v>40816</v>
      </c>
      <c r="L1388" s="727">
        <v>5.9180000000000001</v>
      </c>
      <c r="CB1388" s="728"/>
      <c r="CE1388" s="728"/>
      <c r="CH1388" s="728"/>
      <c r="CK1388" s="728"/>
      <c r="CO1388" s="728"/>
    </row>
    <row r="1389" spans="5:93">
      <c r="E1389" s="728">
        <v>40813</v>
      </c>
      <c r="F1389" s="727">
        <v>4.4359999999999999</v>
      </c>
      <c r="H1389" s="728">
        <v>40813</v>
      </c>
      <c r="I1389" s="727">
        <v>5.1790000000000003</v>
      </c>
      <c r="K1389" s="728">
        <v>40815</v>
      </c>
      <c r="L1389" s="727">
        <v>5.9139999999999997</v>
      </c>
      <c r="CB1389" s="728"/>
      <c r="CE1389" s="728"/>
      <c r="CH1389" s="728"/>
      <c r="CK1389" s="728"/>
      <c r="CO1389" s="728"/>
    </row>
    <row r="1390" spans="5:93">
      <c r="E1390" s="728">
        <v>40812</v>
      </c>
      <c r="F1390" s="727">
        <v>4.4580000000000002</v>
      </c>
      <c r="H1390" s="728">
        <v>40812</v>
      </c>
      <c r="I1390" s="727">
        <v>5.2460000000000004</v>
      </c>
      <c r="K1390" s="728">
        <v>40814</v>
      </c>
      <c r="L1390" s="727">
        <v>5.9059999999999997</v>
      </c>
      <c r="CB1390" s="728"/>
      <c r="CE1390" s="728"/>
      <c r="CH1390" s="728"/>
      <c r="CK1390" s="728"/>
      <c r="CO1390" s="728"/>
    </row>
    <row r="1391" spans="5:93">
      <c r="E1391" s="728">
        <v>40809</v>
      </c>
      <c r="F1391" s="727">
        <v>4.4349999999999996</v>
      </c>
      <c r="H1391" s="728">
        <v>40809</v>
      </c>
      <c r="I1391" s="727">
        <v>5.2750000000000004</v>
      </c>
      <c r="K1391" s="728">
        <v>40813</v>
      </c>
      <c r="L1391" s="727">
        <v>5.8639999999999999</v>
      </c>
      <c r="CB1391" s="728"/>
      <c r="CE1391" s="728"/>
      <c r="CH1391" s="728"/>
      <c r="CK1391" s="728"/>
      <c r="CO1391" s="728"/>
    </row>
    <row r="1392" spans="5:93">
      <c r="E1392" s="728">
        <v>40808</v>
      </c>
      <c r="F1392" s="727">
        <v>4.4870000000000001</v>
      </c>
      <c r="H1392" s="728">
        <v>40808</v>
      </c>
      <c r="I1392" s="727">
        <v>5.3019999999999996</v>
      </c>
      <c r="K1392" s="728">
        <v>40812</v>
      </c>
      <c r="L1392" s="727">
        <v>5.9809999999999999</v>
      </c>
      <c r="CB1392" s="728"/>
      <c r="CE1392" s="728"/>
      <c r="CH1392" s="728"/>
      <c r="CK1392" s="728"/>
      <c r="CO1392" s="728"/>
    </row>
    <row r="1393" spans="5:93">
      <c r="E1393" s="728">
        <v>40807</v>
      </c>
      <c r="F1393" s="727">
        <v>4.4180000000000001</v>
      </c>
      <c r="H1393" s="728">
        <v>40807</v>
      </c>
      <c r="I1393" s="727">
        <v>5.1710000000000003</v>
      </c>
      <c r="K1393" s="728">
        <v>40809</v>
      </c>
      <c r="L1393" s="727">
        <v>6.0330000000000004</v>
      </c>
      <c r="CB1393" s="728"/>
      <c r="CE1393" s="728"/>
      <c r="CH1393" s="728"/>
      <c r="CK1393" s="728"/>
      <c r="CO1393" s="728"/>
    </row>
    <row r="1394" spans="5:93">
      <c r="E1394" s="728">
        <v>40806</v>
      </c>
      <c r="F1394" s="727">
        <v>4.423</v>
      </c>
      <c r="H1394" s="728">
        <v>40806</v>
      </c>
      <c r="I1394" s="727">
        <v>5.085</v>
      </c>
      <c r="K1394" s="728">
        <v>40808</v>
      </c>
      <c r="L1394" s="727">
        <v>6.1029999999999998</v>
      </c>
      <c r="CB1394" s="728"/>
      <c r="CE1394" s="728"/>
      <c r="CH1394" s="728"/>
      <c r="CK1394" s="728"/>
      <c r="CO1394" s="728"/>
    </row>
    <row r="1395" spans="5:93">
      <c r="E1395" s="728">
        <v>40805</v>
      </c>
      <c r="F1395" s="727">
        <v>4.4930000000000003</v>
      </c>
      <c r="H1395" s="728">
        <v>40805</v>
      </c>
      <c r="I1395" s="727">
        <v>5.125</v>
      </c>
      <c r="K1395" s="728">
        <v>40807</v>
      </c>
      <c r="L1395" s="727">
        <v>5.9690000000000003</v>
      </c>
      <c r="CB1395" s="728"/>
      <c r="CE1395" s="728"/>
      <c r="CH1395" s="728"/>
      <c r="CK1395" s="728"/>
      <c r="CO1395" s="728"/>
    </row>
    <row r="1396" spans="5:93">
      <c r="E1396" s="728">
        <v>40802</v>
      </c>
      <c r="F1396" s="727">
        <v>4.4219999999999997</v>
      </c>
      <c r="H1396" s="728">
        <v>40802</v>
      </c>
      <c r="I1396" s="727">
        <v>5.03</v>
      </c>
      <c r="K1396" s="728">
        <v>40806</v>
      </c>
      <c r="L1396" s="727">
        <v>5.9139999999999997</v>
      </c>
      <c r="CB1396" s="728"/>
      <c r="CE1396" s="728"/>
      <c r="CH1396" s="728"/>
      <c r="CK1396" s="728"/>
      <c r="CO1396" s="728"/>
    </row>
    <row r="1397" spans="5:93">
      <c r="E1397" s="728">
        <v>40801</v>
      </c>
      <c r="F1397" s="727">
        <v>4.4340000000000002</v>
      </c>
      <c r="H1397" s="728">
        <v>40801</v>
      </c>
      <c r="I1397" s="727">
        <v>5.0339999999999998</v>
      </c>
      <c r="K1397" s="728">
        <v>40805</v>
      </c>
      <c r="L1397" s="727">
        <v>5.9630000000000001</v>
      </c>
      <c r="CB1397" s="728"/>
      <c r="CE1397" s="728"/>
      <c r="CH1397" s="728"/>
      <c r="CK1397" s="728"/>
      <c r="CO1397" s="728"/>
    </row>
    <row r="1398" spans="5:93">
      <c r="E1398" s="728">
        <v>40800</v>
      </c>
      <c r="F1398" s="727">
        <v>4.4169999999999998</v>
      </c>
      <c r="H1398" s="728">
        <v>40800</v>
      </c>
      <c r="I1398" s="727">
        <v>5.12</v>
      </c>
      <c r="K1398" s="728">
        <v>40802</v>
      </c>
      <c r="L1398" s="727">
        <v>5.859</v>
      </c>
      <c r="CB1398" s="728"/>
      <c r="CE1398" s="728"/>
      <c r="CH1398" s="728"/>
      <c r="CK1398" s="728"/>
      <c r="CO1398" s="728"/>
    </row>
    <row r="1399" spans="5:93">
      <c r="E1399" s="728">
        <v>40799</v>
      </c>
      <c r="F1399" s="727">
        <v>4.4530000000000003</v>
      </c>
      <c r="H1399" s="728">
        <v>40799</v>
      </c>
      <c r="I1399" s="727">
        <v>5.016</v>
      </c>
      <c r="K1399" s="728">
        <v>40801</v>
      </c>
      <c r="L1399" s="727">
        <v>5.8520000000000003</v>
      </c>
      <c r="CB1399" s="728"/>
      <c r="CE1399" s="728"/>
      <c r="CH1399" s="728"/>
      <c r="CK1399" s="728"/>
      <c r="CO1399" s="728"/>
    </row>
    <row r="1400" spans="5:93">
      <c r="E1400" s="728">
        <v>40798</v>
      </c>
      <c r="F1400" s="727">
        <v>4.4669999999999996</v>
      </c>
      <c r="H1400" s="728">
        <v>40798</v>
      </c>
      <c r="I1400" s="727">
        <v>5.0419999999999998</v>
      </c>
      <c r="K1400" s="728">
        <v>40800</v>
      </c>
      <c r="L1400" s="727">
        <v>5.899</v>
      </c>
      <c r="CB1400" s="728"/>
      <c r="CE1400" s="728"/>
      <c r="CH1400" s="728"/>
      <c r="CK1400" s="728"/>
      <c r="CO1400" s="728"/>
    </row>
    <row r="1401" spans="5:93">
      <c r="E1401" s="728">
        <v>40795</v>
      </c>
      <c r="F1401" s="727">
        <v>4.4969999999999999</v>
      </c>
      <c r="H1401" s="728">
        <v>40795</v>
      </c>
      <c r="I1401" s="727">
        <v>5</v>
      </c>
      <c r="K1401" s="728">
        <v>40799</v>
      </c>
      <c r="L1401" s="727">
        <v>5.7759999999999998</v>
      </c>
      <c r="CB1401" s="728"/>
      <c r="CE1401" s="728"/>
      <c r="CH1401" s="728"/>
      <c r="CK1401" s="728"/>
      <c r="CO1401" s="728"/>
    </row>
    <row r="1402" spans="5:93">
      <c r="E1402" s="728">
        <v>40794</v>
      </c>
      <c r="F1402" s="727">
        <v>4.415</v>
      </c>
      <c r="H1402" s="728">
        <v>40794</v>
      </c>
      <c r="I1402" s="727">
        <v>4.8920000000000003</v>
      </c>
      <c r="K1402" s="728">
        <v>40798</v>
      </c>
      <c r="L1402" s="727">
        <v>5.7720000000000002</v>
      </c>
      <c r="CB1402" s="728"/>
      <c r="CE1402" s="728"/>
      <c r="CH1402" s="728"/>
      <c r="CK1402" s="728"/>
      <c r="CO1402" s="728"/>
    </row>
    <row r="1403" spans="5:93">
      <c r="E1403" s="728">
        <v>40793</v>
      </c>
      <c r="F1403" s="727">
        <v>4.4340000000000002</v>
      </c>
      <c r="H1403" s="728">
        <v>40793</v>
      </c>
      <c r="I1403" s="727">
        <v>4.8879999999999999</v>
      </c>
      <c r="K1403" s="728">
        <v>40795</v>
      </c>
      <c r="L1403" s="727">
        <v>5.6779999999999999</v>
      </c>
      <c r="CB1403" s="728"/>
      <c r="CE1403" s="728"/>
      <c r="CH1403" s="728"/>
      <c r="CK1403" s="728"/>
      <c r="CO1403" s="728"/>
    </row>
    <row r="1404" spans="5:93">
      <c r="E1404" s="728">
        <v>40792</v>
      </c>
      <c r="F1404" s="727">
        <v>4.3550000000000004</v>
      </c>
      <c r="H1404" s="728">
        <v>40792</v>
      </c>
      <c r="I1404" s="727">
        <v>4.8629999999999995</v>
      </c>
      <c r="K1404" s="728">
        <v>40794</v>
      </c>
      <c r="L1404" s="727">
        <v>5.5670000000000002</v>
      </c>
      <c r="CB1404" s="728"/>
      <c r="CE1404" s="728"/>
      <c r="CH1404" s="728"/>
      <c r="CK1404" s="728"/>
      <c r="CO1404" s="728"/>
    </row>
    <row r="1405" spans="5:93">
      <c r="E1405" s="728">
        <v>40791</v>
      </c>
      <c r="F1405" s="727">
        <v>4.3639999999999999</v>
      </c>
      <c r="H1405" s="728">
        <v>40791</v>
      </c>
      <c r="I1405" s="727">
        <v>4.9489999999999998</v>
      </c>
      <c r="K1405" s="728">
        <v>40793</v>
      </c>
      <c r="L1405" s="727">
        <v>5.5670000000000002</v>
      </c>
      <c r="CB1405" s="728"/>
      <c r="CE1405" s="728"/>
      <c r="CH1405" s="728"/>
      <c r="CK1405" s="728"/>
      <c r="CO1405" s="728"/>
    </row>
    <row r="1406" spans="5:93">
      <c r="E1406" s="728">
        <v>40788</v>
      </c>
      <c r="F1406" s="727">
        <v>4.3840000000000003</v>
      </c>
      <c r="H1406" s="728">
        <v>40788</v>
      </c>
      <c r="I1406" s="727">
        <v>4.9729999999999999</v>
      </c>
      <c r="K1406" s="728">
        <v>40792</v>
      </c>
      <c r="L1406" s="727">
        <v>5.5270000000000001</v>
      </c>
      <c r="CB1406" s="728"/>
      <c r="CE1406" s="728"/>
      <c r="CH1406" s="728"/>
      <c r="CK1406" s="728"/>
      <c r="CO1406" s="728"/>
    </row>
    <row r="1407" spans="5:93">
      <c r="E1407" s="728">
        <v>40787</v>
      </c>
      <c r="F1407" s="727">
        <v>4.4260000000000002</v>
      </c>
      <c r="H1407" s="728">
        <v>40787</v>
      </c>
      <c r="I1407" s="727">
        <v>4.9729999999999999</v>
      </c>
      <c r="K1407" s="728">
        <v>40791</v>
      </c>
      <c r="L1407" s="727">
        <v>5.6070000000000002</v>
      </c>
      <c r="CB1407" s="728"/>
      <c r="CE1407" s="728"/>
      <c r="CH1407" s="728"/>
      <c r="CK1407" s="728"/>
      <c r="CO1407" s="728"/>
    </row>
    <row r="1408" spans="5:93">
      <c r="E1408" s="728">
        <v>40786</v>
      </c>
      <c r="F1408" s="727">
        <v>4.4059999999999997</v>
      </c>
      <c r="H1408" s="728">
        <v>40786</v>
      </c>
      <c r="I1408" s="727">
        <v>4.9729999999999999</v>
      </c>
      <c r="K1408" s="728">
        <v>40788</v>
      </c>
      <c r="L1408" s="727">
        <v>5.6210000000000004</v>
      </c>
      <c r="CB1408" s="728"/>
      <c r="CE1408" s="728"/>
      <c r="CH1408" s="728"/>
      <c r="CK1408" s="728"/>
      <c r="CO1408" s="728"/>
    </row>
    <row r="1409" spans="5:93">
      <c r="E1409" s="728">
        <v>40785</v>
      </c>
      <c r="F1409" s="727">
        <v>4.4000000000000004</v>
      </c>
      <c r="H1409" s="728">
        <v>40785</v>
      </c>
      <c r="I1409" s="727">
        <v>5.0250000000000004</v>
      </c>
      <c r="K1409" s="728">
        <v>40787</v>
      </c>
      <c r="L1409" s="727">
        <v>5.6139999999999999</v>
      </c>
      <c r="CB1409" s="728"/>
      <c r="CE1409" s="728"/>
      <c r="CH1409" s="728"/>
      <c r="CK1409" s="728"/>
      <c r="CO1409" s="728"/>
    </row>
    <row r="1410" spans="5:93">
      <c r="E1410" s="728">
        <v>40784</v>
      </c>
      <c r="F1410" s="727">
        <v>4.3959999999999999</v>
      </c>
      <c r="H1410" s="728">
        <v>40784</v>
      </c>
      <c r="I1410" s="727">
        <v>5.0709999999999997</v>
      </c>
      <c r="K1410" s="728">
        <v>40786</v>
      </c>
      <c r="L1410" s="727">
        <v>5.6139999999999999</v>
      </c>
      <c r="CB1410" s="728"/>
      <c r="CE1410" s="728"/>
      <c r="CH1410" s="728"/>
      <c r="CK1410" s="728"/>
      <c r="CO1410" s="728"/>
    </row>
    <row r="1411" spans="5:93">
      <c r="E1411" s="728">
        <v>40781</v>
      </c>
      <c r="F1411" s="727">
        <v>4.3870000000000005</v>
      </c>
      <c r="H1411" s="728">
        <v>40781</v>
      </c>
      <c r="I1411" s="727">
        <v>5.0730000000000004</v>
      </c>
      <c r="K1411" s="728">
        <v>40785</v>
      </c>
      <c r="L1411" s="727">
        <v>5.6589999999999998</v>
      </c>
      <c r="CB1411" s="728"/>
      <c r="CE1411" s="728"/>
      <c r="CH1411" s="728"/>
      <c r="CK1411" s="728"/>
      <c r="CO1411" s="728"/>
    </row>
    <row r="1412" spans="5:93">
      <c r="E1412" s="728">
        <v>40780</v>
      </c>
      <c r="F1412" s="727">
        <v>4.38</v>
      </c>
      <c r="H1412" s="728">
        <v>40780</v>
      </c>
      <c r="I1412" s="727">
        <v>5.0720000000000001</v>
      </c>
      <c r="K1412" s="728">
        <v>40784</v>
      </c>
      <c r="L1412" s="727">
        <v>5.6719999999999997</v>
      </c>
      <c r="CB1412" s="728"/>
      <c r="CE1412" s="728"/>
      <c r="CH1412" s="728"/>
      <c r="CK1412" s="728"/>
      <c r="CO1412" s="728"/>
    </row>
    <row r="1413" spans="5:93">
      <c r="E1413" s="728">
        <v>40779</v>
      </c>
      <c r="F1413" s="727">
        <v>4.3609999999999998</v>
      </c>
      <c r="H1413" s="728">
        <v>40779</v>
      </c>
      <c r="I1413" s="727">
        <v>5.0119999999999996</v>
      </c>
      <c r="K1413" s="728">
        <v>40781</v>
      </c>
      <c r="L1413" s="727">
        <v>5.6260000000000003</v>
      </c>
      <c r="CB1413" s="728"/>
      <c r="CE1413" s="728"/>
      <c r="CH1413" s="728"/>
      <c r="CK1413" s="728"/>
      <c r="CO1413" s="728"/>
    </row>
    <row r="1414" spans="5:93">
      <c r="E1414" s="728">
        <v>40778</v>
      </c>
      <c r="F1414" s="727">
        <v>4.3550000000000004</v>
      </c>
      <c r="H1414" s="728">
        <v>40778</v>
      </c>
      <c r="I1414" s="727">
        <v>5.0599999999999996</v>
      </c>
      <c r="K1414" s="728">
        <v>40780</v>
      </c>
      <c r="L1414" s="727">
        <v>5.6429999999999998</v>
      </c>
      <c r="CB1414" s="728"/>
      <c r="CE1414" s="728"/>
      <c r="CH1414" s="728"/>
      <c r="CK1414" s="728"/>
      <c r="CO1414" s="728"/>
    </row>
    <row r="1415" spans="5:93">
      <c r="E1415" s="728">
        <v>40777</v>
      </c>
      <c r="F1415" s="727">
        <v>4.3659999999999997</v>
      </c>
      <c r="H1415" s="728">
        <v>40777</v>
      </c>
      <c r="I1415" s="727">
        <v>5.0350000000000001</v>
      </c>
      <c r="K1415" s="728">
        <v>40779</v>
      </c>
      <c r="L1415" s="727">
        <v>5.5780000000000003</v>
      </c>
      <c r="CB1415" s="728"/>
      <c r="CE1415" s="728"/>
      <c r="CH1415" s="728"/>
      <c r="CK1415" s="728"/>
      <c r="CO1415" s="728"/>
    </row>
    <row r="1416" spans="5:93">
      <c r="E1416" s="728">
        <v>40774</v>
      </c>
      <c r="F1416" s="727">
        <v>4.375</v>
      </c>
      <c r="H1416" s="728">
        <v>40774</v>
      </c>
      <c r="I1416" s="727">
        <v>5.0599999999999996</v>
      </c>
      <c r="K1416" s="728">
        <v>40778</v>
      </c>
      <c r="L1416" s="727">
        <v>5.5990000000000002</v>
      </c>
      <c r="CB1416" s="728"/>
      <c r="CE1416" s="728"/>
      <c r="CH1416" s="728"/>
      <c r="CK1416" s="728"/>
      <c r="CO1416" s="728"/>
    </row>
    <row r="1417" spans="5:93">
      <c r="E1417" s="728">
        <v>40773</v>
      </c>
      <c r="F1417" s="727">
        <v>4.3680000000000003</v>
      </c>
      <c r="H1417" s="728">
        <v>40773</v>
      </c>
      <c r="I1417" s="727">
        <v>5.0730000000000004</v>
      </c>
      <c r="K1417" s="728">
        <v>40777</v>
      </c>
      <c r="L1417" s="727">
        <v>5.6210000000000004</v>
      </c>
      <c r="CB1417" s="728"/>
      <c r="CE1417" s="728"/>
      <c r="CH1417" s="728"/>
      <c r="CK1417" s="728"/>
      <c r="CO1417" s="728"/>
    </row>
    <row r="1418" spans="5:93">
      <c r="E1418" s="728">
        <v>40772</v>
      </c>
      <c r="F1418" s="727">
        <v>4.3760000000000003</v>
      </c>
      <c r="H1418" s="728">
        <v>40772</v>
      </c>
      <c r="I1418" s="727">
        <v>5.0720000000000001</v>
      </c>
      <c r="K1418" s="728">
        <v>40774</v>
      </c>
      <c r="L1418" s="727">
        <v>5.649</v>
      </c>
      <c r="CB1418" s="728"/>
      <c r="CE1418" s="728"/>
      <c r="CH1418" s="728"/>
      <c r="CK1418" s="728"/>
      <c r="CO1418" s="728"/>
    </row>
    <row r="1419" spans="5:93">
      <c r="E1419" s="728">
        <v>40771</v>
      </c>
      <c r="F1419" s="727">
        <v>4.4279999999999999</v>
      </c>
      <c r="H1419" s="728">
        <v>40771</v>
      </c>
      <c r="I1419" s="727">
        <v>5.1959999999999997</v>
      </c>
      <c r="K1419" s="728">
        <v>40773</v>
      </c>
      <c r="L1419" s="727">
        <v>5.6950000000000003</v>
      </c>
      <c r="CB1419" s="728"/>
      <c r="CE1419" s="728"/>
      <c r="CH1419" s="728"/>
      <c r="CK1419" s="728"/>
      <c r="CO1419" s="728"/>
    </row>
    <row r="1420" spans="5:93">
      <c r="E1420" s="728">
        <v>40770</v>
      </c>
      <c r="F1420" s="727">
        <v>4.4569999999999999</v>
      </c>
      <c r="H1420" s="728">
        <v>40770</v>
      </c>
      <c r="I1420" s="727">
        <v>5.274</v>
      </c>
      <c r="K1420" s="728">
        <v>40772</v>
      </c>
      <c r="L1420" s="727">
        <v>5.6879999999999997</v>
      </c>
      <c r="CB1420" s="728"/>
      <c r="CE1420" s="728"/>
      <c r="CH1420" s="728"/>
      <c r="CK1420" s="728"/>
      <c r="CO1420" s="728"/>
    </row>
    <row r="1421" spans="5:93">
      <c r="E1421" s="728">
        <v>40767</v>
      </c>
      <c r="F1421" s="727">
        <v>4.4569999999999999</v>
      </c>
      <c r="H1421" s="728">
        <v>40767</v>
      </c>
      <c r="I1421" s="727">
        <v>5.274</v>
      </c>
      <c r="K1421" s="728">
        <v>40771</v>
      </c>
      <c r="L1421" s="727">
        <v>5.7869999999999999</v>
      </c>
      <c r="CB1421" s="728"/>
      <c r="CE1421" s="728"/>
      <c r="CH1421" s="728"/>
      <c r="CK1421" s="728"/>
      <c r="CO1421" s="728"/>
    </row>
    <row r="1422" spans="5:93">
      <c r="E1422" s="728">
        <v>40766</v>
      </c>
      <c r="F1422" s="727">
        <v>4.4619999999999997</v>
      </c>
      <c r="H1422" s="728">
        <v>40766</v>
      </c>
      <c r="I1422" s="727">
        <v>5.2990000000000004</v>
      </c>
      <c r="K1422" s="728">
        <v>40770</v>
      </c>
      <c r="L1422" s="727">
        <v>5.86</v>
      </c>
      <c r="CB1422" s="728"/>
      <c r="CE1422" s="728"/>
      <c r="CH1422" s="728"/>
      <c r="CK1422" s="728"/>
      <c r="CO1422" s="728"/>
    </row>
    <row r="1423" spans="5:93">
      <c r="E1423" s="728">
        <v>40765</v>
      </c>
      <c r="F1423" s="727">
        <v>4.431</v>
      </c>
      <c r="H1423" s="728">
        <v>40765</v>
      </c>
      <c r="I1423" s="727">
        <v>5.2379999999999995</v>
      </c>
      <c r="K1423" s="728">
        <v>40767</v>
      </c>
      <c r="L1423" s="727">
        <v>5.86</v>
      </c>
      <c r="CB1423" s="728"/>
      <c r="CE1423" s="728"/>
      <c r="CH1423" s="728"/>
      <c r="CK1423" s="728"/>
      <c r="CO1423" s="728"/>
    </row>
    <row r="1424" spans="5:93">
      <c r="E1424" s="728">
        <v>40764</v>
      </c>
      <c r="F1424" s="727">
        <v>4.5030000000000001</v>
      </c>
      <c r="H1424" s="728">
        <v>40764</v>
      </c>
      <c r="I1424" s="727">
        <v>5.3070000000000004</v>
      </c>
      <c r="K1424" s="728">
        <v>40766</v>
      </c>
      <c r="L1424" s="727">
        <v>5.86</v>
      </c>
      <c r="CB1424" s="728"/>
      <c r="CE1424" s="728"/>
      <c r="CH1424" s="728"/>
      <c r="CK1424" s="728"/>
      <c r="CO1424" s="728"/>
    </row>
    <row r="1425" spans="5:93">
      <c r="E1425" s="728">
        <v>40763</v>
      </c>
      <c r="F1425" s="727">
        <v>4.5199999999999996</v>
      </c>
      <c r="H1425" s="728">
        <v>40763</v>
      </c>
      <c r="I1425" s="727">
        <v>5.2610000000000001</v>
      </c>
      <c r="K1425" s="728">
        <v>40765</v>
      </c>
      <c r="L1425" s="727">
        <v>5.7990000000000004</v>
      </c>
      <c r="CB1425" s="728"/>
      <c r="CE1425" s="728"/>
      <c r="CH1425" s="728"/>
      <c r="CK1425" s="728"/>
      <c r="CO1425" s="728"/>
    </row>
    <row r="1426" spans="5:93">
      <c r="E1426" s="728">
        <v>40760</v>
      </c>
      <c r="F1426" s="727">
        <v>4.4930000000000003</v>
      </c>
      <c r="H1426" s="728">
        <v>40760</v>
      </c>
      <c r="I1426" s="727">
        <v>5.2240000000000002</v>
      </c>
      <c r="K1426" s="728">
        <v>40764</v>
      </c>
      <c r="L1426" s="727">
        <v>5.8440000000000003</v>
      </c>
      <c r="CB1426" s="728"/>
      <c r="CE1426" s="728"/>
      <c r="CH1426" s="728"/>
      <c r="CK1426" s="728"/>
      <c r="CO1426" s="728"/>
    </row>
    <row r="1427" spans="5:93">
      <c r="E1427" s="728">
        <v>40759</v>
      </c>
      <c r="F1427" s="727">
        <v>4.5270000000000001</v>
      </c>
      <c r="H1427" s="728">
        <v>40759</v>
      </c>
      <c r="I1427" s="727">
        <v>5.1440000000000001</v>
      </c>
      <c r="K1427" s="728">
        <v>40763</v>
      </c>
      <c r="L1427" s="727">
        <v>5.7620000000000005</v>
      </c>
      <c r="CB1427" s="728"/>
      <c r="CE1427" s="728"/>
      <c r="CH1427" s="728"/>
      <c r="CK1427" s="728"/>
      <c r="CO1427" s="728"/>
    </row>
    <row r="1428" spans="5:93">
      <c r="E1428" s="728">
        <v>40758</v>
      </c>
      <c r="F1428" s="727">
        <v>4.508</v>
      </c>
      <c r="H1428" s="728">
        <v>40758</v>
      </c>
      <c r="I1428" s="727">
        <v>5.194</v>
      </c>
      <c r="K1428" s="728">
        <v>40760</v>
      </c>
      <c r="L1428" s="727">
        <v>5.7249999999999996</v>
      </c>
      <c r="CB1428" s="728"/>
      <c r="CE1428" s="728"/>
      <c r="CH1428" s="728"/>
      <c r="CK1428" s="728"/>
      <c r="CO1428" s="728"/>
    </row>
    <row r="1429" spans="5:93">
      <c r="E1429" s="728">
        <v>40757</v>
      </c>
      <c r="F1429" s="727">
        <v>4.508</v>
      </c>
      <c r="H1429" s="728">
        <v>40757</v>
      </c>
      <c r="I1429" s="727">
        <v>5.2060000000000004</v>
      </c>
      <c r="K1429" s="728">
        <v>40759</v>
      </c>
      <c r="L1429" s="727">
        <v>5.6719999999999997</v>
      </c>
      <c r="CB1429" s="728"/>
      <c r="CE1429" s="728"/>
      <c r="CH1429" s="728"/>
      <c r="CK1429" s="728"/>
      <c r="CO1429" s="728"/>
    </row>
    <row r="1430" spans="5:93">
      <c r="E1430" s="728">
        <v>40756</v>
      </c>
      <c r="F1430" s="727">
        <v>4.6399999999999997</v>
      </c>
      <c r="H1430" s="728">
        <v>40756</v>
      </c>
      <c r="I1430" s="727">
        <v>5.2770000000000001</v>
      </c>
      <c r="K1430" s="728">
        <v>40758</v>
      </c>
      <c r="L1430" s="727">
        <v>5.7149999999999999</v>
      </c>
      <c r="CB1430" s="728"/>
      <c r="CE1430" s="728"/>
      <c r="CH1430" s="728"/>
      <c r="CK1430" s="728"/>
      <c r="CO1430" s="728"/>
    </row>
    <row r="1431" spans="5:93">
      <c r="E1431" s="728">
        <v>40753</v>
      </c>
      <c r="F1431" s="727">
        <v>4.633</v>
      </c>
      <c r="H1431" s="728">
        <v>40753</v>
      </c>
      <c r="I1431" s="727">
        <v>5.2850000000000001</v>
      </c>
      <c r="K1431" s="728">
        <v>40757</v>
      </c>
      <c r="L1431" s="727">
        <v>5.7370000000000001</v>
      </c>
      <c r="CB1431" s="728"/>
      <c r="CE1431" s="728"/>
      <c r="CH1431" s="728"/>
      <c r="CK1431" s="728"/>
      <c r="CO1431" s="728"/>
    </row>
    <row r="1432" spans="5:93">
      <c r="E1432" s="728">
        <v>40752</v>
      </c>
      <c r="F1432" s="727">
        <v>4.6269999999999998</v>
      </c>
      <c r="H1432" s="728">
        <v>40752</v>
      </c>
      <c r="I1432" s="727">
        <v>5.2850000000000001</v>
      </c>
      <c r="K1432" s="728">
        <v>40756</v>
      </c>
      <c r="L1432" s="727">
        <v>5.7940000000000005</v>
      </c>
      <c r="CB1432" s="728"/>
      <c r="CE1432" s="728"/>
      <c r="CH1432" s="728"/>
      <c r="CK1432" s="728"/>
      <c r="CO1432" s="728"/>
    </row>
    <row r="1433" spans="5:93">
      <c r="E1433" s="728">
        <v>40751</v>
      </c>
      <c r="F1433" s="727">
        <v>4.6479999999999997</v>
      </c>
      <c r="H1433" s="728">
        <v>40751</v>
      </c>
      <c r="I1433" s="727">
        <v>5.2839999999999998</v>
      </c>
      <c r="K1433" s="728">
        <v>40753</v>
      </c>
      <c r="L1433" s="727">
        <v>5.7940000000000005</v>
      </c>
      <c r="CB1433" s="728"/>
      <c r="CE1433" s="728"/>
      <c r="CH1433" s="728"/>
      <c r="CK1433" s="728"/>
      <c r="CO1433" s="728"/>
    </row>
    <row r="1434" spans="5:93">
      <c r="E1434" s="728">
        <v>40750</v>
      </c>
      <c r="F1434" s="727">
        <v>4.6210000000000004</v>
      </c>
      <c r="H1434" s="728">
        <v>40750</v>
      </c>
      <c r="I1434" s="727">
        <v>5.2620000000000005</v>
      </c>
      <c r="K1434" s="728">
        <v>40752</v>
      </c>
      <c r="L1434" s="727">
        <v>5.8010000000000002</v>
      </c>
      <c r="CB1434" s="728"/>
      <c r="CE1434" s="728"/>
      <c r="CH1434" s="728"/>
      <c r="CK1434" s="728"/>
      <c r="CO1434" s="728"/>
    </row>
    <row r="1435" spans="5:93">
      <c r="E1435" s="728">
        <v>40749</v>
      </c>
      <c r="F1435" s="727">
        <v>4.649</v>
      </c>
      <c r="H1435" s="728">
        <v>40749</v>
      </c>
      <c r="I1435" s="727">
        <v>5.319</v>
      </c>
      <c r="K1435" s="728">
        <v>40751</v>
      </c>
      <c r="L1435" s="727">
        <v>5.8149999999999995</v>
      </c>
      <c r="CB1435" s="728"/>
      <c r="CE1435" s="728"/>
      <c r="CH1435" s="728"/>
      <c r="CK1435" s="728"/>
      <c r="CO1435" s="728"/>
    </row>
    <row r="1436" spans="5:93">
      <c r="E1436" s="728">
        <v>40746</v>
      </c>
      <c r="F1436" s="727">
        <v>4.6769999999999996</v>
      </c>
      <c r="H1436" s="728">
        <v>40746</v>
      </c>
      <c r="I1436" s="727">
        <v>5.3079999999999998</v>
      </c>
      <c r="K1436" s="728">
        <v>40750</v>
      </c>
      <c r="L1436" s="727">
        <v>5.8049999999999997</v>
      </c>
      <c r="CB1436" s="728"/>
      <c r="CE1436" s="728"/>
      <c r="CH1436" s="728"/>
      <c r="CK1436" s="728"/>
      <c r="CO1436" s="728"/>
    </row>
    <row r="1437" spans="5:93">
      <c r="E1437" s="728">
        <v>40745</v>
      </c>
      <c r="F1437" s="727">
        <v>4.67</v>
      </c>
      <c r="H1437" s="728">
        <v>40745</v>
      </c>
      <c r="I1437" s="727">
        <v>5.2770000000000001</v>
      </c>
      <c r="K1437" s="728">
        <v>40749</v>
      </c>
      <c r="L1437" s="727">
        <v>5.85</v>
      </c>
      <c r="CB1437" s="728"/>
      <c r="CE1437" s="728"/>
      <c r="CH1437" s="728"/>
      <c r="CK1437" s="728"/>
      <c r="CO1437" s="728"/>
    </row>
    <row r="1438" spans="5:93">
      <c r="E1438" s="728">
        <v>40744</v>
      </c>
      <c r="F1438" s="727">
        <v>4.6790000000000003</v>
      </c>
      <c r="H1438" s="728">
        <v>40744</v>
      </c>
      <c r="I1438" s="727">
        <v>5.2839999999999998</v>
      </c>
      <c r="K1438" s="728">
        <v>40746</v>
      </c>
      <c r="L1438" s="727">
        <v>5.8339999999999996</v>
      </c>
      <c r="CB1438" s="728"/>
      <c r="CE1438" s="728"/>
      <c r="CH1438" s="728"/>
      <c r="CK1438" s="728"/>
      <c r="CO1438" s="728"/>
    </row>
    <row r="1439" spans="5:93">
      <c r="E1439" s="728">
        <v>40743</v>
      </c>
      <c r="F1439" s="727">
        <v>4.7069999999999999</v>
      </c>
      <c r="H1439" s="728">
        <v>40743</v>
      </c>
      <c r="I1439" s="727">
        <v>5.3369999999999997</v>
      </c>
      <c r="K1439" s="728">
        <v>40745</v>
      </c>
      <c r="L1439" s="727">
        <v>5.8040000000000003</v>
      </c>
      <c r="CB1439" s="728"/>
      <c r="CE1439" s="728"/>
      <c r="CH1439" s="728"/>
      <c r="CK1439" s="728"/>
      <c r="CO1439" s="728"/>
    </row>
    <row r="1440" spans="5:93">
      <c r="E1440" s="728">
        <v>40742</v>
      </c>
      <c r="F1440" s="727">
        <v>4.7379999999999995</v>
      </c>
      <c r="H1440" s="728">
        <v>40742</v>
      </c>
      <c r="I1440" s="727">
        <v>5.3369999999999997</v>
      </c>
      <c r="K1440" s="728">
        <v>40744</v>
      </c>
      <c r="L1440" s="727">
        <v>5.8250000000000002</v>
      </c>
      <c r="CB1440" s="728"/>
      <c r="CE1440" s="728"/>
      <c r="CH1440" s="728"/>
      <c r="CK1440" s="728"/>
      <c r="CO1440" s="728"/>
    </row>
    <row r="1441" spans="5:93">
      <c r="E1441" s="728">
        <v>40739</v>
      </c>
      <c r="F1441" s="727">
        <v>4.694</v>
      </c>
      <c r="H1441" s="728">
        <v>40739</v>
      </c>
      <c r="I1441" s="727">
        <v>5.2960000000000003</v>
      </c>
      <c r="K1441" s="728">
        <v>40743</v>
      </c>
      <c r="L1441" s="727">
        <v>5.8710000000000004</v>
      </c>
      <c r="CB1441" s="728"/>
      <c r="CE1441" s="728"/>
      <c r="CH1441" s="728"/>
      <c r="CK1441" s="728"/>
      <c r="CO1441" s="728"/>
    </row>
    <row r="1442" spans="5:93">
      <c r="E1442" s="728">
        <v>40738</v>
      </c>
      <c r="F1442" s="727">
        <v>4.7270000000000003</v>
      </c>
      <c r="H1442" s="728">
        <v>40738</v>
      </c>
      <c r="I1442" s="727">
        <v>5.2949999999999999</v>
      </c>
      <c r="K1442" s="728">
        <v>40742</v>
      </c>
      <c r="L1442" s="727">
        <v>5.89</v>
      </c>
      <c r="CB1442" s="728"/>
      <c r="CE1442" s="728"/>
      <c r="CH1442" s="728"/>
      <c r="CK1442" s="728"/>
      <c r="CO1442" s="728"/>
    </row>
    <row r="1443" spans="5:93">
      <c r="E1443" s="728">
        <v>40737</v>
      </c>
      <c r="F1443" s="727">
        <v>4.7300000000000004</v>
      </c>
      <c r="H1443" s="728">
        <v>40737</v>
      </c>
      <c r="I1443" s="727">
        <v>5.3070000000000004</v>
      </c>
      <c r="K1443" s="728">
        <v>40739</v>
      </c>
      <c r="L1443" s="727">
        <v>5.8289999999999997</v>
      </c>
      <c r="CB1443" s="728"/>
      <c r="CE1443" s="728"/>
      <c r="CH1443" s="728"/>
      <c r="CK1443" s="728"/>
      <c r="CO1443" s="728"/>
    </row>
    <row r="1444" spans="5:93">
      <c r="E1444" s="728">
        <v>40736</v>
      </c>
      <c r="F1444" s="727">
        <v>4.84</v>
      </c>
      <c r="H1444" s="728">
        <v>40736</v>
      </c>
      <c r="I1444" s="727">
        <v>5.4539999999999997</v>
      </c>
      <c r="K1444" s="728">
        <v>40738</v>
      </c>
      <c r="L1444" s="727">
        <v>5.8149999999999995</v>
      </c>
      <c r="CB1444" s="728"/>
      <c r="CE1444" s="728"/>
      <c r="CH1444" s="728"/>
      <c r="CK1444" s="728"/>
      <c r="CO1444" s="728"/>
    </row>
    <row r="1445" spans="5:93">
      <c r="E1445" s="728">
        <v>40735</v>
      </c>
      <c r="F1445" s="727">
        <v>4.8109999999999999</v>
      </c>
      <c r="H1445" s="728">
        <v>40735</v>
      </c>
      <c r="I1445" s="727">
        <v>5.41</v>
      </c>
      <c r="K1445" s="728">
        <v>40737</v>
      </c>
      <c r="L1445" s="727">
        <v>5.843</v>
      </c>
      <c r="CB1445" s="728"/>
      <c r="CE1445" s="728"/>
      <c r="CH1445" s="728"/>
      <c r="CK1445" s="728"/>
      <c r="CO1445" s="728"/>
    </row>
    <row r="1446" spans="5:93">
      <c r="E1446" s="728">
        <v>40732</v>
      </c>
      <c r="F1446" s="727">
        <v>4.782</v>
      </c>
      <c r="H1446" s="728">
        <v>40732</v>
      </c>
      <c r="I1446" s="727">
        <v>5.3360000000000003</v>
      </c>
      <c r="K1446" s="728">
        <v>40736</v>
      </c>
      <c r="L1446" s="727">
        <v>5.9059999999999997</v>
      </c>
      <c r="CB1446" s="728"/>
      <c r="CE1446" s="728"/>
      <c r="CH1446" s="728"/>
      <c r="CK1446" s="728"/>
      <c r="CO1446" s="728"/>
    </row>
    <row r="1447" spans="5:93">
      <c r="E1447" s="728">
        <v>40731</v>
      </c>
      <c r="F1447" s="727">
        <v>4.7750000000000004</v>
      </c>
      <c r="H1447" s="728">
        <v>40731</v>
      </c>
      <c r="I1447" s="727">
        <v>5.3360000000000003</v>
      </c>
      <c r="K1447" s="728">
        <v>40735</v>
      </c>
      <c r="L1447" s="727">
        <v>5.86</v>
      </c>
      <c r="CB1447" s="728"/>
      <c r="CE1447" s="728"/>
      <c r="CH1447" s="728"/>
      <c r="CK1447" s="728"/>
      <c r="CO1447" s="728"/>
    </row>
    <row r="1448" spans="5:93">
      <c r="E1448" s="728">
        <v>40730</v>
      </c>
      <c r="F1448" s="727">
        <v>4.8</v>
      </c>
      <c r="H1448" s="728">
        <v>40730</v>
      </c>
      <c r="I1448" s="727">
        <v>5.3550000000000004</v>
      </c>
      <c r="K1448" s="728">
        <v>40732</v>
      </c>
      <c r="L1448" s="727">
        <v>5.7859999999999996</v>
      </c>
      <c r="CB1448" s="728"/>
      <c r="CE1448" s="728"/>
      <c r="CH1448" s="728"/>
      <c r="CK1448" s="728"/>
      <c r="CO1448" s="728"/>
    </row>
    <row r="1449" spans="5:93">
      <c r="E1449" s="728">
        <v>40729</v>
      </c>
      <c r="F1449" s="727">
        <v>4.7940000000000005</v>
      </c>
      <c r="H1449" s="728">
        <v>40729</v>
      </c>
      <c r="I1449" s="727">
        <v>5.3259999999999996</v>
      </c>
      <c r="K1449" s="728">
        <v>40731</v>
      </c>
      <c r="L1449" s="727">
        <v>5.774</v>
      </c>
      <c r="CB1449" s="728"/>
      <c r="CE1449" s="728"/>
      <c r="CH1449" s="728"/>
      <c r="CK1449" s="728"/>
      <c r="CO1449" s="728"/>
    </row>
    <row r="1450" spans="5:93">
      <c r="E1450" s="728">
        <v>40728</v>
      </c>
      <c r="F1450" s="727">
        <v>4.7869999999999999</v>
      </c>
      <c r="H1450" s="728">
        <v>40728</v>
      </c>
      <c r="I1450" s="727">
        <v>5.3230000000000004</v>
      </c>
      <c r="K1450" s="728">
        <v>40730</v>
      </c>
      <c r="L1450" s="727">
        <v>5.7789999999999999</v>
      </c>
      <c r="CB1450" s="728"/>
      <c r="CE1450" s="728"/>
      <c r="CH1450" s="728"/>
      <c r="CK1450" s="728"/>
      <c r="CO1450" s="728"/>
    </row>
    <row r="1451" spans="5:93">
      <c r="E1451" s="728">
        <v>40725</v>
      </c>
      <c r="F1451" s="727">
        <v>4.8369999999999997</v>
      </c>
      <c r="H1451" s="728">
        <v>40725</v>
      </c>
      <c r="I1451" s="727">
        <v>5.3109999999999999</v>
      </c>
      <c r="K1451" s="728">
        <v>40729</v>
      </c>
      <c r="L1451" s="727">
        <v>5.7679999999999998</v>
      </c>
      <c r="CB1451" s="728"/>
      <c r="CE1451" s="728"/>
      <c r="CH1451" s="728"/>
      <c r="CK1451" s="728"/>
      <c r="CO1451" s="728"/>
    </row>
    <row r="1452" spans="5:93">
      <c r="E1452" s="728">
        <v>40724</v>
      </c>
      <c r="F1452" s="727">
        <v>4.83</v>
      </c>
      <c r="H1452" s="728">
        <v>40724</v>
      </c>
      <c r="I1452" s="727">
        <v>5.335</v>
      </c>
      <c r="K1452" s="728">
        <v>40728</v>
      </c>
      <c r="L1452" s="727">
        <v>5.7610000000000001</v>
      </c>
      <c r="CB1452" s="728"/>
      <c r="CE1452" s="728"/>
      <c r="CH1452" s="728"/>
      <c r="CK1452" s="728"/>
      <c r="CO1452" s="728"/>
    </row>
    <row r="1453" spans="5:93">
      <c r="E1453" s="728">
        <v>40723</v>
      </c>
      <c r="F1453" s="727">
        <v>4.8390000000000004</v>
      </c>
      <c r="H1453" s="728">
        <v>40723</v>
      </c>
      <c r="I1453" s="727">
        <v>5.335</v>
      </c>
      <c r="K1453" s="728">
        <v>40725</v>
      </c>
      <c r="L1453" s="727">
        <v>5.7530000000000001</v>
      </c>
      <c r="CB1453" s="728"/>
      <c r="CE1453" s="728"/>
      <c r="CH1453" s="728"/>
      <c r="CK1453" s="728"/>
      <c r="CO1453" s="728"/>
    </row>
    <row r="1454" spans="5:93">
      <c r="E1454" s="728">
        <v>40722</v>
      </c>
      <c r="F1454" s="727">
        <v>4.8520000000000003</v>
      </c>
      <c r="H1454" s="728">
        <v>40722</v>
      </c>
      <c r="I1454" s="727">
        <v>5.3659999999999997</v>
      </c>
      <c r="K1454" s="728">
        <v>40724</v>
      </c>
      <c r="L1454" s="727">
        <v>5.7809999999999997</v>
      </c>
      <c r="CB1454" s="728"/>
      <c r="CE1454" s="728"/>
      <c r="CH1454" s="728"/>
      <c r="CK1454" s="728"/>
      <c r="CO1454" s="728"/>
    </row>
    <row r="1455" spans="5:93">
      <c r="E1455" s="728">
        <v>40721</v>
      </c>
      <c r="F1455" s="727">
        <v>4.8449999999999998</v>
      </c>
      <c r="H1455" s="728">
        <v>40721</v>
      </c>
      <c r="I1455" s="727">
        <v>5.3819999999999997</v>
      </c>
      <c r="K1455" s="728">
        <v>40723</v>
      </c>
      <c r="L1455" s="727">
        <v>5.8449999999999998</v>
      </c>
      <c r="CB1455" s="728"/>
      <c r="CE1455" s="728"/>
      <c r="CH1455" s="728"/>
      <c r="CK1455" s="728"/>
      <c r="CO1455" s="728"/>
    </row>
    <row r="1456" spans="5:93">
      <c r="E1456" s="728">
        <v>40718</v>
      </c>
      <c r="F1456" s="727">
        <v>4.827</v>
      </c>
      <c r="H1456" s="728">
        <v>40718</v>
      </c>
      <c r="I1456" s="727">
        <v>5.391</v>
      </c>
      <c r="K1456" s="728">
        <v>40722</v>
      </c>
      <c r="L1456" s="727">
        <v>5.8629999999999995</v>
      </c>
      <c r="CB1456" s="728"/>
      <c r="CE1456" s="728"/>
      <c r="CH1456" s="728"/>
      <c r="CK1456" s="728"/>
      <c r="CO1456" s="728"/>
    </row>
    <row r="1457" spans="5:93">
      <c r="E1457" s="728">
        <v>40717</v>
      </c>
      <c r="F1457" s="727">
        <v>4.8209999999999997</v>
      </c>
      <c r="H1457" s="728">
        <v>40717</v>
      </c>
      <c r="I1457" s="727">
        <v>5.39</v>
      </c>
      <c r="K1457" s="728">
        <v>40721</v>
      </c>
      <c r="L1457" s="727">
        <v>5.87</v>
      </c>
      <c r="CB1457" s="728"/>
      <c r="CE1457" s="728"/>
      <c r="CH1457" s="728"/>
      <c r="CK1457" s="728"/>
      <c r="CO1457" s="728"/>
    </row>
    <row r="1458" spans="5:93">
      <c r="E1458" s="728">
        <v>40716</v>
      </c>
      <c r="F1458" s="727">
        <v>4.8209999999999997</v>
      </c>
      <c r="H1458" s="728">
        <v>40716</v>
      </c>
      <c r="I1458" s="727">
        <v>5.3810000000000002</v>
      </c>
      <c r="K1458" s="728">
        <v>40718</v>
      </c>
      <c r="L1458" s="727">
        <v>5.8789999999999996</v>
      </c>
      <c r="CB1458" s="728"/>
      <c r="CE1458" s="728"/>
      <c r="CH1458" s="728"/>
      <c r="CK1458" s="728"/>
      <c r="CO1458" s="728"/>
    </row>
    <row r="1459" spans="5:93">
      <c r="E1459" s="728">
        <v>40715</v>
      </c>
      <c r="F1459" s="727">
        <v>4.843</v>
      </c>
      <c r="H1459" s="728">
        <v>40715</v>
      </c>
      <c r="I1459" s="727">
        <v>5.38</v>
      </c>
      <c r="K1459" s="728">
        <v>40717</v>
      </c>
      <c r="L1459" s="727">
        <v>5.8849999999999998</v>
      </c>
      <c r="CB1459" s="728"/>
      <c r="CE1459" s="728"/>
      <c r="CH1459" s="728"/>
      <c r="CK1459" s="728"/>
      <c r="CO1459" s="728"/>
    </row>
    <row r="1460" spans="5:93">
      <c r="E1460" s="728">
        <v>40714</v>
      </c>
      <c r="F1460" s="727">
        <v>4.827</v>
      </c>
      <c r="H1460" s="728">
        <v>40714</v>
      </c>
      <c r="I1460" s="727">
        <v>5.45</v>
      </c>
      <c r="K1460" s="728">
        <v>40716</v>
      </c>
      <c r="L1460" s="727">
        <v>5.8650000000000002</v>
      </c>
      <c r="CB1460" s="728"/>
      <c r="CE1460" s="728"/>
      <c r="CH1460" s="728"/>
      <c r="CK1460" s="728"/>
      <c r="CO1460" s="728"/>
    </row>
    <row r="1461" spans="5:93">
      <c r="E1461" s="728">
        <v>40711</v>
      </c>
      <c r="F1461" s="727">
        <v>4.843</v>
      </c>
      <c r="H1461" s="728">
        <v>40711</v>
      </c>
      <c r="I1461" s="727">
        <v>5.4619999999999997</v>
      </c>
      <c r="K1461" s="728">
        <v>40715</v>
      </c>
      <c r="L1461" s="727">
        <v>5.851</v>
      </c>
      <c r="CB1461" s="728"/>
      <c r="CE1461" s="728"/>
      <c r="CH1461" s="728"/>
      <c r="CK1461" s="728"/>
      <c r="CO1461" s="728"/>
    </row>
    <row r="1462" spans="5:93">
      <c r="E1462" s="728">
        <v>40710</v>
      </c>
      <c r="F1462" s="727">
        <v>4.9219999999999997</v>
      </c>
      <c r="H1462" s="728">
        <v>40710</v>
      </c>
      <c r="I1462" s="727">
        <v>5.49</v>
      </c>
      <c r="K1462" s="728">
        <v>40714</v>
      </c>
      <c r="L1462" s="727">
        <v>5.907</v>
      </c>
      <c r="CB1462" s="728"/>
      <c r="CE1462" s="728"/>
      <c r="CH1462" s="728"/>
      <c r="CK1462" s="728"/>
      <c r="CO1462" s="728"/>
    </row>
    <row r="1463" spans="5:93">
      <c r="E1463" s="728">
        <v>40709</v>
      </c>
      <c r="F1463" s="727">
        <v>4.867</v>
      </c>
      <c r="H1463" s="728">
        <v>40709</v>
      </c>
      <c r="I1463" s="727">
        <v>5.45</v>
      </c>
      <c r="K1463" s="728">
        <v>40711</v>
      </c>
      <c r="L1463" s="727">
        <v>5.9269999999999996</v>
      </c>
      <c r="CB1463" s="728"/>
      <c r="CE1463" s="728"/>
      <c r="CH1463" s="728"/>
      <c r="CK1463" s="728"/>
      <c r="CO1463" s="728"/>
    </row>
    <row r="1464" spans="5:93">
      <c r="E1464" s="728">
        <v>40708</v>
      </c>
      <c r="F1464" s="727">
        <v>4.8380000000000001</v>
      </c>
      <c r="H1464" s="728">
        <v>40708</v>
      </c>
      <c r="I1464" s="727">
        <v>5.4050000000000002</v>
      </c>
      <c r="K1464" s="728">
        <v>40710</v>
      </c>
      <c r="L1464" s="727">
        <v>5.9089999999999998</v>
      </c>
      <c r="CB1464" s="728"/>
      <c r="CE1464" s="728"/>
      <c r="CH1464" s="728"/>
      <c r="CK1464" s="728"/>
      <c r="CO1464" s="728"/>
    </row>
    <row r="1465" spans="5:93">
      <c r="E1465" s="728">
        <v>40707</v>
      </c>
      <c r="F1465" s="727">
        <v>4.774</v>
      </c>
      <c r="H1465" s="728">
        <v>40707</v>
      </c>
      <c r="I1465" s="727">
        <v>5.3890000000000002</v>
      </c>
      <c r="K1465" s="728">
        <v>40709</v>
      </c>
      <c r="L1465" s="727">
        <v>5.8860000000000001</v>
      </c>
      <c r="CB1465" s="728"/>
      <c r="CE1465" s="728"/>
      <c r="CH1465" s="728"/>
      <c r="CK1465" s="728"/>
      <c r="CO1465" s="728"/>
    </row>
    <row r="1466" spans="5:93">
      <c r="E1466" s="728">
        <v>40704</v>
      </c>
      <c r="F1466" s="727">
        <v>4.7679999999999998</v>
      </c>
      <c r="H1466" s="728">
        <v>40704</v>
      </c>
      <c r="I1466" s="727">
        <v>5.3620000000000001</v>
      </c>
      <c r="K1466" s="728">
        <v>40708</v>
      </c>
      <c r="L1466" s="727">
        <v>5.883</v>
      </c>
      <c r="CB1466" s="728"/>
      <c r="CE1466" s="728"/>
      <c r="CH1466" s="728"/>
      <c r="CK1466" s="728"/>
      <c r="CO1466" s="728"/>
    </row>
    <row r="1467" spans="5:93">
      <c r="E1467" s="728">
        <v>40703</v>
      </c>
      <c r="F1467" s="727">
        <v>4.8490000000000002</v>
      </c>
      <c r="H1467" s="728">
        <v>40703</v>
      </c>
      <c r="I1467" s="727">
        <v>5.38</v>
      </c>
      <c r="K1467" s="728">
        <v>40707</v>
      </c>
      <c r="L1467" s="727">
        <v>5.8689999999999998</v>
      </c>
      <c r="CB1467" s="728"/>
      <c r="CE1467" s="728"/>
      <c r="CH1467" s="728"/>
      <c r="CK1467" s="728"/>
      <c r="CO1467" s="728"/>
    </row>
    <row r="1468" spans="5:93">
      <c r="E1468" s="728">
        <v>40702</v>
      </c>
      <c r="F1468" s="727">
        <v>4.8220000000000001</v>
      </c>
      <c r="H1468" s="728">
        <v>40702</v>
      </c>
      <c r="I1468" s="727">
        <v>5.4050000000000002</v>
      </c>
      <c r="K1468" s="728">
        <v>40704</v>
      </c>
      <c r="L1468" s="727">
        <v>5.8360000000000003</v>
      </c>
      <c r="CB1468" s="728"/>
      <c r="CE1468" s="728"/>
      <c r="CH1468" s="728"/>
      <c r="CK1468" s="728"/>
      <c r="CO1468" s="728"/>
    </row>
    <row r="1469" spans="5:93">
      <c r="E1469" s="728">
        <v>40701</v>
      </c>
      <c r="F1469" s="727">
        <v>4.8970000000000002</v>
      </c>
      <c r="H1469" s="728">
        <v>40701</v>
      </c>
      <c r="I1469" s="727">
        <v>5.5019999999999998</v>
      </c>
      <c r="K1469" s="728">
        <v>40703</v>
      </c>
      <c r="L1469" s="727">
        <v>5.867</v>
      </c>
      <c r="CB1469" s="728"/>
      <c r="CE1469" s="728"/>
      <c r="CH1469" s="728"/>
      <c r="CK1469" s="728"/>
      <c r="CO1469" s="728"/>
    </row>
    <row r="1470" spans="5:93">
      <c r="E1470" s="728">
        <v>40700</v>
      </c>
      <c r="F1470" s="727">
        <v>4.9020000000000001</v>
      </c>
      <c r="H1470" s="728">
        <v>40700</v>
      </c>
      <c r="I1470" s="727">
        <v>5.5110000000000001</v>
      </c>
      <c r="K1470" s="728">
        <v>40702</v>
      </c>
      <c r="L1470" s="727">
        <v>5.8959999999999999</v>
      </c>
      <c r="CB1470" s="728"/>
      <c r="CE1470" s="728"/>
      <c r="CH1470" s="728"/>
      <c r="CK1470" s="728"/>
      <c r="CO1470" s="728"/>
    </row>
    <row r="1471" spans="5:93">
      <c r="E1471" s="728">
        <v>40697</v>
      </c>
      <c r="F1471" s="727">
        <v>4.9630000000000001</v>
      </c>
      <c r="H1471" s="728">
        <v>40697</v>
      </c>
      <c r="I1471" s="727">
        <v>5.54</v>
      </c>
      <c r="K1471" s="728">
        <v>40701</v>
      </c>
      <c r="L1471" s="727">
        <v>5.9719999999999995</v>
      </c>
      <c r="CB1471" s="728"/>
      <c r="CE1471" s="728"/>
      <c r="CH1471" s="728"/>
      <c r="CK1471" s="728"/>
      <c r="CO1471" s="728"/>
    </row>
    <row r="1472" spans="5:93">
      <c r="E1472" s="728">
        <v>40696</v>
      </c>
      <c r="F1472" s="727">
        <v>5</v>
      </c>
      <c r="H1472" s="728">
        <v>40696</v>
      </c>
      <c r="I1472" s="727">
        <v>5.5730000000000004</v>
      </c>
      <c r="K1472" s="728">
        <v>40700</v>
      </c>
      <c r="L1472" s="727">
        <v>5.9749999999999996</v>
      </c>
      <c r="CB1472" s="728"/>
      <c r="CE1472" s="728"/>
      <c r="CH1472" s="728"/>
      <c r="CK1472" s="728"/>
      <c r="CO1472" s="728"/>
    </row>
    <row r="1473" spans="5:89">
      <c r="E1473" s="728">
        <v>40695</v>
      </c>
      <c r="F1473" s="727">
        <v>4.992</v>
      </c>
      <c r="H1473" s="728">
        <v>40695</v>
      </c>
      <c r="I1473" s="727">
        <v>5.58</v>
      </c>
      <c r="K1473" s="728">
        <v>40697</v>
      </c>
      <c r="L1473" s="727">
        <v>5.9950000000000001</v>
      </c>
      <c r="CB1473" s="728"/>
      <c r="CE1473" s="728"/>
      <c r="CH1473" s="728"/>
      <c r="CK1473" s="728"/>
    </row>
    <row r="1474" spans="5:89">
      <c r="E1474" s="728">
        <v>40694</v>
      </c>
      <c r="F1474" s="727">
        <v>5.0039999999999996</v>
      </c>
      <c r="H1474" s="728">
        <v>40694</v>
      </c>
      <c r="I1474" s="727">
        <v>5.5969999999999995</v>
      </c>
      <c r="K1474" s="728">
        <v>40696</v>
      </c>
      <c r="L1474" s="727">
        <v>6.0259999999999998</v>
      </c>
      <c r="CB1474" s="728"/>
      <c r="CE1474" s="728"/>
      <c r="CH1474" s="728"/>
      <c r="CK1474" s="728"/>
    </row>
    <row r="1475" spans="5:89">
      <c r="E1475" s="728">
        <v>40693</v>
      </c>
      <c r="F1475" s="727">
        <v>5.0110000000000001</v>
      </c>
      <c r="H1475" s="728">
        <v>40693</v>
      </c>
      <c r="I1475" s="727">
        <v>5.6310000000000002</v>
      </c>
      <c r="K1475" s="728">
        <v>40695</v>
      </c>
      <c r="L1475" s="727">
        <v>6.0250000000000004</v>
      </c>
      <c r="CB1475" s="728"/>
      <c r="CE1475" s="728"/>
      <c r="CH1475" s="728"/>
      <c r="CK1475" s="728"/>
    </row>
    <row r="1476" spans="5:89">
      <c r="E1476" s="728">
        <v>40690</v>
      </c>
      <c r="F1476" s="727">
        <v>5.0259999999999998</v>
      </c>
      <c r="H1476" s="728">
        <v>40690</v>
      </c>
      <c r="I1476" s="727">
        <v>5.6479999999999997</v>
      </c>
      <c r="K1476" s="728">
        <v>40694</v>
      </c>
      <c r="L1476" s="727">
        <v>6.0609999999999999</v>
      </c>
      <c r="CB1476" s="728"/>
      <c r="CE1476" s="728"/>
      <c r="CH1476" s="728"/>
      <c r="CK1476" s="728"/>
    </row>
    <row r="1477" spans="5:89">
      <c r="E1477" s="728">
        <v>40689</v>
      </c>
      <c r="F1477" s="727">
        <v>5.0090000000000003</v>
      </c>
      <c r="H1477" s="728">
        <v>40689</v>
      </c>
      <c r="I1477" s="727">
        <v>5.665</v>
      </c>
      <c r="K1477" s="728">
        <v>40693</v>
      </c>
      <c r="L1477" s="727">
        <v>6.0830000000000002</v>
      </c>
      <c r="CB1477" s="728"/>
      <c r="CE1477" s="728"/>
      <c r="CH1477" s="728"/>
      <c r="CK1477" s="728"/>
    </row>
    <row r="1478" spans="5:89">
      <c r="E1478" s="728">
        <v>40688</v>
      </c>
      <c r="F1478" s="727">
        <v>5.0350000000000001</v>
      </c>
      <c r="H1478" s="728">
        <v>40688</v>
      </c>
      <c r="I1478" s="727">
        <v>5.6150000000000002</v>
      </c>
      <c r="K1478" s="728">
        <v>40690</v>
      </c>
      <c r="L1478" s="727">
        <v>6.0890000000000004</v>
      </c>
      <c r="CB1478" s="728"/>
      <c r="CE1478" s="728"/>
      <c r="CH1478" s="728"/>
      <c r="CK1478" s="728"/>
    </row>
    <row r="1479" spans="5:89">
      <c r="E1479" s="728">
        <v>40687</v>
      </c>
      <c r="F1479" s="727">
        <v>5.0339999999999998</v>
      </c>
      <c r="H1479" s="728">
        <v>40687</v>
      </c>
      <c r="I1479" s="727">
        <v>5.6139999999999999</v>
      </c>
      <c r="K1479" s="728">
        <v>40689</v>
      </c>
      <c r="L1479" s="727">
        <v>6.101</v>
      </c>
      <c r="CB1479" s="728"/>
      <c r="CE1479" s="728"/>
      <c r="CH1479" s="728"/>
      <c r="CK1479" s="728"/>
    </row>
    <row r="1480" spans="5:89">
      <c r="E1480" s="728">
        <v>40686</v>
      </c>
      <c r="F1480" s="727">
        <v>5.0140000000000002</v>
      </c>
      <c r="H1480" s="728">
        <v>40686</v>
      </c>
      <c r="I1480" s="727">
        <v>5.6150000000000002</v>
      </c>
      <c r="K1480" s="728">
        <v>40688</v>
      </c>
      <c r="L1480" s="727">
        <v>6.077</v>
      </c>
      <c r="CB1480" s="728"/>
      <c r="CE1480" s="728"/>
      <c r="CH1480" s="728"/>
      <c r="CK1480" s="728"/>
    </row>
    <row r="1481" spans="5:89">
      <c r="E1481" s="728">
        <v>40683</v>
      </c>
      <c r="F1481" s="727">
        <v>5.048</v>
      </c>
      <c r="H1481" s="728">
        <v>40683</v>
      </c>
      <c r="I1481" s="727">
        <v>5.6029999999999998</v>
      </c>
      <c r="K1481" s="728">
        <v>40687</v>
      </c>
      <c r="L1481" s="727">
        <v>6.0570000000000004</v>
      </c>
      <c r="CB1481" s="728"/>
      <c r="CE1481" s="728"/>
      <c r="CH1481" s="728"/>
      <c r="CK1481" s="728"/>
    </row>
    <row r="1482" spans="5:89">
      <c r="E1482" s="728">
        <v>40682</v>
      </c>
      <c r="F1482" s="727">
        <v>5.0419999999999998</v>
      </c>
      <c r="H1482" s="728">
        <v>40682</v>
      </c>
      <c r="I1482" s="727">
        <v>5.6379999999999999</v>
      </c>
      <c r="K1482" s="728">
        <v>40686</v>
      </c>
      <c r="L1482" s="727">
        <v>6.0640000000000001</v>
      </c>
      <c r="CB1482" s="728"/>
      <c r="CE1482" s="728"/>
      <c r="CH1482" s="728"/>
      <c r="CK1482" s="728"/>
    </row>
    <row r="1483" spans="5:89">
      <c r="E1483" s="728">
        <v>40681</v>
      </c>
      <c r="F1483" s="727">
        <v>5.0060000000000002</v>
      </c>
      <c r="H1483" s="728">
        <v>40681</v>
      </c>
      <c r="I1483" s="727">
        <v>5.6139999999999999</v>
      </c>
      <c r="K1483" s="728">
        <v>40683</v>
      </c>
      <c r="L1483" s="727">
        <v>6.0359999999999996</v>
      </c>
      <c r="CB1483" s="728"/>
      <c r="CE1483" s="728"/>
      <c r="CH1483" s="728"/>
      <c r="CK1483" s="728"/>
    </row>
    <row r="1484" spans="5:89">
      <c r="E1484" s="728">
        <v>40680</v>
      </c>
      <c r="F1484" s="727">
        <v>5.0369999999999999</v>
      </c>
      <c r="H1484" s="728">
        <v>40680</v>
      </c>
      <c r="I1484" s="727">
        <v>5.6859999999999999</v>
      </c>
      <c r="K1484" s="728">
        <v>40682</v>
      </c>
      <c r="L1484" s="727">
        <v>6.0460000000000003</v>
      </c>
      <c r="CB1484" s="728"/>
      <c r="CE1484" s="728"/>
      <c r="CH1484" s="728"/>
      <c r="CK1484" s="728"/>
    </row>
    <row r="1485" spans="5:89">
      <c r="E1485" s="728">
        <v>40679</v>
      </c>
      <c r="F1485" s="727">
        <v>5.0570000000000004</v>
      </c>
      <c r="H1485" s="728">
        <v>40679</v>
      </c>
      <c r="I1485" s="727">
        <v>5.6710000000000003</v>
      </c>
      <c r="K1485" s="728">
        <v>40681</v>
      </c>
      <c r="L1485" s="727">
        <v>6.0170000000000003</v>
      </c>
      <c r="CB1485" s="728"/>
      <c r="CE1485" s="728"/>
      <c r="CH1485" s="728"/>
      <c r="CK1485" s="728"/>
    </row>
    <row r="1486" spans="5:89">
      <c r="E1486" s="728">
        <v>40676</v>
      </c>
      <c r="F1486" s="727">
        <v>5.0940000000000003</v>
      </c>
      <c r="H1486" s="728">
        <v>40676</v>
      </c>
      <c r="I1486" s="727">
        <v>5.6899999999999995</v>
      </c>
      <c r="K1486" s="728">
        <v>40680</v>
      </c>
      <c r="L1486" s="727">
        <v>6.0590000000000002</v>
      </c>
      <c r="CB1486" s="728"/>
      <c r="CE1486" s="728"/>
      <c r="CH1486" s="728"/>
      <c r="CK1486" s="728"/>
    </row>
    <row r="1487" spans="5:89">
      <c r="E1487" s="728">
        <v>40675</v>
      </c>
      <c r="F1487" s="727">
        <v>5.0869999999999997</v>
      </c>
      <c r="H1487" s="728">
        <v>40675</v>
      </c>
      <c r="I1487" s="727">
        <v>5.6779999999999999</v>
      </c>
      <c r="K1487" s="728">
        <v>40679</v>
      </c>
      <c r="L1487" s="727">
        <v>6.0750000000000002</v>
      </c>
      <c r="CB1487" s="728"/>
      <c r="CE1487" s="728"/>
      <c r="CH1487" s="728"/>
      <c r="CK1487" s="728"/>
    </row>
    <row r="1488" spans="5:89">
      <c r="E1488" s="728">
        <v>40674</v>
      </c>
      <c r="F1488" s="727">
        <v>5.0679999999999996</v>
      </c>
      <c r="H1488" s="728">
        <v>40674</v>
      </c>
      <c r="I1488" s="727">
        <v>5.6559999999999997</v>
      </c>
      <c r="K1488" s="728">
        <v>40676</v>
      </c>
      <c r="L1488" s="727">
        <v>6.0780000000000003</v>
      </c>
      <c r="CB1488" s="728"/>
      <c r="CE1488" s="728"/>
      <c r="CH1488" s="728"/>
      <c r="CK1488" s="728"/>
    </row>
    <row r="1489" spans="5:89">
      <c r="E1489" s="728">
        <v>40673</v>
      </c>
      <c r="F1489" s="727">
        <v>5.032</v>
      </c>
      <c r="H1489" s="728">
        <v>40673</v>
      </c>
      <c r="I1489" s="727">
        <v>5.6509999999999998</v>
      </c>
      <c r="K1489" s="728">
        <v>40675</v>
      </c>
      <c r="L1489" s="727">
        <v>6.0880000000000001</v>
      </c>
      <c r="CB1489" s="728"/>
      <c r="CE1489" s="728"/>
      <c r="CH1489" s="728"/>
      <c r="CK1489" s="728"/>
    </row>
    <row r="1490" spans="5:89">
      <c r="E1490" s="728">
        <v>40672</v>
      </c>
      <c r="F1490" s="727">
        <v>4.8520000000000003</v>
      </c>
      <c r="H1490" s="728">
        <v>40672</v>
      </c>
      <c r="I1490" s="727">
        <v>5.649</v>
      </c>
      <c r="K1490" s="728">
        <v>40674</v>
      </c>
      <c r="L1490" s="727">
        <v>6.07</v>
      </c>
      <c r="CB1490" s="728"/>
      <c r="CE1490" s="728"/>
      <c r="CH1490" s="728"/>
      <c r="CK1490" s="728"/>
    </row>
    <row r="1491" spans="5:89">
      <c r="E1491" s="728">
        <v>40669</v>
      </c>
      <c r="F1491" s="727">
        <v>4.8739999999999997</v>
      </c>
      <c r="H1491" s="728">
        <v>40669</v>
      </c>
      <c r="I1491" s="727">
        <v>5.6669999999999998</v>
      </c>
      <c r="K1491" s="728">
        <v>40673</v>
      </c>
      <c r="L1491" s="727">
        <v>6.0679999999999996</v>
      </c>
      <c r="CB1491" s="728"/>
      <c r="CE1491" s="728"/>
      <c r="CH1491" s="728"/>
      <c r="CK1491" s="728"/>
    </row>
    <row r="1492" spans="5:89">
      <c r="E1492" s="728">
        <v>40668</v>
      </c>
      <c r="F1492" s="727">
        <v>4.915</v>
      </c>
      <c r="H1492" s="728">
        <v>40668</v>
      </c>
      <c r="I1492" s="727">
        <v>5.7089999999999996</v>
      </c>
      <c r="K1492" s="728">
        <v>40672</v>
      </c>
      <c r="L1492" s="727">
        <v>6.0570000000000004</v>
      </c>
      <c r="CB1492" s="728"/>
      <c r="CE1492" s="728"/>
      <c r="CH1492" s="728"/>
      <c r="CK1492" s="728"/>
    </row>
    <row r="1493" spans="5:89">
      <c r="E1493" s="728">
        <v>40667</v>
      </c>
      <c r="F1493" s="727">
        <v>4.9539999999999997</v>
      </c>
      <c r="H1493" s="728">
        <v>40667</v>
      </c>
      <c r="I1493" s="727">
        <v>5.742</v>
      </c>
      <c r="K1493" s="728">
        <v>40669</v>
      </c>
      <c r="L1493" s="727">
        <v>6.0750000000000002</v>
      </c>
      <c r="CB1493" s="728"/>
      <c r="CE1493" s="728"/>
      <c r="CH1493" s="728"/>
      <c r="CK1493" s="728"/>
    </row>
    <row r="1494" spans="5:89">
      <c r="E1494" s="728">
        <v>40666</v>
      </c>
      <c r="F1494" s="727">
        <v>5.0090000000000003</v>
      </c>
      <c r="H1494" s="728">
        <v>40666</v>
      </c>
      <c r="I1494" s="727">
        <v>5.7560000000000002</v>
      </c>
      <c r="K1494" s="728">
        <v>40668</v>
      </c>
      <c r="L1494" s="727">
        <v>6.101</v>
      </c>
      <c r="CB1494" s="728"/>
      <c r="CE1494" s="728"/>
      <c r="CH1494" s="728"/>
      <c r="CK1494" s="728"/>
    </row>
    <row r="1495" spans="5:89">
      <c r="E1495" s="728">
        <v>40665</v>
      </c>
      <c r="F1495" s="727">
        <v>4.9960000000000004</v>
      </c>
      <c r="H1495" s="728">
        <v>40665</v>
      </c>
      <c r="I1495" s="727">
        <v>5.7560000000000002</v>
      </c>
      <c r="K1495" s="728">
        <v>40667</v>
      </c>
      <c r="L1495" s="727">
        <v>6.1070000000000002</v>
      </c>
      <c r="CB1495" s="728"/>
      <c r="CE1495" s="728"/>
      <c r="CH1495" s="728"/>
      <c r="CK1495" s="728"/>
    </row>
    <row r="1496" spans="5:89">
      <c r="E1496" s="728">
        <v>40662</v>
      </c>
      <c r="F1496" s="727">
        <v>4.9939999999999998</v>
      </c>
      <c r="H1496" s="728">
        <v>40662</v>
      </c>
      <c r="I1496" s="727">
        <v>5.7610000000000001</v>
      </c>
      <c r="K1496" s="728">
        <v>40666</v>
      </c>
      <c r="L1496" s="727">
        <v>6.1459999999999999</v>
      </c>
      <c r="CB1496" s="728"/>
      <c r="CE1496" s="728"/>
      <c r="CH1496" s="728"/>
      <c r="CK1496" s="728"/>
    </row>
    <row r="1497" spans="5:89">
      <c r="E1497" s="728">
        <v>40661</v>
      </c>
      <c r="F1497" s="727">
        <v>4.968</v>
      </c>
      <c r="H1497" s="728">
        <v>40661</v>
      </c>
      <c r="I1497" s="727">
        <v>5.7560000000000002</v>
      </c>
      <c r="K1497" s="728">
        <v>40665</v>
      </c>
      <c r="L1497" s="727">
        <v>6.1429999999999998</v>
      </c>
      <c r="CB1497" s="728"/>
      <c r="CE1497" s="728"/>
      <c r="CH1497" s="728"/>
      <c r="CK1497" s="728"/>
    </row>
    <row r="1498" spans="5:89">
      <c r="E1498" s="728">
        <v>40660</v>
      </c>
      <c r="F1498" s="727">
        <v>4.9569999999999999</v>
      </c>
      <c r="H1498" s="728">
        <v>40660</v>
      </c>
      <c r="I1498" s="727">
        <v>5.7539999999999996</v>
      </c>
      <c r="K1498" s="728">
        <v>40662</v>
      </c>
      <c r="L1498" s="727">
        <v>6.1429999999999998</v>
      </c>
      <c r="CB1498" s="728"/>
      <c r="CE1498" s="728"/>
      <c r="CH1498" s="728"/>
      <c r="CK1498" s="728"/>
    </row>
    <row r="1499" spans="5:89">
      <c r="E1499" s="728">
        <v>40659</v>
      </c>
      <c r="F1499" s="727">
        <v>4.9169999999999998</v>
      </c>
      <c r="H1499" s="728">
        <v>40659</v>
      </c>
      <c r="I1499" s="727">
        <v>5.7080000000000002</v>
      </c>
      <c r="K1499" s="728">
        <v>40661</v>
      </c>
      <c r="L1499" s="727">
        <v>6.133</v>
      </c>
      <c r="CB1499" s="728"/>
      <c r="CE1499" s="728"/>
      <c r="CH1499" s="728"/>
      <c r="CK1499" s="728"/>
    </row>
    <row r="1500" spans="5:89">
      <c r="E1500" s="728">
        <v>40658</v>
      </c>
      <c r="F1500" s="727">
        <v>4.9960000000000004</v>
      </c>
      <c r="H1500" s="728">
        <v>40658</v>
      </c>
      <c r="I1500" s="727">
        <v>5.7249999999999996</v>
      </c>
      <c r="K1500" s="728">
        <v>40660</v>
      </c>
      <c r="L1500" s="727">
        <v>6.1269999999999998</v>
      </c>
      <c r="CB1500" s="728"/>
      <c r="CE1500" s="728"/>
      <c r="CH1500" s="728"/>
      <c r="CK1500" s="728"/>
    </row>
    <row r="1501" spans="5:89">
      <c r="E1501" s="728">
        <v>40655</v>
      </c>
      <c r="F1501" s="727">
        <v>4.9960000000000004</v>
      </c>
      <c r="H1501" s="728">
        <v>40655</v>
      </c>
      <c r="I1501" s="727">
        <v>5.7249999999999996</v>
      </c>
      <c r="K1501" s="728">
        <v>40659</v>
      </c>
      <c r="L1501" s="727">
        <v>6.1079999999999997</v>
      </c>
      <c r="CB1501" s="728"/>
      <c r="CE1501" s="728"/>
      <c r="CH1501" s="728"/>
      <c r="CK1501" s="728"/>
    </row>
    <row r="1502" spans="5:89">
      <c r="E1502" s="728">
        <v>40654</v>
      </c>
      <c r="F1502" s="727">
        <v>4.9889999999999999</v>
      </c>
      <c r="H1502" s="728">
        <v>40654</v>
      </c>
      <c r="I1502" s="727">
        <v>5.7249999999999996</v>
      </c>
      <c r="K1502" s="728">
        <v>40658</v>
      </c>
      <c r="L1502" s="727">
        <v>6.0919999999999996</v>
      </c>
      <c r="CB1502" s="728"/>
      <c r="CE1502" s="728"/>
      <c r="CH1502" s="728"/>
      <c r="CK1502" s="728"/>
    </row>
    <row r="1503" spans="5:89">
      <c r="E1503" s="728">
        <v>40653</v>
      </c>
      <c r="F1503" s="727">
        <v>4.9989999999999997</v>
      </c>
      <c r="H1503" s="728">
        <v>40653</v>
      </c>
      <c r="I1503" s="727">
        <v>5.7869999999999999</v>
      </c>
      <c r="K1503" s="728">
        <v>40655</v>
      </c>
      <c r="L1503" s="727">
        <v>6.0919999999999996</v>
      </c>
      <c r="CB1503" s="728"/>
      <c r="CE1503" s="728"/>
      <c r="CH1503" s="728"/>
      <c r="CK1503" s="728"/>
    </row>
    <row r="1504" spans="5:89">
      <c r="E1504" s="728">
        <v>40652</v>
      </c>
      <c r="F1504" s="727">
        <v>5.0590000000000002</v>
      </c>
      <c r="H1504" s="728">
        <v>40652</v>
      </c>
      <c r="I1504" s="727">
        <v>5.8079999999999998</v>
      </c>
      <c r="K1504" s="728">
        <v>40654</v>
      </c>
      <c r="L1504" s="727">
        <v>6.0919999999999996</v>
      </c>
      <c r="CB1504" s="728"/>
      <c r="CE1504" s="728"/>
      <c r="CH1504" s="728"/>
      <c r="CK1504" s="728"/>
    </row>
    <row r="1505" spans="5:89">
      <c r="E1505" s="728">
        <v>40651</v>
      </c>
      <c r="F1505" s="727">
        <v>5.0549999999999997</v>
      </c>
      <c r="H1505" s="728">
        <v>40651</v>
      </c>
      <c r="I1505" s="727">
        <v>5.8120000000000003</v>
      </c>
      <c r="K1505" s="728">
        <v>40653</v>
      </c>
      <c r="L1505" s="727">
        <v>6.1390000000000002</v>
      </c>
      <c r="CB1505" s="728"/>
      <c r="CE1505" s="728"/>
      <c r="CH1505" s="728"/>
      <c r="CK1505" s="728"/>
    </row>
    <row r="1506" spans="5:89">
      <c r="E1506" s="728">
        <v>40648</v>
      </c>
      <c r="F1506" s="727">
        <v>5.0599999999999996</v>
      </c>
      <c r="H1506" s="728">
        <v>40648</v>
      </c>
      <c r="I1506" s="727">
        <v>5.7969999999999997</v>
      </c>
      <c r="K1506" s="728">
        <v>40652</v>
      </c>
      <c r="L1506" s="727">
        <v>6.1440000000000001</v>
      </c>
      <c r="CB1506" s="728"/>
      <c r="CE1506" s="728"/>
      <c r="CH1506" s="728"/>
      <c r="CK1506" s="728"/>
    </row>
    <row r="1507" spans="5:89">
      <c r="E1507" s="728">
        <v>40647</v>
      </c>
      <c r="F1507" s="727">
        <v>5.1159999999999997</v>
      </c>
      <c r="H1507" s="728">
        <v>40647</v>
      </c>
      <c r="I1507" s="727">
        <v>5.8309999999999995</v>
      </c>
      <c r="K1507" s="728">
        <v>40651</v>
      </c>
      <c r="L1507" s="727">
        <v>6.149</v>
      </c>
      <c r="CB1507" s="728"/>
      <c r="CE1507" s="728"/>
      <c r="CH1507" s="728"/>
      <c r="CK1507" s="728"/>
    </row>
    <row r="1508" spans="5:89">
      <c r="E1508" s="728">
        <v>40646</v>
      </c>
      <c r="F1508" s="727">
        <v>5.1239999999999997</v>
      </c>
      <c r="H1508" s="728">
        <v>40646</v>
      </c>
      <c r="I1508" s="727">
        <v>5.827</v>
      </c>
      <c r="K1508" s="728">
        <v>40648</v>
      </c>
      <c r="L1508" s="727">
        <v>6.141</v>
      </c>
      <c r="CB1508" s="728"/>
      <c r="CE1508" s="728"/>
      <c r="CH1508" s="728"/>
      <c r="CK1508" s="728"/>
    </row>
    <row r="1509" spans="5:89">
      <c r="E1509" s="728">
        <v>40645</v>
      </c>
      <c r="F1509" s="727">
        <v>5.0549999999999997</v>
      </c>
      <c r="H1509" s="728">
        <v>40645</v>
      </c>
      <c r="I1509" s="727">
        <v>5.7480000000000002</v>
      </c>
      <c r="K1509" s="728">
        <v>40647</v>
      </c>
      <c r="L1509" s="727">
        <v>6.173</v>
      </c>
      <c r="CB1509" s="728"/>
      <c r="CE1509" s="728"/>
      <c r="CH1509" s="728"/>
      <c r="CK1509" s="728"/>
    </row>
    <row r="1510" spans="5:89">
      <c r="E1510" s="728">
        <v>40644</v>
      </c>
      <c r="F1510" s="727">
        <v>5.05</v>
      </c>
      <c r="H1510" s="728">
        <v>40644</v>
      </c>
      <c r="I1510" s="727">
        <v>5.7590000000000003</v>
      </c>
      <c r="K1510" s="728">
        <v>40646</v>
      </c>
      <c r="L1510" s="727">
        <v>6.1790000000000003</v>
      </c>
      <c r="CB1510" s="728"/>
      <c r="CE1510" s="728"/>
      <c r="CH1510" s="728"/>
      <c r="CK1510" s="728"/>
    </row>
    <row r="1511" spans="5:89">
      <c r="E1511" s="728">
        <v>40641</v>
      </c>
      <c r="F1511" s="727">
        <v>5.0359999999999996</v>
      </c>
      <c r="H1511" s="728">
        <v>40641</v>
      </c>
      <c r="I1511" s="727">
        <v>5.7489999999999997</v>
      </c>
      <c r="K1511" s="728">
        <v>40645</v>
      </c>
      <c r="L1511" s="727">
        <v>6.1539999999999999</v>
      </c>
      <c r="CB1511" s="728"/>
      <c r="CE1511" s="728"/>
      <c r="CH1511" s="728"/>
      <c r="CK1511" s="728"/>
    </row>
    <row r="1512" spans="5:89">
      <c r="E1512" s="728">
        <v>40640</v>
      </c>
      <c r="F1512" s="727">
        <v>5.0250000000000004</v>
      </c>
      <c r="H1512" s="728">
        <v>40640</v>
      </c>
      <c r="I1512" s="727">
        <v>5.7460000000000004</v>
      </c>
      <c r="K1512" s="728">
        <v>40644</v>
      </c>
      <c r="L1512" s="727">
        <v>6.1609999999999996</v>
      </c>
      <c r="CB1512" s="728"/>
      <c r="CE1512" s="728"/>
      <c r="CH1512" s="728"/>
      <c r="CK1512" s="728"/>
    </row>
    <row r="1513" spans="5:89">
      <c r="E1513" s="728">
        <v>40639</v>
      </c>
      <c r="F1513" s="727">
        <v>5.0270000000000001</v>
      </c>
      <c r="H1513" s="728">
        <v>40639</v>
      </c>
      <c r="I1513" s="727">
        <v>5.74</v>
      </c>
      <c r="K1513" s="728">
        <v>40641</v>
      </c>
      <c r="L1513" s="727">
        <v>6.165</v>
      </c>
      <c r="CB1513" s="728"/>
      <c r="CE1513" s="728"/>
      <c r="CH1513" s="728"/>
      <c r="CK1513" s="728"/>
    </row>
    <row r="1514" spans="5:89">
      <c r="E1514" s="728">
        <v>40638</v>
      </c>
      <c r="F1514" s="727">
        <v>5.0350000000000001</v>
      </c>
      <c r="H1514" s="728">
        <v>40638</v>
      </c>
      <c r="I1514" s="727">
        <v>5.7549999999999999</v>
      </c>
      <c r="K1514" s="728">
        <v>40640</v>
      </c>
      <c r="L1514" s="727">
        <v>6.1539999999999999</v>
      </c>
      <c r="CB1514" s="728"/>
      <c r="CE1514" s="728"/>
      <c r="CH1514" s="728"/>
      <c r="CK1514" s="728"/>
    </row>
    <row r="1515" spans="5:89">
      <c r="E1515" s="728">
        <v>40637</v>
      </c>
      <c r="F1515" s="727">
        <v>5.0490000000000004</v>
      </c>
      <c r="H1515" s="728">
        <v>40637</v>
      </c>
      <c r="I1515" s="727">
        <v>5.7839999999999998</v>
      </c>
      <c r="K1515" s="728">
        <v>40639</v>
      </c>
      <c r="L1515" s="727">
        <v>6.149</v>
      </c>
      <c r="CB1515" s="728"/>
      <c r="CE1515" s="728"/>
      <c r="CH1515" s="728"/>
      <c r="CK1515" s="728"/>
    </row>
    <row r="1516" spans="5:89">
      <c r="E1516" s="728">
        <v>40634</v>
      </c>
      <c r="F1516" s="727">
        <v>5.0579999999999998</v>
      </c>
      <c r="H1516" s="728">
        <v>40634</v>
      </c>
      <c r="I1516" s="727">
        <v>5.79</v>
      </c>
      <c r="K1516" s="728">
        <v>40638</v>
      </c>
      <c r="L1516" s="727">
        <v>6.1609999999999996</v>
      </c>
      <c r="CB1516" s="728"/>
      <c r="CE1516" s="728"/>
      <c r="CH1516" s="728"/>
      <c r="CK1516" s="728"/>
    </row>
    <row r="1517" spans="5:89">
      <c r="E1517" s="728">
        <v>40633</v>
      </c>
      <c r="F1517" s="727">
        <v>5.0339999999999998</v>
      </c>
      <c r="H1517" s="728">
        <v>40633</v>
      </c>
      <c r="I1517" s="727">
        <v>5.7969999999999997</v>
      </c>
      <c r="K1517" s="728">
        <v>40637</v>
      </c>
      <c r="L1517" s="727">
        <v>6.2060000000000004</v>
      </c>
      <c r="CB1517" s="728"/>
      <c r="CE1517" s="728"/>
      <c r="CH1517" s="728"/>
      <c r="CK1517" s="728"/>
    </row>
    <row r="1518" spans="5:89">
      <c r="E1518" s="728">
        <v>40632</v>
      </c>
      <c r="F1518" s="727">
        <v>5.0359999999999996</v>
      </c>
      <c r="H1518" s="728">
        <v>40632</v>
      </c>
      <c r="I1518" s="727">
        <v>5.8049999999999997</v>
      </c>
      <c r="K1518" s="728">
        <v>40634</v>
      </c>
      <c r="L1518" s="727">
        <v>6.2590000000000003</v>
      </c>
      <c r="CB1518" s="728"/>
      <c r="CE1518" s="728"/>
      <c r="CH1518" s="728"/>
      <c r="CK1518" s="728"/>
    </row>
    <row r="1519" spans="5:89">
      <c r="E1519" s="728">
        <v>40631</v>
      </c>
      <c r="F1519" s="727">
        <v>5.0309999999999997</v>
      </c>
      <c r="H1519" s="728">
        <v>40631</v>
      </c>
      <c r="I1519" s="727">
        <v>5.8040000000000003</v>
      </c>
      <c r="K1519" s="728">
        <v>40633</v>
      </c>
      <c r="L1519" s="727">
        <v>6.2729999999999997</v>
      </c>
      <c r="CB1519" s="728"/>
      <c r="CE1519" s="728"/>
      <c r="CH1519" s="728"/>
      <c r="CK1519" s="728"/>
    </row>
    <row r="1520" spans="5:89">
      <c r="E1520" s="728">
        <v>40630</v>
      </c>
      <c r="F1520" s="727">
        <v>5.0270000000000001</v>
      </c>
      <c r="H1520" s="728">
        <v>40630</v>
      </c>
      <c r="I1520" s="727">
        <v>5.8070000000000004</v>
      </c>
      <c r="K1520" s="728">
        <v>40632</v>
      </c>
      <c r="L1520" s="727">
        <v>6.2830000000000004</v>
      </c>
      <c r="CB1520" s="728"/>
      <c r="CE1520" s="728"/>
      <c r="CH1520" s="728"/>
      <c r="CK1520" s="728"/>
    </row>
    <row r="1521" spans="5:89">
      <c r="E1521" s="728">
        <v>40627</v>
      </c>
      <c r="F1521" s="727">
        <v>5.016</v>
      </c>
      <c r="H1521" s="728">
        <v>40627</v>
      </c>
      <c r="I1521" s="727">
        <v>5.79</v>
      </c>
      <c r="K1521" s="728">
        <v>40631</v>
      </c>
      <c r="L1521" s="727">
        <v>6.3170000000000002</v>
      </c>
      <c r="CB1521" s="728"/>
      <c r="CE1521" s="728"/>
      <c r="CH1521" s="728"/>
      <c r="CK1521" s="728"/>
    </row>
    <row r="1522" spans="5:89">
      <c r="E1522" s="728">
        <v>40626</v>
      </c>
      <c r="F1522" s="727">
        <v>5.0270000000000001</v>
      </c>
      <c r="H1522" s="728">
        <v>40626</v>
      </c>
      <c r="I1522" s="727">
        <v>5.8049999999999997</v>
      </c>
      <c r="K1522" s="728">
        <v>40630</v>
      </c>
      <c r="L1522" s="727">
        <v>6.3140000000000001</v>
      </c>
      <c r="CB1522" s="728"/>
      <c r="CE1522" s="728"/>
      <c r="CH1522" s="728"/>
      <c r="CK1522" s="728"/>
    </row>
    <row r="1523" spans="5:89">
      <c r="E1523" s="728">
        <v>40625</v>
      </c>
      <c r="F1523" s="727">
        <v>5.0190000000000001</v>
      </c>
      <c r="H1523" s="728">
        <v>40625</v>
      </c>
      <c r="I1523" s="727">
        <v>5.8170000000000002</v>
      </c>
      <c r="K1523" s="728">
        <v>40627</v>
      </c>
      <c r="L1523" s="727">
        <v>6.29</v>
      </c>
      <c r="CB1523" s="728"/>
      <c r="CE1523" s="728"/>
      <c r="CH1523" s="728"/>
      <c r="CK1523" s="728"/>
    </row>
    <row r="1524" spans="5:89">
      <c r="E1524" s="728">
        <v>40624</v>
      </c>
      <c r="F1524" s="727">
        <v>5.0119999999999996</v>
      </c>
      <c r="H1524" s="728">
        <v>40624</v>
      </c>
      <c r="I1524" s="727">
        <v>5.8090000000000002</v>
      </c>
      <c r="K1524" s="728">
        <v>40626</v>
      </c>
      <c r="L1524" s="727">
        <v>6.2949999999999999</v>
      </c>
      <c r="CB1524" s="728"/>
      <c r="CE1524" s="728"/>
      <c r="CH1524" s="728"/>
      <c r="CK1524" s="728"/>
    </row>
    <row r="1525" spans="5:89">
      <c r="E1525" s="728">
        <v>40623</v>
      </c>
      <c r="F1525" s="727">
        <v>5.032</v>
      </c>
      <c r="H1525" s="728">
        <v>40623</v>
      </c>
      <c r="I1525" s="727">
        <v>5.8120000000000003</v>
      </c>
      <c r="K1525" s="728">
        <v>40625</v>
      </c>
      <c r="L1525" s="727">
        <v>6.2949999999999999</v>
      </c>
      <c r="CB1525" s="728"/>
      <c r="CE1525" s="728"/>
      <c r="CH1525" s="728"/>
      <c r="CK1525" s="728"/>
    </row>
    <row r="1526" spans="5:89">
      <c r="E1526" s="728">
        <v>40620</v>
      </c>
      <c r="F1526" s="727">
        <v>5.0309999999999997</v>
      </c>
      <c r="H1526" s="728">
        <v>40620</v>
      </c>
      <c r="I1526" s="727">
        <v>5.8179999999999996</v>
      </c>
      <c r="K1526" s="728">
        <v>40624</v>
      </c>
      <c r="L1526" s="727">
        <v>6.2859999999999996</v>
      </c>
      <c r="CB1526" s="728"/>
      <c r="CE1526" s="728"/>
      <c r="CH1526" s="728"/>
      <c r="CK1526" s="728"/>
    </row>
    <row r="1527" spans="5:89">
      <c r="E1527" s="728">
        <v>40619</v>
      </c>
      <c r="F1527" s="727">
        <v>5.0229999999999997</v>
      </c>
      <c r="H1527" s="728">
        <v>40619</v>
      </c>
      <c r="I1527" s="727">
        <v>5.8079999999999998</v>
      </c>
      <c r="K1527" s="728">
        <v>40623</v>
      </c>
      <c r="L1527" s="727">
        <v>6.2960000000000003</v>
      </c>
      <c r="CB1527" s="728"/>
      <c r="CE1527" s="728"/>
      <c r="CH1527" s="728"/>
      <c r="CK1527" s="728"/>
    </row>
    <row r="1528" spans="5:89">
      <c r="E1528" s="728">
        <v>40618</v>
      </c>
      <c r="F1528" s="727">
        <v>5.0220000000000002</v>
      </c>
      <c r="H1528" s="728">
        <v>40618</v>
      </c>
      <c r="I1528" s="727">
        <v>5.7859999999999996</v>
      </c>
      <c r="K1528" s="728">
        <v>40620</v>
      </c>
      <c r="L1528" s="727">
        <v>6.274</v>
      </c>
      <c r="CB1528" s="728"/>
      <c r="CE1528" s="728"/>
      <c r="CH1528" s="728"/>
      <c r="CK1528" s="728"/>
    </row>
    <row r="1529" spans="5:89">
      <c r="E1529" s="728">
        <v>40617</v>
      </c>
      <c r="F1529" s="727">
        <v>5.0519999999999996</v>
      </c>
      <c r="H1529" s="728">
        <v>40617</v>
      </c>
      <c r="I1529" s="727">
        <v>5.8109999999999999</v>
      </c>
      <c r="K1529" s="728">
        <v>40619</v>
      </c>
      <c r="L1529" s="727">
        <v>6.2709999999999999</v>
      </c>
      <c r="CB1529" s="728"/>
      <c r="CE1529" s="728"/>
      <c r="CH1529" s="728"/>
      <c r="CK1529" s="728"/>
    </row>
    <row r="1530" spans="5:89">
      <c r="E1530" s="728">
        <v>40616</v>
      </c>
      <c r="F1530" s="727">
        <v>5.093</v>
      </c>
      <c r="H1530" s="728">
        <v>40616</v>
      </c>
      <c r="I1530" s="727">
        <v>5.85</v>
      </c>
      <c r="K1530" s="728">
        <v>40618</v>
      </c>
      <c r="L1530" s="727">
        <v>6.2780000000000005</v>
      </c>
      <c r="CB1530" s="728"/>
      <c r="CE1530" s="728"/>
      <c r="CH1530" s="728"/>
      <c r="CK1530" s="728"/>
    </row>
    <row r="1531" spans="5:89">
      <c r="E1531" s="728">
        <v>40613</v>
      </c>
      <c r="F1531" s="727">
        <v>5.1349999999999998</v>
      </c>
      <c r="H1531" s="728">
        <v>40613</v>
      </c>
      <c r="I1531" s="727">
        <v>5.9109999999999996</v>
      </c>
      <c r="K1531" s="728">
        <v>40617</v>
      </c>
      <c r="L1531" s="727">
        <v>6.2640000000000002</v>
      </c>
      <c r="CB1531" s="728"/>
      <c r="CE1531" s="728"/>
      <c r="CH1531" s="728"/>
      <c r="CK1531" s="728"/>
    </row>
    <row r="1532" spans="5:89">
      <c r="E1532" s="728">
        <v>40612</v>
      </c>
      <c r="F1532" s="727">
        <v>5.1310000000000002</v>
      </c>
      <c r="H1532" s="728">
        <v>40612</v>
      </c>
      <c r="I1532" s="727">
        <v>5.8959999999999999</v>
      </c>
      <c r="K1532" s="728">
        <v>40616</v>
      </c>
      <c r="L1532" s="727">
        <v>6.2709999999999999</v>
      </c>
      <c r="CB1532" s="728"/>
      <c r="CE1532" s="728"/>
      <c r="CH1532" s="728"/>
      <c r="CK1532" s="728"/>
    </row>
    <row r="1533" spans="5:89">
      <c r="E1533" s="728">
        <v>40611</v>
      </c>
      <c r="F1533" s="727">
        <v>5.1319999999999997</v>
      </c>
      <c r="H1533" s="728">
        <v>40611</v>
      </c>
      <c r="I1533" s="727">
        <v>5.923</v>
      </c>
      <c r="K1533" s="728">
        <v>40613</v>
      </c>
      <c r="L1533" s="727">
        <v>6.3310000000000004</v>
      </c>
      <c r="CB1533" s="728"/>
      <c r="CE1533" s="728"/>
      <c r="CH1533" s="728"/>
      <c r="CK1533" s="728"/>
    </row>
    <row r="1534" spans="5:89">
      <c r="E1534" s="728">
        <v>40610</v>
      </c>
      <c r="F1534" s="727">
        <v>5.1520000000000001</v>
      </c>
      <c r="H1534" s="728">
        <v>40610</v>
      </c>
      <c r="I1534" s="727">
        <v>5.9290000000000003</v>
      </c>
      <c r="K1534" s="728">
        <v>40612</v>
      </c>
      <c r="L1534" s="727">
        <v>6.3179999999999996</v>
      </c>
      <c r="CB1534" s="728"/>
      <c r="CE1534" s="728"/>
      <c r="CH1534" s="728"/>
      <c r="CK1534" s="728"/>
    </row>
    <row r="1535" spans="5:89">
      <c r="E1535" s="728">
        <v>40609</v>
      </c>
      <c r="F1535" s="727">
        <v>5.0890000000000004</v>
      </c>
      <c r="H1535" s="728">
        <v>40609</v>
      </c>
      <c r="I1535" s="727">
        <v>5.8879999999999999</v>
      </c>
      <c r="K1535" s="728">
        <v>40611</v>
      </c>
      <c r="L1535" s="727">
        <v>6.3380000000000001</v>
      </c>
      <c r="CB1535" s="728"/>
      <c r="CE1535" s="728"/>
      <c r="CH1535" s="728"/>
      <c r="CK1535" s="728"/>
    </row>
    <row r="1536" spans="5:89">
      <c r="E1536" s="728">
        <v>40606</v>
      </c>
      <c r="F1536" s="727">
        <v>5.0970000000000004</v>
      </c>
      <c r="H1536" s="728">
        <v>40606</v>
      </c>
      <c r="I1536" s="727">
        <v>5.8840000000000003</v>
      </c>
      <c r="K1536" s="728">
        <v>40610</v>
      </c>
      <c r="L1536" s="727">
        <v>6.343</v>
      </c>
      <c r="CB1536" s="728"/>
      <c r="CE1536" s="728"/>
      <c r="CH1536" s="728"/>
      <c r="CK1536" s="728"/>
    </row>
    <row r="1537" spans="5:89">
      <c r="E1537" s="728">
        <v>40605</v>
      </c>
      <c r="F1537" s="727">
        <v>5.0739999999999998</v>
      </c>
      <c r="H1537" s="728">
        <v>40605</v>
      </c>
      <c r="I1537" s="727">
        <v>5.8780000000000001</v>
      </c>
      <c r="K1537" s="728">
        <v>40609</v>
      </c>
      <c r="L1537" s="727">
        <v>6.3010000000000002</v>
      </c>
      <c r="CB1537" s="728"/>
      <c r="CE1537" s="728"/>
      <c r="CH1537" s="728"/>
      <c r="CK1537" s="728"/>
    </row>
    <row r="1538" spans="5:89">
      <c r="E1538" s="728">
        <v>40604</v>
      </c>
      <c r="F1538" s="727">
        <v>5.0579999999999998</v>
      </c>
      <c r="H1538" s="728">
        <v>40604</v>
      </c>
      <c r="I1538" s="727">
        <v>5.8449999999999998</v>
      </c>
      <c r="K1538" s="728">
        <v>40606</v>
      </c>
      <c r="L1538" s="727">
        <v>6.29</v>
      </c>
      <c r="CB1538" s="728"/>
      <c r="CE1538" s="728"/>
      <c r="CH1538" s="728"/>
      <c r="CK1538" s="728"/>
    </row>
    <row r="1539" spans="5:89">
      <c r="E1539" s="728">
        <v>40603</v>
      </c>
      <c r="F1539" s="727">
        <v>5.0990000000000002</v>
      </c>
      <c r="H1539" s="728">
        <v>40603</v>
      </c>
      <c r="I1539" s="727">
        <v>5.8419999999999996</v>
      </c>
      <c r="K1539" s="728">
        <v>40605</v>
      </c>
      <c r="L1539" s="727">
        <v>6.2889999999999997</v>
      </c>
      <c r="CB1539" s="728"/>
      <c r="CE1539" s="728"/>
      <c r="CH1539" s="728"/>
      <c r="CK1539" s="728"/>
    </row>
    <row r="1540" spans="5:89">
      <c r="E1540" s="728">
        <v>40602</v>
      </c>
      <c r="F1540" s="727">
        <v>5.0999999999999996</v>
      </c>
      <c r="H1540" s="728">
        <v>40602</v>
      </c>
      <c r="I1540" s="727">
        <v>5.851</v>
      </c>
      <c r="K1540" s="728">
        <v>40604</v>
      </c>
      <c r="L1540" s="727">
        <v>6.2539999999999996</v>
      </c>
      <c r="CB1540" s="728"/>
      <c r="CE1540" s="728"/>
      <c r="CH1540" s="728"/>
      <c r="CK1540" s="728"/>
    </row>
    <row r="1541" spans="5:89">
      <c r="E1541" s="728">
        <v>40599</v>
      </c>
      <c r="F1541" s="727">
        <v>5.1319999999999997</v>
      </c>
      <c r="H1541" s="728">
        <v>40599</v>
      </c>
      <c r="I1541" s="727">
        <v>5.88</v>
      </c>
      <c r="K1541" s="728">
        <v>40603</v>
      </c>
      <c r="L1541" s="727">
        <v>6.2510000000000003</v>
      </c>
      <c r="CB1541" s="728"/>
      <c r="CE1541" s="728"/>
      <c r="CH1541" s="728"/>
      <c r="CK1541" s="728"/>
    </row>
    <row r="1542" spans="5:89">
      <c r="E1542" s="728">
        <v>40598</v>
      </c>
      <c r="F1542" s="727">
        <v>5.1340000000000003</v>
      </c>
      <c r="H1542" s="728">
        <v>40598</v>
      </c>
      <c r="I1542" s="727">
        <v>5.8789999999999996</v>
      </c>
      <c r="K1542" s="728">
        <v>40602</v>
      </c>
      <c r="L1542" s="727">
        <v>6.2359999999999998</v>
      </c>
      <c r="CB1542" s="728"/>
      <c r="CE1542" s="728"/>
      <c r="CH1542" s="728"/>
      <c r="CK1542" s="728"/>
    </row>
    <row r="1543" spans="5:89">
      <c r="E1543" s="728">
        <v>40597</v>
      </c>
      <c r="F1543" s="727">
        <v>5.1109999999999998</v>
      </c>
      <c r="H1543" s="728">
        <v>40597</v>
      </c>
      <c r="I1543" s="727">
        <v>5.8620000000000001</v>
      </c>
      <c r="K1543" s="728">
        <v>40599</v>
      </c>
      <c r="L1543" s="727">
        <v>6.298</v>
      </c>
      <c r="CB1543" s="728"/>
      <c r="CE1543" s="728"/>
      <c r="CH1543" s="728"/>
      <c r="CK1543" s="728"/>
    </row>
    <row r="1544" spans="5:89">
      <c r="E1544" s="728">
        <v>40596</v>
      </c>
      <c r="F1544" s="727">
        <v>5.1159999999999997</v>
      </c>
      <c r="H1544" s="728">
        <v>40596</v>
      </c>
      <c r="I1544" s="727">
        <v>5.88</v>
      </c>
      <c r="K1544" s="728">
        <v>40598</v>
      </c>
      <c r="L1544" s="727">
        <v>6.3</v>
      </c>
      <c r="CB1544" s="728"/>
      <c r="CE1544" s="728"/>
      <c r="CH1544" s="728"/>
      <c r="CK1544" s="728"/>
    </row>
    <row r="1545" spans="5:89">
      <c r="E1545" s="728">
        <v>40595</v>
      </c>
      <c r="F1545" s="727">
        <v>5.1079999999999997</v>
      </c>
      <c r="H1545" s="728">
        <v>40595</v>
      </c>
      <c r="I1545" s="727">
        <v>5.8559999999999999</v>
      </c>
      <c r="K1545" s="728">
        <v>40597</v>
      </c>
      <c r="L1545" s="727">
        <v>6.2859999999999996</v>
      </c>
      <c r="CB1545" s="728"/>
      <c r="CE1545" s="728"/>
      <c r="CH1545" s="728"/>
      <c r="CK1545" s="728"/>
    </row>
    <row r="1546" spans="5:89">
      <c r="E1546" s="728">
        <v>40592</v>
      </c>
      <c r="F1546" s="727">
        <v>5.1609999999999996</v>
      </c>
      <c r="H1546" s="728">
        <v>40592</v>
      </c>
      <c r="I1546" s="727">
        <v>5.8689999999999998</v>
      </c>
      <c r="K1546" s="728">
        <v>40596</v>
      </c>
      <c r="L1546" s="727">
        <v>6.2850000000000001</v>
      </c>
      <c r="CB1546" s="728"/>
      <c r="CE1546" s="728"/>
      <c r="CH1546" s="728"/>
      <c r="CK1546" s="728"/>
    </row>
    <row r="1547" spans="5:89">
      <c r="E1547" s="728">
        <v>40591</v>
      </c>
      <c r="F1547" s="727">
        <v>5.1479999999999997</v>
      </c>
      <c r="H1547" s="728">
        <v>40591</v>
      </c>
      <c r="I1547" s="727">
        <v>5.8540000000000001</v>
      </c>
      <c r="K1547" s="728">
        <v>40595</v>
      </c>
      <c r="L1547" s="727">
        <v>6.2789999999999999</v>
      </c>
      <c r="CB1547" s="728"/>
      <c r="CE1547" s="728"/>
      <c r="CH1547" s="728"/>
      <c r="CK1547" s="728"/>
    </row>
    <row r="1548" spans="5:89">
      <c r="E1548" s="728">
        <v>40590</v>
      </c>
      <c r="F1548" s="727">
        <v>5.1429999999999998</v>
      </c>
      <c r="H1548" s="728">
        <v>40590</v>
      </c>
      <c r="I1548" s="727">
        <v>5.8719999999999999</v>
      </c>
      <c r="K1548" s="728">
        <v>40592</v>
      </c>
      <c r="L1548" s="727">
        <v>6.2910000000000004</v>
      </c>
      <c r="CB1548" s="728"/>
      <c r="CE1548" s="728"/>
      <c r="CH1548" s="728"/>
      <c r="CK1548" s="728"/>
    </row>
    <row r="1549" spans="5:89">
      <c r="E1549" s="728">
        <v>40589</v>
      </c>
      <c r="F1549" s="727">
        <v>5.1539999999999999</v>
      </c>
      <c r="H1549" s="728">
        <v>40589</v>
      </c>
      <c r="I1549" s="727">
        <v>5.8680000000000003</v>
      </c>
      <c r="K1549" s="728">
        <v>40591</v>
      </c>
      <c r="L1549" s="727">
        <v>6.2880000000000003</v>
      </c>
      <c r="CB1549" s="728"/>
      <c r="CE1549" s="728"/>
      <c r="CH1549" s="728"/>
      <c r="CK1549" s="728"/>
    </row>
    <row r="1550" spans="5:89">
      <c r="E1550" s="728">
        <v>40588</v>
      </c>
      <c r="F1550" s="727">
        <v>5.0359999999999996</v>
      </c>
      <c r="H1550" s="728">
        <v>40588</v>
      </c>
      <c r="I1550" s="727">
        <v>5.7949999999999999</v>
      </c>
      <c r="K1550" s="728">
        <v>40590</v>
      </c>
      <c r="L1550" s="727">
        <v>6.3150000000000004</v>
      </c>
      <c r="CB1550" s="728"/>
      <c r="CE1550" s="728"/>
      <c r="CH1550" s="728"/>
      <c r="CK1550" s="728"/>
    </row>
    <row r="1551" spans="5:89">
      <c r="E1551" s="728">
        <v>40585</v>
      </c>
      <c r="F1551" s="727">
        <v>5.0430000000000001</v>
      </c>
      <c r="H1551" s="728">
        <v>40585</v>
      </c>
      <c r="I1551" s="727">
        <v>5.8120000000000003</v>
      </c>
      <c r="K1551" s="728">
        <v>40589</v>
      </c>
      <c r="L1551" s="727">
        <v>6.3360000000000003</v>
      </c>
      <c r="CB1551" s="728"/>
      <c r="CE1551" s="728"/>
      <c r="CH1551" s="728"/>
      <c r="CK1551" s="728"/>
    </row>
    <row r="1552" spans="5:89">
      <c r="E1552" s="728">
        <v>40584</v>
      </c>
      <c r="F1552" s="727">
        <v>5.069</v>
      </c>
      <c r="H1552" s="728">
        <v>40584</v>
      </c>
      <c r="I1552" s="727">
        <v>5.8319999999999999</v>
      </c>
      <c r="K1552" s="728">
        <v>40588</v>
      </c>
      <c r="L1552" s="727">
        <v>6.27</v>
      </c>
      <c r="CB1552" s="728"/>
      <c r="CE1552" s="728"/>
      <c r="CH1552" s="728"/>
      <c r="CK1552" s="728"/>
    </row>
    <row r="1553" spans="5:89">
      <c r="E1553" s="728">
        <v>40583</v>
      </c>
      <c r="F1553" s="727">
        <v>5.085</v>
      </c>
      <c r="H1553" s="728">
        <v>40583</v>
      </c>
      <c r="I1553" s="727">
        <v>5.8380000000000001</v>
      </c>
      <c r="K1553" s="728">
        <v>40585</v>
      </c>
      <c r="L1553" s="727">
        <v>6.2850000000000001</v>
      </c>
      <c r="CB1553" s="728"/>
      <c r="CE1553" s="728"/>
      <c r="CH1553" s="728"/>
      <c r="CK1553" s="728"/>
    </row>
    <row r="1554" spans="5:89">
      <c r="E1554" s="728">
        <v>40582</v>
      </c>
      <c r="F1554" s="727">
        <v>5.0490000000000004</v>
      </c>
      <c r="H1554" s="728">
        <v>40582</v>
      </c>
      <c r="I1554" s="727">
        <v>5.8129999999999997</v>
      </c>
      <c r="K1554" s="728">
        <v>40584</v>
      </c>
      <c r="L1554" s="727">
        <v>6.3150000000000004</v>
      </c>
      <c r="CB1554" s="728"/>
      <c r="CE1554" s="728"/>
      <c r="CH1554" s="728"/>
      <c r="CK1554" s="728"/>
    </row>
    <row r="1555" spans="5:89">
      <c r="E1555" s="728">
        <v>40581</v>
      </c>
      <c r="F1555" s="727">
        <v>5.056</v>
      </c>
      <c r="H1555" s="728">
        <v>40581</v>
      </c>
      <c r="I1555" s="727">
        <v>5.819</v>
      </c>
      <c r="K1555" s="728">
        <v>40583</v>
      </c>
      <c r="L1555" s="727">
        <v>6.306</v>
      </c>
      <c r="CB1555" s="728"/>
      <c r="CE1555" s="728"/>
      <c r="CH1555" s="728"/>
      <c r="CK1555" s="728"/>
    </row>
    <row r="1556" spans="5:89">
      <c r="E1556" s="728">
        <v>40578</v>
      </c>
      <c r="F1556" s="727">
        <v>5.0519999999999996</v>
      </c>
      <c r="H1556" s="728">
        <v>40578</v>
      </c>
      <c r="I1556" s="727">
        <v>5.8159999999999998</v>
      </c>
      <c r="K1556" s="728">
        <v>40582</v>
      </c>
      <c r="L1556" s="727">
        <v>6.2610000000000001</v>
      </c>
      <c r="CB1556" s="728"/>
      <c r="CE1556" s="728"/>
      <c r="CH1556" s="728"/>
      <c r="CK1556" s="728"/>
    </row>
    <row r="1557" spans="5:89">
      <c r="E1557" s="728">
        <v>40577</v>
      </c>
      <c r="F1557" s="727">
        <v>5.0270000000000001</v>
      </c>
      <c r="H1557" s="728">
        <v>40577</v>
      </c>
      <c r="I1557" s="727">
        <v>5.8010000000000002</v>
      </c>
      <c r="K1557" s="728">
        <v>40581</v>
      </c>
      <c r="L1557" s="727">
        <v>6.2770000000000001</v>
      </c>
      <c r="CB1557" s="728"/>
      <c r="CE1557" s="728"/>
      <c r="CH1557" s="728"/>
      <c r="CK1557" s="728"/>
    </row>
    <row r="1558" spans="5:89">
      <c r="E1558" s="728">
        <v>40576</v>
      </c>
      <c r="F1558" s="727">
        <v>5.0170000000000003</v>
      </c>
      <c r="H1558" s="728">
        <v>40576</v>
      </c>
      <c r="I1558" s="727">
        <v>5.8010000000000002</v>
      </c>
      <c r="K1558" s="728">
        <v>40578</v>
      </c>
      <c r="L1558" s="727">
        <v>6.266</v>
      </c>
      <c r="CB1558" s="728"/>
      <c r="CE1558" s="728"/>
      <c r="CH1558" s="728"/>
      <c r="CK1558" s="728"/>
    </row>
    <row r="1559" spans="5:89">
      <c r="E1559" s="728">
        <v>40575</v>
      </c>
      <c r="F1559" s="727">
        <v>5.0010000000000003</v>
      </c>
      <c r="H1559" s="728">
        <v>40575</v>
      </c>
      <c r="I1559" s="727">
        <v>5.8760000000000003</v>
      </c>
      <c r="K1559" s="728">
        <v>40577</v>
      </c>
      <c r="L1559" s="727">
        <v>6.2359999999999998</v>
      </c>
      <c r="CB1559" s="728"/>
      <c r="CE1559" s="728"/>
      <c r="CH1559" s="728"/>
      <c r="CK1559" s="728"/>
    </row>
    <row r="1560" spans="5:89">
      <c r="E1560" s="728">
        <v>40574</v>
      </c>
      <c r="F1560" s="727">
        <v>5.0350000000000001</v>
      </c>
      <c r="H1560" s="728">
        <v>40574</v>
      </c>
      <c r="I1560" s="727">
        <v>5.9139999999999997</v>
      </c>
      <c r="K1560" s="728">
        <v>40576</v>
      </c>
      <c r="L1560" s="727">
        <v>6.2320000000000002</v>
      </c>
      <c r="CB1560" s="728"/>
      <c r="CE1560" s="728"/>
      <c r="CH1560" s="728"/>
      <c r="CK1560" s="728"/>
    </row>
    <row r="1561" spans="5:89">
      <c r="E1561" s="728">
        <v>40571</v>
      </c>
      <c r="F1561" s="727">
        <v>5.0570000000000004</v>
      </c>
      <c r="H1561" s="728">
        <v>40571</v>
      </c>
      <c r="I1561" s="727">
        <v>5.8920000000000003</v>
      </c>
      <c r="K1561" s="728">
        <v>40575</v>
      </c>
      <c r="L1561" s="727">
        <v>6.2969999999999997</v>
      </c>
      <c r="CB1561" s="728"/>
      <c r="CE1561" s="728"/>
      <c r="CH1561" s="728"/>
      <c r="CK1561" s="728"/>
    </row>
    <row r="1562" spans="5:89">
      <c r="E1562" s="728">
        <v>40570</v>
      </c>
      <c r="F1562" s="727">
        <v>4.9980000000000002</v>
      </c>
      <c r="H1562" s="728">
        <v>40570</v>
      </c>
      <c r="I1562" s="727">
        <v>5.8319999999999999</v>
      </c>
      <c r="K1562" s="728">
        <v>40574</v>
      </c>
      <c r="L1562" s="727">
        <v>6.3440000000000003</v>
      </c>
      <c r="CB1562" s="728"/>
      <c r="CE1562" s="728"/>
      <c r="CH1562" s="728"/>
      <c r="CK1562" s="728"/>
    </row>
    <row r="1563" spans="5:89">
      <c r="E1563" s="728">
        <v>40569</v>
      </c>
      <c r="F1563" s="727">
        <v>4.976</v>
      </c>
      <c r="H1563" s="728">
        <v>40569</v>
      </c>
      <c r="I1563" s="727">
        <v>5.7690000000000001</v>
      </c>
      <c r="K1563" s="728">
        <v>40571</v>
      </c>
      <c r="L1563" s="727">
        <v>6.3680000000000003</v>
      </c>
      <c r="CB1563" s="728"/>
      <c r="CE1563" s="728"/>
      <c r="CH1563" s="728"/>
      <c r="CK1563" s="728"/>
    </row>
    <row r="1564" spans="5:89">
      <c r="E1564" s="728">
        <v>40568</v>
      </c>
      <c r="F1564" s="727">
        <v>4.9399999999999995</v>
      </c>
      <c r="H1564" s="728">
        <v>40568</v>
      </c>
      <c r="I1564" s="727">
        <v>5.7270000000000003</v>
      </c>
      <c r="K1564" s="728">
        <v>40570</v>
      </c>
      <c r="L1564" s="727">
        <v>6.3170000000000002</v>
      </c>
      <c r="CB1564" s="728"/>
      <c r="CE1564" s="728"/>
      <c r="CH1564" s="728"/>
      <c r="CK1564" s="728"/>
    </row>
    <row r="1565" spans="5:89">
      <c r="E1565" s="728">
        <v>40567</v>
      </c>
      <c r="F1565" s="727">
        <v>4.968</v>
      </c>
      <c r="H1565" s="728">
        <v>40567</v>
      </c>
      <c r="I1565" s="727">
        <v>5.7590000000000003</v>
      </c>
      <c r="K1565" s="728">
        <v>40569</v>
      </c>
      <c r="L1565" s="727">
        <v>6.274</v>
      </c>
      <c r="CB1565" s="728"/>
      <c r="CE1565" s="728"/>
      <c r="CH1565" s="728"/>
      <c r="CK1565" s="728"/>
    </row>
    <row r="1566" spans="5:89">
      <c r="E1566" s="728">
        <v>40564</v>
      </c>
      <c r="F1566" s="727">
        <v>5.0190000000000001</v>
      </c>
      <c r="H1566" s="728">
        <v>40564</v>
      </c>
      <c r="I1566" s="727">
        <v>5.8179999999999996</v>
      </c>
      <c r="K1566" s="728">
        <v>40568</v>
      </c>
      <c r="L1566" s="727">
        <v>6.2309999999999999</v>
      </c>
      <c r="CB1566" s="728"/>
      <c r="CE1566" s="728"/>
      <c r="CH1566" s="728"/>
      <c r="CK1566" s="728"/>
    </row>
    <row r="1567" spans="5:89">
      <c r="E1567" s="728">
        <v>40563</v>
      </c>
      <c r="F1567" s="727">
        <v>5.0179999999999998</v>
      </c>
      <c r="H1567" s="728">
        <v>40563</v>
      </c>
      <c r="I1567" s="727">
        <v>5.7869999999999999</v>
      </c>
      <c r="K1567" s="728">
        <v>40567</v>
      </c>
      <c r="L1567" s="727">
        <v>6.2750000000000004</v>
      </c>
      <c r="CB1567" s="728"/>
      <c r="CE1567" s="728"/>
      <c r="CH1567" s="728"/>
      <c r="CK1567" s="728"/>
    </row>
    <row r="1568" spans="5:89">
      <c r="E1568" s="728">
        <v>40562</v>
      </c>
      <c r="F1568" s="727">
        <v>4.9710000000000001</v>
      </c>
      <c r="H1568" s="728">
        <v>40562</v>
      </c>
      <c r="I1568" s="727">
        <v>5.7560000000000002</v>
      </c>
      <c r="K1568" s="728">
        <v>40564</v>
      </c>
      <c r="L1568" s="727">
        <v>6.3369999999999997</v>
      </c>
      <c r="CB1568" s="728"/>
      <c r="CE1568" s="728"/>
      <c r="CH1568" s="728"/>
      <c r="CK1568" s="728"/>
    </row>
    <row r="1569" spans="5:89">
      <c r="E1569" s="728">
        <v>40561</v>
      </c>
      <c r="F1569" s="727">
        <v>4.9809999999999999</v>
      </c>
      <c r="H1569" s="728">
        <v>40561</v>
      </c>
      <c r="I1569" s="727">
        <v>5.7649999999999997</v>
      </c>
      <c r="K1569" s="728">
        <v>40563</v>
      </c>
      <c r="L1569" s="727">
        <v>6.35</v>
      </c>
      <c r="CB1569" s="728"/>
      <c r="CE1569" s="728"/>
      <c r="CH1569" s="728"/>
      <c r="CK1569" s="728"/>
    </row>
    <row r="1570" spans="5:89">
      <c r="E1570" s="728">
        <v>40560</v>
      </c>
      <c r="F1570" s="727">
        <v>4.9509999999999996</v>
      </c>
      <c r="H1570" s="728">
        <v>40560</v>
      </c>
      <c r="I1570" s="727">
        <v>5.7290000000000001</v>
      </c>
      <c r="K1570" s="728">
        <v>40562</v>
      </c>
      <c r="L1570" s="727">
        <v>6.3209999999999997</v>
      </c>
      <c r="CB1570" s="728"/>
      <c r="CE1570" s="728"/>
      <c r="CH1570" s="728"/>
      <c r="CK1570" s="728"/>
    </row>
    <row r="1571" spans="5:89">
      <c r="E1571" s="728">
        <v>40557</v>
      </c>
      <c r="F1571" s="727">
        <v>4.9859999999999998</v>
      </c>
      <c r="H1571" s="728">
        <v>40557</v>
      </c>
      <c r="I1571" s="727">
        <v>5.7379999999999995</v>
      </c>
      <c r="K1571" s="728">
        <v>40561</v>
      </c>
      <c r="L1571" s="727">
        <v>6.3520000000000003</v>
      </c>
      <c r="CB1571" s="728"/>
      <c r="CE1571" s="728"/>
      <c r="CH1571" s="728"/>
      <c r="CK1571" s="728"/>
    </row>
    <row r="1572" spans="5:89">
      <c r="E1572" s="728">
        <v>40556</v>
      </c>
      <c r="F1572" s="727">
        <v>4.9930000000000003</v>
      </c>
      <c r="H1572" s="728">
        <v>40556</v>
      </c>
      <c r="I1572" s="727">
        <v>5.7320000000000002</v>
      </c>
      <c r="K1572" s="728">
        <v>40560</v>
      </c>
      <c r="L1572" s="727">
        <v>6.306</v>
      </c>
      <c r="CB1572" s="728"/>
      <c r="CE1572" s="728"/>
      <c r="CH1572" s="728"/>
      <c r="CK1572" s="728"/>
    </row>
    <row r="1573" spans="5:89">
      <c r="E1573" s="728">
        <v>40555</v>
      </c>
      <c r="F1573" s="727">
        <v>4.9729999999999999</v>
      </c>
      <c r="H1573" s="728">
        <v>40555</v>
      </c>
      <c r="I1573" s="727">
        <v>5.6740000000000004</v>
      </c>
      <c r="K1573" s="728">
        <v>40557</v>
      </c>
      <c r="L1573" s="727">
        <v>6.3680000000000003</v>
      </c>
      <c r="CB1573" s="728"/>
      <c r="CE1573" s="728"/>
      <c r="CH1573" s="728"/>
      <c r="CK1573" s="728"/>
    </row>
    <row r="1574" spans="5:89">
      <c r="E1574" s="728">
        <v>40554</v>
      </c>
      <c r="F1574" s="727">
        <v>4.9260000000000002</v>
      </c>
      <c r="H1574" s="728">
        <v>40554</v>
      </c>
      <c r="I1574" s="727">
        <v>5.64</v>
      </c>
      <c r="K1574" s="728">
        <v>40556</v>
      </c>
      <c r="L1574" s="727">
        <v>6.3339999999999996</v>
      </c>
      <c r="CB1574" s="728"/>
      <c r="CE1574" s="728"/>
      <c r="CH1574" s="728"/>
      <c r="CK1574" s="728"/>
    </row>
    <row r="1575" spans="5:89">
      <c r="E1575" s="728">
        <v>40553</v>
      </c>
      <c r="F1575" s="727">
        <v>4.9930000000000003</v>
      </c>
      <c r="H1575" s="728">
        <v>40553</v>
      </c>
      <c r="I1575" s="727">
        <v>5.6749999999999998</v>
      </c>
      <c r="K1575" s="728">
        <v>40555</v>
      </c>
      <c r="L1575" s="727">
        <v>6.26</v>
      </c>
      <c r="CB1575" s="728"/>
      <c r="CE1575" s="728"/>
      <c r="CH1575" s="728"/>
      <c r="CK1575" s="728"/>
    </row>
    <row r="1576" spans="5:89">
      <c r="E1576" s="728">
        <v>40550</v>
      </c>
      <c r="F1576" s="727">
        <v>4.9989999999999997</v>
      </c>
      <c r="H1576" s="728">
        <v>40550</v>
      </c>
      <c r="I1576" s="727">
        <v>5.6690000000000005</v>
      </c>
      <c r="K1576" s="728">
        <v>40554</v>
      </c>
      <c r="L1576" s="727">
        <v>6.2279999999999998</v>
      </c>
      <c r="CB1576" s="728"/>
      <c r="CE1576" s="728"/>
      <c r="CH1576" s="728"/>
      <c r="CK1576" s="728"/>
    </row>
    <row r="1577" spans="5:89">
      <c r="E1577" s="728">
        <v>40549</v>
      </c>
      <c r="F1577" s="727">
        <v>5.04</v>
      </c>
      <c r="H1577" s="728">
        <v>40549</v>
      </c>
      <c r="I1577" s="727">
        <v>5.6829999999999998</v>
      </c>
      <c r="K1577" s="728">
        <v>40553</v>
      </c>
      <c r="L1577" s="727">
        <v>6.2210000000000001</v>
      </c>
      <c r="CB1577" s="728"/>
      <c r="CE1577" s="728"/>
      <c r="CH1577" s="728"/>
      <c r="CK1577" s="728"/>
    </row>
    <row r="1578" spans="5:89">
      <c r="E1578" s="728">
        <v>40548</v>
      </c>
      <c r="F1578" s="727">
        <v>5.0460000000000003</v>
      </c>
      <c r="H1578" s="728">
        <v>40548</v>
      </c>
      <c r="I1578" s="727">
        <v>5.6779999999999999</v>
      </c>
      <c r="K1578" s="728">
        <v>40550</v>
      </c>
      <c r="L1578" s="727">
        <v>6.165</v>
      </c>
      <c r="CB1578" s="728"/>
      <c r="CE1578" s="728"/>
      <c r="CH1578" s="728"/>
      <c r="CK1578" s="728"/>
    </row>
    <row r="1579" spans="5:89">
      <c r="E1579" s="728">
        <v>40547</v>
      </c>
      <c r="F1579" s="727">
        <v>4.9610000000000003</v>
      </c>
      <c r="H1579" s="728">
        <v>40547</v>
      </c>
      <c r="I1579" s="727">
        <v>5.63</v>
      </c>
      <c r="K1579" s="728">
        <v>40549</v>
      </c>
      <c r="L1579" s="727">
        <v>6.1689999999999996</v>
      </c>
      <c r="CB1579" s="728"/>
      <c r="CE1579" s="728"/>
      <c r="CH1579" s="728"/>
      <c r="CK1579" s="728"/>
    </row>
    <row r="1580" spans="5:89">
      <c r="E1580" s="728">
        <v>40546</v>
      </c>
      <c r="F1580" s="727">
        <v>4.9050000000000002</v>
      </c>
      <c r="H1580" s="728">
        <v>40546</v>
      </c>
      <c r="I1580" s="727">
        <v>5.5640000000000001</v>
      </c>
      <c r="K1580" s="728">
        <v>40548</v>
      </c>
      <c r="L1580" s="727">
        <v>6.1619999999999999</v>
      </c>
      <c r="CB1580" s="728"/>
      <c r="CE1580" s="728"/>
      <c r="CH1580" s="728"/>
      <c r="CK1580" s="728"/>
    </row>
    <row r="1581" spans="5:89">
      <c r="E1581" s="728">
        <v>40543</v>
      </c>
      <c r="F1581" s="727">
        <v>4.774</v>
      </c>
      <c r="H1581" s="728">
        <v>40543</v>
      </c>
      <c r="I1581" s="727">
        <v>5.5170000000000003</v>
      </c>
      <c r="K1581" s="728">
        <v>40547</v>
      </c>
      <c r="L1581" s="727">
        <v>6.149</v>
      </c>
      <c r="CB1581" s="728"/>
      <c r="CE1581" s="728"/>
      <c r="CH1581" s="728"/>
      <c r="CK1581" s="728"/>
    </row>
    <row r="1582" spans="5:89">
      <c r="E1582" s="728">
        <v>40542</v>
      </c>
      <c r="F1582" s="727">
        <v>4.8079999999999998</v>
      </c>
      <c r="H1582" s="728">
        <v>40542</v>
      </c>
      <c r="I1582" s="727">
        <v>5.508</v>
      </c>
      <c r="K1582" s="728">
        <v>40546</v>
      </c>
      <c r="L1582" s="727">
        <v>6.1109999999999998</v>
      </c>
      <c r="CB1582" s="728"/>
      <c r="CE1582" s="728"/>
      <c r="CH1582" s="728"/>
      <c r="CK1582" s="728"/>
    </row>
    <row r="1583" spans="5:89">
      <c r="E1583" s="728">
        <v>40541</v>
      </c>
      <c r="F1583" s="727">
        <v>4.7759999999999998</v>
      </c>
      <c r="H1583" s="728">
        <v>40541</v>
      </c>
      <c r="I1583" s="727">
        <v>5.4969999999999999</v>
      </c>
      <c r="K1583" s="728">
        <v>40543</v>
      </c>
      <c r="L1583" s="727">
        <v>6.0549999999999997</v>
      </c>
      <c r="CB1583" s="728"/>
      <c r="CE1583" s="728"/>
      <c r="CH1583" s="728"/>
      <c r="CK1583" s="728"/>
    </row>
    <row r="1584" spans="5:89">
      <c r="E1584" s="728">
        <v>40540</v>
      </c>
      <c r="F1584" s="727">
        <v>4.7809999999999997</v>
      </c>
      <c r="H1584" s="728">
        <v>40540</v>
      </c>
      <c r="I1584" s="727">
        <v>5.4909999999999997</v>
      </c>
      <c r="K1584" s="728">
        <v>40542</v>
      </c>
      <c r="L1584" s="727">
        <v>6.0529999999999999</v>
      </c>
      <c r="CB1584" s="728"/>
      <c r="CE1584" s="728"/>
      <c r="CH1584" s="728"/>
      <c r="CK1584" s="728"/>
    </row>
    <row r="1585" spans="5:89">
      <c r="E1585" s="728">
        <v>40539</v>
      </c>
      <c r="F1585" s="727">
        <v>4.7789999999999999</v>
      </c>
      <c r="H1585" s="728">
        <v>40539</v>
      </c>
      <c r="I1585" s="727">
        <v>5.4969999999999999</v>
      </c>
      <c r="K1585" s="728">
        <v>40541</v>
      </c>
      <c r="L1585" s="727">
        <v>6.0209999999999999</v>
      </c>
      <c r="CB1585" s="728"/>
      <c r="CE1585" s="728"/>
      <c r="CH1585" s="728"/>
      <c r="CK1585" s="728"/>
    </row>
    <row r="1586" spans="5:89">
      <c r="E1586" s="728">
        <v>40536</v>
      </c>
      <c r="F1586" s="727">
        <v>4.7539999999999996</v>
      </c>
      <c r="H1586" s="728">
        <v>40536</v>
      </c>
      <c r="I1586" s="727">
        <v>5.4710000000000001</v>
      </c>
      <c r="K1586" s="728">
        <v>40540</v>
      </c>
      <c r="L1586" s="727">
        <v>6.0190000000000001</v>
      </c>
      <c r="CB1586" s="728"/>
      <c r="CE1586" s="728"/>
      <c r="CH1586" s="728"/>
      <c r="CK1586" s="728"/>
    </row>
    <row r="1587" spans="5:89">
      <c r="E1587" s="728">
        <v>40535</v>
      </c>
      <c r="F1587" s="727">
        <v>4.7480000000000002</v>
      </c>
      <c r="H1587" s="728">
        <v>40535</v>
      </c>
      <c r="I1587" s="727">
        <v>5.4710000000000001</v>
      </c>
      <c r="K1587" s="728">
        <v>40539</v>
      </c>
      <c r="L1587" s="727">
        <v>6.0140000000000002</v>
      </c>
      <c r="CB1587" s="728"/>
      <c r="CE1587" s="728"/>
      <c r="CH1587" s="728"/>
      <c r="CK1587" s="728"/>
    </row>
    <row r="1588" spans="5:89">
      <c r="E1588" s="728">
        <v>40534</v>
      </c>
      <c r="F1588" s="727">
        <v>4.7450000000000001</v>
      </c>
      <c r="H1588" s="728">
        <v>40534</v>
      </c>
      <c r="I1588" s="727">
        <v>5.4719999999999995</v>
      </c>
      <c r="K1588" s="728">
        <v>40536</v>
      </c>
      <c r="L1588" s="727">
        <v>6.0250000000000004</v>
      </c>
      <c r="CB1588" s="728"/>
      <c r="CE1588" s="728"/>
      <c r="CH1588" s="728"/>
      <c r="CK1588" s="728"/>
    </row>
    <row r="1589" spans="5:89">
      <c r="E1589" s="728">
        <v>40533</v>
      </c>
      <c r="F1589" s="727">
        <v>4.7469999999999999</v>
      </c>
      <c r="H1589" s="728">
        <v>40533</v>
      </c>
      <c r="I1589" s="727">
        <v>5.4829999999999997</v>
      </c>
      <c r="K1589" s="728">
        <v>40535</v>
      </c>
      <c r="L1589" s="727">
        <v>6.008</v>
      </c>
      <c r="CB1589" s="728"/>
      <c r="CE1589" s="728"/>
      <c r="CH1589" s="728"/>
      <c r="CK1589" s="728"/>
    </row>
    <row r="1590" spans="5:89">
      <c r="E1590" s="728">
        <v>40532</v>
      </c>
      <c r="F1590" s="727">
        <v>4.7300000000000004</v>
      </c>
      <c r="H1590" s="728">
        <v>40532</v>
      </c>
      <c r="I1590" s="727">
        <v>5.4669999999999996</v>
      </c>
      <c r="K1590" s="728">
        <v>40534</v>
      </c>
      <c r="L1590" s="727">
        <v>6.0069999999999997</v>
      </c>
      <c r="CB1590" s="728"/>
      <c r="CE1590" s="728"/>
      <c r="CH1590" s="728"/>
      <c r="CK1590" s="728"/>
    </row>
    <row r="1591" spans="5:89">
      <c r="E1591" s="728">
        <v>40529</v>
      </c>
      <c r="F1591" s="727">
        <v>4.7140000000000004</v>
      </c>
      <c r="H1591" s="728">
        <v>40529</v>
      </c>
      <c r="I1591" s="727">
        <v>5.4690000000000003</v>
      </c>
      <c r="K1591" s="728">
        <v>40533</v>
      </c>
      <c r="L1591" s="727">
        <v>5.992</v>
      </c>
      <c r="CB1591" s="728"/>
      <c r="CE1591" s="728"/>
      <c r="CH1591" s="728"/>
      <c r="CK1591" s="728"/>
    </row>
    <row r="1592" spans="5:89">
      <c r="E1592" s="728">
        <v>40528</v>
      </c>
      <c r="F1592" s="727">
        <v>4.7149999999999999</v>
      </c>
      <c r="H1592" s="728">
        <v>40528</v>
      </c>
      <c r="I1592" s="727">
        <v>5.468</v>
      </c>
      <c r="K1592" s="728">
        <v>40532</v>
      </c>
      <c r="L1592" s="727">
        <v>5.9950000000000001</v>
      </c>
      <c r="CB1592" s="728"/>
      <c r="CE1592" s="728"/>
      <c r="CH1592" s="728"/>
      <c r="CK1592" s="728"/>
    </row>
    <row r="1593" spans="5:89">
      <c r="E1593" s="728">
        <v>40527</v>
      </c>
      <c r="F1593" s="727">
        <v>4.6840000000000002</v>
      </c>
      <c r="H1593" s="728">
        <v>40527</v>
      </c>
      <c r="I1593" s="727">
        <v>5.468</v>
      </c>
      <c r="K1593" s="728">
        <v>40529</v>
      </c>
      <c r="L1593" s="727">
        <v>5.9809999999999999</v>
      </c>
      <c r="CB1593" s="728"/>
      <c r="CE1593" s="728"/>
      <c r="CH1593" s="728"/>
      <c r="CK1593" s="728"/>
    </row>
    <row r="1594" spans="5:89">
      <c r="E1594" s="728">
        <v>40526</v>
      </c>
      <c r="F1594" s="727">
        <v>4.7039999999999997</v>
      </c>
      <c r="H1594" s="728">
        <v>40526</v>
      </c>
      <c r="I1594" s="727">
        <v>5.4749999999999996</v>
      </c>
      <c r="K1594" s="728">
        <v>40528</v>
      </c>
      <c r="L1594" s="727">
        <v>5.968</v>
      </c>
      <c r="CB1594" s="728"/>
      <c r="CE1594" s="728"/>
      <c r="CH1594" s="728"/>
      <c r="CK1594" s="728"/>
    </row>
    <row r="1595" spans="5:89">
      <c r="E1595" s="728">
        <v>40525</v>
      </c>
      <c r="F1595" s="727">
        <v>4.7270000000000003</v>
      </c>
      <c r="H1595" s="728">
        <v>40525</v>
      </c>
      <c r="I1595" s="727">
        <v>5.4719999999999995</v>
      </c>
      <c r="K1595" s="728">
        <v>40527</v>
      </c>
      <c r="L1595" s="727">
        <v>5.9669999999999996</v>
      </c>
      <c r="CB1595" s="728"/>
      <c r="CE1595" s="728"/>
      <c r="CH1595" s="728"/>
      <c r="CK1595" s="728"/>
    </row>
    <row r="1596" spans="5:89">
      <c r="E1596" s="728">
        <v>40522</v>
      </c>
      <c r="F1596" s="727">
        <v>4.7329999999999997</v>
      </c>
      <c r="H1596" s="728">
        <v>40522</v>
      </c>
      <c r="I1596" s="727">
        <v>5.4669999999999996</v>
      </c>
      <c r="K1596" s="728">
        <v>40526</v>
      </c>
      <c r="L1596" s="727">
        <v>5.9870000000000001</v>
      </c>
      <c r="CB1596" s="728"/>
      <c r="CE1596" s="728"/>
      <c r="CH1596" s="728"/>
      <c r="CK1596" s="728"/>
    </row>
    <row r="1597" spans="5:89">
      <c r="E1597" s="728">
        <v>40521</v>
      </c>
      <c r="F1597" s="727">
        <v>4.7350000000000003</v>
      </c>
      <c r="H1597" s="728">
        <v>40521</v>
      </c>
      <c r="I1597" s="727">
        <v>5.4719999999999995</v>
      </c>
      <c r="K1597" s="728">
        <v>40525</v>
      </c>
      <c r="L1597" s="727">
        <v>5.9950000000000001</v>
      </c>
      <c r="CB1597" s="728"/>
      <c r="CE1597" s="728"/>
      <c r="CH1597" s="728"/>
      <c r="CK1597" s="728"/>
    </row>
    <row r="1598" spans="5:89">
      <c r="E1598" s="728">
        <v>40520</v>
      </c>
      <c r="F1598" s="727">
        <v>4.7110000000000003</v>
      </c>
      <c r="H1598" s="728">
        <v>40520</v>
      </c>
      <c r="I1598" s="727">
        <v>5.444</v>
      </c>
      <c r="K1598" s="728">
        <v>40522</v>
      </c>
      <c r="L1598" s="727">
        <v>5.9960000000000004</v>
      </c>
      <c r="CB1598" s="728"/>
      <c r="CE1598" s="728"/>
      <c r="CH1598" s="728"/>
      <c r="CK1598" s="728"/>
    </row>
    <row r="1599" spans="5:89">
      <c r="E1599" s="728">
        <v>40519</v>
      </c>
      <c r="F1599" s="727">
        <v>4.7480000000000002</v>
      </c>
      <c r="H1599" s="728">
        <v>40519</v>
      </c>
      <c r="I1599" s="727">
        <v>5.4450000000000003</v>
      </c>
      <c r="K1599" s="728">
        <v>40521</v>
      </c>
      <c r="L1599" s="727">
        <v>5.9989999999999997</v>
      </c>
      <c r="CB1599" s="728"/>
      <c r="CE1599" s="728"/>
      <c r="CH1599" s="728"/>
      <c r="CK1599" s="728"/>
    </row>
    <row r="1600" spans="5:89">
      <c r="E1600" s="728">
        <v>40518</v>
      </c>
      <c r="F1600" s="727">
        <v>4.7910000000000004</v>
      </c>
      <c r="H1600" s="728">
        <v>40518</v>
      </c>
      <c r="I1600" s="727">
        <v>5.4640000000000004</v>
      </c>
      <c r="K1600" s="728">
        <v>40520</v>
      </c>
      <c r="L1600" s="727">
        <v>5.968</v>
      </c>
      <c r="CB1600" s="728"/>
      <c r="CE1600" s="728"/>
      <c r="CH1600" s="728"/>
      <c r="CK1600" s="728"/>
    </row>
    <row r="1601" spans="5:89">
      <c r="E1601" s="728">
        <v>40515</v>
      </c>
      <c r="F1601" s="727">
        <v>4.8010000000000002</v>
      </c>
      <c r="H1601" s="728">
        <v>40515</v>
      </c>
      <c r="I1601" s="727">
        <v>5.4939999999999998</v>
      </c>
      <c r="K1601" s="728">
        <v>40519</v>
      </c>
      <c r="L1601" s="727">
        <v>5.9420000000000002</v>
      </c>
      <c r="CB1601" s="728"/>
      <c r="CE1601" s="728"/>
      <c r="CH1601" s="728"/>
      <c r="CK1601" s="728"/>
    </row>
    <row r="1602" spans="5:89">
      <c r="E1602" s="728">
        <v>40514</v>
      </c>
      <c r="F1602" s="727">
        <v>4.8529999999999998</v>
      </c>
      <c r="H1602" s="728">
        <v>40514</v>
      </c>
      <c r="I1602" s="727">
        <v>5.5220000000000002</v>
      </c>
      <c r="K1602" s="728">
        <v>40518</v>
      </c>
      <c r="L1602" s="727">
        <v>5.9569999999999999</v>
      </c>
      <c r="CB1602" s="728"/>
      <c r="CE1602" s="728"/>
      <c r="CH1602" s="728"/>
      <c r="CK1602" s="728"/>
    </row>
    <row r="1603" spans="5:89">
      <c r="E1603" s="728">
        <v>40513</v>
      </c>
      <c r="F1603" s="727">
        <v>4.8620000000000001</v>
      </c>
      <c r="H1603" s="728">
        <v>40513</v>
      </c>
      <c r="I1603" s="727">
        <v>5.5220000000000002</v>
      </c>
      <c r="K1603" s="728">
        <v>40515</v>
      </c>
      <c r="L1603" s="727">
        <v>5.9850000000000003</v>
      </c>
      <c r="CB1603" s="728"/>
      <c r="CE1603" s="728"/>
      <c r="CH1603" s="728"/>
      <c r="CK1603" s="728"/>
    </row>
    <row r="1604" spans="5:89">
      <c r="E1604" s="728">
        <v>40512</v>
      </c>
      <c r="F1604" s="727">
        <v>4.8940000000000001</v>
      </c>
      <c r="H1604" s="728">
        <v>40512</v>
      </c>
      <c r="I1604" s="727">
        <v>5.54</v>
      </c>
      <c r="K1604" s="728">
        <v>40514</v>
      </c>
      <c r="L1604" s="727">
        <v>6.03</v>
      </c>
      <c r="CB1604" s="728"/>
      <c r="CE1604" s="728"/>
      <c r="CH1604" s="728"/>
      <c r="CK1604" s="728"/>
    </row>
    <row r="1605" spans="5:89">
      <c r="E1605" s="728">
        <v>40511</v>
      </c>
      <c r="F1605" s="727">
        <v>4.8840000000000003</v>
      </c>
      <c r="H1605" s="728">
        <v>40511</v>
      </c>
      <c r="I1605" s="727">
        <v>5.5960000000000001</v>
      </c>
      <c r="K1605" s="728">
        <v>40513</v>
      </c>
      <c r="L1605" s="727">
        <v>6.0229999999999997</v>
      </c>
      <c r="CB1605" s="728"/>
      <c r="CE1605" s="728"/>
      <c r="CH1605" s="728"/>
      <c r="CK1605" s="728"/>
    </row>
    <row r="1606" spans="5:89">
      <c r="E1606" s="728">
        <v>40508</v>
      </c>
      <c r="F1606" s="727">
        <v>4.8680000000000003</v>
      </c>
      <c r="H1606" s="728">
        <v>40508</v>
      </c>
      <c r="I1606" s="727">
        <v>5.5910000000000002</v>
      </c>
      <c r="K1606" s="728">
        <v>40512</v>
      </c>
      <c r="L1606" s="727">
        <v>6.0549999999999997</v>
      </c>
      <c r="CB1606" s="728"/>
      <c r="CE1606" s="728"/>
      <c r="CH1606" s="728"/>
      <c r="CK1606" s="728"/>
    </row>
    <row r="1607" spans="5:89">
      <c r="E1607" s="728">
        <v>40507</v>
      </c>
      <c r="F1607" s="727">
        <v>4.8250000000000002</v>
      </c>
      <c r="H1607" s="728">
        <v>40507</v>
      </c>
      <c r="I1607" s="727">
        <v>5.5540000000000003</v>
      </c>
      <c r="K1607" s="728">
        <v>40511</v>
      </c>
      <c r="L1607" s="727">
        <v>6.1539999999999999</v>
      </c>
      <c r="CB1607" s="728"/>
      <c r="CE1607" s="728"/>
      <c r="CH1607" s="728"/>
      <c r="CK1607" s="728"/>
    </row>
    <row r="1608" spans="5:89">
      <c r="E1608" s="728">
        <v>40506</v>
      </c>
      <c r="F1608" s="727">
        <v>4.8100000000000005</v>
      </c>
      <c r="H1608" s="728">
        <v>40506</v>
      </c>
      <c r="I1608" s="727">
        <v>5.4950000000000001</v>
      </c>
      <c r="K1608" s="728">
        <v>40508</v>
      </c>
      <c r="L1608" s="727">
        <v>6.1310000000000002</v>
      </c>
      <c r="CB1608" s="728"/>
      <c r="CE1608" s="728"/>
      <c r="CH1608" s="728"/>
      <c r="CK1608" s="728"/>
    </row>
    <row r="1609" spans="5:89">
      <c r="E1609" s="728">
        <v>40505</v>
      </c>
      <c r="F1609" s="727">
        <v>4.7789999999999999</v>
      </c>
      <c r="H1609" s="728">
        <v>40505</v>
      </c>
      <c r="I1609" s="727">
        <v>5.4119999999999999</v>
      </c>
      <c r="K1609" s="728">
        <v>40507</v>
      </c>
      <c r="L1609" s="727">
        <v>6.0780000000000003</v>
      </c>
      <c r="CB1609" s="728"/>
      <c r="CE1609" s="728"/>
      <c r="CH1609" s="728"/>
      <c r="CK1609" s="728"/>
    </row>
    <row r="1610" spans="5:89">
      <c r="E1610" s="728">
        <v>40504</v>
      </c>
      <c r="F1610" s="727">
        <v>4.8029999999999999</v>
      </c>
      <c r="H1610" s="728">
        <v>40504</v>
      </c>
      <c r="I1610" s="727">
        <v>5.407</v>
      </c>
      <c r="K1610" s="728">
        <v>40506</v>
      </c>
      <c r="L1610" s="727">
        <v>5.976</v>
      </c>
      <c r="CB1610" s="728"/>
      <c r="CE1610" s="728"/>
      <c r="CH1610" s="728"/>
      <c r="CK1610" s="728"/>
    </row>
    <row r="1611" spans="5:89">
      <c r="E1611" s="728">
        <v>40501</v>
      </c>
      <c r="F1611" s="727">
        <v>4.7990000000000004</v>
      </c>
      <c r="H1611" s="728">
        <v>40501</v>
      </c>
      <c r="I1611" s="727">
        <v>5.44</v>
      </c>
      <c r="K1611" s="728">
        <v>40505</v>
      </c>
      <c r="L1611" s="727">
        <v>5.8890000000000002</v>
      </c>
      <c r="CB1611" s="728"/>
      <c r="CE1611" s="728"/>
      <c r="CH1611" s="728"/>
      <c r="CK1611" s="728"/>
    </row>
    <row r="1612" spans="5:89">
      <c r="E1612" s="728">
        <v>40500</v>
      </c>
      <c r="F1612" s="727">
        <v>4.8559999999999999</v>
      </c>
      <c r="H1612" s="728">
        <v>40500</v>
      </c>
      <c r="I1612" s="727">
        <v>5.4320000000000004</v>
      </c>
      <c r="K1612" s="728">
        <v>40504</v>
      </c>
      <c r="L1612" s="727">
        <v>5.8639999999999999</v>
      </c>
      <c r="CB1612" s="728"/>
      <c r="CE1612" s="728"/>
      <c r="CH1612" s="728"/>
      <c r="CK1612" s="728"/>
    </row>
    <row r="1613" spans="5:89">
      <c r="E1613" s="728">
        <v>40499</v>
      </c>
      <c r="F1613" s="727">
        <v>4.8309999999999995</v>
      </c>
      <c r="H1613" s="728">
        <v>40499</v>
      </c>
      <c r="I1613" s="727">
        <v>5.4009999999999998</v>
      </c>
      <c r="K1613" s="728">
        <v>40501</v>
      </c>
      <c r="L1613" s="727">
        <v>5.9020000000000001</v>
      </c>
      <c r="CB1613" s="728"/>
      <c r="CE1613" s="728"/>
      <c r="CH1613" s="728"/>
      <c r="CK1613" s="728"/>
    </row>
    <row r="1614" spans="5:89">
      <c r="E1614" s="728">
        <v>40498</v>
      </c>
      <c r="F1614" s="727">
        <v>4.835</v>
      </c>
      <c r="H1614" s="728">
        <v>40498</v>
      </c>
      <c r="I1614" s="727">
        <v>5.3730000000000002</v>
      </c>
      <c r="K1614" s="728">
        <v>40500</v>
      </c>
      <c r="L1614" s="727">
        <v>5.8719999999999999</v>
      </c>
      <c r="CB1614" s="728"/>
      <c r="CE1614" s="728"/>
      <c r="CH1614" s="728"/>
      <c r="CK1614" s="728"/>
    </row>
    <row r="1615" spans="5:89">
      <c r="E1615" s="728">
        <v>40497</v>
      </c>
      <c r="F1615" s="727">
        <v>4.9249999999999998</v>
      </c>
      <c r="H1615" s="728">
        <v>40497</v>
      </c>
      <c r="I1615" s="727">
        <v>5.4039999999999999</v>
      </c>
      <c r="K1615" s="728">
        <v>40499</v>
      </c>
      <c r="L1615" s="727">
        <v>5.8170000000000002</v>
      </c>
      <c r="CB1615" s="728"/>
      <c r="CE1615" s="728"/>
      <c r="CH1615" s="728"/>
      <c r="CK1615" s="728"/>
    </row>
    <row r="1616" spans="5:89">
      <c r="E1616" s="728">
        <v>40494</v>
      </c>
      <c r="F1616" s="727">
        <v>4.9240000000000004</v>
      </c>
      <c r="H1616" s="728">
        <v>40494</v>
      </c>
      <c r="I1616" s="727">
        <v>5.4</v>
      </c>
      <c r="K1616" s="728">
        <v>40498</v>
      </c>
      <c r="L1616" s="727">
        <v>5.7679999999999998</v>
      </c>
      <c r="CB1616" s="728"/>
      <c r="CE1616" s="728"/>
      <c r="CH1616" s="728"/>
      <c r="CK1616" s="728"/>
    </row>
    <row r="1617" spans="5:89">
      <c r="E1617" s="728">
        <v>40493</v>
      </c>
      <c r="F1617" s="727">
        <v>4.9160000000000004</v>
      </c>
      <c r="H1617" s="728">
        <v>40493</v>
      </c>
      <c r="I1617" s="727">
        <v>5.3840000000000003</v>
      </c>
      <c r="K1617" s="728">
        <v>40497</v>
      </c>
      <c r="L1617" s="727">
        <v>5.7620000000000005</v>
      </c>
      <c r="CB1617" s="728"/>
      <c r="CE1617" s="728"/>
      <c r="CH1617" s="728"/>
      <c r="CK1617" s="728"/>
    </row>
    <row r="1618" spans="5:89">
      <c r="E1618" s="728">
        <v>40492</v>
      </c>
      <c r="F1618" s="727">
        <v>4.9139999999999997</v>
      </c>
      <c r="H1618" s="728">
        <v>40492</v>
      </c>
      <c r="I1618" s="727">
        <v>5.3819999999999997</v>
      </c>
      <c r="K1618" s="728">
        <v>40494</v>
      </c>
      <c r="L1618" s="727">
        <v>5.7510000000000003</v>
      </c>
      <c r="CB1618" s="728"/>
      <c r="CE1618" s="728"/>
      <c r="CH1618" s="728"/>
      <c r="CK1618" s="728"/>
    </row>
    <row r="1619" spans="5:89">
      <c r="E1619" s="728">
        <v>40491</v>
      </c>
      <c r="F1619" s="727">
        <v>4.899</v>
      </c>
      <c r="H1619" s="728">
        <v>40491</v>
      </c>
      <c r="I1619" s="727">
        <v>5.3730000000000002</v>
      </c>
      <c r="K1619" s="728">
        <v>40493</v>
      </c>
      <c r="L1619" s="727">
        <v>5.7080000000000002</v>
      </c>
      <c r="CB1619" s="728"/>
      <c r="CE1619" s="728"/>
      <c r="CH1619" s="728"/>
      <c r="CK1619" s="728"/>
    </row>
    <row r="1620" spans="5:89">
      <c r="E1620" s="728">
        <v>40490</v>
      </c>
      <c r="F1620" s="727">
        <v>4.915</v>
      </c>
      <c r="H1620" s="728">
        <v>40490</v>
      </c>
      <c r="I1620" s="727">
        <v>5.3789999999999996</v>
      </c>
      <c r="K1620" s="728">
        <v>40492</v>
      </c>
      <c r="L1620" s="727">
        <v>5.7130000000000001</v>
      </c>
      <c r="CB1620" s="728"/>
      <c r="CE1620" s="728"/>
      <c r="CH1620" s="728"/>
      <c r="CK1620" s="728"/>
    </row>
    <row r="1621" spans="5:89">
      <c r="E1621" s="728">
        <v>40487</v>
      </c>
      <c r="F1621" s="727">
        <v>4.851</v>
      </c>
      <c r="H1621" s="728">
        <v>40487</v>
      </c>
      <c r="I1621" s="727">
        <v>5.3760000000000003</v>
      </c>
      <c r="K1621" s="728">
        <v>40491</v>
      </c>
      <c r="L1621" s="727">
        <v>5.6710000000000003</v>
      </c>
      <c r="CB1621" s="728"/>
      <c r="CE1621" s="728"/>
      <c r="CH1621" s="728"/>
      <c r="CK1621" s="728"/>
    </row>
    <row r="1622" spans="5:89">
      <c r="E1622" s="728">
        <v>40486</v>
      </c>
      <c r="F1622" s="727">
        <v>4.84</v>
      </c>
      <c r="H1622" s="728">
        <v>40486</v>
      </c>
      <c r="I1622" s="727">
        <v>5.2880000000000003</v>
      </c>
      <c r="K1622" s="728">
        <v>40490</v>
      </c>
      <c r="L1622" s="727">
        <v>5.68</v>
      </c>
      <c r="CB1622" s="728"/>
      <c r="CE1622" s="728"/>
      <c r="CH1622" s="728"/>
      <c r="CK1622" s="728"/>
    </row>
    <row r="1623" spans="5:89">
      <c r="E1623" s="728">
        <v>40485</v>
      </c>
      <c r="F1623" s="727">
        <v>4.806</v>
      </c>
      <c r="H1623" s="728">
        <v>40485</v>
      </c>
      <c r="I1623" s="727">
        <v>5.2780000000000005</v>
      </c>
      <c r="K1623" s="728">
        <v>40487</v>
      </c>
      <c r="L1623" s="727">
        <v>5.6749999999999998</v>
      </c>
      <c r="CB1623" s="728"/>
      <c r="CE1623" s="728"/>
      <c r="CH1623" s="728"/>
      <c r="CK1623" s="728"/>
    </row>
    <row r="1624" spans="5:89">
      <c r="E1624" s="728">
        <v>40484</v>
      </c>
      <c r="F1624" s="727">
        <v>4.8129999999999997</v>
      </c>
      <c r="H1624" s="728">
        <v>40484</v>
      </c>
      <c r="I1624" s="727">
        <v>5.2830000000000004</v>
      </c>
      <c r="K1624" s="728">
        <v>40486</v>
      </c>
      <c r="L1624" s="727">
        <v>5.6639999999999997</v>
      </c>
      <c r="CB1624" s="728"/>
      <c r="CE1624" s="728"/>
      <c r="CH1624" s="728"/>
      <c r="CK1624" s="728"/>
    </row>
    <row r="1625" spans="5:89">
      <c r="E1625" s="728">
        <v>40483</v>
      </c>
      <c r="F1625" s="727">
        <v>4.7759999999999998</v>
      </c>
      <c r="H1625" s="728">
        <v>40483</v>
      </c>
      <c r="I1625" s="727">
        <v>5.2229999999999999</v>
      </c>
      <c r="K1625" s="728">
        <v>40485</v>
      </c>
      <c r="L1625" s="727">
        <v>5.6719999999999997</v>
      </c>
      <c r="CB1625" s="728"/>
      <c r="CE1625" s="728"/>
      <c r="CH1625" s="728"/>
      <c r="CK1625" s="728"/>
    </row>
    <row r="1626" spans="5:89">
      <c r="E1626" s="728">
        <v>40480</v>
      </c>
      <c r="F1626" s="727">
        <v>4.7780000000000005</v>
      </c>
      <c r="H1626" s="728">
        <v>40480</v>
      </c>
      <c r="I1626" s="727">
        <v>5.2130000000000001</v>
      </c>
      <c r="K1626" s="728">
        <v>40484</v>
      </c>
      <c r="L1626" s="727">
        <v>5.6989999999999998</v>
      </c>
      <c r="CB1626" s="728"/>
      <c r="CE1626" s="728"/>
      <c r="CH1626" s="728"/>
      <c r="CK1626" s="728"/>
    </row>
    <row r="1627" spans="5:89">
      <c r="E1627" s="728">
        <v>40479</v>
      </c>
      <c r="F1627" s="727">
        <v>4.7759999999999998</v>
      </c>
      <c r="H1627" s="728">
        <v>40479</v>
      </c>
      <c r="I1627" s="727">
        <v>5.2110000000000003</v>
      </c>
      <c r="K1627" s="728">
        <v>40483</v>
      </c>
      <c r="L1627" s="727">
        <v>5.6740000000000004</v>
      </c>
      <c r="CB1627" s="728"/>
      <c r="CE1627" s="728"/>
      <c r="CH1627" s="728"/>
      <c r="CK1627" s="728"/>
    </row>
    <row r="1628" spans="5:89">
      <c r="E1628" s="728">
        <v>40478</v>
      </c>
      <c r="F1628" s="727">
        <v>4.7880000000000003</v>
      </c>
      <c r="H1628" s="728">
        <v>40478</v>
      </c>
      <c r="I1628" s="727">
        <v>5.2450000000000001</v>
      </c>
      <c r="K1628" s="728">
        <v>40480</v>
      </c>
      <c r="L1628" s="727">
        <v>5.6690000000000005</v>
      </c>
      <c r="CB1628" s="728"/>
      <c r="CE1628" s="728"/>
      <c r="CH1628" s="728"/>
      <c r="CK1628" s="728"/>
    </row>
    <row r="1629" spans="5:89">
      <c r="E1629" s="728">
        <v>40477</v>
      </c>
      <c r="F1629" s="727">
        <v>4.8070000000000004</v>
      </c>
      <c r="H1629" s="728">
        <v>40477</v>
      </c>
      <c r="I1629" s="727">
        <v>5.2539999999999996</v>
      </c>
      <c r="K1629" s="728">
        <v>40479</v>
      </c>
      <c r="L1629" s="727">
        <v>5.6539999999999999</v>
      </c>
      <c r="CB1629" s="728"/>
      <c r="CE1629" s="728"/>
      <c r="CH1629" s="728"/>
      <c r="CK1629" s="728"/>
    </row>
    <row r="1630" spans="5:89">
      <c r="E1630" s="728">
        <v>40476</v>
      </c>
      <c r="F1630" s="727">
        <v>4.774</v>
      </c>
      <c r="H1630" s="728">
        <v>40476</v>
      </c>
      <c r="I1630" s="727">
        <v>5.21</v>
      </c>
      <c r="K1630" s="728">
        <v>40478</v>
      </c>
      <c r="L1630" s="727">
        <v>5.6790000000000003</v>
      </c>
      <c r="CB1630" s="728"/>
      <c r="CE1630" s="728"/>
      <c r="CH1630" s="728"/>
      <c r="CK1630" s="728"/>
    </row>
    <row r="1631" spans="5:89">
      <c r="E1631" s="728">
        <v>40473</v>
      </c>
      <c r="F1631" s="727">
        <v>4.7640000000000002</v>
      </c>
      <c r="H1631" s="728">
        <v>40473</v>
      </c>
      <c r="I1631" s="727">
        <v>5.2060000000000004</v>
      </c>
      <c r="K1631" s="728">
        <v>40477</v>
      </c>
      <c r="L1631" s="727">
        <v>5.6820000000000004</v>
      </c>
      <c r="CB1631" s="728"/>
      <c r="CE1631" s="728"/>
      <c r="CH1631" s="728"/>
      <c r="CK1631" s="728"/>
    </row>
    <row r="1632" spans="5:89">
      <c r="E1632" s="728">
        <v>40472</v>
      </c>
      <c r="F1632" s="727">
        <v>4.7670000000000003</v>
      </c>
      <c r="H1632" s="728">
        <v>40472</v>
      </c>
      <c r="I1632" s="727">
        <v>5.194</v>
      </c>
      <c r="K1632" s="728">
        <v>40476</v>
      </c>
      <c r="L1632" s="727">
        <v>5.6269999999999998</v>
      </c>
      <c r="CB1632" s="728"/>
      <c r="CE1632" s="728"/>
      <c r="CH1632" s="728"/>
      <c r="CK1632" s="728"/>
    </row>
    <row r="1633" spans="5:89">
      <c r="E1633" s="728">
        <v>40471</v>
      </c>
      <c r="F1633" s="727">
        <v>4.7620000000000005</v>
      </c>
      <c r="H1633" s="728">
        <v>40471</v>
      </c>
      <c r="I1633" s="727">
        <v>5.2249999999999996</v>
      </c>
      <c r="K1633" s="728">
        <v>40473</v>
      </c>
      <c r="L1633" s="727">
        <v>5.62</v>
      </c>
      <c r="CB1633" s="728"/>
      <c r="CE1633" s="728"/>
      <c r="CH1633" s="728"/>
      <c r="CK1633" s="728"/>
    </row>
    <row r="1634" spans="5:89">
      <c r="E1634" s="728">
        <v>40470</v>
      </c>
      <c r="F1634" s="727">
        <v>4.7919999999999998</v>
      </c>
      <c r="H1634" s="728">
        <v>40470</v>
      </c>
      <c r="I1634" s="727">
        <v>5.2409999999999997</v>
      </c>
      <c r="K1634" s="728">
        <v>40472</v>
      </c>
      <c r="L1634" s="727">
        <v>5.5940000000000003</v>
      </c>
      <c r="CB1634" s="728"/>
      <c r="CE1634" s="728"/>
      <c r="CH1634" s="728"/>
      <c r="CK1634" s="728"/>
    </row>
    <row r="1635" spans="5:89">
      <c r="E1635" s="728">
        <v>40469</v>
      </c>
      <c r="F1635" s="727">
        <v>4.8</v>
      </c>
      <c r="H1635" s="728">
        <v>40469</v>
      </c>
      <c r="I1635" s="727">
        <v>5.2389999999999999</v>
      </c>
      <c r="K1635" s="728">
        <v>40471</v>
      </c>
      <c r="L1635" s="727">
        <v>5.6079999999999997</v>
      </c>
      <c r="CB1635" s="728"/>
      <c r="CE1635" s="728"/>
      <c r="CH1635" s="728"/>
      <c r="CK1635" s="728"/>
    </row>
    <row r="1636" spans="5:89">
      <c r="E1636" s="728">
        <v>40466</v>
      </c>
      <c r="F1636" s="727">
        <v>4.7880000000000003</v>
      </c>
      <c r="H1636" s="728">
        <v>40466</v>
      </c>
      <c r="I1636" s="727">
        <v>5.2060000000000004</v>
      </c>
      <c r="K1636" s="728">
        <v>40470</v>
      </c>
      <c r="L1636" s="727">
        <v>5.6360000000000001</v>
      </c>
      <c r="CB1636" s="728"/>
      <c r="CE1636" s="728"/>
      <c r="CH1636" s="728"/>
      <c r="CK1636" s="728"/>
    </row>
    <row r="1637" spans="5:89">
      <c r="E1637" s="728">
        <v>40465</v>
      </c>
      <c r="F1637" s="727">
        <v>4.7569999999999997</v>
      </c>
      <c r="H1637" s="728">
        <v>40465</v>
      </c>
      <c r="I1637" s="727">
        <v>5.1689999999999996</v>
      </c>
      <c r="K1637" s="728">
        <v>40469</v>
      </c>
      <c r="L1637" s="727">
        <v>5.6189999999999998</v>
      </c>
      <c r="CB1637" s="728"/>
      <c r="CE1637" s="728"/>
      <c r="CH1637" s="728"/>
      <c r="CK1637" s="728"/>
    </row>
    <row r="1638" spans="5:89">
      <c r="E1638" s="728">
        <v>40464</v>
      </c>
      <c r="F1638" s="727">
        <v>4.72</v>
      </c>
      <c r="H1638" s="728">
        <v>40464</v>
      </c>
      <c r="I1638" s="727">
        <v>5.1360000000000001</v>
      </c>
      <c r="K1638" s="728">
        <v>40466</v>
      </c>
      <c r="L1638" s="727">
        <v>5.577</v>
      </c>
      <c r="CB1638" s="728"/>
      <c r="CE1638" s="728"/>
      <c r="CH1638" s="728"/>
      <c r="CK1638" s="728"/>
    </row>
    <row r="1639" spans="5:89">
      <c r="E1639" s="728">
        <v>40463</v>
      </c>
      <c r="F1639" s="727">
        <v>4.6399999999999997</v>
      </c>
      <c r="H1639" s="728">
        <v>40463</v>
      </c>
      <c r="I1639" s="727">
        <v>5.07</v>
      </c>
      <c r="K1639" s="728">
        <v>40465</v>
      </c>
      <c r="L1639" s="727">
        <v>5.5170000000000003</v>
      </c>
      <c r="CB1639" s="728"/>
      <c r="CE1639" s="728"/>
      <c r="CH1639" s="728"/>
      <c r="CK1639" s="728"/>
    </row>
    <row r="1640" spans="5:89">
      <c r="E1640" s="728">
        <v>40462</v>
      </c>
      <c r="F1640" s="727">
        <v>4.6639999999999997</v>
      </c>
      <c r="H1640" s="728">
        <v>40462</v>
      </c>
      <c r="I1640" s="727">
        <v>5.0599999999999996</v>
      </c>
      <c r="K1640" s="728">
        <v>40464</v>
      </c>
      <c r="L1640" s="727">
        <v>5.5129999999999999</v>
      </c>
      <c r="CB1640" s="728"/>
      <c r="CE1640" s="728"/>
      <c r="CH1640" s="728"/>
      <c r="CK1640" s="728"/>
    </row>
    <row r="1641" spans="5:89">
      <c r="E1641" s="728">
        <v>40459</v>
      </c>
      <c r="F1641" s="727">
        <v>4.625</v>
      </c>
      <c r="H1641" s="728">
        <v>40459</v>
      </c>
      <c r="I1641" s="727">
        <v>5.0640000000000001</v>
      </c>
      <c r="K1641" s="728">
        <v>40463</v>
      </c>
      <c r="L1641" s="727">
        <v>5.4779999999999998</v>
      </c>
      <c r="CB1641" s="728"/>
      <c r="CE1641" s="728"/>
      <c r="CH1641" s="728"/>
      <c r="CK1641" s="728"/>
    </row>
    <row r="1642" spans="5:89">
      <c r="E1642" s="728">
        <v>40458</v>
      </c>
      <c r="F1642" s="727">
        <v>4.6310000000000002</v>
      </c>
      <c r="H1642" s="728">
        <v>40458</v>
      </c>
      <c r="I1642" s="727">
        <v>5.0599999999999996</v>
      </c>
      <c r="K1642" s="728">
        <v>40462</v>
      </c>
      <c r="L1642" s="727">
        <v>5.4429999999999996</v>
      </c>
      <c r="CB1642" s="728"/>
      <c r="CE1642" s="728"/>
      <c r="CH1642" s="728"/>
      <c r="CK1642" s="728"/>
    </row>
    <row r="1643" spans="5:89">
      <c r="E1643" s="728">
        <v>40457</v>
      </c>
      <c r="F1643" s="727">
        <v>4.6660000000000004</v>
      </c>
      <c r="H1643" s="728">
        <v>40457</v>
      </c>
      <c r="I1643" s="727">
        <v>5.0599999999999996</v>
      </c>
      <c r="K1643" s="728">
        <v>40459</v>
      </c>
      <c r="L1643" s="727">
        <v>5.4480000000000004</v>
      </c>
      <c r="CB1643" s="728"/>
      <c r="CE1643" s="728"/>
      <c r="CH1643" s="728"/>
      <c r="CK1643" s="728"/>
    </row>
    <row r="1644" spans="5:89">
      <c r="E1644" s="728">
        <v>40456</v>
      </c>
      <c r="F1644" s="727">
        <v>4.694</v>
      </c>
      <c r="H1644" s="728">
        <v>40456</v>
      </c>
      <c r="I1644" s="727">
        <v>5.0789999999999997</v>
      </c>
      <c r="K1644" s="728">
        <v>40458</v>
      </c>
      <c r="L1644" s="727">
        <v>5.4480000000000004</v>
      </c>
      <c r="CB1644" s="728"/>
      <c r="CE1644" s="728"/>
      <c r="CH1644" s="728"/>
      <c r="CK1644" s="728"/>
    </row>
    <row r="1645" spans="5:89">
      <c r="E1645" s="728">
        <v>40455</v>
      </c>
      <c r="F1645" s="727">
        <v>4.6970000000000001</v>
      </c>
      <c r="H1645" s="728">
        <v>40455</v>
      </c>
      <c r="I1645" s="727">
        <v>5.0759999999999996</v>
      </c>
      <c r="K1645" s="728">
        <v>40457</v>
      </c>
      <c r="L1645" s="727">
        <v>5.4470000000000001</v>
      </c>
      <c r="CB1645" s="728"/>
      <c r="CE1645" s="728"/>
      <c r="CH1645" s="728"/>
      <c r="CK1645" s="728"/>
    </row>
    <row r="1646" spans="5:89">
      <c r="E1646" s="728">
        <v>40452</v>
      </c>
      <c r="F1646" s="727">
        <v>4.7169999999999996</v>
      </c>
      <c r="H1646" s="728">
        <v>40452</v>
      </c>
      <c r="I1646" s="727">
        <v>5.0750000000000002</v>
      </c>
      <c r="K1646" s="728">
        <v>40456</v>
      </c>
      <c r="L1646" s="727">
        <v>5.47</v>
      </c>
      <c r="CB1646" s="728"/>
      <c r="CE1646" s="728"/>
      <c r="CH1646" s="728"/>
      <c r="CK1646" s="728"/>
    </row>
    <row r="1647" spans="5:89">
      <c r="E1647" s="728">
        <v>40451</v>
      </c>
      <c r="F1647" s="727">
        <v>4.7460000000000004</v>
      </c>
      <c r="H1647" s="728">
        <v>40451</v>
      </c>
      <c r="I1647" s="727">
        <v>5.093</v>
      </c>
      <c r="K1647" s="728">
        <v>40455</v>
      </c>
      <c r="L1647" s="727">
        <v>5.4660000000000002</v>
      </c>
      <c r="CB1647" s="728"/>
      <c r="CE1647" s="728"/>
      <c r="CH1647" s="728"/>
      <c r="CK1647" s="728"/>
    </row>
    <row r="1648" spans="5:89">
      <c r="E1648" s="728">
        <v>40450</v>
      </c>
      <c r="F1648" s="727">
        <v>4.7469999999999999</v>
      </c>
      <c r="H1648" s="728">
        <v>40450</v>
      </c>
      <c r="I1648" s="727">
        <v>5.0839999999999996</v>
      </c>
      <c r="K1648" s="728">
        <v>40452</v>
      </c>
      <c r="L1648" s="727">
        <v>5.476</v>
      </c>
      <c r="CB1648" s="728"/>
      <c r="CE1648" s="728"/>
      <c r="CH1648" s="728"/>
      <c r="CK1648" s="728"/>
    </row>
    <row r="1649" spans="5:89">
      <c r="E1649" s="728">
        <v>40449</v>
      </c>
      <c r="F1649" s="727">
        <v>4.7720000000000002</v>
      </c>
      <c r="H1649" s="728">
        <v>40449</v>
      </c>
      <c r="I1649" s="727">
        <v>5.1219999999999999</v>
      </c>
      <c r="K1649" s="728">
        <v>40451</v>
      </c>
      <c r="L1649" s="727">
        <v>5.5030000000000001</v>
      </c>
      <c r="CB1649" s="728"/>
      <c r="CE1649" s="728"/>
      <c r="CH1649" s="728"/>
      <c r="CK1649" s="728"/>
    </row>
    <row r="1650" spans="5:89">
      <c r="E1650" s="728">
        <v>40448</v>
      </c>
      <c r="F1650" s="727">
        <v>4.7699999999999996</v>
      </c>
      <c r="H1650" s="728">
        <v>40448</v>
      </c>
      <c r="I1650" s="727">
        <v>5.1379999999999999</v>
      </c>
      <c r="K1650" s="728">
        <v>40450</v>
      </c>
      <c r="L1650" s="727">
        <v>5.492</v>
      </c>
      <c r="CB1650" s="728"/>
      <c r="CE1650" s="728"/>
      <c r="CH1650" s="728"/>
      <c r="CK1650" s="728"/>
    </row>
    <row r="1651" spans="5:89">
      <c r="E1651" s="728">
        <v>40445</v>
      </c>
      <c r="F1651" s="727">
        <v>4.7610000000000001</v>
      </c>
      <c r="H1651" s="728">
        <v>40445</v>
      </c>
      <c r="I1651" s="727">
        <v>5.1420000000000003</v>
      </c>
      <c r="K1651" s="728">
        <v>40449</v>
      </c>
      <c r="L1651" s="727">
        <v>5.5380000000000003</v>
      </c>
      <c r="CB1651" s="728"/>
      <c r="CE1651" s="728"/>
      <c r="CH1651" s="728"/>
      <c r="CK1651" s="728"/>
    </row>
    <row r="1652" spans="5:89">
      <c r="E1652" s="728">
        <v>40444</v>
      </c>
      <c r="F1652" s="727">
        <v>4.74</v>
      </c>
      <c r="H1652" s="728">
        <v>40444</v>
      </c>
      <c r="I1652" s="727">
        <v>5.1289999999999996</v>
      </c>
      <c r="K1652" s="728">
        <v>40448</v>
      </c>
      <c r="L1652" s="727">
        <v>5.5350000000000001</v>
      </c>
      <c r="CB1652" s="728"/>
      <c r="CE1652" s="728"/>
      <c r="CH1652" s="728"/>
      <c r="CK1652" s="728"/>
    </row>
    <row r="1653" spans="5:89">
      <c r="E1653" s="728">
        <v>40443</v>
      </c>
      <c r="F1653" s="727">
        <v>4.7110000000000003</v>
      </c>
      <c r="H1653" s="728">
        <v>40443</v>
      </c>
      <c r="I1653" s="727">
        <v>5.1269999999999998</v>
      </c>
      <c r="K1653" s="728">
        <v>40445</v>
      </c>
      <c r="L1653" s="727">
        <v>5.5309999999999997</v>
      </c>
      <c r="CB1653" s="728"/>
      <c r="CE1653" s="728"/>
      <c r="CH1653" s="728"/>
      <c r="CK1653" s="728"/>
    </row>
    <row r="1654" spans="5:89">
      <c r="E1654" s="728">
        <v>40442</v>
      </c>
      <c r="F1654" s="727">
        <v>4.7210000000000001</v>
      </c>
      <c r="H1654" s="728">
        <v>40442</v>
      </c>
      <c r="I1654" s="727">
        <v>5.141</v>
      </c>
      <c r="K1654" s="728">
        <v>40444</v>
      </c>
      <c r="L1654" s="727">
        <v>5.5250000000000004</v>
      </c>
      <c r="CB1654" s="728"/>
      <c r="CE1654" s="728"/>
      <c r="CH1654" s="728"/>
      <c r="CK1654" s="728"/>
    </row>
    <row r="1655" spans="5:89">
      <c r="E1655" s="728">
        <v>40441</v>
      </c>
      <c r="F1655" s="727">
        <v>4.6950000000000003</v>
      </c>
      <c r="H1655" s="728">
        <v>40441</v>
      </c>
      <c r="I1655" s="727">
        <v>5.1390000000000002</v>
      </c>
      <c r="K1655" s="728">
        <v>40443</v>
      </c>
      <c r="L1655" s="727">
        <v>5.5250000000000004</v>
      </c>
      <c r="CB1655" s="728"/>
      <c r="CE1655" s="728"/>
      <c r="CH1655" s="728"/>
      <c r="CK1655" s="728"/>
    </row>
    <row r="1656" spans="5:89">
      <c r="E1656" s="728">
        <v>40438</v>
      </c>
      <c r="F1656" s="727">
        <v>4.6909999999999998</v>
      </c>
      <c r="H1656" s="728">
        <v>40438</v>
      </c>
      <c r="I1656" s="727">
        <v>5.1370000000000005</v>
      </c>
      <c r="K1656" s="728">
        <v>40442</v>
      </c>
      <c r="L1656" s="727">
        <v>5.5419999999999998</v>
      </c>
      <c r="CB1656" s="728"/>
      <c r="CE1656" s="728"/>
      <c r="CH1656" s="728"/>
      <c r="CK1656" s="728"/>
    </row>
    <row r="1657" spans="5:89">
      <c r="E1657" s="728">
        <v>40437</v>
      </c>
      <c r="F1657" s="727">
        <v>4.6829999999999998</v>
      </c>
      <c r="H1657" s="728">
        <v>40437</v>
      </c>
      <c r="I1657" s="727">
        <v>5.1370000000000005</v>
      </c>
      <c r="K1657" s="728">
        <v>40441</v>
      </c>
      <c r="L1657" s="727">
        <v>5.5369999999999999</v>
      </c>
      <c r="CB1657" s="728"/>
      <c r="CE1657" s="728"/>
      <c r="CH1657" s="728"/>
      <c r="CK1657" s="728"/>
    </row>
    <row r="1658" spans="5:89">
      <c r="E1658" s="728">
        <v>40436</v>
      </c>
      <c r="F1658" s="727">
        <v>4.6719999999999997</v>
      </c>
      <c r="H1658" s="728">
        <v>40436</v>
      </c>
      <c r="I1658" s="727">
        <v>5.149</v>
      </c>
      <c r="K1658" s="728">
        <v>40438</v>
      </c>
      <c r="L1658" s="727">
        <v>5.5209999999999999</v>
      </c>
      <c r="CB1658" s="728"/>
      <c r="CE1658" s="728"/>
      <c r="CH1658" s="728"/>
      <c r="CK1658" s="728"/>
    </row>
    <row r="1659" spans="5:89">
      <c r="E1659" s="728">
        <v>40435</v>
      </c>
      <c r="F1659" s="727">
        <v>4.6870000000000003</v>
      </c>
      <c r="H1659" s="728">
        <v>40435</v>
      </c>
      <c r="I1659" s="727">
        <v>5.1529999999999996</v>
      </c>
      <c r="K1659" s="728">
        <v>40437</v>
      </c>
      <c r="L1659" s="727">
        <v>5.5030000000000001</v>
      </c>
      <c r="CB1659" s="728"/>
      <c r="CE1659" s="728"/>
      <c r="CH1659" s="728"/>
      <c r="CK1659" s="728"/>
    </row>
    <row r="1660" spans="5:89">
      <c r="E1660" s="728">
        <v>40434</v>
      </c>
      <c r="F1660" s="727">
        <v>4.7270000000000003</v>
      </c>
      <c r="H1660" s="728">
        <v>40434</v>
      </c>
      <c r="I1660" s="727">
        <v>5.2119999999999997</v>
      </c>
      <c r="K1660" s="728">
        <v>40436</v>
      </c>
      <c r="L1660" s="727">
        <v>5.5019999999999998</v>
      </c>
      <c r="CB1660" s="728"/>
      <c r="CE1660" s="728"/>
      <c r="CH1660" s="728"/>
      <c r="CK1660" s="728"/>
    </row>
    <row r="1661" spans="5:89">
      <c r="E1661" s="728">
        <v>40431</v>
      </c>
      <c r="F1661" s="727">
        <v>4.7329999999999997</v>
      </c>
      <c r="H1661" s="728">
        <v>40431</v>
      </c>
      <c r="I1661" s="727">
        <v>5.2060000000000004</v>
      </c>
      <c r="K1661" s="728">
        <v>40435</v>
      </c>
      <c r="L1661" s="727">
        <v>5.5030000000000001</v>
      </c>
      <c r="CB1661" s="728"/>
      <c r="CE1661" s="728"/>
      <c r="CH1661" s="728"/>
      <c r="CK1661" s="728"/>
    </row>
    <row r="1662" spans="5:89">
      <c r="E1662" s="728">
        <v>40430</v>
      </c>
      <c r="F1662" s="727">
        <v>4.75</v>
      </c>
      <c r="H1662" s="728">
        <v>40430</v>
      </c>
      <c r="I1662" s="727">
        <v>5.2370000000000001</v>
      </c>
      <c r="K1662" s="728">
        <v>40434</v>
      </c>
      <c r="L1662" s="727">
        <v>5.5410000000000004</v>
      </c>
      <c r="CB1662" s="728"/>
      <c r="CE1662" s="728"/>
      <c r="CH1662" s="728"/>
      <c r="CK1662" s="728"/>
    </row>
    <row r="1663" spans="5:89">
      <c r="E1663" s="728">
        <v>40429</v>
      </c>
      <c r="F1663" s="727">
        <v>4.7350000000000003</v>
      </c>
      <c r="H1663" s="728">
        <v>40429</v>
      </c>
      <c r="I1663" s="727">
        <v>5.2620000000000005</v>
      </c>
      <c r="K1663" s="728">
        <v>40431</v>
      </c>
      <c r="L1663" s="727">
        <v>5.4930000000000003</v>
      </c>
      <c r="CB1663" s="728"/>
      <c r="CE1663" s="728"/>
      <c r="CH1663" s="728"/>
      <c r="CK1663" s="728"/>
    </row>
    <row r="1664" spans="5:89">
      <c r="E1664" s="728">
        <v>40428</v>
      </c>
      <c r="F1664" s="727">
        <v>4.7160000000000002</v>
      </c>
      <c r="H1664" s="728">
        <v>40428</v>
      </c>
      <c r="I1664" s="727">
        <v>5.2670000000000003</v>
      </c>
      <c r="K1664" s="728">
        <v>40430</v>
      </c>
      <c r="L1664" s="727">
        <v>5.5010000000000003</v>
      </c>
      <c r="CB1664" s="728"/>
      <c r="CE1664" s="728"/>
      <c r="CH1664" s="728"/>
      <c r="CK1664" s="728"/>
    </row>
    <row r="1665" spans="5:89">
      <c r="E1665" s="728">
        <v>40427</v>
      </c>
      <c r="F1665" s="727">
        <v>4.7889999999999997</v>
      </c>
      <c r="H1665" s="728">
        <v>40427</v>
      </c>
      <c r="I1665" s="727">
        <v>5.3360000000000003</v>
      </c>
      <c r="K1665" s="728">
        <v>40429</v>
      </c>
      <c r="L1665" s="727">
        <v>5.5270000000000001</v>
      </c>
      <c r="CB1665" s="728"/>
      <c r="CE1665" s="728"/>
      <c r="CH1665" s="728"/>
      <c r="CK1665" s="728"/>
    </row>
    <row r="1666" spans="5:89">
      <c r="E1666" s="728">
        <v>40424</v>
      </c>
      <c r="F1666" s="727">
        <v>4.7869999999999999</v>
      </c>
      <c r="H1666" s="728">
        <v>40424</v>
      </c>
      <c r="I1666" s="727">
        <v>5.3170000000000002</v>
      </c>
      <c r="K1666" s="728">
        <v>40428</v>
      </c>
      <c r="L1666" s="727">
        <v>5.51</v>
      </c>
      <c r="CB1666" s="728"/>
      <c r="CE1666" s="728"/>
      <c r="CH1666" s="728"/>
      <c r="CK1666" s="728"/>
    </row>
    <row r="1667" spans="5:89">
      <c r="E1667" s="728">
        <v>40423</v>
      </c>
      <c r="F1667" s="727">
        <v>4.7510000000000003</v>
      </c>
      <c r="H1667" s="728">
        <v>40423</v>
      </c>
      <c r="I1667" s="727">
        <v>5.2709999999999999</v>
      </c>
      <c r="K1667" s="728">
        <v>40427</v>
      </c>
      <c r="L1667" s="727">
        <v>5.6429999999999998</v>
      </c>
      <c r="CB1667" s="728"/>
      <c r="CE1667" s="728"/>
      <c r="CH1667" s="728"/>
      <c r="CK1667" s="728"/>
    </row>
    <row r="1668" spans="5:89">
      <c r="E1668" s="728">
        <v>40422</v>
      </c>
      <c r="F1668" s="727">
        <v>4.7270000000000003</v>
      </c>
      <c r="H1668" s="728">
        <v>40422</v>
      </c>
      <c r="I1668" s="727">
        <v>5.234</v>
      </c>
      <c r="K1668" s="728">
        <v>40424</v>
      </c>
      <c r="L1668" s="727">
        <v>5.5919999999999996</v>
      </c>
      <c r="CB1668" s="728"/>
      <c r="CE1668" s="728"/>
      <c r="CH1668" s="728"/>
      <c r="CK1668" s="728"/>
    </row>
    <row r="1669" spans="5:89">
      <c r="E1669" s="728">
        <v>40421</v>
      </c>
      <c r="F1669" s="727">
        <v>4.7290000000000001</v>
      </c>
      <c r="H1669" s="728">
        <v>40421</v>
      </c>
      <c r="I1669" s="727">
        <v>5.19</v>
      </c>
      <c r="K1669" s="728">
        <v>40423</v>
      </c>
      <c r="L1669" s="727">
        <v>5.5060000000000002</v>
      </c>
      <c r="CB1669" s="728"/>
      <c r="CE1669" s="728"/>
      <c r="CH1669" s="728"/>
      <c r="CK1669" s="728"/>
    </row>
    <row r="1670" spans="5:89">
      <c r="E1670" s="728">
        <v>40420</v>
      </c>
      <c r="F1670" s="727">
        <v>4.66</v>
      </c>
      <c r="H1670" s="728">
        <v>40420</v>
      </c>
      <c r="I1670" s="727">
        <v>5.165</v>
      </c>
      <c r="K1670" s="728">
        <v>40422</v>
      </c>
      <c r="L1670" s="727">
        <v>5.4550000000000001</v>
      </c>
      <c r="CB1670" s="728"/>
      <c r="CE1670" s="728"/>
      <c r="CH1670" s="728"/>
      <c r="CK1670" s="728"/>
    </row>
    <row r="1671" spans="5:89">
      <c r="E1671" s="728">
        <v>40417</v>
      </c>
      <c r="F1671" s="727">
        <v>4.657</v>
      </c>
      <c r="H1671" s="728">
        <v>40417</v>
      </c>
      <c r="I1671" s="727">
        <v>5.1509999999999998</v>
      </c>
      <c r="K1671" s="728">
        <v>40421</v>
      </c>
      <c r="L1671" s="727">
        <v>5.4329999999999998</v>
      </c>
      <c r="CB1671" s="728"/>
      <c r="CE1671" s="728"/>
      <c r="CH1671" s="728"/>
      <c r="CK1671" s="728"/>
    </row>
    <row r="1672" spans="5:89">
      <c r="E1672" s="728">
        <v>40416</v>
      </c>
      <c r="F1672" s="727">
        <v>4.625</v>
      </c>
      <c r="H1672" s="728">
        <v>40416</v>
      </c>
      <c r="I1672" s="727">
        <v>5.12</v>
      </c>
      <c r="K1672" s="728">
        <v>40420</v>
      </c>
      <c r="L1672" s="727">
        <v>5.4189999999999996</v>
      </c>
      <c r="CB1672" s="728"/>
      <c r="CE1672" s="728"/>
      <c r="CH1672" s="728"/>
      <c r="CK1672" s="728"/>
    </row>
    <row r="1673" spans="5:89">
      <c r="E1673" s="728">
        <v>40415</v>
      </c>
      <c r="F1673" s="727">
        <v>4.5739999999999998</v>
      </c>
      <c r="H1673" s="728">
        <v>40415</v>
      </c>
      <c r="I1673" s="727">
        <v>5.0789999999999997</v>
      </c>
      <c r="K1673" s="728">
        <v>40417</v>
      </c>
      <c r="L1673" s="727">
        <v>5.4089999999999998</v>
      </c>
      <c r="CB1673" s="728"/>
      <c r="CE1673" s="728"/>
      <c r="CH1673" s="728"/>
      <c r="CK1673" s="728"/>
    </row>
    <row r="1674" spans="5:89">
      <c r="E1674" s="728">
        <v>40414</v>
      </c>
      <c r="F1674" s="727">
        <v>4.6379999999999999</v>
      </c>
      <c r="H1674" s="728">
        <v>40414</v>
      </c>
      <c r="I1674" s="727">
        <v>5.0940000000000003</v>
      </c>
      <c r="K1674" s="728">
        <v>40416</v>
      </c>
      <c r="L1674" s="727">
        <v>5.4080000000000004</v>
      </c>
      <c r="CB1674" s="728"/>
      <c r="CE1674" s="728"/>
      <c r="CH1674" s="728"/>
      <c r="CK1674" s="728"/>
    </row>
    <row r="1675" spans="5:89">
      <c r="E1675" s="728">
        <v>40413</v>
      </c>
      <c r="F1675" s="727">
        <v>4.6420000000000003</v>
      </c>
      <c r="H1675" s="728">
        <v>40413</v>
      </c>
      <c r="I1675" s="727">
        <v>5.1360000000000001</v>
      </c>
      <c r="K1675" s="728">
        <v>40415</v>
      </c>
      <c r="L1675" s="727">
        <v>5.3609999999999998</v>
      </c>
      <c r="CB1675" s="728"/>
      <c r="CE1675" s="728"/>
      <c r="CH1675" s="728"/>
      <c r="CK1675" s="728"/>
    </row>
    <row r="1676" spans="5:89">
      <c r="E1676" s="728">
        <v>40410</v>
      </c>
      <c r="F1676" s="727">
        <v>4.5919999999999996</v>
      </c>
      <c r="H1676" s="728">
        <v>40410</v>
      </c>
      <c r="I1676" s="727">
        <v>5.0039999999999996</v>
      </c>
      <c r="K1676" s="728">
        <v>40414</v>
      </c>
      <c r="L1676" s="727">
        <v>5.3769999999999998</v>
      </c>
      <c r="CB1676" s="728"/>
      <c r="CE1676" s="728"/>
      <c r="CH1676" s="728"/>
      <c r="CK1676" s="728"/>
    </row>
    <row r="1677" spans="5:89">
      <c r="E1677" s="728">
        <v>40409</v>
      </c>
      <c r="F1677" s="727">
        <v>4.6980000000000004</v>
      </c>
      <c r="H1677" s="728">
        <v>40409</v>
      </c>
      <c r="I1677" s="727">
        <v>5.1289999999999996</v>
      </c>
      <c r="K1677" s="728">
        <v>40413</v>
      </c>
      <c r="L1677" s="727">
        <v>5.44</v>
      </c>
      <c r="CB1677" s="728"/>
      <c r="CE1677" s="728"/>
      <c r="CH1677" s="728"/>
      <c r="CK1677" s="728"/>
    </row>
    <row r="1678" spans="5:89">
      <c r="E1678" s="728">
        <v>40408</v>
      </c>
      <c r="F1678" s="727">
        <v>4.7350000000000003</v>
      </c>
      <c r="H1678" s="728">
        <v>40408</v>
      </c>
      <c r="I1678" s="727">
        <v>5.1520000000000001</v>
      </c>
      <c r="K1678" s="728">
        <v>40410</v>
      </c>
      <c r="L1678" s="727">
        <v>5.3360000000000003</v>
      </c>
      <c r="CB1678" s="728"/>
      <c r="CE1678" s="728"/>
      <c r="CH1678" s="728"/>
      <c r="CK1678" s="728"/>
    </row>
    <row r="1679" spans="5:89">
      <c r="E1679" s="728">
        <v>40407</v>
      </c>
      <c r="F1679" s="727">
        <v>4.7270000000000003</v>
      </c>
      <c r="H1679" s="728">
        <v>40407</v>
      </c>
      <c r="I1679" s="727">
        <v>5.1879999999999997</v>
      </c>
      <c r="K1679" s="728">
        <v>40409</v>
      </c>
      <c r="L1679" s="727">
        <v>5.4969999999999999</v>
      </c>
      <c r="CB1679" s="728"/>
      <c r="CE1679" s="728"/>
      <c r="CH1679" s="728"/>
      <c r="CK1679" s="728"/>
    </row>
    <row r="1680" spans="5:89">
      <c r="E1680" s="728">
        <v>40406</v>
      </c>
      <c r="F1680" s="727">
        <v>4.7620000000000005</v>
      </c>
      <c r="H1680" s="728">
        <v>40406</v>
      </c>
      <c r="I1680" s="727">
        <v>5.2750000000000004</v>
      </c>
      <c r="K1680" s="728">
        <v>40408</v>
      </c>
      <c r="L1680" s="727">
        <v>5.5679999999999996</v>
      </c>
      <c r="CB1680" s="728"/>
      <c r="CE1680" s="728"/>
      <c r="CH1680" s="728"/>
      <c r="CK1680" s="728"/>
    </row>
    <row r="1681" spans="5:89">
      <c r="E1681" s="728">
        <v>40403</v>
      </c>
      <c r="F1681" s="727">
        <v>4.7750000000000004</v>
      </c>
      <c r="H1681" s="728">
        <v>40403</v>
      </c>
      <c r="I1681" s="727">
        <v>5.3280000000000003</v>
      </c>
      <c r="K1681" s="728">
        <v>40407</v>
      </c>
      <c r="L1681" s="727">
        <v>5.6390000000000002</v>
      </c>
      <c r="CB1681" s="728"/>
      <c r="CE1681" s="728"/>
      <c r="CH1681" s="728"/>
      <c r="CK1681" s="728"/>
    </row>
    <row r="1682" spans="5:89">
      <c r="E1682" s="728">
        <v>40402</v>
      </c>
      <c r="F1682" s="727">
        <v>4.8</v>
      </c>
      <c r="H1682" s="728">
        <v>40402</v>
      </c>
      <c r="I1682" s="727">
        <v>5.3650000000000002</v>
      </c>
      <c r="K1682" s="728">
        <v>40406</v>
      </c>
      <c r="L1682" s="727">
        <v>5.7610000000000001</v>
      </c>
      <c r="CB1682" s="728"/>
      <c r="CE1682" s="728"/>
      <c r="CH1682" s="728"/>
      <c r="CK1682" s="728"/>
    </row>
    <row r="1683" spans="5:89">
      <c r="E1683" s="728">
        <v>40401</v>
      </c>
      <c r="F1683" s="727">
        <v>4.8129999999999997</v>
      </c>
      <c r="H1683" s="728">
        <v>40401</v>
      </c>
      <c r="I1683" s="727">
        <v>5.383</v>
      </c>
      <c r="K1683" s="728">
        <v>40403</v>
      </c>
      <c r="L1683" s="727">
        <v>5.7880000000000003</v>
      </c>
      <c r="CB1683" s="728"/>
      <c r="CE1683" s="728"/>
      <c r="CH1683" s="728"/>
      <c r="CK1683" s="728"/>
    </row>
    <row r="1684" spans="5:89">
      <c r="E1684" s="728">
        <v>40400</v>
      </c>
      <c r="F1684" s="727">
        <v>4.8129999999999997</v>
      </c>
      <c r="H1684" s="728">
        <v>40400</v>
      </c>
      <c r="I1684" s="727">
        <v>5.3860000000000001</v>
      </c>
      <c r="K1684" s="728">
        <v>40402</v>
      </c>
      <c r="L1684" s="727">
        <v>5.8079999999999998</v>
      </c>
      <c r="CB1684" s="728"/>
      <c r="CE1684" s="728"/>
      <c r="CH1684" s="728"/>
      <c r="CK1684" s="728"/>
    </row>
    <row r="1685" spans="5:89">
      <c r="E1685" s="728">
        <v>40399</v>
      </c>
      <c r="F1685" s="727">
        <v>4.8140000000000001</v>
      </c>
      <c r="H1685" s="728">
        <v>40399</v>
      </c>
      <c r="I1685" s="727">
        <v>5.4160000000000004</v>
      </c>
      <c r="K1685" s="728">
        <v>40401</v>
      </c>
      <c r="L1685" s="727">
        <v>5.8070000000000004</v>
      </c>
      <c r="CB1685" s="728"/>
      <c r="CE1685" s="728"/>
      <c r="CH1685" s="728"/>
      <c r="CK1685" s="728"/>
    </row>
    <row r="1686" spans="5:89">
      <c r="E1686" s="728">
        <v>40396</v>
      </c>
      <c r="F1686" s="727">
        <v>4.8140000000000001</v>
      </c>
      <c r="H1686" s="728">
        <v>40396</v>
      </c>
      <c r="I1686" s="727">
        <v>5.4249999999999998</v>
      </c>
      <c r="K1686" s="728">
        <v>40400</v>
      </c>
      <c r="L1686" s="727">
        <v>5.8079999999999998</v>
      </c>
      <c r="CB1686" s="728"/>
      <c r="CE1686" s="728"/>
      <c r="CH1686" s="728"/>
      <c r="CK1686" s="728"/>
    </row>
    <row r="1687" spans="5:89">
      <c r="E1687" s="728">
        <v>40395</v>
      </c>
      <c r="F1687" s="727">
        <v>4.7919999999999998</v>
      </c>
      <c r="H1687" s="728">
        <v>40395</v>
      </c>
      <c r="I1687" s="727">
        <v>5.4260000000000002</v>
      </c>
      <c r="K1687" s="728">
        <v>40399</v>
      </c>
      <c r="L1687" s="727">
        <v>5.8100000000000005</v>
      </c>
      <c r="CB1687" s="728"/>
      <c r="CE1687" s="728"/>
      <c r="CH1687" s="728"/>
      <c r="CK1687" s="728"/>
    </row>
    <row r="1688" spans="5:89">
      <c r="E1688" s="728">
        <v>40394</v>
      </c>
      <c r="F1688" s="727">
        <v>4.7940000000000005</v>
      </c>
      <c r="H1688" s="728">
        <v>40394</v>
      </c>
      <c r="I1688" s="727">
        <v>5.4550000000000001</v>
      </c>
      <c r="K1688" s="728">
        <v>40396</v>
      </c>
      <c r="L1688" s="727">
        <v>5.8209999999999997</v>
      </c>
      <c r="CB1688" s="728"/>
      <c r="CE1688" s="728"/>
      <c r="CH1688" s="728"/>
      <c r="CK1688" s="728"/>
    </row>
    <row r="1689" spans="5:89">
      <c r="E1689" s="728">
        <v>40393</v>
      </c>
      <c r="F1689" s="727">
        <v>4.8090000000000002</v>
      </c>
      <c r="H1689" s="728">
        <v>40393</v>
      </c>
      <c r="I1689" s="727">
        <v>5.4740000000000002</v>
      </c>
      <c r="K1689" s="728">
        <v>40395</v>
      </c>
      <c r="L1689" s="727">
        <v>5.8090000000000002</v>
      </c>
      <c r="CB1689" s="728"/>
      <c r="CE1689" s="728"/>
      <c r="CH1689" s="728"/>
      <c r="CK1689" s="728"/>
    </row>
    <row r="1690" spans="5:89">
      <c r="E1690" s="728">
        <v>40392</v>
      </c>
      <c r="F1690" s="727">
        <v>4.7699999999999996</v>
      </c>
      <c r="H1690" s="728">
        <v>40392</v>
      </c>
      <c r="I1690" s="727">
        <v>5.4379999999999997</v>
      </c>
      <c r="K1690" s="728">
        <v>40394</v>
      </c>
      <c r="L1690" s="727">
        <v>5.851</v>
      </c>
      <c r="CB1690" s="728"/>
      <c r="CE1690" s="728"/>
      <c r="CH1690" s="728"/>
      <c r="CK1690" s="728"/>
    </row>
    <row r="1691" spans="5:89">
      <c r="E1691" s="728">
        <v>40389</v>
      </c>
      <c r="F1691" s="727">
        <v>4.7519999999999998</v>
      </c>
      <c r="H1691" s="728">
        <v>40389</v>
      </c>
      <c r="I1691" s="727">
        <v>5.4139999999999997</v>
      </c>
      <c r="K1691" s="728">
        <v>40393</v>
      </c>
      <c r="L1691" s="727">
        <v>5.875</v>
      </c>
      <c r="CB1691" s="728"/>
      <c r="CE1691" s="728"/>
      <c r="CH1691" s="728"/>
      <c r="CK1691" s="728"/>
    </row>
    <row r="1692" spans="5:89">
      <c r="E1692" s="728">
        <v>40388</v>
      </c>
      <c r="F1692" s="727">
        <v>4.7130000000000001</v>
      </c>
      <c r="H1692" s="728">
        <v>40388</v>
      </c>
      <c r="I1692" s="727">
        <v>5.3739999999999997</v>
      </c>
      <c r="K1692" s="728">
        <v>40392</v>
      </c>
      <c r="L1692" s="727">
        <v>5.86</v>
      </c>
      <c r="CB1692" s="728"/>
      <c r="CE1692" s="728"/>
      <c r="CH1692" s="728"/>
      <c r="CK1692" s="728"/>
    </row>
    <row r="1693" spans="5:89">
      <c r="E1693" s="728">
        <v>40387</v>
      </c>
      <c r="F1693" s="727">
        <v>4.734</v>
      </c>
      <c r="H1693" s="728">
        <v>40387</v>
      </c>
      <c r="I1693" s="727">
        <v>5.3739999999999997</v>
      </c>
      <c r="K1693" s="728">
        <v>40389</v>
      </c>
      <c r="L1693" s="727">
        <v>5.883</v>
      </c>
      <c r="CB1693" s="728"/>
      <c r="CE1693" s="728"/>
      <c r="CH1693" s="728"/>
      <c r="CK1693" s="728"/>
    </row>
    <row r="1694" spans="5:89">
      <c r="E1694" s="728">
        <v>40386</v>
      </c>
      <c r="F1694" s="727">
        <v>4.7309999999999999</v>
      </c>
      <c r="H1694" s="728">
        <v>40386</v>
      </c>
      <c r="I1694" s="727">
        <v>5.3609999999999998</v>
      </c>
      <c r="K1694" s="728">
        <v>40388</v>
      </c>
      <c r="L1694" s="727">
        <v>5.8369999999999997</v>
      </c>
      <c r="CB1694" s="728"/>
      <c r="CE1694" s="728"/>
      <c r="CH1694" s="728"/>
      <c r="CK1694" s="728"/>
    </row>
    <row r="1695" spans="5:89">
      <c r="E1695" s="728">
        <v>40385</v>
      </c>
      <c r="F1695" s="727">
        <v>4.75</v>
      </c>
      <c r="H1695" s="728">
        <v>40385</v>
      </c>
      <c r="I1695" s="727">
        <v>5.3920000000000003</v>
      </c>
      <c r="K1695" s="728">
        <v>40387</v>
      </c>
      <c r="L1695" s="727">
        <v>5.84</v>
      </c>
      <c r="CB1695" s="728"/>
      <c r="CE1695" s="728"/>
      <c r="CH1695" s="728"/>
      <c r="CK1695" s="728"/>
    </row>
    <row r="1696" spans="5:89">
      <c r="E1696" s="728">
        <v>40382</v>
      </c>
      <c r="F1696" s="727">
        <v>4.7549999999999999</v>
      </c>
      <c r="H1696" s="728">
        <v>40382</v>
      </c>
      <c r="I1696" s="727">
        <v>5.42</v>
      </c>
      <c r="K1696" s="728">
        <v>40386</v>
      </c>
      <c r="L1696" s="727">
        <v>5.8159999999999998</v>
      </c>
      <c r="CB1696" s="728"/>
      <c r="CE1696" s="728"/>
      <c r="CH1696" s="728"/>
      <c r="CK1696" s="728"/>
    </row>
    <row r="1697" spans="5:89">
      <c r="E1697" s="728">
        <v>40381</v>
      </c>
      <c r="F1697" s="727">
        <v>4.7569999999999997</v>
      </c>
      <c r="H1697" s="728">
        <v>40381</v>
      </c>
      <c r="I1697" s="727">
        <v>5.407</v>
      </c>
      <c r="K1697" s="728">
        <v>40385</v>
      </c>
      <c r="L1697" s="727">
        <v>5.8360000000000003</v>
      </c>
      <c r="CB1697" s="728"/>
      <c r="CE1697" s="728"/>
      <c r="CH1697" s="728"/>
      <c r="CK1697" s="728"/>
    </row>
    <row r="1698" spans="5:89">
      <c r="E1698" s="728">
        <v>40380</v>
      </c>
      <c r="F1698" s="727">
        <v>4.76</v>
      </c>
      <c r="H1698" s="728">
        <v>40380</v>
      </c>
      <c r="I1698" s="727">
        <v>5.4340000000000002</v>
      </c>
      <c r="K1698" s="728">
        <v>40382</v>
      </c>
      <c r="L1698" s="727">
        <v>5.8650000000000002</v>
      </c>
      <c r="CB1698" s="728"/>
      <c r="CE1698" s="728"/>
      <c r="CH1698" s="728"/>
      <c r="CK1698" s="728"/>
    </row>
    <row r="1699" spans="5:89">
      <c r="E1699" s="728">
        <v>40379</v>
      </c>
      <c r="F1699" s="727">
        <v>4.798</v>
      </c>
      <c r="H1699" s="728">
        <v>40379</v>
      </c>
      <c r="I1699" s="727">
        <v>5.4640000000000004</v>
      </c>
      <c r="K1699" s="728">
        <v>40381</v>
      </c>
      <c r="L1699" s="727">
        <v>5.8650000000000002</v>
      </c>
      <c r="CB1699" s="728"/>
      <c r="CE1699" s="728"/>
      <c r="CH1699" s="728"/>
      <c r="CK1699" s="728"/>
    </row>
    <row r="1700" spans="5:89">
      <c r="E1700" s="728">
        <v>40378</v>
      </c>
      <c r="F1700" s="727">
        <v>4.8220000000000001</v>
      </c>
      <c r="H1700" s="728">
        <v>40378</v>
      </c>
      <c r="I1700" s="727">
        <v>5.4770000000000003</v>
      </c>
      <c r="K1700" s="728">
        <v>40380</v>
      </c>
      <c r="L1700" s="727">
        <v>5.8789999999999996</v>
      </c>
      <c r="CB1700" s="728"/>
      <c r="CE1700" s="728"/>
      <c r="CH1700" s="728"/>
      <c r="CK1700" s="728"/>
    </row>
    <row r="1701" spans="5:89">
      <c r="E1701" s="728">
        <v>40375</v>
      </c>
      <c r="F1701" s="727">
        <v>4.7830000000000004</v>
      </c>
      <c r="H1701" s="728">
        <v>40375</v>
      </c>
      <c r="I1701" s="727">
        <v>5.4269999999999996</v>
      </c>
      <c r="K1701" s="728">
        <v>40379</v>
      </c>
      <c r="L1701" s="727">
        <v>5.891</v>
      </c>
      <c r="CB1701" s="728"/>
      <c r="CE1701" s="728"/>
      <c r="CH1701" s="728"/>
      <c r="CK1701" s="728"/>
    </row>
    <row r="1702" spans="5:89">
      <c r="E1702" s="728">
        <v>40374</v>
      </c>
      <c r="F1702" s="727">
        <v>4.8309999999999995</v>
      </c>
      <c r="H1702" s="728">
        <v>40374</v>
      </c>
      <c r="I1702" s="727">
        <v>5.4349999999999996</v>
      </c>
      <c r="K1702" s="728">
        <v>40378</v>
      </c>
      <c r="L1702" s="727">
        <v>5.8959999999999999</v>
      </c>
      <c r="CB1702" s="728"/>
      <c r="CE1702" s="728"/>
      <c r="CH1702" s="728"/>
      <c r="CK1702" s="728"/>
    </row>
    <row r="1703" spans="5:89">
      <c r="E1703" s="728">
        <v>40373</v>
      </c>
      <c r="F1703" s="727">
        <v>4.8179999999999996</v>
      </c>
      <c r="H1703" s="728">
        <v>40373</v>
      </c>
      <c r="I1703" s="727">
        <v>5.4249999999999998</v>
      </c>
      <c r="K1703" s="728">
        <v>40375</v>
      </c>
      <c r="L1703" s="727">
        <v>5.843</v>
      </c>
      <c r="CB1703" s="728"/>
      <c r="CE1703" s="728"/>
      <c r="CH1703" s="728"/>
      <c r="CK1703" s="728"/>
    </row>
    <row r="1704" spans="5:89">
      <c r="E1704" s="728">
        <v>40372</v>
      </c>
      <c r="F1704" s="727">
        <v>4.7780000000000005</v>
      </c>
      <c r="H1704" s="728">
        <v>40372</v>
      </c>
      <c r="I1704" s="727">
        <v>5.3810000000000002</v>
      </c>
      <c r="K1704" s="728">
        <v>40374</v>
      </c>
      <c r="L1704" s="727">
        <v>5.8380000000000001</v>
      </c>
      <c r="CB1704" s="728"/>
      <c r="CE1704" s="728"/>
      <c r="CH1704" s="728"/>
      <c r="CK1704" s="728"/>
    </row>
    <row r="1705" spans="5:89">
      <c r="E1705" s="728">
        <v>40371</v>
      </c>
      <c r="F1705" s="727">
        <v>4.734</v>
      </c>
      <c r="H1705" s="728">
        <v>40371</v>
      </c>
      <c r="I1705" s="727">
        <v>5.3469999999999995</v>
      </c>
      <c r="K1705" s="728">
        <v>40373</v>
      </c>
      <c r="L1705" s="727">
        <v>5.8289999999999997</v>
      </c>
      <c r="CB1705" s="728"/>
      <c r="CE1705" s="728"/>
      <c r="CH1705" s="728"/>
      <c r="CK1705" s="728"/>
    </row>
    <row r="1706" spans="5:89">
      <c r="E1706" s="728">
        <v>40368</v>
      </c>
      <c r="F1706" s="727">
        <v>4.7569999999999997</v>
      </c>
      <c r="H1706" s="728">
        <v>40368</v>
      </c>
      <c r="I1706" s="727">
        <v>5.3449999999999998</v>
      </c>
      <c r="K1706" s="728">
        <v>40372</v>
      </c>
      <c r="L1706" s="727">
        <v>5.8179999999999996</v>
      </c>
      <c r="CB1706" s="728"/>
      <c r="CE1706" s="728"/>
      <c r="CH1706" s="728"/>
      <c r="CK1706" s="728"/>
    </row>
    <row r="1707" spans="5:89">
      <c r="E1707" s="728">
        <v>40367</v>
      </c>
      <c r="F1707" s="727">
        <v>4.7569999999999997</v>
      </c>
      <c r="H1707" s="728">
        <v>40367</v>
      </c>
      <c r="I1707" s="727">
        <v>5.3319999999999999</v>
      </c>
      <c r="K1707" s="728">
        <v>40371</v>
      </c>
      <c r="L1707" s="727">
        <v>5.8090000000000002</v>
      </c>
      <c r="CB1707" s="728"/>
      <c r="CE1707" s="728"/>
      <c r="CH1707" s="728"/>
      <c r="CK1707" s="728"/>
    </row>
    <row r="1708" spans="5:89">
      <c r="E1708" s="728">
        <v>40366</v>
      </c>
      <c r="F1708" s="727">
        <v>4.7569999999999997</v>
      </c>
      <c r="H1708" s="728">
        <v>40366</v>
      </c>
      <c r="I1708" s="727">
        <v>5.3019999999999996</v>
      </c>
      <c r="K1708" s="728">
        <v>40368</v>
      </c>
      <c r="L1708" s="727">
        <v>5.8250000000000002</v>
      </c>
      <c r="CB1708" s="728"/>
      <c r="CE1708" s="728"/>
      <c r="CH1708" s="728"/>
      <c r="CK1708" s="728"/>
    </row>
    <row r="1709" spans="5:89">
      <c r="E1709" s="728">
        <v>40365</v>
      </c>
      <c r="F1709" s="727">
        <v>4.8010000000000002</v>
      </c>
      <c r="H1709" s="728">
        <v>40365</v>
      </c>
      <c r="I1709" s="727">
        <v>5.3220000000000001</v>
      </c>
      <c r="K1709" s="728">
        <v>40367</v>
      </c>
      <c r="L1709" s="727">
        <v>5.8140000000000001</v>
      </c>
      <c r="CB1709" s="728"/>
      <c r="CE1709" s="728"/>
      <c r="CH1709" s="728"/>
      <c r="CK1709" s="728"/>
    </row>
    <row r="1710" spans="5:89">
      <c r="E1710" s="728">
        <v>40364</v>
      </c>
      <c r="F1710" s="727">
        <v>4.8079999999999998</v>
      </c>
      <c r="H1710" s="728">
        <v>40364</v>
      </c>
      <c r="I1710" s="727">
        <v>5.3280000000000003</v>
      </c>
      <c r="K1710" s="728">
        <v>40366</v>
      </c>
      <c r="L1710" s="727">
        <v>5.8</v>
      </c>
      <c r="CB1710" s="728"/>
      <c r="CE1710" s="728"/>
      <c r="CH1710" s="728"/>
      <c r="CK1710" s="728"/>
    </row>
    <row r="1711" spans="5:89">
      <c r="E1711" s="728">
        <v>40361</v>
      </c>
      <c r="F1711" s="727">
        <v>4.8129999999999997</v>
      </c>
      <c r="H1711" s="728">
        <v>40361</v>
      </c>
      <c r="I1711" s="727">
        <v>5.3710000000000004</v>
      </c>
      <c r="K1711" s="728">
        <v>40365</v>
      </c>
      <c r="L1711" s="727">
        <v>5.8469999999999995</v>
      </c>
      <c r="CB1711" s="728"/>
      <c r="CE1711" s="728"/>
      <c r="CH1711" s="728"/>
      <c r="CK1711" s="728"/>
    </row>
    <row r="1712" spans="5:89">
      <c r="E1712" s="728">
        <v>40360</v>
      </c>
      <c r="F1712" s="727">
        <v>4.843</v>
      </c>
      <c r="H1712" s="728">
        <v>40360</v>
      </c>
      <c r="I1712" s="727">
        <v>5.4189999999999996</v>
      </c>
      <c r="K1712" s="728">
        <v>40364</v>
      </c>
      <c r="L1712" s="727">
        <v>5.8769999999999998</v>
      </c>
      <c r="CB1712" s="728"/>
      <c r="CE1712" s="728"/>
      <c r="CH1712" s="728"/>
      <c r="CK1712" s="728"/>
    </row>
    <row r="1713" spans="5:89">
      <c r="E1713" s="728">
        <v>40359</v>
      </c>
      <c r="F1713" s="727">
        <v>4.8540000000000001</v>
      </c>
      <c r="H1713" s="728">
        <v>40359</v>
      </c>
      <c r="I1713" s="727">
        <v>5.423</v>
      </c>
      <c r="K1713" s="728">
        <v>40361</v>
      </c>
      <c r="L1713" s="727">
        <v>5.915</v>
      </c>
      <c r="CB1713" s="728"/>
      <c r="CE1713" s="728"/>
      <c r="CH1713" s="728"/>
      <c r="CK1713" s="728"/>
    </row>
    <row r="1714" spans="5:89">
      <c r="E1714" s="728">
        <v>40358</v>
      </c>
      <c r="F1714" s="727">
        <v>4.899</v>
      </c>
      <c r="H1714" s="728">
        <v>40358</v>
      </c>
      <c r="I1714" s="727">
        <v>5.5170000000000003</v>
      </c>
      <c r="K1714" s="728">
        <v>40360</v>
      </c>
      <c r="L1714" s="727">
        <v>5.9580000000000002</v>
      </c>
      <c r="CB1714" s="728"/>
      <c r="CE1714" s="728"/>
      <c r="CH1714" s="728"/>
      <c r="CK1714" s="728"/>
    </row>
    <row r="1715" spans="5:89">
      <c r="E1715" s="728">
        <v>40357</v>
      </c>
      <c r="F1715" s="727">
        <v>4.92</v>
      </c>
      <c r="H1715" s="728">
        <v>40357</v>
      </c>
      <c r="I1715" s="727">
        <v>5.5179999999999998</v>
      </c>
      <c r="K1715" s="728">
        <v>40359</v>
      </c>
      <c r="L1715" s="727">
        <v>5.9409999999999998</v>
      </c>
      <c r="CB1715" s="728"/>
      <c r="CE1715" s="728"/>
      <c r="CH1715" s="728"/>
      <c r="CK1715" s="728"/>
    </row>
    <row r="1716" spans="5:89">
      <c r="E1716" s="728">
        <v>40354</v>
      </c>
      <c r="F1716" s="727">
        <v>4.9119999999999999</v>
      </c>
      <c r="H1716" s="728">
        <v>40354</v>
      </c>
      <c r="I1716" s="727">
        <v>5.5289999999999999</v>
      </c>
      <c r="K1716" s="728">
        <v>40358</v>
      </c>
      <c r="L1716" s="727">
        <v>6.008</v>
      </c>
      <c r="CB1716" s="728"/>
      <c r="CE1716" s="728"/>
      <c r="CH1716" s="728"/>
      <c r="CK1716" s="728"/>
    </row>
    <row r="1717" spans="5:89">
      <c r="E1717" s="728">
        <v>40353</v>
      </c>
      <c r="F1717" s="727">
        <v>4.9180000000000001</v>
      </c>
      <c r="H1717" s="728">
        <v>40353</v>
      </c>
      <c r="I1717" s="727">
        <v>5.5049999999999999</v>
      </c>
      <c r="K1717" s="728">
        <v>40357</v>
      </c>
      <c r="L1717" s="727">
        <v>6.0010000000000003</v>
      </c>
      <c r="CB1717" s="728"/>
      <c r="CE1717" s="728"/>
      <c r="CH1717" s="728"/>
      <c r="CK1717" s="728"/>
    </row>
    <row r="1718" spans="5:89">
      <c r="E1718" s="728">
        <v>40352</v>
      </c>
      <c r="F1718" s="727">
        <v>4.8629999999999995</v>
      </c>
      <c r="H1718" s="728">
        <v>40352</v>
      </c>
      <c r="I1718" s="727">
        <v>5.4809999999999999</v>
      </c>
      <c r="K1718" s="728">
        <v>40354</v>
      </c>
      <c r="L1718" s="727">
        <v>6.0069999999999997</v>
      </c>
      <c r="CB1718" s="728"/>
      <c r="CE1718" s="728"/>
      <c r="CH1718" s="728"/>
      <c r="CK1718" s="728"/>
    </row>
    <row r="1719" spans="5:89">
      <c r="E1719" s="728">
        <v>40351</v>
      </c>
      <c r="F1719" s="727">
        <v>4.835</v>
      </c>
      <c r="H1719" s="728">
        <v>40351</v>
      </c>
      <c r="I1719" s="727">
        <v>5.4450000000000003</v>
      </c>
      <c r="K1719" s="728">
        <v>40353</v>
      </c>
      <c r="L1719" s="727">
        <v>5.9939999999999998</v>
      </c>
      <c r="CB1719" s="728"/>
      <c r="CE1719" s="728"/>
      <c r="CH1719" s="728"/>
      <c r="CK1719" s="728"/>
    </row>
    <row r="1720" spans="5:89">
      <c r="E1720" s="728">
        <v>40350</v>
      </c>
      <c r="F1720" s="727">
        <v>4.8029999999999999</v>
      </c>
      <c r="H1720" s="728">
        <v>40350</v>
      </c>
      <c r="I1720" s="727">
        <v>5.4059999999999997</v>
      </c>
      <c r="K1720" s="728">
        <v>40352</v>
      </c>
      <c r="L1720" s="727">
        <v>5.9630000000000001</v>
      </c>
      <c r="CB1720" s="728"/>
      <c r="CE1720" s="728"/>
      <c r="CH1720" s="728"/>
      <c r="CK1720" s="728"/>
    </row>
    <row r="1721" spans="5:89">
      <c r="E1721" s="728">
        <v>40347</v>
      </c>
      <c r="F1721" s="727">
        <v>4.742</v>
      </c>
      <c r="H1721" s="728">
        <v>40347</v>
      </c>
      <c r="I1721" s="727">
        <v>5.3780000000000001</v>
      </c>
      <c r="K1721" s="728">
        <v>40351</v>
      </c>
      <c r="L1721" s="727">
        <v>5.944</v>
      </c>
      <c r="CB1721" s="728"/>
      <c r="CE1721" s="728"/>
      <c r="CH1721" s="728"/>
      <c r="CK1721" s="728"/>
    </row>
    <row r="1722" spans="5:89">
      <c r="E1722" s="728">
        <v>40346</v>
      </c>
      <c r="F1722" s="727">
        <v>4.6909999999999998</v>
      </c>
      <c r="H1722" s="728">
        <v>40346</v>
      </c>
      <c r="I1722" s="727">
        <v>5.3220000000000001</v>
      </c>
      <c r="K1722" s="728">
        <v>40350</v>
      </c>
      <c r="L1722" s="727">
        <v>5.8860000000000001</v>
      </c>
      <c r="CB1722" s="728"/>
      <c r="CE1722" s="728"/>
      <c r="CH1722" s="728"/>
      <c r="CK1722" s="728"/>
    </row>
    <row r="1723" spans="5:89">
      <c r="E1723" s="728">
        <v>40345</v>
      </c>
      <c r="F1723" s="727">
        <v>4.6740000000000004</v>
      </c>
      <c r="H1723" s="728">
        <v>40345</v>
      </c>
      <c r="I1723" s="727">
        <v>5.3</v>
      </c>
      <c r="K1723" s="728">
        <v>40347</v>
      </c>
      <c r="L1723" s="727">
        <v>5.8819999999999997</v>
      </c>
      <c r="CB1723" s="728"/>
      <c r="CE1723" s="728"/>
      <c r="CH1723" s="728"/>
      <c r="CK1723" s="728"/>
    </row>
    <row r="1724" spans="5:89">
      <c r="E1724" s="728">
        <v>40344</v>
      </c>
      <c r="F1724" s="727">
        <v>4.6550000000000002</v>
      </c>
      <c r="H1724" s="728">
        <v>40344</v>
      </c>
      <c r="I1724" s="727">
        <v>5.2690000000000001</v>
      </c>
      <c r="K1724" s="728">
        <v>40346</v>
      </c>
      <c r="L1724" s="727">
        <v>5.8440000000000003</v>
      </c>
      <c r="CB1724" s="728"/>
      <c r="CE1724" s="728"/>
      <c r="CH1724" s="728"/>
      <c r="CK1724" s="728"/>
    </row>
    <row r="1725" spans="5:89">
      <c r="E1725" s="728">
        <v>40343</v>
      </c>
      <c r="F1725" s="727">
        <v>4.6559999999999997</v>
      </c>
      <c r="H1725" s="728">
        <v>40343</v>
      </c>
      <c r="I1725" s="727">
        <v>5.2530000000000001</v>
      </c>
      <c r="K1725" s="728">
        <v>40345</v>
      </c>
      <c r="L1725" s="727">
        <v>5.8330000000000002</v>
      </c>
      <c r="CB1725" s="728"/>
      <c r="CE1725" s="728"/>
      <c r="CH1725" s="728"/>
      <c r="CK1725" s="728"/>
    </row>
    <row r="1726" spans="5:89">
      <c r="E1726" s="728">
        <v>40340</v>
      </c>
      <c r="F1726" s="727">
        <v>4.6890000000000001</v>
      </c>
      <c r="H1726" s="728">
        <v>40340</v>
      </c>
      <c r="I1726" s="727">
        <v>5.3029999999999999</v>
      </c>
      <c r="K1726" s="728">
        <v>40344</v>
      </c>
      <c r="L1726" s="727">
        <v>5.8120000000000003</v>
      </c>
      <c r="CB1726" s="728"/>
      <c r="CE1726" s="728"/>
      <c r="CH1726" s="728"/>
      <c r="CK1726" s="728"/>
    </row>
    <row r="1727" spans="5:89">
      <c r="E1727" s="728">
        <v>40339</v>
      </c>
      <c r="F1727" s="727">
        <v>4.702</v>
      </c>
      <c r="H1727" s="728">
        <v>40339</v>
      </c>
      <c r="I1727" s="727">
        <v>5.3209999999999997</v>
      </c>
      <c r="K1727" s="728">
        <v>40343</v>
      </c>
      <c r="L1727" s="727">
        <v>5.8170000000000002</v>
      </c>
      <c r="CB1727" s="728"/>
      <c r="CE1727" s="728"/>
      <c r="CH1727" s="728"/>
      <c r="CK1727" s="728"/>
    </row>
    <row r="1728" spans="5:89">
      <c r="E1728" s="728">
        <v>40338</v>
      </c>
      <c r="F1728" s="727">
        <v>4.6980000000000004</v>
      </c>
      <c r="H1728" s="728">
        <v>40338</v>
      </c>
      <c r="I1728" s="727">
        <v>5.3239999999999998</v>
      </c>
      <c r="K1728" s="728">
        <v>40340</v>
      </c>
      <c r="L1728" s="727">
        <v>5.8309999999999995</v>
      </c>
      <c r="CB1728" s="728"/>
      <c r="CE1728" s="728"/>
      <c r="CH1728" s="728"/>
      <c r="CK1728" s="728"/>
    </row>
    <row r="1729" spans="5:89">
      <c r="E1729" s="728">
        <v>40337</v>
      </c>
      <c r="F1729" s="727">
        <v>4.7190000000000003</v>
      </c>
      <c r="H1729" s="728">
        <v>40337</v>
      </c>
      <c r="I1729" s="727">
        <v>5.37</v>
      </c>
      <c r="K1729" s="728">
        <v>40339</v>
      </c>
      <c r="L1729" s="727">
        <v>5.8309999999999995</v>
      </c>
      <c r="CB1729" s="728"/>
      <c r="CE1729" s="728"/>
      <c r="CH1729" s="728"/>
      <c r="CK1729" s="728"/>
    </row>
    <row r="1730" spans="5:89">
      <c r="E1730" s="728">
        <v>40336</v>
      </c>
      <c r="F1730" s="727">
        <v>4.7320000000000002</v>
      </c>
      <c r="H1730" s="728">
        <v>40336</v>
      </c>
      <c r="I1730" s="727">
        <v>5.3719999999999999</v>
      </c>
      <c r="K1730" s="728">
        <v>40338</v>
      </c>
      <c r="L1730" s="727">
        <v>5.8460000000000001</v>
      </c>
      <c r="CB1730" s="728"/>
      <c r="CE1730" s="728"/>
      <c r="CH1730" s="728"/>
      <c r="CK1730" s="728"/>
    </row>
    <row r="1731" spans="5:89">
      <c r="E1731" s="728">
        <v>40333</v>
      </c>
      <c r="F1731" s="727">
        <v>4.7329999999999997</v>
      </c>
      <c r="H1731" s="728">
        <v>40333</v>
      </c>
      <c r="I1731" s="727">
        <v>5.3650000000000002</v>
      </c>
      <c r="K1731" s="728">
        <v>40337</v>
      </c>
      <c r="L1731" s="727">
        <v>5.867</v>
      </c>
      <c r="CB1731" s="728"/>
      <c r="CE1731" s="728"/>
      <c r="CH1731" s="728"/>
      <c r="CK1731" s="728"/>
    </row>
    <row r="1732" spans="5:89">
      <c r="E1732" s="728">
        <v>40332</v>
      </c>
      <c r="F1732" s="727">
        <v>4.6840000000000002</v>
      </c>
      <c r="H1732" s="728">
        <v>40332</v>
      </c>
      <c r="I1732" s="727">
        <v>5.2969999999999997</v>
      </c>
      <c r="K1732" s="728">
        <v>40336</v>
      </c>
      <c r="L1732" s="727">
        <v>5.8550000000000004</v>
      </c>
      <c r="CB1732" s="728"/>
      <c r="CE1732" s="728"/>
      <c r="CH1732" s="728"/>
      <c r="CK1732" s="728"/>
    </row>
    <row r="1733" spans="5:89">
      <c r="E1733" s="728">
        <v>40331</v>
      </c>
      <c r="F1733" s="727">
        <v>4.7009999999999996</v>
      </c>
      <c r="H1733" s="728">
        <v>40331</v>
      </c>
      <c r="I1733" s="727">
        <v>5.319</v>
      </c>
      <c r="K1733" s="728">
        <v>40333</v>
      </c>
      <c r="L1733" s="727">
        <v>5.8609999999999998</v>
      </c>
      <c r="CB1733" s="728"/>
      <c r="CE1733" s="728"/>
      <c r="CH1733" s="728"/>
      <c r="CK1733" s="728"/>
    </row>
    <row r="1734" spans="5:89">
      <c r="E1734" s="728">
        <v>40330</v>
      </c>
      <c r="F1734" s="727">
        <v>4.6920000000000002</v>
      </c>
      <c r="H1734" s="728">
        <v>40330</v>
      </c>
      <c r="I1734" s="727">
        <v>5.31</v>
      </c>
      <c r="K1734" s="728">
        <v>40332</v>
      </c>
      <c r="L1734" s="727">
        <v>5.7990000000000004</v>
      </c>
      <c r="CB1734" s="728"/>
      <c r="CE1734" s="728"/>
      <c r="CH1734" s="728"/>
      <c r="CK1734" s="728"/>
    </row>
    <row r="1735" spans="5:89">
      <c r="E1735" s="728">
        <v>40329</v>
      </c>
      <c r="F1735" s="727">
        <v>4.6550000000000002</v>
      </c>
      <c r="H1735" s="728">
        <v>40329</v>
      </c>
      <c r="I1735" s="727">
        <v>5.2649999999999997</v>
      </c>
      <c r="K1735" s="728">
        <v>40331</v>
      </c>
      <c r="L1735" s="727">
        <v>5.8149999999999995</v>
      </c>
      <c r="CB1735" s="728"/>
      <c r="CE1735" s="728"/>
      <c r="CH1735" s="728"/>
      <c r="CK1735" s="728"/>
    </row>
    <row r="1736" spans="5:89">
      <c r="E1736" s="728">
        <v>40326</v>
      </c>
      <c r="F1736" s="727">
        <v>4.6360000000000001</v>
      </c>
      <c r="H1736" s="728">
        <v>40326</v>
      </c>
      <c r="I1736" s="727">
        <v>5.2670000000000003</v>
      </c>
      <c r="K1736" s="728">
        <v>40330</v>
      </c>
      <c r="L1736" s="727">
        <v>5.8109999999999999</v>
      </c>
      <c r="CB1736" s="728"/>
      <c r="CE1736" s="728"/>
      <c r="CH1736" s="728"/>
      <c r="CK1736" s="728"/>
    </row>
    <row r="1737" spans="5:89">
      <c r="E1737" s="728">
        <v>40325</v>
      </c>
      <c r="F1737" s="727">
        <v>4.6440000000000001</v>
      </c>
      <c r="H1737" s="728">
        <v>40325</v>
      </c>
      <c r="I1737" s="727">
        <v>5.33</v>
      </c>
      <c r="K1737" s="728">
        <v>40329</v>
      </c>
      <c r="L1737" s="727">
        <v>5.8029999999999999</v>
      </c>
      <c r="CB1737" s="728"/>
      <c r="CE1737" s="728"/>
      <c r="CH1737" s="728"/>
      <c r="CK1737" s="728"/>
    </row>
    <row r="1738" spans="5:89">
      <c r="E1738" s="728">
        <v>40324</v>
      </c>
      <c r="F1738" s="727">
        <v>4.67</v>
      </c>
      <c r="H1738" s="728">
        <v>40324</v>
      </c>
      <c r="I1738" s="727">
        <v>5.3840000000000003</v>
      </c>
      <c r="K1738" s="728">
        <v>40326</v>
      </c>
      <c r="L1738" s="727">
        <v>5.7839999999999998</v>
      </c>
      <c r="CB1738" s="728"/>
      <c r="CE1738" s="728"/>
      <c r="CH1738" s="728"/>
      <c r="CK1738" s="728"/>
    </row>
    <row r="1739" spans="5:89">
      <c r="E1739" s="728">
        <v>40323</v>
      </c>
      <c r="F1739" s="727">
        <v>4.7059999999999995</v>
      </c>
      <c r="H1739" s="728">
        <v>40323</v>
      </c>
      <c r="I1739" s="727">
        <v>5.4480000000000004</v>
      </c>
      <c r="K1739" s="728">
        <v>40325</v>
      </c>
      <c r="L1739" s="727">
        <v>5.8280000000000003</v>
      </c>
      <c r="CB1739" s="728"/>
      <c r="CE1739" s="728"/>
      <c r="CH1739" s="728"/>
      <c r="CK1739" s="728"/>
    </row>
    <row r="1740" spans="5:89">
      <c r="E1740" s="728">
        <v>40322</v>
      </c>
      <c r="F1740" s="727">
        <v>4.6280000000000001</v>
      </c>
      <c r="H1740" s="728">
        <v>40322</v>
      </c>
      <c r="I1740" s="727">
        <v>5.3070000000000004</v>
      </c>
      <c r="K1740" s="728">
        <v>40324</v>
      </c>
      <c r="L1740" s="727">
        <v>5.9030000000000005</v>
      </c>
      <c r="CB1740" s="728"/>
      <c r="CE1740" s="728"/>
      <c r="CH1740" s="728"/>
      <c r="CK1740" s="728"/>
    </row>
    <row r="1741" spans="5:89">
      <c r="E1741" s="728">
        <v>40319</v>
      </c>
      <c r="F1741" s="727">
        <v>4.6379999999999999</v>
      </c>
      <c r="H1741" s="728">
        <v>40319</v>
      </c>
      <c r="I1741" s="727">
        <v>5.3289999999999997</v>
      </c>
      <c r="K1741" s="728">
        <v>40323</v>
      </c>
      <c r="L1741" s="727">
        <v>5.9320000000000004</v>
      </c>
      <c r="CB1741" s="728"/>
      <c r="CE1741" s="728"/>
      <c r="CH1741" s="728"/>
      <c r="CK1741" s="728"/>
    </row>
    <row r="1742" spans="5:89">
      <c r="E1742" s="728">
        <v>40318</v>
      </c>
      <c r="F1742" s="727">
        <v>4.6029999999999998</v>
      </c>
      <c r="H1742" s="728">
        <v>40318</v>
      </c>
      <c r="I1742" s="727">
        <v>5.3049999999999997</v>
      </c>
      <c r="K1742" s="728">
        <v>40322</v>
      </c>
      <c r="L1742" s="727">
        <v>5.7759999999999998</v>
      </c>
      <c r="CB1742" s="728"/>
      <c r="CE1742" s="728"/>
      <c r="CH1742" s="728"/>
      <c r="CK1742" s="728"/>
    </row>
    <row r="1743" spans="5:89">
      <c r="E1743" s="728">
        <v>40317</v>
      </c>
      <c r="F1743" s="727">
        <v>4.5600000000000005</v>
      </c>
      <c r="H1743" s="728">
        <v>40317</v>
      </c>
      <c r="I1743" s="727">
        <v>5.2329999999999997</v>
      </c>
      <c r="K1743" s="728">
        <v>40319</v>
      </c>
      <c r="L1743" s="727">
        <v>5.7930000000000001</v>
      </c>
      <c r="CB1743" s="728"/>
      <c r="CE1743" s="728"/>
      <c r="CH1743" s="728"/>
      <c r="CK1743" s="728"/>
    </row>
    <row r="1744" spans="5:89">
      <c r="E1744" s="728">
        <v>40316</v>
      </c>
      <c r="F1744" s="727">
        <v>4.5579999999999998</v>
      </c>
      <c r="H1744" s="728">
        <v>40316</v>
      </c>
      <c r="I1744" s="727">
        <v>5.1680000000000001</v>
      </c>
      <c r="K1744" s="728">
        <v>40318</v>
      </c>
      <c r="L1744" s="727">
        <v>5.74</v>
      </c>
      <c r="CB1744" s="728"/>
      <c r="CE1744" s="728"/>
      <c r="CH1744" s="728"/>
      <c r="CK1744" s="728"/>
    </row>
    <row r="1745" spans="5:89">
      <c r="E1745" s="728">
        <v>40315</v>
      </c>
      <c r="F1745" s="727">
        <v>4.5780000000000003</v>
      </c>
      <c r="H1745" s="728">
        <v>40315</v>
      </c>
      <c r="I1745" s="727">
        <v>5.21</v>
      </c>
      <c r="K1745" s="728">
        <v>40317</v>
      </c>
      <c r="L1745" s="727">
        <v>5.6929999999999996</v>
      </c>
      <c r="CB1745" s="728"/>
      <c r="CE1745" s="728"/>
      <c r="CH1745" s="728"/>
      <c r="CK1745" s="728"/>
    </row>
    <row r="1746" spans="5:89">
      <c r="E1746" s="728">
        <v>40312</v>
      </c>
      <c r="F1746" s="727">
        <v>4.57</v>
      </c>
      <c r="H1746" s="728">
        <v>40312</v>
      </c>
      <c r="I1746" s="727">
        <v>5.2009999999999996</v>
      </c>
      <c r="K1746" s="728">
        <v>40316</v>
      </c>
      <c r="L1746" s="727">
        <v>5.6630000000000003</v>
      </c>
      <c r="CB1746" s="728"/>
      <c r="CE1746" s="728"/>
      <c r="CH1746" s="728"/>
      <c r="CK1746" s="728"/>
    </row>
    <row r="1747" spans="5:89">
      <c r="E1747" s="728">
        <v>40311</v>
      </c>
      <c r="F1747" s="727">
        <v>4.577</v>
      </c>
      <c r="H1747" s="728">
        <v>40311</v>
      </c>
      <c r="I1747" s="727">
        <v>5.1849999999999996</v>
      </c>
      <c r="K1747" s="728">
        <v>40315</v>
      </c>
      <c r="L1747" s="727">
        <v>5.6790000000000003</v>
      </c>
      <c r="CB1747" s="728"/>
      <c r="CE1747" s="728"/>
      <c r="CH1747" s="728"/>
      <c r="CK1747" s="728"/>
    </row>
    <row r="1748" spans="5:89">
      <c r="E1748" s="728">
        <v>40310</v>
      </c>
      <c r="F1748" s="727">
        <v>4.5789999999999997</v>
      </c>
      <c r="H1748" s="728">
        <v>40310</v>
      </c>
      <c r="I1748" s="727">
        <v>5.18</v>
      </c>
      <c r="K1748" s="728">
        <v>40312</v>
      </c>
      <c r="L1748" s="727">
        <v>5.65</v>
      </c>
      <c r="CB1748" s="728"/>
      <c r="CE1748" s="728"/>
      <c r="CH1748" s="728"/>
      <c r="CK1748" s="728"/>
    </row>
    <row r="1749" spans="5:89">
      <c r="E1749" s="728">
        <v>40309</v>
      </c>
      <c r="F1749" s="727">
        <v>4.657</v>
      </c>
      <c r="H1749" s="728">
        <v>40309</v>
      </c>
      <c r="I1749" s="727">
        <v>5.2270000000000003</v>
      </c>
      <c r="K1749" s="728">
        <v>40311</v>
      </c>
      <c r="L1749" s="727">
        <v>5.6360000000000001</v>
      </c>
      <c r="CB1749" s="728"/>
      <c r="CE1749" s="728"/>
      <c r="CH1749" s="728"/>
      <c r="CK1749" s="728"/>
    </row>
    <row r="1750" spans="5:89">
      <c r="E1750" s="728">
        <v>40308</v>
      </c>
      <c r="F1750" s="727">
        <v>4.742</v>
      </c>
      <c r="H1750" s="728">
        <v>40308</v>
      </c>
      <c r="I1750" s="727">
        <v>5.2640000000000002</v>
      </c>
      <c r="K1750" s="728">
        <v>40310</v>
      </c>
      <c r="L1750" s="727">
        <v>5.6059999999999999</v>
      </c>
      <c r="CB1750" s="728"/>
      <c r="CE1750" s="728"/>
      <c r="CH1750" s="728"/>
      <c r="CK1750" s="728"/>
    </row>
    <row r="1751" spans="5:89">
      <c r="E1751" s="728">
        <v>40305</v>
      </c>
      <c r="F1751" s="727">
        <v>4.8579999999999997</v>
      </c>
      <c r="H1751" s="728">
        <v>40305</v>
      </c>
      <c r="I1751" s="727">
        <v>5.4829999999999997</v>
      </c>
      <c r="K1751" s="728">
        <v>40309</v>
      </c>
      <c r="L1751" s="727">
        <v>5.6260000000000003</v>
      </c>
      <c r="CB1751" s="728"/>
      <c r="CE1751" s="728"/>
      <c r="CH1751" s="728"/>
      <c r="CK1751" s="728"/>
    </row>
    <row r="1752" spans="5:89">
      <c r="E1752" s="728">
        <v>40304</v>
      </c>
      <c r="F1752" s="727">
        <v>4.8490000000000002</v>
      </c>
      <c r="H1752" s="728">
        <v>40304</v>
      </c>
      <c r="I1752" s="727">
        <v>5.4210000000000003</v>
      </c>
      <c r="K1752" s="728">
        <v>40308</v>
      </c>
      <c r="L1752" s="727">
        <v>5.6589999999999998</v>
      </c>
      <c r="CB1752" s="728"/>
      <c r="CE1752" s="728"/>
      <c r="CH1752" s="728"/>
      <c r="CK1752" s="728"/>
    </row>
    <row r="1753" spans="5:89">
      <c r="E1753" s="728">
        <v>40303</v>
      </c>
      <c r="F1753" s="727">
        <v>4.8570000000000002</v>
      </c>
      <c r="H1753" s="728">
        <v>40303</v>
      </c>
      <c r="I1753" s="727">
        <v>5.4390000000000001</v>
      </c>
      <c r="K1753" s="728">
        <v>40305</v>
      </c>
      <c r="L1753" s="727">
        <v>5.8739999999999997</v>
      </c>
      <c r="CB1753" s="728"/>
      <c r="CE1753" s="728"/>
      <c r="CH1753" s="728"/>
      <c r="CK1753" s="728"/>
    </row>
    <row r="1754" spans="5:89">
      <c r="E1754" s="728">
        <v>40302</v>
      </c>
      <c r="F1754" s="727">
        <v>4.7080000000000002</v>
      </c>
      <c r="H1754" s="728">
        <v>40302</v>
      </c>
      <c r="I1754" s="727">
        <v>5.298</v>
      </c>
      <c r="K1754" s="728">
        <v>40304</v>
      </c>
      <c r="L1754" s="727">
        <v>5.827</v>
      </c>
      <c r="CB1754" s="728"/>
      <c r="CE1754" s="728"/>
      <c r="CH1754" s="728"/>
      <c r="CK1754" s="728"/>
    </row>
    <row r="1755" spans="5:89">
      <c r="E1755" s="728">
        <v>40301</v>
      </c>
      <c r="F1755" s="727">
        <v>4.5830000000000002</v>
      </c>
      <c r="H1755" s="728">
        <v>40301</v>
      </c>
      <c r="I1755" s="727">
        <v>5.1710000000000003</v>
      </c>
      <c r="K1755" s="728">
        <v>40303</v>
      </c>
      <c r="L1755" s="727">
        <v>5.8259999999999996</v>
      </c>
      <c r="CB1755" s="728"/>
      <c r="CE1755" s="728"/>
      <c r="CH1755" s="728"/>
      <c r="CK1755" s="728"/>
    </row>
    <row r="1756" spans="5:89">
      <c r="E1756" s="728">
        <v>40298</v>
      </c>
      <c r="F1756" s="727">
        <v>4.5830000000000002</v>
      </c>
      <c r="H1756" s="728">
        <v>40298</v>
      </c>
      <c r="I1756" s="727">
        <v>5.1740000000000004</v>
      </c>
      <c r="K1756" s="728">
        <v>40302</v>
      </c>
      <c r="L1756" s="727">
        <v>5.7069999999999999</v>
      </c>
      <c r="CB1756" s="728"/>
      <c r="CE1756" s="728"/>
      <c r="CH1756" s="728"/>
      <c r="CK1756" s="728"/>
    </row>
    <row r="1757" spans="5:89">
      <c r="E1757" s="728">
        <v>40297</v>
      </c>
      <c r="F1757" s="727">
        <v>4.6109999999999998</v>
      </c>
      <c r="H1757" s="728">
        <v>40297</v>
      </c>
      <c r="I1757" s="727">
        <v>5.1840000000000002</v>
      </c>
      <c r="K1757" s="728">
        <v>40301</v>
      </c>
      <c r="L1757" s="727">
        <v>5.62</v>
      </c>
      <c r="CB1757" s="728"/>
      <c r="CE1757" s="728"/>
      <c r="CH1757" s="728"/>
      <c r="CK1757" s="728"/>
    </row>
    <row r="1758" spans="5:89">
      <c r="E1758" s="728">
        <v>40296</v>
      </c>
      <c r="F1758" s="727">
        <v>4.6390000000000002</v>
      </c>
      <c r="H1758" s="728">
        <v>40296</v>
      </c>
      <c r="I1758" s="727">
        <v>5.2329999999999997</v>
      </c>
      <c r="K1758" s="728">
        <v>40298</v>
      </c>
      <c r="L1758" s="727">
        <v>5.62</v>
      </c>
      <c r="CB1758" s="728"/>
      <c r="CE1758" s="728"/>
      <c r="CH1758" s="728"/>
      <c r="CK1758" s="728"/>
    </row>
    <row r="1759" spans="5:89">
      <c r="E1759" s="728">
        <v>40295</v>
      </c>
      <c r="F1759" s="727">
        <v>4.5460000000000003</v>
      </c>
      <c r="H1759" s="728">
        <v>40295</v>
      </c>
      <c r="I1759" s="727">
        <v>5.18</v>
      </c>
      <c r="K1759" s="728">
        <v>40297</v>
      </c>
      <c r="L1759" s="727">
        <v>5.6479999999999997</v>
      </c>
      <c r="CB1759" s="728"/>
      <c r="CE1759" s="728"/>
      <c r="CH1759" s="728"/>
      <c r="CK1759" s="728"/>
    </row>
    <row r="1760" spans="5:89">
      <c r="E1760" s="728">
        <v>40294</v>
      </c>
      <c r="F1760" s="727">
        <v>4.4400000000000004</v>
      </c>
      <c r="H1760" s="728">
        <v>40294</v>
      </c>
      <c r="I1760" s="727">
        <v>5.0529999999999999</v>
      </c>
      <c r="K1760" s="728">
        <v>40296</v>
      </c>
      <c r="L1760" s="727">
        <v>5.6820000000000004</v>
      </c>
      <c r="CB1760" s="728"/>
      <c r="CE1760" s="728"/>
      <c r="CH1760" s="728"/>
      <c r="CK1760" s="728"/>
    </row>
    <row r="1761" spans="5:89">
      <c r="E1761" s="728">
        <v>40291</v>
      </c>
      <c r="F1761" s="727">
        <v>4.4509999999999996</v>
      </c>
      <c r="H1761" s="728">
        <v>40291</v>
      </c>
      <c r="I1761" s="727">
        <v>5.1059999999999999</v>
      </c>
      <c r="K1761" s="728">
        <v>40295</v>
      </c>
      <c r="L1761" s="727">
        <v>5.6520000000000001</v>
      </c>
      <c r="CB1761" s="728"/>
      <c r="CE1761" s="728"/>
      <c r="CH1761" s="728"/>
      <c r="CK1761" s="728"/>
    </row>
    <row r="1762" spans="5:89">
      <c r="E1762" s="728">
        <v>40290</v>
      </c>
      <c r="F1762" s="727">
        <v>4.4340000000000002</v>
      </c>
      <c r="H1762" s="728">
        <v>40290</v>
      </c>
      <c r="I1762" s="727">
        <v>5.0519999999999996</v>
      </c>
      <c r="K1762" s="728">
        <v>40294</v>
      </c>
      <c r="L1762" s="727">
        <v>5.5350000000000001</v>
      </c>
      <c r="CB1762" s="728"/>
      <c r="CE1762" s="728"/>
      <c r="CH1762" s="728"/>
      <c r="CK1762" s="728"/>
    </row>
    <row r="1763" spans="5:89">
      <c r="E1763" s="728">
        <v>40289</v>
      </c>
      <c r="F1763" s="727">
        <v>4.3940000000000001</v>
      </c>
      <c r="H1763" s="728">
        <v>40289</v>
      </c>
      <c r="I1763" s="727">
        <v>5.0209999999999999</v>
      </c>
      <c r="K1763" s="728">
        <v>40291</v>
      </c>
      <c r="L1763" s="727">
        <v>5.5600000000000005</v>
      </c>
      <c r="CB1763" s="728"/>
      <c r="CE1763" s="728"/>
      <c r="CH1763" s="728"/>
      <c r="CK1763" s="728"/>
    </row>
    <row r="1764" spans="5:89">
      <c r="E1764" s="728">
        <v>40288</v>
      </c>
      <c r="F1764" s="727">
        <v>4.4269999999999996</v>
      </c>
      <c r="H1764" s="728">
        <v>40288</v>
      </c>
      <c r="I1764" s="727">
        <v>5.0750000000000002</v>
      </c>
      <c r="K1764" s="728">
        <v>40290</v>
      </c>
      <c r="L1764" s="727">
        <v>5.5389999999999997</v>
      </c>
      <c r="CB1764" s="728"/>
      <c r="CE1764" s="728"/>
      <c r="CH1764" s="728"/>
      <c r="CK1764" s="728"/>
    </row>
    <row r="1765" spans="5:89">
      <c r="E1765" s="728">
        <v>40287</v>
      </c>
      <c r="F1765" s="727">
        <v>4.4480000000000004</v>
      </c>
      <c r="H1765" s="728">
        <v>40287</v>
      </c>
      <c r="I1765" s="727">
        <v>5.0469999999999997</v>
      </c>
      <c r="K1765" s="728">
        <v>40289</v>
      </c>
      <c r="L1765" s="727">
        <v>5.4859999999999998</v>
      </c>
      <c r="CB1765" s="728"/>
      <c r="CE1765" s="728"/>
      <c r="CH1765" s="728"/>
      <c r="CK1765" s="728"/>
    </row>
    <row r="1766" spans="5:89">
      <c r="E1766" s="728">
        <v>40284</v>
      </c>
      <c r="F1766" s="727">
        <v>4.4409999999999998</v>
      </c>
      <c r="H1766" s="728">
        <v>40284</v>
      </c>
      <c r="I1766" s="727">
        <v>5.0069999999999997</v>
      </c>
      <c r="K1766" s="728">
        <v>40288</v>
      </c>
      <c r="L1766" s="727">
        <v>5.5419999999999998</v>
      </c>
      <c r="CB1766" s="728"/>
      <c r="CE1766" s="728"/>
      <c r="CH1766" s="728"/>
      <c r="CK1766" s="728"/>
    </row>
    <row r="1767" spans="5:89">
      <c r="E1767" s="728">
        <v>40283</v>
      </c>
      <c r="F1767" s="727">
        <v>4.4240000000000004</v>
      </c>
      <c r="H1767" s="728">
        <v>40283</v>
      </c>
      <c r="I1767" s="727">
        <v>5.0039999999999996</v>
      </c>
      <c r="K1767" s="728">
        <v>40287</v>
      </c>
      <c r="L1767" s="727">
        <v>5.5549999999999997</v>
      </c>
      <c r="CB1767" s="728"/>
      <c r="CE1767" s="728"/>
      <c r="CH1767" s="728"/>
      <c r="CK1767" s="728"/>
    </row>
    <row r="1768" spans="5:89">
      <c r="E1768" s="728">
        <v>40282</v>
      </c>
      <c r="F1768" s="727">
        <v>4.4160000000000004</v>
      </c>
      <c r="H1768" s="728">
        <v>40282</v>
      </c>
      <c r="I1768" s="727">
        <v>5.0720000000000001</v>
      </c>
      <c r="K1768" s="728">
        <v>40284</v>
      </c>
      <c r="L1768" s="727">
        <v>5.53</v>
      </c>
      <c r="CB1768" s="728"/>
      <c r="CE1768" s="728"/>
      <c r="CH1768" s="728"/>
      <c r="CK1768" s="728"/>
    </row>
    <row r="1769" spans="5:89">
      <c r="E1769" s="728">
        <v>40281</v>
      </c>
      <c r="F1769" s="727">
        <v>4.4470000000000001</v>
      </c>
      <c r="H1769" s="728">
        <v>40281</v>
      </c>
      <c r="I1769" s="727">
        <v>5.0609999999999999</v>
      </c>
      <c r="K1769" s="728">
        <v>40283</v>
      </c>
      <c r="L1769" s="727">
        <v>5.5190000000000001</v>
      </c>
      <c r="CB1769" s="728"/>
      <c r="CE1769" s="728"/>
      <c r="CH1769" s="728"/>
      <c r="CK1769" s="728"/>
    </row>
    <row r="1770" spans="5:89">
      <c r="E1770" s="728">
        <v>40280</v>
      </c>
      <c r="F1770" s="727">
        <v>4.484</v>
      </c>
      <c r="H1770" s="728">
        <v>40280</v>
      </c>
      <c r="I1770" s="727">
        <v>5.1420000000000003</v>
      </c>
      <c r="K1770" s="728">
        <v>40282</v>
      </c>
      <c r="L1770" s="727">
        <v>5.5540000000000003</v>
      </c>
      <c r="CB1770" s="728"/>
      <c r="CE1770" s="728"/>
      <c r="CH1770" s="728"/>
      <c r="CK1770" s="728"/>
    </row>
    <row r="1771" spans="5:89">
      <c r="E1771" s="728">
        <v>40277</v>
      </c>
      <c r="F1771" s="727">
        <v>4.5330000000000004</v>
      </c>
      <c r="H1771" s="728">
        <v>40277</v>
      </c>
      <c r="I1771" s="727">
        <v>5.13</v>
      </c>
      <c r="K1771" s="728">
        <v>40281</v>
      </c>
      <c r="L1771" s="727">
        <v>5.5609999999999999</v>
      </c>
      <c r="CB1771" s="728"/>
      <c r="CE1771" s="728"/>
      <c r="CH1771" s="728"/>
      <c r="CK1771" s="728"/>
    </row>
    <row r="1772" spans="5:89">
      <c r="E1772" s="728">
        <v>40276</v>
      </c>
      <c r="F1772" s="727">
        <v>4.6239999999999997</v>
      </c>
      <c r="H1772" s="728">
        <v>40276</v>
      </c>
      <c r="I1772" s="727">
        <v>5.2430000000000003</v>
      </c>
      <c r="K1772" s="728">
        <v>40280</v>
      </c>
      <c r="L1772" s="727">
        <v>5.6029999999999998</v>
      </c>
      <c r="CB1772" s="728"/>
      <c r="CE1772" s="728"/>
      <c r="CH1772" s="728"/>
      <c r="CK1772" s="728"/>
    </row>
    <row r="1773" spans="5:89">
      <c r="E1773" s="728">
        <v>40275</v>
      </c>
      <c r="F1773" s="727">
        <v>4.5659999999999998</v>
      </c>
      <c r="H1773" s="728">
        <v>40275</v>
      </c>
      <c r="I1773" s="727">
        <v>5.157</v>
      </c>
      <c r="K1773" s="728">
        <v>40277</v>
      </c>
      <c r="L1773" s="727">
        <v>5.633</v>
      </c>
      <c r="CB1773" s="728"/>
      <c r="CE1773" s="728"/>
      <c r="CH1773" s="728"/>
      <c r="CK1773" s="728"/>
    </row>
    <row r="1774" spans="5:89">
      <c r="E1774" s="728">
        <v>40274</v>
      </c>
      <c r="F1774" s="727">
        <v>4.5449999999999999</v>
      </c>
      <c r="H1774" s="728">
        <v>40274</v>
      </c>
      <c r="I1774" s="727">
        <v>5.1310000000000002</v>
      </c>
      <c r="K1774" s="728">
        <v>40276</v>
      </c>
      <c r="L1774" s="727">
        <v>5.6589999999999998</v>
      </c>
      <c r="CB1774" s="728"/>
      <c r="CE1774" s="728"/>
      <c r="CH1774" s="728"/>
      <c r="CK1774" s="728"/>
    </row>
    <row r="1775" spans="5:89">
      <c r="E1775" s="728">
        <v>40273</v>
      </c>
      <c r="F1775" s="727">
        <v>4.5140000000000002</v>
      </c>
      <c r="H1775" s="728">
        <v>40273</v>
      </c>
      <c r="I1775" s="727">
        <v>5.0510000000000002</v>
      </c>
      <c r="K1775" s="728">
        <v>40275</v>
      </c>
      <c r="L1775" s="727">
        <v>5.6159999999999997</v>
      </c>
      <c r="CB1775" s="728"/>
      <c r="CE1775" s="728"/>
      <c r="CH1775" s="728"/>
      <c r="CK1775" s="728"/>
    </row>
    <row r="1776" spans="5:89">
      <c r="E1776" s="728">
        <v>40270</v>
      </c>
      <c r="F1776" s="727">
        <v>4.5140000000000002</v>
      </c>
      <c r="H1776" s="728">
        <v>40270</v>
      </c>
      <c r="I1776" s="727">
        <v>5.069</v>
      </c>
      <c r="K1776" s="728">
        <v>40274</v>
      </c>
      <c r="L1776" s="727">
        <v>5.58</v>
      </c>
      <c r="CB1776" s="728"/>
      <c r="CE1776" s="728"/>
      <c r="CH1776" s="728"/>
      <c r="CK1776" s="728"/>
    </row>
    <row r="1777" spans="5:89">
      <c r="E1777" s="728">
        <v>40269</v>
      </c>
      <c r="F1777" s="727">
        <v>4.5010000000000003</v>
      </c>
      <c r="H1777" s="728">
        <v>40269</v>
      </c>
      <c r="I1777" s="727">
        <v>5.12</v>
      </c>
      <c r="K1777" s="728">
        <v>40273</v>
      </c>
      <c r="L1777" s="727">
        <v>5.5190000000000001</v>
      </c>
      <c r="CB1777" s="728"/>
      <c r="CE1777" s="728"/>
      <c r="CH1777" s="728"/>
      <c r="CK1777" s="728"/>
    </row>
    <row r="1778" spans="5:89">
      <c r="E1778" s="728">
        <v>40268</v>
      </c>
      <c r="F1778" s="727">
        <v>4.569</v>
      </c>
      <c r="H1778" s="728">
        <v>40268</v>
      </c>
      <c r="I1778" s="727">
        <v>5.1459999999999999</v>
      </c>
      <c r="K1778" s="728">
        <v>40270</v>
      </c>
      <c r="L1778" s="727">
        <v>5.5229999999999997</v>
      </c>
      <c r="CB1778" s="728"/>
      <c r="CE1778" s="728"/>
      <c r="CH1778" s="728"/>
      <c r="CK1778" s="728"/>
    </row>
    <row r="1779" spans="5:89">
      <c r="E1779" s="728">
        <v>40267</v>
      </c>
      <c r="F1779" s="727">
        <v>4.6449999999999996</v>
      </c>
      <c r="H1779" s="728">
        <v>40267</v>
      </c>
      <c r="I1779" s="727">
        <v>5.173</v>
      </c>
      <c r="K1779" s="728">
        <v>40269</v>
      </c>
      <c r="L1779" s="727">
        <v>5.5270000000000001</v>
      </c>
      <c r="CB1779" s="728"/>
      <c r="CE1779" s="728"/>
      <c r="CH1779" s="728"/>
      <c r="CK1779" s="728"/>
    </row>
    <row r="1780" spans="5:89">
      <c r="E1780" s="728">
        <v>40266</v>
      </c>
      <c r="F1780" s="727">
        <v>4.6719999999999997</v>
      </c>
      <c r="H1780" s="728">
        <v>40266</v>
      </c>
      <c r="I1780" s="727">
        <v>5.2</v>
      </c>
      <c r="K1780" s="728">
        <v>40268</v>
      </c>
      <c r="L1780" s="727">
        <v>5.51</v>
      </c>
      <c r="CB1780" s="728"/>
      <c r="CE1780" s="728"/>
      <c r="CH1780" s="728"/>
      <c r="CK1780" s="728"/>
    </row>
    <row r="1781" spans="5:89">
      <c r="E1781" s="728">
        <v>40263</v>
      </c>
      <c r="F1781" s="727">
        <v>4.7009999999999996</v>
      </c>
      <c r="H1781" s="728">
        <v>40263</v>
      </c>
      <c r="I1781" s="727">
        <v>5.2130000000000001</v>
      </c>
      <c r="K1781" s="728">
        <v>40267</v>
      </c>
      <c r="L1781" s="727">
        <v>5.5170000000000003</v>
      </c>
      <c r="CB1781" s="728"/>
      <c r="CE1781" s="728"/>
      <c r="CH1781" s="728"/>
      <c r="CK1781" s="728"/>
    </row>
    <row r="1782" spans="5:89">
      <c r="E1782" s="728">
        <v>40262</v>
      </c>
      <c r="F1782" s="727">
        <v>4.7119999999999997</v>
      </c>
      <c r="H1782" s="728">
        <v>40262</v>
      </c>
      <c r="I1782" s="727">
        <v>5.2359999999999998</v>
      </c>
      <c r="K1782" s="728">
        <v>40266</v>
      </c>
      <c r="L1782" s="727">
        <v>5.5350000000000001</v>
      </c>
      <c r="CB1782" s="728"/>
      <c r="CE1782" s="728"/>
      <c r="CH1782" s="728"/>
      <c r="CK1782" s="728"/>
    </row>
    <row r="1783" spans="5:89">
      <c r="E1783" s="728">
        <v>40261</v>
      </c>
      <c r="F1783" s="727">
        <v>4.7229999999999999</v>
      </c>
      <c r="H1783" s="728">
        <v>40261</v>
      </c>
      <c r="I1783" s="727">
        <v>5.2249999999999996</v>
      </c>
      <c r="K1783" s="728">
        <v>40263</v>
      </c>
      <c r="L1783" s="727">
        <v>5.5389999999999997</v>
      </c>
      <c r="CB1783" s="728"/>
      <c r="CE1783" s="728"/>
      <c r="CH1783" s="728"/>
      <c r="CK1783" s="728"/>
    </row>
    <row r="1784" spans="5:89">
      <c r="E1784" s="728">
        <v>40260</v>
      </c>
      <c r="F1784" s="727">
        <v>4.7519999999999998</v>
      </c>
      <c r="H1784" s="728">
        <v>40260</v>
      </c>
      <c r="I1784" s="727">
        <v>5.2430000000000003</v>
      </c>
      <c r="K1784" s="728">
        <v>40262</v>
      </c>
      <c r="L1784" s="727">
        <v>5.5510000000000002</v>
      </c>
      <c r="CB1784" s="728"/>
      <c r="CE1784" s="728"/>
      <c r="CH1784" s="728"/>
      <c r="CK1784" s="728"/>
    </row>
    <row r="1785" spans="5:89">
      <c r="E1785" s="728">
        <v>40259</v>
      </c>
      <c r="F1785" s="727">
        <v>4.7699999999999996</v>
      </c>
      <c r="H1785" s="728">
        <v>40259</v>
      </c>
      <c r="I1785" s="727">
        <v>5.2949999999999999</v>
      </c>
      <c r="K1785" s="728">
        <v>40261</v>
      </c>
      <c r="L1785" s="727">
        <v>5.5369999999999999</v>
      </c>
      <c r="CB1785" s="728"/>
      <c r="CE1785" s="728"/>
      <c r="CH1785" s="728"/>
      <c r="CK1785" s="728"/>
    </row>
    <row r="1786" spans="5:89">
      <c r="E1786" s="728">
        <v>40256</v>
      </c>
      <c r="F1786" s="727">
        <v>4.7640000000000002</v>
      </c>
      <c r="H1786" s="728">
        <v>40256</v>
      </c>
      <c r="I1786" s="727">
        <v>5.2859999999999996</v>
      </c>
      <c r="K1786" s="728">
        <v>40260</v>
      </c>
      <c r="L1786" s="727">
        <v>5.5609999999999999</v>
      </c>
      <c r="CB1786" s="728"/>
      <c r="CE1786" s="728"/>
      <c r="CH1786" s="728"/>
      <c r="CK1786" s="728"/>
    </row>
    <row r="1787" spans="5:89">
      <c r="E1787" s="728">
        <v>40255</v>
      </c>
      <c r="F1787" s="727">
        <v>4.742</v>
      </c>
      <c r="H1787" s="728">
        <v>40255</v>
      </c>
      <c r="I1787" s="727">
        <v>5.27</v>
      </c>
      <c r="K1787" s="728">
        <v>40259</v>
      </c>
      <c r="L1787" s="727">
        <v>5.62</v>
      </c>
      <c r="CB1787" s="728"/>
      <c r="CE1787" s="728"/>
      <c r="CH1787" s="728"/>
      <c r="CK1787" s="728"/>
    </row>
    <row r="1788" spans="5:89">
      <c r="E1788" s="728">
        <v>40254</v>
      </c>
      <c r="F1788" s="727">
        <v>4.7050000000000001</v>
      </c>
      <c r="H1788" s="728">
        <v>40254</v>
      </c>
      <c r="I1788" s="727">
        <v>5.2240000000000002</v>
      </c>
      <c r="K1788" s="728">
        <v>40256</v>
      </c>
      <c r="L1788" s="727">
        <v>5.6230000000000002</v>
      </c>
      <c r="CB1788" s="728"/>
      <c r="CE1788" s="728"/>
      <c r="CH1788" s="728"/>
      <c r="CK1788" s="728"/>
    </row>
    <row r="1789" spans="5:89">
      <c r="E1789" s="728">
        <v>40253</v>
      </c>
      <c r="F1789" s="727">
        <v>4.7729999999999997</v>
      </c>
      <c r="H1789" s="728">
        <v>40253</v>
      </c>
      <c r="I1789" s="727">
        <v>5.2240000000000002</v>
      </c>
      <c r="K1789" s="728">
        <v>40255</v>
      </c>
      <c r="L1789" s="727">
        <v>5.62</v>
      </c>
      <c r="CB1789" s="728"/>
      <c r="CE1789" s="728"/>
      <c r="CH1789" s="728"/>
      <c r="CK1789" s="728"/>
    </row>
    <row r="1790" spans="5:89">
      <c r="E1790" s="728">
        <v>40252</v>
      </c>
      <c r="F1790" s="727">
        <v>4.7759999999999998</v>
      </c>
      <c r="H1790" s="728">
        <v>40252</v>
      </c>
      <c r="I1790" s="727">
        <v>5.2720000000000002</v>
      </c>
      <c r="K1790" s="728">
        <v>40254</v>
      </c>
      <c r="L1790" s="727">
        <v>5.58</v>
      </c>
      <c r="CB1790" s="728"/>
      <c r="CE1790" s="728"/>
      <c r="CH1790" s="728"/>
      <c r="CK1790" s="728"/>
    </row>
    <row r="1791" spans="5:89">
      <c r="E1791" s="728">
        <v>40249</v>
      </c>
      <c r="F1791" s="727">
        <v>4.8380000000000001</v>
      </c>
      <c r="H1791" s="728">
        <v>40249</v>
      </c>
      <c r="I1791" s="727">
        <v>5.3570000000000002</v>
      </c>
      <c r="K1791" s="728">
        <v>40253</v>
      </c>
      <c r="L1791" s="727">
        <v>5.6470000000000002</v>
      </c>
      <c r="CB1791" s="728"/>
      <c r="CE1791" s="728"/>
      <c r="CH1791" s="728"/>
      <c r="CK1791" s="728"/>
    </row>
    <row r="1792" spans="5:89">
      <c r="E1792" s="728">
        <v>40248</v>
      </c>
      <c r="F1792" s="727">
        <v>4.8730000000000002</v>
      </c>
      <c r="H1792" s="728">
        <v>40248</v>
      </c>
      <c r="I1792" s="727">
        <v>5.3920000000000003</v>
      </c>
      <c r="K1792" s="728">
        <v>40252</v>
      </c>
      <c r="L1792" s="727">
        <v>5.7140000000000004</v>
      </c>
      <c r="CB1792" s="728"/>
      <c r="CE1792" s="728"/>
      <c r="CH1792" s="728"/>
      <c r="CK1792" s="728"/>
    </row>
    <row r="1793" spans="5:89">
      <c r="E1793" s="728">
        <v>40247</v>
      </c>
      <c r="F1793" s="727">
        <v>4.8890000000000002</v>
      </c>
      <c r="H1793" s="728">
        <v>40247</v>
      </c>
      <c r="I1793" s="727">
        <v>5.3570000000000002</v>
      </c>
      <c r="K1793" s="728">
        <v>40249</v>
      </c>
      <c r="L1793" s="727">
        <v>5.8019999999999996</v>
      </c>
      <c r="CB1793" s="728"/>
      <c r="CE1793" s="728"/>
      <c r="CH1793" s="728"/>
      <c r="CK1793" s="728"/>
    </row>
    <row r="1794" spans="5:89">
      <c r="E1794" s="728">
        <v>40246</v>
      </c>
      <c r="F1794" s="727">
        <v>4.9610000000000003</v>
      </c>
      <c r="H1794" s="728">
        <v>40246</v>
      </c>
      <c r="I1794" s="727">
        <v>5.4039999999999999</v>
      </c>
      <c r="K1794" s="728">
        <v>40248</v>
      </c>
      <c r="L1794" s="727">
        <v>5.82</v>
      </c>
      <c r="CB1794" s="728"/>
      <c r="CE1794" s="728"/>
      <c r="CH1794" s="728"/>
      <c r="CK1794" s="728"/>
    </row>
    <row r="1795" spans="5:89">
      <c r="E1795" s="728">
        <v>40245</v>
      </c>
      <c r="F1795" s="727">
        <v>4.9770000000000003</v>
      </c>
      <c r="H1795" s="728">
        <v>40245</v>
      </c>
      <c r="I1795" s="727">
        <v>5.4279999999999999</v>
      </c>
      <c r="K1795" s="728">
        <v>40247</v>
      </c>
      <c r="L1795" s="727">
        <v>5.8419999999999996</v>
      </c>
      <c r="CB1795" s="728"/>
      <c r="CE1795" s="728"/>
      <c r="CH1795" s="728"/>
      <c r="CK1795" s="728"/>
    </row>
    <row r="1796" spans="5:89">
      <c r="E1796" s="728">
        <v>40242</v>
      </c>
      <c r="F1796" s="727">
        <v>4.9829999999999997</v>
      </c>
      <c r="H1796" s="728">
        <v>40242</v>
      </c>
      <c r="I1796" s="727">
        <v>5.468</v>
      </c>
      <c r="K1796" s="728">
        <v>40246</v>
      </c>
      <c r="L1796" s="727">
        <v>5.9420000000000002</v>
      </c>
      <c r="CB1796" s="728"/>
      <c r="CE1796" s="728"/>
      <c r="CH1796" s="728"/>
      <c r="CK1796" s="728"/>
    </row>
    <row r="1797" spans="5:89">
      <c r="E1797" s="728">
        <v>40241</v>
      </c>
      <c r="F1797" s="727">
        <v>4.9770000000000003</v>
      </c>
      <c r="H1797" s="728">
        <v>40241</v>
      </c>
      <c r="I1797" s="727">
        <v>5.4879999999999995</v>
      </c>
      <c r="K1797" s="728">
        <v>40245</v>
      </c>
      <c r="L1797" s="727">
        <v>5.98</v>
      </c>
      <c r="CB1797" s="728"/>
      <c r="CE1797" s="728"/>
      <c r="CH1797" s="728"/>
      <c r="CK1797" s="728"/>
    </row>
    <row r="1798" spans="5:89">
      <c r="E1798" s="728">
        <v>40240</v>
      </c>
      <c r="F1798" s="727">
        <v>4.9249999999999998</v>
      </c>
      <c r="H1798" s="728">
        <v>40240</v>
      </c>
      <c r="I1798" s="727">
        <v>5.508</v>
      </c>
      <c r="K1798" s="728">
        <v>40242</v>
      </c>
      <c r="L1798" s="727">
        <v>6.0270000000000001</v>
      </c>
      <c r="CB1798" s="728"/>
      <c r="CE1798" s="728"/>
      <c r="CH1798" s="728"/>
      <c r="CK1798" s="728"/>
    </row>
    <row r="1799" spans="5:89">
      <c r="E1799" s="728">
        <v>40239</v>
      </c>
      <c r="F1799" s="727">
        <v>4.8780000000000001</v>
      </c>
      <c r="H1799" s="728">
        <v>40239</v>
      </c>
      <c r="I1799" s="727">
        <v>5.4879999999999995</v>
      </c>
      <c r="K1799" s="728">
        <v>40241</v>
      </c>
      <c r="L1799" s="727">
        <v>6.0659999999999998</v>
      </c>
      <c r="CB1799" s="728"/>
      <c r="CE1799" s="728"/>
      <c r="CH1799" s="728"/>
      <c r="CK1799" s="728"/>
    </row>
    <row r="1800" spans="5:89">
      <c r="E1800" s="728">
        <v>40238</v>
      </c>
      <c r="F1800" s="727">
        <v>4.8959999999999999</v>
      </c>
      <c r="H1800" s="728">
        <v>40238</v>
      </c>
      <c r="I1800" s="727">
        <v>5.4879999999999995</v>
      </c>
      <c r="K1800" s="728">
        <v>40240</v>
      </c>
      <c r="L1800" s="727">
        <v>6.0620000000000003</v>
      </c>
      <c r="CB1800" s="728"/>
      <c r="CE1800" s="728"/>
      <c r="CH1800" s="728"/>
      <c r="CK1800" s="728"/>
    </row>
    <row r="1801" spans="5:89">
      <c r="E1801" s="728">
        <v>40235</v>
      </c>
      <c r="F1801" s="727">
        <v>4.9109999999999996</v>
      </c>
      <c r="H1801" s="728">
        <v>40235</v>
      </c>
      <c r="I1801" s="727">
        <v>5.5060000000000002</v>
      </c>
      <c r="K1801" s="728">
        <v>40239</v>
      </c>
      <c r="L1801" s="727">
        <v>6.0529999999999999</v>
      </c>
      <c r="CB1801" s="728"/>
      <c r="CE1801" s="728"/>
      <c r="CH1801" s="728"/>
      <c r="CK1801" s="728"/>
    </row>
    <row r="1802" spans="5:89">
      <c r="E1802" s="728">
        <v>40234</v>
      </c>
      <c r="F1802" s="727">
        <v>4.9260000000000002</v>
      </c>
      <c r="H1802" s="728">
        <v>40234</v>
      </c>
      <c r="I1802" s="727">
        <v>5.5280000000000005</v>
      </c>
      <c r="K1802" s="728">
        <v>40238</v>
      </c>
      <c r="L1802" s="727">
        <v>6.0289999999999999</v>
      </c>
      <c r="CB1802" s="728"/>
      <c r="CE1802" s="728"/>
      <c r="CH1802" s="728"/>
      <c r="CK1802" s="728"/>
    </row>
    <row r="1803" spans="5:89">
      <c r="E1803" s="728">
        <v>40233</v>
      </c>
      <c r="F1803" s="727">
        <v>4.915</v>
      </c>
      <c r="H1803" s="728">
        <v>40233</v>
      </c>
      <c r="I1803" s="727">
        <v>5.5369999999999999</v>
      </c>
      <c r="K1803" s="728">
        <v>40235</v>
      </c>
      <c r="L1803" s="727">
        <v>6.0549999999999997</v>
      </c>
      <c r="CB1803" s="728"/>
      <c r="CE1803" s="728"/>
      <c r="CH1803" s="728"/>
      <c r="CK1803" s="728"/>
    </row>
    <row r="1804" spans="5:89">
      <c r="E1804" s="728">
        <v>40232</v>
      </c>
      <c r="F1804" s="727">
        <v>4.9130000000000003</v>
      </c>
      <c r="H1804" s="728">
        <v>40232</v>
      </c>
      <c r="I1804" s="727">
        <v>5.5380000000000003</v>
      </c>
      <c r="K1804" s="728">
        <v>40234</v>
      </c>
      <c r="L1804" s="727">
        <v>6.0810000000000004</v>
      </c>
      <c r="CB1804" s="728"/>
      <c r="CE1804" s="728"/>
      <c r="CH1804" s="728"/>
      <c r="CK1804" s="728"/>
    </row>
    <row r="1805" spans="5:89">
      <c r="E1805" s="728">
        <v>40231</v>
      </c>
      <c r="F1805" s="727">
        <v>4.92</v>
      </c>
      <c r="H1805" s="728">
        <v>40231</v>
      </c>
      <c r="I1805" s="727">
        <v>5.548</v>
      </c>
      <c r="K1805" s="728">
        <v>40233</v>
      </c>
      <c r="L1805" s="727">
        <v>6.0750000000000002</v>
      </c>
      <c r="CB1805" s="728"/>
      <c r="CE1805" s="728"/>
      <c r="CH1805" s="728"/>
      <c r="CK1805" s="728"/>
    </row>
    <row r="1806" spans="5:89">
      <c r="E1806" s="728">
        <v>40228</v>
      </c>
      <c r="F1806" s="727">
        <v>4.9409999999999998</v>
      </c>
      <c r="H1806" s="728">
        <v>40228</v>
      </c>
      <c r="I1806" s="727">
        <v>5.5609999999999999</v>
      </c>
      <c r="K1806" s="728">
        <v>40232</v>
      </c>
      <c r="L1806" s="727">
        <v>6.1070000000000002</v>
      </c>
      <c r="CB1806" s="728"/>
      <c r="CE1806" s="728"/>
      <c r="CH1806" s="728"/>
      <c r="CK1806" s="728"/>
    </row>
    <row r="1807" spans="5:89">
      <c r="E1807" s="728">
        <v>40227</v>
      </c>
      <c r="F1807" s="727">
        <v>4.9190000000000005</v>
      </c>
      <c r="H1807" s="728">
        <v>40227</v>
      </c>
      <c r="I1807" s="727">
        <v>5.5579999999999998</v>
      </c>
      <c r="K1807" s="728">
        <v>40231</v>
      </c>
      <c r="L1807" s="727">
        <v>6.1139999999999999</v>
      </c>
      <c r="CB1807" s="728"/>
      <c r="CE1807" s="728"/>
      <c r="CH1807" s="728"/>
      <c r="CK1807" s="728"/>
    </row>
    <row r="1808" spans="5:89">
      <c r="E1808" s="728">
        <v>40226</v>
      </c>
      <c r="F1808" s="727">
        <v>4.907</v>
      </c>
      <c r="H1808" s="728">
        <v>40226</v>
      </c>
      <c r="I1808" s="727">
        <v>5.5469999999999997</v>
      </c>
      <c r="K1808" s="728">
        <v>40228</v>
      </c>
      <c r="L1808" s="727">
        <v>6.1269999999999998</v>
      </c>
      <c r="CB1808" s="728"/>
      <c r="CE1808" s="728"/>
      <c r="CH1808" s="728"/>
      <c r="CK1808" s="728"/>
    </row>
    <row r="1809" spans="5:89">
      <c r="E1809" s="728">
        <v>40225</v>
      </c>
      <c r="F1809" s="727">
        <v>4.9180000000000001</v>
      </c>
      <c r="H1809" s="728">
        <v>40225</v>
      </c>
      <c r="I1809" s="727">
        <v>5.5830000000000002</v>
      </c>
      <c r="K1809" s="728">
        <v>40227</v>
      </c>
      <c r="L1809" s="727">
        <v>6.141</v>
      </c>
      <c r="CB1809" s="728"/>
      <c r="CE1809" s="728"/>
      <c r="CH1809" s="728"/>
      <c r="CK1809" s="728"/>
    </row>
    <row r="1810" spans="5:89">
      <c r="E1810" s="728">
        <v>40224</v>
      </c>
      <c r="F1810" s="727">
        <v>4.9190000000000005</v>
      </c>
      <c r="H1810" s="728">
        <v>40224</v>
      </c>
      <c r="I1810" s="727">
        <v>5.5780000000000003</v>
      </c>
      <c r="K1810" s="728">
        <v>40226</v>
      </c>
      <c r="L1810" s="727">
        <v>6.1280000000000001</v>
      </c>
      <c r="CB1810" s="728"/>
      <c r="CE1810" s="728"/>
      <c r="CH1810" s="728"/>
      <c r="CK1810" s="728"/>
    </row>
    <row r="1811" spans="5:89">
      <c r="E1811" s="728">
        <v>40221</v>
      </c>
      <c r="F1811" s="727">
        <v>4.9399999999999995</v>
      </c>
      <c r="H1811" s="728">
        <v>40221</v>
      </c>
      <c r="I1811" s="727">
        <v>5.5880000000000001</v>
      </c>
      <c r="K1811" s="728">
        <v>40225</v>
      </c>
      <c r="L1811" s="727">
        <v>6.1379999999999999</v>
      </c>
      <c r="CB1811" s="728"/>
      <c r="CE1811" s="728"/>
      <c r="CH1811" s="728"/>
      <c r="CK1811" s="728"/>
    </row>
    <row r="1812" spans="5:89">
      <c r="E1812" s="728">
        <v>40220</v>
      </c>
      <c r="F1812" s="727">
        <v>4.9640000000000004</v>
      </c>
      <c r="H1812" s="728">
        <v>40220</v>
      </c>
      <c r="I1812" s="727">
        <v>5.5839999999999996</v>
      </c>
      <c r="K1812" s="728">
        <v>40224</v>
      </c>
      <c r="L1812" s="727">
        <v>6.1370000000000005</v>
      </c>
      <c r="CB1812" s="728"/>
      <c r="CE1812" s="728"/>
      <c r="CH1812" s="728"/>
      <c r="CK1812" s="728"/>
    </row>
    <row r="1813" spans="5:89">
      <c r="E1813" s="728">
        <v>40219</v>
      </c>
      <c r="F1813" s="727">
        <v>5.0030000000000001</v>
      </c>
      <c r="H1813" s="728">
        <v>40219</v>
      </c>
      <c r="I1813" s="727">
        <v>5.6029999999999998</v>
      </c>
      <c r="K1813" s="728">
        <v>40221</v>
      </c>
      <c r="L1813" s="727">
        <v>6.1470000000000002</v>
      </c>
      <c r="CB1813" s="728"/>
      <c r="CE1813" s="728"/>
      <c r="CH1813" s="728"/>
      <c r="CK1813" s="728"/>
    </row>
    <row r="1814" spans="5:89">
      <c r="E1814" s="728">
        <v>40218</v>
      </c>
      <c r="F1814" s="727">
        <v>5.0090000000000003</v>
      </c>
      <c r="H1814" s="728">
        <v>40218</v>
      </c>
      <c r="I1814" s="727">
        <v>5.6239999999999997</v>
      </c>
      <c r="K1814" s="728">
        <v>40220</v>
      </c>
      <c r="L1814" s="727">
        <v>6.1429999999999998</v>
      </c>
      <c r="CB1814" s="728"/>
      <c r="CE1814" s="728"/>
      <c r="CH1814" s="728"/>
      <c r="CK1814" s="728"/>
    </row>
    <row r="1815" spans="5:89">
      <c r="E1815" s="728">
        <v>40217</v>
      </c>
      <c r="F1815" s="727">
        <v>5.0179999999999998</v>
      </c>
      <c r="H1815" s="728">
        <v>40217</v>
      </c>
      <c r="I1815" s="727">
        <v>5.633</v>
      </c>
      <c r="K1815" s="728">
        <v>40219</v>
      </c>
      <c r="L1815" s="727">
        <v>6.15</v>
      </c>
      <c r="CB1815" s="728"/>
      <c r="CE1815" s="728"/>
      <c r="CH1815" s="728"/>
      <c r="CK1815" s="728"/>
    </row>
    <row r="1816" spans="5:89">
      <c r="E1816" s="728">
        <v>40214</v>
      </c>
      <c r="F1816" s="727">
        <v>5.0119999999999996</v>
      </c>
      <c r="H1816" s="728">
        <v>40214</v>
      </c>
      <c r="I1816" s="727">
        <v>5.6429999999999998</v>
      </c>
      <c r="K1816" s="728">
        <v>40218</v>
      </c>
      <c r="L1816" s="727">
        <v>6.1619999999999999</v>
      </c>
      <c r="CB1816" s="728"/>
      <c r="CE1816" s="728"/>
      <c r="CH1816" s="728"/>
      <c r="CK1816" s="728"/>
    </row>
    <row r="1817" spans="5:89">
      <c r="E1817" s="728">
        <v>40213</v>
      </c>
      <c r="F1817" s="727">
        <v>4.9879999999999995</v>
      </c>
      <c r="H1817" s="728">
        <v>40213</v>
      </c>
      <c r="I1817" s="727">
        <v>5.6260000000000003</v>
      </c>
      <c r="K1817" s="728">
        <v>40217</v>
      </c>
      <c r="L1817" s="727">
        <v>6.1669999999999998</v>
      </c>
      <c r="CB1817" s="728"/>
      <c r="CE1817" s="728"/>
      <c r="CH1817" s="728"/>
      <c r="CK1817" s="728"/>
    </row>
    <row r="1818" spans="5:89">
      <c r="E1818" s="728">
        <v>40212</v>
      </c>
      <c r="F1818" s="727">
        <v>4.9509999999999996</v>
      </c>
      <c r="H1818" s="728">
        <v>40212</v>
      </c>
      <c r="I1818" s="727">
        <v>5.593</v>
      </c>
      <c r="K1818" s="728">
        <v>40214</v>
      </c>
      <c r="L1818" s="727">
        <v>6.1669999999999998</v>
      </c>
      <c r="CB1818" s="728"/>
      <c r="CE1818" s="728"/>
      <c r="CH1818" s="728"/>
      <c r="CK1818" s="728"/>
    </row>
    <row r="1819" spans="5:89">
      <c r="E1819" s="728">
        <v>40211</v>
      </c>
      <c r="F1819" s="727">
        <v>4.9180000000000001</v>
      </c>
      <c r="H1819" s="728">
        <v>40211</v>
      </c>
      <c r="I1819" s="727">
        <v>5.5549999999999997</v>
      </c>
      <c r="K1819" s="728">
        <v>40213</v>
      </c>
      <c r="L1819" s="727">
        <v>6.149</v>
      </c>
      <c r="CB1819" s="728"/>
      <c r="CE1819" s="728"/>
      <c r="CH1819" s="728"/>
      <c r="CK1819" s="728"/>
    </row>
    <row r="1820" spans="5:89">
      <c r="E1820" s="728">
        <v>40210</v>
      </c>
      <c r="F1820" s="727">
        <v>4.9109999999999996</v>
      </c>
      <c r="H1820" s="728">
        <v>40210</v>
      </c>
      <c r="I1820" s="727">
        <v>5.5579999999999998</v>
      </c>
      <c r="K1820" s="728">
        <v>40212</v>
      </c>
      <c r="L1820" s="727">
        <v>6.1070000000000002</v>
      </c>
      <c r="CB1820" s="728"/>
      <c r="CE1820" s="728"/>
      <c r="CH1820" s="728"/>
      <c r="CK1820" s="728"/>
    </row>
    <row r="1821" spans="5:89">
      <c r="E1821" s="728">
        <v>40207</v>
      </c>
      <c r="F1821" s="727">
        <v>4.9859999999999998</v>
      </c>
      <c r="H1821" s="728">
        <v>40207</v>
      </c>
      <c r="I1821" s="727">
        <v>5.5979999999999999</v>
      </c>
      <c r="K1821" s="728">
        <v>40211</v>
      </c>
      <c r="L1821" s="727">
        <v>6.0739999999999998</v>
      </c>
      <c r="CB1821" s="728"/>
      <c r="CE1821" s="728"/>
      <c r="CH1821" s="728"/>
      <c r="CK1821" s="728"/>
    </row>
    <row r="1822" spans="5:89">
      <c r="E1822" s="728">
        <v>40206</v>
      </c>
      <c r="F1822" s="727">
        <v>5.008</v>
      </c>
      <c r="H1822" s="728">
        <v>40206</v>
      </c>
      <c r="I1822" s="727">
        <v>5.6520000000000001</v>
      </c>
      <c r="K1822" s="728">
        <v>40210</v>
      </c>
      <c r="L1822" s="727">
        <v>6.0750000000000002</v>
      </c>
      <c r="CB1822" s="728"/>
      <c r="CE1822" s="728"/>
      <c r="CH1822" s="728"/>
      <c r="CK1822" s="728"/>
    </row>
    <row r="1823" spans="5:89">
      <c r="E1823" s="728">
        <v>40205</v>
      </c>
      <c r="F1823" s="727">
        <v>4.9909999999999997</v>
      </c>
      <c r="H1823" s="728">
        <v>40205</v>
      </c>
      <c r="I1823" s="727">
        <v>5.6479999999999997</v>
      </c>
      <c r="K1823" s="728">
        <v>40207</v>
      </c>
      <c r="L1823" s="727">
        <v>6.109</v>
      </c>
      <c r="CB1823" s="728"/>
      <c r="CE1823" s="728"/>
      <c r="CH1823" s="728"/>
      <c r="CK1823" s="728"/>
    </row>
    <row r="1824" spans="5:89">
      <c r="E1824" s="728">
        <v>40204</v>
      </c>
      <c r="F1824" s="727">
        <v>5.0060000000000002</v>
      </c>
      <c r="H1824" s="728">
        <v>40204</v>
      </c>
      <c r="I1824" s="727">
        <v>5.6420000000000003</v>
      </c>
      <c r="K1824" s="728">
        <v>40206</v>
      </c>
      <c r="L1824" s="727">
        <v>6.1479999999999997</v>
      </c>
      <c r="CB1824" s="728"/>
      <c r="CE1824" s="728"/>
      <c r="CH1824" s="728"/>
      <c r="CK1824" s="728"/>
    </row>
    <row r="1825" spans="5:89">
      <c r="E1825" s="728">
        <v>40203</v>
      </c>
      <c r="F1825" s="727">
        <v>5.0250000000000004</v>
      </c>
      <c r="H1825" s="728">
        <v>40203</v>
      </c>
      <c r="I1825" s="727">
        <v>5.6550000000000002</v>
      </c>
      <c r="K1825" s="728">
        <v>40205</v>
      </c>
      <c r="L1825" s="727">
        <v>6.1370000000000005</v>
      </c>
      <c r="CB1825" s="728"/>
      <c r="CE1825" s="728"/>
      <c r="CH1825" s="728"/>
      <c r="CK1825" s="728"/>
    </row>
    <row r="1826" spans="5:89">
      <c r="E1826" s="728">
        <v>40200</v>
      </c>
      <c r="F1826" s="727">
        <v>5.0350000000000001</v>
      </c>
      <c r="H1826" s="728">
        <v>40200</v>
      </c>
      <c r="I1826" s="727">
        <v>5.6550000000000002</v>
      </c>
      <c r="K1826" s="728">
        <v>40204</v>
      </c>
      <c r="L1826" s="727">
        <v>6.1289999999999996</v>
      </c>
      <c r="CB1826" s="728"/>
      <c r="CE1826" s="728"/>
      <c r="CH1826" s="728"/>
      <c r="CK1826" s="728"/>
    </row>
    <row r="1827" spans="5:89">
      <c r="E1827" s="728">
        <v>40199</v>
      </c>
      <c r="F1827" s="727">
        <v>5.0339999999999998</v>
      </c>
      <c r="H1827" s="728">
        <v>40199</v>
      </c>
      <c r="I1827" s="727">
        <v>5.6310000000000002</v>
      </c>
      <c r="K1827" s="728">
        <v>40203</v>
      </c>
      <c r="L1827" s="727">
        <v>6.1310000000000002</v>
      </c>
      <c r="CB1827" s="728"/>
      <c r="CE1827" s="728"/>
      <c r="CH1827" s="728"/>
      <c r="CK1827" s="728"/>
    </row>
    <row r="1828" spans="5:89">
      <c r="E1828" s="728">
        <v>40198</v>
      </c>
      <c r="F1828" s="727">
        <v>5.0730000000000004</v>
      </c>
      <c r="H1828" s="728">
        <v>40198</v>
      </c>
      <c r="I1828" s="727">
        <v>5.6129999999999995</v>
      </c>
      <c r="K1828" s="728">
        <v>40200</v>
      </c>
      <c r="L1828" s="727">
        <v>6.1280000000000001</v>
      </c>
      <c r="CB1828" s="728"/>
      <c r="CE1828" s="728"/>
      <c r="CH1828" s="728"/>
      <c r="CK1828" s="728"/>
    </row>
    <row r="1829" spans="5:89">
      <c r="E1829" s="728">
        <v>40197</v>
      </c>
      <c r="F1829" s="727">
        <v>5.0060000000000002</v>
      </c>
      <c r="H1829" s="728">
        <v>40197</v>
      </c>
      <c r="I1829" s="727">
        <v>5.6120000000000001</v>
      </c>
      <c r="K1829" s="728">
        <v>40199</v>
      </c>
      <c r="L1829" s="727">
        <v>6.1040000000000001</v>
      </c>
      <c r="CB1829" s="728"/>
      <c r="CE1829" s="728"/>
      <c r="CH1829" s="728"/>
      <c r="CK1829" s="728"/>
    </row>
    <row r="1830" spans="5:89">
      <c r="E1830" s="728">
        <v>40196</v>
      </c>
      <c r="F1830" s="727">
        <v>5</v>
      </c>
      <c r="H1830" s="728">
        <v>40196</v>
      </c>
      <c r="I1830" s="727">
        <v>5.6129999999999995</v>
      </c>
      <c r="K1830" s="728">
        <v>40198</v>
      </c>
      <c r="L1830" s="727">
        <v>6.1109999999999998</v>
      </c>
      <c r="CB1830" s="728"/>
      <c r="CE1830" s="728"/>
      <c r="CH1830" s="728"/>
      <c r="CK1830" s="728"/>
    </row>
    <row r="1831" spans="5:89">
      <c r="E1831" s="728">
        <v>40193</v>
      </c>
      <c r="F1831" s="727">
        <v>5.0529999999999999</v>
      </c>
      <c r="H1831" s="728">
        <v>40193</v>
      </c>
      <c r="I1831" s="727">
        <v>5.6719999999999997</v>
      </c>
      <c r="K1831" s="728">
        <v>40197</v>
      </c>
      <c r="L1831" s="727">
        <v>6.1210000000000004</v>
      </c>
      <c r="CB1831" s="728"/>
      <c r="CE1831" s="728"/>
      <c r="CH1831" s="728"/>
      <c r="CK1831" s="728"/>
    </row>
    <row r="1832" spans="5:89">
      <c r="E1832" s="728">
        <v>40192</v>
      </c>
      <c r="F1832" s="727">
        <v>5.0579999999999998</v>
      </c>
      <c r="H1832" s="728">
        <v>40192</v>
      </c>
      <c r="I1832" s="727">
        <v>5.7309999999999999</v>
      </c>
      <c r="K1832" s="728">
        <v>40196</v>
      </c>
      <c r="L1832" s="727">
        <v>6.1180000000000003</v>
      </c>
      <c r="CB1832" s="728"/>
      <c r="CE1832" s="728"/>
      <c r="CH1832" s="728"/>
      <c r="CK1832" s="728"/>
    </row>
    <row r="1833" spans="5:89">
      <c r="E1833" s="728">
        <v>40191</v>
      </c>
      <c r="F1833" s="727">
        <v>5.0629999999999997</v>
      </c>
      <c r="H1833" s="728">
        <v>40191</v>
      </c>
      <c r="I1833" s="727">
        <v>5.7</v>
      </c>
      <c r="K1833" s="728">
        <v>40193</v>
      </c>
      <c r="L1833" s="727">
        <v>6.1429999999999998</v>
      </c>
      <c r="CB1833" s="728"/>
      <c r="CE1833" s="728"/>
      <c r="CH1833" s="728"/>
      <c r="CK1833" s="728"/>
    </row>
    <row r="1834" spans="5:89">
      <c r="E1834" s="728">
        <v>40190</v>
      </c>
      <c r="F1834" s="727">
        <v>5.1189999999999998</v>
      </c>
      <c r="H1834" s="728">
        <v>40190</v>
      </c>
      <c r="I1834" s="727">
        <v>5.7309999999999999</v>
      </c>
      <c r="K1834" s="728">
        <v>40192</v>
      </c>
      <c r="L1834" s="727">
        <v>6.1689999999999996</v>
      </c>
      <c r="CB1834" s="728"/>
      <c r="CE1834" s="728"/>
      <c r="CH1834" s="728"/>
      <c r="CK1834" s="728"/>
    </row>
    <row r="1835" spans="5:89">
      <c r="E1835" s="728">
        <v>40189</v>
      </c>
      <c r="F1835" s="727">
        <v>5.1139999999999999</v>
      </c>
      <c r="H1835" s="728">
        <v>40189</v>
      </c>
      <c r="I1835" s="727">
        <v>5.7519999999999998</v>
      </c>
      <c r="K1835" s="728">
        <v>40191</v>
      </c>
      <c r="L1835" s="727">
        <v>6.1189999999999998</v>
      </c>
      <c r="CB1835" s="728"/>
      <c r="CE1835" s="728"/>
      <c r="CH1835" s="728"/>
      <c r="CK1835" s="728"/>
    </row>
    <row r="1836" spans="5:89">
      <c r="E1836" s="728">
        <v>40186</v>
      </c>
      <c r="F1836" s="727">
        <v>5.1820000000000004</v>
      </c>
      <c r="H1836" s="728">
        <v>40186</v>
      </c>
      <c r="I1836" s="727">
        <v>5.7960000000000003</v>
      </c>
      <c r="K1836" s="728">
        <v>40190</v>
      </c>
      <c r="L1836" s="727">
        <v>6.1050000000000004</v>
      </c>
      <c r="CB1836" s="728"/>
      <c r="CE1836" s="728"/>
      <c r="CH1836" s="728"/>
      <c r="CK1836" s="728"/>
    </row>
    <row r="1837" spans="5:89">
      <c r="E1837" s="728">
        <v>40185</v>
      </c>
      <c r="F1837" s="727">
        <v>5.1980000000000004</v>
      </c>
      <c r="H1837" s="728">
        <v>40185</v>
      </c>
      <c r="I1837" s="727">
        <v>5.8380000000000001</v>
      </c>
      <c r="K1837" s="728">
        <v>40189</v>
      </c>
      <c r="L1837" s="727">
        <v>6.1219999999999999</v>
      </c>
      <c r="CB1837" s="728"/>
      <c r="CE1837" s="728"/>
      <c r="CH1837" s="728"/>
      <c r="CK1837" s="728"/>
    </row>
    <row r="1838" spans="5:89">
      <c r="E1838" s="728">
        <v>40184</v>
      </c>
      <c r="F1838" s="727">
        <v>5.181</v>
      </c>
      <c r="H1838" s="728">
        <v>40184</v>
      </c>
      <c r="I1838" s="727">
        <v>5.8840000000000003</v>
      </c>
      <c r="K1838" s="728">
        <v>40186</v>
      </c>
      <c r="L1838" s="727">
        <v>6.19</v>
      </c>
      <c r="CB1838" s="728"/>
      <c r="CE1838" s="728"/>
      <c r="CH1838" s="728"/>
      <c r="CK1838" s="728"/>
    </row>
    <row r="1839" spans="5:89">
      <c r="E1839" s="728">
        <v>40183</v>
      </c>
      <c r="F1839" s="727">
        <v>5.18</v>
      </c>
      <c r="H1839" s="728">
        <v>40183</v>
      </c>
      <c r="I1839" s="727">
        <v>5.9550000000000001</v>
      </c>
      <c r="K1839" s="728">
        <v>40185</v>
      </c>
      <c r="L1839" s="727">
        <v>6.2050000000000001</v>
      </c>
      <c r="CB1839" s="728"/>
      <c r="CE1839" s="728"/>
      <c r="CH1839" s="728"/>
      <c r="CK1839" s="728"/>
    </row>
    <row r="1840" spans="5:89">
      <c r="E1840" s="728">
        <v>40182</v>
      </c>
      <c r="F1840" s="727">
        <v>5.218</v>
      </c>
      <c r="H1840" s="728">
        <v>40182</v>
      </c>
      <c r="I1840" s="727">
        <v>5.9649999999999999</v>
      </c>
      <c r="K1840" s="728">
        <v>40184</v>
      </c>
      <c r="L1840" s="727">
        <v>6.2190000000000003</v>
      </c>
      <c r="CB1840" s="728"/>
      <c r="CE1840" s="728"/>
      <c r="CH1840" s="728"/>
      <c r="CK1840" s="728"/>
    </row>
    <row r="1841" spans="5:89">
      <c r="E1841" s="728">
        <v>40179</v>
      </c>
      <c r="F1841" s="727">
        <v>5.1920000000000002</v>
      </c>
      <c r="H1841" s="728">
        <v>40179</v>
      </c>
      <c r="I1841" s="727">
        <v>5.931</v>
      </c>
      <c r="K1841" s="728">
        <v>40183</v>
      </c>
      <c r="L1841" s="727">
        <v>6.27</v>
      </c>
      <c r="CB1841" s="728"/>
      <c r="CE1841" s="728"/>
      <c r="CH1841" s="728"/>
      <c r="CK1841" s="728"/>
    </row>
    <row r="1842" spans="5:89">
      <c r="E1842" s="728">
        <v>40178</v>
      </c>
      <c r="F1842" s="727">
        <v>5.2190000000000003</v>
      </c>
      <c r="H1842" s="728">
        <v>40178</v>
      </c>
      <c r="I1842" s="727">
        <v>5.9550000000000001</v>
      </c>
      <c r="K1842" s="728">
        <v>40182</v>
      </c>
      <c r="L1842" s="727">
        <v>6.282</v>
      </c>
      <c r="CB1842" s="728"/>
      <c r="CE1842" s="728"/>
      <c r="CH1842" s="728"/>
      <c r="CK1842" s="728"/>
    </row>
    <row r="1843" spans="5:89">
      <c r="E1843" s="728">
        <v>40177</v>
      </c>
      <c r="F1843" s="727">
        <v>5.1879999999999997</v>
      </c>
      <c r="H1843" s="728">
        <v>40177</v>
      </c>
      <c r="I1843" s="727">
        <v>5.9290000000000003</v>
      </c>
      <c r="K1843" s="728">
        <v>40179</v>
      </c>
      <c r="L1843" s="727">
        <v>6.2869999999999999</v>
      </c>
      <c r="CB1843" s="728"/>
      <c r="CE1843" s="728"/>
      <c r="CH1843" s="728"/>
      <c r="CK1843" s="728"/>
    </row>
    <row r="1844" spans="5:89">
      <c r="E1844" s="728">
        <v>40176</v>
      </c>
      <c r="F1844" s="727">
        <v>5.1790000000000003</v>
      </c>
      <c r="H1844" s="728">
        <v>40176</v>
      </c>
      <c r="I1844" s="727">
        <v>5.931</v>
      </c>
      <c r="K1844" s="728">
        <v>40178</v>
      </c>
      <c r="L1844" s="727">
        <v>6.2590000000000003</v>
      </c>
      <c r="CB1844" s="728"/>
      <c r="CE1844" s="728"/>
      <c r="CH1844" s="728"/>
      <c r="CK1844" s="728"/>
    </row>
    <row r="1845" spans="5:89">
      <c r="E1845" s="728">
        <v>40175</v>
      </c>
      <c r="F1845" s="727">
        <v>5.1660000000000004</v>
      </c>
      <c r="H1845" s="728">
        <v>40175</v>
      </c>
      <c r="I1845" s="727">
        <v>5.9130000000000003</v>
      </c>
      <c r="K1845" s="728">
        <v>40177</v>
      </c>
      <c r="L1845" s="727">
        <v>6.2670000000000003</v>
      </c>
      <c r="CB1845" s="728"/>
      <c r="CE1845" s="728"/>
      <c r="CH1845" s="728"/>
      <c r="CK1845" s="728"/>
    </row>
    <row r="1846" spans="5:89">
      <c r="E1846" s="728">
        <v>40172</v>
      </c>
      <c r="F1846" s="727">
        <v>5.1559999999999997</v>
      </c>
      <c r="H1846" s="728">
        <v>40172</v>
      </c>
      <c r="I1846" s="727">
        <v>5.9050000000000002</v>
      </c>
      <c r="K1846" s="728">
        <v>40176</v>
      </c>
      <c r="L1846" s="727">
        <v>6.2679999999999998</v>
      </c>
      <c r="CB1846" s="728"/>
      <c r="CE1846" s="728"/>
      <c r="CH1846" s="728"/>
      <c r="CK1846" s="728"/>
    </row>
    <row r="1847" spans="5:89">
      <c r="E1847" s="728">
        <v>40171</v>
      </c>
      <c r="F1847" s="727">
        <v>5.1790000000000003</v>
      </c>
      <c r="H1847" s="728">
        <v>40171</v>
      </c>
      <c r="I1847" s="727">
        <v>5.9329999999999998</v>
      </c>
      <c r="K1847" s="728">
        <v>40175</v>
      </c>
      <c r="L1847" s="727">
        <v>6.2590000000000003</v>
      </c>
      <c r="CB1847" s="728"/>
      <c r="CE1847" s="728"/>
      <c r="CH1847" s="728"/>
      <c r="CK1847" s="728"/>
    </row>
    <row r="1848" spans="5:89">
      <c r="E1848" s="728">
        <v>40170</v>
      </c>
      <c r="F1848" s="727">
        <v>5.1879999999999997</v>
      </c>
      <c r="H1848" s="728">
        <v>40168</v>
      </c>
      <c r="I1848" s="727">
        <v>5.9169999999999998</v>
      </c>
      <c r="K1848" s="728">
        <v>40172</v>
      </c>
      <c r="L1848" s="727">
        <v>6.2690000000000001</v>
      </c>
      <c r="CB1848" s="728"/>
      <c r="CE1848" s="728"/>
      <c r="CH1848" s="728"/>
      <c r="CK1848" s="728"/>
    </row>
    <row r="1849" spans="5:89">
      <c r="E1849" s="728">
        <v>40169</v>
      </c>
      <c r="F1849" s="727">
        <v>5.1890000000000001</v>
      </c>
      <c r="H1849" s="728">
        <v>40165</v>
      </c>
      <c r="I1849" s="727">
        <v>5.9169999999999998</v>
      </c>
      <c r="K1849" s="728">
        <v>40171</v>
      </c>
      <c r="L1849" s="727">
        <v>6.2720000000000002</v>
      </c>
      <c r="CB1849" s="728"/>
      <c r="CE1849" s="728"/>
      <c r="CH1849" s="728"/>
      <c r="CK1849" s="728"/>
    </row>
    <row r="1850" spans="5:89">
      <c r="E1850" s="728">
        <v>40168</v>
      </c>
      <c r="F1850" s="727">
        <v>5.1559999999999997</v>
      </c>
      <c r="H1850" s="728">
        <v>40164</v>
      </c>
      <c r="I1850" s="727">
        <v>5.8979999999999997</v>
      </c>
      <c r="K1850" s="728">
        <v>40170</v>
      </c>
      <c r="L1850" s="727">
        <v>6.2720000000000002</v>
      </c>
      <c r="CB1850" s="728"/>
      <c r="CE1850" s="728"/>
      <c r="CH1850" s="728"/>
      <c r="CK1850" s="728"/>
    </row>
    <row r="1851" spans="5:89">
      <c r="E1851" s="728">
        <v>40165</v>
      </c>
      <c r="F1851" s="727">
        <v>5.1859999999999999</v>
      </c>
      <c r="H1851" s="728">
        <v>40163</v>
      </c>
      <c r="I1851" s="727">
        <v>5.8979999999999997</v>
      </c>
      <c r="K1851" s="728">
        <v>40169</v>
      </c>
      <c r="L1851" s="727">
        <v>6.2770000000000001</v>
      </c>
      <c r="CB1851" s="728"/>
      <c r="CE1851" s="728"/>
      <c r="CH1851" s="728"/>
      <c r="CK1851" s="728"/>
    </row>
    <row r="1852" spans="5:89">
      <c r="E1852" s="728">
        <v>40164</v>
      </c>
      <c r="F1852" s="727">
        <v>5.1420000000000003</v>
      </c>
      <c r="H1852" s="728">
        <v>40158</v>
      </c>
      <c r="I1852" s="727">
        <v>5.8360000000000003</v>
      </c>
      <c r="K1852" s="728">
        <v>40168</v>
      </c>
      <c r="L1852" s="727">
        <v>6.274</v>
      </c>
      <c r="CB1852" s="728"/>
      <c r="CE1852" s="728"/>
      <c r="CH1852" s="728"/>
      <c r="CK1852" s="728"/>
    </row>
    <row r="1853" spans="5:89">
      <c r="E1853" s="728">
        <v>40163</v>
      </c>
      <c r="F1853" s="727">
        <v>5.1669999999999998</v>
      </c>
      <c r="H1853" s="728">
        <v>40157</v>
      </c>
      <c r="I1853" s="727">
        <v>5.8360000000000003</v>
      </c>
      <c r="K1853" s="728">
        <v>40165</v>
      </c>
      <c r="L1853" s="727">
        <v>6.27</v>
      </c>
      <c r="CB1853" s="728"/>
      <c r="CE1853" s="728"/>
      <c r="CH1853" s="728"/>
      <c r="CK1853" s="728"/>
    </row>
    <row r="1854" spans="5:89">
      <c r="E1854" s="728">
        <v>40162</v>
      </c>
      <c r="F1854" s="727">
        <v>5.165</v>
      </c>
      <c r="H1854" s="728">
        <v>40156</v>
      </c>
      <c r="I1854" s="727">
        <v>5.8140000000000001</v>
      </c>
      <c r="K1854" s="728">
        <v>40164</v>
      </c>
      <c r="L1854" s="727">
        <v>6.2720000000000002</v>
      </c>
      <c r="CB1854" s="728"/>
      <c r="CE1854" s="728"/>
      <c r="CH1854" s="728"/>
      <c r="CK1854" s="728"/>
    </row>
    <row r="1855" spans="5:89">
      <c r="E1855" s="728">
        <v>40161</v>
      </c>
      <c r="F1855" s="727">
        <v>5.1370000000000005</v>
      </c>
      <c r="H1855" s="728">
        <v>40155</v>
      </c>
      <c r="I1855" s="727">
        <v>5.8140000000000001</v>
      </c>
      <c r="K1855" s="728">
        <v>40163</v>
      </c>
      <c r="L1855" s="727">
        <v>6.26</v>
      </c>
      <c r="CB1855" s="728"/>
      <c r="CE1855" s="728"/>
      <c r="CH1855" s="728"/>
      <c r="CK1855" s="728"/>
    </row>
    <row r="1856" spans="5:89">
      <c r="E1856" s="728">
        <v>40158</v>
      </c>
      <c r="F1856" s="727">
        <v>5.1319999999999997</v>
      </c>
      <c r="H1856" s="728">
        <v>40154</v>
      </c>
      <c r="I1856" s="727">
        <v>5.665</v>
      </c>
      <c r="K1856" s="728">
        <v>40162</v>
      </c>
      <c r="L1856" s="727">
        <v>6.2439999999999998</v>
      </c>
      <c r="CB1856" s="728"/>
      <c r="CE1856" s="728"/>
      <c r="CH1856" s="728"/>
      <c r="CK1856" s="728"/>
    </row>
    <row r="1857" spans="5:89">
      <c r="E1857" s="728">
        <v>40157</v>
      </c>
      <c r="F1857" s="727">
        <v>5.1260000000000003</v>
      </c>
      <c r="H1857" s="728">
        <v>40151</v>
      </c>
      <c r="I1857" s="727">
        <v>5.665</v>
      </c>
      <c r="K1857" s="728">
        <v>40161</v>
      </c>
      <c r="L1857" s="727">
        <v>6.2240000000000002</v>
      </c>
      <c r="CB1857" s="728"/>
      <c r="CE1857" s="728"/>
      <c r="CH1857" s="728"/>
      <c r="CK1857" s="728"/>
    </row>
    <row r="1858" spans="5:89">
      <c r="E1858" s="728">
        <v>40156</v>
      </c>
      <c r="F1858" s="727">
        <v>5.1269999999999998</v>
      </c>
      <c r="H1858" s="728">
        <v>40150</v>
      </c>
      <c r="I1858" s="727">
        <v>5.66</v>
      </c>
      <c r="K1858" s="728">
        <v>40158</v>
      </c>
      <c r="L1858" s="727">
        <v>6.2389999999999999</v>
      </c>
      <c r="CB1858" s="728"/>
      <c r="CE1858" s="728"/>
      <c r="CH1858" s="728"/>
      <c r="CK1858" s="728"/>
    </row>
    <row r="1859" spans="5:89">
      <c r="E1859" s="728">
        <v>40155</v>
      </c>
      <c r="F1859" s="727">
        <v>5.157</v>
      </c>
      <c r="H1859" s="728">
        <v>40149</v>
      </c>
      <c r="I1859" s="727">
        <v>5.6719999999999997</v>
      </c>
      <c r="K1859" s="728">
        <v>40157</v>
      </c>
      <c r="L1859" s="727">
        <v>6.234</v>
      </c>
      <c r="CB1859" s="728"/>
      <c r="CE1859" s="728"/>
      <c r="CH1859" s="728"/>
      <c r="CK1859" s="728"/>
    </row>
    <row r="1860" spans="5:89">
      <c r="E1860" s="728">
        <v>40154</v>
      </c>
      <c r="F1860" s="727">
        <v>5.1550000000000002</v>
      </c>
      <c r="H1860" s="728">
        <v>40148</v>
      </c>
      <c r="I1860" s="727">
        <v>5.6879999999999997</v>
      </c>
      <c r="K1860" s="728">
        <v>40156</v>
      </c>
      <c r="L1860" s="727">
        <v>6.25</v>
      </c>
      <c r="CB1860" s="728"/>
      <c r="CE1860" s="728"/>
      <c r="CH1860" s="728"/>
      <c r="CK1860" s="728"/>
    </row>
    <row r="1861" spans="5:89">
      <c r="E1861" s="728">
        <v>40151</v>
      </c>
      <c r="F1861" s="727">
        <v>5.14</v>
      </c>
      <c r="H1861" s="728">
        <v>40147</v>
      </c>
      <c r="I1861" s="727">
        <v>5.6909999999999998</v>
      </c>
      <c r="K1861" s="728">
        <v>40155</v>
      </c>
      <c r="L1861" s="727">
        <v>6.2169999999999996</v>
      </c>
      <c r="CB1861" s="728"/>
      <c r="CE1861" s="728"/>
      <c r="CH1861" s="728"/>
      <c r="CK1861" s="728"/>
    </row>
    <row r="1862" spans="5:89">
      <c r="E1862" s="728">
        <v>40150</v>
      </c>
      <c r="F1862" s="727">
        <v>5.15</v>
      </c>
      <c r="H1862" s="728">
        <v>40144</v>
      </c>
      <c r="I1862" s="727">
        <v>5.7030000000000003</v>
      </c>
      <c r="K1862" s="728">
        <v>40154</v>
      </c>
      <c r="L1862" s="727">
        <v>6.1950000000000003</v>
      </c>
      <c r="CB1862" s="728"/>
      <c r="CE1862" s="728"/>
      <c r="CH1862" s="728"/>
      <c r="CK1862" s="728"/>
    </row>
    <row r="1863" spans="5:89">
      <c r="E1863" s="728">
        <v>40149</v>
      </c>
      <c r="F1863" s="727">
        <v>5.1370000000000005</v>
      </c>
      <c r="H1863" s="728">
        <v>40143</v>
      </c>
      <c r="I1863" s="727">
        <v>5.6840000000000002</v>
      </c>
      <c r="K1863" s="728">
        <v>40151</v>
      </c>
      <c r="L1863" s="727">
        <v>6.1879999999999997</v>
      </c>
      <c r="CB1863" s="728"/>
      <c r="CE1863" s="728"/>
      <c r="CH1863" s="728"/>
      <c r="CK1863" s="728"/>
    </row>
    <row r="1864" spans="5:89">
      <c r="E1864" s="728">
        <v>40148</v>
      </c>
      <c r="F1864" s="727">
        <v>5.1130000000000004</v>
      </c>
      <c r="H1864" s="728">
        <v>40142</v>
      </c>
      <c r="I1864" s="727">
        <v>5.657</v>
      </c>
      <c r="K1864" s="728">
        <v>40150</v>
      </c>
      <c r="L1864" s="727">
        <v>6.1740000000000004</v>
      </c>
      <c r="CB1864" s="728"/>
      <c r="CE1864" s="728"/>
      <c r="CH1864" s="728"/>
      <c r="CK1864" s="728"/>
    </row>
    <row r="1865" spans="5:89">
      <c r="E1865" s="728">
        <v>40147</v>
      </c>
      <c r="F1865" s="727">
        <v>5.1440000000000001</v>
      </c>
      <c r="H1865" s="728">
        <v>40141</v>
      </c>
      <c r="I1865" s="727">
        <v>5.6719999999999997</v>
      </c>
      <c r="K1865" s="728">
        <v>40149</v>
      </c>
      <c r="L1865" s="727">
        <v>6.1740000000000004</v>
      </c>
      <c r="CB1865" s="728"/>
      <c r="CE1865" s="728"/>
      <c r="CH1865" s="728"/>
      <c r="CK1865" s="728"/>
    </row>
    <row r="1866" spans="5:89">
      <c r="E1866" s="728">
        <v>40144</v>
      </c>
      <c r="F1866" s="727">
        <v>5.125</v>
      </c>
      <c r="H1866" s="728">
        <v>40140</v>
      </c>
      <c r="I1866" s="727">
        <v>5.6749999999999998</v>
      </c>
      <c r="K1866" s="728">
        <v>40148</v>
      </c>
      <c r="L1866" s="727">
        <v>6.1859999999999999</v>
      </c>
      <c r="CB1866" s="728"/>
      <c r="CE1866" s="728"/>
      <c r="CH1866" s="728"/>
      <c r="CK1866" s="728"/>
    </row>
    <row r="1867" spans="5:89">
      <c r="E1867" s="728">
        <v>40143</v>
      </c>
      <c r="F1867" s="727">
        <v>5.1379999999999999</v>
      </c>
      <c r="H1867" s="728">
        <v>40137</v>
      </c>
      <c r="I1867" s="727">
        <v>5.6909999999999998</v>
      </c>
      <c r="K1867" s="728">
        <v>40147</v>
      </c>
      <c r="L1867" s="727">
        <v>6.1929999999999996</v>
      </c>
      <c r="CB1867" s="728"/>
      <c r="CE1867" s="728"/>
      <c r="CH1867" s="728"/>
      <c r="CK1867" s="728"/>
    </row>
    <row r="1868" spans="5:89">
      <c r="E1868" s="728">
        <v>40142</v>
      </c>
      <c r="F1868" s="727">
        <v>5.1059999999999999</v>
      </c>
      <c r="H1868" s="728">
        <v>40136</v>
      </c>
      <c r="I1868" s="727">
        <v>5.6899999999999995</v>
      </c>
      <c r="K1868" s="728">
        <v>40144</v>
      </c>
      <c r="L1868" s="727">
        <v>6.1980000000000004</v>
      </c>
      <c r="CB1868" s="728"/>
      <c r="CE1868" s="728"/>
      <c r="CH1868" s="728"/>
      <c r="CK1868" s="728"/>
    </row>
    <row r="1869" spans="5:89">
      <c r="E1869" s="728">
        <v>40141</v>
      </c>
      <c r="F1869" s="727">
        <v>5.1230000000000002</v>
      </c>
      <c r="H1869" s="728">
        <v>40135</v>
      </c>
      <c r="I1869" s="727">
        <v>5.6630000000000003</v>
      </c>
      <c r="K1869" s="728">
        <v>40143</v>
      </c>
      <c r="L1869" s="727">
        <v>6.1680000000000001</v>
      </c>
      <c r="CB1869" s="728"/>
      <c r="CE1869" s="728"/>
      <c r="CH1869" s="728"/>
      <c r="CK1869" s="728"/>
    </row>
    <row r="1870" spans="5:89">
      <c r="E1870" s="728">
        <v>40140</v>
      </c>
      <c r="F1870" s="727">
        <v>5.1289999999999996</v>
      </c>
      <c r="H1870" s="728">
        <v>40134</v>
      </c>
      <c r="I1870" s="727">
        <v>5.6459999999999999</v>
      </c>
      <c r="K1870" s="728">
        <v>40142</v>
      </c>
      <c r="L1870" s="727">
        <v>6.15</v>
      </c>
      <c r="CB1870" s="728"/>
      <c r="CE1870" s="728"/>
      <c r="CH1870" s="728"/>
      <c r="CK1870" s="728"/>
    </row>
    <row r="1871" spans="5:89">
      <c r="E1871" s="728">
        <v>40137</v>
      </c>
      <c r="F1871" s="727">
        <v>5.1429999999999998</v>
      </c>
      <c r="H1871" s="728">
        <v>40133</v>
      </c>
      <c r="I1871" s="727">
        <v>5.6289999999999996</v>
      </c>
      <c r="K1871" s="728">
        <v>40141</v>
      </c>
      <c r="L1871" s="727">
        <v>6.17</v>
      </c>
      <c r="CB1871" s="728"/>
      <c r="CE1871" s="728"/>
      <c r="CH1871" s="728"/>
      <c r="CK1871" s="728"/>
    </row>
    <row r="1872" spans="5:89">
      <c r="E1872" s="728">
        <v>40136</v>
      </c>
      <c r="F1872" s="727">
        <v>5.1609999999999996</v>
      </c>
      <c r="H1872" s="728">
        <v>40130</v>
      </c>
      <c r="I1872" s="727">
        <v>5.6509999999999998</v>
      </c>
      <c r="K1872" s="728">
        <v>40140</v>
      </c>
      <c r="L1872" s="727">
        <v>6.1870000000000003</v>
      </c>
      <c r="CB1872" s="728"/>
      <c r="CE1872" s="728"/>
      <c r="CH1872" s="728"/>
      <c r="CK1872" s="728"/>
    </row>
    <row r="1873" spans="5:89">
      <c r="E1873" s="728">
        <v>40135</v>
      </c>
      <c r="F1873" s="727">
        <v>5.1150000000000002</v>
      </c>
      <c r="H1873" s="728">
        <v>40129</v>
      </c>
      <c r="I1873" s="727">
        <v>5.673</v>
      </c>
      <c r="K1873" s="728">
        <v>40137</v>
      </c>
      <c r="L1873" s="727">
        <v>6.2</v>
      </c>
      <c r="CB1873" s="728"/>
      <c r="CE1873" s="728"/>
      <c r="CH1873" s="728"/>
      <c r="CK1873" s="728"/>
    </row>
    <row r="1874" spans="5:89">
      <c r="E1874" s="728">
        <v>40134</v>
      </c>
      <c r="F1874" s="727">
        <v>5.1059999999999999</v>
      </c>
      <c r="H1874" s="728">
        <v>40128</v>
      </c>
      <c r="I1874" s="727">
        <v>5.6310000000000002</v>
      </c>
      <c r="K1874" s="728">
        <v>40136</v>
      </c>
      <c r="L1874" s="727">
        <v>6.1859999999999999</v>
      </c>
      <c r="CB1874" s="728"/>
      <c r="CE1874" s="728"/>
      <c r="CH1874" s="728"/>
      <c r="CK1874" s="728"/>
    </row>
    <row r="1875" spans="5:89">
      <c r="E1875" s="728">
        <v>40133</v>
      </c>
      <c r="F1875" s="727">
        <v>4.9080000000000004</v>
      </c>
      <c r="H1875" s="728">
        <v>40127</v>
      </c>
      <c r="I1875" s="727">
        <v>5.6530000000000005</v>
      </c>
      <c r="K1875" s="728">
        <v>40135</v>
      </c>
      <c r="L1875" s="727">
        <v>6.17</v>
      </c>
      <c r="CB1875" s="728"/>
      <c r="CE1875" s="728"/>
      <c r="CH1875" s="728"/>
      <c r="CK1875" s="728"/>
    </row>
    <row r="1876" spans="5:89">
      <c r="E1876" s="728">
        <v>40130</v>
      </c>
      <c r="F1876" s="727">
        <v>4.9240000000000004</v>
      </c>
      <c r="H1876" s="728">
        <v>40126</v>
      </c>
      <c r="I1876" s="727">
        <v>5.6760000000000002</v>
      </c>
      <c r="K1876" s="728">
        <v>40134</v>
      </c>
      <c r="L1876" s="727">
        <v>6.1559999999999997</v>
      </c>
      <c r="CB1876" s="728"/>
      <c r="CE1876" s="728"/>
      <c r="CH1876" s="728"/>
      <c r="CK1876" s="728"/>
    </row>
    <row r="1877" spans="5:89">
      <c r="E1877" s="728">
        <v>40129</v>
      </c>
      <c r="F1877" s="727">
        <v>4.9180000000000001</v>
      </c>
      <c r="H1877" s="728">
        <v>40123</v>
      </c>
      <c r="I1877" s="727">
        <v>5.73</v>
      </c>
      <c r="K1877" s="728">
        <v>40133</v>
      </c>
      <c r="L1877" s="727">
        <v>6.1120000000000001</v>
      </c>
      <c r="CB1877" s="728"/>
      <c r="CE1877" s="728"/>
      <c r="CH1877" s="728"/>
      <c r="CK1877" s="728"/>
    </row>
    <row r="1878" spans="5:89">
      <c r="E1878" s="728">
        <v>40128</v>
      </c>
      <c r="F1878" s="727">
        <v>4.9480000000000004</v>
      </c>
      <c r="H1878" s="728">
        <v>40122</v>
      </c>
      <c r="I1878" s="727">
        <v>5.7320000000000002</v>
      </c>
      <c r="K1878" s="728">
        <v>40130</v>
      </c>
      <c r="L1878" s="727">
        <v>6.1189999999999998</v>
      </c>
      <c r="CB1878" s="728"/>
      <c r="CE1878" s="728"/>
      <c r="CH1878" s="728"/>
      <c r="CK1878" s="728"/>
    </row>
    <row r="1879" spans="5:89">
      <c r="E1879" s="728">
        <v>40127</v>
      </c>
      <c r="F1879" s="727">
        <v>4.95</v>
      </c>
      <c r="H1879" s="728">
        <v>40121</v>
      </c>
      <c r="I1879" s="727">
        <v>5.7379999999999995</v>
      </c>
      <c r="K1879" s="728">
        <v>40129</v>
      </c>
      <c r="L1879" s="727">
        <v>6.1420000000000003</v>
      </c>
      <c r="CB1879" s="728"/>
      <c r="CE1879" s="728"/>
      <c r="CH1879" s="728"/>
      <c r="CK1879" s="728"/>
    </row>
    <row r="1880" spans="5:89">
      <c r="E1880" s="728">
        <v>40126</v>
      </c>
      <c r="F1880" s="727">
        <v>4.9649999999999999</v>
      </c>
      <c r="H1880" s="728">
        <v>40120</v>
      </c>
      <c r="I1880" s="727">
        <v>5.7309999999999999</v>
      </c>
      <c r="K1880" s="728">
        <v>40128</v>
      </c>
      <c r="L1880" s="727">
        <v>6.1</v>
      </c>
      <c r="CB1880" s="728"/>
      <c r="CE1880" s="728"/>
      <c r="CH1880" s="728"/>
      <c r="CK1880" s="728"/>
    </row>
    <row r="1881" spans="5:89">
      <c r="E1881" s="728">
        <v>40123</v>
      </c>
      <c r="F1881" s="727">
        <v>4.9619999999999997</v>
      </c>
      <c r="H1881" s="728">
        <v>40119</v>
      </c>
      <c r="I1881" s="727">
        <v>5.6980000000000004</v>
      </c>
      <c r="K1881" s="728">
        <v>40127</v>
      </c>
      <c r="L1881" s="727">
        <v>6.1219999999999999</v>
      </c>
      <c r="CB1881" s="728"/>
      <c r="CE1881" s="728"/>
      <c r="CH1881" s="728"/>
      <c r="CK1881" s="728"/>
    </row>
    <row r="1882" spans="5:89">
      <c r="E1882" s="728">
        <v>40122</v>
      </c>
      <c r="F1882" s="727">
        <v>4.9559999999999995</v>
      </c>
      <c r="H1882" s="728">
        <v>40116</v>
      </c>
      <c r="I1882" s="727">
        <v>5.7140000000000004</v>
      </c>
      <c r="K1882" s="728">
        <v>40126</v>
      </c>
      <c r="L1882" s="727">
        <v>6.1449999999999996</v>
      </c>
      <c r="CB1882" s="728"/>
      <c r="CE1882" s="728"/>
      <c r="CH1882" s="728"/>
      <c r="CK1882" s="728"/>
    </row>
    <row r="1883" spans="5:89">
      <c r="E1883" s="728">
        <v>40121</v>
      </c>
      <c r="F1883" s="727">
        <v>4.9749999999999996</v>
      </c>
      <c r="H1883" s="728">
        <v>40115</v>
      </c>
      <c r="I1883" s="727">
        <v>5.7439999999999998</v>
      </c>
      <c r="K1883" s="728">
        <v>40123</v>
      </c>
      <c r="L1883" s="727">
        <v>6.157</v>
      </c>
      <c r="CB1883" s="728"/>
      <c r="CE1883" s="728"/>
      <c r="CH1883" s="728"/>
      <c r="CK1883" s="728"/>
    </row>
    <row r="1884" spans="5:89">
      <c r="E1884" s="728">
        <v>40120</v>
      </c>
      <c r="F1884" s="727">
        <v>4.9829999999999997</v>
      </c>
      <c r="H1884" s="728">
        <v>40114</v>
      </c>
      <c r="I1884" s="727">
        <v>5.7610000000000001</v>
      </c>
      <c r="K1884" s="728">
        <v>40122</v>
      </c>
      <c r="L1884" s="727">
        <v>6.1609999999999996</v>
      </c>
      <c r="CB1884" s="728"/>
      <c r="CE1884" s="728"/>
      <c r="CH1884" s="728"/>
      <c r="CK1884" s="728"/>
    </row>
    <row r="1885" spans="5:89">
      <c r="E1885" s="728">
        <v>40119</v>
      </c>
      <c r="F1885" s="727">
        <v>4.9790000000000001</v>
      </c>
      <c r="H1885" s="728">
        <v>40113</v>
      </c>
      <c r="I1885" s="727">
        <v>5.702</v>
      </c>
      <c r="K1885" s="728">
        <v>40121</v>
      </c>
      <c r="L1885" s="727">
        <v>6.1660000000000004</v>
      </c>
      <c r="CB1885" s="728"/>
      <c r="CE1885" s="728"/>
      <c r="CH1885" s="728"/>
      <c r="CK1885" s="728"/>
    </row>
    <row r="1886" spans="5:89">
      <c r="E1886" s="728">
        <v>40116</v>
      </c>
      <c r="F1886" s="727">
        <v>5.008</v>
      </c>
      <c r="H1886" s="728">
        <v>40112</v>
      </c>
      <c r="I1886" s="727">
        <v>5.6449999999999996</v>
      </c>
      <c r="K1886" s="728">
        <v>40120</v>
      </c>
      <c r="L1886" s="727">
        <v>6.1550000000000002</v>
      </c>
      <c r="CB1886" s="728"/>
      <c r="CE1886" s="728"/>
      <c r="CH1886" s="728"/>
      <c r="CK1886" s="728"/>
    </row>
    <row r="1887" spans="5:89">
      <c r="E1887" s="728">
        <v>40115</v>
      </c>
      <c r="F1887" s="727">
        <v>5.0439999999999996</v>
      </c>
      <c r="H1887" s="728">
        <v>40109</v>
      </c>
      <c r="I1887" s="727">
        <v>5.6159999999999997</v>
      </c>
      <c r="K1887" s="728">
        <v>40119</v>
      </c>
      <c r="L1887" s="727">
        <v>6.1</v>
      </c>
      <c r="CB1887" s="728"/>
      <c r="CE1887" s="728"/>
      <c r="CH1887" s="728"/>
      <c r="CK1887" s="728"/>
    </row>
    <row r="1888" spans="5:89">
      <c r="E1888" s="728">
        <v>40114</v>
      </c>
      <c r="F1888" s="727">
        <v>5.0590000000000002</v>
      </c>
      <c r="H1888" s="728">
        <v>40108</v>
      </c>
      <c r="I1888" s="727">
        <v>5.62</v>
      </c>
      <c r="K1888" s="728">
        <v>40116</v>
      </c>
      <c r="L1888" s="727">
        <v>6.1470000000000002</v>
      </c>
      <c r="CB1888" s="728"/>
      <c r="CE1888" s="728"/>
      <c r="CH1888" s="728"/>
      <c r="CK1888" s="728"/>
    </row>
    <row r="1889" spans="5:89">
      <c r="E1889" s="728">
        <v>40113</v>
      </c>
      <c r="F1889" s="727">
        <v>5.0250000000000004</v>
      </c>
      <c r="H1889" s="728">
        <v>40107</v>
      </c>
      <c r="I1889" s="727">
        <v>5.57</v>
      </c>
      <c r="K1889" s="728">
        <v>40115</v>
      </c>
      <c r="L1889" s="727">
        <v>6.1989999999999998</v>
      </c>
      <c r="CB1889" s="728"/>
      <c r="CE1889" s="728"/>
      <c r="CH1889" s="728"/>
      <c r="CK1889" s="728"/>
    </row>
    <row r="1890" spans="5:89">
      <c r="E1890" s="728">
        <v>40112</v>
      </c>
      <c r="F1890" s="727">
        <v>5.0030000000000001</v>
      </c>
      <c r="H1890" s="728">
        <v>40106</v>
      </c>
      <c r="I1890" s="727">
        <v>5.5549999999999997</v>
      </c>
      <c r="K1890" s="728">
        <v>40114</v>
      </c>
      <c r="L1890" s="727">
        <v>6.21</v>
      </c>
      <c r="CB1890" s="728"/>
      <c r="CE1890" s="728"/>
      <c r="CH1890" s="728"/>
      <c r="CK1890" s="728"/>
    </row>
    <row r="1891" spans="5:89">
      <c r="E1891" s="728">
        <v>40109</v>
      </c>
      <c r="F1891" s="727">
        <v>4.9950000000000001</v>
      </c>
      <c r="H1891" s="728">
        <v>40105</v>
      </c>
      <c r="I1891" s="727">
        <v>5.5910000000000002</v>
      </c>
      <c r="K1891" s="728">
        <v>40113</v>
      </c>
      <c r="L1891" s="727">
        <v>6.1710000000000003</v>
      </c>
      <c r="CB1891" s="728"/>
      <c r="CE1891" s="728"/>
      <c r="CH1891" s="728"/>
      <c r="CK1891" s="728"/>
    </row>
    <row r="1892" spans="5:89">
      <c r="E1892" s="728">
        <v>40108</v>
      </c>
      <c r="F1892" s="727">
        <v>5.0039999999999996</v>
      </c>
      <c r="H1892" s="728">
        <v>40102</v>
      </c>
      <c r="I1892" s="727">
        <v>5.6289999999999996</v>
      </c>
      <c r="K1892" s="728">
        <v>40112</v>
      </c>
      <c r="L1892" s="727">
        <v>6.1529999999999996</v>
      </c>
      <c r="CB1892" s="728"/>
      <c r="CE1892" s="728"/>
      <c r="CH1892" s="728"/>
      <c r="CK1892" s="728"/>
    </row>
    <row r="1893" spans="5:89">
      <c r="E1893" s="728">
        <v>40107</v>
      </c>
      <c r="F1893" s="727">
        <v>4.9530000000000003</v>
      </c>
      <c r="H1893" s="728">
        <v>40101</v>
      </c>
      <c r="I1893" s="727">
        <v>5.6559999999999997</v>
      </c>
      <c r="K1893" s="728">
        <v>40109</v>
      </c>
      <c r="L1893" s="727">
        <v>6.14</v>
      </c>
      <c r="CB1893" s="728"/>
      <c r="CE1893" s="728"/>
      <c r="CH1893" s="728"/>
      <c r="CK1893" s="728"/>
    </row>
    <row r="1894" spans="5:89">
      <c r="E1894" s="728">
        <v>40106</v>
      </c>
      <c r="F1894" s="727">
        <v>4.944</v>
      </c>
      <c r="H1894" s="728">
        <v>40100</v>
      </c>
      <c r="I1894" s="727">
        <v>5.6850000000000005</v>
      </c>
      <c r="K1894" s="728">
        <v>40108</v>
      </c>
      <c r="L1894" s="727">
        <v>6.1429999999999998</v>
      </c>
      <c r="CB1894" s="728"/>
      <c r="CE1894" s="728"/>
      <c r="CH1894" s="728"/>
      <c r="CK1894" s="728"/>
    </row>
    <row r="1895" spans="5:89">
      <c r="E1895" s="728">
        <v>40105</v>
      </c>
      <c r="F1895" s="727">
        <v>4.9660000000000002</v>
      </c>
      <c r="H1895" s="728">
        <v>40099</v>
      </c>
      <c r="I1895" s="727">
        <v>5.7110000000000003</v>
      </c>
      <c r="K1895" s="728">
        <v>40107</v>
      </c>
      <c r="L1895" s="727">
        <v>6.0960000000000001</v>
      </c>
      <c r="CB1895" s="728"/>
      <c r="CE1895" s="728"/>
      <c r="CH1895" s="728"/>
      <c r="CK1895" s="728"/>
    </row>
    <row r="1896" spans="5:89">
      <c r="E1896" s="728">
        <v>40102</v>
      </c>
      <c r="F1896" s="727">
        <v>4.992</v>
      </c>
      <c r="H1896" s="728">
        <v>40098</v>
      </c>
      <c r="I1896" s="727">
        <v>5.7640000000000002</v>
      </c>
      <c r="K1896" s="728">
        <v>40106</v>
      </c>
      <c r="L1896" s="727">
        <v>6.0810000000000004</v>
      </c>
      <c r="CB1896" s="728"/>
      <c r="CE1896" s="728"/>
      <c r="CH1896" s="728"/>
      <c r="CK1896" s="728"/>
    </row>
    <row r="1897" spans="5:89">
      <c r="E1897" s="728">
        <v>40101</v>
      </c>
      <c r="F1897" s="727">
        <v>5.0010000000000003</v>
      </c>
      <c r="H1897" s="728">
        <v>40095</v>
      </c>
      <c r="I1897" s="727">
        <v>5.7539999999999996</v>
      </c>
      <c r="K1897" s="728">
        <v>40105</v>
      </c>
      <c r="L1897" s="727">
        <v>6.117</v>
      </c>
      <c r="CB1897" s="728"/>
      <c r="CE1897" s="728"/>
      <c r="CH1897" s="728"/>
      <c r="CK1897" s="728"/>
    </row>
    <row r="1898" spans="5:89">
      <c r="E1898" s="728">
        <v>40100</v>
      </c>
      <c r="F1898" s="727">
        <v>5.0410000000000004</v>
      </c>
      <c r="H1898" s="728">
        <v>40094</v>
      </c>
      <c r="I1898" s="727">
        <v>5.73</v>
      </c>
      <c r="K1898" s="728">
        <v>40102</v>
      </c>
      <c r="L1898" s="727">
        <v>6.1479999999999997</v>
      </c>
      <c r="CB1898" s="728"/>
      <c r="CE1898" s="728"/>
      <c r="CH1898" s="728"/>
      <c r="CK1898" s="728"/>
    </row>
    <row r="1899" spans="5:89">
      <c r="E1899" s="728">
        <v>40099</v>
      </c>
      <c r="F1899" s="727">
        <v>5.1159999999999997</v>
      </c>
      <c r="H1899" s="728">
        <v>40093</v>
      </c>
      <c r="I1899" s="727">
        <v>5.7320000000000002</v>
      </c>
      <c r="K1899" s="728">
        <v>40101</v>
      </c>
      <c r="L1899" s="727">
        <v>6.157</v>
      </c>
      <c r="CB1899" s="728"/>
      <c r="CE1899" s="728"/>
      <c r="CH1899" s="728"/>
      <c r="CK1899" s="728"/>
    </row>
    <row r="1900" spans="5:89">
      <c r="E1900" s="728">
        <v>40098</v>
      </c>
      <c r="F1900" s="727">
        <v>5.157</v>
      </c>
      <c r="H1900" s="728">
        <v>40092</v>
      </c>
      <c r="I1900" s="727">
        <v>5.7249999999999996</v>
      </c>
      <c r="K1900" s="728">
        <v>40100</v>
      </c>
      <c r="L1900" s="727">
        <v>6.1749999999999998</v>
      </c>
      <c r="CB1900" s="728"/>
      <c r="CE1900" s="728"/>
      <c r="CH1900" s="728"/>
      <c r="CK1900" s="728"/>
    </row>
    <row r="1901" spans="5:89">
      <c r="E1901" s="728">
        <v>40095</v>
      </c>
      <c r="F1901" s="727">
        <v>5.157</v>
      </c>
      <c r="H1901" s="728">
        <v>40091</v>
      </c>
      <c r="I1901" s="727">
        <v>5.7450000000000001</v>
      </c>
      <c r="K1901" s="728">
        <v>40099</v>
      </c>
      <c r="L1901" s="727">
        <v>6.1929999999999996</v>
      </c>
      <c r="CB1901" s="728"/>
      <c r="CE1901" s="728"/>
      <c r="CH1901" s="728"/>
      <c r="CK1901" s="728"/>
    </row>
    <row r="1902" spans="5:89">
      <c r="E1902" s="728">
        <v>40094</v>
      </c>
      <c r="F1902" s="727">
        <v>5.1289999999999996</v>
      </c>
      <c r="H1902" s="728">
        <v>40088</v>
      </c>
      <c r="I1902" s="727">
        <v>5.7809999999999997</v>
      </c>
      <c r="K1902" s="728">
        <v>40098</v>
      </c>
      <c r="L1902" s="727">
        <v>6.2379999999999995</v>
      </c>
      <c r="CB1902" s="728"/>
      <c r="CE1902" s="728"/>
      <c r="CH1902" s="728"/>
      <c r="CK1902" s="728"/>
    </row>
    <row r="1903" spans="5:89">
      <c r="E1903" s="728">
        <v>40093</v>
      </c>
      <c r="F1903" s="727">
        <v>5.1340000000000003</v>
      </c>
      <c r="H1903" s="728">
        <v>40087</v>
      </c>
      <c r="I1903" s="727">
        <v>5.7590000000000003</v>
      </c>
      <c r="K1903" s="728">
        <v>40095</v>
      </c>
      <c r="L1903" s="727">
        <v>6.2290000000000001</v>
      </c>
      <c r="CB1903" s="728"/>
      <c r="CE1903" s="728"/>
      <c r="CH1903" s="728"/>
      <c r="CK1903" s="728"/>
    </row>
    <row r="1904" spans="5:89">
      <c r="E1904" s="728">
        <v>40092</v>
      </c>
      <c r="F1904" s="727">
        <v>5.1520000000000001</v>
      </c>
      <c r="H1904" s="728">
        <v>40086</v>
      </c>
      <c r="I1904" s="727">
        <v>5.7240000000000002</v>
      </c>
      <c r="K1904" s="728">
        <v>40094</v>
      </c>
      <c r="L1904" s="727">
        <v>6.21</v>
      </c>
      <c r="CB1904" s="728"/>
      <c r="CE1904" s="728"/>
      <c r="CH1904" s="728"/>
      <c r="CK1904" s="728"/>
    </row>
    <row r="1905" spans="5:89">
      <c r="E1905" s="728">
        <v>40091</v>
      </c>
      <c r="F1905" s="727">
        <v>5.1669999999999998</v>
      </c>
      <c r="H1905" s="728">
        <v>40085</v>
      </c>
      <c r="I1905" s="727">
        <v>5.7430000000000003</v>
      </c>
      <c r="K1905" s="728">
        <v>40093</v>
      </c>
      <c r="L1905" s="727">
        <v>6.21</v>
      </c>
      <c r="CB1905" s="728"/>
      <c r="CE1905" s="728"/>
      <c r="CH1905" s="728"/>
      <c r="CK1905" s="728"/>
    </row>
    <row r="1906" spans="5:89">
      <c r="E1906" s="728">
        <v>40088</v>
      </c>
      <c r="F1906" s="727">
        <v>5.17</v>
      </c>
      <c r="H1906" s="728">
        <v>40084</v>
      </c>
      <c r="I1906" s="727">
        <v>5.7610000000000001</v>
      </c>
      <c r="K1906" s="728">
        <v>40092</v>
      </c>
      <c r="L1906" s="727">
        <v>6.2130000000000001</v>
      </c>
      <c r="CB1906" s="728"/>
      <c r="CE1906" s="728"/>
      <c r="CH1906" s="728"/>
      <c r="CK1906" s="728"/>
    </row>
    <row r="1907" spans="5:89">
      <c r="E1907" s="728">
        <v>40087</v>
      </c>
      <c r="F1907" s="727">
        <v>5.17</v>
      </c>
      <c r="H1907" s="728">
        <v>40081</v>
      </c>
      <c r="I1907" s="727">
        <v>5.7770000000000001</v>
      </c>
      <c r="K1907" s="728">
        <v>40091</v>
      </c>
      <c r="L1907" s="727">
        <v>6.2229999999999999</v>
      </c>
      <c r="CB1907" s="728"/>
      <c r="CE1907" s="728"/>
      <c r="CH1907" s="728"/>
      <c r="CK1907" s="728"/>
    </row>
    <row r="1908" spans="5:89">
      <c r="E1908" s="728">
        <v>40086</v>
      </c>
      <c r="F1908" s="727">
        <v>5.125</v>
      </c>
      <c r="H1908" s="728">
        <v>40080</v>
      </c>
      <c r="I1908" s="727">
        <v>5.78</v>
      </c>
      <c r="K1908" s="728">
        <v>40088</v>
      </c>
      <c r="L1908" s="727">
        <v>6.2409999999999997</v>
      </c>
      <c r="CB1908" s="728"/>
      <c r="CE1908" s="728"/>
      <c r="CH1908" s="728"/>
      <c r="CK1908" s="728"/>
    </row>
    <row r="1909" spans="5:89">
      <c r="E1909" s="728">
        <v>40085</v>
      </c>
      <c r="F1909" s="727">
        <v>5.1120000000000001</v>
      </c>
      <c r="H1909" s="728">
        <v>40079</v>
      </c>
      <c r="I1909" s="727">
        <v>5.79</v>
      </c>
      <c r="K1909" s="728">
        <v>40087</v>
      </c>
      <c r="L1909" s="727">
        <v>6.2359999999999998</v>
      </c>
      <c r="CB1909" s="728"/>
      <c r="CE1909" s="728"/>
      <c r="CH1909" s="728"/>
      <c r="CK1909" s="728"/>
    </row>
    <row r="1910" spans="5:89">
      <c r="E1910" s="728">
        <v>40084</v>
      </c>
      <c r="F1910" s="727">
        <v>5.1239999999999997</v>
      </c>
      <c r="H1910" s="728">
        <v>40078</v>
      </c>
      <c r="I1910" s="727">
        <v>5.8</v>
      </c>
      <c r="K1910" s="728">
        <v>40086</v>
      </c>
      <c r="L1910" s="727">
        <v>6.181</v>
      </c>
      <c r="CB1910" s="728"/>
      <c r="CE1910" s="728"/>
      <c r="CH1910" s="728"/>
      <c r="CK1910" s="728"/>
    </row>
    <row r="1911" spans="5:89">
      <c r="E1911" s="728">
        <v>40081</v>
      </c>
      <c r="F1911" s="727">
        <v>5.1029999999999998</v>
      </c>
      <c r="H1911" s="728">
        <v>40077</v>
      </c>
      <c r="I1911" s="727">
        <v>5.8159999999999998</v>
      </c>
      <c r="K1911" s="728">
        <v>40085</v>
      </c>
      <c r="L1911" s="727">
        <v>6.1849999999999996</v>
      </c>
      <c r="CB1911" s="728"/>
      <c r="CE1911" s="728"/>
      <c r="CH1911" s="728"/>
      <c r="CK1911" s="728"/>
    </row>
    <row r="1912" spans="5:89">
      <c r="E1912" s="728">
        <v>40080</v>
      </c>
      <c r="F1912" s="727">
        <v>5.1040000000000001</v>
      </c>
      <c r="H1912" s="728">
        <v>40074</v>
      </c>
      <c r="I1912" s="727">
        <v>5.7910000000000004</v>
      </c>
      <c r="K1912" s="728">
        <v>40084</v>
      </c>
      <c r="L1912" s="727">
        <v>6.1909999999999998</v>
      </c>
      <c r="CB1912" s="728"/>
      <c r="CE1912" s="728"/>
      <c r="CH1912" s="728"/>
      <c r="CK1912" s="728"/>
    </row>
    <row r="1913" spans="5:89">
      <c r="E1913" s="728">
        <v>40079</v>
      </c>
      <c r="F1913" s="727">
        <v>5.101</v>
      </c>
      <c r="H1913" s="728">
        <v>40073</v>
      </c>
      <c r="I1913" s="727">
        <v>5.7439999999999998</v>
      </c>
      <c r="K1913" s="728">
        <v>40081</v>
      </c>
      <c r="L1913" s="727">
        <v>6.1920000000000002</v>
      </c>
      <c r="CB1913" s="728"/>
      <c r="CE1913" s="728"/>
      <c r="CH1913" s="728"/>
      <c r="CK1913" s="728"/>
    </row>
    <row r="1914" spans="5:89">
      <c r="E1914" s="728">
        <v>40078</v>
      </c>
      <c r="F1914" s="727">
        <v>5.0739999999999998</v>
      </c>
      <c r="H1914" s="728">
        <v>40072</v>
      </c>
      <c r="I1914" s="727">
        <v>5.7830000000000004</v>
      </c>
      <c r="K1914" s="728">
        <v>40080</v>
      </c>
      <c r="L1914" s="727">
        <v>6.1790000000000003</v>
      </c>
      <c r="CB1914" s="728"/>
      <c r="CE1914" s="728"/>
      <c r="CH1914" s="728"/>
      <c r="CK1914" s="728"/>
    </row>
    <row r="1915" spans="5:89">
      <c r="E1915" s="728">
        <v>40077</v>
      </c>
      <c r="F1915" s="727">
        <v>5.0869999999999997</v>
      </c>
      <c r="H1915" s="728">
        <v>40071</v>
      </c>
      <c r="I1915" s="727">
        <v>5.8760000000000003</v>
      </c>
      <c r="K1915" s="728">
        <v>40079</v>
      </c>
      <c r="L1915" s="727">
        <v>6.1790000000000003</v>
      </c>
      <c r="CB1915" s="728"/>
      <c r="CE1915" s="728"/>
      <c r="CH1915" s="728"/>
      <c r="CK1915" s="728"/>
    </row>
    <row r="1916" spans="5:89">
      <c r="E1916" s="728">
        <v>40074</v>
      </c>
      <c r="F1916" s="727">
        <v>5.0759999999999996</v>
      </c>
      <c r="H1916" s="728">
        <v>40070</v>
      </c>
      <c r="I1916" s="727">
        <v>5.875</v>
      </c>
      <c r="K1916" s="728">
        <v>40078</v>
      </c>
      <c r="L1916" s="727">
        <v>6.1929999999999996</v>
      </c>
      <c r="CB1916" s="728"/>
      <c r="CE1916" s="728"/>
      <c r="CH1916" s="728"/>
      <c r="CK1916" s="728"/>
    </row>
    <row r="1917" spans="5:89">
      <c r="E1917" s="728">
        <v>40073</v>
      </c>
      <c r="F1917" s="727">
        <v>5.0339999999999998</v>
      </c>
      <c r="H1917" s="728">
        <v>40067</v>
      </c>
      <c r="I1917" s="727">
        <v>5.8449999999999998</v>
      </c>
      <c r="K1917" s="728">
        <v>40077</v>
      </c>
      <c r="L1917" s="727">
        <v>6.2149999999999999</v>
      </c>
      <c r="CB1917" s="728"/>
      <c r="CE1917" s="728"/>
      <c r="CH1917" s="728"/>
      <c r="CK1917" s="728"/>
    </row>
    <row r="1918" spans="5:89">
      <c r="E1918" s="728">
        <v>40072</v>
      </c>
      <c r="F1918" s="727">
        <v>5.0830000000000002</v>
      </c>
      <c r="H1918" s="728">
        <v>40066</v>
      </c>
      <c r="I1918" s="727">
        <v>5.8319999999999999</v>
      </c>
      <c r="K1918" s="728">
        <v>40074</v>
      </c>
      <c r="L1918" s="727">
        <v>6.1479999999999997</v>
      </c>
      <c r="CB1918" s="728"/>
      <c r="CE1918" s="728"/>
      <c r="CH1918" s="728"/>
      <c r="CK1918" s="728"/>
    </row>
    <row r="1919" spans="5:89">
      <c r="E1919" s="728">
        <v>40071</v>
      </c>
      <c r="F1919" s="727">
        <v>5.165</v>
      </c>
      <c r="H1919" s="728">
        <v>40065</v>
      </c>
      <c r="I1919" s="727">
        <v>5.7709999999999999</v>
      </c>
      <c r="K1919" s="728">
        <v>40073</v>
      </c>
      <c r="L1919" s="727">
        <v>6.0949999999999998</v>
      </c>
      <c r="CB1919" s="728"/>
      <c r="CE1919" s="728"/>
      <c r="CH1919" s="728"/>
      <c r="CK1919" s="728"/>
    </row>
    <row r="1920" spans="5:89">
      <c r="E1920" s="728">
        <v>40070</v>
      </c>
      <c r="F1920" s="727">
        <v>5.2160000000000002</v>
      </c>
      <c r="H1920" s="728">
        <v>40064</v>
      </c>
      <c r="I1920" s="727">
        <v>5.7519999999999998</v>
      </c>
      <c r="K1920" s="728">
        <v>40072</v>
      </c>
      <c r="L1920" s="727">
        <v>6.101</v>
      </c>
      <c r="CB1920" s="728"/>
      <c r="CE1920" s="728"/>
      <c r="CH1920" s="728"/>
      <c r="CK1920" s="728"/>
    </row>
    <row r="1921" spans="5:89">
      <c r="E1921" s="728">
        <v>40067</v>
      </c>
      <c r="F1921" s="727">
        <v>5.2060000000000004</v>
      </c>
      <c r="H1921" s="728">
        <v>40063</v>
      </c>
      <c r="I1921" s="727">
        <v>5.7119999999999997</v>
      </c>
      <c r="K1921" s="728">
        <v>40071</v>
      </c>
      <c r="L1921" s="727">
        <v>6.2460000000000004</v>
      </c>
      <c r="CB1921" s="728"/>
      <c r="CE1921" s="728"/>
      <c r="CH1921" s="728"/>
      <c r="CK1921" s="728"/>
    </row>
    <row r="1922" spans="5:89">
      <c r="E1922" s="728">
        <v>40066</v>
      </c>
      <c r="F1922" s="727">
        <v>5.2329999999999997</v>
      </c>
      <c r="H1922" s="728">
        <v>40060</v>
      </c>
      <c r="I1922" s="727">
        <v>5.6790000000000003</v>
      </c>
      <c r="K1922" s="728">
        <v>40070</v>
      </c>
      <c r="L1922" s="727">
        <v>6.2569999999999997</v>
      </c>
      <c r="CB1922" s="728"/>
      <c r="CE1922" s="728"/>
      <c r="CH1922" s="728"/>
      <c r="CK1922" s="728"/>
    </row>
    <row r="1923" spans="5:89">
      <c r="E1923" s="728">
        <v>40065</v>
      </c>
      <c r="F1923" s="727">
        <v>5.1689999999999996</v>
      </c>
      <c r="H1923" s="728">
        <v>40059</v>
      </c>
      <c r="I1923" s="727">
        <v>5.65</v>
      </c>
      <c r="K1923" s="728">
        <v>40067</v>
      </c>
      <c r="L1923" s="727">
        <v>6.2519999999999998</v>
      </c>
      <c r="CB1923" s="728"/>
      <c r="CE1923" s="728"/>
      <c r="CH1923" s="728"/>
      <c r="CK1923" s="728"/>
    </row>
    <row r="1924" spans="5:89">
      <c r="E1924" s="728">
        <v>40064</v>
      </c>
      <c r="F1924" s="727">
        <v>5.1390000000000002</v>
      </c>
      <c r="H1924" s="728">
        <v>40058</v>
      </c>
      <c r="I1924" s="727">
        <v>5.6660000000000004</v>
      </c>
      <c r="K1924" s="728">
        <v>40066</v>
      </c>
      <c r="L1924" s="727">
        <v>6.2519999999999998</v>
      </c>
      <c r="CB1924" s="728"/>
      <c r="CE1924" s="728"/>
      <c r="CH1924" s="728"/>
      <c r="CK1924" s="728"/>
    </row>
    <row r="1925" spans="5:89">
      <c r="E1925" s="728">
        <v>40063</v>
      </c>
      <c r="F1925" s="727">
        <v>5.1639999999999997</v>
      </c>
      <c r="H1925" s="728">
        <v>40057</v>
      </c>
      <c r="I1925" s="727">
        <v>5.6280000000000001</v>
      </c>
      <c r="K1925" s="728">
        <v>40065</v>
      </c>
      <c r="L1925" s="727">
        <v>6.1849999999999996</v>
      </c>
      <c r="CB1925" s="728"/>
      <c r="CE1925" s="728"/>
      <c r="CH1925" s="728"/>
      <c r="CK1925" s="728"/>
    </row>
    <row r="1926" spans="5:89">
      <c r="E1926" s="728">
        <v>40060</v>
      </c>
      <c r="F1926" s="727">
        <v>5.1159999999999997</v>
      </c>
      <c r="H1926" s="728">
        <v>40056</v>
      </c>
      <c r="I1926" s="727">
        <v>5.6609999999999996</v>
      </c>
      <c r="K1926" s="728">
        <v>40064</v>
      </c>
      <c r="L1926" s="727">
        <v>6.1559999999999997</v>
      </c>
      <c r="CB1926" s="728"/>
      <c r="CE1926" s="728"/>
      <c r="CH1926" s="728"/>
      <c r="CK1926" s="728"/>
    </row>
    <row r="1927" spans="5:89">
      <c r="E1927" s="728">
        <v>40059</v>
      </c>
      <c r="F1927" s="727">
        <v>5.0830000000000002</v>
      </c>
      <c r="H1927" s="728">
        <v>40053</v>
      </c>
      <c r="I1927" s="727">
        <v>5.6550000000000002</v>
      </c>
      <c r="K1927" s="728">
        <v>40063</v>
      </c>
      <c r="L1927" s="727">
        <v>6.218</v>
      </c>
      <c r="CB1927" s="728"/>
      <c r="CE1927" s="728"/>
      <c r="CH1927" s="728"/>
      <c r="CK1927" s="728"/>
    </row>
    <row r="1928" spans="5:89">
      <c r="E1928" s="728">
        <v>40058</v>
      </c>
      <c r="F1928" s="727">
        <v>5.1269999999999998</v>
      </c>
      <c r="H1928" s="728">
        <v>40052</v>
      </c>
      <c r="I1928" s="727">
        <v>5.6850000000000005</v>
      </c>
      <c r="K1928" s="728">
        <v>40060</v>
      </c>
      <c r="L1928" s="727">
        <v>6.11</v>
      </c>
      <c r="CB1928" s="728"/>
      <c r="CE1928" s="728"/>
      <c r="CH1928" s="728"/>
      <c r="CK1928" s="728"/>
    </row>
    <row r="1929" spans="5:89">
      <c r="E1929" s="728">
        <v>40057</v>
      </c>
      <c r="F1929" s="727">
        <v>5.1130000000000004</v>
      </c>
      <c r="H1929" s="728">
        <v>40051</v>
      </c>
      <c r="I1929" s="727">
        <v>5.649</v>
      </c>
      <c r="K1929" s="728">
        <v>40059</v>
      </c>
      <c r="L1929" s="727">
        <v>6.08</v>
      </c>
      <c r="CB1929" s="728"/>
      <c r="CE1929" s="728"/>
      <c r="CH1929" s="728"/>
      <c r="CK1929" s="728"/>
    </row>
    <row r="1930" spans="5:89">
      <c r="E1930" s="728">
        <v>40056</v>
      </c>
      <c r="F1930" s="727">
        <v>5.1070000000000002</v>
      </c>
      <c r="H1930" s="728">
        <v>40050</v>
      </c>
      <c r="I1930" s="727">
        <v>5.6310000000000002</v>
      </c>
      <c r="K1930" s="728">
        <v>40058</v>
      </c>
      <c r="L1930" s="727">
        <v>6.0890000000000004</v>
      </c>
      <c r="CB1930" s="728"/>
      <c r="CE1930" s="728"/>
      <c r="CH1930" s="728"/>
      <c r="CK1930" s="728"/>
    </row>
    <row r="1931" spans="5:89">
      <c r="E1931" s="728">
        <v>40053</v>
      </c>
      <c r="F1931" s="727">
        <v>5.109</v>
      </c>
      <c r="H1931" s="728">
        <v>40049</v>
      </c>
      <c r="I1931" s="727">
        <v>5.5960000000000001</v>
      </c>
      <c r="K1931" s="728">
        <v>40057</v>
      </c>
      <c r="L1931" s="727">
        <v>6.077</v>
      </c>
      <c r="CB1931" s="728"/>
      <c r="CE1931" s="728"/>
      <c r="CH1931" s="728"/>
      <c r="CK1931" s="728"/>
    </row>
    <row r="1932" spans="5:89">
      <c r="E1932" s="728">
        <v>40052</v>
      </c>
      <c r="F1932" s="727">
        <v>5.07</v>
      </c>
      <c r="H1932" s="728">
        <v>40046</v>
      </c>
      <c r="I1932" s="727">
        <v>5.6159999999999997</v>
      </c>
      <c r="K1932" s="728">
        <v>40056</v>
      </c>
      <c r="L1932" s="727">
        <v>6.1180000000000003</v>
      </c>
      <c r="CB1932" s="728"/>
      <c r="CE1932" s="728"/>
      <c r="CH1932" s="728"/>
      <c r="CK1932" s="728"/>
    </row>
    <row r="1933" spans="5:89">
      <c r="E1933" s="728">
        <v>40051</v>
      </c>
      <c r="F1933" s="727">
        <v>5.04</v>
      </c>
      <c r="H1933" s="728">
        <v>40045</v>
      </c>
      <c r="I1933" s="727">
        <v>5.6370000000000005</v>
      </c>
      <c r="K1933" s="728">
        <v>40053</v>
      </c>
      <c r="L1933" s="727">
        <v>6.1150000000000002</v>
      </c>
      <c r="CB1933" s="728"/>
      <c r="CE1933" s="728"/>
      <c r="CH1933" s="728"/>
      <c r="CK1933" s="728"/>
    </row>
    <row r="1934" spans="5:89">
      <c r="E1934" s="728">
        <v>40050</v>
      </c>
      <c r="F1934" s="727">
        <v>4.9889999999999999</v>
      </c>
      <c r="H1934" s="728">
        <v>40044</v>
      </c>
      <c r="I1934" s="727">
        <v>5.6470000000000002</v>
      </c>
      <c r="K1934" s="728">
        <v>40052</v>
      </c>
      <c r="L1934" s="727">
        <v>6.117</v>
      </c>
      <c r="CB1934" s="728"/>
      <c r="CE1934" s="728"/>
      <c r="CH1934" s="728"/>
      <c r="CK1934" s="728"/>
    </row>
    <row r="1935" spans="5:89">
      <c r="E1935" s="728">
        <v>40049</v>
      </c>
      <c r="F1935" s="727">
        <v>4.9429999999999996</v>
      </c>
      <c r="H1935" s="728">
        <v>40043</v>
      </c>
      <c r="I1935" s="727">
        <v>5.6870000000000003</v>
      </c>
      <c r="K1935" s="728">
        <v>40051</v>
      </c>
      <c r="L1935" s="727">
        <v>6.0990000000000002</v>
      </c>
      <c r="CB1935" s="728"/>
      <c r="CE1935" s="728"/>
      <c r="CH1935" s="728"/>
      <c r="CK1935" s="728"/>
    </row>
    <row r="1936" spans="5:89">
      <c r="E1936" s="728">
        <v>40046</v>
      </c>
      <c r="F1936" s="727">
        <v>4.9989999999999997</v>
      </c>
      <c r="H1936" s="728">
        <v>40042</v>
      </c>
      <c r="I1936" s="727">
        <v>5.694</v>
      </c>
      <c r="K1936" s="728">
        <v>40050</v>
      </c>
      <c r="L1936" s="727">
        <v>6.0970000000000004</v>
      </c>
      <c r="CB1936" s="728"/>
      <c r="CE1936" s="728"/>
      <c r="CH1936" s="728"/>
      <c r="CK1936" s="728"/>
    </row>
    <row r="1937" spans="5:89">
      <c r="E1937" s="728">
        <v>40045</v>
      </c>
      <c r="F1937" s="727">
        <v>4.992</v>
      </c>
      <c r="H1937" s="728">
        <v>40039</v>
      </c>
      <c r="I1937" s="727">
        <v>5.6669999999999998</v>
      </c>
      <c r="K1937" s="728">
        <v>40049</v>
      </c>
      <c r="L1937" s="727">
        <v>6.0739999999999998</v>
      </c>
      <c r="CB1937" s="728"/>
      <c r="CE1937" s="728"/>
      <c r="CH1937" s="728"/>
      <c r="CK1937" s="728"/>
    </row>
    <row r="1938" spans="5:89">
      <c r="E1938" s="728">
        <v>40044</v>
      </c>
      <c r="F1938" s="727">
        <v>4.9829999999999997</v>
      </c>
      <c r="H1938" s="728">
        <v>40038</v>
      </c>
      <c r="I1938" s="727">
        <v>5.6449999999999996</v>
      </c>
      <c r="K1938" s="728">
        <v>40046</v>
      </c>
      <c r="L1938" s="727">
        <v>6.0990000000000002</v>
      </c>
      <c r="CB1938" s="728"/>
      <c r="CE1938" s="728"/>
      <c r="CH1938" s="728"/>
      <c r="CK1938" s="728"/>
    </row>
    <row r="1939" spans="5:89">
      <c r="E1939" s="728">
        <v>40043</v>
      </c>
      <c r="F1939" s="727">
        <v>4.9969999999999999</v>
      </c>
      <c r="H1939" s="728">
        <v>40037</v>
      </c>
      <c r="I1939" s="727">
        <v>5.6059999999999999</v>
      </c>
      <c r="K1939" s="728">
        <v>40045</v>
      </c>
      <c r="L1939" s="727">
        <v>6.1189999999999998</v>
      </c>
      <c r="CB1939" s="728"/>
      <c r="CE1939" s="728"/>
      <c r="CH1939" s="728"/>
      <c r="CK1939" s="728"/>
    </row>
    <row r="1940" spans="5:89">
      <c r="E1940" s="728">
        <v>40042</v>
      </c>
      <c r="F1940" s="727">
        <v>5.0250000000000004</v>
      </c>
      <c r="H1940" s="728">
        <v>40036</v>
      </c>
      <c r="I1940" s="727">
        <v>5.585</v>
      </c>
      <c r="K1940" s="728">
        <v>40044</v>
      </c>
      <c r="L1940" s="727">
        <v>6.1059999999999999</v>
      </c>
      <c r="CB1940" s="728"/>
      <c r="CE1940" s="728"/>
      <c r="CH1940" s="728"/>
      <c r="CK1940" s="728"/>
    </row>
    <row r="1941" spans="5:89">
      <c r="E1941" s="728">
        <v>40039</v>
      </c>
      <c r="F1941" s="727">
        <v>4.97</v>
      </c>
      <c r="H1941" s="728">
        <v>40035</v>
      </c>
      <c r="I1941" s="727">
        <v>5.5209999999999999</v>
      </c>
      <c r="K1941" s="728">
        <v>40043</v>
      </c>
      <c r="L1941" s="727">
        <v>6.1269999999999998</v>
      </c>
      <c r="CB1941" s="728"/>
      <c r="CE1941" s="728"/>
      <c r="CH1941" s="728"/>
      <c r="CK1941" s="728"/>
    </row>
    <row r="1942" spans="5:89">
      <c r="E1942" s="728">
        <v>40038</v>
      </c>
      <c r="F1942" s="727">
        <v>4.99</v>
      </c>
      <c r="H1942" s="728">
        <v>40032</v>
      </c>
      <c r="I1942" s="727">
        <v>5.492</v>
      </c>
      <c r="K1942" s="728">
        <v>40042</v>
      </c>
      <c r="L1942" s="727">
        <v>6.18</v>
      </c>
      <c r="CB1942" s="728"/>
      <c r="CE1942" s="728"/>
      <c r="CH1942" s="728"/>
      <c r="CK1942" s="728"/>
    </row>
    <row r="1943" spans="5:89">
      <c r="E1943" s="728">
        <v>40037</v>
      </c>
      <c r="F1943" s="727">
        <v>4.891</v>
      </c>
      <c r="H1943" s="728">
        <v>40031</v>
      </c>
      <c r="I1943" s="727">
        <v>5.4740000000000002</v>
      </c>
      <c r="K1943" s="728">
        <v>40039</v>
      </c>
      <c r="L1943" s="727">
        <v>6.1459999999999999</v>
      </c>
      <c r="CB1943" s="728"/>
      <c r="CE1943" s="728"/>
      <c r="CH1943" s="728"/>
      <c r="CK1943" s="728"/>
    </row>
    <row r="1944" spans="5:89">
      <c r="E1944" s="728">
        <v>40036</v>
      </c>
      <c r="F1944" s="727">
        <v>4.9089999999999998</v>
      </c>
      <c r="H1944" s="728">
        <v>40030</v>
      </c>
      <c r="I1944" s="727">
        <v>5.4459999999999997</v>
      </c>
      <c r="K1944" s="728">
        <v>40038</v>
      </c>
      <c r="L1944" s="727">
        <v>6.149</v>
      </c>
      <c r="CB1944" s="728"/>
      <c r="CE1944" s="728"/>
      <c r="CH1944" s="728"/>
      <c r="CK1944" s="728"/>
    </row>
    <row r="1945" spans="5:89">
      <c r="E1945" s="728">
        <v>40035</v>
      </c>
      <c r="F1945" s="727">
        <v>4.8579999999999997</v>
      </c>
      <c r="H1945" s="728">
        <v>40029</v>
      </c>
      <c r="I1945" s="727">
        <v>5.45</v>
      </c>
      <c r="K1945" s="728">
        <v>40037</v>
      </c>
      <c r="L1945" s="727">
        <v>6.1180000000000003</v>
      </c>
      <c r="CB1945" s="728"/>
      <c r="CE1945" s="728"/>
      <c r="CH1945" s="728"/>
      <c r="CK1945" s="728"/>
    </row>
    <row r="1946" spans="5:89">
      <c r="E1946" s="728">
        <v>40032</v>
      </c>
      <c r="F1946" s="727">
        <v>4.9320000000000004</v>
      </c>
      <c r="H1946" s="728">
        <v>40028</v>
      </c>
      <c r="I1946" s="727">
        <v>5.431</v>
      </c>
      <c r="K1946" s="728">
        <v>40036</v>
      </c>
      <c r="L1946" s="727">
        <v>6.1139999999999999</v>
      </c>
      <c r="CB1946" s="728"/>
      <c r="CE1946" s="728"/>
      <c r="CH1946" s="728"/>
      <c r="CK1946" s="728"/>
    </row>
    <row r="1947" spans="5:89">
      <c r="E1947" s="728">
        <v>40031</v>
      </c>
      <c r="F1947" s="727">
        <v>4.9169999999999998</v>
      </c>
      <c r="H1947" s="728">
        <v>40025</v>
      </c>
      <c r="I1947" s="727">
        <v>5.4740000000000002</v>
      </c>
      <c r="K1947" s="728">
        <v>40035</v>
      </c>
      <c r="L1947" s="727">
        <v>6.093</v>
      </c>
      <c r="CB1947" s="728"/>
      <c r="CE1947" s="728"/>
      <c r="CH1947" s="728"/>
      <c r="CK1947" s="728"/>
    </row>
    <row r="1948" spans="5:89">
      <c r="E1948" s="728">
        <v>40030</v>
      </c>
      <c r="F1948" s="727">
        <v>4.9420000000000002</v>
      </c>
      <c r="H1948" s="728">
        <v>40024</v>
      </c>
      <c r="I1948" s="727">
        <v>5.5039999999999996</v>
      </c>
      <c r="K1948" s="728">
        <v>40032</v>
      </c>
      <c r="L1948" s="727">
        <v>6.0679999999999996</v>
      </c>
      <c r="CB1948" s="728"/>
      <c r="CE1948" s="728"/>
      <c r="CH1948" s="728"/>
      <c r="CK1948" s="728"/>
    </row>
    <row r="1949" spans="5:89">
      <c r="E1949" s="728">
        <v>40029</v>
      </c>
      <c r="F1949" s="727">
        <v>4.9989999999999997</v>
      </c>
      <c r="H1949" s="728">
        <v>40023</v>
      </c>
      <c r="I1949" s="727">
        <v>5.5529999999999999</v>
      </c>
      <c r="K1949" s="728">
        <v>40031</v>
      </c>
      <c r="L1949" s="727">
        <v>6.0590000000000002</v>
      </c>
      <c r="CB1949" s="728"/>
      <c r="CE1949" s="728"/>
      <c r="CH1949" s="728"/>
      <c r="CK1949" s="728"/>
    </row>
    <row r="1950" spans="5:89">
      <c r="E1950" s="728">
        <v>40028</v>
      </c>
      <c r="F1950" s="727">
        <v>4.9649999999999999</v>
      </c>
      <c r="H1950" s="728">
        <v>40022</v>
      </c>
      <c r="I1950" s="727">
        <v>5.5410000000000004</v>
      </c>
      <c r="K1950" s="728">
        <v>40030</v>
      </c>
      <c r="L1950" s="727">
        <v>6.04</v>
      </c>
      <c r="CB1950" s="728"/>
      <c r="CE1950" s="728"/>
      <c r="CH1950" s="728"/>
      <c r="CK1950" s="728"/>
    </row>
    <row r="1951" spans="5:89">
      <c r="E1951" s="728">
        <v>40025</v>
      </c>
      <c r="F1951" s="727">
        <v>5.0010000000000003</v>
      </c>
      <c r="H1951" s="728">
        <v>40021</v>
      </c>
      <c r="I1951" s="727">
        <v>5.4909999999999997</v>
      </c>
      <c r="K1951" s="728">
        <v>40029</v>
      </c>
      <c r="L1951" s="727">
        <v>6.0380000000000003</v>
      </c>
      <c r="CB1951" s="728"/>
      <c r="CE1951" s="728"/>
      <c r="CH1951" s="728"/>
      <c r="CK1951" s="728"/>
    </row>
    <row r="1952" spans="5:89">
      <c r="E1952" s="728">
        <v>40024</v>
      </c>
      <c r="F1952" s="727">
        <v>5.0049999999999999</v>
      </c>
      <c r="H1952" s="728">
        <v>40018</v>
      </c>
      <c r="I1952" s="727">
        <v>5.4580000000000002</v>
      </c>
      <c r="K1952" s="728">
        <v>40028</v>
      </c>
      <c r="L1952" s="727">
        <v>6.0359999999999996</v>
      </c>
      <c r="CB1952" s="728"/>
      <c r="CE1952" s="728"/>
      <c r="CH1952" s="728"/>
      <c r="CK1952" s="728"/>
    </row>
    <row r="1953" spans="5:89">
      <c r="E1953" s="728">
        <v>40023</v>
      </c>
      <c r="F1953" s="727">
        <v>5.0650000000000004</v>
      </c>
      <c r="H1953" s="728">
        <v>40017</v>
      </c>
      <c r="I1953" s="727">
        <v>5.4980000000000002</v>
      </c>
      <c r="K1953" s="728">
        <v>40025</v>
      </c>
      <c r="L1953" s="727">
        <v>6.1139999999999999</v>
      </c>
      <c r="CB1953" s="728"/>
      <c r="CE1953" s="728"/>
      <c r="CH1953" s="728"/>
      <c r="CK1953" s="728"/>
    </row>
    <row r="1954" spans="5:89">
      <c r="E1954" s="728">
        <v>40022</v>
      </c>
      <c r="F1954" s="727">
        <v>5.0519999999999996</v>
      </c>
      <c r="H1954" s="728">
        <v>40016</v>
      </c>
      <c r="I1954" s="727">
        <v>5.5579999999999998</v>
      </c>
      <c r="K1954" s="728">
        <v>40024</v>
      </c>
      <c r="L1954" s="727">
        <v>6.1589999999999998</v>
      </c>
      <c r="CB1954" s="728"/>
      <c r="CE1954" s="728"/>
      <c r="CH1954" s="728"/>
      <c r="CK1954" s="728"/>
    </row>
    <row r="1955" spans="5:89">
      <c r="E1955" s="728">
        <v>40021</v>
      </c>
      <c r="F1955" s="727">
        <v>5.0199999999999996</v>
      </c>
      <c r="H1955" s="728">
        <v>40015</v>
      </c>
      <c r="I1955" s="727">
        <v>5.5540000000000003</v>
      </c>
      <c r="K1955" s="728">
        <v>40023</v>
      </c>
      <c r="L1955" s="727">
        <v>6.2229999999999999</v>
      </c>
      <c r="CB1955" s="728"/>
      <c r="CE1955" s="728"/>
      <c r="CH1955" s="728"/>
      <c r="CK1955" s="728"/>
    </row>
    <row r="1956" spans="5:89">
      <c r="E1956" s="728">
        <v>40018</v>
      </c>
      <c r="F1956" s="727">
        <v>5.0220000000000002</v>
      </c>
      <c r="H1956" s="728">
        <v>40014</v>
      </c>
      <c r="I1956" s="727">
        <v>5.5579999999999998</v>
      </c>
      <c r="K1956" s="728">
        <v>40022</v>
      </c>
      <c r="L1956" s="727">
        <v>6.2190000000000003</v>
      </c>
      <c r="CB1956" s="728"/>
      <c r="CE1956" s="728"/>
      <c r="CH1956" s="728"/>
      <c r="CK1956" s="728"/>
    </row>
    <row r="1957" spans="5:89">
      <c r="E1957" s="728">
        <v>40017</v>
      </c>
      <c r="F1957" s="727">
        <v>4.9820000000000002</v>
      </c>
      <c r="H1957" s="728">
        <v>40011</v>
      </c>
      <c r="I1957" s="727">
        <v>5.5960000000000001</v>
      </c>
      <c r="K1957" s="728">
        <v>40021</v>
      </c>
      <c r="L1957" s="727">
        <v>6.1950000000000003</v>
      </c>
      <c r="CB1957" s="728"/>
      <c r="CE1957" s="728"/>
      <c r="CH1957" s="728"/>
      <c r="CK1957" s="728"/>
    </row>
    <row r="1958" spans="5:89">
      <c r="E1958" s="728">
        <v>40016</v>
      </c>
      <c r="F1958" s="727">
        <v>5.0140000000000002</v>
      </c>
      <c r="H1958" s="728">
        <v>40010</v>
      </c>
      <c r="I1958" s="727">
        <v>5.5910000000000002</v>
      </c>
      <c r="K1958" s="728">
        <v>40018</v>
      </c>
      <c r="L1958" s="727">
        <v>6.149</v>
      </c>
      <c r="CB1958" s="728"/>
      <c r="CE1958" s="728"/>
      <c r="CH1958" s="728"/>
      <c r="CK1958" s="728"/>
    </row>
    <row r="1959" spans="5:89">
      <c r="E1959" s="728">
        <v>40015</v>
      </c>
      <c r="F1959" s="727">
        <v>5.01</v>
      </c>
      <c r="H1959" s="728">
        <v>40009</v>
      </c>
      <c r="I1959" s="727">
        <v>5.5919999999999996</v>
      </c>
      <c r="K1959" s="728">
        <v>40017</v>
      </c>
      <c r="L1959" s="727">
        <v>6.1470000000000002</v>
      </c>
      <c r="CB1959" s="728"/>
      <c r="CE1959" s="728"/>
      <c r="CH1959" s="728"/>
      <c r="CK1959" s="728"/>
    </row>
    <row r="1960" spans="5:89">
      <c r="E1960" s="728">
        <v>40014</v>
      </c>
      <c r="F1960" s="727">
        <v>5.0410000000000004</v>
      </c>
      <c r="H1960" s="728">
        <v>40008</v>
      </c>
      <c r="I1960" s="727">
        <v>5.6449999999999996</v>
      </c>
      <c r="K1960" s="728">
        <v>40016</v>
      </c>
      <c r="L1960" s="727">
        <v>6.2009999999999996</v>
      </c>
      <c r="CB1960" s="728"/>
      <c r="CE1960" s="728"/>
      <c r="CH1960" s="728"/>
      <c r="CK1960" s="728"/>
    </row>
    <row r="1961" spans="5:89">
      <c r="E1961" s="728">
        <v>40011</v>
      </c>
      <c r="F1961" s="727">
        <v>5.1040000000000001</v>
      </c>
      <c r="H1961" s="728">
        <v>40007</v>
      </c>
      <c r="I1961" s="727">
        <v>5.6580000000000004</v>
      </c>
      <c r="K1961" s="728">
        <v>40015</v>
      </c>
      <c r="L1961" s="727">
        <v>6.1959999999999997</v>
      </c>
      <c r="CB1961" s="728"/>
      <c r="CE1961" s="728"/>
      <c r="CH1961" s="728"/>
      <c r="CK1961" s="728"/>
    </row>
    <row r="1962" spans="5:89">
      <c r="E1962" s="728">
        <v>40010</v>
      </c>
      <c r="F1962" s="727">
        <v>5.1100000000000003</v>
      </c>
      <c r="H1962" s="728">
        <v>40004</v>
      </c>
      <c r="I1962" s="727">
        <v>5.6530000000000005</v>
      </c>
      <c r="K1962" s="728">
        <v>40014</v>
      </c>
      <c r="L1962" s="727">
        <v>6.1920000000000002</v>
      </c>
      <c r="CB1962" s="728"/>
      <c r="CE1962" s="728"/>
      <c r="CH1962" s="728"/>
      <c r="CK1962" s="728"/>
    </row>
    <row r="1963" spans="5:89">
      <c r="E1963" s="728">
        <v>40009</v>
      </c>
      <c r="F1963" s="727">
        <v>5.1340000000000003</v>
      </c>
      <c r="H1963" s="728">
        <v>40003</v>
      </c>
      <c r="I1963" s="727">
        <v>5.6120000000000001</v>
      </c>
      <c r="K1963" s="728">
        <v>40011</v>
      </c>
      <c r="L1963" s="727">
        <v>6.2270000000000003</v>
      </c>
      <c r="CB1963" s="728"/>
      <c r="CE1963" s="728"/>
      <c r="CH1963" s="728"/>
      <c r="CK1963" s="728"/>
    </row>
    <row r="1964" spans="5:89">
      <c r="E1964" s="728">
        <v>40008</v>
      </c>
      <c r="F1964" s="727">
        <v>5.2569999999999997</v>
      </c>
      <c r="H1964" s="728">
        <v>40002</v>
      </c>
      <c r="I1964" s="727">
        <v>5.657</v>
      </c>
      <c r="K1964" s="728">
        <v>40010</v>
      </c>
      <c r="L1964" s="727">
        <v>6.2210000000000001</v>
      </c>
      <c r="CB1964" s="728"/>
      <c r="CE1964" s="728"/>
      <c r="CH1964" s="728"/>
      <c r="CK1964" s="728"/>
    </row>
    <row r="1965" spans="5:89">
      <c r="E1965" s="728">
        <v>40007</v>
      </c>
      <c r="F1965" s="727">
        <v>5.3040000000000003</v>
      </c>
      <c r="H1965" s="728">
        <v>40001</v>
      </c>
      <c r="I1965" s="727">
        <v>5.7080000000000002</v>
      </c>
      <c r="K1965" s="728">
        <v>40009</v>
      </c>
      <c r="L1965" s="727">
        <v>6.2160000000000002</v>
      </c>
      <c r="CB1965" s="728"/>
      <c r="CE1965" s="728"/>
      <c r="CH1965" s="728"/>
      <c r="CK1965" s="728"/>
    </row>
    <row r="1966" spans="5:89">
      <c r="E1966" s="728">
        <v>40004</v>
      </c>
      <c r="F1966" s="727">
        <v>5.3410000000000002</v>
      </c>
      <c r="H1966" s="728">
        <v>40000</v>
      </c>
      <c r="I1966" s="727">
        <v>5.7279999999999998</v>
      </c>
      <c r="K1966" s="728">
        <v>40008</v>
      </c>
      <c r="L1966" s="727">
        <v>6.2530000000000001</v>
      </c>
      <c r="CB1966" s="728"/>
      <c r="CE1966" s="728"/>
      <c r="CH1966" s="728"/>
      <c r="CK1966" s="728"/>
    </row>
    <row r="1967" spans="5:89">
      <c r="E1967" s="728">
        <v>40003</v>
      </c>
      <c r="F1967" s="727">
        <v>5.3159999999999998</v>
      </c>
      <c r="H1967" s="728">
        <v>39997</v>
      </c>
      <c r="I1967" s="727">
        <v>5.6970000000000001</v>
      </c>
      <c r="K1967" s="728">
        <v>40007</v>
      </c>
      <c r="L1967" s="727">
        <v>6.2569999999999997</v>
      </c>
      <c r="CB1967" s="728"/>
      <c r="CE1967" s="728"/>
      <c r="CH1967" s="728"/>
      <c r="CK1967" s="728"/>
    </row>
    <row r="1968" spans="5:89">
      <c r="E1968" s="728">
        <v>40002</v>
      </c>
      <c r="F1968" s="727">
        <v>5.3170000000000002</v>
      </c>
      <c r="H1968" s="728">
        <v>39996</v>
      </c>
      <c r="I1968" s="727">
        <v>5.7430000000000003</v>
      </c>
      <c r="K1968" s="728">
        <v>40004</v>
      </c>
      <c r="L1968" s="727">
        <v>6.2489999999999997</v>
      </c>
      <c r="CB1968" s="728"/>
      <c r="CE1968" s="728"/>
      <c r="CH1968" s="728"/>
      <c r="CK1968" s="728"/>
    </row>
    <row r="1969" spans="5:89">
      <c r="E1969" s="728">
        <v>40001</v>
      </c>
      <c r="F1969" s="727">
        <v>5.3710000000000004</v>
      </c>
      <c r="H1969" s="728">
        <v>39995</v>
      </c>
      <c r="I1969" s="727">
        <v>5.7539999999999996</v>
      </c>
      <c r="K1969" s="728">
        <v>40003</v>
      </c>
      <c r="L1969" s="727">
        <v>6.23</v>
      </c>
      <c r="CB1969" s="728"/>
      <c r="CE1969" s="728"/>
      <c r="CH1969" s="728"/>
      <c r="CK1969" s="728"/>
    </row>
    <row r="1970" spans="5:89">
      <c r="E1970" s="728">
        <v>40000</v>
      </c>
      <c r="F1970" s="727">
        <v>5.3929999999999998</v>
      </c>
      <c r="H1970" s="728">
        <v>39994</v>
      </c>
      <c r="I1970" s="727">
        <v>5.8280000000000003</v>
      </c>
      <c r="K1970" s="728">
        <v>40002</v>
      </c>
      <c r="L1970" s="727">
        <v>6.2489999999999997</v>
      </c>
      <c r="CB1970" s="728"/>
      <c r="CE1970" s="728"/>
      <c r="CH1970" s="728"/>
      <c r="CK1970" s="728"/>
    </row>
    <row r="1971" spans="5:89">
      <c r="E1971" s="728">
        <v>39997</v>
      </c>
      <c r="F1971" s="727">
        <v>5.3719999999999999</v>
      </c>
      <c r="H1971" s="728">
        <v>39993</v>
      </c>
      <c r="I1971" s="727">
        <v>5.8490000000000002</v>
      </c>
      <c r="K1971" s="728">
        <v>40001</v>
      </c>
      <c r="L1971" s="727">
        <v>6.2809999999999997</v>
      </c>
      <c r="CB1971" s="728"/>
      <c r="CE1971" s="728"/>
      <c r="CH1971" s="728"/>
      <c r="CK1971" s="728"/>
    </row>
    <row r="1972" spans="5:89">
      <c r="E1972" s="728">
        <v>39996</v>
      </c>
      <c r="F1972" s="727">
        <v>5.2549999999999999</v>
      </c>
      <c r="H1972" s="728">
        <v>39990</v>
      </c>
      <c r="I1972" s="727">
        <v>5.8490000000000002</v>
      </c>
      <c r="K1972" s="728">
        <v>40000</v>
      </c>
      <c r="L1972" s="727">
        <v>6.29</v>
      </c>
      <c r="CB1972" s="728"/>
      <c r="CE1972" s="728"/>
      <c r="CH1972" s="728"/>
      <c r="CK1972" s="728"/>
    </row>
    <row r="1973" spans="5:89">
      <c r="E1973" s="728">
        <v>39995</v>
      </c>
      <c r="F1973" s="727">
        <v>5.3840000000000003</v>
      </c>
      <c r="H1973" s="728">
        <v>39989</v>
      </c>
      <c r="I1973" s="727">
        <v>5.9009999999999998</v>
      </c>
      <c r="K1973" s="728">
        <v>39997</v>
      </c>
      <c r="L1973" s="727">
        <v>6.2350000000000003</v>
      </c>
      <c r="CB1973" s="728"/>
      <c r="CE1973" s="728"/>
      <c r="CH1973" s="728"/>
      <c r="CK1973" s="728"/>
    </row>
    <row r="1974" spans="5:89">
      <c r="E1974" s="728">
        <v>39994</v>
      </c>
      <c r="F1974" s="727">
        <v>5.2869999999999999</v>
      </c>
      <c r="H1974" s="728">
        <v>39988</v>
      </c>
      <c r="I1974" s="727">
        <v>5.8849999999999998</v>
      </c>
      <c r="K1974" s="728">
        <v>39996</v>
      </c>
      <c r="L1974" s="727">
        <v>6.2539999999999996</v>
      </c>
      <c r="CB1974" s="728"/>
      <c r="CE1974" s="728"/>
      <c r="CH1974" s="728"/>
      <c r="CK1974" s="728"/>
    </row>
    <row r="1975" spans="5:89">
      <c r="E1975" s="728">
        <v>39993</v>
      </c>
      <c r="F1975" s="727">
        <v>5.24</v>
      </c>
      <c r="H1975" s="728">
        <v>39987</v>
      </c>
      <c r="I1975" s="727">
        <v>5.9050000000000002</v>
      </c>
      <c r="K1975" s="728">
        <v>39995</v>
      </c>
      <c r="L1975" s="727">
        <v>6.2350000000000003</v>
      </c>
      <c r="CB1975" s="728"/>
      <c r="CE1975" s="728"/>
      <c r="CH1975" s="728"/>
      <c r="CK1975" s="728"/>
    </row>
    <row r="1976" spans="5:89">
      <c r="E1976" s="728">
        <v>39990</v>
      </c>
      <c r="F1976" s="727">
        <v>5.24</v>
      </c>
      <c r="H1976" s="728">
        <v>39986</v>
      </c>
      <c r="I1976" s="727">
        <v>5.9039999999999999</v>
      </c>
      <c r="K1976" s="728">
        <v>39994</v>
      </c>
      <c r="L1976" s="727">
        <v>6.2690000000000001</v>
      </c>
      <c r="CB1976" s="728"/>
      <c r="CE1976" s="728"/>
      <c r="CH1976" s="728"/>
      <c r="CK1976" s="728"/>
    </row>
    <row r="1977" spans="5:89">
      <c r="E1977" s="728">
        <v>39989</v>
      </c>
      <c r="F1977" s="727">
        <v>5.2759999999999998</v>
      </c>
      <c r="H1977" s="728">
        <v>39983</v>
      </c>
      <c r="I1977" s="727">
        <v>5.8949999999999996</v>
      </c>
      <c r="K1977" s="728">
        <v>39993</v>
      </c>
      <c r="L1977" s="727">
        <v>6.3319999999999999</v>
      </c>
      <c r="CB1977" s="728"/>
      <c r="CE1977" s="728"/>
      <c r="CH1977" s="728"/>
      <c r="CK1977" s="728"/>
    </row>
    <row r="1978" spans="5:89">
      <c r="E1978" s="728">
        <v>39988</v>
      </c>
      <c r="F1978" s="727">
        <v>5.2569999999999997</v>
      </c>
      <c r="H1978" s="728">
        <v>39982</v>
      </c>
      <c r="I1978" s="727">
        <v>5.91</v>
      </c>
      <c r="K1978" s="728">
        <v>39990</v>
      </c>
      <c r="L1978" s="727">
        <v>6.3719999999999999</v>
      </c>
      <c r="CB1978" s="728"/>
      <c r="CE1978" s="728"/>
      <c r="CH1978" s="728"/>
      <c r="CK1978" s="728"/>
    </row>
    <row r="1979" spans="5:89">
      <c r="E1979" s="728">
        <v>39987</v>
      </c>
      <c r="F1979" s="727">
        <v>5.3070000000000004</v>
      </c>
      <c r="H1979" s="728">
        <v>39981</v>
      </c>
      <c r="I1979" s="727">
        <v>5.88</v>
      </c>
      <c r="K1979" s="728">
        <v>39989</v>
      </c>
      <c r="L1979" s="727">
        <v>6.4340000000000002</v>
      </c>
      <c r="CB1979" s="728"/>
      <c r="CE1979" s="728"/>
      <c r="CH1979" s="728"/>
      <c r="CK1979" s="728"/>
    </row>
    <row r="1980" spans="5:89">
      <c r="E1980" s="728">
        <v>39986</v>
      </c>
      <c r="F1980" s="727">
        <v>5.3529999999999998</v>
      </c>
      <c r="H1980" s="728">
        <v>39980</v>
      </c>
      <c r="I1980" s="727">
        <v>5.8890000000000002</v>
      </c>
      <c r="K1980" s="728">
        <v>39988</v>
      </c>
      <c r="L1980" s="727">
        <v>6.431</v>
      </c>
      <c r="CB1980" s="728"/>
      <c r="CE1980" s="728"/>
      <c r="CH1980" s="728"/>
      <c r="CK1980" s="728"/>
    </row>
    <row r="1981" spans="5:89">
      <c r="E1981" s="728">
        <v>39983</v>
      </c>
      <c r="F1981" s="727">
        <v>5.3520000000000003</v>
      </c>
      <c r="H1981" s="728">
        <v>39979</v>
      </c>
      <c r="I1981" s="727">
        <v>5.899</v>
      </c>
      <c r="K1981" s="728">
        <v>39987</v>
      </c>
      <c r="L1981" s="727">
        <v>6.4409999999999998</v>
      </c>
      <c r="CB1981" s="728"/>
      <c r="CE1981" s="728"/>
      <c r="CH1981" s="728"/>
      <c r="CK1981" s="728"/>
    </row>
    <row r="1982" spans="5:89">
      <c r="E1982" s="728">
        <v>39982</v>
      </c>
      <c r="F1982" s="727">
        <v>5.3789999999999996</v>
      </c>
      <c r="H1982" s="728">
        <v>39976</v>
      </c>
      <c r="I1982" s="727">
        <v>5.8810000000000002</v>
      </c>
      <c r="K1982" s="728">
        <v>39986</v>
      </c>
      <c r="L1982" s="727">
        <v>6.4939999999999998</v>
      </c>
      <c r="CB1982" s="728"/>
      <c r="CE1982" s="728"/>
      <c r="CH1982" s="728"/>
      <c r="CK1982" s="728"/>
    </row>
    <row r="1983" spans="5:89">
      <c r="E1983" s="728">
        <v>39981</v>
      </c>
      <c r="F1983" s="727">
        <v>5.3550000000000004</v>
      </c>
      <c r="H1983" s="728">
        <v>39975</v>
      </c>
      <c r="I1983" s="727">
        <v>5.8730000000000002</v>
      </c>
      <c r="K1983" s="728">
        <v>39983</v>
      </c>
      <c r="L1983" s="727">
        <v>6.415</v>
      </c>
      <c r="CB1983" s="728"/>
      <c r="CE1983" s="728"/>
      <c r="CH1983" s="728"/>
      <c r="CK1983" s="728"/>
    </row>
    <row r="1984" spans="5:89">
      <c r="E1984" s="728">
        <v>39980</v>
      </c>
      <c r="F1984" s="727">
        <v>5.38</v>
      </c>
      <c r="H1984" s="728">
        <v>39974</v>
      </c>
      <c r="I1984" s="727">
        <v>5.8469999999999995</v>
      </c>
      <c r="K1984" s="728">
        <v>39982</v>
      </c>
      <c r="L1984" s="727">
        <v>6.4080000000000004</v>
      </c>
      <c r="CB1984" s="728"/>
      <c r="CE1984" s="728"/>
      <c r="CH1984" s="728"/>
      <c r="CK1984" s="728"/>
    </row>
    <row r="1985" spans="5:89">
      <c r="E1985" s="728">
        <v>39979</v>
      </c>
      <c r="F1985" s="727">
        <v>5.4459999999999997</v>
      </c>
      <c r="H1985" s="728">
        <v>39973</v>
      </c>
      <c r="I1985" s="727">
        <v>5.835</v>
      </c>
      <c r="K1985" s="728">
        <v>39981</v>
      </c>
      <c r="L1985" s="727">
        <v>6.3490000000000002</v>
      </c>
      <c r="CB1985" s="728"/>
      <c r="CE1985" s="728"/>
      <c r="CH1985" s="728"/>
      <c r="CK1985" s="728"/>
    </row>
    <row r="1986" spans="5:89">
      <c r="E1986" s="728">
        <v>39976</v>
      </c>
      <c r="F1986" s="727">
        <v>5.4530000000000003</v>
      </c>
      <c r="H1986" s="728">
        <v>39972</v>
      </c>
      <c r="I1986" s="727">
        <v>5.8650000000000002</v>
      </c>
      <c r="K1986" s="728">
        <v>39980</v>
      </c>
      <c r="L1986" s="727">
        <v>6.3559999999999999</v>
      </c>
      <c r="CB1986" s="728"/>
      <c r="CE1986" s="728"/>
      <c r="CH1986" s="728"/>
      <c r="CK1986" s="728"/>
    </row>
    <row r="1987" spans="5:89">
      <c r="E1987" s="728">
        <v>39975</v>
      </c>
      <c r="F1987" s="727">
        <v>5.4489999999999998</v>
      </c>
      <c r="H1987" s="728">
        <v>39969</v>
      </c>
      <c r="I1987" s="727">
        <v>5.8739999999999997</v>
      </c>
      <c r="K1987" s="728">
        <v>39979</v>
      </c>
      <c r="L1987" s="727">
        <v>6.3449999999999998</v>
      </c>
      <c r="CB1987" s="728"/>
      <c r="CE1987" s="728"/>
      <c r="CH1987" s="728"/>
      <c r="CK1987" s="728"/>
    </row>
    <row r="1988" spans="5:89">
      <c r="E1988" s="728">
        <v>39974</v>
      </c>
      <c r="F1988" s="727">
        <v>5.4489999999999998</v>
      </c>
      <c r="H1988" s="728">
        <v>39968</v>
      </c>
      <c r="I1988" s="727">
        <v>5.8529999999999998</v>
      </c>
      <c r="K1988" s="728">
        <v>39976</v>
      </c>
      <c r="L1988" s="727">
        <v>6.3230000000000004</v>
      </c>
      <c r="CB1988" s="728"/>
      <c r="CE1988" s="728"/>
      <c r="CH1988" s="728"/>
      <c r="CK1988" s="728"/>
    </row>
    <row r="1989" spans="5:89">
      <c r="E1989" s="728">
        <v>39973</v>
      </c>
      <c r="F1989" s="727">
        <v>5.4470000000000001</v>
      </c>
      <c r="H1989" s="728">
        <v>39967</v>
      </c>
      <c r="I1989" s="727">
        <v>5.859</v>
      </c>
      <c r="K1989" s="728">
        <v>39975</v>
      </c>
      <c r="L1989" s="727">
        <v>6.2990000000000004</v>
      </c>
      <c r="CB1989" s="728"/>
      <c r="CE1989" s="728"/>
      <c r="CH1989" s="728"/>
      <c r="CK1989" s="728"/>
    </row>
    <row r="1990" spans="5:89">
      <c r="E1990" s="728">
        <v>39972</v>
      </c>
      <c r="F1990" s="727">
        <v>5.4740000000000002</v>
      </c>
      <c r="H1990" s="728">
        <v>39966</v>
      </c>
      <c r="I1990" s="727">
        <v>5.7949999999999999</v>
      </c>
      <c r="K1990" s="728">
        <v>39974</v>
      </c>
      <c r="L1990" s="727">
        <v>6.2969999999999997</v>
      </c>
      <c r="CB1990" s="728"/>
      <c r="CE1990" s="728"/>
      <c r="CH1990" s="728"/>
      <c r="CK1990" s="728"/>
    </row>
    <row r="1991" spans="5:89">
      <c r="E1991" s="728">
        <v>39969</v>
      </c>
      <c r="F1991" s="727">
        <v>5.516</v>
      </c>
      <c r="H1991" s="728">
        <v>39965</v>
      </c>
      <c r="I1991" s="727">
        <v>5.7809999999999997</v>
      </c>
      <c r="K1991" s="728">
        <v>39973</v>
      </c>
      <c r="L1991" s="727">
        <v>6.2750000000000004</v>
      </c>
      <c r="CB1991" s="728"/>
      <c r="CE1991" s="728"/>
      <c r="CH1991" s="728"/>
      <c r="CK1991" s="728"/>
    </row>
    <row r="1992" spans="5:89">
      <c r="E1992" s="728">
        <v>39968</v>
      </c>
      <c r="F1992" s="727">
        <v>5.4859999999999998</v>
      </c>
      <c r="H1992" s="728">
        <v>39962</v>
      </c>
      <c r="I1992" s="727">
        <v>5.8179999999999996</v>
      </c>
      <c r="K1992" s="728">
        <v>39972</v>
      </c>
      <c r="L1992" s="727">
        <v>6.298</v>
      </c>
      <c r="CB1992" s="728"/>
      <c r="CE1992" s="728"/>
      <c r="CH1992" s="728"/>
      <c r="CK1992" s="728"/>
    </row>
    <row r="1993" spans="5:89">
      <c r="E1993" s="728">
        <v>39967</v>
      </c>
      <c r="F1993" s="727">
        <v>5.484</v>
      </c>
      <c r="H1993" s="728">
        <v>39961</v>
      </c>
      <c r="I1993" s="727">
        <v>5.8719999999999999</v>
      </c>
      <c r="K1993" s="728">
        <v>39969</v>
      </c>
      <c r="L1993" s="727">
        <v>6.32</v>
      </c>
      <c r="CB1993" s="728"/>
      <c r="CE1993" s="728"/>
      <c r="CH1993" s="728"/>
      <c r="CK1993" s="728"/>
    </row>
    <row r="1994" spans="5:89">
      <c r="E1994" s="728">
        <v>39966</v>
      </c>
      <c r="F1994" s="727">
        <v>5.4610000000000003</v>
      </c>
      <c r="H1994" s="728">
        <v>39960</v>
      </c>
      <c r="I1994" s="727">
        <v>5.8760000000000003</v>
      </c>
      <c r="K1994" s="728">
        <v>39968</v>
      </c>
      <c r="L1994" s="727">
        <v>6.3109999999999999</v>
      </c>
      <c r="CB1994" s="728"/>
      <c r="CE1994" s="728"/>
      <c r="CH1994" s="728"/>
      <c r="CK1994" s="728"/>
    </row>
    <row r="1995" spans="5:89">
      <c r="E1995" s="728">
        <v>39965</v>
      </c>
      <c r="F1995" s="727">
        <v>5.476</v>
      </c>
      <c r="H1995" s="728">
        <v>39959</v>
      </c>
      <c r="I1995" s="727">
        <v>5.8879999999999999</v>
      </c>
      <c r="K1995" s="728">
        <v>39967</v>
      </c>
      <c r="L1995" s="727">
        <v>6.3179999999999996</v>
      </c>
      <c r="CB1995" s="728"/>
      <c r="CE1995" s="728"/>
      <c r="CH1995" s="728"/>
      <c r="CK1995" s="728"/>
    </row>
    <row r="1996" spans="5:89">
      <c r="E1996" s="728">
        <v>39962</v>
      </c>
      <c r="F1996" s="727">
        <v>5.5019999999999998</v>
      </c>
      <c r="H1996" s="728">
        <v>39958</v>
      </c>
      <c r="I1996" s="727">
        <v>5.8559999999999999</v>
      </c>
      <c r="K1996" s="728">
        <v>39966</v>
      </c>
      <c r="L1996" s="727">
        <v>6.274</v>
      </c>
      <c r="CB1996" s="728"/>
      <c r="CE1996" s="728"/>
      <c r="CH1996" s="728"/>
      <c r="CK1996" s="728"/>
    </row>
    <row r="1997" spans="5:89">
      <c r="E1997" s="728">
        <v>39961</v>
      </c>
      <c r="F1997" s="727">
        <v>5.5780000000000003</v>
      </c>
      <c r="H1997" s="728">
        <v>39955</v>
      </c>
      <c r="I1997" s="727">
        <v>5.8819999999999997</v>
      </c>
      <c r="K1997" s="728">
        <v>39965</v>
      </c>
      <c r="L1997" s="727">
        <v>6.266</v>
      </c>
      <c r="CB1997" s="728"/>
      <c r="CE1997" s="728"/>
      <c r="CH1997" s="728"/>
      <c r="CK1997" s="728"/>
    </row>
    <row r="1998" spans="5:89">
      <c r="E1998" s="728">
        <v>39960</v>
      </c>
      <c r="F1998" s="727">
        <v>5.633</v>
      </c>
      <c r="H1998" s="728">
        <v>39954</v>
      </c>
      <c r="I1998" s="727">
        <v>5.85</v>
      </c>
      <c r="K1998" s="728">
        <v>39962</v>
      </c>
      <c r="L1998" s="727">
        <v>6.3029999999999999</v>
      </c>
      <c r="CB1998" s="728"/>
      <c r="CE1998" s="728"/>
      <c r="CH1998" s="728"/>
      <c r="CK1998" s="728"/>
    </row>
    <row r="1999" spans="5:89">
      <c r="E1999" s="728">
        <v>39959</v>
      </c>
      <c r="F1999" s="727">
        <v>5.65</v>
      </c>
      <c r="H1999" s="728">
        <v>39953</v>
      </c>
      <c r="I1999" s="727">
        <v>5.8840000000000003</v>
      </c>
      <c r="K1999" s="728">
        <v>39961</v>
      </c>
      <c r="L1999" s="727">
        <v>6.3789999999999996</v>
      </c>
      <c r="CB1999" s="728"/>
      <c r="CE1999" s="728"/>
      <c r="CH1999" s="728"/>
      <c r="CK1999" s="728"/>
    </row>
    <row r="2000" spans="5:89">
      <c r="E2000" s="728">
        <v>39958</v>
      </c>
      <c r="F2000" s="727">
        <v>5.6420000000000003</v>
      </c>
      <c r="H2000" s="728">
        <v>39952</v>
      </c>
      <c r="I2000" s="727">
        <v>5.9290000000000003</v>
      </c>
      <c r="K2000" s="728">
        <v>39960</v>
      </c>
      <c r="L2000" s="727">
        <v>6.35</v>
      </c>
      <c r="CB2000" s="728"/>
      <c r="CE2000" s="728"/>
      <c r="CH2000" s="728"/>
      <c r="CK2000" s="728"/>
    </row>
    <row r="2001" spans="5:89">
      <c r="E2001" s="728">
        <v>39955</v>
      </c>
      <c r="F2001" s="727">
        <v>5.6479999999999997</v>
      </c>
      <c r="H2001" s="728">
        <v>39951</v>
      </c>
      <c r="I2001" s="727">
        <v>5.9429999999999996</v>
      </c>
      <c r="K2001" s="728">
        <v>39959</v>
      </c>
      <c r="L2001" s="727">
        <v>6.3769999999999998</v>
      </c>
      <c r="CB2001" s="728"/>
      <c r="CE2001" s="728"/>
      <c r="CH2001" s="728"/>
      <c r="CK2001" s="728"/>
    </row>
    <row r="2002" spans="5:89">
      <c r="E2002" s="728">
        <v>39954</v>
      </c>
      <c r="F2002" s="727">
        <v>5.6319999999999997</v>
      </c>
      <c r="H2002" s="728">
        <v>39948</v>
      </c>
      <c r="I2002" s="727">
        <v>5.9640000000000004</v>
      </c>
      <c r="K2002" s="728">
        <v>39958</v>
      </c>
      <c r="L2002" s="727">
        <v>6.3280000000000003</v>
      </c>
      <c r="CB2002" s="728"/>
      <c r="CE2002" s="728"/>
      <c r="CH2002" s="728"/>
      <c r="CK2002" s="728"/>
    </row>
    <row r="2003" spans="5:89">
      <c r="E2003" s="728">
        <v>39953</v>
      </c>
      <c r="F2003" s="727">
        <v>5.6559999999999997</v>
      </c>
      <c r="H2003" s="728">
        <v>39947</v>
      </c>
      <c r="I2003" s="727">
        <v>5.9969999999999999</v>
      </c>
      <c r="K2003" s="728">
        <v>39955</v>
      </c>
      <c r="L2003" s="727">
        <v>6.327</v>
      </c>
      <c r="CB2003" s="728"/>
      <c r="CE2003" s="728"/>
      <c r="CH2003" s="728"/>
      <c r="CK2003" s="728"/>
    </row>
    <row r="2004" spans="5:89">
      <c r="E2004" s="728">
        <v>39952</v>
      </c>
      <c r="F2004" s="727">
        <v>5.6929999999999996</v>
      </c>
      <c r="H2004" s="728">
        <v>39946</v>
      </c>
      <c r="I2004" s="727">
        <v>5.9610000000000003</v>
      </c>
      <c r="K2004" s="728">
        <v>39954</v>
      </c>
      <c r="L2004" s="727">
        <v>6.319</v>
      </c>
      <c r="CB2004" s="728"/>
      <c r="CE2004" s="728"/>
      <c r="CH2004" s="728"/>
      <c r="CK2004" s="728"/>
    </row>
    <row r="2005" spans="5:89">
      <c r="E2005" s="728">
        <v>39951</v>
      </c>
      <c r="F2005" s="727">
        <v>5.7969999999999997</v>
      </c>
      <c r="H2005" s="728">
        <v>39945</v>
      </c>
      <c r="I2005" s="727">
        <v>5.9219999999999997</v>
      </c>
      <c r="K2005" s="728">
        <v>39953</v>
      </c>
      <c r="L2005" s="727">
        <v>6.298</v>
      </c>
      <c r="CB2005" s="728"/>
      <c r="CE2005" s="728"/>
      <c r="CH2005" s="728"/>
      <c r="CK2005" s="728"/>
    </row>
    <row r="2006" spans="5:89">
      <c r="E2006" s="728">
        <v>39948</v>
      </c>
      <c r="F2006" s="727">
        <v>5.819</v>
      </c>
      <c r="H2006" s="728">
        <v>39944</v>
      </c>
      <c r="I2006" s="727">
        <v>5.9409999999999998</v>
      </c>
      <c r="K2006" s="728">
        <v>39952</v>
      </c>
      <c r="L2006" s="727">
        <v>6.335</v>
      </c>
      <c r="CB2006" s="728"/>
      <c r="CE2006" s="728"/>
      <c r="CH2006" s="728"/>
      <c r="CK2006" s="728"/>
    </row>
    <row r="2007" spans="5:89">
      <c r="E2007" s="728">
        <v>39941</v>
      </c>
      <c r="F2007" s="727">
        <v>5.7080000000000002</v>
      </c>
      <c r="H2007" s="728">
        <v>39941</v>
      </c>
      <c r="I2007" s="727">
        <v>5.9329999999999998</v>
      </c>
      <c r="K2007" s="728">
        <v>39951</v>
      </c>
      <c r="L2007" s="727">
        <v>6.3410000000000002</v>
      </c>
      <c r="CB2007" s="728"/>
      <c r="CE2007" s="728"/>
      <c r="CH2007" s="728"/>
      <c r="CK2007" s="728"/>
    </row>
    <row r="2008" spans="5:89">
      <c r="E2008" s="728">
        <v>39940</v>
      </c>
      <c r="F2008" s="727">
        <v>5.7009999999999996</v>
      </c>
      <c r="H2008" s="728">
        <v>39940</v>
      </c>
      <c r="I2008" s="727">
        <v>5.9009999999999998</v>
      </c>
      <c r="K2008" s="728">
        <v>39948</v>
      </c>
      <c r="L2008" s="727">
        <v>6.3479999999999999</v>
      </c>
      <c r="CB2008" s="728"/>
      <c r="CE2008" s="728"/>
      <c r="CH2008" s="728"/>
      <c r="CK2008" s="728"/>
    </row>
    <row r="2009" spans="5:89">
      <c r="E2009" s="728">
        <v>39939</v>
      </c>
      <c r="F2009" s="727">
        <v>5.702</v>
      </c>
      <c r="H2009" s="728">
        <v>39939</v>
      </c>
      <c r="I2009" s="727">
        <v>5.899</v>
      </c>
      <c r="K2009" s="728">
        <v>39947</v>
      </c>
      <c r="L2009" s="727">
        <v>6.4260000000000002</v>
      </c>
      <c r="CB2009" s="728"/>
      <c r="CE2009" s="728"/>
      <c r="CH2009" s="728"/>
      <c r="CK2009" s="728"/>
    </row>
    <row r="2010" spans="5:89">
      <c r="E2010" s="728">
        <v>39938</v>
      </c>
      <c r="F2010" s="727">
        <v>5.6020000000000003</v>
      </c>
      <c r="H2010" s="728">
        <v>39938</v>
      </c>
      <c r="I2010" s="727">
        <v>5.8529999999999998</v>
      </c>
      <c r="K2010" s="728">
        <v>39946</v>
      </c>
      <c r="L2010" s="727">
        <v>6.3239999999999998</v>
      </c>
      <c r="CB2010" s="728"/>
      <c r="CE2010" s="728"/>
      <c r="CH2010" s="728"/>
      <c r="CK2010" s="728"/>
    </row>
    <row r="2011" spans="5:89">
      <c r="E2011" s="728">
        <v>39937</v>
      </c>
      <c r="F2011" s="727">
        <v>5.6420000000000003</v>
      </c>
      <c r="H2011" s="728">
        <v>39937</v>
      </c>
      <c r="I2011" s="727">
        <v>5.8570000000000002</v>
      </c>
      <c r="K2011" s="728">
        <v>39945</v>
      </c>
      <c r="L2011" s="727">
        <v>6.2850000000000001</v>
      </c>
      <c r="CB2011" s="728"/>
      <c r="CE2011" s="728"/>
      <c r="CH2011" s="728"/>
      <c r="CK2011" s="728"/>
    </row>
    <row r="2012" spans="5:89">
      <c r="E2012" s="728">
        <v>39934</v>
      </c>
      <c r="F2012" s="727">
        <v>5.5179999999999998</v>
      </c>
      <c r="H2012" s="728">
        <v>39934</v>
      </c>
      <c r="I2012" s="727">
        <v>5.8419999999999996</v>
      </c>
      <c r="K2012" s="728">
        <v>39944</v>
      </c>
      <c r="L2012" s="727">
        <v>6.31</v>
      </c>
      <c r="CB2012" s="728"/>
      <c r="CE2012" s="728"/>
      <c r="CH2012" s="728"/>
      <c r="CK2012" s="728"/>
    </row>
    <row r="2013" spans="5:89">
      <c r="E2013" s="728">
        <v>39933</v>
      </c>
      <c r="F2013" s="727">
        <v>5.5819999999999999</v>
      </c>
      <c r="H2013" s="728">
        <v>39933</v>
      </c>
      <c r="I2013" s="727">
        <v>5.84</v>
      </c>
      <c r="K2013" s="728">
        <v>39941</v>
      </c>
      <c r="L2013" s="727">
        <v>6.274</v>
      </c>
      <c r="CB2013" s="728"/>
      <c r="CE2013" s="728"/>
      <c r="CH2013" s="728"/>
      <c r="CK2013" s="728"/>
    </row>
    <row r="2014" spans="5:89">
      <c r="E2014" s="728">
        <v>39932</v>
      </c>
      <c r="F2014" s="727">
        <v>5.6050000000000004</v>
      </c>
      <c r="H2014" s="728">
        <v>39932</v>
      </c>
      <c r="I2014" s="727">
        <v>5.8209999999999997</v>
      </c>
      <c r="K2014" s="728">
        <v>39940</v>
      </c>
      <c r="L2014" s="727">
        <v>6.2729999999999997</v>
      </c>
      <c r="CB2014" s="728"/>
      <c r="CE2014" s="728"/>
      <c r="CH2014" s="728"/>
      <c r="CK2014" s="728"/>
    </row>
    <row r="2015" spans="5:89">
      <c r="E2015" s="728">
        <v>39931</v>
      </c>
      <c r="F2015" s="727">
        <v>5.601</v>
      </c>
      <c r="H2015" s="728">
        <v>39931</v>
      </c>
      <c r="I2015" s="727">
        <v>5.8449999999999998</v>
      </c>
      <c r="K2015" s="728">
        <v>39939</v>
      </c>
      <c r="L2015" s="727">
        <v>6.2539999999999996</v>
      </c>
      <c r="CB2015" s="728"/>
      <c r="CE2015" s="728"/>
      <c r="CH2015" s="728"/>
      <c r="CK2015" s="728"/>
    </row>
    <row r="2016" spans="5:89">
      <c r="E2016" s="728">
        <v>39930</v>
      </c>
      <c r="F2016" s="727">
        <v>5.601</v>
      </c>
      <c r="H2016" s="728">
        <v>39930</v>
      </c>
      <c r="I2016" s="727">
        <v>5.8970000000000002</v>
      </c>
      <c r="K2016" s="728">
        <v>39938</v>
      </c>
      <c r="L2016" s="727">
        <v>6.21</v>
      </c>
      <c r="CB2016" s="728"/>
      <c r="CE2016" s="728"/>
      <c r="CH2016" s="728"/>
      <c r="CK2016" s="728"/>
    </row>
    <row r="2017" spans="5:89">
      <c r="E2017" s="728">
        <v>39927</v>
      </c>
      <c r="F2017" s="727">
        <v>5.5270000000000001</v>
      </c>
      <c r="H2017" s="728">
        <v>39927</v>
      </c>
      <c r="I2017" s="727">
        <v>5.7480000000000002</v>
      </c>
      <c r="K2017" s="728">
        <v>39937</v>
      </c>
      <c r="L2017" s="727">
        <v>6.2329999999999997</v>
      </c>
      <c r="CB2017" s="728"/>
      <c r="CE2017" s="728"/>
      <c r="CH2017" s="728"/>
      <c r="CK2017" s="728"/>
    </row>
    <row r="2018" spans="5:89">
      <c r="E2018" s="728">
        <v>39926</v>
      </c>
      <c r="F2018" s="727">
        <v>5.5460000000000003</v>
      </c>
      <c r="H2018" s="728">
        <v>39926</v>
      </c>
      <c r="I2018" s="727">
        <v>5.7469999999999999</v>
      </c>
      <c r="K2018" s="728">
        <v>39934</v>
      </c>
      <c r="L2018" s="727">
        <v>6.2309999999999999</v>
      </c>
      <c r="CB2018" s="728"/>
      <c r="CE2018" s="728"/>
      <c r="CH2018" s="728"/>
      <c r="CK2018" s="728"/>
    </row>
    <row r="2019" spans="5:89">
      <c r="E2019" s="728">
        <v>39925</v>
      </c>
      <c r="F2019" s="727">
        <v>5.5629999999999997</v>
      </c>
      <c r="H2019" s="728">
        <v>39925</v>
      </c>
      <c r="I2019" s="727">
        <v>5.7780000000000005</v>
      </c>
      <c r="K2019" s="728">
        <v>39933</v>
      </c>
      <c r="L2019" s="727">
        <v>6.2089999999999996</v>
      </c>
      <c r="CB2019" s="728"/>
      <c r="CE2019" s="728"/>
      <c r="CH2019" s="728"/>
      <c r="CK2019" s="728"/>
    </row>
    <row r="2020" spans="5:89">
      <c r="E2020" s="728">
        <v>39924</v>
      </c>
      <c r="F2020" s="727">
        <v>5.5190000000000001</v>
      </c>
      <c r="H2020" s="728">
        <v>39924</v>
      </c>
      <c r="I2020" s="727">
        <v>5.7469999999999999</v>
      </c>
      <c r="K2020" s="728">
        <v>39932</v>
      </c>
      <c r="L2020" s="727">
        <v>6.1929999999999996</v>
      </c>
      <c r="CB2020" s="728"/>
      <c r="CE2020" s="728"/>
      <c r="CH2020" s="728"/>
      <c r="CK2020" s="728"/>
    </row>
    <row r="2021" spans="5:89">
      <c r="E2021" s="728">
        <v>39923</v>
      </c>
      <c r="F2021" s="727">
        <v>5.5309999999999997</v>
      </c>
      <c r="H2021" s="728">
        <v>39923</v>
      </c>
      <c r="I2021" s="727">
        <v>5.742</v>
      </c>
      <c r="K2021" s="728">
        <v>39931</v>
      </c>
      <c r="L2021" s="727">
        <v>6.2</v>
      </c>
      <c r="CB2021" s="728"/>
      <c r="CE2021" s="728"/>
      <c r="CH2021" s="728"/>
      <c r="CK2021" s="728"/>
    </row>
    <row r="2022" spans="5:89">
      <c r="E2022" s="728">
        <v>39920</v>
      </c>
      <c r="F2022" s="727">
        <v>5.5039999999999996</v>
      </c>
      <c r="H2022" s="728">
        <v>39920</v>
      </c>
      <c r="I2022" s="727">
        <v>5.7290000000000001</v>
      </c>
      <c r="K2022" s="728">
        <v>39930</v>
      </c>
      <c r="L2022" s="727">
        <v>6.2140000000000004</v>
      </c>
      <c r="CB2022" s="728"/>
      <c r="CE2022" s="728"/>
      <c r="CH2022" s="728"/>
      <c r="CK2022" s="728"/>
    </row>
    <row r="2023" spans="5:89">
      <c r="E2023" s="728">
        <v>39919</v>
      </c>
      <c r="F2023" s="727">
        <v>5.4550000000000001</v>
      </c>
      <c r="H2023" s="728">
        <v>39919</v>
      </c>
      <c r="I2023" s="727">
        <v>5.7530000000000001</v>
      </c>
      <c r="K2023" s="728">
        <v>39927</v>
      </c>
      <c r="L2023" s="727">
        <v>6.2</v>
      </c>
      <c r="CB2023" s="728"/>
      <c r="CE2023" s="728"/>
      <c r="CH2023" s="728"/>
      <c r="CK2023" s="728"/>
    </row>
    <row r="2024" spans="5:89">
      <c r="E2024" s="728">
        <v>39918</v>
      </c>
      <c r="F2024" s="727">
        <v>5.444</v>
      </c>
      <c r="H2024" s="728">
        <v>39918</v>
      </c>
      <c r="I2024" s="727">
        <v>5.7430000000000003</v>
      </c>
      <c r="K2024" s="728">
        <v>39926</v>
      </c>
      <c r="L2024" s="727">
        <v>6.1879999999999997</v>
      </c>
      <c r="CB2024" s="728"/>
      <c r="CE2024" s="728"/>
      <c r="CH2024" s="728"/>
      <c r="CK2024" s="728"/>
    </row>
    <row r="2025" spans="5:89">
      <c r="E2025" s="728">
        <v>39917</v>
      </c>
      <c r="F2025" s="727">
        <v>5.391</v>
      </c>
      <c r="H2025" s="728">
        <v>39917</v>
      </c>
      <c r="I2025" s="727">
        <v>5.7270000000000003</v>
      </c>
      <c r="K2025" s="728">
        <v>39925</v>
      </c>
      <c r="L2025" s="727">
        <v>6.1879999999999997</v>
      </c>
      <c r="CB2025" s="728"/>
      <c r="CE2025" s="728"/>
      <c r="CH2025" s="728"/>
      <c r="CK2025" s="728"/>
    </row>
    <row r="2026" spans="5:89">
      <c r="E2026" s="728">
        <v>39916</v>
      </c>
      <c r="F2026" s="727">
        <v>5.3469999999999995</v>
      </c>
      <c r="H2026" s="728">
        <v>39916</v>
      </c>
      <c r="I2026" s="727">
        <v>5.7130000000000001</v>
      </c>
      <c r="K2026" s="728">
        <v>39924</v>
      </c>
      <c r="L2026" s="727">
        <v>6.165</v>
      </c>
      <c r="CB2026" s="728"/>
      <c r="CE2026" s="728"/>
      <c r="CH2026" s="728"/>
      <c r="CK2026" s="728"/>
    </row>
    <row r="2027" spans="5:89">
      <c r="E2027" s="728">
        <v>39913</v>
      </c>
      <c r="F2027" s="727">
        <v>5.3469999999999995</v>
      </c>
      <c r="H2027" s="728">
        <v>39913</v>
      </c>
      <c r="I2027" s="727">
        <v>5.7130000000000001</v>
      </c>
      <c r="K2027" s="728">
        <v>39923</v>
      </c>
      <c r="L2027" s="727">
        <v>6.1760000000000002</v>
      </c>
      <c r="CE2027" s="728"/>
    </row>
    <row r="2028" spans="5:89">
      <c r="E2028" s="728">
        <v>39912</v>
      </c>
      <c r="F2028" s="727">
        <v>5.3970000000000002</v>
      </c>
      <c r="H2028" s="728">
        <v>39912</v>
      </c>
      <c r="I2028" s="727">
        <v>5.7050000000000001</v>
      </c>
      <c r="K2028" s="728">
        <v>39920</v>
      </c>
      <c r="L2028" s="727">
        <v>6.1479999999999997</v>
      </c>
      <c r="CE2028" s="728"/>
    </row>
    <row r="2029" spans="5:89">
      <c r="E2029" s="728">
        <v>39911</v>
      </c>
      <c r="F2029" s="727">
        <v>5.4169999999999998</v>
      </c>
      <c r="H2029" s="728">
        <v>39911</v>
      </c>
      <c r="I2029" s="727">
        <v>5.7770000000000001</v>
      </c>
      <c r="K2029" s="728">
        <v>39919</v>
      </c>
      <c r="L2029" s="727">
        <v>6.17</v>
      </c>
      <c r="CE2029" s="728"/>
    </row>
    <row r="2030" spans="5:89">
      <c r="E2030" s="728">
        <v>39910</v>
      </c>
      <c r="F2030" s="727">
        <v>5.5120000000000005</v>
      </c>
      <c r="H2030" s="728">
        <v>39910</v>
      </c>
      <c r="I2030" s="727">
        <v>5.9279999999999999</v>
      </c>
      <c r="K2030" s="728">
        <v>39918</v>
      </c>
      <c r="L2030" s="727">
        <v>6.2149999999999999</v>
      </c>
      <c r="CE2030" s="728"/>
    </row>
    <row r="2031" spans="5:89">
      <c r="E2031" s="728">
        <v>39909</v>
      </c>
      <c r="F2031" s="727">
        <v>5.4950000000000001</v>
      </c>
      <c r="H2031" s="728">
        <v>39909</v>
      </c>
      <c r="I2031" s="727">
        <v>5.923</v>
      </c>
      <c r="K2031" s="728">
        <v>39917</v>
      </c>
      <c r="L2031" s="727">
        <v>6.1580000000000004</v>
      </c>
      <c r="CE2031" s="728"/>
    </row>
    <row r="2032" spans="5:89">
      <c r="E2032" s="728">
        <v>39906</v>
      </c>
      <c r="F2032" s="727">
        <v>5.5010000000000003</v>
      </c>
      <c r="H2032" s="728">
        <v>39906</v>
      </c>
      <c r="I2032" s="727">
        <v>5.9240000000000004</v>
      </c>
      <c r="K2032" s="728">
        <v>39916</v>
      </c>
      <c r="L2032" s="727">
        <v>6.1159999999999997</v>
      </c>
      <c r="CE2032" s="728"/>
    </row>
    <row r="2033" spans="5:83">
      <c r="E2033" s="728">
        <v>39905</v>
      </c>
      <c r="F2033" s="727">
        <v>5.4089999999999998</v>
      </c>
      <c r="H2033" s="728">
        <v>39905</v>
      </c>
      <c r="I2033" s="727">
        <v>5.8819999999999997</v>
      </c>
      <c r="K2033" s="728">
        <v>39913</v>
      </c>
      <c r="L2033" s="727">
        <v>6.1159999999999997</v>
      </c>
      <c r="CE2033" s="728"/>
    </row>
    <row r="2034" spans="5:83">
      <c r="E2034" s="728">
        <v>39904</v>
      </c>
      <c r="F2034" s="727">
        <v>5.5270000000000001</v>
      </c>
      <c r="H2034" s="728">
        <v>39904</v>
      </c>
      <c r="I2034" s="727">
        <v>5.9550000000000001</v>
      </c>
      <c r="K2034" s="728">
        <v>39912</v>
      </c>
      <c r="L2034" s="727">
        <v>6.0940000000000003</v>
      </c>
      <c r="CE2034" s="728"/>
    </row>
    <row r="2035" spans="5:83">
      <c r="E2035" s="728">
        <v>39903</v>
      </c>
      <c r="F2035" s="727">
        <v>5.6580000000000004</v>
      </c>
      <c r="H2035" s="728">
        <v>39903</v>
      </c>
      <c r="I2035" s="727">
        <v>5.9969999999999999</v>
      </c>
      <c r="K2035" s="728">
        <v>39911</v>
      </c>
      <c r="L2035" s="727">
        <v>6.1280000000000001</v>
      </c>
      <c r="CE2035" s="728"/>
    </row>
    <row r="2036" spans="5:83">
      <c r="E2036" s="728">
        <v>39902</v>
      </c>
      <c r="F2036" s="727">
        <v>5.6840000000000002</v>
      </c>
      <c r="H2036" s="728">
        <v>39902</v>
      </c>
      <c r="I2036" s="727">
        <v>6.0460000000000003</v>
      </c>
      <c r="K2036" s="728">
        <v>39910</v>
      </c>
      <c r="L2036" s="727">
        <v>6.2640000000000002</v>
      </c>
      <c r="CE2036" s="728"/>
    </row>
    <row r="2037" spans="5:83">
      <c r="E2037" s="728">
        <v>39899</v>
      </c>
      <c r="F2037" s="727">
        <v>5.593</v>
      </c>
      <c r="H2037" s="728">
        <v>39899</v>
      </c>
      <c r="I2037" s="727">
        <v>5.9249999999999998</v>
      </c>
      <c r="K2037" s="728">
        <v>39909</v>
      </c>
      <c r="L2037" s="727">
        <v>6.2409999999999997</v>
      </c>
      <c r="CE2037" s="728"/>
    </row>
    <row r="2038" spans="5:83">
      <c r="E2038" s="728">
        <v>39898</v>
      </c>
      <c r="F2038" s="727">
        <v>5.4080000000000004</v>
      </c>
      <c r="H2038" s="728">
        <v>39898</v>
      </c>
      <c r="I2038" s="727">
        <v>5.8289999999999997</v>
      </c>
      <c r="K2038" s="728">
        <v>39906</v>
      </c>
      <c r="L2038" s="727">
        <v>6.2539999999999996</v>
      </c>
      <c r="CE2038" s="728"/>
    </row>
    <row r="2039" spans="5:83">
      <c r="E2039" s="728">
        <v>39897</v>
      </c>
      <c r="F2039" s="727">
        <v>5.37</v>
      </c>
      <c r="H2039" s="728">
        <v>39897</v>
      </c>
      <c r="I2039" s="727">
        <v>5.782</v>
      </c>
      <c r="K2039" s="728">
        <v>39905</v>
      </c>
      <c r="L2039" s="727">
        <v>6.181</v>
      </c>
      <c r="CE2039" s="728"/>
    </row>
    <row r="2040" spans="5:83">
      <c r="E2040" s="728">
        <v>39896</v>
      </c>
      <c r="F2040" s="727">
        <v>5.4249999999999998</v>
      </c>
      <c r="H2040" s="728">
        <v>39896</v>
      </c>
      <c r="I2040" s="727">
        <v>5.7750000000000004</v>
      </c>
      <c r="K2040" s="728">
        <v>39904</v>
      </c>
      <c r="L2040" s="727">
        <v>6.2530000000000001</v>
      </c>
      <c r="CE2040" s="728"/>
    </row>
    <row r="2041" spans="5:83">
      <c r="E2041" s="728">
        <v>39895</v>
      </c>
      <c r="F2041" s="727">
        <v>5.5709999999999997</v>
      </c>
      <c r="H2041" s="728">
        <v>39895</v>
      </c>
      <c r="I2041" s="727">
        <v>5.8629999999999995</v>
      </c>
      <c r="K2041" s="728">
        <v>39903</v>
      </c>
      <c r="L2041" s="727">
        <v>6.2969999999999997</v>
      </c>
      <c r="CE2041" s="728"/>
    </row>
    <row r="2042" spans="5:83">
      <c r="E2042" s="728">
        <v>39892</v>
      </c>
      <c r="F2042" s="727">
        <v>5.6059999999999999</v>
      </c>
      <c r="H2042" s="728">
        <v>39892</v>
      </c>
      <c r="I2042" s="727">
        <v>5.9589999999999996</v>
      </c>
      <c r="K2042" s="728">
        <v>39902</v>
      </c>
      <c r="L2042" s="727">
        <v>6.3529999999999998</v>
      </c>
      <c r="CE2042" s="728"/>
    </row>
    <row r="2043" spans="5:83">
      <c r="E2043" s="728">
        <v>39891</v>
      </c>
      <c r="F2043" s="727">
        <v>5.6950000000000003</v>
      </c>
      <c r="H2043" s="728">
        <v>39891</v>
      </c>
      <c r="I2043" s="727">
        <v>6.02</v>
      </c>
      <c r="K2043" s="728">
        <v>39899</v>
      </c>
      <c r="L2043" s="727">
        <v>6.2590000000000003</v>
      </c>
      <c r="CE2043" s="728"/>
    </row>
    <row r="2044" spans="5:83">
      <c r="E2044" s="728">
        <v>39890</v>
      </c>
      <c r="F2044" s="727">
        <v>5.734</v>
      </c>
      <c r="H2044" s="728">
        <v>39890</v>
      </c>
      <c r="I2044" s="727">
        <v>6.0469999999999997</v>
      </c>
      <c r="K2044" s="728">
        <v>39898</v>
      </c>
      <c r="L2044" s="727">
        <v>6.1079999999999997</v>
      </c>
      <c r="CE2044" s="728"/>
    </row>
    <row r="2045" spans="5:83">
      <c r="E2045" s="728">
        <v>39889</v>
      </c>
      <c r="F2045" s="727">
        <v>5.6059999999999999</v>
      </c>
      <c r="H2045" s="728">
        <v>39889</v>
      </c>
      <c r="I2045" s="727">
        <v>5.9710000000000001</v>
      </c>
      <c r="K2045" s="728">
        <v>39897</v>
      </c>
      <c r="L2045" s="727">
        <v>6.0350000000000001</v>
      </c>
      <c r="CE2045" s="728"/>
    </row>
    <row r="2046" spans="5:83">
      <c r="E2046" s="728">
        <v>39888</v>
      </c>
      <c r="F2046" s="727">
        <v>5.6029999999999998</v>
      </c>
      <c r="H2046" s="728">
        <v>39888</v>
      </c>
      <c r="I2046" s="727">
        <v>5.8620000000000001</v>
      </c>
      <c r="K2046" s="728">
        <v>39896</v>
      </c>
      <c r="L2046" s="727">
        <v>6.0119999999999996</v>
      </c>
      <c r="CE2046" s="728"/>
    </row>
    <row r="2047" spans="5:83">
      <c r="E2047" s="728">
        <v>39885</v>
      </c>
      <c r="F2047" s="727">
        <v>5.6120000000000001</v>
      </c>
      <c r="H2047" s="728">
        <v>39885</v>
      </c>
      <c r="I2047" s="727">
        <v>5.8819999999999997</v>
      </c>
      <c r="K2047" s="728">
        <v>39895</v>
      </c>
      <c r="L2047" s="727">
        <v>6.1139999999999999</v>
      </c>
      <c r="CE2047" s="728"/>
    </row>
    <row r="2048" spans="5:83">
      <c r="E2048" s="728">
        <v>39884</v>
      </c>
      <c r="F2048" s="727">
        <v>5.6029999999999998</v>
      </c>
      <c r="H2048" s="728">
        <v>39884</v>
      </c>
      <c r="I2048" s="727">
        <v>5.9180000000000001</v>
      </c>
      <c r="K2048" s="728">
        <v>39892</v>
      </c>
      <c r="L2048" s="727">
        <v>6.2610000000000001</v>
      </c>
      <c r="CE2048" s="728"/>
    </row>
    <row r="2049" spans="5:83">
      <c r="E2049" s="728">
        <v>39883</v>
      </c>
      <c r="F2049" s="727">
        <v>5.6280000000000001</v>
      </c>
      <c r="H2049" s="728">
        <v>39883</v>
      </c>
      <c r="I2049" s="727">
        <v>5.9669999999999996</v>
      </c>
      <c r="K2049" s="728">
        <v>39891</v>
      </c>
      <c r="L2049" s="727">
        <v>6.3230000000000004</v>
      </c>
      <c r="CE2049" s="728"/>
    </row>
    <row r="2050" spans="5:83">
      <c r="E2050" s="728">
        <v>39882</v>
      </c>
      <c r="F2050" s="727">
        <v>5.72</v>
      </c>
      <c r="H2050" s="728">
        <v>39882</v>
      </c>
      <c r="I2050" s="727">
        <v>6.0339999999999998</v>
      </c>
      <c r="K2050" s="728">
        <v>39890</v>
      </c>
      <c r="L2050" s="727">
        <v>6.3479999999999999</v>
      </c>
      <c r="CE2050" s="728"/>
    </row>
    <row r="2051" spans="5:83">
      <c r="E2051" s="728">
        <v>39881</v>
      </c>
      <c r="F2051" s="727">
        <v>5.859</v>
      </c>
      <c r="H2051" s="728">
        <v>39881</v>
      </c>
      <c r="I2051" s="727">
        <v>6.0739999999999998</v>
      </c>
      <c r="K2051" s="728">
        <v>39889</v>
      </c>
      <c r="L2051" s="727">
        <v>6.2610000000000001</v>
      </c>
      <c r="CE2051" s="728"/>
    </row>
    <row r="2052" spans="5:83">
      <c r="E2052" s="728">
        <v>39878</v>
      </c>
      <c r="F2052" s="727">
        <v>5.8540000000000001</v>
      </c>
      <c r="H2052" s="728">
        <v>39878</v>
      </c>
      <c r="I2052" s="727">
        <v>6.0369999999999999</v>
      </c>
      <c r="K2052" s="728">
        <v>39888</v>
      </c>
      <c r="L2052" s="727">
        <v>6.1230000000000002</v>
      </c>
      <c r="CE2052" s="728"/>
    </row>
    <row r="2053" spans="5:83">
      <c r="E2053" s="728">
        <v>39877</v>
      </c>
      <c r="F2053" s="727">
        <v>5.72</v>
      </c>
      <c r="H2053" s="728">
        <v>39877</v>
      </c>
      <c r="I2053" s="727">
        <v>5.9379999999999997</v>
      </c>
      <c r="K2053" s="728">
        <v>39885</v>
      </c>
      <c r="L2053" s="727">
        <v>6.1390000000000002</v>
      </c>
      <c r="CE2053" s="728"/>
    </row>
    <row r="2054" spans="5:83">
      <c r="E2054" s="728">
        <v>39876</v>
      </c>
      <c r="F2054" s="727">
        <v>5.8149999999999995</v>
      </c>
      <c r="H2054" s="728">
        <v>39876</v>
      </c>
      <c r="I2054" s="727">
        <v>5.9480000000000004</v>
      </c>
      <c r="K2054" s="728">
        <v>39884</v>
      </c>
      <c r="L2054" s="727">
        <v>6.1859999999999999</v>
      </c>
      <c r="CE2054" s="728"/>
    </row>
    <row r="2055" spans="5:83">
      <c r="E2055" s="728">
        <v>39875</v>
      </c>
      <c r="F2055" s="727">
        <v>5.859</v>
      </c>
      <c r="H2055" s="728">
        <v>39875</v>
      </c>
      <c r="I2055" s="727">
        <v>5.97</v>
      </c>
      <c r="K2055" s="728">
        <v>39883</v>
      </c>
      <c r="L2055" s="727">
        <v>6.2480000000000002</v>
      </c>
      <c r="CE2055" s="728"/>
    </row>
    <row r="2056" spans="5:83">
      <c r="E2056" s="728">
        <v>39874</v>
      </c>
      <c r="F2056" s="727">
        <v>5.8239999999999998</v>
      </c>
      <c r="H2056" s="728">
        <v>39874</v>
      </c>
      <c r="I2056" s="727">
        <v>5.9619999999999997</v>
      </c>
      <c r="K2056" s="728">
        <v>39882</v>
      </c>
      <c r="L2056" s="727">
        <v>6.3579999999999997</v>
      </c>
      <c r="CE2056" s="728"/>
    </row>
    <row r="2057" spans="5:83">
      <c r="E2057" s="728">
        <v>39871</v>
      </c>
      <c r="F2057" s="727">
        <v>5.7359999999999998</v>
      </c>
      <c r="H2057" s="728">
        <v>39871</v>
      </c>
      <c r="I2057" s="727">
        <v>5.8369999999999997</v>
      </c>
      <c r="K2057" s="728">
        <v>39881</v>
      </c>
      <c r="L2057" s="727">
        <v>6.4290000000000003</v>
      </c>
      <c r="CE2057" s="728"/>
    </row>
    <row r="2058" spans="5:83">
      <c r="E2058" s="728">
        <v>39870</v>
      </c>
      <c r="F2058" s="727">
        <v>5.7489999999999997</v>
      </c>
      <c r="H2058" s="728">
        <v>39870</v>
      </c>
      <c r="I2058" s="727">
        <v>5.8149999999999995</v>
      </c>
      <c r="K2058" s="728">
        <v>39878</v>
      </c>
      <c r="L2058" s="727">
        <v>6.3890000000000002</v>
      </c>
      <c r="CE2058" s="728"/>
    </row>
    <row r="2059" spans="5:83">
      <c r="E2059" s="728">
        <v>39869</v>
      </c>
      <c r="F2059" s="727">
        <v>5.6909999999999998</v>
      </c>
      <c r="H2059" s="728">
        <v>39869</v>
      </c>
      <c r="I2059" s="727">
        <v>5.82</v>
      </c>
      <c r="K2059" s="728">
        <v>39877</v>
      </c>
      <c r="L2059" s="727">
        <v>6.3090000000000002</v>
      </c>
      <c r="CE2059" s="728"/>
    </row>
    <row r="2060" spans="5:83">
      <c r="E2060" s="728">
        <v>39868</v>
      </c>
      <c r="F2060" s="727">
        <v>5.74</v>
      </c>
      <c r="H2060" s="728">
        <v>39868</v>
      </c>
      <c r="I2060" s="727">
        <v>5.8330000000000002</v>
      </c>
      <c r="K2060" s="728">
        <v>39876</v>
      </c>
      <c r="L2060" s="727">
        <v>6.2889999999999997</v>
      </c>
      <c r="CE2060" s="728"/>
    </row>
    <row r="2061" spans="5:83">
      <c r="E2061" s="728">
        <v>39867</v>
      </c>
      <c r="F2061" s="727">
        <v>5.8029999999999999</v>
      </c>
      <c r="H2061" s="728">
        <v>39867</v>
      </c>
      <c r="I2061" s="727">
        <v>5.8780000000000001</v>
      </c>
      <c r="K2061" s="728">
        <v>39875</v>
      </c>
      <c r="L2061" s="727">
        <v>6.3070000000000004</v>
      </c>
      <c r="CE2061" s="728"/>
    </row>
    <row r="2062" spans="5:83">
      <c r="E2062" s="728">
        <v>39864</v>
      </c>
      <c r="F2062" s="727">
        <v>5.8049999999999997</v>
      </c>
      <c r="H2062" s="728">
        <v>39864</v>
      </c>
      <c r="I2062" s="727">
        <v>5.899</v>
      </c>
      <c r="K2062" s="728">
        <v>39874</v>
      </c>
      <c r="L2062" s="727">
        <v>6.3109999999999999</v>
      </c>
      <c r="CE2062" s="728"/>
    </row>
    <row r="2063" spans="5:83">
      <c r="E2063" s="728">
        <v>39863</v>
      </c>
      <c r="F2063" s="727">
        <v>5.79</v>
      </c>
      <c r="H2063" s="728">
        <v>39863</v>
      </c>
      <c r="I2063" s="727">
        <v>5.883</v>
      </c>
      <c r="K2063" s="728">
        <v>39871</v>
      </c>
      <c r="L2063" s="727">
        <v>6.1740000000000004</v>
      </c>
      <c r="CE2063" s="728"/>
    </row>
    <row r="2064" spans="5:83">
      <c r="E2064" s="728">
        <v>39862</v>
      </c>
      <c r="F2064" s="727">
        <v>5.9109999999999996</v>
      </c>
      <c r="H2064" s="728">
        <v>39862</v>
      </c>
      <c r="I2064" s="727">
        <v>5.944</v>
      </c>
      <c r="K2064" s="728">
        <v>39870</v>
      </c>
      <c r="L2064" s="727">
        <v>6.1529999999999996</v>
      </c>
      <c r="CE2064" s="728"/>
    </row>
    <row r="2065" spans="5:83">
      <c r="E2065" s="728">
        <v>39861</v>
      </c>
      <c r="F2065" s="727">
        <v>5.8739999999999997</v>
      </c>
      <c r="H2065" s="728">
        <v>39861</v>
      </c>
      <c r="I2065" s="727">
        <v>5.98</v>
      </c>
      <c r="K2065" s="728">
        <v>39869</v>
      </c>
      <c r="L2065" s="727">
        <v>6.12</v>
      </c>
      <c r="CE2065" s="728"/>
    </row>
    <row r="2066" spans="5:83">
      <c r="E2066" s="728">
        <v>39860</v>
      </c>
      <c r="F2066" s="727">
        <v>5.609</v>
      </c>
      <c r="H2066" s="728">
        <v>39860</v>
      </c>
      <c r="I2066" s="727">
        <v>5.7140000000000004</v>
      </c>
      <c r="K2066" s="728">
        <v>39868</v>
      </c>
      <c r="L2066" s="727">
        <v>6.0750000000000002</v>
      </c>
      <c r="CE2066" s="728"/>
    </row>
    <row r="2067" spans="5:83">
      <c r="E2067" s="728">
        <v>39857</v>
      </c>
      <c r="F2067" s="727">
        <v>5.3310000000000004</v>
      </c>
      <c r="H2067" s="728">
        <v>39857</v>
      </c>
      <c r="I2067" s="727">
        <v>5.5670000000000002</v>
      </c>
      <c r="K2067" s="728">
        <v>39867</v>
      </c>
      <c r="L2067" s="727">
        <v>6.1280000000000001</v>
      </c>
      <c r="CE2067" s="728"/>
    </row>
    <row r="2068" spans="5:83">
      <c r="E2068" s="728">
        <v>39856</v>
      </c>
      <c r="F2068" s="727">
        <v>5.3380000000000001</v>
      </c>
      <c r="H2068" s="728">
        <v>39856</v>
      </c>
      <c r="I2068" s="727">
        <v>5.5609999999999999</v>
      </c>
      <c r="K2068" s="728">
        <v>39864</v>
      </c>
      <c r="L2068" s="727">
        <v>6.141</v>
      </c>
      <c r="CE2068" s="728"/>
    </row>
    <row r="2069" spans="5:83">
      <c r="E2069" s="728">
        <v>39855</v>
      </c>
      <c r="F2069" s="727">
        <v>5.1520000000000001</v>
      </c>
      <c r="H2069" s="728">
        <v>39855</v>
      </c>
      <c r="I2069" s="727">
        <v>5.407</v>
      </c>
      <c r="K2069" s="728">
        <v>39863</v>
      </c>
      <c r="L2069" s="727">
        <v>6.0780000000000003</v>
      </c>
      <c r="CE2069" s="728"/>
    </row>
    <row r="2070" spans="5:83">
      <c r="E2070" s="728">
        <v>39854</v>
      </c>
      <c r="F2070" s="727">
        <v>5.0389999999999997</v>
      </c>
      <c r="H2070" s="728">
        <v>39854</v>
      </c>
      <c r="I2070" s="727">
        <v>5.2759999999999998</v>
      </c>
      <c r="K2070" s="728">
        <v>39862</v>
      </c>
      <c r="L2070" s="727">
        <v>6.157</v>
      </c>
      <c r="CE2070" s="728"/>
    </row>
    <row r="2071" spans="5:83">
      <c r="E2071" s="728">
        <v>39853</v>
      </c>
      <c r="F2071" s="727">
        <v>5.0209999999999999</v>
      </c>
      <c r="H2071" s="728">
        <v>39853</v>
      </c>
      <c r="I2071" s="727">
        <v>5.2770000000000001</v>
      </c>
      <c r="K2071" s="728">
        <v>39861</v>
      </c>
      <c r="L2071" s="727">
        <v>6.306</v>
      </c>
      <c r="CE2071" s="728"/>
    </row>
    <row r="2072" spans="5:83">
      <c r="E2072" s="728">
        <v>39850</v>
      </c>
      <c r="F2072" s="727">
        <v>5.0670000000000002</v>
      </c>
      <c r="H2072" s="728">
        <v>39850</v>
      </c>
      <c r="I2072" s="727">
        <v>5.3259999999999996</v>
      </c>
      <c r="K2072" s="728">
        <v>39860</v>
      </c>
      <c r="L2072" s="727">
        <v>6.0209999999999999</v>
      </c>
      <c r="CE2072" s="728"/>
    </row>
    <row r="2073" spans="5:83">
      <c r="E2073" s="728">
        <v>39849</v>
      </c>
      <c r="F2073" s="727">
        <v>5.1379999999999999</v>
      </c>
      <c r="H2073" s="728">
        <v>39849</v>
      </c>
      <c r="I2073" s="727">
        <v>5.383</v>
      </c>
      <c r="K2073" s="728">
        <v>39857</v>
      </c>
      <c r="L2073" s="727">
        <v>5.9989999999999997</v>
      </c>
      <c r="CE2073" s="728"/>
    </row>
    <row r="2074" spans="5:83">
      <c r="E2074" s="728">
        <v>39848</v>
      </c>
      <c r="F2074" s="727">
        <v>5.0510000000000002</v>
      </c>
      <c r="H2074" s="728">
        <v>39848</v>
      </c>
      <c r="I2074" s="727">
        <v>5.298</v>
      </c>
      <c r="K2074" s="728">
        <v>39856</v>
      </c>
      <c r="L2074" s="727">
        <v>6.0289999999999999</v>
      </c>
      <c r="CE2074" s="728"/>
    </row>
    <row r="2075" spans="5:83">
      <c r="E2075" s="728">
        <v>39847</v>
      </c>
      <c r="F2075" s="727">
        <v>4.8639999999999999</v>
      </c>
      <c r="H2075" s="728">
        <v>39847</v>
      </c>
      <c r="I2075" s="727">
        <v>5.0910000000000002</v>
      </c>
      <c r="K2075" s="728">
        <v>39855</v>
      </c>
      <c r="L2075" s="727">
        <v>5.8789999999999996</v>
      </c>
      <c r="CE2075" s="728"/>
    </row>
    <row r="2076" spans="5:83">
      <c r="E2076" s="728">
        <v>39846</v>
      </c>
      <c r="F2076" s="727">
        <v>4.806</v>
      </c>
      <c r="H2076" s="728">
        <v>39846</v>
      </c>
      <c r="I2076" s="727">
        <v>5.0490000000000004</v>
      </c>
      <c r="K2076" s="728">
        <v>39854</v>
      </c>
      <c r="L2076" s="727">
        <v>5.7379999999999995</v>
      </c>
      <c r="CE2076" s="728"/>
    </row>
    <row r="2077" spans="5:83">
      <c r="E2077" s="728">
        <v>39843</v>
      </c>
      <c r="F2077" s="727">
        <v>4.8289999999999997</v>
      </c>
      <c r="H2077" s="728">
        <v>39843</v>
      </c>
      <c r="I2077" s="727">
        <v>5.0679999999999996</v>
      </c>
      <c r="K2077" s="728">
        <v>39853</v>
      </c>
      <c r="L2077" s="727">
        <v>5.6840000000000002</v>
      </c>
      <c r="CE2077" s="728"/>
    </row>
    <row r="2078" spans="5:83">
      <c r="E2078" s="728">
        <v>39842</v>
      </c>
      <c r="F2078" s="727">
        <v>4.7859999999999996</v>
      </c>
      <c r="H2078" s="728">
        <v>39842</v>
      </c>
      <c r="I2078" s="727">
        <v>5.0540000000000003</v>
      </c>
      <c r="K2078" s="728">
        <v>39850</v>
      </c>
      <c r="L2078" s="727">
        <v>5.7229999999999999</v>
      </c>
      <c r="CE2078" s="728"/>
    </row>
    <row r="2079" spans="5:83">
      <c r="E2079" s="728">
        <v>39841</v>
      </c>
      <c r="F2079" s="727">
        <v>4.7569999999999997</v>
      </c>
      <c r="H2079" s="728">
        <v>39841</v>
      </c>
      <c r="I2079" s="727">
        <v>5.01</v>
      </c>
      <c r="K2079" s="728">
        <v>39849</v>
      </c>
      <c r="L2079" s="727">
        <v>5.8440000000000003</v>
      </c>
      <c r="CE2079" s="728"/>
    </row>
    <row r="2080" spans="5:83">
      <c r="E2080" s="728">
        <v>39840</v>
      </c>
      <c r="F2080" s="727">
        <v>4.7370000000000001</v>
      </c>
      <c r="H2080" s="728">
        <v>39840</v>
      </c>
      <c r="I2080" s="727">
        <v>5.0149999999999997</v>
      </c>
      <c r="K2080" s="728">
        <v>39848</v>
      </c>
      <c r="L2080" s="727">
        <v>5.742</v>
      </c>
      <c r="CE2080" s="728"/>
    </row>
    <row r="2081" spans="5:83">
      <c r="E2081" s="728">
        <v>39839</v>
      </c>
      <c r="F2081" s="727">
        <v>4.8609999999999998</v>
      </c>
      <c r="H2081" s="728">
        <v>39839</v>
      </c>
      <c r="I2081" s="727">
        <v>5.0599999999999996</v>
      </c>
      <c r="K2081" s="728">
        <v>39847</v>
      </c>
      <c r="L2081" s="727">
        <v>5.7569999999999997</v>
      </c>
      <c r="CE2081" s="728"/>
    </row>
    <row r="2082" spans="5:83">
      <c r="E2082" s="728">
        <v>39836</v>
      </c>
      <c r="F2082" s="727">
        <v>4.8540000000000001</v>
      </c>
      <c r="H2082" s="728">
        <v>39836</v>
      </c>
      <c r="I2082" s="727">
        <v>5.0940000000000003</v>
      </c>
      <c r="K2082" s="728">
        <v>39846</v>
      </c>
      <c r="L2082" s="727">
        <v>5.7240000000000002</v>
      </c>
      <c r="CE2082" s="728"/>
    </row>
    <row r="2083" spans="5:83">
      <c r="E2083" s="728">
        <v>39835</v>
      </c>
      <c r="F2083" s="727">
        <v>4.8079999999999998</v>
      </c>
      <c r="H2083" s="728">
        <v>39835</v>
      </c>
      <c r="I2083" s="727">
        <v>5.0220000000000002</v>
      </c>
      <c r="K2083" s="728">
        <v>39843</v>
      </c>
      <c r="L2083" s="727">
        <v>5.7549999999999999</v>
      </c>
      <c r="CE2083" s="728"/>
    </row>
    <row r="2084" spans="5:83">
      <c r="E2084" s="728">
        <v>39834</v>
      </c>
      <c r="F2084" s="727">
        <v>4.7149999999999999</v>
      </c>
      <c r="H2084" s="728">
        <v>39834</v>
      </c>
      <c r="I2084" s="727">
        <v>4.8959999999999999</v>
      </c>
      <c r="K2084" s="728">
        <v>39842</v>
      </c>
      <c r="L2084" s="727">
        <v>5.7839999999999998</v>
      </c>
      <c r="CE2084" s="728"/>
    </row>
    <row r="2085" spans="5:83">
      <c r="E2085" s="728">
        <v>39833</v>
      </c>
      <c r="F2085" s="727">
        <v>4.6690000000000005</v>
      </c>
      <c r="H2085" s="728">
        <v>39833</v>
      </c>
      <c r="I2085" s="727">
        <v>4.8390000000000004</v>
      </c>
      <c r="K2085" s="728">
        <v>39841</v>
      </c>
      <c r="L2085" s="727">
        <v>5.6769999999999996</v>
      </c>
      <c r="CE2085" s="728"/>
    </row>
    <row r="2086" spans="5:83">
      <c r="E2086" s="728">
        <v>39832</v>
      </c>
      <c r="F2086" s="727">
        <v>4.6680000000000001</v>
      </c>
      <c r="H2086" s="728">
        <v>39832</v>
      </c>
      <c r="I2086" s="727">
        <v>4.8339999999999996</v>
      </c>
      <c r="K2086" s="728">
        <v>39840</v>
      </c>
      <c r="L2086" s="727">
        <v>5.6609999999999996</v>
      </c>
      <c r="CE2086" s="728"/>
    </row>
    <row r="2087" spans="5:83">
      <c r="E2087" s="728">
        <v>39829</v>
      </c>
      <c r="F2087" s="727">
        <v>4.7930000000000001</v>
      </c>
      <c r="H2087" s="728">
        <v>39829</v>
      </c>
      <c r="I2087" s="727">
        <v>4.7789999999999999</v>
      </c>
      <c r="K2087" s="728">
        <v>39839</v>
      </c>
      <c r="L2087" s="727">
        <v>5.6609999999999996</v>
      </c>
      <c r="CE2087" s="728"/>
    </row>
    <row r="2088" spans="5:83">
      <c r="E2088" s="728">
        <v>39828</v>
      </c>
      <c r="F2088" s="727">
        <v>4.9939999999999998</v>
      </c>
      <c r="H2088" s="728">
        <v>39828</v>
      </c>
      <c r="I2088" s="727">
        <v>4.9580000000000002</v>
      </c>
      <c r="K2088" s="728">
        <v>39836</v>
      </c>
      <c r="L2088" s="727">
        <v>5.6850000000000005</v>
      </c>
      <c r="CE2088" s="728"/>
    </row>
    <row r="2089" spans="5:83">
      <c r="E2089" s="728">
        <v>39827</v>
      </c>
      <c r="F2089" s="727">
        <v>4.9850000000000003</v>
      </c>
      <c r="H2089" s="728">
        <v>39827</v>
      </c>
      <c r="I2089" s="727">
        <v>4.9509999999999996</v>
      </c>
      <c r="K2089" s="728">
        <v>39835</v>
      </c>
      <c r="L2089" s="727">
        <v>5.67</v>
      </c>
      <c r="CE2089" s="728"/>
    </row>
    <row r="2090" spans="5:83">
      <c r="E2090" s="728">
        <v>39826</v>
      </c>
      <c r="F2090" s="727">
        <v>5.0019999999999998</v>
      </c>
      <c r="H2090" s="728">
        <v>39826</v>
      </c>
      <c r="I2090" s="727">
        <v>4.9939999999999998</v>
      </c>
      <c r="K2090" s="728">
        <v>39834</v>
      </c>
      <c r="L2090" s="727">
        <v>5.4219999999999997</v>
      </c>
      <c r="CE2090" s="728"/>
    </row>
    <row r="2091" spans="5:83">
      <c r="E2091" s="728">
        <v>39825</v>
      </c>
      <c r="F2091" s="727">
        <v>5.0629999999999997</v>
      </c>
      <c r="H2091" s="728">
        <v>39825</v>
      </c>
      <c r="I2091" s="727">
        <v>5.0060000000000002</v>
      </c>
      <c r="K2091" s="728">
        <v>39833</v>
      </c>
      <c r="L2091" s="727">
        <v>5.335</v>
      </c>
      <c r="CE2091" s="728"/>
    </row>
    <row r="2092" spans="5:83">
      <c r="E2092" s="728">
        <v>39822</v>
      </c>
      <c r="F2092" s="727">
        <v>5.1550000000000002</v>
      </c>
      <c r="H2092" s="728">
        <v>39822</v>
      </c>
      <c r="I2092" s="727">
        <v>5.0999999999999996</v>
      </c>
      <c r="K2092" s="728">
        <v>39832</v>
      </c>
      <c r="L2092" s="727">
        <v>5.2850000000000001</v>
      </c>
      <c r="CE2092" s="728"/>
    </row>
    <row r="2093" spans="5:83">
      <c r="E2093" s="728">
        <v>39821</v>
      </c>
      <c r="F2093" s="727">
        <v>5.2309999999999999</v>
      </c>
      <c r="H2093" s="728">
        <v>39821</v>
      </c>
      <c r="I2093" s="727">
        <v>5.1820000000000004</v>
      </c>
      <c r="K2093" s="728">
        <v>39829</v>
      </c>
      <c r="L2093" s="727">
        <v>5.1289999999999996</v>
      </c>
      <c r="CE2093" s="728"/>
    </row>
    <row r="2094" spans="5:83">
      <c r="E2094" s="728">
        <v>39820</v>
      </c>
      <c r="F2094" s="727">
        <v>5.16</v>
      </c>
      <c r="H2094" s="728">
        <v>39820</v>
      </c>
      <c r="I2094" s="727">
        <v>5.1280000000000001</v>
      </c>
      <c r="K2094" s="728">
        <v>39828</v>
      </c>
      <c r="L2094" s="727">
        <v>5.2210000000000001</v>
      </c>
      <c r="CE2094" s="728"/>
    </row>
    <row r="2095" spans="5:83">
      <c r="E2095" s="728">
        <v>39819</v>
      </c>
      <c r="F2095" s="727">
        <v>5.2110000000000003</v>
      </c>
      <c r="H2095" s="728">
        <v>39819</v>
      </c>
      <c r="I2095" s="727">
        <v>5.1680000000000001</v>
      </c>
      <c r="K2095" s="728">
        <v>39827</v>
      </c>
      <c r="L2095" s="727">
        <v>5.1630000000000003</v>
      </c>
      <c r="CE2095" s="728"/>
    </row>
    <row r="2096" spans="5:83">
      <c r="E2096" s="728">
        <v>39818</v>
      </c>
      <c r="F2096" s="727">
        <v>5.234</v>
      </c>
      <c r="H2096" s="728">
        <v>39818</v>
      </c>
      <c r="I2096" s="727">
        <v>5.1130000000000004</v>
      </c>
      <c r="K2096" s="728">
        <v>39826</v>
      </c>
      <c r="L2096" s="727">
        <v>5.2409999999999997</v>
      </c>
      <c r="CE2096" s="728"/>
    </row>
    <row r="2097" spans="5:83">
      <c r="E2097" s="728">
        <v>39815</v>
      </c>
      <c r="F2097" s="727">
        <v>5.3959999999999999</v>
      </c>
      <c r="H2097" s="728">
        <v>39815</v>
      </c>
      <c r="I2097" s="727">
        <v>5.2039999999999997</v>
      </c>
      <c r="K2097" s="728">
        <v>39825</v>
      </c>
      <c r="L2097" s="727">
        <v>5.274</v>
      </c>
      <c r="CE2097" s="728"/>
    </row>
    <row r="2098" spans="5:83">
      <c r="E2098" s="728">
        <v>39814</v>
      </c>
      <c r="F2098" s="727">
        <v>5.3860000000000001</v>
      </c>
      <c r="H2098" s="728">
        <v>39814</v>
      </c>
      <c r="I2098" s="727">
        <v>5.2889999999999997</v>
      </c>
      <c r="K2098" s="728">
        <v>39822</v>
      </c>
      <c r="L2098" s="727">
        <v>5.3760000000000003</v>
      </c>
      <c r="CE2098" s="728"/>
    </row>
    <row r="2099" spans="5:83">
      <c r="K2099" s="728">
        <v>39821</v>
      </c>
      <c r="L2099" s="727">
        <v>5.4429999999999996</v>
      </c>
      <c r="CE2099" s="728"/>
    </row>
    <row r="2100" spans="5:83">
      <c r="K2100" s="728">
        <v>39820</v>
      </c>
      <c r="L2100" s="727">
        <v>5.367</v>
      </c>
      <c r="CE2100" s="728"/>
    </row>
    <row r="2101" spans="5:83">
      <c r="K2101" s="728">
        <v>39819</v>
      </c>
      <c r="L2101" s="727">
        <v>5.42</v>
      </c>
      <c r="CE2101" s="728"/>
    </row>
    <row r="2102" spans="5:83">
      <c r="K2102" s="728">
        <v>39818</v>
      </c>
      <c r="L2102" s="727">
        <v>5.2960000000000003</v>
      </c>
      <c r="CE2102" s="728"/>
    </row>
    <row r="2103" spans="5:83">
      <c r="K2103" s="728">
        <v>39815</v>
      </c>
      <c r="L2103" s="727">
        <v>5.36</v>
      </c>
      <c r="CE2103" s="728"/>
    </row>
    <row r="2104" spans="5:83">
      <c r="K2104" s="728">
        <v>39814</v>
      </c>
      <c r="L2104" s="727">
        <v>5.3860000000000001</v>
      </c>
      <c r="CE2104" s="728"/>
    </row>
    <row r="2105" spans="5:83">
      <c r="CE2105" s="728"/>
    </row>
    <row r="2106" spans="5:83">
      <c r="CE2106" s="728"/>
    </row>
    <row r="2107" spans="5:83">
      <c r="CE2107" s="728"/>
    </row>
    <row r="2108" spans="5:83">
      <c r="CE2108" s="728"/>
    </row>
    <row r="2109" spans="5:83">
      <c r="CE2109" s="728"/>
    </row>
    <row r="2110" spans="5:83">
      <c r="CE2110" s="728"/>
    </row>
    <row r="2111" spans="5:83">
      <c r="CE2111" s="728"/>
    </row>
    <row r="2112" spans="5:83">
      <c r="CE2112" s="728"/>
    </row>
    <row r="2113" spans="83:83">
      <c r="CE2113" s="728"/>
    </row>
    <row r="2114" spans="83:83">
      <c r="CE2114" s="728"/>
    </row>
    <row r="2115" spans="83:83">
      <c r="CE2115" s="728"/>
    </row>
    <row r="2116" spans="83:83">
      <c r="CE2116" s="728"/>
    </row>
    <row r="2117" spans="83:83">
      <c r="CE2117" s="728"/>
    </row>
    <row r="2118" spans="83:83">
      <c r="CE2118" s="728"/>
    </row>
    <row r="2119" spans="83:83">
      <c r="CE2119" s="728"/>
    </row>
    <row r="2120" spans="83:83">
      <c r="CE2120" s="728"/>
    </row>
    <row r="2121" spans="83:83">
      <c r="CE2121" s="728"/>
    </row>
    <row r="2122" spans="83:83">
      <c r="CE2122" s="728"/>
    </row>
    <row r="2123" spans="83:83">
      <c r="CE2123" s="728"/>
    </row>
    <row r="2124" spans="83:83">
      <c r="CE2124" s="728"/>
    </row>
    <row r="2125" spans="83:83">
      <c r="CE2125" s="728"/>
    </row>
    <row r="2126" spans="83:83">
      <c r="CE2126" s="728"/>
    </row>
    <row r="2127" spans="83:83">
      <c r="CE2127" s="728"/>
    </row>
    <row r="2128" spans="83:83">
      <c r="CE2128" s="728"/>
    </row>
    <row r="2129" spans="83:83">
      <c r="CE2129" s="728"/>
    </row>
    <row r="2130" spans="83:83">
      <c r="CE2130" s="728"/>
    </row>
    <row r="2131" spans="83:83">
      <c r="CE2131" s="728"/>
    </row>
    <row r="2132" spans="83:83">
      <c r="CE2132" s="728"/>
    </row>
    <row r="2133" spans="83:83">
      <c r="CE2133" s="728"/>
    </row>
    <row r="2134" spans="83:83">
      <c r="CE2134" s="728"/>
    </row>
    <row r="2135" spans="83:83">
      <c r="CE2135" s="728"/>
    </row>
    <row r="2136" spans="83:83">
      <c r="CE2136" s="728"/>
    </row>
    <row r="2137" spans="83:83">
      <c r="CE2137" s="728"/>
    </row>
    <row r="2138" spans="83:83">
      <c r="CE2138" s="728"/>
    </row>
    <row r="2139" spans="83:83">
      <c r="CE2139" s="728"/>
    </row>
    <row r="2140" spans="83:83">
      <c r="CE2140" s="728"/>
    </row>
    <row r="2141" spans="83:83">
      <c r="CE2141" s="728"/>
    </row>
    <row r="2142" spans="83:83">
      <c r="CE2142" s="728"/>
    </row>
    <row r="2143" spans="83:83">
      <c r="CE2143" s="728"/>
    </row>
    <row r="2144" spans="83:83">
      <c r="CE2144" s="728"/>
    </row>
    <row r="2145" spans="83:83">
      <c r="CE2145" s="728"/>
    </row>
    <row r="2146" spans="83:83">
      <c r="CE2146" s="728"/>
    </row>
    <row r="2147" spans="83:83">
      <c r="CE2147" s="728"/>
    </row>
    <row r="2148" spans="83:83">
      <c r="CE2148" s="728"/>
    </row>
    <row r="2149" spans="83:83">
      <c r="CE2149" s="728"/>
    </row>
    <row r="2150" spans="83:83">
      <c r="CE2150" s="728"/>
    </row>
    <row r="2151" spans="83:83">
      <c r="CE2151" s="728"/>
    </row>
    <row r="2152" spans="83:83">
      <c r="CE2152" s="728"/>
    </row>
    <row r="2153" spans="83:83">
      <c r="CE2153" s="728"/>
    </row>
    <row r="2154" spans="83:83">
      <c r="CE2154" s="728"/>
    </row>
    <row r="2155" spans="83:83">
      <c r="CE2155" s="728"/>
    </row>
    <row r="2156" spans="83:83">
      <c r="CE2156" s="728"/>
    </row>
    <row r="2157" spans="83:83">
      <c r="CE2157" s="728"/>
    </row>
    <row r="2158" spans="83:83">
      <c r="CE2158" s="728"/>
    </row>
    <row r="2159" spans="83:83">
      <c r="CE2159" s="728"/>
    </row>
    <row r="2160" spans="83:83">
      <c r="CE2160" s="728"/>
    </row>
    <row r="2161" spans="83:83">
      <c r="CE2161" s="728"/>
    </row>
    <row r="2162" spans="83:83">
      <c r="CE2162" s="728"/>
    </row>
    <row r="2163" spans="83:83">
      <c r="CE2163" s="728"/>
    </row>
    <row r="2164" spans="83:83">
      <c r="CE2164" s="728"/>
    </row>
    <row r="2165" spans="83:83">
      <c r="CE2165" s="728"/>
    </row>
    <row r="2166" spans="83:83">
      <c r="CE2166" s="728"/>
    </row>
    <row r="2167" spans="83:83">
      <c r="CE2167" s="728"/>
    </row>
    <row r="2168" spans="83:83">
      <c r="CE2168" s="728"/>
    </row>
    <row r="2169" spans="83:83">
      <c r="CE2169" s="728"/>
    </row>
    <row r="2170" spans="83:83">
      <c r="CE2170" s="728"/>
    </row>
    <row r="2171" spans="83:83">
      <c r="CE2171" s="728"/>
    </row>
    <row r="2172" spans="83:83">
      <c r="CE2172" s="728"/>
    </row>
    <row r="2173" spans="83:83">
      <c r="CE2173" s="728"/>
    </row>
    <row r="2174" spans="83:83">
      <c r="CE2174" s="728"/>
    </row>
    <row r="2175" spans="83:83">
      <c r="CE2175" s="728"/>
    </row>
    <row r="2176" spans="83:83">
      <c r="CE2176" s="728"/>
    </row>
    <row r="2177" spans="83:83">
      <c r="CE2177" s="728"/>
    </row>
    <row r="2178" spans="83:83">
      <c r="CE2178" s="728"/>
    </row>
    <row r="2179" spans="83:83">
      <c r="CE2179" s="728"/>
    </row>
    <row r="2180" spans="83:83">
      <c r="CE2180" s="728"/>
    </row>
    <row r="2181" spans="83:83">
      <c r="CE2181" s="728"/>
    </row>
    <row r="2182" spans="83:83">
      <c r="CE2182" s="728"/>
    </row>
    <row r="2183" spans="83:83">
      <c r="CE2183" s="728"/>
    </row>
    <row r="2184" spans="83:83">
      <c r="CE2184" s="728"/>
    </row>
    <row r="2185" spans="83:83">
      <c r="CE2185" s="728"/>
    </row>
    <row r="2186" spans="83:83">
      <c r="CE2186" s="728"/>
    </row>
    <row r="2187" spans="83:83">
      <c r="CE2187" s="728"/>
    </row>
    <row r="2188" spans="83:83">
      <c r="CE2188" s="728"/>
    </row>
    <row r="2189" spans="83:83">
      <c r="CE2189" s="728"/>
    </row>
    <row r="2190" spans="83:83">
      <c r="CE2190" s="728"/>
    </row>
    <row r="2191" spans="83:83">
      <c r="CE2191" s="728"/>
    </row>
    <row r="2192" spans="83:83">
      <c r="CE2192" s="728"/>
    </row>
    <row r="2193" spans="83:83">
      <c r="CE2193" s="728"/>
    </row>
    <row r="2194" spans="83:83">
      <c r="CE2194" s="728"/>
    </row>
    <row r="2195" spans="83:83">
      <c r="CE2195" s="728"/>
    </row>
    <row r="2196" spans="83:83">
      <c r="CE2196" s="728"/>
    </row>
    <row r="2197" spans="83:83">
      <c r="CE2197" s="728"/>
    </row>
    <row r="2198" spans="83:83">
      <c r="CE2198" s="728"/>
    </row>
    <row r="2199" spans="83:83">
      <c r="CE2199" s="728"/>
    </row>
    <row r="2200" spans="83:83">
      <c r="CE2200" s="728"/>
    </row>
    <row r="2201" spans="83:83">
      <c r="CE2201" s="728"/>
    </row>
    <row r="2202" spans="83:83">
      <c r="CE2202" s="728"/>
    </row>
    <row r="2203" spans="83:83">
      <c r="CE2203" s="728"/>
    </row>
    <row r="2204" spans="83:83">
      <c r="CE2204" s="728"/>
    </row>
    <row r="2205" spans="83:83">
      <c r="CE2205" s="728"/>
    </row>
    <row r="2206" spans="83:83">
      <c r="CE2206" s="728"/>
    </row>
    <row r="2207" spans="83:83">
      <c r="CE2207" s="728"/>
    </row>
    <row r="2208" spans="83:83">
      <c r="CE2208" s="728"/>
    </row>
    <row r="2209" spans="83:83">
      <c r="CE2209" s="728"/>
    </row>
    <row r="2210" spans="83:83">
      <c r="CE2210" s="728"/>
    </row>
    <row r="2211" spans="83:83">
      <c r="CE2211" s="728"/>
    </row>
    <row r="2212" spans="83:83">
      <c r="CE2212" s="728"/>
    </row>
    <row r="2213" spans="83:83">
      <c r="CE2213" s="728"/>
    </row>
    <row r="2214" spans="83:83">
      <c r="CE2214" s="728"/>
    </row>
    <row r="2215" spans="83:83">
      <c r="CE2215" s="728"/>
    </row>
    <row r="2216" spans="83:83">
      <c r="CE2216" s="728"/>
    </row>
    <row r="2217" spans="83:83">
      <c r="CE2217" s="728"/>
    </row>
    <row r="2218" spans="83:83">
      <c r="CE2218" s="728"/>
    </row>
    <row r="2219" spans="83:83">
      <c r="CE2219" s="728"/>
    </row>
    <row r="2220" spans="83:83">
      <c r="CE2220" s="728"/>
    </row>
    <row r="2221" spans="83:83">
      <c r="CE2221" s="728"/>
    </row>
    <row r="2222" spans="83:83">
      <c r="CE2222" s="728"/>
    </row>
    <row r="2223" spans="83:83">
      <c r="CE2223" s="728"/>
    </row>
    <row r="2224" spans="83:83">
      <c r="CE2224" s="728"/>
    </row>
    <row r="2225" spans="83:83">
      <c r="CE2225" s="728"/>
    </row>
    <row r="2226" spans="83:83">
      <c r="CE2226" s="728"/>
    </row>
    <row r="2227" spans="83:83">
      <c r="CE2227" s="728"/>
    </row>
    <row r="2228" spans="83:83">
      <c r="CE2228" s="728"/>
    </row>
    <row r="2229" spans="83:83">
      <c r="CE2229" s="728"/>
    </row>
    <row r="2230" spans="83:83">
      <c r="CE2230" s="728"/>
    </row>
    <row r="2231" spans="83:83">
      <c r="CE2231" s="728"/>
    </row>
    <row r="2232" spans="83:83">
      <c r="CE2232" s="728"/>
    </row>
    <row r="2233" spans="83:83">
      <c r="CE2233" s="728"/>
    </row>
    <row r="2234" spans="83:83">
      <c r="CE2234" s="728"/>
    </row>
    <row r="2235" spans="83:83">
      <c r="CE2235" s="728"/>
    </row>
    <row r="2236" spans="83:83">
      <c r="CE2236" s="728"/>
    </row>
    <row r="2237" spans="83:83">
      <c r="CE2237" s="728"/>
    </row>
    <row r="2238" spans="83:83">
      <c r="CE2238" s="728"/>
    </row>
    <row r="2239" spans="83:83">
      <c r="CE2239" s="728"/>
    </row>
    <row r="2240" spans="83:83">
      <c r="CE2240" s="728"/>
    </row>
    <row r="2241" spans="83:83">
      <c r="CE2241" s="728"/>
    </row>
    <row r="2242" spans="83:83">
      <c r="CE2242" s="728"/>
    </row>
    <row r="2243" spans="83:83">
      <c r="CE2243" s="728"/>
    </row>
    <row r="2244" spans="83:83">
      <c r="CE2244" s="728"/>
    </row>
    <row r="2245" spans="83:83">
      <c r="CE2245" s="728"/>
    </row>
    <row r="2246" spans="83:83">
      <c r="CE2246" s="728"/>
    </row>
    <row r="2247" spans="83:83">
      <c r="CE2247" s="728"/>
    </row>
    <row r="2248" spans="83:83">
      <c r="CE2248" s="728"/>
    </row>
    <row r="2249" spans="83:83">
      <c r="CE2249" s="728"/>
    </row>
    <row r="2250" spans="83:83">
      <c r="CE2250" s="728"/>
    </row>
    <row r="2251" spans="83:83">
      <c r="CE2251" s="728"/>
    </row>
    <row r="2252" spans="83:83">
      <c r="CE2252" s="728"/>
    </row>
    <row r="2253" spans="83:83">
      <c r="CE2253" s="728"/>
    </row>
    <row r="2254" spans="83:83">
      <c r="CE2254" s="728"/>
    </row>
    <row r="2255" spans="83:83">
      <c r="CE2255" s="728"/>
    </row>
    <row r="2256" spans="83:83">
      <c r="CE2256" s="728"/>
    </row>
    <row r="2257" spans="83:83">
      <c r="CE2257" s="728"/>
    </row>
    <row r="2258" spans="83:83">
      <c r="CE2258" s="728"/>
    </row>
    <row r="2259" spans="83:83">
      <c r="CE2259" s="728"/>
    </row>
    <row r="2260" spans="83:83">
      <c r="CE2260" s="728"/>
    </row>
    <row r="2261" spans="83:83">
      <c r="CE2261" s="728"/>
    </row>
    <row r="2262" spans="83:83">
      <c r="CE2262" s="728"/>
    </row>
    <row r="2263" spans="83:83">
      <c r="CE2263" s="728"/>
    </row>
    <row r="2264" spans="83:83">
      <c r="CE2264" s="728"/>
    </row>
    <row r="2265" spans="83:83">
      <c r="CE2265" s="728"/>
    </row>
    <row r="2266" spans="83:83">
      <c r="CE2266" s="728"/>
    </row>
    <row r="2267" spans="83:83">
      <c r="CE2267" s="728"/>
    </row>
    <row r="2268" spans="83:83">
      <c r="CE2268" s="728"/>
    </row>
    <row r="2269" spans="83:83">
      <c r="CE2269" s="728"/>
    </row>
    <row r="2270" spans="83:83">
      <c r="CE2270" s="728"/>
    </row>
    <row r="2271" spans="83:83">
      <c r="CE2271" s="728"/>
    </row>
    <row r="2272" spans="83:83">
      <c r="CE2272" s="728"/>
    </row>
    <row r="2273" spans="83:83">
      <c r="CE2273" s="728"/>
    </row>
    <row r="2274" spans="83:83">
      <c r="CE2274" s="728"/>
    </row>
    <row r="2275" spans="83:83">
      <c r="CE2275" s="728"/>
    </row>
    <row r="2276" spans="83:83">
      <c r="CE2276" s="728"/>
    </row>
    <row r="2277" spans="83:83">
      <c r="CE2277" s="728"/>
    </row>
    <row r="2278" spans="83:83">
      <c r="CE2278" s="728"/>
    </row>
    <row r="2279" spans="83:83">
      <c r="CE2279" s="728"/>
    </row>
    <row r="2280" spans="83:83">
      <c r="CE2280" s="728"/>
    </row>
    <row r="2281" spans="83:83">
      <c r="CE2281" s="728"/>
    </row>
    <row r="2282" spans="83:83">
      <c r="CE2282" s="728"/>
    </row>
    <row r="2283" spans="83:83">
      <c r="CE2283" s="728"/>
    </row>
    <row r="2284" spans="83:83">
      <c r="CE2284" s="728"/>
    </row>
    <row r="2285" spans="83:83">
      <c r="CE2285" s="728"/>
    </row>
    <row r="2286" spans="83:83">
      <c r="CE2286" s="728"/>
    </row>
    <row r="2287" spans="83:83">
      <c r="CE2287" s="728"/>
    </row>
    <row r="2288" spans="83:83">
      <c r="CE2288" s="728"/>
    </row>
    <row r="2289" spans="83:83">
      <c r="CE2289" s="728"/>
    </row>
    <row r="2290" spans="83:83">
      <c r="CE2290" s="728"/>
    </row>
    <row r="2291" spans="83:83">
      <c r="CE2291" s="728"/>
    </row>
    <row r="2292" spans="83:83">
      <c r="CE2292" s="728"/>
    </row>
    <row r="2293" spans="83:83">
      <c r="CE2293" s="728"/>
    </row>
    <row r="2294" spans="83:83">
      <c r="CE2294" s="728"/>
    </row>
    <row r="2295" spans="83:83">
      <c r="CE2295" s="728"/>
    </row>
    <row r="2296" spans="83:83">
      <c r="CE2296" s="728"/>
    </row>
    <row r="2297" spans="83:83">
      <c r="CE2297" s="728"/>
    </row>
    <row r="2298" spans="83:83">
      <c r="CE2298" s="728"/>
    </row>
    <row r="2299" spans="83:83">
      <c r="CE2299" s="728"/>
    </row>
    <row r="2300" spans="83:83">
      <c r="CE2300" s="728"/>
    </row>
    <row r="2301" spans="83:83">
      <c r="CE2301" s="728"/>
    </row>
    <row r="2302" spans="83:83">
      <c r="CE2302" s="728"/>
    </row>
    <row r="2303" spans="83:83">
      <c r="CE2303" s="728"/>
    </row>
    <row r="2304" spans="83:83">
      <c r="CE2304" s="728"/>
    </row>
    <row r="2305" spans="83:83">
      <c r="CE2305" s="728"/>
    </row>
    <row r="2306" spans="83:83">
      <c r="CE2306" s="728"/>
    </row>
    <row r="2307" spans="83:83">
      <c r="CE2307" s="728"/>
    </row>
    <row r="2308" spans="83:83">
      <c r="CE2308" s="728"/>
    </row>
    <row r="2309" spans="83:83">
      <c r="CE2309" s="728"/>
    </row>
    <row r="2310" spans="83:83">
      <c r="CE2310" s="728"/>
    </row>
    <row r="2311" spans="83:83">
      <c r="CE2311" s="728"/>
    </row>
    <row r="2312" spans="83:83">
      <c r="CE2312" s="728"/>
    </row>
    <row r="2313" spans="83:83">
      <c r="CE2313" s="728"/>
    </row>
    <row r="2314" spans="83:83">
      <c r="CE2314" s="728"/>
    </row>
    <row r="2315" spans="83:83">
      <c r="CE2315" s="728"/>
    </row>
    <row r="2316" spans="83:83">
      <c r="CE2316" s="728"/>
    </row>
    <row r="2317" spans="83:83">
      <c r="CE2317" s="728"/>
    </row>
    <row r="2318" spans="83:83">
      <c r="CE2318" s="728"/>
    </row>
    <row r="2319" spans="83:83">
      <c r="CE2319" s="728"/>
    </row>
    <row r="2320" spans="83:83">
      <c r="CE2320" s="728"/>
    </row>
    <row r="2321" spans="83:83">
      <c r="CE2321" s="728"/>
    </row>
    <row r="2322" spans="83:83">
      <c r="CE2322" s="728"/>
    </row>
    <row r="2323" spans="83:83">
      <c r="CE2323" s="728"/>
    </row>
    <row r="2324" spans="83:83">
      <c r="CE2324" s="728"/>
    </row>
    <row r="2325" spans="83:83">
      <c r="CE2325" s="728"/>
    </row>
    <row r="2326" spans="83:83">
      <c r="CE2326" s="728"/>
    </row>
    <row r="2327" spans="83:83">
      <c r="CE2327" s="728"/>
    </row>
    <row r="2328" spans="83:83">
      <c r="CE2328" s="728"/>
    </row>
    <row r="2329" spans="83:83">
      <c r="CE2329" s="728"/>
    </row>
    <row r="2330" spans="83:83">
      <c r="CE2330" s="728"/>
    </row>
    <row r="2331" spans="83:83">
      <c r="CE2331" s="728"/>
    </row>
    <row r="2332" spans="83:83">
      <c r="CE2332" s="728"/>
    </row>
    <row r="2333" spans="83:83">
      <c r="CE2333" s="728"/>
    </row>
    <row r="2334" spans="83:83">
      <c r="CE2334" s="728"/>
    </row>
    <row r="2335" spans="83:83">
      <c r="CE2335" s="728"/>
    </row>
    <row r="2336" spans="83:83">
      <c r="CE2336" s="728"/>
    </row>
    <row r="2337" spans="83:83">
      <c r="CE2337" s="728"/>
    </row>
    <row r="2338" spans="83:83">
      <c r="CE2338" s="728"/>
    </row>
    <row r="2339" spans="83:83">
      <c r="CE2339" s="728"/>
    </row>
    <row r="2340" spans="83:83">
      <c r="CE2340" s="728"/>
    </row>
    <row r="2341" spans="83:83">
      <c r="CE2341" s="728"/>
    </row>
    <row r="2342" spans="83:83">
      <c r="CE2342" s="728"/>
    </row>
    <row r="2343" spans="83:83">
      <c r="CE2343" s="728"/>
    </row>
    <row r="2344" spans="83:83">
      <c r="CE2344" s="728"/>
    </row>
    <row r="2345" spans="83:83">
      <c r="CE2345" s="728"/>
    </row>
    <row r="2346" spans="83:83">
      <c r="CE2346" s="728"/>
    </row>
    <row r="2347" spans="83:83">
      <c r="CE2347" s="728"/>
    </row>
    <row r="2348" spans="83:83">
      <c r="CE2348" s="728"/>
    </row>
    <row r="2349" spans="83:83">
      <c r="CE2349" s="728"/>
    </row>
    <row r="2350" spans="83:83">
      <c r="CE2350" s="728"/>
    </row>
    <row r="2351" spans="83:83">
      <c r="CE2351" s="728"/>
    </row>
    <row r="2352" spans="83:83">
      <c r="CE2352" s="728"/>
    </row>
    <row r="2353" spans="83:83">
      <c r="CE2353" s="728"/>
    </row>
    <row r="2354" spans="83:83">
      <c r="CE2354" s="728"/>
    </row>
    <row r="2355" spans="83:83">
      <c r="CE2355" s="728"/>
    </row>
    <row r="2356" spans="83:83">
      <c r="CE2356" s="728"/>
    </row>
    <row r="2357" spans="83:83">
      <c r="CE2357" s="728"/>
    </row>
    <row r="2358" spans="83:83">
      <c r="CE2358" s="728"/>
    </row>
    <row r="2359" spans="83:83">
      <c r="CE2359" s="728"/>
    </row>
    <row r="2360" spans="83:83">
      <c r="CE2360" s="728"/>
    </row>
    <row r="2361" spans="83:83">
      <c r="CE2361" s="728"/>
    </row>
    <row r="2362" spans="83:83">
      <c r="CE2362" s="728"/>
    </row>
    <row r="2363" spans="83:83">
      <c r="CE2363" s="728"/>
    </row>
    <row r="2364" spans="83:83">
      <c r="CE2364" s="728"/>
    </row>
    <row r="2365" spans="83:83">
      <c r="CE2365" s="728"/>
    </row>
    <row r="2366" spans="83:83">
      <c r="CE2366" s="728"/>
    </row>
    <row r="2367" spans="83:83">
      <c r="CE2367" s="728"/>
    </row>
    <row r="2368" spans="83:83">
      <c r="CE2368" s="728"/>
    </row>
    <row r="2369" spans="83:83">
      <c r="CE2369" s="728"/>
    </row>
    <row r="2370" spans="83:83">
      <c r="CE2370" s="728"/>
    </row>
    <row r="2371" spans="83:83">
      <c r="CE2371" s="728"/>
    </row>
    <row r="2372" spans="83:83">
      <c r="CE2372" s="728"/>
    </row>
    <row r="2373" spans="83:83">
      <c r="CE2373" s="728"/>
    </row>
    <row r="2374" spans="83:83">
      <c r="CE2374" s="728"/>
    </row>
    <row r="2375" spans="83:83">
      <c r="CE2375" s="728"/>
    </row>
    <row r="2376" spans="83:83">
      <c r="CE2376" s="728"/>
    </row>
    <row r="2377" spans="83:83">
      <c r="CE2377" s="728"/>
    </row>
    <row r="2378" spans="83:83">
      <c r="CE2378" s="728"/>
    </row>
    <row r="2379" spans="83:83">
      <c r="CE2379" s="728"/>
    </row>
    <row r="2380" spans="83:83">
      <c r="CE2380" s="728"/>
    </row>
    <row r="2381" spans="83:83">
      <c r="CE2381" s="728"/>
    </row>
    <row r="2382" spans="83:83">
      <c r="CE2382" s="728"/>
    </row>
    <row r="2383" spans="83:83">
      <c r="CE2383" s="728"/>
    </row>
    <row r="2384" spans="83:83">
      <c r="CE2384" s="728"/>
    </row>
    <row r="2385" spans="83:83">
      <c r="CE2385" s="728"/>
    </row>
    <row r="2386" spans="83:83">
      <c r="CE2386" s="728"/>
    </row>
    <row r="2387" spans="83:83">
      <c r="CE2387" s="728"/>
    </row>
    <row r="2388" spans="83:83">
      <c r="CE2388" s="728"/>
    </row>
    <row r="2389" spans="83:83">
      <c r="CE2389" s="728"/>
    </row>
    <row r="2390" spans="83:83">
      <c r="CE2390" s="728"/>
    </row>
    <row r="2391" spans="83:83">
      <c r="CE2391" s="728"/>
    </row>
    <row r="2392" spans="83:83">
      <c r="CE2392" s="728"/>
    </row>
    <row r="2393" spans="83:83">
      <c r="CE2393" s="728"/>
    </row>
    <row r="2394" spans="83:83">
      <c r="CE2394" s="728"/>
    </row>
    <row r="2395" spans="83:83">
      <c r="CE2395" s="728"/>
    </row>
    <row r="2396" spans="83:83">
      <c r="CE2396" s="728"/>
    </row>
    <row r="2397" spans="83:83">
      <c r="CE2397" s="728"/>
    </row>
    <row r="2398" spans="83:83">
      <c r="CE2398" s="728"/>
    </row>
    <row r="2399" spans="83:83">
      <c r="CE2399" s="728"/>
    </row>
    <row r="2400" spans="83:83">
      <c r="CE2400" s="728"/>
    </row>
    <row r="2401" spans="83:83">
      <c r="CE2401" s="728"/>
    </row>
    <row r="2402" spans="83:83">
      <c r="CE2402" s="728"/>
    </row>
    <row r="2403" spans="83:83">
      <c r="CE2403" s="728"/>
    </row>
    <row r="2404" spans="83:83">
      <c r="CE2404" s="728"/>
    </row>
    <row r="2405" spans="83:83">
      <c r="CE2405" s="728"/>
    </row>
    <row r="2406" spans="83:83">
      <c r="CE2406" s="728"/>
    </row>
    <row r="2407" spans="83:83">
      <c r="CE2407" s="728"/>
    </row>
    <row r="2408" spans="83:83">
      <c r="CE2408" s="728"/>
    </row>
    <row r="2409" spans="83:83">
      <c r="CE2409" s="728"/>
    </row>
    <row r="2410" spans="83:83">
      <c r="CE2410" s="728"/>
    </row>
    <row r="2411" spans="83:83">
      <c r="CE2411" s="728"/>
    </row>
    <row r="2412" spans="83:83">
      <c r="CE2412" s="728"/>
    </row>
    <row r="2413" spans="83:83">
      <c r="CE2413" s="728"/>
    </row>
    <row r="2414" spans="83:83">
      <c r="CE2414" s="728"/>
    </row>
    <row r="2415" spans="83:83">
      <c r="CE2415" s="728"/>
    </row>
    <row r="2416" spans="83:83">
      <c r="CE2416" s="728"/>
    </row>
    <row r="2417" spans="83:83">
      <c r="CE2417" s="728"/>
    </row>
    <row r="2418" spans="83:83">
      <c r="CE2418" s="728"/>
    </row>
    <row r="2419" spans="83:83">
      <c r="CE2419" s="728"/>
    </row>
    <row r="2420" spans="83:83">
      <c r="CE2420" s="728"/>
    </row>
    <row r="2421" spans="83:83">
      <c r="CE2421" s="728"/>
    </row>
    <row r="2422" spans="83:83">
      <c r="CE2422" s="728"/>
    </row>
    <row r="2423" spans="83:83">
      <c r="CE2423" s="728"/>
    </row>
    <row r="2424" spans="83:83">
      <c r="CE2424" s="728"/>
    </row>
    <row r="2425" spans="83:83">
      <c r="CE2425" s="728"/>
    </row>
    <row r="2426" spans="83:83">
      <c r="CE2426" s="728"/>
    </row>
    <row r="2427" spans="83:83">
      <c r="CE2427" s="728"/>
    </row>
    <row r="2428" spans="83:83">
      <c r="CE2428" s="728"/>
    </row>
    <row r="2429" spans="83:83">
      <c r="CE2429" s="728"/>
    </row>
    <row r="2430" spans="83:83">
      <c r="CE2430" s="728"/>
    </row>
    <row r="2431" spans="83:83">
      <c r="CE2431" s="728"/>
    </row>
    <row r="2432" spans="83:83">
      <c r="CE2432" s="728"/>
    </row>
    <row r="2433" spans="83:83">
      <c r="CE2433" s="728"/>
    </row>
    <row r="2434" spans="83:83">
      <c r="CE2434" s="728"/>
    </row>
    <row r="2435" spans="83:83">
      <c r="CE2435" s="728"/>
    </row>
    <row r="2436" spans="83:83">
      <c r="CE2436" s="728"/>
    </row>
    <row r="2437" spans="83:83">
      <c r="CE2437" s="728"/>
    </row>
    <row r="2438" spans="83:83">
      <c r="CE2438" s="728"/>
    </row>
    <row r="2439" spans="83:83">
      <c r="CE2439" s="728"/>
    </row>
    <row r="2440" spans="83:83">
      <c r="CE2440" s="728"/>
    </row>
    <row r="2441" spans="83:83">
      <c r="CE2441" s="728"/>
    </row>
    <row r="2442" spans="83:83">
      <c r="CE2442" s="728"/>
    </row>
    <row r="2443" spans="83:83">
      <c r="CE2443" s="728"/>
    </row>
    <row r="2444" spans="83:83">
      <c r="CE2444" s="728"/>
    </row>
    <row r="2445" spans="83:83">
      <c r="CE2445" s="728"/>
    </row>
    <row r="2446" spans="83:83">
      <c r="CE2446" s="728"/>
    </row>
    <row r="2447" spans="83:83">
      <c r="CE2447" s="728"/>
    </row>
    <row r="2448" spans="83:83">
      <c r="CE2448" s="728"/>
    </row>
    <row r="2449" spans="83:83">
      <c r="CE2449" s="728"/>
    </row>
    <row r="2450" spans="83:83">
      <c r="CE2450" s="728"/>
    </row>
    <row r="2451" spans="83:83">
      <c r="CE2451" s="728"/>
    </row>
    <row r="2452" spans="83:83">
      <c r="CE2452" s="728"/>
    </row>
    <row r="2453" spans="83:83">
      <c r="CE2453" s="728"/>
    </row>
    <row r="2454" spans="83:83">
      <c r="CE2454" s="728"/>
    </row>
    <row r="2455" spans="83:83">
      <c r="CE2455" s="728"/>
    </row>
    <row r="2456" spans="83:83">
      <c r="CE2456" s="728"/>
    </row>
    <row r="2457" spans="83:83">
      <c r="CE2457" s="728"/>
    </row>
    <row r="2458" spans="83:83">
      <c r="CE2458" s="728"/>
    </row>
    <row r="2459" spans="83:83">
      <c r="CE2459" s="728"/>
    </row>
    <row r="2460" spans="83:83">
      <c r="CE2460" s="728"/>
    </row>
    <row r="2461" spans="83:83">
      <c r="CE2461" s="728"/>
    </row>
    <row r="2462" spans="83:83">
      <c r="CE2462" s="728"/>
    </row>
    <row r="2463" spans="83:83">
      <c r="CE2463" s="728"/>
    </row>
    <row r="2464" spans="83:83">
      <c r="CE2464" s="728"/>
    </row>
    <row r="2465" spans="83:83">
      <c r="CE2465" s="728"/>
    </row>
    <row r="2466" spans="83:83">
      <c r="CE2466" s="728"/>
    </row>
    <row r="2467" spans="83:83">
      <c r="CE2467" s="728"/>
    </row>
    <row r="2468" spans="83:83">
      <c r="CE2468" s="728"/>
    </row>
    <row r="2469" spans="83:83">
      <c r="CE2469" s="728"/>
    </row>
    <row r="2470" spans="83:83">
      <c r="CE2470" s="728"/>
    </row>
    <row r="2471" spans="83:83">
      <c r="CE2471" s="728"/>
    </row>
    <row r="2472" spans="83:83">
      <c r="CE2472" s="728"/>
    </row>
    <row r="2473" spans="83:83">
      <c r="CE2473" s="728"/>
    </row>
    <row r="2474" spans="83:83">
      <c r="CE2474" s="728"/>
    </row>
    <row r="2475" spans="83:83">
      <c r="CE2475" s="728"/>
    </row>
    <row r="2476" spans="83:83">
      <c r="CE2476" s="728"/>
    </row>
    <row r="2477" spans="83:83">
      <c r="CE2477" s="728"/>
    </row>
    <row r="2478" spans="83:83">
      <c r="CE2478" s="728"/>
    </row>
    <row r="2479" spans="83:83">
      <c r="CE2479" s="728"/>
    </row>
    <row r="2480" spans="83:83">
      <c r="CE2480" s="728"/>
    </row>
    <row r="2481" spans="83:83">
      <c r="CE2481" s="728"/>
    </row>
    <row r="2482" spans="83:83">
      <c r="CE2482" s="728"/>
    </row>
    <row r="2483" spans="83:83">
      <c r="CE2483" s="728"/>
    </row>
    <row r="2484" spans="83:83">
      <c r="CE2484" s="728"/>
    </row>
    <row r="2485" spans="83:83">
      <c r="CE2485" s="728"/>
    </row>
    <row r="2486" spans="83:83">
      <c r="CE2486" s="728"/>
    </row>
    <row r="2487" spans="83:83">
      <c r="CE2487" s="728"/>
    </row>
    <row r="2488" spans="83:83">
      <c r="CE2488" s="728"/>
    </row>
    <row r="2489" spans="83:83">
      <c r="CE2489" s="728"/>
    </row>
    <row r="2490" spans="83:83">
      <c r="CE2490" s="728"/>
    </row>
    <row r="2491" spans="83:83">
      <c r="CE2491" s="728"/>
    </row>
    <row r="2492" spans="83:83">
      <c r="CE2492" s="728"/>
    </row>
    <row r="2493" spans="83:83">
      <c r="CE2493" s="728"/>
    </row>
    <row r="2494" spans="83:83">
      <c r="CE2494" s="728"/>
    </row>
    <row r="2495" spans="83:83">
      <c r="CE2495" s="728"/>
    </row>
    <row r="2496" spans="83:83">
      <c r="CE2496" s="728"/>
    </row>
    <row r="2497" spans="83:83">
      <c r="CE2497" s="728"/>
    </row>
    <row r="2498" spans="83:83">
      <c r="CE2498" s="728"/>
    </row>
    <row r="2499" spans="83:83">
      <c r="CE2499" s="728"/>
    </row>
    <row r="2500" spans="83:83">
      <c r="CE2500" s="728"/>
    </row>
    <row r="2501" spans="83:83">
      <c r="CE2501" s="728"/>
    </row>
    <row r="2502" spans="83:83">
      <c r="CE2502" s="728"/>
    </row>
    <row r="2503" spans="83:83">
      <c r="CE2503" s="728"/>
    </row>
    <row r="2504" spans="83:83">
      <c r="CE2504" s="728"/>
    </row>
    <row r="2505" spans="83:83">
      <c r="CE2505" s="728"/>
    </row>
    <row r="2506" spans="83:83">
      <c r="CE2506" s="728"/>
    </row>
    <row r="2507" spans="83:83">
      <c r="CE2507" s="728"/>
    </row>
    <row r="2508" spans="83:83">
      <c r="CE2508" s="728"/>
    </row>
    <row r="2509" spans="83:83">
      <c r="CE2509" s="728"/>
    </row>
    <row r="2510" spans="83:83">
      <c r="CE2510" s="728"/>
    </row>
    <row r="2511" spans="83:83">
      <c r="CE2511" s="728"/>
    </row>
    <row r="2512" spans="83:83">
      <c r="CE2512" s="728"/>
    </row>
    <row r="2513" spans="83:83">
      <c r="CE2513" s="728"/>
    </row>
    <row r="2514" spans="83:83">
      <c r="CE2514" s="728"/>
    </row>
    <row r="2515" spans="83:83">
      <c r="CE2515" s="728"/>
    </row>
    <row r="2516" spans="83:83">
      <c r="CE2516" s="728"/>
    </row>
    <row r="2517" spans="83:83">
      <c r="CE2517" s="728"/>
    </row>
    <row r="2518" spans="83:83">
      <c r="CE2518" s="728"/>
    </row>
    <row r="2519" spans="83:83">
      <c r="CE2519" s="728"/>
    </row>
    <row r="2520" spans="83:83">
      <c r="CE2520" s="728"/>
    </row>
    <row r="2521" spans="83:83">
      <c r="CE2521" s="728"/>
    </row>
    <row r="2522" spans="83:83">
      <c r="CE2522" s="728"/>
    </row>
    <row r="2523" spans="83:83">
      <c r="CE2523" s="728"/>
    </row>
    <row r="2524" spans="83:83">
      <c r="CE2524" s="728"/>
    </row>
    <row r="2525" spans="83:83">
      <c r="CE2525" s="728"/>
    </row>
  </sheetData>
  <mergeCells count="1">
    <mergeCell ref="CO1:CP1"/>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AD2115"/>
  <sheetViews>
    <sheetView topLeftCell="R128" zoomScale="87" zoomScaleNormal="87" zoomScaleSheetLayoutView="86" workbookViewId="0">
      <selection activeCell="AK154" sqref="AK154"/>
    </sheetView>
  </sheetViews>
  <sheetFormatPr defaultColWidth="9.140625" defaultRowHeight="14.25" customHeight="1"/>
  <cols>
    <col min="1" max="1" width="11" style="732" customWidth="1"/>
    <col min="2" max="3" width="9.28515625" style="732" customWidth="1"/>
    <col min="4" max="4" width="14.5703125" style="732" customWidth="1"/>
    <col min="5" max="6" width="9.28515625" style="732" customWidth="1"/>
    <col min="7" max="7" width="14.5703125" style="732" customWidth="1"/>
    <col min="8" max="9" width="9.28515625" style="732" customWidth="1"/>
    <col min="10" max="10" width="11" style="732" customWidth="1"/>
    <col min="11" max="12" width="9.28515625" style="732" customWidth="1"/>
    <col min="13" max="13" width="9.140625" style="732" customWidth="1"/>
    <col min="14" max="14" width="10.140625" style="732" customWidth="1"/>
    <col min="15" max="15" width="9.28515625" style="732" customWidth="1"/>
    <col min="16" max="16" width="9.140625" style="732" customWidth="1"/>
    <col min="17" max="17" width="10.5703125" style="732" customWidth="1"/>
    <col min="18" max="18" width="9.28515625" style="732" customWidth="1"/>
    <col min="19" max="19" width="9.140625" style="732" customWidth="1"/>
    <col min="20" max="20" width="10.5703125" style="732" customWidth="1"/>
    <col min="21" max="21" width="9.28515625" style="732" customWidth="1"/>
    <col min="22" max="22" width="9.140625" style="732" customWidth="1"/>
    <col min="23" max="23" width="10.5703125" style="732" customWidth="1"/>
    <col min="24" max="25" width="9.140625" style="732" customWidth="1"/>
    <col min="26" max="26" width="10.5703125" style="732" customWidth="1"/>
    <col min="27" max="27" width="9.28515625" style="732" customWidth="1"/>
    <col min="28" max="28" width="9.140625" style="732" customWidth="1"/>
    <col min="29" max="29" width="10.5703125" style="732" customWidth="1"/>
    <col min="30" max="30" width="9.28515625" style="732" customWidth="1"/>
    <col min="31" max="31" width="9.140625" style="732" customWidth="1"/>
    <col min="32" max="16384" width="9.140625" style="732"/>
  </cols>
  <sheetData>
    <row r="1" spans="1:30" ht="12.75">
      <c r="A1" s="732" t="s">
        <v>314</v>
      </c>
      <c r="D1" s="732" t="s">
        <v>315</v>
      </c>
      <c r="G1" s="732" t="s">
        <v>316</v>
      </c>
      <c r="J1" s="732" t="s">
        <v>317</v>
      </c>
      <c r="N1" s="732" t="s">
        <v>318</v>
      </c>
      <c r="Q1" s="732" t="s">
        <v>319</v>
      </c>
      <c r="T1" s="732" t="s">
        <v>320</v>
      </c>
      <c r="W1" s="732" t="s">
        <v>321</v>
      </c>
      <c r="Z1" s="732" t="s">
        <v>322</v>
      </c>
      <c r="AC1" s="732" t="s">
        <v>323</v>
      </c>
    </row>
    <row r="2" spans="1:30" ht="12.75">
      <c r="A2" s="732" t="s">
        <v>952</v>
      </c>
      <c r="B2" s="732" t="s">
        <v>953</v>
      </c>
      <c r="D2" s="732" t="s">
        <v>952</v>
      </c>
      <c r="E2" s="732" t="s">
        <v>953</v>
      </c>
      <c r="G2" s="732" t="s">
        <v>952</v>
      </c>
      <c r="H2" s="732" t="s">
        <v>953</v>
      </c>
      <c r="J2" s="732" t="s">
        <v>952</v>
      </c>
      <c r="K2" s="732" t="s">
        <v>953</v>
      </c>
      <c r="N2" s="732" t="s">
        <v>952</v>
      </c>
      <c r="O2" s="732" t="s">
        <v>954</v>
      </c>
      <c r="Q2" s="732" t="s">
        <v>952</v>
      </c>
      <c r="R2" s="732" t="s">
        <v>954</v>
      </c>
      <c r="T2" s="732" t="s">
        <v>952</v>
      </c>
      <c r="U2" s="732" t="s">
        <v>954</v>
      </c>
      <c r="W2" s="732" t="s">
        <v>952</v>
      </c>
      <c r="X2" s="732" t="s">
        <v>954</v>
      </c>
      <c r="Z2" s="732" t="s">
        <v>952</v>
      </c>
      <c r="AA2" s="732" t="s">
        <v>954</v>
      </c>
      <c r="AC2" s="732" t="s">
        <v>952</v>
      </c>
      <c r="AD2" s="732" t="s">
        <v>954</v>
      </c>
    </row>
    <row r="3" spans="1:30" ht="14.25" customHeight="1">
      <c r="A3" s="729" t="e">
        <f ca="1">_xll.BDH($A$1,$B$2:$B$2,"2009-01-01","","Dir=V","Dts=S","Sort=D","Quote=C","QtTyp=Y","Days=T","Per=cd","DtFmt=D","UseDPDF=Y","cols=2;rows=2112")</f>
        <v>#NAME?</v>
      </c>
      <c r="B3" s="732">
        <v>3.9883699999999997</v>
      </c>
      <c r="C3" s="732">
        <f>AVERAGE(B3:B270)</f>
        <v>3.9502572388059729</v>
      </c>
      <c r="D3" s="729" t="e">
        <f ca="1">_xll.BDH($D$1,$E$2:$E$2,"2009-01-01","","Dir=V","Dts=S","Sort=D","Quote=C","QtTyp=Y","Days=T","Per=cd","DtFmt=D","UseDPDF=Y","cols=2;rows=2113")</f>
        <v>#NAME?</v>
      </c>
      <c r="E3" s="732">
        <v>4.2870799999999996</v>
      </c>
      <c r="F3" s="732">
        <f>AVERAGE(E3:E270)</f>
        <v>4.3589676865671665</v>
      </c>
      <c r="G3" s="729" t="e">
        <f ca="1">_xll.BDH($G$1,$H$2:$H$2,"2009-01-01","","Dir=V","Dts=S","Sort=D","Quote=C","QtTyp=Y","Days=T","Per=cd","DtFmt=D","UseDPDF=Y","cols=2;rows=2113")</f>
        <v>#NAME?</v>
      </c>
      <c r="H3" s="732">
        <v>4.0118</v>
      </c>
      <c r="I3" s="732">
        <f>AVERAGE(H3:H270)</f>
        <v>4.006506641791046</v>
      </c>
      <c r="J3" s="729" t="e">
        <f ca="1">_xll.BDH($J$1,$K$2:$K$2,"2009-01-01","","Dir=V","Dts=S","Sort=D","Quote=C","QtTyp=Y","Days=T","Per=cd","DtFmt=D","UseDPDF=Y","cols=2;rows=2113")</f>
        <v>#NAME?</v>
      </c>
      <c r="K3" s="732">
        <v>1.0748899999999999</v>
      </c>
      <c r="L3" s="732">
        <f>AVERAGE(K3:K270)</f>
        <v>1.1043202985074632</v>
      </c>
      <c r="N3" s="729" t="e">
        <f ca="1">_xll.BDH($N$1,$O$2:$O$2,"2010-01-01","","CDR=US","Dir=V","Dts=S","Sort=D","Quote=C","QtTyp=Y","Days=W","Per=cd","DtFmt=D","Fill=P","UseDPDF=Y","cols=2;rows=1774")</f>
        <v>#NAME?</v>
      </c>
      <c r="O3" s="732">
        <v>70.501000000000005</v>
      </c>
      <c r="Q3" s="729" t="e">
        <f ca="1">_xll.BDH($Q$1,$R$2:$R$2,"2010-01-01","","CDR=US","Dir=V","Dts=S","Sort=D","Quote=C","QtTyp=Y","Days=W","Per=cd","DtFmt=D","Fill=P","UseDPDF=Y","cols=2;rows=1275")</f>
        <v>#NAME?</v>
      </c>
      <c r="R3" s="732">
        <v>135.47999999999999</v>
      </c>
      <c r="T3" s="729" t="e">
        <f ca="1">_xll.BDH($T$1,$U$2:$U$2,"2010-01-01","","CDR=US","Dir=V","Dts=S","Sort=D","Quote=C","QtTyp=Y","Days=W","Per=cd","DtFmt=D","Fill=P","UseDPDF=Y","cols=2;rows=1275")</f>
        <v>#NAME?</v>
      </c>
      <c r="U3" s="732">
        <v>46.462000000000003</v>
      </c>
      <c r="W3" s="729" t="e">
        <f ca="1">_xll.BDH($W$1,$X$2:$X$2,"2010-01-01","","CDR=US","Dir=V","Dts=S","Sort=D","Quote=C","QtTyp=Y","Days=W","Per=cd","DtFmt=D","Fill=P","UseDPDF=Y")</f>
        <v>#NAME?</v>
      </c>
      <c r="Z3" s="729" t="e">
        <f ca="1">_xll.BDH($Z$1,$AA$2:$AA$2,"2010-01-01","","CDR=US","Dir=V","Dts=S","Sort=D","Quote=C","QtTyp=Y","Days=W","Per=cd","DtFmt=D","Fill=P","UseDPDF=Y","cols=2;rows=1774")</f>
        <v>#NAME?</v>
      </c>
      <c r="AA3" s="732">
        <v>77.238</v>
      </c>
      <c r="AC3" s="729" t="e">
        <f ca="1">_xll.BDH($AC$1,$AD$2:$AD$2,"2010-01-01","","CDR=US","Dir=V","Dts=S","Sort=D","Quote=C","QtTyp=Y","Days=W","Per=cd","DtFmt=D","Fill=P","UseDPDF=Y","cols=2;rows=1774")</f>
        <v>#NAME?</v>
      </c>
      <c r="AD3" s="732">
        <v>177.22200000000001</v>
      </c>
    </row>
    <row r="4" spans="1:30" ht="14.25" customHeight="1">
      <c r="A4" s="729">
        <v>42769</v>
      </c>
      <c r="B4" s="732">
        <v>3.99</v>
      </c>
      <c r="D4" s="729">
        <v>42769</v>
      </c>
      <c r="E4" s="732">
        <v>4.3027499999999996</v>
      </c>
      <c r="G4" s="729">
        <v>42769</v>
      </c>
      <c r="H4" s="732">
        <v>4.02067</v>
      </c>
      <c r="J4" s="729">
        <v>42769</v>
      </c>
      <c r="K4" s="732">
        <v>1.0782499999999999</v>
      </c>
      <c r="N4" s="729">
        <v>42769</v>
      </c>
      <c r="O4" s="732">
        <v>70.501000000000005</v>
      </c>
      <c r="Q4" s="729">
        <v>42389</v>
      </c>
      <c r="R4" s="732">
        <v>172.21899999999999</v>
      </c>
      <c r="T4" s="729">
        <v>42389</v>
      </c>
      <c r="U4" s="732">
        <v>46.006999999999998</v>
      </c>
      <c r="W4" s="729"/>
      <c r="Z4" s="729">
        <v>42769</v>
      </c>
      <c r="AA4" s="732">
        <v>76.236000000000004</v>
      </c>
      <c r="AC4" s="729">
        <v>42769</v>
      </c>
      <c r="AD4" s="732">
        <v>169.38800000000001</v>
      </c>
    </row>
    <row r="5" spans="1:30" ht="14.25" customHeight="1">
      <c r="A5" s="729">
        <v>42768</v>
      </c>
      <c r="B5" s="732">
        <v>4.0123699999999998</v>
      </c>
      <c r="D5" s="729">
        <v>42768</v>
      </c>
      <c r="E5" s="732">
        <v>4.3165500000000003</v>
      </c>
      <c r="G5" s="729">
        <v>42768</v>
      </c>
      <c r="H5" s="732">
        <v>4.0421199999999997</v>
      </c>
      <c r="J5" s="729">
        <v>42768</v>
      </c>
      <c r="K5" s="732">
        <v>1.07586</v>
      </c>
      <c r="N5" s="729">
        <v>42768</v>
      </c>
      <c r="O5" s="732">
        <v>70.501000000000005</v>
      </c>
      <c r="Q5" s="729">
        <v>42388</v>
      </c>
      <c r="R5" s="732">
        <v>169.56200000000001</v>
      </c>
      <c r="T5" s="729">
        <v>42388</v>
      </c>
      <c r="U5" s="732">
        <v>46.006999999999998</v>
      </c>
      <c r="W5" s="729"/>
      <c r="Z5" s="729">
        <v>42768</v>
      </c>
      <c r="AA5" s="732">
        <v>73.936000000000007</v>
      </c>
      <c r="AC5" s="729">
        <v>42768</v>
      </c>
      <c r="AD5" s="732">
        <v>167.351</v>
      </c>
    </row>
    <row r="6" spans="1:30" ht="14.25" customHeight="1">
      <c r="A6" s="729">
        <v>42767</v>
      </c>
      <c r="B6" s="732">
        <v>3.9979800000000001</v>
      </c>
      <c r="D6" s="729">
        <v>42767</v>
      </c>
      <c r="E6" s="732">
        <v>4.3046699999999998</v>
      </c>
      <c r="G6" s="729">
        <v>42767</v>
      </c>
      <c r="H6" s="732">
        <v>4.0271100000000004</v>
      </c>
      <c r="J6" s="729">
        <v>42767</v>
      </c>
      <c r="K6" s="732">
        <v>1.0769</v>
      </c>
      <c r="N6" s="729">
        <v>42767</v>
      </c>
      <c r="O6" s="732">
        <v>70.501000000000005</v>
      </c>
      <c r="Q6" s="729">
        <v>42384</v>
      </c>
      <c r="R6" s="732">
        <v>168.66300000000001</v>
      </c>
      <c r="T6" s="729">
        <v>42384</v>
      </c>
      <c r="U6" s="732">
        <v>46.006999999999998</v>
      </c>
      <c r="W6" s="729"/>
      <c r="Z6" s="729">
        <v>42767</v>
      </c>
      <c r="AA6" s="732">
        <v>75.489999999999995</v>
      </c>
      <c r="AC6" s="729">
        <v>42767</v>
      </c>
      <c r="AD6" s="732">
        <v>164.55</v>
      </c>
    </row>
    <row r="7" spans="1:30" ht="14.25" customHeight="1">
      <c r="A7" s="729">
        <v>42766</v>
      </c>
      <c r="B7" s="732">
        <v>4.0028699999999997</v>
      </c>
      <c r="D7" s="729">
        <v>42766</v>
      </c>
      <c r="E7" s="732">
        <v>4.3226500000000003</v>
      </c>
      <c r="G7" s="729">
        <v>42766</v>
      </c>
      <c r="H7" s="732">
        <v>4.0456200000000004</v>
      </c>
      <c r="J7" s="729">
        <v>42766</v>
      </c>
      <c r="K7" s="732">
        <v>1.07979</v>
      </c>
      <c r="N7" s="729">
        <v>42766</v>
      </c>
      <c r="O7" s="732">
        <v>70.501000000000005</v>
      </c>
      <c r="Q7" s="729">
        <v>42383</v>
      </c>
      <c r="R7" s="732">
        <v>167.03299999999999</v>
      </c>
      <c r="T7" s="729">
        <v>42383</v>
      </c>
      <c r="U7" s="732">
        <v>46.006999999999998</v>
      </c>
      <c r="W7" s="729"/>
      <c r="Z7" s="729">
        <v>42766</v>
      </c>
      <c r="AA7" s="732">
        <v>72.561000000000007</v>
      </c>
      <c r="AC7" s="729">
        <v>42766</v>
      </c>
      <c r="AD7" s="732">
        <v>162.74700000000001</v>
      </c>
    </row>
    <row r="8" spans="1:30" ht="14.25" customHeight="1">
      <c r="A8" s="729">
        <v>42765</v>
      </c>
      <c r="B8" s="732">
        <v>4.05335</v>
      </c>
      <c r="D8" s="729">
        <v>42765</v>
      </c>
      <c r="E8" s="732">
        <v>4.3350299999999997</v>
      </c>
      <c r="G8" s="729">
        <v>42765</v>
      </c>
      <c r="H8" s="732">
        <v>4.0733899999999998</v>
      </c>
      <c r="J8" s="729">
        <v>42765</v>
      </c>
      <c r="K8" s="732">
        <v>1.0694900000000001</v>
      </c>
      <c r="N8" s="729">
        <v>42765</v>
      </c>
      <c r="O8" s="732">
        <v>70.501000000000005</v>
      </c>
      <c r="Q8" s="729">
        <v>42382</v>
      </c>
      <c r="R8" s="732">
        <v>165.90700000000001</v>
      </c>
      <c r="T8" s="729">
        <v>42382</v>
      </c>
      <c r="U8" s="732">
        <v>46.006999999999998</v>
      </c>
      <c r="W8" s="729"/>
      <c r="Z8" s="729">
        <v>42765</v>
      </c>
      <c r="AA8" s="732">
        <v>72.349999999999994</v>
      </c>
      <c r="AC8" s="729">
        <v>42765</v>
      </c>
      <c r="AD8" s="732">
        <v>160.60599999999999</v>
      </c>
    </row>
    <row r="9" spans="1:30" ht="14.25" customHeight="1">
      <c r="A9" s="729">
        <v>42762</v>
      </c>
      <c r="B9" s="732">
        <v>4.0528500000000003</v>
      </c>
      <c r="D9" s="729">
        <v>42762</v>
      </c>
      <c r="E9" s="732">
        <v>4.3366499999999997</v>
      </c>
      <c r="G9" s="729">
        <v>42762</v>
      </c>
      <c r="H9" s="732">
        <v>4.0559200000000004</v>
      </c>
      <c r="J9" s="729">
        <v>42762</v>
      </c>
      <c r="K9" s="732">
        <v>1.0699399999999999</v>
      </c>
      <c r="N9" s="729">
        <v>42762</v>
      </c>
      <c r="O9" s="732">
        <v>70.501000000000005</v>
      </c>
      <c r="Q9" s="729">
        <v>42381</v>
      </c>
      <c r="R9" s="732">
        <v>167.476</v>
      </c>
      <c r="T9" s="729">
        <v>42381</v>
      </c>
      <c r="U9" s="732">
        <v>46.006999999999998</v>
      </c>
      <c r="W9" s="729"/>
      <c r="Z9" s="729">
        <v>42762</v>
      </c>
      <c r="AA9" s="732">
        <v>73.043999999999997</v>
      </c>
      <c r="AC9" s="729">
        <v>42762</v>
      </c>
      <c r="AD9" s="732">
        <v>166.66200000000001</v>
      </c>
    </row>
    <row r="10" spans="1:30" ht="14.25" customHeight="1">
      <c r="A10" s="729">
        <v>42761</v>
      </c>
      <c r="B10" s="732">
        <v>4.0694699999999999</v>
      </c>
      <c r="D10" s="729">
        <v>42761</v>
      </c>
      <c r="E10" s="732">
        <v>4.3466500000000003</v>
      </c>
      <c r="G10" s="729">
        <v>42761</v>
      </c>
      <c r="H10" s="732">
        <v>4.0695600000000001</v>
      </c>
      <c r="J10" s="729">
        <v>42761</v>
      </c>
      <c r="K10" s="732">
        <v>1.0682499999999999</v>
      </c>
      <c r="N10" s="729">
        <v>42761</v>
      </c>
      <c r="O10" s="732">
        <v>70.501000000000005</v>
      </c>
      <c r="Q10" s="729">
        <v>42380</v>
      </c>
      <c r="R10" s="732">
        <v>167.18600000000001</v>
      </c>
      <c r="T10" s="729">
        <v>42380</v>
      </c>
      <c r="U10" s="732">
        <v>46.006999999999998</v>
      </c>
      <c r="W10" s="729"/>
      <c r="Z10" s="729">
        <v>42761</v>
      </c>
      <c r="AA10" s="732">
        <v>73.209000000000003</v>
      </c>
      <c r="AC10" s="729">
        <v>42761</v>
      </c>
      <c r="AD10" s="732">
        <v>164.66900000000001</v>
      </c>
    </row>
    <row r="11" spans="1:30" ht="14.25" customHeight="1">
      <c r="A11" s="729">
        <v>42760</v>
      </c>
      <c r="B11" s="732">
        <v>4.0525799999999998</v>
      </c>
      <c r="D11" s="729">
        <v>42760</v>
      </c>
      <c r="E11" s="732">
        <v>4.3560999999999996</v>
      </c>
      <c r="G11" s="729">
        <v>42760</v>
      </c>
      <c r="H11" s="732">
        <v>4.0554199999999998</v>
      </c>
      <c r="J11" s="729">
        <v>42760</v>
      </c>
      <c r="K11" s="732">
        <v>1.0747800000000001</v>
      </c>
      <c r="N11" s="729">
        <v>42760</v>
      </c>
      <c r="O11" s="732">
        <v>70.501000000000005</v>
      </c>
      <c r="Q11" s="729">
        <v>42377</v>
      </c>
      <c r="R11" s="732">
        <v>166.036</v>
      </c>
      <c r="T11" s="729">
        <v>42377</v>
      </c>
      <c r="U11" s="732">
        <v>46.006999999999998</v>
      </c>
      <c r="W11" s="729"/>
      <c r="Z11" s="729">
        <v>42760</v>
      </c>
      <c r="AA11" s="732">
        <v>72.378</v>
      </c>
      <c r="AC11" s="729">
        <v>42760</v>
      </c>
      <c r="AD11" s="732">
        <v>152.67699999999999</v>
      </c>
    </row>
    <row r="12" spans="1:30" ht="14.25" customHeight="1">
      <c r="A12" s="729">
        <v>42759</v>
      </c>
      <c r="B12" s="732">
        <v>4.0735000000000001</v>
      </c>
      <c r="D12" s="729">
        <v>42759</v>
      </c>
      <c r="E12" s="732">
        <v>4.3711500000000001</v>
      </c>
      <c r="G12" s="729">
        <v>42759</v>
      </c>
      <c r="H12" s="732">
        <v>4.0698299999999996</v>
      </c>
      <c r="J12" s="729">
        <v>42759</v>
      </c>
      <c r="K12" s="732">
        <v>1.07314</v>
      </c>
      <c r="N12" s="729">
        <v>42759</v>
      </c>
      <c r="O12" s="732">
        <v>70.501000000000005</v>
      </c>
      <c r="Q12" s="729">
        <v>42376</v>
      </c>
      <c r="R12" s="732">
        <v>165.68600000000001</v>
      </c>
      <c r="T12" s="729">
        <v>42376</v>
      </c>
      <c r="U12" s="732">
        <v>46.006999999999998</v>
      </c>
      <c r="W12" s="729"/>
      <c r="Z12" s="729">
        <v>42759</v>
      </c>
      <c r="AA12" s="732">
        <v>74.552999999999997</v>
      </c>
      <c r="AC12" s="729">
        <v>42759</v>
      </c>
      <c r="AD12" s="732">
        <v>156.04599999999999</v>
      </c>
    </row>
    <row r="13" spans="1:30" ht="14.25" customHeight="1">
      <c r="A13" s="729">
        <v>42758</v>
      </c>
      <c r="B13" s="732">
        <v>4.0599999999999996</v>
      </c>
      <c r="D13" s="729">
        <v>42758</v>
      </c>
      <c r="E13" s="732">
        <v>4.3707500000000001</v>
      </c>
      <c r="G13" s="729">
        <v>42758</v>
      </c>
      <c r="H13" s="732">
        <v>4.0745199999999997</v>
      </c>
      <c r="J13" s="729">
        <v>42758</v>
      </c>
      <c r="K13" s="732">
        <v>1.0764899999999999</v>
      </c>
      <c r="N13" s="729">
        <v>42758</v>
      </c>
      <c r="O13" s="732">
        <v>70.501000000000005</v>
      </c>
      <c r="Q13" s="729">
        <v>42375</v>
      </c>
      <c r="R13" s="732">
        <v>164.999</v>
      </c>
      <c r="T13" s="729">
        <v>42375</v>
      </c>
      <c r="U13" s="732">
        <v>46.006999999999998</v>
      </c>
      <c r="W13" s="729"/>
      <c r="Z13" s="729">
        <v>42758</v>
      </c>
      <c r="AA13" s="732">
        <v>73.721999999999994</v>
      </c>
      <c r="AC13" s="729">
        <v>42758</v>
      </c>
      <c r="AD13" s="732">
        <v>151.815</v>
      </c>
    </row>
    <row r="14" spans="1:30" ht="14.25" customHeight="1">
      <c r="A14" s="729">
        <v>42755</v>
      </c>
      <c r="B14" s="732">
        <v>4.0811000000000002</v>
      </c>
      <c r="D14" s="729">
        <v>42755</v>
      </c>
      <c r="E14" s="732">
        <v>4.3683500000000004</v>
      </c>
      <c r="G14" s="729">
        <v>42755</v>
      </c>
      <c r="H14" s="732">
        <v>4.0737399999999999</v>
      </c>
      <c r="J14" s="729">
        <v>42755</v>
      </c>
      <c r="K14" s="732">
        <v>1.0702499999999999</v>
      </c>
      <c r="N14" s="729">
        <v>42755</v>
      </c>
      <c r="O14" s="732">
        <v>70.501000000000005</v>
      </c>
      <c r="Q14" s="729">
        <v>42374</v>
      </c>
      <c r="R14" s="732">
        <v>165.12700000000001</v>
      </c>
      <c r="T14" s="729">
        <v>42374</v>
      </c>
      <c r="U14" s="732">
        <v>46.006999999999998</v>
      </c>
      <c r="W14" s="729"/>
      <c r="Z14" s="729">
        <v>42755</v>
      </c>
      <c r="AA14" s="732">
        <v>71.856999999999999</v>
      </c>
      <c r="AC14" s="729">
        <v>42755</v>
      </c>
      <c r="AD14" s="732">
        <v>149.542</v>
      </c>
    </row>
    <row r="15" spans="1:30" ht="14.25" customHeight="1">
      <c r="A15" s="729">
        <v>42754</v>
      </c>
      <c r="B15" s="732">
        <v>4.1004500000000004</v>
      </c>
      <c r="D15" s="729">
        <v>42754</v>
      </c>
      <c r="E15" s="732">
        <v>4.3731999999999998</v>
      </c>
      <c r="G15" s="729">
        <v>42754</v>
      </c>
      <c r="H15" s="732">
        <v>4.0751799999999996</v>
      </c>
      <c r="J15" s="729">
        <v>42754</v>
      </c>
      <c r="K15" s="732">
        <v>1.06643</v>
      </c>
      <c r="N15" s="729">
        <v>42754</v>
      </c>
      <c r="O15" s="732">
        <v>70.501000000000005</v>
      </c>
      <c r="Q15" s="729">
        <v>42373</v>
      </c>
      <c r="R15" s="732">
        <v>166.035</v>
      </c>
      <c r="T15" s="729">
        <v>42373</v>
      </c>
      <c r="U15" s="732">
        <v>46.006999999999998</v>
      </c>
      <c r="W15" s="729"/>
      <c r="Z15" s="729">
        <v>42754</v>
      </c>
      <c r="AA15" s="732">
        <v>75.751000000000005</v>
      </c>
      <c r="AC15" s="729">
        <v>42754</v>
      </c>
      <c r="AD15" s="732">
        <v>155.67500000000001</v>
      </c>
    </row>
    <row r="16" spans="1:30" ht="14.25" customHeight="1">
      <c r="A16" s="729">
        <v>42753</v>
      </c>
      <c r="B16" s="732">
        <v>4.1068999999999996</v>
      </c>
      <c r="D16" s="729">
        <v>42753</v>
      </c>
      <c r="E16" s="732">
        <v>4.3656699999999997</v>
      </c>
      <c r="G16" s="729">
        <v>42753</v>
      </c>
      <c r="H16" s="732">
        <v>4.0762599999999996</v>
      </c>
      <c r="J16" s="729">
        <v>42753</v>
      </c>
      <c r="K16" s="732">
        <v>1.0629599999999999</v>
      </c>
      <c r="N16" s="729">
        <v>42753</v>
      </c>
      <c r="O16" s="732">
        <v>70.501000000000005</v>
      </c>
      <c r="Q16" s="729">
        <v>42369</v>
      </c>
      <c r="R16" s="732">
        <v>164.53200000000001</v>
      </c>
      <c r="T16" s="729">
        <v>42369</v>
      </c>
      <c r="U16" s="732">
        <v>46.006999999999998</v>
      </c>
      <c r="W16" s="729"/>
      <c r="Z16" s="729">
        <v>42753</v>
      </c>
      <c r="AA16" s="732">
        <v>71.694999999999993</v>
      </c>
      <c r="AC16" s="729">
        <v>42753</v>
      </c>
      <c r="AD16" s="732">
        <v>150.482</v>
      </c>
    </row>
    <row r="17" spans="1:30" ht="14.25" customHeight="1">
      <c r="A17" s="729">
        <v>42752</v>
      </c>
      <c r="B17" s="732">
        <v>4.07437</v>
      </c>
      <c r="D17" s="729">
        <v>42752</v>
      </c>
      <c r="E17" s="732">
        <v>4.3651499999999999</v>
      </c>
      <c r="G17" s="729">
        <v>42752</v>
      </c>
      <c r="H17" s="732">
        <v>4.0676199999999998</v>
      </c>
      <c r="J17" s="729">
        <v>42752</v>
      </c>
      <c r="K17" s="732">
        <v>1.07131</v>
      </c>
      <c r="N17" s="729">
        <v>42752</v>
      </c>
      <c r="O17" s="732">
        <v>70.501000000000005</v>
      </c>
      <c r="Q17" s="729">
        <v>42368</v>
      </c>
      <c r="R17" s="732">
        <v>164.238</v>
      </c>
      <c r="T17" s="729">
        <v>42368</v>
      </c>
      <c r="U17" s="732">
        <v>46.006999999999998</v>
      </c>
      <c r="W17" s="729"/>
      <c r="Z17" s="729">
        <v>42752</v>
      </c>
      <c r="AA17" s="732">
        <v>70.67</v>
      </c>
      <c r="AC17" s="729">
        <v>42752</v>
      </c>
      <c r="AD17" s="732">
        <v>148.459</v>
      </c>
    </row>
    <row r="18" spans="1:30" ht="14.25" customHeight="1">
      <c r="A18" s="729">
        <v>42751</v>
      </c>
      <c r="B18" s="732">
        <v>4.1265499999999999</v>
      </c>
      <c r="D18" s="729">
        <v>42751</v>
      </c>
      <c r="E18" s="732">
        <v>4.37479</v>
      </c>
      <c r="G18" s="729">
        <v>42751</v>
      </c>
      <c r="H18" s="732">
        <v>4.0784500000000001</v>
      </c>
      <c r="J18" s="729">
        <v>42751</v>
      </c>
      <c r="K18" s="732">
        <v>1.06006</v>
      </c>
      <c r="N18" s="729">
        <v>42748</v>
      </c>
      <c r="O18" s="732">
        <v>70.501000000000005</v>
      </c>
      <c r="Q18" s="729">
        <v>42367</v>
      </c>
      <c r="R18" s="732">
        <v>165.38399999999999</v>
      </c>
      <c r="T18" s="729">
        <v>42367</v>
      </c>
      <c r="U18" s="732">
        <v>46.006999999999998</v>
      </c>
      <c r="W18" s="729"/>
      <c r="Z18" s="729">
        <v>42748</v>
      </c>
      <c r="AA18" s="732">
        <v>75.510999999999996</v>
      </c>
      <c r="AC18" s="729">
        <v>42748</v>
      </c>
      <c r="AD18" s="732">
        <v>153.529</v>
      </c>
    </row>
    <row r="19" spans="1:30" ht="14.25" customHeight="1">
      <c r="A19" s="729">
        <v>42748</v>
      </c>
      <c r="B19" s="732">
        <v>4.1221800000000002</v>
      </c>
      <c r="D19" s="729">
        <v>42748</v>
      </c>
      <c r="E19" s="732">
        <v>4.3876499999999998</v>
      </c>
      <c r="G19" s="729">
        <v>42748</v>
      </c>
      <c r="H19" s="732">
        <v>4.0874600000000001</v>
      </c>
      <c r="J19" s="729">
        <v>42748</v>
      </c>
      <c r="K19" s="732">
        <v>1.0643199999999999</v>
      </c>
      <c r="N19" s="729">
        <v>42747</v>
      </c>
      <c r="O19" s="732">
        <v>70.501000000000005</v>
      </c>
      <c r="Q19" s="729">
        <v>42366</v>
      </c>
      <c r="R19" s="732">
        <v>161.739</v>
      </c>
      <c r="T19" s="729">
        <v>42366</v>
      </c>
      <c r="U19" s="732">
        <v>46.006999999999998</v>
      </c>
      <c r="W19" s="729"/>
      <c r="Z19" s="729">
        <v>42747</v>
      </c>
      <c r="AA19" s="732">
        <v>75.832999999999998</v>
      </c>
      <c r="AC19" s="729">
        <v>42747</v>
      </c>
      <c r="AD19" s="732">
        <v>155.27799999999999</v>
      </c>
    </row>
    <row r="20" spans="1:30" ht="14.25" customHeight="1">
      <c r="A20" s="729">
        <v>42747</v>
      </c>
      <c r="B20" s="732">
        <v>4.11958</v>
      </c>
      <c r="D20" s="729">
        <v>42747</v>
      </c>
      <c r="E20" s="732">
        <v>4.37155</v>
      </c>
      <c r="G20" s="729">
        <v>42747</v>
      </c>
      <c r="H20" s="732">
        <v>4.0748899999999999</v>
      </c>
      <c r="J20" s="729">
        <v>42747</v>
      </c>
      <c r="K20" s="732">
        <v>1.06125</v>
      </c>
      <c r="N20" s="729">
        <v>42746</v>
      </c>
      <c r="O20" s="732">
        <v>70.501000000000005</v>
      </c>
      <c r="Q20" s="729">
        <v>42362</v>
      </c>
      <c r="R20" s="732">
        <v>162.422</v>
      </c>
      <c r="T20" s="729">
        <v>42362</v>
      </c>
      <c r="U20" s="732">
        <v>46.006999999999998</v>
      </c>
      <c r="W20" s="729"/>
      <c r="Z20" s="729">
        <v>42746</v>
      </c>
      <c r="AA20" s="732">
        <v>75.641999999999996</v>
      </c>
      <c r="AC20" s="729">
        <v>42746</v>
      </c>
      <c r="AD20" s="732">
        <v>151.41300000000001</v>
      </c>
    </row>
    <row r="21" spans="1:30" ht="14.25" customHeight="1">
      <c r="A21" s="729">
        <v>42746</v>
      </c>
      <c r="B21" s="732">
        <v>4.1315</v>
      </c>
      <c r="D21" s="729">
        <v>42746</v>
      </c>
      <c r="E21" s="732">
        <v>4.3715799999999998</v>
      </c>
      <c r="G21" s="729">
        <v>42746</v>
      </c>
      <c r="H21" s="732">
        <v>4.0742900000000004</v>
      </c>
      <c r="J21" s="729">
        <v>42746</v>
      </c>
      <c r="K21" s="732">
        <v>1.0582499999999999</v>
      </c>
      <c r="N21" s="729">
        <v>42745</v>
      </c>
      <c r="O21" s="732">
        <v>70.501000000000005</v>
      </c>
      <c r="Q21" s="729">
        <v>42361</v>
      </c>
      <c r="R21" s="732">
        <v>162.58699999999999</v>
      </c>
      <c r="T21" s="729">
        <v>42361</v>
      </c>
      <c r="U21" s="732">
        <v>46.006999999999998</v>
      </c>
      <c r="W21" s="729"/>
      <c r="Z21" s="729">
        <v>42745</v>
      </c>
      <c r="AA21" s="732">
        <v>75.700999999999993</v>
      </c>
      <c r="AC21" s="729">
        <v>42745</v>
      </c>
      <c r="AD21" s="732">
        <v>152.036</v>
      </c>
    </row>
    <row r="22" spans="1:30" ht="14.25" customHeight="1">
      <c r="A22" s="729">
        <v>42745</v>
      </c>
      <c r="B22" s="732">
        <v>4.1434899999999999</v>
      </c>
      <c r="D22" s="729">
        <v>42745</v>
      </c>
      <c r="E22" s="732">
        <v>4.3737500000000002</v>
      </c>
      <c r="G22" s="729">
        <v>42745</v>
      </c>
      <c r="H22" s="732">
        <v>4.0750900000000003</v>
      </c>
      <c r="J22" s="729">
        <v>42745</v>
      </c>
      <c r="K22" s="732">
        <v>1.0554399999999999</v>
      </c>
      <c r="N22" s="729">
        <v>42744</v>
      </c>
      <c r="O22" s="732">
        <v>70.501000000000005</v>
      </c>
      <c r="Q22" s="729">
        <v>42360</v>
      </c>
      <c r="R22" s="732">
        <v>164.93700000000001</v>
      </c>
      <c r="T22" s="729">
        <v>42360</v>
      </c>
      <c r="U22" s="732">
        <v>46.006999999999998</v>
      </c>
      <c r="W22" s="729"/>
      <c r="Z22" s="729">
        <v>42744</v>
      </c>
      <c r="AA22" s="732">
        <v>75.634</v>
      </c>
      <c r="AC22" s="729">
        <v>42744</v>
      </c>
      <c r="AD22" s="732">
        <v>154.09200000000001</v>
      </c>
    </row>
    <row r="23" spans="1:30" ht="14.25" customHeight="1">
      <c r="A23" s="729">
        <v>42744</v>
      </c>
      <c r="B23" s="732">
        <v>4.1424799999999999</v>
      </c>
      <c r="D23" s="729">
        <v>42744</v>
      </c>
      <c r="E23" s="732">
        <v>4.3796999999999997</v>
      </c>
      <c r="G23" s="729">
        <v>42744</v>
      </c>
      <c r="H23" s="732">
        <v>4.0812200000000001</v>
      </c>
      <c r="J23" s="729">
        <v>42744</v>
      </c>
      <c r="K23" s="732">
        <v>1.0573999999999999</v>
      </c>
      <c r="N23" s="729">
        <v>42741</v>
      </c>
      <c r="O23" s="732">
        <v>70.501000000000005</v>
      </c>
      <c r="Q23" s="729">
        <v>42359</v>
      </c>
      <c r="R23" s="732">
        <v>162.97999999999999</v>
      </c>
      <c r="T23" s="729">
        <v>42359</v>
      </c>
      <c r="U23" s="732">
        <v>46.006999999999998</v>
      </c>
      <c r="W23" s="729"/>
      <c r="Z23" s="729">
        <v>42741</v>
      </c>
      <c r="AA23" s="732">
        <v>75.88</v>
      </c>
      <c r="AC23" s="729">
        <v>42741</v>
      </c>
      <c r="AD23" s="732">
        <v>150.69999999999999</v>
      </c>
    </row>
    <row r="24" spans="1:30" ht="14.25" customHeight="1">
      <c r="A24" s="729">
        <v>42741</v>
      </c>
      <c r="B24" s="732">
        <v>4.1366500000000004</v>
      </c>
      <c r="D24" s="729">
        <v>42741</v>
      </c>
      <c r="E24" s="732">
        <v>4.3564999999999996</v>
      </c>
      <c r="G24" s="729">
        <v>42741</v>
      </c>
      <c r="H24" s="732">
        <v>4.0652699999999999</v>
      </c>
      <c r="J24" s="729">
        <v>42741</v>
      </c>
      <c r="K24" s="732">
        <v>1.0532300000000001</v>
      </c>
      <c r="N24" s="729">
        <v>42740</v>
      </c>
      <c r="O24" s="732">
        <v>70.501000000000005</v>
      </c>
      <c r="Q24" s="729">
        <v>42356</v>
      </c>
      <c r="R24" s="732">
        <v>163.52000000000001</v>
      </c>
      <c r="T24" s="729">
        <v>42356</v>
      </c>
      <c r="U24" s="732">
        <v>46.006999999999998</v>
      </c>
      <c r="W24" s="729"/>
      <c r="Z24" s="729">
        <v>42740</v>
      </c>
      <c r="AA24" s="732">
        <v>76.396000000000001</v>
      </c>
      <c r="AC24" s="729">
        <v>42740</v>
      </c>
      <c r="AD24" s="732">
        <v>161.75899999999999</v>
      </c>
    </row>
    <row r="25" spans="1:30" ht="14.25" customHeight="1">
      <c r="A25" s="729">
        <v>42740</v>
      </c>
      <c r="B25" s="732">
        <v>4.1153500000000003</v>
      </c>
      <c r="D25" s="729">
        <v>42740</v>
      </c>
      <c r="E25" s="732">
        <v>4.3658400000000004</v>
      </c>
      <c r="G25" s="729">
        <v>42740</v>
      </c>
      <c r="H25" s="732">
        <v>4.0763800000000003</v>
      </c>
      <c r="J25" s="729">
        <v>42740</v>
      </c>
      <c r="K25" s="732">
        <v>1.0607</v>
      </c>
      <c r="N25" s="729">
        <v>42739</v>
      </c>
      <c r="O25" s="732">
        <v>70.501000000000005</v>
      </c>
      <c r="Q25" s="729">
        <v>42355</v>
      </c>
      <c r="R25" s="732">
        <v>165.49799999999999</v>
      </c>
      <c r="T25" s="729">
        <v>42355</v>
      </c>
      <c r="U25" s="732">
        <v>46.006999999999998</v>
      </c>
      <c r="W25" s="729"/>
      <c r="Z25" s="729">
        <v>42739</v>
      </c>
      <c r="AA25" s="732">
        <v>75.275999999999996</v>
      </c>
      <c r="AC25" s="729">
        <v>42739</v>
      </c>
      <c r="AD25" s="732">
        <v>148.376</v>
      </c>
    </row>
    <row r="26" spans="1:30" ht="14.25" customHeight="1">
      <c r="A26" s="729">
        <v>42739</v>
      </c>
      <c r="B26" s="732">
        <v>4.1651600000000002</v>
      </c>
      <c r="D26" s="729">
        <v>42739</v>
      </c>
      <c r="E26" s="732">
        <v>4.3695199999999996</v>
      </c>
      <c r="G26" s="729">
        <v>42739</v>
      </c>
      <c r="H26" s="732">
        <v>4.0804799999999997</v>
      </c>
      <c r="J26" s="729">
        <v>42739</v>
      </c>
      <c r="K26" s="732">
        <v>1.0488999999999999</v>
      </c>
      <c r="N26" s="729">
        <v>42738</v>
      </c>
      <c r="O26" s="732">
        <v>70.501000000000005</v>
      </c>
      <c r="Q26" s="729">
        <v>42354</v>
      </c>
      <c r="R26" s="732">
        <v>167.01300000000001</v>
      </c>
      <c r="T26" s="729">
        <v>42354</v>
      </c>
      <c r="U26" s="732">
        <v>46.006999999999998</v>
      </c>
      <c r="W26" s="729"/>
      <c r="Z26" s="729">
        <v>42738</v>
      </c>
      <c r="AA26" s="732">
        <v>75.069999999999993</v>
      </c>
      <c r="AC26" s="729">
        <v>42738</v>
      </c>
      <c r="AD26" s="732">
        <v>159.41999999999999</v>
      </c>
    </row>
    <row r="27" spans="1:30" ht="14.25" customHeight="1">
      <c r="A27" s="729">
        <v>42738</v>
      </c>
      <c r="B27" s="732">
        <v>4.218</v>
      </c>
      <c r="D27" s="729">
        <v>42738</v>
      </c>
      <c r="E27" s="732">
        <v>4.3891</v>
      </c>
      <c r="G27" s="729">
        <v>42738</v>
      </c>
      <c r="H27" s="732">
        <v>4.1049199999999999</v>
      </c>
      <c r="J27" s="729">
        <v>42738</v>
      </c>
      <c r="K27" s="732">
        <v>1.0405500000000001</v>
      </c>
      <c r="N27" s="729">
        <v>42734</v>
      </c>
      <c r="O27" s="732">
        <v>70.501000000000005</v>
      </c>
      <c r="Q27" s="729">
        <v>42353</v>
      </c>
      <c r="R27" s="732">
        <v>167.25299999999999</v>
      </c>
      <c r="T27" s="729">
        <v>42353</v>
      </c>
      <c r="U27" s="732">
        <v>46.006999999999998</v>
      </c>
      <c r="W27" s="729"/>
      <c r="Z27" s="729">
        <v>42734</v>
      </c>
      <c r="AA27" s="732">
        <v>75.616</v>
      </c>
      <c r="AC27" s="729">
        <v>42734</v>
      </c>
      <c r="AD27" s="732">
        <v>157.21700000000001</v>
      </c>
    </row>
    <row r="28" spans="1:30" ht="14.25" customHeight="1">
      <c r="A28" s="729">
        <v>42737</v>
      </c>
      <c r="B28" s="732">
        <v>4.2205000000000004</v>
      </c>
      <c r="D28" s="729">
        <v>42737</v>
      </c>
      <c r="E28" s="732">
        <v>4.4131</v>
      </c>
      <c r="G28" s="729">
        <v>42737</v>
      </c>
      <c r="H28" s="732">
        <v>4.1234099999999998</v>
      </c>
      <c r="J28" s="729">
        <v>42737</v>
      </c>
      <c r="K28" s="732">
        <v>1.0454600000000001</v>
      </c>
      <c r="N28" s="729">
        <v>42733</v>
      </c>
      <c r="O28" s="732">
        <v>70.501000000000005</v>
      </c>
      <c r="Q28" s="729">
        <v>42352</v>
      </c>
      <c r="R28" s="732">
        <v>168.08199999999999</v>
      </c>
      <c r="T28" s="729">
        <v>42352</v>
      </c>
      <c r="U28" s="732">
        <v>46.006999999999998</v>
      </c>
      <c r="W28" s="729"/>
      <c r="Z28" s="729">
        <v>42733</v>
      </c>
      <c r="AA28" s="732">
        <v>75.936000000000007</v>
      </c>
      <c r="AC28" s="729">
        <v>42733</v>
      </c>
      <c r="AD28" s="732">
        <v>157.66900000000001</v>
      </c>
    </row>
    <row r="29" spans="1:30" ht="14.25" customHeight="1">
      <c r="A29" s="729">
        <v>42734</v>
      </c>
      <c r="B29" s="732">
        <v>4.1872499999999997</v>
      </c>
      <c r="D29" s="729">
        <v>42734</v>
      </c>
      <c r="E29" s="732">
        <v>4.4047299999999998</v>
      </c>
      <c r="G29" s="729">
        <v>42734</v>
      </c>
      <c r="H29" s="732">
        <v>4.1071099999999996</v>
      </c>
      <c r="J29" s="729">
        <v>42734</v>
      </c>
      <c r="K29" s="732">
        <v>1.05166</v>
      </c>
      <c r="N29" s="729">
        <v>42732</v>
      </c>
      <c r="O29" s="732">
        <v>70.501000000000005</v>
      </c>
      <c r="Q29" s="729">
        <v>42349</v>
      </c>
      <c r="R29" s="732">
        <v>166.624</v>
      </c>
      <c r="T29" s="729">
        <v>42349</v>
      </c>
      <c r="U29" s="732">
        <v>46.006999999999998</v>
      </c>
      <c r="W29" s="729"/>
      <c r="Z29" s="729">
        <v>42732</v>
      </c>
      <c r="AA29" s="732">
        <v>77.028999999999996</v>
      </c>
      <c r="AC29" s="729">
        <v>42732</v>
      </c>
      <c r="AD29" s="732">
        <v>156.58799999999999</v>
      </c>
    </row>
    <row r="30" spans="1:30" ht="14.25" customHeight="1">
      <c r="A30" s="729">
        <v>42733</v>
      </c>
      <c r="B30" s="732">
        <v>4.2019700000000002</v>
      </c>
      <c r="D30" s="729">
        <v>42733</v>
      </c>
      <c r="E30" s="732">
        <v>4.4066700000000001</v>
      </c>
      <c r="G30" s="729">
        <v>42733</v>
      </c>
      <c r="H30" s="732">
        <v>4.10555</v>
      </c>
      <c r="J30" s="729">
        <v>42733</v>
      </c>
      <c r="K30" s="732">
        <v>1.0489900000000001</v>
      </c>
      <c r="N30" s="729">
        <v>42731</v>
      </c>
      <c r="O30" s="732">
        <v>70.501000000000005</v>
      </c>
      <c r="Q30" s="729">
        <v>42348</v>
      </c>
      <c r="R30" s="732">
        <v>161.87899999999999</v>
      </c>
      <c r="T30" s="729">
        <v>42348</v>
      </c>
      <c r="U30" s="732">
        <v>46.006999999999998</v>
      </c>
      <c r="W30" s="729"/>
      <c r="Z30" s="729">
        <v>42731</v>
      </c>
      <c r="AA30" s="732">
        <v>76.897999999999996</v>
      </c>
      <c r="AC30" s="729">
        <v>42731</v>
      </c>
      <c r="AD30" s="732">
        <v>154.86799999999999</v>
      </c>
    </row>
    <row r="31" spans="1:30" ht="14.25" customHeight="1">
      <c r="A31" s="729">
        <v>42732</v>
      </c>
      <c r="B31" s="732">
        <v>4.2293399999999997</v>
      </c>
      <c r="D31" s="729">
        <v>42732</v>
      </c>
      <c r="E31" s="732">
        <v>4.4032</v>
      </c>
      <c r="G31" s="729">
        <v>42732</v>
      </c>
      <c r="H31" s="732">
        <v>4.1124700000000001</v>
      </c>
      <c r="J31" s="729">
        <v>42732</v>
      </c>
      <c r="K31" s="732">
        <v>1.04135</v>
      </c>
      <c r="N31" s="729">
        <v>42727</v>
      </c>
      <c r="O31" s="732">
        <v>70.501000000000005</v>
      </c>
      <c r="Q31" s="729">
        <v>42347</v>
      </c>
      <c r="R31" s="732">
        <v>161.84800000000001</v>
      </c>
      <c r="T31" s="729">
        <v>42347</v>
      </c>
      <c r="U31" s="732">
        <v>46.006999999999998</v>
      </c>
      <c r="W31" s="729"/>
      <c r="Z31" s="729">
        <v>42727</v>
      </c>
      <c r="AA31" s="732">
        <v>77.427999999999997</v>
      </c>
      <c r="AC31" s="729">
        <v>42727</v>
      </c>
      <c r="AD31" s="732">
        <v>154.71799999999999</v>
      </c>
    </row>
    <row r="32" spans="1:30" ht="14.25" customHeight="1">
      <c r="A32" s="729">
        <v>42731</v>
      </c>
      <c r="B32" s="732">
        <v>4.2096999999999998</v>
      </c>
      <c r="D32" s="729">
        <v>42731</v>
      </c>
      <c r="E32" s="732">
        <v>4.4027500000000002</v>
      </c>
      <c r="G32" s="729">
        <v>42731</v>
      </c>
      <c r="H32" s="732">
        <v>4.0941200000000002</v>
      </c>
      <c r="J32" s="729">
        <v>42731</v>
      </c>
      <c r="K32" s="732">
        <v>1.04572</v>
      </c>
      <c r="N32" s="729">
        <v>42726</v>
      </c>
      <c r="O32" s="732">
        <v>70.501000000000005</v>
      </c>
      <c r="Q32" s="729">
        <v>42346</v>
      </c>
      <c r="R32" s="732">
        <v>160.518</v>
      </c>
      <c r="T32" s="729">
        <v>42346</v>
      </c>
      <c r="U32" s="732">
        <v>46.006999999999998</v>
      </c>
      <c r="W32" s="729"/>
      <c r="Z32" s="729">
        <v>42726</v>
      </c>
      <c r="AA32" s="732">
        <v>78.483999999999995</v>
      </c>
      <c r="AC32" s="729">
        <v>42726</v>
      </c>
      <c r="AD32" s="732">
        <v>155.52199999999999</v>
      </c>
    </row>
    <row r="33" spans="1:30" ht="14.25" customHeight="1">
      <c r="A33" s="729">
        <v>42730</v>
      </c>
      <c r="B33" s="732">
        <v>4.2161</v>
      </c>
      <c r="D33" s="729">
        <v>42730</v>
      </c>
      <c r="E33" s="732">
        <v>4.4070200000000002</v>
      </c>
      <c r="G33" s="729">
        <v>42730</v>
      </c>
      <c r="H33" s="732">
        <v>4.1058500000000002</v>
      </c>
      <c r="J33" s="729">
        <v>42730</v>
      </c>
      <c r="K33" s="732">
        <v>1.0455300000000001</v>
      </c>
      <c r="N33" s="729">
        <v>42725</v>
      </c>
      <c r="O33" s="732">
        <v>70.501000000000005</v>
      </c>
      <c r="Q33" s="729">
        <v>42345</v>
      </c>
      <c r="R33" s="732">
        <v>156.49700000000001</v>
      </c>
      <c r="T33" s="729">
        <v>42345</v>
      </c>
      <c r="U33" s="732">
        <v>46.006999999999998</v>
      </c>
      <c r="W33" s="729"/>
      <c r="Z33" s="729">
        <v>42725</v>
      </c>
      <c r="AA33" s="732">
        <v>78.075999999999993</v>
      </c>
      <c r="AC33" s="729">
        <v>42725</v>
      </c>
      <c r="AD33" s="732">
        <v>153.29599999999999</v>
      </c>
    </row>
    <row r="34" spans="1:30" ht="14.25" customHeight="1">
      <c r="A34" s="729">
        <v>42727</v>
      </c>
      <c r="B34" s="732">
        <v>4.2158499999999997</v>
      </c>
      <c r="D34" s="729">
        <v>42727</v>
      </c>
      <c r="E34" s="732">
        <v>4.4088700000000003</v>
      </c>
      <c r="G34" s="729">
        <v>42727</v>
      </c>
      <c r="H34" s="732">
        <v>4.1084399999999999</v>
      </c>
      <c r="J34" s="729">
        <v>42727</v>
      </c>
      <c r="K34" s="732">
        <v>1.0456300000000001</v>
      </c>
      <c r="N34" s="729">
        <v>42724</v>
      </c>
      <c r="O34" s="732">
        <v>70.501000000000005</v>
      </c>
      <c r="Q34" s="729">
        <v>42342</v>
      </c>
      <c r="R34" s="732">
        <v>159.29300000000001</v>
      </c>
      <c r="T34" s="729">
        <v>42342</v>
      </c>
      <c r="U34" s="732">
        <v>46.006999999999998</v>
      </c>
      <c r="W34" s="729"/>
      <c r="Z34" s="729">
        <v>42724</v>
      </c>
      <c r="AA34" s="732">
        <v>78.421999999999997</v>
      </c>
      <c r="AC34" s="729">
        <v>42724</v>
      </c>
      <c r="AD34" s="732">
        <v>152.81100000000001</v>
      </c>
    </row>
    <row r="35" spans="1:30" ht="14.25" customHeight="1">
      <c r="A35" s="729">
        <v>42726</v>
      </c>
      <c r="B35" s="732">
        <v>4.2345100000000002</v>
      </c>
      <c r="D35" s="729">
        <v>42726</v>
      </c>
      <c r="E35" s="732">
        <v>4.4192499999999999</v>
      </c>
      <c r="G35" s="729">
        <v>42726</v>
      </c>
      <c r="H35" s="732">
        <v>4.1278800000000002</v>
      </c>
      <c r="J35" s="729">
        <v>42726</v>
      </c>
      <c r="K35" s="732">
        <v>1.04365</v>
      </c>
      <c r="N35" s="729">
        <v>42723</v>
      </c>
      <c r="O35" s="732">
        <v>70.501000000000005</v>
      </c>
      <c r="Q35" s="729">
        <v>42341</v>
      </c>
      <c r="R35" s="732">
        <v>159.97999999999999</v>
      </c>
      <c r="T35" s="729">
        <v>42341</v>
      </c>
      <c r="U35" s="732">
        <v>46.006999999999998</v>
      </c>
      <c r="W35" s="729"/>
      <c r="Z35" s="729">
        <v>42723</v>
      </c>
      <c r="AA35" s="732">
        <v>77.918000000000006</v>
      </c>
      <c r="AC35" s="729">
        <v>42723</v>
      </c>
      <c r="AD35" s="732">
        <v>151.02500000000001</v>
      </c>
    </row>
    <row r="36" spans="1:30" ht="14.25" customHeight="1">
      <c r="A36" s="729">
        <v>42725</v>
      </c>
      <c r="B36" s="732">
        <v>4.2306299999999997</v>
      </c>
      <c r="D36" s="729">
        <v>42725</v>
      </c>
      <c r="E36" s="732">
        <v>4.4094999999999995</v>
      </c>
      <c r="G36" s="729">
        <v>42725</v>
      </c>
      <c r="H36" s="732">
        <v>4.1201999999999996</v>
      </c>
      <c r="J36" s="729">
        <v>42725</v>
      </c>
      <c r="K36" s="732">
        <v>1.0424100000000001</v>
      </c>
      <c r="N36" s="729">
        <v>42720</v>
      </c>
      <c r="O36" s="732">
        <v>70.501000000000005</v>
      </c>
      <c r="Q36" s="729">
        <v>42340</v>
      </c>
      <c r="R36" s="732">
        <v>159.97999999999999</v>
      </c>
      <c r="T36" s="729">
        <v>42340</v>
      </c>
      <c r="U36" s="732">
        <v>46.006999999999998</v>
      </c>
      <c r="W36" s="729"/>
      <c r="Z36" s="729">
        <v>42720</v>
      </c>
      <c r="AA36" s="732">
        <v>76.227999999999994</v>
      </c>
      <c r="AC36" s="729">
        <v>42720</v>
      </c>
      <c r="AD36" s="732">
        <v>149.702</v>
      </c>
    </row>
    <row r="37" spans="1:30" ht="14.25" customHeight="1">
      <c r="A37" s="729">
        <v>42724</v>
      </c>
      <c r="B37" s="732">
        <v>4.2460899999999997</v>
      </c>
      <c r="D37" s="729">
        <v>42724</v>
      </c>
      <c r="E37" s="732">
        <v>4.4104799999999997</v>
      </c>
      <c r="G37" s="729">
        <v>42724</v>
      </c>
      <c r="H37" s="732">
        <v>4.1249700000000002</v>
      </c>
      <c r="J37" s="729">
        <v>42724</v>
      </c>
      <c r="K37" s="732">
        <v>1.03881</v>
      </c>
      <c r="N37" s="729">
        <v>42719</v>
      </c>
      <c r="O37" s="732">
        <v>70.501000000000005</v>
      </c>
      <c r="Q37" s="729">
        <v>42339</v>
      </c>
      <c r="R37" s="732">
        <v>155.91999999999999</v>
      </c>
      <c r="T37" s="729">
        <v>42339</v>
      </c>
      <c r="U37" s="732">
        <v>46.006999999999998</v>
      </c>
      <c r="W37" s="729"/>
      <c r="Z37" s="729">
        <v>42719</v>
      </c>
      <c r="AA37" s="732">
        <v>74.415000000000006</v>
      </c>
      <c r="AC37" s="729">
        <v>42719</v>
      </c>
      <c r="AD37" s="732">
        <v>147.38999999999999</v>
      </c>
    </row>
    <row r="38" spans="1:30" ht="14.25" customHeight="1">
      <c r="A38" s="729">
        <v>42723</v>
      </c>
      <c r="B38" s="732">
        <v>4.2531499999999998</v>
      </c>
      <c r="D38" s="729">
        <v>42723</v>
      </c>
      <c r="E38" s="732">
        <v>4.4232500000000003</v>
      </c>
      <c r="G38" s="729">
        <v>42723</v>
      </c>
      <c r="H38" s="732">
        <v>4.1366500000000004</v>
      </c>
      <c r="J38" s="729">
        <v>42723</v>
      </c>
      <c r="K38" s="732">
        <v>1.0402199999999999</v>
      </c>
      <c r="N38" s="729">
        <v>42718</v>
      </c>
      <c r="O38" s="732">
        <v>70.501000000000005</v>
      </c>
      <c r="Q38" s="729">
        <v>42338</v>
      </c>
      <c r="R38" s="732">
        <v>155.91999999999999</v>
      </c>
      <c r="T38" s="729">
        <v>42338</v>
      </c>
      <c r="U38" s="732">
        <v>46.006999999999998</v>
      </c>
      <c r="W38" s="729"/>
      <c r="Z38" s="729">
        <v>42718</v>
      </c>
      <c r="AA38" s="732">
        <v>77.165999999999997</v>
      </c>
      <c r="AC38" s="729">
        <v>42718</v>
      </c>
      <c r="AD38" s="732">
        <v>151.41999999999999</v>
      </c>
    </row>
    <row r="39" spans="1:30" ht="14.25" customHeight="1">
      <c r="A39" s="729">
        <v>42720</v>
      </c>
      <c r="B39" s="732">
        <v>4.2253999999999996</v>
      </c>
      <c r="D39" s="729">
        <v>42720</v>
      </c>
      <c r="E39" s="732">
        <v>4.4161000000000001</v>
      </c>
      <c r="G39" s="729">
        <v>42720</v>
      </c>
      <c r="H39" s="732">
        <v>4.1138899999999996</v>
      </c>
      <c r="J39" s="729">
        <v>42720</v>
      </c>
      <c r="K39" s="732">
        <v>1.0451299999999999</v>
      </c>
      <c r="N39" s="729">
        <v>42717</v>
      </c>
      <c r="O39" s="732">
        <v>70.501000000000005</v>
      </c>
      <c r="Q39" s="729">
        <v>42335</v>
      </c>
      <c r="R39" s="732">
        <v>155.941</v>
      </c>
      <c r="T39" s="729">
        <v>42335</v>
      </c>
      <c r="U39" s="732">
        <v>46.006999999999998</v>
      </c>
      <c r="W39" s="729"/>
      <c r="Z39" s="729">
        <v>42717</v>
      </c>
      <c r="AA39" s="732">
        <v>79.174000000000007</v>
      </c>
      <c r="AC39" s="729">
        <v>42717</v>
      </c>
      <c r="AD39" s="732">
        <v>150.14500000000001</v>
      </c>
    </row>
    <row r="40" spans="1:30" ht="14.25" customHeight="1">
      <c r="A40" s="729">
        <v>42719</v>
      </c>
      <c r="B40" s="732">
        <v>4.2550699999999999</v>
      </c>
      <c r="D40" s="729">
        <v>42719</v>
      </c>
      <c r="E40" s="732">
        <v>4.4309500000000002</v>
      </c>
      <c r="G40" s="729">
        <v>42719</v>
      </c>
      <c r="H40" s="732">
        <v>4.1309800000000001</v>
      </c>
      <c r="J40" s="729">
        <v>42719</v>
      </c>
      <c r="K40" s="732">
        <v>1.0414000000000001</v>
      </c>
      <c r="N40" s="729">
        <v>42716</v>
      </c>
      <c r="O40" s="732">
        <v>70.501000000000005</v>
      </c>
      <c r="Q40" s="729">
        <v>42333</v>
      </c>
      <c r="R40" s="732">
        <v>155.994</v>
      </c>
      <c r="T40" s="729">
        <v>42333</v>
      </c>
      <c r="U40" s="732">
        <v>46.006999999999998</v>
      </c>
      <c r="W40" s="729"/>
      <c r="Z40" s="729">
        <v>42716</v>
      </c>
      <c r="AA40" s="732">
        <v>80.593999999999994</v>
      </c>
      <c r="AC40" s="729">
        <v>42716</v>
      </c>
      <c r="AD40" s="732">
        <v>164.19399999999999</v>
      </c>
    </row>
    <row r="41" spans="1:30" ht="14.25" customHeight="1">
      <c r="A41" s="729">
        <v>42718</v>
      </c>
      <c r="B41" s="732">
        <v>4.2108999999999996</v>
      </c>
      <c r="D41" s="729">
        <v>42718</v>
      </c>
      <c r="E41" s="732">
        <v>4.43614</v>
      </c>
      <c r="G41" s="729">
        <v>42718</v>
      </c>
      <c r="H41" s="732">
        <v>4.1276099999999998</v>
      </c>
      <c r="J41" s="729">
        <v>42718</v>
      </c>
      <c r="K41" s="732">
        <v>1.05355</v>
      </c>
      <c r="N41" s="729">
        <v>42713</v>
      </c>
      <c r="O41" s="732">
        <v>70.501000000000005</v>
      </c>
      <c r="Q41" s="729">
        <v>42332</v>
      </c>
      <c r="R41" s="732">
        <v>156.44399999999999</v>
      </c>
      <c r="T41" s="729">
        <v>42332</v>
      </c>
      <c r="U41" s="732">
        <v>46.006999999999998</v>
      </c>
      <c r="W41" s="729"/>
      <c r="Z41" s="729">
        <v>42713</v>
      </c>
      <c r="AA41" s="732">
        <v>82.414000000000001</v>
      </c>
      <c r="AC41" s="729">
        <v>42713</v>
      </c>
      <c r="AD41" s="732">
        <v>168.827</v>
      </c>
    </row>
    <row r="42" spans="1:30" ht="14.25" customHeight="1">
      <c r="A42" s="729">
        <v>42717</v>
      </c>
      <c r="B42" s="732">
        <v>4.1643499999999998</v>
      </c>
      <c r="D42" s="729">
        <v>42717</v>
      </c>
      <c r="E42" s="732">
        <v>4.4250999999999996</v>
      </c>
      <c r="G42" s="729">
        <v>42717</v>
      </c>
      <c r="H42" s="732">
        <v>4.1138599999999999</v>
      </c>
      <c r="J42" s="729">
        <v>42717</v>
      </c>
      <c r="K42" s="732">
        <v>1.06257</v>
      </c>
      <c r="N42" s="729">
        <v>42712</v>
      </c>
      <c r="O42" s="732">
        <v>70.501000000000005</v>
      </c>
      <c r="Q42" s="729">
        <v>42331</v>
      </c>
      <c r="R42" s="732">
        <v>157.20400000000001</v>
      </c>
      <c r="T42" s="729">
        <v>42331</v>
      </c>
      <c r="U42" s="732">
        <v>46.006999999999998</v>
      </c>
      <c r="W42" s="729"/>
      <c r="Z42" s="729">
        <v>42712</v>
      </c>
      <c r="AA42" s="732">
        <v>78.855999999999995</v>
      </c>
      <c r="AC42" s="729">
        <v>42712</v>
      </c>
      <c r="AD42" s="732">
        <v>161.83099999999999</v>
      </c>
    </row>
    <row r="43" spans="1:30" ht="14.25" customHeight="1">
      <c r="A43" s="729">
        <v>42716</v>
      </c>
      <c r="B43" s="732">
        <v>4.1862500000000002</v>
      </c>
      <c r="D43" s="729">
        <v>42716</v>
      </c>
      <c r="E43" s="732">
        <v>4.4526000000000003</v>
      </c>
      <c r="G43" s="729">
        <v>42716</v>
      </c>
      <c r="H43" s="732">
        <v>4.1301100000000002</v>
      </c>
      <c r="J43" s="729">
        <v>42716</v>
      </c>
      <c r="K43" s="732">
        <v>1.06352</v>
      </c>
      <c r="N43" s="729">
        <v>42711</v>
      </c>
      <c r="O43" s="732">
        <v>70.501000000000005</v>
      </c>
      <c r="Q43" s="729">
        <v>42328</v>
      </c>
      <c r="R43" s="732">
        <v>156.94</v>
      </c>
      <c r="T43" s="729">
        <v>42328</v>
      </c>
      <c r="U43" s="732">
        <v>46.006999999999998</v>
      </c>
      <c r="W43" s="729"/>
      <c r="Z43" s="729">
        <v>42711</v>
      </c>
      <c r="AA43" s="732">
        <v>79.027000000000001</v>
      </c>
      <c r="AC43" s="729">
        <v>42711</v>
      </c>
      <c r="AD43" s="732">
        <v>159.726</v>
      </c>
    </row>
    <row r="44" spans="1:30" ht="14.25" customHeight="1">
      <c r="A44" s="729">
        <v>42713</v>
      </c>
      <c r="B44" s="732">
        <v>4.2143499999999996</v>
      </c>
      <c r="D44" s="729">
        <v>42713</v>
      </c>
      <c r="E44" s="732">
        <v>4.4514100000000001</v>
      </c>
      <c r="G44" s="729">
        <v>42713</v>
      </c>
      <c r="H44" s="732">
        <v>4.1462000000000003</v>
      </c>
      <c r="J44" s="729">
        <v>42713</v>
      </c>
      <c r="K44" s="732">
        <v>1.05606</v>
      </c>
      <c r="N44" s="729">
        <v>42710</v>
      </c>
      <c r="O44" s="732">
        <v>70.501000000000005</v>
      </c>
      <c r="Q44" s="729">
        <v>42327</v>
      </c>
      <c r="R44" s="732">
        <v>157.22999999999999</v>
      </c>
      <c r="T44" s="729">
        <v>42327</v>
      </c>
      <c r="U44" s="732">
        <v>46.006999999999998</v>
      </c>
      <c r="W44" s="729"/>
      <c r="Z44" s="729">
        <v>42710</v>
      </c>
      <c r="AA44" s="732">
        <v>80.42</v>
      </c>
      <c r="AC44" s="729">
        <v>42710</v>
      </c>
      <c r="AD44" s="732">
        <v>168.541</v>
      </c>
    </row>
    <row r="45" spans="1:30" ht="14.25" customHeight="1">
      <c r="A45" s="729">
        <v>42712</v>
      </c>
      <c r="B45" s="732">
        <v>4.1836799999999998</v>
      </c>
      <c r="D45" s="729">
        <v>42712</v>
      </c>
      <c r="E45" s="732">
        <v>4.4406100000000004</v>
      </c>
      <c r="G45" s="729">
        <v>42712</v>
      </c>
      <c r="H45" s="732">
        <v>4.1168899999999997</v>
      </c>
      <c r="J45" s="729">
        <v>42712</v>
      </c>
      <c r="K45" s="732">
        <v>1.06148</v>
      </c>
      <c r="N45" s="729">
        <v>42709</v>
      </c>
      <c r="O45" s="732">
        <v>70.501000000000005</v>
      </c>
      <c r="Q45" s="729">
        <v>42326</v>
      </c>
      <c r="R45" s="732">
        <v>158.47399999999999</v>
      </c>
      <c r="T45" s="729">
        <v>42326</v>
      </c>
      <c r="U45" s="732">
        <v>46.006999999999998</v>
      </c>
      <c r="W45" s="729"/>
      <c r="Z45" s="729">
        <v>42709</v>
      </c>
      <c r="AA45" s="732">
        <v>83.679000000000002</v>
      </c>
      <c r="AC45" s="729">
        <v>42709</v>
      </c>
      <c r="AD45" s="732">
        <v>173.435</v>
      </c>
    </row>
    <row r="46" spans="1:30" ht="14.25" customHeight="1">
      <c r="A46" s="729">
        <v>42711</v>
      </c>
      <c r="B46" s="732">
        <v>4.1231600000000004</v>
      </c>
      <c r="D46" s="729">
        <v>42711</v>
      </c>
      <c r="E46" s="732">
        <v>4.4350399999999999</v>
      </c>
      <c r="G46" s="729">
        <v>42711</v>
      </c>
      <c r="H46" s="732">
        <v>4.09422</v>
      </c>
      <c r="J46" s="729">
        <v>42711</v>
      </c>
      <c r="K46" s="732">
        <v>1.0753200000000001</v>
      </c>
      <c r="N46" s="729">
        <v>42706</v>
      </c>
      <c r="O46" s="732">
        <v>70.501000000000005</v>
      </c>
      <c r="Q46" s="729">
        <v>42325</v>
      </c>
      <c r="R46" s="732">
        <v>160.416</v>
      </c>
      <c r="T46" s="729">
        <v>42325</v>
      </c>
      <c r="U46" s="732">
        <v>46.006999999999998</v>
      </c>
      <c r="W46" s="729"/>
      <c r="Z46" s="729">
        <v>42706</v>
      </c>
      <c r="AA46" s="732">
        <v>83.525000000000006</v>
      </c>
      <c r="AC46" s="729">
        <v>42706</v>
      </c>
      <c r="AD46" s="732">
        <v>164.697</v>
      </c>
    </row>
    <row r="47" spans="1:30" ht="14.25" customHeight="1">
      <c r="A47" s="729">
        <v>42710</v>
      </c>
      <c r="B47" s="732">
        <v>4.1579699999999997</v>
      </c>
      <c r="D47" s="729">
        <v>42710</v>
      </c>
      <c r="E47" s="732">
        <v>4.4558</v>
      </c>
      <c r="G47" s="729">
        <v>42710</v>
      </c>
      <c r="H47" s="732">
        <v>4.1158799999999998</v>
      </c>
      <c r="J47" s="729">
        <v>42710</v>
      </c>
      <c r="K47" s="732">
        <v>1.0718399999999999</v>
      </c>
      <c r="N47" s="729">
        <v>42705</v>
      </c>
      <c r="O47" s="732">
        <v>70.501000000000005</v>
      </c>
      <c r="Q47" s="729">
        <v>42324</v>
      </c>
      <c r="R47" s="732">
        <v>161.83199999999999</v>
      </c>
      <c r="T47" s="729">
        <v>42324</v>
      </c>
      <c r="U47" s="732">
        <v>46.006999999999998</v>
      </c>
      <c r="W47" s="729"/>
      <c r="Z47" s="729">
        <v>42705</v>
      </c>
      <c r="AA47" s="732">
        <v>84.813999999999993</v>
      </c>
      <c r="AC47" s="729">
        <v>42705</v>
      </c>
      <c r="AD47" s="732">
        <v>172.45400000000001</v>
      </c>
    </row>
    <row r="48" spans="1:30" ht="14.25" customHeight="1">
      <c r="A48" s="729">
        <v>42709</v>
      </c>
      <c r="B48" s="732">
        <v>4.1795</v>
      </c>
      <c r="D48" s="729">
        <v>42709</v>
      </c>
      <c r="E48" s="732">
        <v>4.4985499999999998</v>
      </c>
      <c r="G48" s="729">
        <v>42709</v>
      </c>
      <c r="H48" s="732">
        <v>4.15238</v>
      </c>
      <c r="J48" s="729">
        <v>42709</v>
      </c>
      <c r="K48" s="732">
        <v>1.07639</v>
      </c>
      <c r="N48" s="729">
        <v>42704</v>
      </c>
      <c r="O48" s="732">
        <v>70.501000000000005</v>
      </c>
      <c r="Q48" s="729">
        <v>42321</v>
      </c>
      <c r="R48" s="732">
        <v>162.64400000000001</v>
      </c>
      <c r="T48" s="729">
        <v>42321</v>
      </c>
      <c r="U48" s="732">
        <v>46.006999999999998</v>
      </c>
      <c r="W48" s="729"/>
      <c r="Z48" s="729">
        <v>42704</v>
      </c>
      <c r="AA48" s="732">
        <v>85.775000000000006</v>
      </c>
      <c r="AC48" s="729">
        <v>42704</v>
      </c>
      <c r="AD48" s="732">
        <v>173.23400000000001</v>
      </c>
    </row>
    <row r="49" spans="1:30" ht="14.25" customHeight="1">
      <c r="A49" s="729">
        <v>42706</v>
      </c>
      <c r="B49" s="732">
        <v>4.2033699999999996</v>
      </c>
      <c r="D49" s="729">
        <v>42706</v>
      </c>
      <c r="E49" s="732">
        <v>4.4813200000000002</v>
      </c>
      <c r="G49" s="729">
        <v>42706</v>
      </c>
      <c r="H49" s="732">
        <v>4.1580199999999996</v>
      </c>
      <c r="J49" s="729">
        <v>42706</v>
      </c>
      <c r="K49" s="732">
        <v>1.0664499999999999</v>
      </c>
      <c r="N49" s="729">
        <v>42703</v>
      </c>
      <c r="O49" s="732">
        <v>70.501000000000005</v>
      </c>
      <c r="Q49" s="729">
        <v>42320</v>
      </c>
      <c r="R49" s="732">
        <v>161.72800000000001</v>
      </c>
      <c r="T49" s="729">
        <v>42320</v>
      </c>
      <c r="U49" s="732">
        <v>46.006999999999998</v>
      </c>
      <c r="W49" s="729"/>
      <c r="Z49" s="729">
        <v>42703</v>
      </c>
      <c r="AA49" s="732">
        <v>85.222999999999999</v>
      </c>
      <c r="AC49" s="729">
        <v>42703</v>
      </c>
      <c r="AD49" s="732">
        <v>168.535</v>
      </c>
    </row>
    <row r="50" spans="1:30" ht="14.25" customHeight="1">
      <c r="A50" s="729">
        <v>42705</v>
      </c>
      <c r="B50" s="732">
        <v>4.2106500000000002</v>
      </c>
      <c r="D50" s="729">
        <v>42705</v>
      </c>
      <c r="E50" s="732">
        <v>4.4893099999999997</v>
      </c>
      <c r="G50" s="729">
        <v>42705</v>
      </c>
      <c r="H50" s="732">
        <v>4.1664599999999998</v>
      </c>
      <c r="J50" s="729">
        <v>42705</v>
      </c>
      <c r="K50" s="732">
        <v>1.0661100000000001</v>
      </c>
      <c r="N50" s="729">
        <v>42702</v>
      </c>
      <c r="O50" s="732">
        <v>70.501000000000005</v>
      </c>
      <c r="Q50" s="729">
        <v>42318</v>
      </c>
      <c r="R50" s="732">
        <v>161.673</v>
      </c>
      <c r="T50" s="729">
        <v>42318</v>
      </c>
      <c r="U50" s="732">
        <v>46.006999999999998</v>
      </c>
      <c r="W50" s="729"/>
      <c r="Z50" s="729">
        <v>42702</v>
      </c>
      <c r="AA50" s="732">
        <v>86.72</v>
      </c>
      <c r="AC50" s="729">
        <v>42702</v>
      </c>
      <c r="AD50" s="732">
        <v>185.495</v>
      </c>
    </row>
    <row r="51" spans="1:30" ht="14.25" customHeight="1">
      <c r="A51" s="729">
        <v>42704</v>
      </c>
      <c r="B51" s="732">
        <v>4.2056500000000003</v>
      </c>
      <c r="D51" s="729">
        <v>42704</v>
      </c>
      <c r="E51" s="732">
        <v>4.4531499999999999</v>
      </c>
      <c r="G51" s="729">
        <v>42704</v>
      </c>
      <c r="H51" s="732">
        <v>4.1322200000000002</v>
      </c>
      <c r="J51" s="729">
        <v>42704</v>
      </c>
      <c r="K51" s="732">
        <v>1.0588599999999999</v>
      </c>
      <c r="N51" s="729">
        <v>42699</v>
      </c>
      <c r="O51" s="732">
        <v>70.501000000000005</v>
      </c>
      <c r="Q51" s="729">
        <v>42317</v>
      </c>
      <c r="R51" s="732">
        <v>162.321</v>
      </c>
      <c r="T51" s="729">
        <v>42317</v>
      </c>
      <c r="U51" s="732">
        <v>46.006999999999998</v>
      </c>
      <c r="W51" s="729"/>
      <c r="Z51" s="729">
        <v>42699</v>
      </c>
      <c r="AA51" s="732">
        <v>85.632000000000005</v>
      </c>
      <c r="AC51" s="729">
        <v>42699</v>
      </c>
      <c r="AD51" s="732">
        <v>171.369</v>
      </c>
    </row>
    <row r="52" spans="1:30" ht="14.25" customHeight="1">
      <c r="A52" s="729">
        <v>42703</v>
      </c>
      <c r="B52" s="732">
        <v>4.1651499999999997</v>
      </c>
      <c r="D52" s="729">
        <v>42703</v>
      </c>
      <c r="E52" s="732">
        <v>4.4357499999999996</v>
      </c>
      <c r="G52" s="729">
        <v>42703</v>
      </c>
      <c r="H52" s="732">
        <v>4.1170999999999998</v>
      </c>
      <c r="J52" s="729">
        <v>42703</v>
      </c>
      <c r="K52" s="732">
        <v>1.06497</v>
      </c>
      <c r="N52" s="729">
        <v>42697</v>
      </c>
      <c r="O52" s="732">
        <v>70.501000000000005</v>
      </c>
      <c r="Q52" s="729">
        <v>42314</v>
      </c>
      <c r="R52" s="732">
        <v>162.49299999999999</v>
      </c>
      <c r="T52" s="729">
        <v>42314</v>
      </c>
      <c r="U52" s="732">
        <v>46.006999999999998</v>
      </c>
      <c r="W52" s="729"/>
      <c r="Z52" s="729">
        <v>42697</v>
      </c>
      <c r="AA52" s="732">
        <v>83.052999999999997</v>
      </c>
      <c r="AC52" s="729">
        <v>42697</v>
      </c>
      <c r="AD52" s="732">
        <v>181.41300000000001</v>
      </c>
    </row>
    <row r="53" spans="1:30" ht="14.25" customHeight="1">
      <c r="A53" s="729">
        <v>42702</v>
      </c>
      <c r="B53" s="732">
        <v>4.1663499999999996</v>
      </c>
      <c r="D53" s="729">
        <v>42702</v>
      </c>
      <c r="E53" s="732">
        <v>4.4225200000000005</v>
      </c>
      <c r="G53" s="729">
        <v>42702</v>
      </c>
      <c r="H53" s="732">
        <v>4.1116200000000003</v>
      </c>
      <c r="J53" s="729">
        <v>42702</v>
      </c>
      <c r="K53" s="732">
        <v>1.0613699999999999</v>
      </c>
      <c r="N53" s="729">
        <v>42696</v>
      </c>
      <c r="O53" s="732">
        <v>70.501000000000005</v>
      </c>
      <c r="Q53" s="729">
        <v>42313</v>
      </c>
      <c r="R53" s="732">
        <v>160.471</v>
      </c>
      <c r="T53" s="729">
        <v>42313</v>
      </c>
      <c r="U53" s="732">
        <v>46.006999999999998</v>
      </c>
      <c r="W53" s="729"/>
      <c r="Z53" s="729">
        <v>42696</v>
      </c>
      <c r="AA53" s="732">
        <v>87.186999999999998</v>
      </c>
      <c r="AC53" s="729">
        <v>42696</v>
      </c>
      <c r="AD53" s="732">
        <v>175.18899999999999</v>
      </c>
    </row>
    <row r="54" spans="1:30" ht="14.25" customHeight="1">
      <c r="A54" s="729">
        <v>42699</v>
      </c>
      <c r="B54" s="732">
        <v>4.1745000000000001</v>
      </c>
      <c r="D54" s="729">
        <v>42699</v>
      </c>
      <c r="E54" s="732">
        <v>4.4200800000000005</v>
      </c>
      <c r="G54" s="729">
        <v>42699</v>
      </c>
      <c r="H54" s="732">
        <v>4.1197499999999998</v>
      </c>
      <c r="J54" s="729">
        <v>42699</v>
      </c>
      <c r="K54" s="732">
        <v>1.05891</v>
      </c>
      <c r="N54" s="729">
        <v>42695</v>
      </c>
      <c r="O54" s="732">
        <v>70.501000000000005</v>
      </c>
      <c r="Q54" s="729">
        <v>42312</v>
      </c>
      <c r="R54" s="732">
        <v>161.17099999999999</v>
      </c>
      <c r="T54" s="729">
        <v>42312</v>
      </c>
      <c r="U54" s="732">
        <v>46.006999999999998</v>
      </c>
      <c r="W54" s="729"/>
      <c r="Z54" s="729">
        <v>42695</v>
      </c>
      <c r="AA54" s="732">
        <v>82.856999999999999</v>
      </c>
      <c r="AC54" s="729">
        <v>42695</v>
      </c>
      <c r="AD54" s="732">
        <v>172.422</v>
      </c>
    </row>
    <row r="55" spans="1:30" ht="14.25" customHeight="1">
      <c r="A55" s="729">
        <v>42698</v>
      </c>
      <c r="B55" s="732">
        <v>4.1891999999999996</v>
      </c>
      <c r="D55" s="729">
        <v>42698</v>
      </c>
      <c r="E55" s="732">
        <v>4.4216800000000003</v>
      </c>
      <c r="G55" s="729">
        <v>42698</v>
      </c>
      <c r="H55" s="732">
        <v>4.1194699999999997</v>
      </c>
      <c r="J55" s="729">
        <v>42698</v>
      </c>
      <c r="K55" s="732">
        <v>1.05538</v>
      </c>
      <c r="N55" s="729">
        <v>42692</v>
      </c>
      <c r="O55" s="732">
        <v>70.501000000000005</v>
      </c>
      <c r="Q55" s="729">
        <v>42311</v>
      </c>
      <c r="R55" s="732">
        <v>161.01400000000001</v>
      </c>
      <c r="T55" s="729">
        <v>42311</v>
      </c>
      <c r="U55" s="732">
        <v>46.006999999999998</v>
      </c>
      <c r="W55" s="729"/>
      <c r="Z55" s="729">
        <v>42692</v>
      </c>
      <c r="AA55" s="732">
        <v>81.361999999999995</v>
      </c>
      <c r="AC55" s="729">
        <v>42692</v>
      </c>
      <c r="AD55" s="732">
        <v>171.67699999999999</v>
      </c>
    </row>
    <row r="56" spans="1:30" ht="14.25" customHeight="1">
      <c r="A56" s="729">
        <v>42697</v>
      </c>
      <c r="B56" s="732">
        <v>4.1998499999999996</v>
      </c>
      <c r="D56" s="729">
        <v>42697</v>
      </c>
      <c r="E56" s="732">
        <v>4.4331500000000004</v>
      </c>
      <c r="G56" s="729">
        <v>42697</v>
      </c>
      <c r="H56" s="732">
        <v>4.1293800000000003</v>
      </c>
      <c r="J56" s="729">
        <v>42697</v>
      </c>
      <c r="K56" s="732">
        <v>1.0553399999999999</v>
      </c>
      <c r="N56" s="729">
        <v>42691</v>
      </c>
      <c r="O56" s="732">
        <v>70.501000000000005</v>
      </c>
      <c r="Q56" s="729">
        <v>42310</v>
      </c>
      <c r="R56" s="732">
        <v>162.16499999999999</v>
      </c>
      <c r="T56" s="729">
        <v>42310</v>
      </c>
      <c r="U56" s="732">
        <v>46.006999999999998</v>
      </c>
      <c r="W56" s="729"/>
      <c r="Z56" s="729">
        <v>42691</v>
      </c>
      <c r="AA56" s="732">
        <v>80.480999999999995</v>
      </c>
      <c r="AC56" s="729">
        <v>42691</v>
      </c>
      <c r="AD56" s="732">
        <v>165.09899999999999</v>
      </c>
    </row>
    <row r="57" spans="1:30" ht="14.25" customHeight="1">
      <c r="A57" s="729">
        <v>42696</v>
      </c>
      <c r="B57" s="732">
        <v>4.1575600000000001</v>
      </c>
      <c r="D57" s="729">
        <v>42696</v>
      </c>
      <c r="E57" s="732">
        <v>4.4176900000000003</v>
      </c>
      <c r="G57" s="729">
        <v>42696</v>
      </c>
      <c r="H57" s="732">
        <v>4.1109999999999998</v>
      </c>
      <c r="J57" s="729">
        <v>42696</v>
      </c>
      <c r="K57" s="732">
        <v>1.0627500000000001</v>
      </c>
      <c r="N57" s="729">
        <v>42690</v>
      </c>
      <c r="O57" s="732">
        <v>70.501000000000005</v>
      </c>
      <c r="Q57" s="729">
        <v>42307</v>
      </c>
      <c r="R57" s="732">
        <v>162.74100000000001</v>
      </c>
      <c r="T57" s="729">
        <v>42307</v>
      </c>
      <c r="U57" s="732">
        <v>46.006999999999998</v>
      </c>
      <c r="W57" s="729"/>
      <c r="Z57" s="729">
        <v>42690</v>
      </c>
      <c r="AA57" s="732">
        <v>79.206000000000003</v>
      </c>
      <c r="AC57" s="729">
        <v>42690</v>
      </c>
      <c r="AD57" s="732">
        <v>159.90799999999999</v>
      </c>
    </row>
    <row r="58" spans="1:30" ht="14.25" customHeight="1">
      <c r="A58" s="729">
        <v>42695</v>
      </c>
      <c r="B58" s="732">
        <v>4.1660000000000004</v>
      </c>
      <c r="D58" s="729">
        <v>42695</v>
      </c>
      <c r="E58" s="732">
        <v>4.4279999999999999</v>
      </c>
      <c r="G58" s="729">
        <v>42695</v>
      </c>
      <c r="H58" s="732">
        <v>4.1297499999999996</v>
      </c>
      <c r="J58" s="729">
        <v>42695</v>
      </c>
      <c r="K58" s="732">
        <v>1.06297</v>
      </c>
      <c r="N58" s="729">
        <v>42689</v>
      </c>
      <c r="O58" s="732">
        <v>70.501000000000005</v>
      </c>
      <c r="Q58" s="729">
        <v>42306</v>
      </c>
      <c r="R58" s="732">
        <v>161.74199999999999</v>
      </c>
      <c r="T58" s="729">
        <v>42306</v>
      </c>
      <c r="U58" s="732">
        <v>46.006999999999998</v>
      </c>
      <c r="W58" s="729"/>
      <c r="Z58" s="729">
        <v>42689</v>
      </c>
      <c r="AA58" s="732">
        <v>78.915999999999997</v>
      </c>
      <c r="AC58" s="729">
        <v>42689</v>
      </c>
      <c r="AD58" s="732">
        <v>154.66999999999999</v>
      </c>
    </row>
    <row r="59" spans="1:30" ht="14.25" customHeight="1">
      <c r="A59" s="729">
        <v>42692</v>
      </c>
      <c r="B59" s="732">
        <v>4.1931500000000002</v>
      </c>
      <c r="D59" s="729">
        <v>42692</v>
      </c>
      <c r="E59" s="732">
        <v>4.4434000000000005</v>
      </c>
      <c r="G59" s="729">
        <v>42692</v>
      </c>
      <c r="H59" s="732">
        <v>4.1521999999999997</v>
      </c>
      <c r="J59" s="729">
        <v>42692</v>
      </c>
      <c r="K59" s="732">
        <v>1.0588500000000001</v>
      </c>
      <c r="N59" s="729">
        <v>42688</v>
      </c>
      <c r="O59" s="732">
        <v>70.501000000000005</v>
      </c>
      <c r="Q59" s="729">
        <v>42305</v>
      </c>
      <c r="R59" s="732">
        <v>162.494</v>
      </c>
      <c r="T59" s="729">
        <v>42305</v>
      </c>
      <c r="U59" s="732">
        <v>46.006999999999998</v>
      </c>
      <c r="W59" s="729"/>
      <c r="Z59" s="729">
        <v>42688</v>
      </c>
      <c r="AA59" s="732">
        <v>79.632000000000005</v>
      </c>
      <c r="AC59" s="729">
        <v>42688</v>
      </c>
      <c r="AD59" s="732">
        <v>157.24</v>
      </c>
    </row>
    <row r="60" spans="1:30" ht="14.25" customHeight="1">
      <c r="A60" s="729">
        <v>42691</v>
      </c>
      <c r="B60" s="732">
        <v>4.1737599999999997</v>
      </c>
      <c r="D60" s="729">
        <v>42691</v>
      </c>
      <c r="E60" s="732">
        <v>4.4348999999999998</v>
      </c>
      <c r="G60" s="729">
        <v>42691</v>
      </c>
      <c r="H60" s="732">
        <v>4.1445600000000002</v>
      </c>
      <c r="J60" s="729">
        <v>42691</v>
      </c>
      <c r="K60" s="732">
        <v>1.0625899999999999</v>
      </c>
      <c r="N60" s="729">
        <v>42684</v>
      </c>
      <c r="O60" s="732">
        <v>70.501000000000005</v>
      </c>
      <c r="Q60" s="729">
        <v>42304</v>
      </c>
      <c r="R60" s="732">
        <v>163.739</v>
      </c>
      <c r="T60" s="729">
        <v>42304</v>
      </c>
      <c r="U60" s="732">
        <v>46.006999999999998</v>
      </c>
      <c r="W60" s="729"/>
      <c r="Z60" s="729">
        <v>42684</v>
      </c>
      <c r="AA60" s="732">
        <v>72.635999999999996</v>
      </c>
      <c r="AC60" s="729">
        <v>42684</v>
      </c>
      <c r="AD60" s="732">
        <v>150.208</v>
      </c>
    </row>
    <row r="61" spans="1:30" ht="14.25" customHeight="1">
      <c r="A61" s="729">
        <v>42690</v>
      </c>
      <c r="B61" s="732">
        <v>4.1677999999999997</v>
      </c>
      <c r="D61" s="729">
        <v>42690</v>
      </c>
      <c r="E61" s="732">
        <v>4.4556199999999997</v>
      </c>
      <c r="G61" s="729">
        <v>42690</v>
      </c>
      <c r="H61" s="732">
        <v>4.1587199999999998</v>
      </c>
      <c r="J61" s="729">
        <v>42690</v>
      </c>
      <c r="K61" s="732">
        <v>1.0691200000000001</v>
      </c>
      <c r="N61" s="729">
        <v>42683</v>
      </c>
      <c r="O61" s="732">
        <v>70.501000000000005</v>
      </c>
      <c r="Q61" s="729">
        <v>42303</v>
      </c>
      <c r="R61" s="732">
        <v>161.60599999999999</v>
      </c>
      <c r="T61" s="729">
        <v>42303</v>
      </c>
      <c r="U61" s="732">
        <v>46.006999999999998</v>
      </c>
      <c r="W61" s="729"/>
      <c r="Z61" s="729">
        <v>42683</v>
      </c>
      <c r="AA61" s="732">
        <v>71.924999999999997</v>
      </c>
      <c r="AC61" s="729">
        <v>42683</v>
      </c>
      <c r="AD61" s="732">
        <v>145.964</v>
      </c>
    </row>
    <row r="62" spans="1:30" ht="14.25" customHeight="1">
      <c r="A62" s="729">
        <v>42689</v>
      </c>
      <c r="B62" s="732">
        <v>4.1079100000000004</v>
      </c>
      <c r="D62" s="729">
        <v>42689</v>
      </c>
      <c r="E62" s="732">
        <v>4.4045500000000004</v>
      </c>
      <c r="G62" s="729">
        <v>42689</v>
      </c>
      <c r="H62" s="732">
        <v>4.1010099999999996</v>
      </c>
      <c r="J62" s="729">
        <v>42689</v>
      </c>
      <c r="K62" s="732">
        <v>1.0722400000000001</v>
      </c>
      <c r="N62" s="729">
        <v>42682</v>
      </c>
      <c r="O62" s="732">
        <v>70.501000000000005</v>
      </c>
      <c r="Q62" s="729">
        <v>42300</v>
      </c>
      <c r="R62" s="732">
        <v>161.24600000000001</v>
      </c>
      <c r="T62" s="729">
        <v>42300</v>
      </c>
      <c r="U62" s="732">
        <v>46.006999999999998</v>
      </c>
      <c r="W62" s="729"/>
      <c r="Z62" s="729">
        <v>42682</v>
      </c>
      <c r="AA62" s="732">
        <v>70.012</v>
      </c>
      <c r="AC62" s="729">
        <v>42682</v>
      </c>
      <c r="AD62" s="732">
        <v>143.12899999999999</v>
      </c>
    </row>
    <row r="63" spans="1:30" ht="14.25" customHeight="1">
      <c r="A63" s="729">
        <v>42688</v>
      </c>
      <c r="B63" s="732">
        <v>4.1193</v>
      </c>
      <c r="D63" s="729">
        <v>42688</v>
      </c>
      <c r="E63" s="732">
        <v>4.4228500000000004</v>
      </c>
      <c r="G63" s="729">
        <v>42688</v>
      </c>
      <c r="H63" s="732">
        <v>4.1267699999999996</v>
      </c>
      <c r="J63" s="729">
        <v>42688</v>
      </c>
      <c r="K63" s="732">
        <v>1.07372</v>
      </c>
      <c r="N63" s="729">
        <v>42681</v>
      </c>
      <c r="O63" s="732">
        <v>70.501000000000005</v>
      </c>
      <c r="Q63" s="729">
        <v>42299</v>
      </c>
      <c r="R63" s="732">
        <v>163.74600000000001</v>
      </c>
      <c r="T63" s="729">
        <v>42299</v>
      </c>
      <c r="U63" s="732">
        <v>46.006999999999998</v>
      </c>
      <c r="W63" s="729"/>
      <c r="Z63" s="729">
        <v>42681</v>
      </c>
      <c r="AA63" s="732">
        <v>70.076999999999998</v>
      </c>
      <c r="AC63" s="729">
        <v>42681</v>
      </c>
      <c r="AD63" s="732">
        <v>144.137</v>
      </c>
    </row>
    <row r="64" spans="1:30" ht="14.25" customHeight="1">
      <c r="A64" s="729">
        <v>42685</v>
      </c>
      <c r="B64" s="732">
        <v>4.0724</v>
      </c>
      <c r="D64" s="729">
        <v>42685</v>
      </c>
      <c r="E64" s="732">
        <v>4.4169499999999999</v>
      </c>
      <c r="G64" s="729">
        <v>42685</v>
      </c>
      <c r="H64" s="732">
        <v>4.1223799999999997</v>
      </c>
      <c r="J64" s="729">
        <v>42685</v>
      </c>
      <c r="K64" s="732">
        <v>1.08551</v>
      </c>
      <c r="N64" s="729">
        <v>42678</v>
      </c>
      <c r="O64" s="732">
        <v>70.501000000000005</v>
      </c>
      <c r="Q64" s="729">
        <v>42298</v>
      </c>
      <c r="R64" s="732">
        <v>162.75</v>
      </c>
      <c r="T64" s="729">
        <v>42298</v>
      </c>
      <c r="U64" s="732">
        <v>46.006999999999998</v>
      </c>
      <c r="W64" s="729"/>
      <c r="Z64" s="729">
        <v>42678</v>
      </c>
      <c r="AA64" s="732">
        <v>72.384</v>
      </c>
      <c r="AC64" s="729">
        <v>42678</v>
      </c>
      <c r="AD64" s="732">
        <v>145.518</v>
      </c>
    </row>
    <row r="65" spans="1:30" ht="14.25" customHeight="1">
      <c r="A65" s="729">
        <v>42684</v>
      </c>
      <c r="B65" s="732">
        <v>4.0121500000000001</v>
      </c>
      <c r="D65" s="729">
        <v>42684</v>
      </c>
      <c r="E65" s="732">
        <v>4.3704999999999998</v>
      </c>
      <c r="G65" s="729">
        <v>42684</v>
      </c>
      <c r="H65" s="732">
        <v>4.0659200000000002</v>
      </c>
      <c r="J65" s="729">
        <v>42684</v>
      </c>
      <c r="K65" s="732">
        <v>1.08927</v>
      </c>
      <c r="N65" s="729">
        <v>42677</v>
      </c>
      <c r="O65" s="732">
        <v>70.501000000000005</v>
      </c>
      <c r="Q65" s="729">
        <v>42297</v>
      </c>
      <c r="R65" s="732">
        <v>161.99700000000001</v>
      </c>
      <c r="T65" s="729">
        <v>42297</v>
      </c>
      <c r="U65" s="732">
        <v>46.006999999999998</v>
      </c>
      <c r="W65" s="729"/>
      <c r="Z65" s="729">
        <v>42677</v>
      </c>
      <c r="AA65" s="732">
        <v>70.811999999999998</v>
      </c>
      <c r="AC65" s="729">
        <v>42677</v>
      </c>
      <c r="AD65" s="732">
        <v>144.21899999999999</v>
      </c>
    </row>
    <row r="66" spans="1:30" ht="14.25" customHeight="1">
      <c r="A66" s="729">
        <v>42683</v>
      </c>
      <c r="B66" s="732">
        <v>3.98055</v>
      </c>
      <c r="D66" s="729">
        <v>42683</v>
      </c>
      <c r="E66" s="732">
        <v>4.34213</v>
      </c>
      <c r="G66" s="729">
        <v>42683</v>
      </c>
      <c r="H66" s="732">
        <v>4.0424699999999998</v>
      </c>
      <c r="J66" s="729">
        <v>42683</v>
      </c>
      <c r="K66" s="732">
        <v>1.09097</v>
      </c>
      <c r="N66" s="729">
        <v>42676</v>
      </c>
      <c r="O66" s="732">
        <v>70.501000000000005</v>
      </c>
      <c r="Q66" s="729">
        <v>42296</v>
      </c>
      <c r="R66" s="732">
        <v>161.00899999999999</v>
      </c>
      <c r="T66" s="729">
        <v>42296</v>
      </c>
      <c r="U66" s="732">
        <v>46.006999999999998</v>
      </c>
      <c r="W66" s="729"/>
      <c r="Z66" s="729">
        <v>42676</v>
      </c>
      <c r="AA66" s="732">
        <v>71.772999999999996</v>
      </c>
      <c r="AC66" s="729">
        <v>42676</v>
      </c>
      <c r="AD66" s="732">
        <v>148.66499999999999</v>
      </c>
    </row>
    <row r="67" spans="1:30" ht="14.25" customHeight="1">
      <c r="A67" s="729">
        <v>42682</v>
      </c>
      <c r="B67" s="732">
        <v>3.9303499999999998</v>
      </c>
      <c r="D67" s="729">
        <v>42682</v>
      </c>
      <c r="E67" s="732">
        <v>4.3322000000000003</v>
      </c>
      <c r="G67" s="729">
        <v>42682</v>
      </c>
      <c r="H67" s="732">
        <v>4.0177500000000004</v>
      </c>
      <c r="J67" s="729">
        <v>42682</v>
      </c>
      <c r="K67" s="732">
        <v>1.1026100000000001</v>
      </c>
      <c r="N67" s="729">
        <v>42675</v>
      </c>
      <c r="O67" s="732">
        <v>70.501000000000005</v>
      </c>
      <c r="Q67" s="729">
        <v>42293</v>
      </c>
      <c r="R67" s="732">
        <v>158.251</v>
      </c>
      <c r="T67" s="729">
        <v>42293</v>
      </c>
      <c r="U67" s="732">
        <v>46.006999999999998</v>
      </c>
      <c r="W67" s="729"/>
      <c r="Z67" s="729">
        <v>42675</v>
      </c>
      <c r="AA67" s="732">
        <v>70.194000000000003</v>
      </c>
      <c r="AC67" s="729">
        <v>42675</v>
      </c>
      <c r="AD67" s="732">
        <v>142.74799999999999</v>
      </c>
    </row>
    <row r="68" spans="1:30" ht="14.25" customHeight="1">
      <c r="A68" s="729">
        <v>42681</v>
      </c>
      <c r="B68" s="732">
        <v>3.9204499999999998</v>
      </c>
      <c r="D68" s="729">
        <v>42681</v>
      </c>
      <c r="E68" s="732">
        <v>4.3292000000000002</v>
      </c>
      <c r="G68" s="729">
        <v>42681</v>
      </c>
      <c r="H68" s="732">
        <v>4.0235200000000004</v>
      </c>
      <c r="J68" s="729">
        <v>42681</v>
      </c>
      <c r="K68" s="732">
        <v>1.10406</v>
      </c>
      <c r="N68" s="729">
        <v>42674</v>
      </c>
      <c r="O68" s="732">
        <v>70.501000000000005</v>
      </c>
      <c r="Q68" s="729">
        <v>42292</v>
      </c>
      <c r="R68" s="732">
        <v>161.50200000000001</v>
      </c>
      <c r="T68" s="729">
        <v>42292</v>
      </c>
      <c r="U68" s="732">
        <v>46.006999999999998</v>
      </c>
      <c r="W68" s="729"/>
      <c r="Z68" s="729">
        <v>42674</v>
      </c>
      <c r="AA68" s="732">
        <v>70.302999999999997</v>
      </c>
      <c r="AC68" s="729">
        <v>42674</v>
      </c>
      <c r="AD68" s="732">
        <v>140.89400000000001</v>
      </c>
    </row>
    <row r="69" spans="1:30" ht="14.25" customHeight="1">
      <c r="A69" s="729">
        <v>42678</v>
      </c>
      <c r="B69" s="732">
        <v>3.8850500000000001</v>
      </c>
      <c r="D69" s="729">
        <v>42678</v>
      </c>
      <c r="E69" s="732">
        <v>4.3268300000000002</v>
      </c>
      <c r="G69" s="729">
        <v>42678</v>
      </c>
      <c r="H69" s="732">
        <v>4.0125500000000001</v>
      </c>
      <c r="J69" s="729">
        <v>42678</v>
      </c>
      <c r="K69" s="732">
        <v>1.1140600000000001</v>
      </c>
      <c r="N69" s="729">
        <v>42671</v>
      </c>
      <c r="O69" s="732">
        <v>70.501000000000005</v>
      </c>
      <c r="Q69" s="729">
        <v>42291</v>
      </c>
      <c r="R69" s="732">
        <v>164.86799999999999</v>
      </c>
      <c r="T69" s="729">
        <v>42291</v>
      </c>
      <c r="U69" s="732">
        <v>46.006999999999998</v>
      </c>
      <c r="W69" s="729"/>
      <c r="Z69" s="729">
        <v>42671</v>
      </c>
      <c r="AA69" s="732">
        <v>70.522000000000006</v>
      </c>
      <c r="AC69" s="729">
        <v>42671</v>
      </c>
      <c r="AD69" s="732">
        <v>140.18100000000001</v>
      </c>
    </row>
    <row r="70" spans="1:30" ht="14.25" customHeight="1">
      <c r="A70" s="729">
        <v>42677</v>
      </c>
      <c r="B70" s="732">
        <v>3.8875999999999999</v>
      </c>
      <c r="D70" s="729">
        <v>42677</v>
      </c>
      <c r="E70" s="732">
        <v>4.3170999999999999</v>
      </c>
      <c r="G70" s="729">
        <v>42677</v>
      </c>
      <c r="H70" s="732">
        <v>3.9914499999999999</v>
      </c>
      <c r="J70" s="729">
        <v>42677</v>
      </c>
      <c r="K70" s="732">
        <v>1.11053</v>
      </c>
      <c r="N70" s="729">
        <v>42670</v>
      </c>
      <c r="O70" s="732">
        <v>70.501000000000005</v>
      </c>
      <c r="Q70" s="729">
        <v>42290</v>
      </c>
      <c r="R70" s="732">
        <v>164.49600000000001</v>
      </c>
      <c r="T70" s="729">
        <v>42290</v>
      </c>
      <c r="U70" s="732">
        <v>46.006999999999998</v>
      </c>
      <c r="W70" s="729"/>
      <c r="Z70" s="729">
        <v>42670</v>
      </c>
      <c r="AA70" s="732">
        <v>67.891000000000005</v>
      </c>
      <c r="AC70" s="729">
        <v>42670</v>
      </c>
      <c r="AD70" s="732">
        <v>135.87</v>
      </c>
    </row>
    <row r="71" spans="1:30" ht="14.25" customHeight="1">
      <c r="A71" s="729">
        <v>42676</v>
      </c>
      <c r="B71" s="732">
        <v>3.8967999999999998</v>
      </c>
      <c r="D71" s="729">
        <v>42676</v>
      </c>
      <c r="E71" s="732">
        <v>4.3248699999999998</v>
      </c>
      <c r="G71" s="729">
        <v>42676</v>
      </c>
      <c r="H71" s="732">
        <v>4.0039800000000003</v>
      </c>
      <c r="J71" s="729">
        <v>42676</v>
      </c>
      <c r="K71" s="732">
        <v>1.10978</v>
      </c>
      <c r="N71" s="729">
        <v>42669</v>
      </c>
      <c r="O71" s="732">
        <v>70.501000000000005</v>
      </c>
      <c r="Q71" s="729">
        <v>42286</v>
      </c>
      <c r="R71" s="732">
        <v>162.24799999999999</v>
      </c>
      <c r="T71" s="729">
        <v>42286</v>
      </c>
      <c r="U71" s="732">
        <v>46.006999999999998</v>
      </c>
      <c r="W71" s="729"/>
      <c r="Z71" s="729">
        <v>42669</v>
      </c>
      <c r="AA71" s="732">
        <v>68.489000000000004</v>
      </c>
      <c r="AC71" s="729">
        <v>42669</v>
      </c>
      <c r="AD71" s="732">
        <v>136.679</v>
      </c>
    </row>
    <row r="72" spans="1:30" ht="14.25" customHeight="1">
      <c r="A72" s="729">
        <v>42675</v>
      </c>
      <c r="B72" s="732">
        <v>3.8906499999999999</v>
      </c>
      <c r="D72" s="729">
        <v>42675</v>
      </c>
      <c r="E72" s="732">
        <v>4.3013500000000002</v>
      </c>
      <c r="G72" s="729">
        <v>42675</v>
      </c>
      <c r="H72" s="732">
        <v>3.9903200000000001</v>
      </c>
      <c r="J72" s="729">
        <v>42675</v>
      </c>
      <c r="K72" s="732">
        <v>1.1055299999999999</v>
      </c>
      <c r="N72" s="729">
        <v>42668</v>
      </c>
      <c r="O72" s="732">
        <v>70.501000000000005</v>
      </c>
      <c r="Q72" s="729">
        <v>42285</v>
      </c>
      <c r="R72" s="732">
        <v>163.49</v>
      </c>
      <c r="T72" s="729">
        <v>42285</v>
      </c>
      <c r="U72" s="732">
        <v>46.006999999999998</v>
      </c>
      <c r="W72" s="729"/>
      <c r="Z72" s="729">
        <v>42668</v>
      </c>
      <c r="AA72" s="732">
        <v>68.466999999999999</v>
      </c>
      <c r="AC72" s="729">
        <v>42668</v>
      </c>
      <c r="AD72" s="732">
        <v>135.90299999999999</v>
      </c>
    </row>
    <row r="73" spans="1:30" ht="14.25" customHeight="1">
      <c r="A73" s="729">
        <v>42674</v>
      </c>
      <c r="B73" s="732">
        <v>3.9215999999999998</v>
      </c>
      <c r="D73" s="729">
        <v>42674</v>
      </c>
      <c r="E73" s="732">
        <v>4.3070000000000004</v>
      </c>
      <c r="G73" s="729">
        <v>42674</v>
      </c>
      <c r="H73" s="732">
        <v>3.9653700000000001</v>
      </c>
      <c r="J73" s="729">
        <v>42674</v>
      </c>
      <c r="K73" s="732">
        <v>1.09809</v>
      </c>
      <c r="N73" s="729">
        <v>42667</v>
      </c>
      <c r="O73" s="732">
        <v>70.501000000000005</v>
      </c>
      <c r="Q73" s="729">
        <v>42284</v>
      </c>
      <c r="R73" s="732">
        <v>163.24</v>
      </c>
      <c r="T73" s="729">
        <v>42284</v>
      </c>
      <c r="U73" s="732">
        <v>46.006999999999998</v>
      </c>
      <c r="W73" s="729"/>
      <c r="Z73" s="729">
        <v>42667</v>
      </c>
      <c r="AA73" s="732">
        <v>67.278000000000006</v>
      </c>
      <c r="AC73" s="729">
        <v>42667</v>
      </c>
      <c r="AD73" s="732">
        <v>134.96299999999999</v>
      </c>
    </row>
    <row r="74" spans="1:30" ht="14.25" customHeight="1">
      <c r="A74" s="729">
        <v>42671</v>
      </c>
      <c r="B74" s="732">
        <v>3.9493499999999999</v>
      </c>
      <c r="D74" s="729">
        <v>42671</v>
      </c>
      <c r="E74" s="732">
        <v>4.3381299999999996</v>
      </c>
      <c r="G74" s="729">
        <v>42671</v>
      </c>
      <c r="H74" s="732">
        <v>4.0017699999999996</v>
      </c>
      <c r="J74" s="729">
        <v>42671</v>
      </c>
      <c r="K74" s="732">
        <v>1.0984700000000001</v>
      </c>
      <c r="N74" s="729">
        <v>42664</v>
      </c>
      <c r="O74" s="732">
        <v>70.501000000000005</v>
      </c>
      <c r="Q74" s="729">
        <v>42283</v>
      </c>
      <c r="R74" s="732">
        <v>169.251</v>
      </c>
      <c r="T74" s="729">
        <v>42283</v>
      </c>
      <c r="U74" s="732">
        <v>46.006999999999998</v>
      </c>
      <c r="W74" s="729"/>
      <c r="Z74" s="729">
        <v>42664</v>
      </c>
      <c r="AA74" s="732">
        <v>67.040000000000006</v>
      </c>
      <c r="AC74" s="729">
        <v>42664</v>
      </c>
      <c r="AD74" s="732">
        <v>134.71</v>
      </c>
    </row>
    <row r="75" spans="1:30" ht="14.25" customHeight="1">
      <c r="A75" s="729">
        <v>42670</v>
      </c>
      <c r="B75" s="732">
        <v>3.9820500000000001</v>
      </c>
      <c r="D75" s="729">
        <v>42670</v>
      </c>
      <c r="E75" s="732">
        <v>4.3392499999999998</v>
      </c>
      <c r="G75" s="729">
        <v>42670</v>
      </c>
      <c r="H75" s="732">
        <v>4.0065400000000002</v>
      </c>
      <c r="J75" s="729">
        <v>42670</v>
      </c>
      <c r="K75" s="732">
        <v>1.0896699999999999</v>
      </c>
      <c r="N75" s="729">
        <v>42663</v>
      </c>
      <c r="O75" s="732">
        <v>70.501000000000005</v>
      </c>
      <c r="Q75" s="729">
        <v>42282</v>
      </c>
      <c r="R75" s="732">
        <v>168.83699999999999</v>
      </c>
      <c r="T75" s="729">
        <v>42282</v>
      </c>
      <c r="U75" s="732">
        <v>46.006999999999998</v>
      </c>
      <c r="W75" s="729"/>
      <c r="Z75" s="729">
        <v>42663</v>
      </c>
      <c r="AA75" s="732">
        <v>66.174999999999997</v>
      </c>
      <c r="AC75" s="729">
        <v>42663</v>
      </c>
      <c r="AD75" s="732">
        <v>134.52000000000001</v>
      </c>
    </row>
    <row r="76" spans="1:30" ht="14.25" customHeight="1">
      <c r="A76" s="729">
        <v>42669</v>
      </c>
      <c r="B76" s="732">
        <v>3.9657</v>
      </c>
      <c r="D76" s="729">
        <v>42669</v>
      </c>
      <c r="E76" s="732">
        <v>4.3258999999999999</v>
      </c>
      <c r="G76" s="729">
        <v>42669</v>
      </c>
      <c r="H76" s="732">
        <v>3.9935900000000002</v>
      </c>
      <c r="J76" s="729">
        <v>42669</v>
      </c>
      <c r="K76" s="732">
        <v>1.09084</v>
      </c>
      <c r="N76" s="729">
        <v>42662</v>
      </c>
      <c r="O76" s="732">
        <v>70.501000000000005</v>
      </c>
      <c r="Q76" s="729">
        <v>42279</v>
      </c>
      <c r="R76" s="732">
        <v>167.24299999999999</v>
      </c>
      <c r="T76" s="729">
        <v>42279</v>
      </c>
      <c r="U76" s="732">
        <v>46.006999999999998</v>
      </c>
      <c r="W76" s="729"/>
      <c r="Z76" s="729">
        <v>42662</v>
      </c>
      <c r="AA76" s="732">
        <v>66.027000000000001</v>
      </c>
      <c r="AC76" s="729">
        <v>42662</v>
      </c>
      <c r="AD76" s="732">
        <v>134.99799999999999</v>
      </c>
    </row>
    <row r="77" spans="1:30" ht="14.25" customHeight="1">
      <c r="A77" s="729">
        <v>42668</v>
      </c>
      <c r="B77" s="732">
        <v>3.9649999999999999</v>
      </c>
      <c r="D77" s="729">
        <v>42668</v>
      </c>
      <c r="E77" s="732">
        <v>4.3170999999999999</v>
      </c>
      <c r="G77" s="729">
        <v>42668</v>
      </c>
      <c r="H77" s="732">
        <v>3.9874100000000001</v>
      </c>
      <c r="J77" s="729">
        <v>42668</v>
      </c>
      <c r="K77" s="732">
        <v>1.08887</v>
      </c>
      <c r="N77" s="729">
        <v>42661</v>
      </c>
      <c r="O77" s="732">
        <v>70.501000000000005</v>
      </c>
      <c r="Q77" s="729">
        <v>42278</v>
      </c>
      <c r="R77" s="732">
        <v>169.62</v>
      </c>
      <c r="T77" s="729">
        <v>42278</v>
      </c>
      <c r="U77" s="732">
        <v>46.006999999999998</v>
      </c>
      <c r="W77" s="729"/>
      <c r="Z77" s="729">
        <v>42661</v>
      </c>
      <c r="AA77" s="732">
        <v>66.614000000000004</v>
      </c>
      <c r="AC77" s="729">
        <v>42661</v>
      </c>
      <c r="AD77" s="732">
        <v>135.55099999999999</v>
      </c>
    </row>
    <row r="78" spans="1:30" ht="14.25" customHeight="1">
      <c r="A78" s="729">
        <v>42667</v>
      </c>
      <c r="B78" s="732">
        <v>3.9649000000000001</v>
      </c>
      <c r="D78" s="729">
        <v>42667</v>
      </c>
      <c r="E78" s="732">
        <v>4.31501</v>
      </c>
      <c r="G78" s="729">
        <v>42667</v>
      </c>
      <c r="H78" s="732">
        <v>3.9909699999999999</v>
      </c>
      <c r="J78" s="729">
        <v>42667</v>
      </c>
      <c r="K78" s="732">
        <v>1.0881799999999999</v>
      </c>
      <c r="N78" s="729">
        <v>42660</v>
      </c>
      <c r="O78" s="732">
        <v>70.501000000000005</v>
      </c>
      <c r="Q78" s="729">
        <v>42277</v>
      </c>
      <c r="R78" s="732">
        <v>169.626</v>
      </c>
      <c r="T78" s="729">
        <v>42277</v>
      </c>
      <c r="U78" s="732">
        <v>46.006999999999998</v>
      </c>
      <c r="W78" s="729"/>
      <c r="Z78" s="729">
        <v>42660</v>
      </c>
      <c r="AA78" s="732">
        <v>69.62</v>
      </c>
      <c r="AC78" s="729">
        <v>42660</v>
      </c>
      <c r="AD78" s="732">
        <v>137.23400000000001</v>
      </c>
    </row>
    <row r="79" spans="1:30" ht="14.25" customHeight="1">
      <c r="A79" s="729">
        <v>42664</v>
      </c>
      <c r="B79" s="732">
        <v>3.9717500000000001</v>
      </c>
      <c r="D79" s="729">
        <v>42664</v>
      </c>
      <c r="E79" s="732">
        <v>4.3220000000000001</v>
      </c>
      <c r="G79" s="729">
        <v>42664</v>
      </c>
      <c r="H79" s="732">
        <v>3.99762</v>
      </c>
      <c r="J79" s="729">
        <v>42664</v>
      </c>
      <c r="K79" s="732">
        <v>1.0884400000000001</v>
      </c>
      <c r="N79" s="729">
        <v>42657</v>
      </c>
      <c r="O79" s="732">
        <v>70.501000000000005</v>
      </c>
      <c r="Q79" s="729">
        <v>42276</v>
      </c>
      <c r="R79" s="732">
        <v>173.38200000000001</v>
      </c>
      <c r="T79" s="729">
        <v>42276</v>
      </c>
      <c r="U79" s="732">
        <v>46.006999999999998</v>
      </c>
      <c r="W79" s="729"/>
      <c r="Z79" s="729">
        <v>42657</v>
      </c>
      <c r="AA79" s="732">
        <v>69.728999999999999</v>
      </c>
      <c r="AC79" s="729">
        <v>42657</v>
      </c>
      <c r="AD79" s="732">
        <v>137.13300000000001</v>
      </c>
    </row>
    <row r="80" spans="1:30" ht="14.25" customHeight="1">
      <c r="A80" s="729">
        <v>42663</v>
      </c>
      <c r="B80" s="732">
        <v>3.9533499999999999</v>
      </c>
      <c r="D80" s="729">
        <v>42663</v>
      </c>
      <c r="E80" s="732">
        <v>4.3208000000000002</v>
      </c>
      <c r="G80" s="729">
        <v>42663</v>
      </c>
      <c r="H80" s="732">
        <v>3.9821400000000002</v>
      </c>
      <c r="J80" s="729">
        <v>42663</v>
      </c>
      <c r="K80" s="732">
        <v>1.0929500000000001</v>
      </c>
      <c r="N80" s="729">
        <v>42656</v>
      </c>
      <c r="O80" s="732">
        <v>70.501000000000005</v>
      </c>
      <c r="Q80" s="729">
        <v>42275</v>
      </c>
      <c r="R80" s="732">
        <v>169.911</v>
      </c>
      <c r="T80" s="729">
        <v>42275</v>
      </c>
      <c r="U80" s="732">
        <v>46.006999999999998</v>
      </c>
      <c r="W80" s="729"/>
      <c r="Z80" s="729">
        <v>42656</v>
      </c>
      <c r="AA80" s="732">
        <v>72.194999999999993</v>
      </c>
      <c r="AC80" s="729">
        <v>42656</v>
      </c>
      <c r="AD80" s="732">
        <v>140.15199999999999</v>
      </c>
    </row>
    <row r="81" spans="1:30" ht="14.25" customHeight="1">
      <c r="A81" s="729">
        <v>42662</v>
      </c>
      <c r="B81" s="732">
        <v>3.9266999999999999</v>
      </c>
      <c r="D81" s="729">
        <v>42662</v>
      </c>
      <c r="E81" s="732">
        <v>4.3089000000000004</v>
      </c>
      <c r="G81" s="729">
        <v>42662</v>
      </c>
      <c r="H81" s="732">
        <v>3.96956</v>
      </c>
      <c r="J81" s="729">
        <v>42662</v>
      </c>
      <c r="K81" s="732">
        <v>1.09738</v>
      </c>
      <c r="N81" s="729">
        <v>42655</v>
      </c>
      <c r="O81" s="732">
        <v>70.501000000000005</v>
      </c>
      <c r="Q81" s="729">
        <v>42272</v>
      </c>
      <c r="R81" s="732">
        <v>166.00399999999999</v>
      </c>
      <c r="T81" s="729">
        <v>42272</v>
      </c>
      <c r="U81" s="732">
        <v>46.006999999999998</v>
      </c>
      <c r="W81" s="729"/>
      <c r="Z81" s="729">
        <v>42655</v>
      </c>
      <c r="AA81" s="732">
        <v>71.772000000000006</v>
      </c>
      <c r="AC81" s="729">
        <v>42655</v>
      </c>
      <c r="AD81" s="732">
        <v>139.78299999999999</v>
      </c>
    </row>
    <row r="82" spans="1:30" ht="14.25" customHeight="1">
      <c r="A82" s="729">
        <v>42661</v>
      </c>
      <c r="B82" s="732">
        <v>3.9291</v>
      </c>
      <c r="D82" s="729">
        <v>42661</v>
      </c>
      <c r="E82" s="732">
        <v>4.3144499999999999</v>
      </c>
      <c r="G82" s="729">
        <v>42661</v>
      </c>
      <c r="H82" s="732">
        <v>3.96855</v>
      </c>
      <c r="J82" s="729">
        <v>42661</v>
      </c>
      <c r="K82" s="732">
        <v>1.0980700000000001</v>
      </c>
      <c r="N82" s="729">
        <v>42654</v>
      </c>
      <c r="O82" s="732">
        <v>70.501000000000005</v>
      </c>
      <c r="Q82" s="729">
        <v>42271</v>
      </c>
      <c r="R82" s="732">
        <v>170.506</v>
      </c>
      <c r="T82" s="729">
        <v>42271</v>
      </c>
      <c r="U82" s="732">
        <v>46.006999999999998</v>
      </c>
      <c r="W82" s="729"/>
      <c r="Z82" s="729">
        <v>42654</v>
      </c>
      <c r="AA82" s="732">
        <v>71.105000000000004</v>
      </c>
      <c r="AC82" s="729">
        <v>42654</v>
      </c>
      <c r="AD82" s="732">
        <v>141.535</v>
      </c>
    </row>
    <row r="83" spans="1:30" ht="14.25" customHeight="1">
      <c r="A83" s="729">
        <v>42660</v>
      </c>
      <c r="B83" s="732">
        <v>3.9289300000000003</v>
      </c>
      <c r="D83" s="729">
        <v>42660</v>
      </c>
      <c r="E83" s="732">
        <v>4.3213200000000001</v>
      </c>
      <c r="G83" s="729">
        <v>42660</v>
      </c>
      <c r="H83" s="732">
        <v>3.9665400000000002</v>
      </c>
      <c r="J83" s="729">
        <v>42660</v>
      </c>
      <c r="K83" s="732">
        <v>1.0999699999999999</v>
      </c>
      <c r="N83" s="729">
        <v>42650</v>
      </c>
      <c r="O83" s="732">
        <v>70.501000000000005</v>
      </c>
      <c r="Q83" s="729">
        <v>42270</v>
      </c>
      <c r="R83" s="732">
        <v>167.511</v>
      </c>
      <c r="T83" s="729">
        <v>42270</v>
      </c>
      <c r="U83" s="732">
        <v>46.006999999999998</v>
      </c>
      <c r="W83" s="729"/>
      <c r="Z83" s="729">
        <v>42650</v>
      </c>
      <c r="AA83" s="732">
        <v>77.436999999999998</v>
      </c>
      <c r="AC83" s="729">
        <v>42650</v>
      </c>
      <c r="AD83" s="732">
        <v>147.51300000000001</v>
      </c>
    </row>
    <row r="84" spans="1:30" ht="14.25" customHeight="1">
      <c r="A84" s="729">
        <v>42657</v>
      </c>
      <c r="B84" s="732">
        <v>3.9302000000000001</v>
      </c>
      <c r="D84" s="729">
        <v>42657</v>
      </c>
      <c r="E84" s="732">
        <v>4.3119800000000001</v>
      </c>
      <c r="G84" s="729">
        <v>42657</v>
      </c>
      <c r="H84" s="732">
        <v>3.9662899999999999</v>
      </c>
      <c r="J84" s="729">
        <v>42657</v>
      </c>
      <c r="K84" s="732">
        <v>1.0972299999999999</v>
      </c>
      <c r="N84" s="729">
        <v>42649</v>
      </c>
      <c r="O84" s="732">
        <v>70.501000000000005</v>
      </c>
      <c r="Q84" s="729">
        <v>42269</v>
      </c>
      <c r="R84" s="732">
        <v>169.00899999999999</v>
      </c>
      <c r="T84" s="729">
        <v>42269</v>
      </c>
      <c r="U84" s="732">
        <v>46.305</v>
      </c>
      <c r="W84" s="729"/>
      <c r="Z84" s="729">
        <v>42649</v>
      </c>
      <c r="AA84" s="732">
        <v>79.718999999999994</v>
      </c>
      <c r="AC84" s="729">
        <v>42649</v>
      </c>
      <c r="AD84" s="732">
        <v>146.60400000000001</v>
      </c>
    </row>
    <row r="85" spans="1:30" ht="14.25" customHeight="1">
      <c r="A85" s="729">
        <v>42656</v>
      </c>
      <c r="B85" s="732">
        <v>3.8843999999999999</v>
      </c>
      <c r="D85" s="729">
        <v>42656</v>
      </c>
      <c r="E85" s="732">
        <v>4.2942999999999998</v>
      </c>
      <c r="G85" s="729">
        <v>42656</v>
      </c>
      <c r="H85" s="732">
        <v>3.9393700000000003</v>
      </c>
      <c r="J85" s="729">
        <v>42656</v>
      </c>
      <c r="K85" s="732">
        <v>1.10558</v>
      </c>
      <c r="N85" s="729">
        <v>42648</v>
      </c>
      <c r="O85" s="732">
        <v>70.501000000000005</v>
      </c>
      <c r="Q85" s="729">
        <v>42268</v>
      </c>
      <c r="R85" s="732">
        <v>165.84700000000001</v>
      </c>
      <c r="T85" s="729">
        <v>42268</v>
      </c>
      <c r="U85" s="732">
        <v>47.371000000000002</v>
      </c>
      <c r="W85" s="729"/>
      <c r="Z85" s="729">
        <v>42648</v>
      </c>
      <c r="AA85" s="732">
        <v>80.088999999999999</v>
      </c>
      <c r="AC85" s="729">
        <v>42648</v>
      </c>
      <c r="AD85" s="732">
        <v>148.595</v>
      </c>
    </row>
    <row r="86" spans="1:30" ht="14.25" customHeight="1">
      <c r="A86" s="729">
        <v>42655</v>
      </c>
      <c r="B86" s="732">
        <v>3.9033899999999999</v>
      </c>
      <c r="D86" s="729">
        <v>42655</v>
      </c>
      <c r="E86" s="732">
        <v>4.2959500000000004</v>
      </c>
      <c r="G86" s="729">
        <v>42655</v>
      </c>
      <c r="H86" s="732">
        <v>3.9393199999999999</v>
      </c>
      <c r="J86" s="729">
        <v>42655</v>
      </c>
      <c r="K86" s="732">
        <v>1.10066</v>
      </c>
      <c r="N86" s="729">
        <v>42647</v>
      </c>
      <c r="O86" s="732">
        <v>70.501000000000005</v>
      </c>
      <c r="Q86" s="729">
        <v>42265</v>
      </c>
      <c r="R86" s="732">
        <v>164.33099999999999</v>
      </c>
      <c r="T86" s="729">
        <v>42265</v>
      </c>
      <c r="U86" s="732">
        <v>47.371000000000002</v>
      </c>
      <c r="W86" s="729"/>
      <c r="Z86" s="729">
        <v>42647</v>
      </c>
      <c r="AA86" s="732">
        <v>81.182000000000002</v>
      </c>
      <c r="AC86" s="729">
        <v>42647</v>
      </c>
      <c r="AD86" s="732">
        <v>148.25299999999999</v>
      </c>
    </row>
    <row r="87" spans="1:30" ht="14.25" customHeight="1">
      <c r="A87" s="729">
        <v>42654</v>
      </c>
      <c r="B87" s="732">
        <v>3.8755999999999999</v>
      </c>
      <c r="D87" s="729">
        <v>42654</v>
      </c>
      <c r="E87" s="732">
        <v>4.2839499999999999</v>
      </c>
      <c r="G87" s="729">
        <v>42654</v>
      </c>
      <c r="H87" s="732">
        <v>3.91913</v>
      </c>
      <c r="J87" s="729">
        <v>42654</v>
      </c>
      <c r="K87" s="732">
        <v>1.1053900000000001</v>
      </c>
      <c r="N87" s="729">
        <v>42646</v>
      </c>
      <c r="O87" s="732">
        <v>70.501000000000005</v>
      </c>
      <c r="Q87" s="729">
        <v>42264</v>
      </c>
      <c r="R87" s="732">
        <v>164.934</v>
      </c>
      <c r="T87" s="729">
        <v>42264</v>
      </c>
      <c r="U87" s="732">
        <v>47.371000000000002</v>
      </c>
      <c r="W87" s="729"/>
      <c r="Z87" s="729">
        <v>42646</v>
      </c>
      <c r="AA87" s="732">
        <v>82.95</v>
      </c>
      <c r="AC87" s="729">
        <v>42646</v>
      </c>
      <c r="AD87" s="732">
        <v>151.14599999999999</v>
      </c>
    </row>
    <row r="88" spans="1:30" ht="14.25" customHeight="1">
      <c r="A88" s="729">
        <v>42653</v>
      </c>
      <c r="B88" s="732">
        <v>3.8288500000000001</v>
      </c>
      <c r="D88" s="729">
        <v>42653</v>
      </c>
      <c r="E88" s="732">
        <v>4.2653999999999996</v>
      </c>
      <c r="G88" s="729">
        <v>42653</v>
      </c>
      <c r="H88" s="732">
        <v>3.8972099999999998</v>
      </c>
      <c r="J88" s="729">
        <v>42653</v>
      </c>
      <c r="K88" s="732">
        <v>1.1138600000000001</v>
      </c>
      <c r="N88" s="729">
        <v>42643</v>
      </c>
      <c r="O88" s="732">
        <v>70.501000000000005</v>
      </c>
      <c r="Q88" s="729">
        <v>42263</v>
      </c>
      <c r="R88" s="732">
        <v>165.08799999999999</v>
      </c>
      <c r="T88" s="729">
        <v>42263</v>
      </c>
      <c r="U88" s="732">
        <v>47.371000000000002</v>
      </c>
      <c r="W88" s="729"/>
      <c r="Z88" s="729">
        <v>42643</v>
      </c>
      <c r="AA88" s="732">
        <v>81.611000000000004</v>
      </c>
      <c r="AC88" s="729">
        <v>42643</v>
      </c>
      <c r="AD88" s="732">
        <v>146.65</v>
      </c>
    </row>
    <row r="89" spans="1:30" ht="14.25" customHeight="1">
      <c r="A89" s="729">
        <v>42650</v>
      </c>
      <c r="B89" s="732">
        <v>3.82117</v>
      </c>
      <c r="D89" s="729">
        <v>42650</v>
      </c>
      <c r="E89" s="732">
        <v>4.2789999999999999</v>
      </c>
      <c r="G89" s="729">
        <v>42650</v>
      </c>
      <c r="H89" s="732">
        <v>3.9098100000000002</v>
      </c>
      <c r="J89" s="729">
        <v>42650</v>
      </c>
      <c r="K89" s="732">
        <v>1.12012</v>
      </c>
      <c r="N89" s="729">
        <v>42642</v>
      </c>
      <c r="O89" s="732">
        <v>70.501000000000005</v>
      </c>
      <c r="Q89" s="729">
        <v>42262</v>
      </c>
      <c r="R89" s="732">
        <v>166.148</v>
      </c>
      <c r="T89" s="729">
        <v>42262</v>
      </c>
      <c r="U89" s="732">
        <v>47.371000000000002</v>
      </c>
      <c r="W89" s="729"/>
      <c r="Z89" s="729">
        <v>42642</v>
      </c>
      <c r="AA89" s="732">
        <v>80.424000000000007</v>
      </c>
      <c r="AC89" s="729">
        <v>42642</v>
      </c>
      <c r="AD89" s="732">
        <v>144.48099999999999</v>
      </c>
    </row>
    <row r="90" spans="1:30" ht="14.25" customHeight="1">
      <c r="A90" s="729">
        <v>42649</v>
      </c>
      <c r="B90" s="732">
        <v>3.8372799999999998</v>
      </c>
      <c r="D90" s="729">
        <v>42649</v>
      </c>
      <c r="E90" s="732">
        <v>4.2786299999999997</v>
      </c>
      <c r="G90" s="729">
        <v>42649</v>
      </c>
      <c r="H90" s="732">
        <v>3.9123000000000001</v>
      </c>
      <c r="J90" s="729">
        <v>42649</v>
      </c>
      <c r="K90" s="732">
        <v>1.11511</v>
      </c>
      <c r="N90" s="729">
        <v>42641</v>
      </c>
      <c r="O90" s="732">
        <v>70.501000000000005</v>
      </c>
      <c r="Q90" s="729">
        <v>42261</v>
      </c>
      <c r="R90" s="732">
        <v>167.64400000000001</v>
      </c>
      <c r="T90" s="729">
        <v>42261</v>
      </c>
      <c r="U90" s="732">
        <v>47.371000000000002</v>
      </c>
      <c r="W90" s="729"/>
      <c r="Z90" s="729">
        <v>42641</v>
      </c>
      <c r="AA90" s="732">
        <v>80.341999999999999</v>
      </c>
      <c r="AC90" s="729">
        <v>42641</v>
      </c>
      <c r="AD90" s="732">
        <v>143.934</v>
      </c>
    </row>
    <row r="91" spans="1:30" ht="14.25" customHeight="1">
      <c r="A91" s="729">
        <v>42648</v>
      </c>
      <c r="B91" s="732">
        <v>3.8388999999999998</v>
      </c>
      <c r="D91" s="729">
        <v>42648</v>
      </c>
      <c r="E91" s="732">
        <v>4.3013300000000001</v>
      </c>
      <c r="G91" s="729">
        <v>42648</v>
      </c>
      <c r="H91" s="732">
        <v>3.9402599999999999</v>
      </c>
      <c r="J91" s="729">
        <v>42648</v>
      </c>
      <c r="K91" s="732">
        <v>1.1205099999999999</v>
      </c>
      <c r="N91" s="729">
        <v>42640</v>
      </c>
      <c r="O91" s="732">
        <v>70.501000000000005</v>
      </c>
      <c r="Q91" s="729">
        <v>42258</v>
      </c>
      <c r="R91" s="732">
        <v>168.00700000000001</v>
      </c>
      <c r="T91" s="729">
        <v>42258</v>
      </c>
      <c r="U91" s="732">
        <v>47.371000000000002</v>
      </c>
      <c r="W91" s="729"/>
      <c r="Z91" s="729">
        <v>42640</v>
      </c>
      <c r="AA91" s="732">
        <v>80.631</v>
      </c>
      <c r="AC91" s="729">
        <v>42640</v>
      </c>
      <c r="AD91" s="732">
        <v>143.80099999999999</v>
      </c>
    </row>
    <row r="92" spans="1:30" ht="14.25" customHeight="1">
      <c r="A92" s="729">
        <v>42647</v>
      </c>
      <c r="B92" s="732">
        <v>3.8443499999999999</v>
      </c>
      <c r="D92" s="729">
        <v>42647</v>
      </c>
      <c r="E92" s="732">
        <v>4.3074000000000003</v>
      </c>
      <c r="G92" s="729">
        <v>42647</v>
      </c>
      <c r="H92" s="732">
        <v>3.9266899999999998</v>
      </c>
      <c r="J92" s="729">
        <v>42647</v>
      </c>
      <c r="K92" s="732">
        <v>1.1204099999999999</v>
      </c>
      <c r="N92" s="729">
        <v>42639</v>
      </c>
      <c r="O92" s="732">
        <v>70.501000000000005</v>
      </c>
      <c r="Q92" s="729">
        <v>42257</v>
      </c>
      <c r="R92" s="732">
        <v>168.71299999999999</v>
      </c>
      <c r="T92" s="729">
        <v>42257</v>
      </c>
      <c r="U92" s="732">
        <v>47.371000000000002</v>
      </c>
      <c r="W92" s="729"/>
      <c r="Z92" s="729">
        <v>42639</v>
      </c>
      <c r="AA92" s="732">
        <v>77.438000000000002</v>
      </c>
      <c r="AC92" s="729">
        <v>42639</v>
      </c>
      <c r="AD92" s="732">
        <v>139.14599999999999</v>
      </c>
    </row>
    <row r="93" spans="1:30" ht="14.25" customHeight="1">
      <c r="A93" s="729">
        <v>42646</v>
      </c>
      <c r="B93" s="732">
        <v>3.8318099999999999</v>
      </c>
      <c r="D93" s="729">
        <v>42646</v>
      </c>
      <c r="E93" s="732">
        <v>4.29575</v>
      </c>
      <c r="G93" s="729">
        <v>42646</v>
      </c>
      <c r="H93" s="732">
        <v>3.9358599999999999</v>
      </c>
      <c r="J93" s="729">
        <v>42646</v>
      </c>
      <c r="K93" s="732">
        <v>1.12114</v>
      </c>
      <c r="N93" s="729">
        <v>42636</v>
      </c>
      <c r="O93" s="732">
        <v>70.527000000000001</v>
      </c>
      <c r="Q93" s="729">
        <v>42256</v>
      </c>
      <c r="R93" s="732">
        <v>166.714</v>
      </c>
      <c r="T93" s="729">
        <v>42256</v>
      </c>
      <c r="U93" s="732">
        <v>47.371000000000002</v>
      </c>
      <c r="W93" s="729"/>
      <c r="Z93" s="729">
        <v>42636</v>
      </c>
      <c r="AA93" s="732">
        <v>75.754000000000005</v>
      </c>
      <c r="AC93" s="729">
        <v>42636</v>
      </c>
      <c r="AD93" s="732">
        <v>133.70099999999999</v>
      </c>
    </row>
    <row r="94" spans="1:30" ht="14.25" customHeight="1">
      <c r="A94" s="729">
        <v>42643</v>
      </c>
      <c r="B94" s="732">
        <v>3.8229500000000001</v>
      </c>
      <c r="D94" s="729">
        <v>42643</v>
      </c>
      <c r="E94" s="732">
        <v>4.2956199999999995</v>
      </c>
      <c r="G94" s="729">
        <v>42643</v>
      </c>
      <c r="H94" s="732">
        <v>3.93567</v>
      </c>
      <c r="J94" s="729">
        <v>42643</v>
      </c>
      <c r="K94" s="732">
        <v>1.12348</v>
      </c>
      <c r="N94" s="729">
        <v>42635</v>
      </c>
      <c r="O94" s="732">
        <v>71.488</v>
      </c>
      <c r="Q94" s="729">
        <v>42255</v>
      </c>
      <c r="R94" s="732">
        <v>168.67699999999999</v>
      </c>
      <c r="T94" s="729">
        <v>42255</v>
      </c>
      <c r="U94" s="732">
        <v>47.371000000000002</v>
      </c>
      <c r="W94" s="729"/>
      <c r="Z94" s="729">
        <v>42635</v>
      </c>
      <c r="AA94" s="732">
        <v>77.239999999999995</v>
      </c>
      <c r="AC94" s="729">
        <v>42635</v>
      </c>
      <c r="AD94" s="732">
        <v>137.58500000000001</v>
      </c>
    </row>
    <row r="95" spans="1:30" ht="14.25" customHeight="1">
      <c r="A95" s="729">
        <v>42642</v>
      </c>
      <c r="B95" s="732">
        <v>3.8341799999999999</v>
      </c>
      <c r="D95" s="729">
        <v>42642</v>
      </c>
      <c r="E95" s="732">
        <v>4.3031199999999998</v>
      </c>
      <c r="G95" s="729">
        <v>42642</v>
      </c>
      <c r="H95" s="732">
        <v>3.9695100000000001</v>
      </c>
      <c r="J95" s="729">
        <v>42642</v>
      </c>
      <c r="K95" s="732">
        <v>1.1222399999999999</v>
      </c>
      <c r="N95" s="729">
        <v>42634</v>
      </c>
      <c r="O95" s="732">
        <v>71.822000000000003</v>
      </c>
      <c r="Q95" s="729">
        <v>42251</v>
      </c>
      <c r="R95" s="732">
        <v>168.268</v>
      </c>
      <c r="T95" s="729">
        <v>42251</v>
      </c>
      <c r="U95" s="732">
        <v>47.371000000000002</v>
      </c>
      <c r="W95" s="729"/>
      <c r="Z95" s="729">
        <v>42634</v>
      </c>
      <c r="AA95" s="732">
        <v>76.899000000000001</v>
      </c>
      <c r="AC95" s="729">
        <v>42634</v>
      </c>
      <c r="AD95" s="732">
        <v>136.81100000000001</v>
      </c>
    </row>
    <row r="96" spans="1:30" ht="14.25" customHeight="1">
      <c r="A96" s="729">
        <v>42641</v>
      </c>
      <c r="B96" s="732">
        <v>3.8297300000000001</v>
      </c>
      <c r="D96" s="729">
        <v>42641</v>
      </c>
      <c r="E96" s="732">
        <v>4.2961999999999998</v>
      </c>
      <c r="G96" s="729">
        <v>42641</v>
      </c>
      <c r="H96" s="732">
        <v>3.94407</v>
      </c>
      <c r="J96" s="729">
        <v>42641</v>
      </c>
      <c r="K96" s="732">
        <v>1.1217299999999999</v>
      </c>
      <c r="N96" s="729">
        <v>42633</v>
      </c>
      <c r="O96" s="732">
        <v>74.736999999999995</v>
      </c>
      <c r="Q96" s="729">
        <v>42250</v>
      </c>
      <c r="R96" s="732">
        <v>164.99100000000001</v>
      </c>
      <c r="T96" s="729">
        <v>42250</v>
      </c>
      <c r="U96" s="732">
        <v>47.371000000000002</v>
      </c>
      <c r="W96" s="729"/>
      <c r="Z96" s="729">
        <v>42633</v>
      </c>
      <c r="AA96" s="732">
        <v>77.984999999999999</v>
      </c>
      <c r="AC96" s="729">
        <v>42633</v>
      </c>
      <c r="AD96" s="732">
        <v>136.39099999999999</v>
      </c>
    </row>
    <row r="97" spans="1:30" ht="14.25" customHeight="1">
      <c r="A97" s="729">
        <v>42640</v>
      </c>
      <c r="B97" s="732">
        <v>3.8195399999999999</v>
      </c>
      <c r="D97" s="729">
        <v>42640</v>
      </c>
      <c r="E97" s="732">
        <v>4.2827500000000001</v>
      </c>
      <c r="G97" s="729">
        <v>42640</v>
      </c>
      <c r="H97" s="732">
        <v>3.9324500000000002</v>
      </c>
      <c r="J97" s="729">
        <v>42640</v>
      </c>
      <c r="K97" s="732">
        <v>1.1214900000000001</v>
      </c>
      <c r="N97" s="729">
        <v>42632</v>
      </c>
      <c r="O97" s="732">
        <v>74.736999999999995</v>
      </c>
      <c r="Q97" s="729">
        <v>42249</v>
      </c>
      <c r="R97" s="732">
        <v>168.98599999999999</v>
      </c>
      <c r="T97" s="729">
        <v>42249</v>
      </c>
      <c r="U97" s="732">
        <v>47.371000000000002</v>
      </c>
      <c r="W97" s="729"/>
      <c r="Z97" s="729">
        <v>42632</v>
      </c>
      <c r="AA97" s="732">
        <v>76.116</v>
      </c>
      <c r="AC97" s="729">
        <v>42632</v>
      </c>
      <c r="AD97" s="732">
        <v>134.51</v>
      </c>
    </row>
    <row r="98" spans="1:30" ht="14.25" customHeight="1">
      <c r="A98" s="729">
        <v>42639</v>
      </c>
      <c r="B98" s="732">
        <v>3.8210199999999999</v>
      </c>
      <c r="D98" s="729">
        <v>42639</v>
      </c>
      <c r="E98" s="732">
        <v>4.3001899999999997</v>
      </c>
      <c r="G98" s="729">
        <v>42639</v>
      </c>
      <c r="H98" s="732">
        <v>3.9419900000000001</v>
      </c>
      <c r="J98" s="729">
        <v>42639</v>
      </c>
      <c r="K98" s="732">
        <v>1.1254</v>
      </c>
      <c r="N98" s="729">
        <v>42629</v>
      </c>
      <c r="O98" s="732">
        <v>74.736999999999995</v>
      </c>
      <c r="Q98" s="729">
        <v>42248</v>
      </c>
      <c r="R98" s="732">
        <v>167.89599999999999</v>
      </c>
      <c r="T98" s="729">
        <v>42248</v>
      </c>
      <c r="U98" s="732">
        <v>47.371000000000002</v>
      </c>
      <c r="W98" s="729"/>
      <c r="Z98" s="729">
        <v>42629</v>
      </c>
      <c r="AA98" s="732">
        <v>76.459999999999994</v>
      </c>
      <c r="AC98" s="729">
        <v>42629</v>
      </c>
      <c r="AD98" s="732">
        <v>135.59100000000001</v>
      </c>
    </row>
    <row r="99" spans="1:30" ht="14.25" customHeight="1">
      <c r="A99" s="729">
        <v>42636</v>
      </c>
      <c r="B99" s="732">
        <v>3.8317100000000002</v>
      </c>
      <c r="D99" s="729">
        <v>42636</v>
      </c>
      <c r="E99" s="732">
        <v>4.30023</v>
      </c>
      <c r="G99" s="729">
        <v>42636</v>
      </c>
      <c r="H99" s="732">
        <v>3.9497</v>
      </c>
      <c r="J99" s="729">
        <v>42636</v>
      </c>
      <c r="K99" s="732">
        <v>1.12262</v>
      </c>
      <c r="N99" s="729">
        <v>42628</v>
      </c>
      <c r="O99" s="732">
        <v>74.736999999999995</v>
      </c>
      <c r="Q99" s="729">
        <v>42247</v>
      </c>
      <c r="R99" s="732">
        <v>161.97200000000001</v>
      </c>
      <c r="T99" s="729">
        <v>42247</v>
      </c>
      <c r="U99" s="732">
        <v>47.371000000000002</v>
      </c>
      <c r="W99" s="729"/>
      <c r="Z99" s="729">
        <v>42628</v>
      </c>
      <c r="AA99" s="732">
        <v>73.977000000000004</v>
      </c>
      <c r="AC99" s="729">
        <v>42628</v>
      </c>
      <c r="AD99" s="732">
        <v>129.90299999999999</v>
      </c>
    </row>
    <row r="100" spans="1:30" ht="14.25" customHeight="1">
      <c r="A100" s="729">
        <v>42635</v>
      </c>
      <c r="B100" s="732">
        <v>3.81772</v>
      </c>
      <c r="D100" s="729">
        <v>42635</v>
      </c>
      <c r="E100" s="732">
        <v>4.2792300000000001</v>
      </c>
      <c r="G100" s="729">
        <v>42635</v>
      </c>
      <c r="H100" s="732">
        <v>3.9405799999999997</v>
      </c>
      <c r="J100" s="729">
        <v>42635</v>
      </c>
      <c r="K100" s="732">
        <v>1.1208100000000001</v>
      </c>
      <c r="N100" s="729">
        <v>42627</v>
      </c>
      <c r="O100" s="732">
        <v>74.736999999999995</v>
      </c>
      <c r="Q100" s="729">
        <v>42244</v>
      </c>
      <c r="R100" s="732">
        <v>163.57900000000001</v>
      </c>
      <c r="T100" s="729">
        <v>42244</v>
      </c>
      <c r="U100" s="732">
        <v>47.371000000000002</v>
      </c>
      <c r="W100" s="729"/>
      <c r="Z100" s="729">
        <v>42627</v>
      </c>
      <c r="AA100" s="732">
        <v>73.834000000000003</v>
      </c>
      <c r="AC100" s="729">
        <v>42627</v>
      </c>
      <c r="AD100" s="732">
        <v>129.91300000000001</v>
      </c>
    </row>
    <row r="101" spans="1:30" ht="14.25" customHeight="1">
      <c r="A101" s="729">
        <v>42634</v>
      </c>
      <c r="B101" s="732">
        <v>3.83446</v>
      </c>
      <c r="D101" s="729">
        <v>42634</v>
      </c>
      <c r="E101" s="732">
        <v>4.2901100000000003</v>
      </c>
      <c r="G101" s="729">
        <v>42634</v>
      </c>
      <c r="H101" s="732">
        <v>3.9371499999999999</v>
      </c>
      <c r="J101" s="729">
        <v>42634</v>
      </c>
      <c r="K101" s="732">
        <v>1.1189199999999999</v>
      </c>
      <c r="N101" s="729">
        <v>42626</v>
      </c>
      <c r="O101" s="732">
        <v>74.736999999999995</v>
      </c>
      <c r="Q101" s="729">
        <v>42243</v>
      </c>
      <c r="R101" s="732">
        <v>162.92599999999999</v>
      </c>
      <c r="T101" s="729">
        <v>42243</v>
      </c>
      <c r="U101" s="732">
        <v>47.371000000000002</v>
      </c>
      <c r="W101" s="729"/>
      <c r="Z101" s="729">
        <v>42626</v>
      </c>
      <c r="AA101" s="732">
        <v>76.021000000000001</v>
      </c>
      <c r="AC101" s="729">
        <v>42626</v>
      </c>
      <c r="AD101" s="732">
        <v>133.13800000000001</v>
      </c>
    </row>
    <row r="102" spans="1:30" ht="14.25" customHeight="1">
      <c r="A102" s="729">
        <v>42633</v>
      </c>
      <c r="B102" s="732">
        <v>3.8572800000000003</v>
      </c>
      <c r="D102" s="729">
        <v>42633</v>
      </c>
      <c r="E102" s="732">
        <v>4.3015999999999996</v>
      </c>
      <c r="G102" s="729">
        <v>42633</v>
      </c>
      <c r="H102" s="732">
        <v>3.9391799999999999</v>
      </c>
      <c r="J102" s="729">
        <v>42633</v>
      </c>
      <c r="K102" s="732">
        <v>1.11507</v>
      </c>
      <c r="N102" s="729">
        <v>42625</v>
      </c>
      <c r="O102" s="732">
        <v>74.736999999999995</v>
      </c>
      <c r="Q102" s="729">
        <v>42242</v>
      </c>
      <c r="R102" s="732">
        <v>165.58799999999999</v>
      </c>
      <c r="T102" s="729">
        <v>42242</v>
      </c>
      <c r="U102" s="732">
        <v>47.371000000000002</v>
      </c>
      <c r="W102" s="729"/>
      <c r="Z102" s="729">
        <v>42625</v>
      </c>
      <c r="AA102" s="732">
        <v>76.876000000000005</v>
      </c>
      <c r="AC102" s="729">
        <v>42625</v>
      </c>
      <c r="AD102" s="732">
        <v>133.98699999999999</v>
      </c>
    </row>
    <row r="103" spans="1:30" ht="14.25" customHeight="1">
      <c r="A103" s="729">
        <v>42632</v>
      </c>
      <c r="B103" s="732">
        <v>3.8487</v>
      </c>
      <c r="D103" s="729">
        <v>42632</v>
      </c>
      <c r="E103" s="732">
        <v>4.3009000000000004</v>
      </c>
      <c r="G103" s="729">
        <v>42632</v>
      </c>
      <c r="H103" s="732">
        <v>3.9265499999999998</v>
      </c>
      <c r="J103" s="729">
        <v>42632</v>
      </c>
      <c r="K103" s="732">
        <v>1.1174900000000001</v>
      </c>
      <c r="N103" s="729">
        <v>42622</v>
      </c>
      <c r="O103" s="732">
        <v>74.736999999999995</v>
      </c>
      <c r="Q103" s="729">
        <v>42241</v>
      </c>
      <c r="R103" s="732">
        <v>166.59100000000001</v>
      </c>
      <c r="T103" s="729">
        <v>42241</v>
      </c>
      <c r="U103" s="732">
        <v>47.371000000000002</v>
      </c>
      <c r="W103" s="729"/>
      <c r="Z103" s="729">
        <v>42622</v>
      </c>
      <c r="AA103" s="732">
        <v>74.897999999999996</v>
      </c>
      <c r="AC103" s="729">
        <v>42622</v>
      </c>
      <c r="AD103" s="732">
        <v>132.65899999999999</v>
      </c>
    </row>
    <row r="104" spans="1:30" ht="14.25" customHeight="1">
      <c r="A104" s="729">
        <v>42629</v>
      </c>
      <c r="B104" s="732">
        <v>3.8626499999999999</v>
      </c>
      <c r="D104" s="729">
        <v>42629</v>
      </c>
      <c r="E104" s="732">
        <v>4.3104399999999998</v>
      </c>
      <c r="G104" s="729">
        <v>42629</v>
      </c>
      <c r="H104" s="732">
        <v>3.9404400000000002</v>
      </c>
      <c r="J104" s="729">
        <v>42629</v>
      </c>
      <c r="K104" s="732">
        <v>1.11551</v>
      </c>
      <c r="N104" s="729">
        <v>42621</v>
      </c>
      <c r="O104" s="732">
        <v>74.736999999999995</v>
      </c>
      <c r="Q104" s="729">
        <v>42240</v>
      </c>
      <c r="R104" s="732">
        <v>168.577</v>
      </c>
      <c r="T104" s="729">
        <v>42240</v>
      </c>
      <c r="U104" s="732">
        <v>47.371000000000002</v>
      </c>
      <c r="W104" s="729"/>
      <c r="Z104" s="729">
        <v>42621</v>
      </c>
      <c r="AA104" s="732">
        <v>74.819999999999993</v>
      </c>
      <c r="AC104" s="729">
        <v>42621</v>
      </c>
      <c r="AD104" s="732">
        <v>132.73099999999999</v>
      </c>
    </row>
    <row r="105" spans="1:30" ht="14.25" customHeight="1">
      <c r="A105" s="729">
        <v>42628</v>
      </c>
      <c r="B105" s="732">
        <v>3.8473899999999999</v>
      </c>
      <c r="D105" s="729">
        <v>42628</v>
      </c>
      <c r="E105" s="732">
        <v>4.3251299999999997</v>
      </c>
      <c r="G105" s="729">
        <v>42628</v>
      </c>
      <c r="H105" s="732">
        <v>3.9595799999999999</v>
      </c>
      <c r="J105" s="729">
        <v>42628</v>
      </c>
      <c r="K105" s="732">
        <v>1.1243799999999999</v>
      </c>
      <c r="N105" s="729">
        <v>42620</v>
      </c>
      <c r="O105" s="732">
        <v>74.736999999999995</v>
      </c>
      <c r="Q105" s="729">
        <v>42237</v>
      </c>
      <c r="R105" s="732">
        <v>157.77000000000001</v>
      </c>
      <c r="T105" s="729">
        <v>42237</v>
      </c>
      <c r="U105" s="732">
        <v>47.371000000000002</v>
      </c>
      <c r="W105" s="729"/>
      <c r="Z105" s="729">
        <v>42620</v>
      </c>
      <c r="AA105" s="732">
        <v>74.096000000000004</v>
      </c>
      <c r="AC105" s="729">
        <v>42620</v>
      </c>
      <c r="AD105" s="732">
        <v>130.834</v>
      </c>
    </row>
    <row r="106" spans="1:30" ht="14.25" customHeight="1">
      <c r="A106" s="729">
        <v>42627</v>
      </c>
      <c r="B106" s="732">
        <v>3.8551500000000001</v>
      </c>
      <c r="D106" s="729">
        <v>42627</v>
      </c>
      <c r="E106" s="732">
        <v>4.3363100000000001</v>
      </c>
      <c r="G106" s="729">
        <v>42627</v>
      </c>
      <c r="H106" s="732">
        <v>3.9606300000000001</v>
      </c>
      <c r="J106" s="729">
        <v>42627</v>
      </c>
      <c r="K106" s="732">
        <v>1.1249899999999999</v>
      </c>
      <c r="N106" s="729">
        <v>42619</v>
      </c>
      <c r="O106" s="732">
        <v>74.736999999999995</v>
      </c>
      <c r="Q106" s="729">
        <v>42236</v>
      </c>
      <c r="R106" s="732">
        <v>155.80799999999999</v>
      </c>
      <c r="T106" s="729">
        <v>42236</v>
      </c>
      <c r="U106" s="732">
        <v>47.371000000000002</v>
      </c>
      <c r="W106" s="729"/>
      <c r="Z106" s="729">
        <v>42619</v>
      </c>
      <c r="AA106" s="732">
        <v>74.673000000000002</v>
      </c>
      <c r="AC106" s="729">
        <v>42619</v>
      </c>
      <c r="AD106" s="732">
        <v>131.303</v>
      </c>
    </row>
    <row r="107" spans="1:30" ht="14.25" customHeight="1">
      <c r="A107" s="729">
        <v>42626</v>
      </c>
      <c r="B107" s="732">
        <v>3.8805499999999999</v>
      </c>
      <c r="D107" s="729">
        <v>42626</v>
      </c>
      <c r="E107" s="732">
        <v>4.3540999999999999</v>
      </c>
      <c r="G107" s="729">
        <v>42626</v>
      </c>
      <c r="H107" s="732">
        <v>3.9737100000000001</v>
      </c>
      <c r="J107" s="729">
        <v>42626</v>
      </c>
      <c r="K107" s="732">
        <v>1.1219999999999999</v>
      </c>
      <c r="N107" s="729">
        <v>42615</v>
      </c>
      <c r="O107" s="732">
        <v>74.736999999999995</v>
      </c>
      <c r="Q107" s="729">
        <v>42235</v>
      </c>
      <c r="R107" s="732">
        <v>152.78200000000001</v>
      </c>
      <c r="T107" s="729">
        <v>42235</v>
      </c>
      <c r="U107" s="732">
        <v>47.371000000000002</v>
      </c>
      <c r="W107" s="729"/>
      <c r="Z107" s="729">
        <v>42615</v>
      </c>
      <c r="AA107" s="732">
        <v>75.825000000000003</v>
      </c>
      <c r="AC107" s="729">
        <v>42615</v>
      </c>
      <c r="AD107" s="732">
        <v>132.81299999999999</v>
      </c>
    </row>
    <row r="108" spans="1:30" ht="14.25" customHeight="1">
      <c r="A108" s="729">
        <v>42625</v>
      </c>
      <c r="B108" s="732">
        <v>3.8712</v>
      </c>
      <c r="D108" s="729">
        <v>42625</v>
      </c>
      <c r="E108" s="732">
        <v>4.3506</v>
      </c>
      <c r="G108" s="729">
        <v>42625</v>
      </c>
      <c r="H108" s="732">
        <v>3.98258</v>
      </c>
      <c r="J108" s="729">
        <v>42625</v>
      </c>
      <c r="K108" s="732">
        <v>1.1235299999999999</v>
      </c>
      <c r="N108" s="729">
        <v>42614</v>
      </c>
      <c r="O108" s="732">
        <v>74.736999999999995</v>
      </c>
      <c r="Q108" s="729">
        <v>42234</v>
      </c>
      <c r="R108" s="732">
        <v>151.749</v>
      </c>
      <c r="T108" s="729">
        <v>42234</v>
      </c>
      <c r="U108" s="732">
        <v>47.371000000000002</v>
      </c>
      <c r="W108" s="729"/>
      <c r="Z108" s="729">
        <v>42614</v>
      </c>
      <c r="AA108" s="732">
        <v>79.468999999999994</v>
      </c>
      <c r="AC108" s="729">
        <v>42614</v>
      </c>
      <c r="AD108" s="732">
        <v>135.447</v>
      </c>
    </row>
    <row r="109" spans="1:30" ht="14.25" customHeight="1">
      <c r="A109" s="729">
        <v>42622</v>
      </c>
      <c r="B109" s="732">
        <v>3.8643999999999998</v>
      </c>
      <c r="D109" s="729">
        <v>42622</v>
      </c>
      <c r="E109" s="732">
        <v>4.34138</v>
      </c>
      <c r="G109" s="729">
        <v>42622</v>
      </c>
      <c r="H109" s="732">
        <v>3.9620299999999999</v>
      </c>
      <c r="J109" s="729">
        <v>42622</v>
      </c>
      <c r="K109" s="732">
        <v>1.12334</v>
      </c>
      <c r="N109" s="729">
        <v>42613</v>
      </c>
      <c r="O109" s="732">
        <v>74.736999999999995</v>
      </c>
      <c r="Q109" s="729">
        <v>42233</v>
      </c>
      <c r="R109" s="732">
        <v>151.75700000000001</v>
      </c>
      <c r="T109" s="729">
        <v>42233</v>
      </c>
      <c r="U109" s="732">
        <v>47.371000000000002</v>
      </c>
      <c r="W109" s="729"/>
      <c r="Z109" s="729">
        <v>42613</v>
      </c>
      <c r="AA109" s="732">
        <v>79.424999999999997</v>
      </c>
      <c r="AC109" s="729">
        <v>42613</v>
      </c>
      <c r="AD109" s="732">
        <v>135.15</v>
      </c>
    </row>
    <row r="110" spans="1:30" ht="14.25" customHeight="1">
      <c r="A110" s="729">
        <v>42621</v>
      </c>
      <c r="B110" s="732">
        <v>3.8424199999999997</v>
      </c>
      <c r="D110" s="729">
        <v>42621</v>
      </c>
      <c r="E110" s="732">
        <v>4.3265000000000002</v>
      </c>
      <c r="G110" s="729">
        <v>42621</v>
      </c>
      <c r="H110" s="732">
        <v>3.9506600000000001</v>
      </c>
      <c r="J110" s="729">
        <v>42621</v>
      </c>
      <c r="K110" s="732">
        <v>1.1260300000000001</v>
      </c>
      <c r="N110" s="729">
        <v>42612</v>
      </c>
      <c r="O110" s="732">
        <v>74.736999999999995</v>
      </c>
      <c r="Q110" s="729">
        <v>42230</v>
      </c>
      <c r="R110" s="732">
        <v>152.03200000000001</v>
      </c>
      <c r="T110" s="729">
        <v>42230</v>
      </c>
      <c r="U110" s="732">
        <v>47.371000000000002</v>
      </c>
      <c r="W110" s="729"/>
      <c r="Z110" s="729">
        <v>42612</v>
      </c>
      <c r="AA110" s="732">
        <v>80.498999999999995</v>
      </c>
      <c r="AC110" s="729">
        <v>42612</v>
      </c>
      <c r="AD110" s="732">
        <v>135.798</v>
      </c>
    </row>
    <row r="111" spans="1:30" ht="14.25" customHeight="1">
      <c r="A111" s="729">
        <v>42620</v>
      </c>
      <c r="B111" s="732">
        <v>3.8432500000000003</v>
      </c>
      <c r="D111" s="729">
        <v>42620</v>
      </c>
      <c r="E111" s="732">
        <v>4.3191800000000002</v>
      </c>
      <c r="G111" s="729">
        <v>42620</v>
      </c>
      <c r="H111" s="732">
        <v>3.9621599999999999</v>
      </c>
      <c r="J111" s="729">
        <v>42620</v>
      </c>
      <c r="K111" s="732">
        <v>1.1239300000000001</v>
      </c>
      <c r="N111" s="729">
        <v>42611</v>
      </c>
      <c r="O111" s="732">
        <v>74.736999999999995</v>
      </c>
      <c r="Q111" s="729">
        <v>42229</v>
      </c>
      <c r="R111" s="732">
        <v>152.00299999999999</v>
      </c>
      <c r="T111" s="729">
        <v>42229</v>
      </c>
      <c r="U111" s="732">
        <v>47.371000000000002</v>
      </c>
      <c r="W111" s="729"/>
      <c r="Z111" s="729">
        <v>42611</v>
      </c>
      <c r="AA111" s="732">
        <v>80.281999999999996</v>
      </c>
      <c r="AC111" s="729">
        <v>42611</v>
      </c>
      <c r="AD111" s="732">
        <v>136.06200000000001</v>
      </c>
    </row>
    <row r="112" spans="1:30" ht="14.25" customHeight="1">
      <c r="A112" s="729">
        <v>42619</v>
      </c>
      <c r="B112" s="732">
        <v>3.8502999999999998</v>
      </c>
      <c r="D112" s="729">
        <v>42619</v>
      </c>
      <c r="E112" s="732">
        <v>4.3342499999999999</v>
      </c>
      <c r="G112" s="729">
        <v>42619</v>
      </c>
      <c r="H112" s="732">
        <v>3.9702000000000002</v>
      </c>
      <c r="J112" s="729">
        <v>42619</v>
      </c>
      <c r="K112" s="732">
        <v>1.1255299999999999</v>
      </c>
      <c r="N112" s="729">
        <v>42608</v>
      </c>
      <c r="O112" s="732">
        <v>74.405000000000001</v>
      </c>
      <c r="Q112" s="729">
        <v>42228</v>
      </c>
      <c r="R112" s="732">
        <v>152.77600000000001</v>
      </c>
      <c r="T112" s="729">
        <v>42228</v>
      </c>
      <c r="U112" s="732">
        <v>47.371000000000002</v>
      </c>
      <c r="W112" s="729"/>
      <c r="Z112" s="729">
        <v>42608</v>
      </c>
      <c r="AA112" s="732">
        <v>80.489000000000004</v>
      </c>
      <c r="AC112" s="729">
        <v>42608</v>
      </c>
      <c r="AD112" s="732">
        <v>136.363</v>
      </c>
    </row>
    <row r="113" spans="1:30" ht="14.25" customHeight="1">
      <c r="A113" s="729">
        <v>42618</v>
      </c>
      <c r="B113" s="732">
        <v>3.8942999999999999</v>
      </c>
      <c r="D113" s="729">
        <v>42618</v>
      </c>
      <c r="E113" s="732">
        <v>4.3414000000000001</v>
      </c>
      <c r="G113" s="729">
        <v>42618</v>
      </c>
      <c r="H113" s="732">
        <v>3.97329</v>
      </c>
      <c r="J113" s="729">
        <v>42618</v>
      </c>
      <c r="K113" s="732">
        <v>1.1147400000000001</v>
      </c>
      <c r="N113" s="729">
        <v>42607</v>
      </c>
      <c r="O113" s="732">
        <v>77.173000000000002</v>
      </c>
      <c r="Q113" s="729">
        <v>42227</v>
      </c>
      <c r="R113" s="732">
        <v>150.827</v>
      </c>
      <c r="T113" s="729">
        <v>42227</v>
      </c>
      <c r="U113" s="732">
        <v>47.371000000000002</v>
      </c>
      <c r="W113" s="729"/>
      <c r="Z113" s="729">
        <v>42607</v>
      </c>
      <c r="AA113" s="732">
        <v>80.894999999999996</v>
      </c>
      <c r="AC113" s="729">
        <v>42607</v>
      </c>
      <c r="AD113" s="732">
        <v>137.03299999999999</v>
      </c>
    </row>
    <row r="114" spans="1:30" ht="14.25" customHeight="1">
      <c r="A114" s="729">
        <v>42615</v>
      </c>
      <c r="B114" s="732">
        <v>3.9145500000000002</v>
      </c>
      <c r="D114" s="729">
        <v>42615</v>
      </c>
      <c r="E114" s="732">
        <v>4.3674499999999998</v>
      </c>
      <c r="G114" s="729">
        <v>42615</v>
      </c>
      <c r="H114" s="732">
        <v>3.9934099999999999</v>
      </c>
      <c r="J114" s="729">
        <v>42615</v>
      </c>
      <c r="K114" s="732">
        <v>1.1155999999999999</v>
      </c>
      <c r="N114" s="729">
        <v>42606</v>
      </c>
      <c r="O114" s="732">
        <v>77.138000000000005</v>
      </c>
      <c r="Q114" s="729">
        <v>42226</v>
      </c>
      <c r="R114" s="732">
        <v>148.352</v>
      </c>
      <c r="T114" s="729">
        <v>42226</v>
      </c>
      <c r="U114" s="732">
        <v>47.371000000000002</v>
      </c>
      <c r="W114" s="729"/>
      <c r="Z114" s="729">
        <v>42606</v>
      </c>
      <c r="AA114" s="732">
        <v>80.959000000000003</v>
      </c>
      <c r="AC114" s="729">
        <v>42606</v>
      </c>
      <c r="AD114" s="732">
        <v>136.15600000000001</v>
      </c>
    </row>
    <row r="115" spans="1:30" ht="14.25" customHeight="1">
      <c r="A115" s="729">
        <v>42614</v>
      </c>
      <c r="B115" s="732">
        <v>3.8935399999999998</v>
      </c>
      <c r="D115" s="729">
        <v>42614</v>
      </c>
      <c r="E115" s="732">
        <v>4.3597200000000003</v>
      </c>
      <c r="G115" s="729">
        <v>42614</v>
      </c>
      <c r="H115" s="732">
        <v>3.9720800000000001</v>
      </c>
      <c r="J115" s="729">
        <v>42614</v>
      </c>
      <c r="K115" s="732">
        <v>1.11968</v>
      </c>
      <c r="N115" s="729">
        <v>42605</v>
      </c>
      <c r="O115" s="732">
        <v>75.281000000000006</v>
      </c>
      <c r="Q115" s="729">
        <v>42223</v>
      </c>
      <c r="R115" s="732">
        <v>150.315</v>
      </c>
      <c r="T115" s="729">
        <v>42223</v>
      </c>
      <c r="U115" s="732">
        <v>47.371000000000002</v>
      </c>
      <c r="W115" s="729"/>
      <c r="Z115" s="729">
        <v>42605</v>
      </c>
      <c r="AA115" s="732">
        <v>80.75</v>
      </c>
      <c r="AC115" s="729">
        <v>42605</v>
      </c>
      <c r="AD115" s="732">
        <v>135.17699999999999</v>
      </c>
    </row>
    <row r="116" spans="1:30" ht="14.25" customHeight="1">
      <c r="A116" s="729">
        <v>42613</v>
      </c>
      <c r="B116" s="732">
        <v>3.9076300000000002</v>
      </c>
      <c r="D116" s="729">
        <v>42613</v>
      </c>
      <c r="E116" s="732">
        <v>4.3599899999999998</v>
      </c>
      <c r="G116" s="729">
        <v>42613</v>
      </c>
      <c r="H116" s="732">
        <v>3.9719199999999999</v>
      </c>
      <c r="J116" s="729">
        <v>42613</v>
      </c>
      <c r="K116" s="732">
        <v>1.11582</v>
      </c>
      <c r="N116" s="729">
        <v>42604</v>
      </c>
      <c r="O116" s="732">
        <v>74.909000000000006</v>
      </c>
      <c r="Q116" s="729">
        <v>42222</v>
      </c>
      <c r="R116" s="732">
        <v>149.36500000000001</v>
      </c>
      <c r="T116" s="729">
        <v>42222</v>
      </c>
      <c r="U116" s="732">
        <v>47.371000000000002</v>
      </c>
      <c r="W116" s="729"/>
      <c r="Z116" s="729">
        <v>42604</v>
      </c>
      <c r="AA116" s="732">
        <v>80.626000000000005</v>
      </c>
      <c r="AC116" s="729">
        <v>42604</v>
      </c>
      <c r="AD116" s="732">
        <v>134.09399999999999</v>
      </c>
    </row>
    <row r="117" spans="1:30" ht="14.25" customHeight="1">
      <c r="A117" s="729">
        <v>42612</v>
      </c>
      <c r="B117" s="732">
        <v>3.91133</v>
      </c>
      <c r="D117" s="729">
        <v>42612</v>
      </c>
      <c r="E117" s="732">
        <v>4.3581300000000001</v>
      </c>
      <c r="G117" s="729">
        <v>42612</v>
      </c>
      <c r="H117" s="732">
        <v>3.9804599999999999</v>
      </c>
      <c r="J117" s="729">
        <v>42612</v>
      </c>
      <c r="K117" s="732">
        <v>1.11429</v>
      </c>
      <c r="N117" s="729">
        <v>42601</v>
      </c>
      <c r="O117" s="732">
        <v>71.123000000000005</v>
      </c>
      <c r="Q117" s="729">
        <v>42221</v>
      </c>
      <c r="R117" s="732">
        <v>149.655</v>
      </c>
      <c r="T117" s="729">
        <v>42221</v>
      </c>
      <c r="U117" s="732">
        <v>47.371000000000002</v>
      </c>
      <c r="W117" s="729"/>
      <c r="Z117" s="729">
        <v>42601</v>
      </c>
      <c r="AA117" s="732">
        <v>79.938999999999993</v>
      </c>
      <c r="AC117" s="729">
        <v>42601</v>
      </c>
      <c r="AD117" s="732">
        <v>133.465</v>
      </c>
    </row>
    <row r="118" spans="1:30" ht="14.25" customHeight="1">
      <c r="A118" s="729">
        <v>42611</v>
      </c>
      <c r="B118" s="732">
        <v>3.8824999999999998</v>
      </c>
      <c r="D118" s="729">
        <v>42611</v>
      </c>
      <c r="E118" s="732">
        <v>4.34415</v>
      </c>
      <c r="G118" s="729">
        <v>42611</v>
      </c>
      <c r="H118" s="732">
        <v>3.9685100000000002</v>
      </c>
      <c r="J118" s="729">
        <v>42611</v>
      </c>
      <c r="K118" s="732">
        <v>1.1189</v>
      </c>
      <c r="N118" s="729">
        <v>42600</v>
      </c>
      <c r="O118" s="732">
        <v>71.123000000000005</v>
      </c>
      <c r="Q118" s="729">
        <v>42220</v>
      </c>
      <c r="R118" s="732">
        <v>149.822</v>
      </c>
      <c r="T118" s="729">
        <v>42220</v>
      </c>
      <c r="U118" s="732">
        <v>47.371000000000002</v>
      </c>
      <c r="W118" s="729"/>
      <c r="Z118" s="729">
        <v>42600</v>
      </c>
      <c r="AA118" s="732">
        <v>78.572000000000003</v>
      </c>
      <c r="AC118" s="729">
        <v>42600</v>
      </c>
      <c r="AD118" s="732">
        <v>128.69399999999999</v>
      </c>
    </row>
    <row r="119" spans="1:30" ht="14.25" customHeight="1">
      <c r="A119" s="729">
        <v>42608</v>
      </c>
      <c r="B119" s="732">
        <v>3.8719999999999999</v>
      </c>
      <c r="D119" s="729">
        <v>42608</v>
      </c>
      <c r="E119" s="732">
        <v>4.3356000000000003</v>
      </c>
      <c r="G119" s="729">
        <v>42608</v>
      </c>
      <c r="H119" s="732">
        <v>3.9577100000000001</v>
      </c>
      <c r="J119" s="729">
        <v>42608</v>
      </c>
      <c r="K119" s="732">
        <v>1.11975</v>
      </c>
      <c r="N119" s="729">
        <v>42599</v>
      </c>
      <c r="O119" s="732">
        <v>71.123000000000005</v>
      </c>
      <c r="Q119" s="729">
        <v>42219</v>
      </c>
      <c r="R119" s="732">
        <v>149.821</v>
      </c>
      <c r="T119" s="729">
        <v>42219</v>
      </c>
      <c r="U119" s="732">
        <v>47.371000000000002</v>
      </c>
      <c r="W119" s="729"/>
      <c r="Z119" s="729">
        <v>42599</v>
      </c>
      <c r="AA119" s="732">
        <v>76.447999999999993</v>
      </c>
      <c r="AC119" s="729">
        <v>42599</v>
      </c>
      <c r="AD119" s="732">
        <v>127.797</v>
      </c>
    </row>
    <row r="120" spans="1:30" ht="14.25" customHeight="1">
      <c r="A120" s="729">
        <v>42607</v>
      </c>
      <c r="B120" s="732">
        <v>3.8406199999999999</v>
      </c>
      <c r="D120" s="729">
        <v>42607</v>
      </c>
      <c r="E120" s="732">
        <v>4.3333300000000001</v>
      </c>
      <c r="G120" s="729">
        <v>42607</v>
      </c>
      <c r="H120" s="732">
        <v>3.9686300000000001</v>
      </c>
      <c r="J120" s="729">
        <v>42607</v>
      </c>
      <c r="K120" s="732">
        <v>1.1285000000000001</v>
      </c>
      <c r="N120" s="729">
        <v>42598</v>
      </c>
      <c r="O120" s="732">
        <v>71.123000000000005</v>
      </c>
      <c r="Q120" s="729">
        <v>42216</v>
      </c>
      <c r="R120" s="732">
        <v>149.791</v>
      </c>
      <c r="T120" s="729">
        <v>42216</v>
      </c>
      <c r="U120" s="732">
        <v>47.371000000000002</v>
      </c>
      <c r="W120" s="729"/>
      <c r="Z120" s="729">
        <v>42598</v>
      </c>
      <c r="AA120" s="732">
        <v>77.897000000000006</v>
      </c>
      <c r="AC120" s="729">
        <v>42598</v>
      </c>
      <c r="AD120" s="732">
        <v>129.96199999999999</v>
      </c>
    </row>
    <row r="121" spans="1:30" ht="14.25" customHeight="1">
      <c r="A121" s="729">
        <v>42606</v>
      </c>
      <c r="B121" s="732">
        <v>3.82579</v>
      </c>
      <c r="D121" s="729">
        <v>42606</v>
      </c>
      <c r="E121" s="732">
        <v>4.3092199999999998</v>
      </c>
      <c r="G121" s="729">
        <v>42606</v>
      </c>
      <c r="H121" s="732">
        <v>3.95655</v>
      </c>
      <c r="J121" s="729">
        <v>42606</v>
      </c>
      <c r="K121" s="732">
        <v>1.1263799999999999</v>
      </c>
      <c r="N121" s="729">
        <v>42597</v>
      </c>
      <c r="O121" s="732">
        <v>71.123000000000005</v>
      </c>
      <c r="Q121" s="729">
        <v>42215</v>
      </c>
      <c r="R121" s="732">
        <v>149.87299999999999</v>
      </c>
      <c r="T121" s="729">
        <v>42215</v>
      </c>
      <c r="U121" s="732">
        <v>47.371000000000002</v>
      </c>
      <c r="W121" s="729"/>
      <c r="Z121" s="729">
        <v>42597</v>
      </c>
      <c r="AA121" s="732">
        <v>76.337000000000003</v>
      </c>
      <c r="AC121" s="729">
        <v>42597</v>
      </c>
      <c r="AD121" s="732">
        <v>126.26</v>
      </c>
    </row>
    <row r="122" spans="1:30" ht="14.25" customHeight="1">
      <c r="A122" s="729">
        <v>42605</v>
      </c>
      <c r="B122" s="732">
        <v>3.8122799999999999</v>
      </c>
      <c r="D122" s="729">
        <v>42605</v>
      </c>
      <c r="E122" s="732">
        <v>4.3099999999999996</v>
      </c>
      <c r="G122" s="729">
        <v>42605</v>
      </c>
      <c r="H122" s="732">
        <v>3.95777</v>
      </c>
      <c r="J122" s="729">
        <v>42605</v>
      </c>
      <c r="K122" s="732">
        <v>1.13053</v>
      </c>
      <c r="N122" s="729">
        <v>42594</v>
      </c>
      <c r="O122" s="732">
        <v>71.563000000000002</v>
      </c>
      <c r="Q122" s="729">
        <v>42214</v>
      </c>
      <c r="R122" s="732">
        <v>150.12299999999999</v>
      </c>
      <c r="T122" s="729">
        <v>42214</v>
      </c>
      <c r="U122" s="732">
        <v>47.371000000000002</v>
      </c>
      <c r="W122" s="729"/>
      <c r="Z122" s="729">
        <v>42594</v>
      </c>
      <c r="AA122" s="732">
        <v>78.566000000000003</v>
      </c>
      <c r="AC122" s="729">
        <v>42594</v>
      </c>
      <c r="AD122" s="732">
        <v>128.29499999999999</v>
      </c>
    </row>
    <row r="123" spans="1:30" ht="14.25" customHeight="1">
      <c r="A123" s="729">
        <v>42604</v>
      </c>
      <c r="B123" s="732">
        <v>3.8073399999999999</v>
      </c>
      <c r="D123" s="729">
        <v>42604</v>
      </c>
      <c r="E123" s="732">
        <v>4.3102099999999997</v>
      </c>
      <c r="G123" s="729">
        <v>42604</v>
      </c>
      <c r="H123" s="732">
        <v>3.95642</v>
      </c>
      <c r="J123" s="729">
        <v>42604</v>
      </c>
      <c r="K123" s="732">
        <v>1.1319900000000001</v>
      </c>
      <c r="N123" s="729">
        <v>42593</v>
      </c>
      <c r="O123" s="732">
        <v>71.822999999999993</v>
      </c>
      <c r="Q123" s="729">
        <v>42213</v>
      </c>
      <c r="R123" s="732">
        <v>150.29599999999999</v>
      </c>
      <c r="T123" s="729">
        <v>42213</v>
      </c>
      <c r="U123" s="732">
        <v>47.371000000000002</v>
      </c>
      <c r="W123" s="729"/>
      <c r="Z123" s="729">
        <v>42593</v>
      </c>
      <c r="AA123" s="732">
        <v>78.69</v>
      </c>
      <c r="AC123" s="729">
        <v>42593</v>
      </c>
      <c r="AD123" s="732">
        <v>127.962</v>
      </c>
    </row>
    <row r="124" spans="1:30" ht="14.25" customHeight="1">
      <c r="A124" s="729">
        <v>42601</v>
      </c>
      <c r="B124" s="732">
        <v>3.8063000000000002</v>
      </c>
      <c r="D124" s="729">
        <v>42601</v>
      </c>
      <c r="E124" s="732">
        <v>4.3079999999999998</v>
      </c>
      <c r="G124" s="729">
        <v>42601</v>
      </c>
      <c r="H124" s="732">
        <v>3.96671</v>
      </c>
      <c r="J124" s="729">
        <v>42601</v>
      </c>
      <c r="K124" s="732">
        <v>1.1325000000000001</v>
      </c>
      <c r="N124" s="729">
        <v>42592</v>
      </c>
      <c r="O124" s="732">
        <v>71.572000000000003</v>
      </c>
      <c r="Q124" s="729">
        <v>42212</v>
      </c>
      <c r="R124" s="732">
        <v>150.50800000000001</v>
      </c>
      <c r="T124" s="729">
        <v>42212</v>
      </c>
      <c r="U124" s="732">
        <v>47.371000000000002</v>
      </c>
      <c r="W124" s="729"/>
      <c r="Z124" s="729">
        <v>42592</v>
      </c>
      <c r="AA124" s="732">
        <v>80.655000000000001</v>
      </c>
      <c r="AC124" s="729">
        <v>42592</v>
      </c>
      <c r="AD124" s="732">
        <v>127.047</v>
      </c>
    </row>
    <row r="125" spans="1:30" ht="14.25" customHeight="1">
      <c r="A125" s="729">
        <v>42600</v>
      </c>
      <c r="B125" s="732">
        <v>3.7800799999999999</v>
      </c>
      <c r="D125" s="729">
        <v>42600</v>
      </c>
      <c r="E125" s="732">
        <v>4.2909600000000001</v>
      </c>
      <c r="G125" s="729">
        <v>42600</v>
      </c>
      <c r="H125" s="732">
        <v>3.9606599999999998</v>
      </c>
      <c r="J125" s="729">
        <v>42600</v>
      </c>
      <c r="K125" s="732">
        <v>1.1353599999999999</v>
      </c>
      <c r="N125" s="729">
        <v>42591</v>
      </c>
      <c r="O125" s="732">
        <v>85.555000000000007</v>
      </c>
      <c r="Q125" s="729">
        <v>42209</v>
      </c>
      <c r="R125" s="732">
        <v>149.97300000000001</v>
      </c>
      <c r="T125" s="729">
        <v>42209</v>
      </c>
      <c r="U125" s="732">
        <v>47.371000000000002</v>
      </c>
      <c r="W125" s="729"/>
      <c r="Z125" s="729">
        <v>42591</v>
      </c>
      <c r="AA125" s="732">
        <v>82.58</v>
      </c>
      <c r="AC125" s="729">
        <v>42591</v>
      </c>
      <c r="AD125" s="732">
        <v>126.22199999999999</v>
      </c>
    </row>
    <row r="126" spans="1:30" ht="14.25" customHeight="1">
      <c r="A126" s="729">
        <v>42599</v>
      </c>
      <c r="B126" s="732">
        <v>3.7983500000000001</v>
      </c>
      <c r="D126" s="729">
        <v>42599</v>
      </c>
      <c r="E126" s="732">
        <v>4.2878800000000004</v>
      </c>
      <c r="G126" s="729">
        <v>42599</v>
      </c>
      <c r="H126" s="732">
        <v>3.9479600000000001</v>
      </c>
      <c r="J126" s="729">
        <v>42599</v>
      </c>
      <c r="K126" s="732">
        <v>1.1289500000000001</v>
      </c>
      <c r="N126" s="729">
        <v>42590</v>
      </c>
      <c r="O126" s="732">
        <v>85.555000000000007</v>
      </c>
      <c r="Q126" s="729">
        <v>42208</v>
      </c>
      <c r="R126" s="732">
        <v>149.67500000000001</v>
      </c>
      <c r="T126" s="729">
        <v>42208</v>
      </c>
      <c r="U126" s="732">
        <v>47.371000000000002</v>
      </c>
      <c r="W126" s="729"/>
      <c r="Z126" s="729">
        <v>42590</v>
      </c>
      <c r="AA126" s="732">
        <v>83.292000000000002</v>
      </c>
      <c r="AC126" s="729">
        <v>42590</v>
      </c>
      <c r="AD126" s="732">
        <v>122.789</v>
      </c>
    </row>
    <row r="127" spans="1:30" ht="14.25" customHeight="1">
      <c r="A127" s="729">
        <v>42598</v>
      </c>
      <c r="B127" s="732">
        <v>3.7892700000000001</v>
      </c>
      <c r="D127" s="729">
        <v>42598</v>
      </c>
      <c r="E127" s="732">
        <v>4.2738500000000004</v>
      </c>
      <c r="G127" s="729">
        <v>42598</v>
      </c>
      <c r="H127" s="732">
        <v>3.93988</v>
      </c>
      <c r="J127" s="729">
        <v>42598</v>
      </c>
      <c r="K127" s="732">
        <v>1.12785</v>
      </c>
      <c r="N127" s="729">
        <v>42587</v>
      </c>
      <c r="O127" s="732">
        <v>85.722999999999999</v>
      </c>
      <c r="Q127" s="729">
        <v>42207</v>
      </c>
      <c r="R127" s="732">
        <v>145.97200000000001</v>
      </c>
      <c r="T127" s="729">
        <v>42207</v>
      </c>
      <c r="U127" s="732">
        <v>47.371000000000002</v>
      </c>
      <c r="W127" s="729"/>
      <c r="Z127" s="729">
        <v>42587</v>
      </c>
      <c r="AA127" s="732">
        <v>83.372</v>
      </c>
      <c r="AC127" s="729">
        <v>42587</v>
      </c>
      <c r="AD127" s="732">
        <v>123.32599999999999</v>
      </c>
    </row>
    <row r="128" spans="1:30" ht="14.25" customHeight="1">
      <c r="A128" s="729">
        <v>42597</v>
      </c>
      <c r="B128" s="732">
        <v>3.8172000000000001</v>
      </c>
      <c r="D128" s="729">
        <v>42597</v>
      </c>
      <c r="E128" s="732">
        <v>4.26905</v>
      </c>
      <c r="G128" s="729">
        <v>42597</v>
      </c>
      <c r="H128" s="732">
        <v>3.9239800000000002</v>
      </c>
      <c r="J128" s="729">
        <v>42597</v>
      </c>
      <c r="K128" s="732">
        <v>1.11836</v>
      </c>
      <c r="N128" s="729">
        <v>42586</v>
      </c>
      <c r="O128" s="732">
        <v>86.64</v>
      </c>
      <c r="Q128" s="729">
        <v>42206</v>
      </c>
      <c r="R128" s="732">
        <v>145.97200000000001</v>
      </c>
      <c r="T128" s="729">
        <v>42206</v>
      </c>
      <c r="U128" s="732">
        <v>47.371000000000002</v>
      </c>
      <c r="W128" s="729"/>
      <c r="Z128" s="729">
        <v>42586</v>
      </c>
      <c r="AA128" s="732">
        <v>84.936000000000007</v>
      </c>
      <c r="AC128" s="729">
        <v>42586</v>
      </c>
      <c r="AD128" s="732">
        <v>123.22799999999999</v>
      </c>
    </row>
    <row r="129" spans="1:30" ht="14.25" customHeight="1">
      <c r="A129" s="729">
        <v>42594</v>
      </c>
      <c r="B129" s="732">
        <v>3.8275999999999999</v>
      </c>
      <c r="D129" s="729">
        <v>42594</v>
      </c>
      <c r="E129" s="732">
        <v>4.2728099999999998</v>
      </c>
      <c r="G129" s="729">
        <v>42594</v>
      </c>
      <c r="H129" s="732">
        <v>3.92774</v>
      </c>
      <c r="J129" s="729">
        <v>42594</v>
      </c>
      <c r="K129" s="732">
        <v>1.11619</v>
      </c>
      <c r="N129" s="729">
        <v>42585</v>
      </c>
      <c r="O129" s="732">
        <v>89.016999999999996</v>
      </c>
      <c r="Q129" s="729">
        <v>42205</v>
      </c>
      <c r="R129" s="732">
        <v>145.97200000000001</v>
      </c>
      <c r="T129" s="729">
        <v>42205</v>
      </c>
      <c r="U129" s="732">
        <v>47.371000000000002</v>
      </c>
      <c r="W129" s="729"/>
      <c r="Z129" s="729">
        <v>42585</v>
      </c>
      <c r="AA129" s="732">
        <v>81.680000000000007</v>
      </c>
      <c r="AC129" s="729">
        <v>42585</v>
      </c>
      <c r="AD129" s="732">
        <v>131.70500000000001</v>
      </c>
    </row>
    <row r="130" spans="1:30" ht="14.25" customHeight="1">
      <c r="A130" s="729">
        <v>42593</v>
      </c>
      <c r="B130" s="732">
        <v>3.8260999999999998</v>
      </c>
      <c r="D130" s="729">
        <v>42593</v>
      </c>
      <c r="E130" s="732">
        <v>4.2611999999999997</v>
      </c>
      <c r="G130" s="729">
        <v>42593</v>
      </c>
      <c r="H130" s="732">
        <v>3.9227699999999999</v>
      </c>
      <c r="J130" s="729">
        <v>42593</v>
      </c>
      <c r="K130" s="732">
        <v>1.11372</v>
      </c>
      <c r="N130" s="729">
        <v>42584</v>
      </c>
      <c r="O130" s="732">
        <v>88.286000000000001</v>
      </c>
      <c r="Q130" s="729">
        <v>42202</v>
      </c>
      <c r="R130" s="732">
        <v>145.982</v>
      </c>
      <c r="T130" s="729">
        <v>42202</v>
      </c>
      <c r="U130" s="732">
        <v>47.371000000000002</v>
      </c>
      <c r="W130" s="729"/>
      <c r="Z130" s="729">
        <v>42584</v>
      </c>
      <c r="AA130" s="732">
        <v>83.772000000000006</v>
      </c>
      <c r="AC130" s="729">
        <v>42584</v>
      </c>
      <c r="AD130" s="732">
        <v>131.821</v>
      </c>
    </row>
    <row r="131" spans="1:30" ht="14.25" customHeight="1">
      <c r="A131" s="729">
        <v>42592</v>
      </c>
      <c r="B131" s="732">
        <v>3.81575</v>
      </c>
      <c r="D131" s="729">
        <v>42592</v>
      </c>
      <c r="E131" s="732">
        <v>4.2647899999999996</v>
      </c>
      <c r="G131" s="729">
        <v>42592</v>
      </c>
      <c r="H131" s="732">
        <v>3.9133100000000001</v>
      </c>
      <c r="J131" s="729">
        <v>42592</v>
      </c>
      <c r="K131" s="732">
        <v>1.1176299999999999</v>
      </c>
      <c r="N131" s="729">
        <v>42583</v>
      </c>
      <c r="O131" s="732">
        <v>88.885999999999996</v>
      </c>
      <c r="Q131" s="729">
        <v>42201</v>
      </c>
      <c r="R131" s="732">
        <v>145.71299999999999</v>
      </c>
      <c r="T131" s="729">
        <v>42201</v>
      </c>
      <c r="U131" s="732">
        <v>47.371000000000002</v>
      </c>
      <c r="W131" s="729"/>
      <c r="Z131" s="729">
        <v>42583</v>
      </c>
      <c r="AA131" s="732">
        <v>82.263999999999996</v>
      </c>
      <c r="AC131" s="729">
        <v>42583</v>
      </c>
      <c r="AD131" s="732">
        <v>127.619</v>
      </c>
    </row>
    <row r="132" spans="1:30" ht="14.25" customHeight="1">
      <c r="A132" s="729">
        <v>42591</v>
      </c>
      <c r="B132" s="732">
        <v>3.8329800000000001</v>
      </c>
      <c r="D132" s="729">
        <v>42591</v>
      </c>
      <c r="E132" s="732">
        <v>4.2610999999999999</v>
      </c>
      <c r="G132" s="729">
        <v>42591</v>
      </c>
      <c r="H132" s="732">
        <v>3.9061300000000001</v>
      </c>
      <c r="J132" s="729">
        <v>42591</v>
      </c>
      <c r="K132" s="732">
        <v>1.11168</v>
      </c>
      <c r="N132" s="729">
        <v>42580</v>
      </c>
      <c r="O132" s="732">
        <v>88.474000000000004</v>
      </c>
      <c r="Q132" s="729">
        <v>42200</v>
      </c>
      <c r="R132" s="732">
        <v>146.57900000000001</v>
      </c>
      <c r="T132" s="729">
        <v>42200</v>
      </c>
      <c r="U132" s="732">
        <v>47.371000000000002</v>
      </c>
      <c r="W132" s="729"/>
      <c r="Z132" s="729">
        <v>42580</v>
      </c>
      <c r="AA132" s="732">
        <v>85.373999999999995</v>
      </c>
      <c r="AC132" s="729">
        <v>42580</v>
      </c>
      <c r="AD132" s="732">
        <v>133.15600000000001</v>
      </c>
    </row>
    <row r="133" spans="1:30" ht="14.25" customHeight="1">
      <c r="A133" s="729">
        <v>42590</v>
      </c>
      <c r="B133" s="732">
        <v>3.8483499999999999</v>
      </c>
      <c r="D133" s="729">
        <v>42590</v>
      </c>
      <c r="E133" s="732">
        <v>4.2673300000000003</v>
      </c>
      <c r="G133" s="729">
        <v>42590</v>
      </c>
      <c r="H133" s="732">
        <v>3.9172099999999999</v>
      </c>
      <c r="J133" s="729">
        <v>42590</v>
      </c>
      <c r="K133" s="732">
        <v>1.10884</v>
      </c>
      <c r="N133" s="729">
        <v>42579</v>
      </c>
      <c r="O133" s="732">
        <v>88.328999999999994</v>
      </c>
      <c r="Q133" s="729">
        <v>42199</v>
      </c>
      <c r="R133" s="732">
        <v>146.482</v>
      </c>
      <c r="T133" s="729">
        <v>42199</v>
      </c>
      <c r="U133" s="732">
        <v>47.371000000000002</v>
      </c>
      <c r="W133" s="729"/>
      <c r="Z133" s="729">
        <v>42579</v>
      </c>
      <c r="AA133" s="732">
        <v>87.894999999999996</v>
      </c>
      <c r="AC133" s="729">
        <v>42579</v>
      </c>
      <c r="AD133" s="732">
        <v>133.93100000000001</v>
      </c>
    </row>
    <row r="134" spans="1:30" ht="14.25" customHeight="1">
      <c r="A134" s="729">
        <v>42587</v>
      </c>
      <c r="B134" s="732">
        <v>3.8592200000000001</v>
      </c>
      <c r="D134" s="729">
        <v>42587</v>
      </c>
      <c r="E134" s="732">
        <v>4.2776899999999998</v>
      </c>
      <c r="G134" s="729">
        <v>42587</v>
      </c>
      <c r="H134" s="732">
        <v>3.9347699999999999</v>
      </c>
      <c r="J134" s="729">
        <v>42587</v>
      </c>
      <c r="K134" s="732">
        <v>1.1086100000000001</v>
      </c>
      <c r="N134" s="729">
        <v>42578</v>
      </c>
      <c r="O134" s="732">
        <v>89.486000000000004</v>
      </c>
      <c r="Q134" s="729">
        <v>42198</v>
      </c>
      <c r="R134" s="732">
        <v>153.05099999999999</v>
      </c>
      <c r="T134" s="729">
        <v>42198</v>
      </c>
      <c r="U134" s="732">
        <v>47.371000000000002</v>
      </c>
      <c r="W134" s="729"/>
      <c r="Z134" s="729">
        <v>42578</v>
      </c>
      <c r="AA134" s="732">
        <v>88.177000000000007</v>
      </c>
      <c r="AC134" s="729">
        <v>42578</v>
      </c>
      <c r="AD134" s="732">
        <v>134.57400000000001</v>
      </c>
    </row>
    <row r="135" spans="1:30" ht="14.25" customHeight="1">
      <c r="A135" s="729">
        <v>42586</v>
      </c>
      <c r="B135" s="732">
        <v>3.8531300000000002</v>
      </c>
      <c r="D135" s="729">
        <v>42586</v>
      </c>
      <c r="E135" s="732">
        <v>4.2905699999999998</v>
      </c>
      <c r="G135" s="729">
        <v>42586</v>
      </c>
      <c r="H135" s="732">
        <v>3.9555099999999999</v>
      </c>
      <c r="J135" s="729">
        <v>42586</v>
      </c>
      <c r="K135" s="732">
        <v>1.1129500000000001</v>
      </c>
      <c r="N135" s="729">
        <v>42577</v>
      </c>
      <c r="O135" s="732">
        <v>88.566000000000003</v>
      </c>
      <c r="Q135" s="729">
        <v>42195</v>
      </c>
      <c r="R135" s="732">
        <v>152.702</v>
      </c>
      <c r="T135" s="729">
        <v>42195</v>
      </c>
      <c r="U135" s="732">
        <v>47.371000000000002</v>
      </c>
      <c r="W135" s="729"/>
      <c r="Z135" s="729">
        <v>42577</v>
      </c>
      <c r="AA135" s="732">
        <v>88.484999999999999</v>
      </c>
      <c r="AC135" s="729">
        <v>42577</v>
      </c>
      <c r="AD135" s="732">
        <v>134.31899999999999</v>
      </c>
    </row>
    <row r="136" spans="1:30" ht="14.25" customHeight="1">
      <c r="A136" s="729">
        <v>42585</v>
      </c>
      <c r="B136" s="732">
        <v>3.8401000000000001</v>
      </c>
      <c r="D136" s="729">
        <v>42585</v>
      </c>
      <c r="E136" s="732">
        <v>4.2818300000000002</v>
      </c>
      <c r="G136" s="729">
        <v>42585</v>
      </c>
      <c r="H136" s="732">
        <v>3.9459</v>
      </c>
      <c r="J136" s="729">
        <v>42585</v>
      </c>
      <c r="K136" s="732">
        <v>1.11494</v>
      </c>
      <c r="N136" s="729">
        <v>42576</v>
      </c>
      <c r="O136" s="732">
        <v>88.236999999999995</v>
      </c>
      <c r="Q136" s="729">
        <v>42194</v>
      </c>
      <c r="R136" s="732">
        <v>159.04599999999999</v>
      </c>
      <c r="T136" s="729">
        <v>42194</v>
      </c>
      <c r="U136" s="732">
        <v>47.371000000000002</v>
      </c>
      <c r="W136" s="729"/>
      <c r="Z136" s="729">
        <v>42576</v>
      </c>
      <c r="AA136" s="732">
        <v>88.756</v>
      </c>
      <c r="AC136" s="729">
        <v>42576</v>
      </c>
      <c r="AD136" s="732">
        <v>133.602</v>
      </c>
    </row>
    <row r="137" spans="1:30" ht="14.25" customHeight="1">
      <c r="A137" s="729">
        <v>42584</v>
      </c>
      <c r="B137" s="732">
        <v>3.8536700000000002</v>
      </c>
      <c r="D137" s="729">
        <v>42584</v>
      </c>
      <c r="E137" s="732">
        <v>4.3259999999999996</v>
      </c>
      <c r="G137" s="729">
        <v>42584</v>
      </c>
      <c r="H137" s="732">
        <v>3.9951099999999999</v>
      </c>
      <c r="J137" s="729">
        <v>42584</v>
      </c>
      <c r="K137" s="732">
        <v>1.1223799999999999</v>
      </c>
      <c r="N137" s="729">
        <v>42573</v>
      </c>
      <c r="O137" s="732">
        <v>89.590999999999994</v>
      </c>
      <c r="Q137" s="729">
        <v>42193</v>
      </c>
      <c r="R137" s="732">
        <v>161.512</v>
      </c>
      <c r="T137" s="729">
        <v>42193</v>
      </c>
      <c r="U137" s="732">
        <v>47.371000000000002</v>
      </c>
      <c r="W137" s="729"/>
      <c r="Z137" s="729">
        <v>42573</v>
      </c>
      <c r="AA137" s="732">
        <v>90.33</v>
      </c>
      <c r="AC137" s="729">
        <v>42573</v>
      </c>
      <c r="AD137" s="732">
        <v>133.27099999999999</v>
      </c>
    </row>
    <row r="138" spans="1:30" ht="14.25" customHeight="1">
      <c r="A138" s="729">
        <v>42583</v>
      </c>
      <c r="B138" s="732">
        <v>3.90455</v>
      </c>
      <c r="D138" s="729">
        <v>42583</v>
      </c>
      <c r="E138" s="732">
        <v>4.3586</v>
      </c>
      <c r="G138" s="729">
        <v>42583</v>
      </c>
      <c r="H138" s="732">
        <v>4.0305400000000002</v>
      </c>
      <c r="J138" s="729">
        <v>42583</v>
      </c>
      <c r="K138" s="732">
        <v>1.11625</v>
      </c>
      <c r="N138" s="729">
        <v>42572</v>
      </c>
      <c r="O138" s="732">
        <v>90.063999999999993</v>
      </c>
      <c r="Q138" s="729">
        <v>42192</v>
      </c>
      <c r="R138" s="732">
        <v>160.995</v>
      </c>
      <c r="T138" s="729">
        <v>42192</v>
      </c>
      <c r="U138" s="732">
        <v>47.371000000000002</v>
      </c>
      <c r="W138" s="729"/>
      <c r="Z138" s="729">
        <v>42572</v>
      </c>
      <c r="AA138" s="732">
        <v>90.817999999999998</v>
      </c>
      <c r="AC138" s="729">
        <v>42572</v>
      </c>
      <c r="AD138" s="732">
        <v>132.922</v>
      </c>
    </row>
    <row r="139" spans="1:30" ht="14.25" customHeight="1">
      <c r="A139" s="729">
        <v>42580</v>
      </c>
      <c r="B139" s="732">
        <v>3.8987699999999998</v>
      </c>
      <c r="D139" s="729">
        <v>42580</v>
      </c>
      <c r="E139" s="732">
        <v>4.3568499999999997</v>
      </c>
      <c r="G139" s="729">
        <v>42580</v>
      </c>
      <c r="H139" s="732">
        <v>4.0214699999999999</v>
      </c>
      <c r="J139" s="729">
        <v>42580</v>
      </c>
      <c r="K139" s="732">
        <v>1.1174200000000001</v>
      </c>
      <c r="N139" s="729">
        <v>42571</v>
      </c>
      <c r="O139" s="732">
        <v>90.525999999999996</v>
      </c>
      <c r="Q139" s="729">
        <v>42191</v>
      </c>
      <c r="R139" s="732">
        <v>159.309</v>
      </c>
      <c r="T139" s="729">
        <v>42191</v>
      </c>
      <c r="U139" s="732">
        <v>47.371000000000002</v>
      </c>
      <c r="W139" s="729"/>
      <c r="Z139" s="729">
        <v>42571</v>
      </c>
      <c r="AA139" s="732">
        <v>92.23</v>
      </c>
      <c r="AC139" s="729">
        <v>42571</v>
      </c>
      <c r="AD139" s="732">
        <v>132.495</v>
      </c>
    </row>
    <row r="140" spans="1:30" ht="14.25" customHeight="1">
      <c r="A140" s="729">
        <v>42579</v>
      </c>
      <c r="B140" s="732">
        <v>3.9385500000000002</v>
      </c>
      <c r="D140" s="729">
        <v>42579</v>
      </c>
      <c r="E140" s="732">
        <v>4.3624999999999998</v>
      </c>
      <c r="G140" s="729">
        <v>42579</v>
      </c>
      <c r="H140" s="732">
        <v>4.0149499999999998</v>
      </c>
      <c r="J140" s="729">
        <v>42579</v>
      </c>
      <c r="K140" s="732">
        <v>1.1076699999999999</v>
      </c>
      <c r="N140" s="729">
        <v>42570</v>
      </c>
      <c r="O140" s="732">
        <v>92.269000000000005</v>
      </c>
      <c r="Q140" s="729">
        <v>42187</v>
      </c>
      <c r="R140" s="732">
        <v>157.56100000000001</v>
      </c>
      <c r="T140" s="729">
        <v>42187</v>
      </c>
      <c r="U140" s="732">
        <v>47.371000000000002</v>
      </c>
      <c r="W140" s="729"/>
      <c r="Z140" s="729">
        <v>42570</v>
      </c>
      <c r="AA140" s="732">
        <v>91.908000000000001</v>
      </c>
      <c r="AC140" s="729">
        <v>42570</v>
      </c>
      <c r="AD140" s="732">
        <v>134.178</v>
      </c>
    </row>
    <row r="141" spans="1:30" ht="14.25" customHeight="1">
      <c r="A141" s="729">
        <v>42578</v>
      </c>
      <c r="B141" s="732">
        <v>3.9522699999999999</v>
      </c>
      <c r="D141" s="729">
        <v>42578</v>
      </c>
      <c r="E141" s="732">
        <v>4.37</v>
      </c>
      <c r="G141" s="729">
        <v>42578</v>
      </c>
      <c r="H141" s="732">
        <v>4.0077100000000003</v>
      </c>
      <c r="J141" s="729">
        <v>42578</v>
      </c>
      <c r="K141" s="732">
        <v>1.10585</v>
      </c>
      <c r="N141" s="729">
        <v>42569</v>
      </c>
      <c r="O141" s="732">
        <v>91.195999999999998</v>
      </c>
      <c r="Q141" s="729">
        <v>42186</v>
      </c>
      <c r="R141" s="732">
        <v>159.11199999999999</v>
      </c>
      <c r="T141" s="729">
        <v>42186</v>
      </c>
      <c r="U141" s="732">
        <v>47.371000000000002</v>
      </c>
      <c r="W141" s="729"/>
      <c r="Z141" s="729">
        <v>42569</v>
      </c>
      <c r="AA141" s="732">
        <v>91.307000000000002</v>
      </c>
      <c r="AC141" s="729">
        <v>42569</v>
      </c>
      <c r="AD141" s="732">
        <v>134.77099999999999</v>
      </c>
    </row>
    <row r="142" spans="1:30" ht="14.25" customHeight="1">
      <c r="A142" s="729">
        <v>42577</v>
      </c>
      <c r="B142" s="732">
        <v>3.9721500000000001</v>
      </c>
      <c r="D142" s="729">
        <v>42577</v>
      </c>
      <c r="E142" s="732">
        <v>4.36334</v>
      </c>
      <c r="G142" s="729">
        <v>42577</v>
      </c>
      <c r="H142" s="732">
        <v>4.0019200000000001</v>
      </c>
      <c r="J142" s="729">
        <v>42577</v>
      </c>
      <c r="K142" s="732">
        <v>1.0986499999999999</v>
      </c>
      <c r="N142" s="729">
        <v>42566</v>
      </c>
      <c r="O142" s="732">
        <v>90.24</v>
      </c>
      <c r="Q142" s="729">
        <v>42185</v>
      </c>
      <c r="R142" s="732">
        <v>162.51499999999999</v>
      </c>
      <c r="T142" s="729">
        <v>42185</v>
      </c>
      <c r="U142" s="732">
        <v>47.371000000000002</v>
      </c>
      <c r="W142" s="729"/>
      <c r="Z142" s="729">
        <v>42566</v>
      </c>
      <c r="AA142" s="732">
        <v>91.290999999999997</v>
      </c>
      <c r="AC142" s="729">
        <v>42566</v>
      </c>
      <c r="AD142" s="732">
        <v>130.047</v>
      </c>
    </row>
    <row r="143" spans="1:30" ht="14.25" customHeight="1">
      <c r="A143" s="729">
        <v>42576</v>
      </c>
      <c r="B143" s="732">
        <v>3.9675599999999998</v>
      </c>
      <c r="D143" s="729">
        <v>42576</v>
      </c>
      <c r="E143" s="732">
        <v>4.3606499999999997</v>
      </c>
      <c r="G143" s="729">
        <v>42576</v>
      </c>
      <c r="H143" s="732">
        <v>4.0231199999999996</v>
      </c>
      <c r="J143" s="729">
        <v>42576</v>
      </c>
      <c r="K143" s="732">
        <v>1.0994999999999999</v>
      </c>
      <c r="N143" s="729">
        <v>42565</v>
      </c>
      <c r="O143" s="732">
        <v>90.866</v>
      </c>
      <c r="Q143" s="729">
        <v>42184</v>
      </c>
      <c r="R143" s="732">
        <v>160.11600000000001</v>
      </c>
      <c r="T143" s="729">
        <v>42184</v>
      </c>
      <c r="U143" s="732">
        <v>47.371000000000002</v>
      </c>
      <c r="W143" s="729"/>
      <c r="Z143" s="729">
        <v>42565</v>
      </c>
      <c r="AA143" s="732">
        <v>92.659000000000006</v>
      </c>
      <c r="AC143" s="729">
        <v>42565</v>
      </c>
      <c r="AD143" s="732">
        <v>131.97800000000001</v>
      </c>
    </row>
    <row r="144" spans="1:30" ht="14.25" customHeight="1">
      <c r="A144" s="729">
        <v>42573</v>
      </c>
      <c r="B144" s="732">
        <v>3.9767399999999999</v>
      </c>
      <c r="D144" s="729">
        <v>42573</v>
      </c>
      <c r="E144" s="732">
        <v>4.3652300000000004</v>
      </c>
      <c r="G144" s="729">
        <v>42573</v>
      </c>
      <c r="H144" s="732">
        <v>4.0236099999999997</v>
      </c>
      <c r="J144" s="729">
        <v>42573</v>
      </c>
      <c r="K144" s="732">
        <v>1.0977300000000001</v>
      </c>
      <c r="N144" s="729">
        <v>42564</v>
      </c>
      <c r="O144" s="732">
        <v>93.504000000000005</v>
      </c>
      <c r="Q144" s="729">
        <v>42181</v>
      </c>
      <c r="R144" s="732">
        <v>151.06200000000001</v>
      </c>
      <c r="T144" s="729">
        <v>42181</v>
      </c>
      <c r="U144" s="732">
        <v>47.371000000000002</v>
      </c>
      <c r="W144" s="729"/>
      <c r="Z144" s="729">
        <v>42564</v>
      </c>
      <c r="AA144" s="732">
        <v>94.364000000000004</v>
      </c>
      <c r="AC144" s="729">
        <v>42564</v>
      </c>
      <c r="AD144" s="732">
        <v>136.37700000000001</v>
      </c>
    </row>
    <row r="145" spans="1:30" ht="14.25" customHeight="1">
      <c r="A145" s="729">
        <v>42572</v>
      </c>
      <c r="B145" s="732">
        <v>3.9561999999999999</v>
      </c>
      <c r="D145" s="729">
        <v>42572</v>
      </c>
      <c r="E145" s="732">
        <v>4.3617299999999997</v>
      </c>
      <c r="G145" s="729">
        <v>42572</v>
      </c>
      <c r="H145" s="732">
        <v>4.0129999999999999</v>
      </c>
      <c r="J145" s="729">
        <v>42572</v>
      </c>
      <c r="K145" s="732">
        <v>1.10263</v>
      </c>
      <c r="N145" s="729">
        <v>42563</v>
      </c>
      <c r="O145" s="732">
        <v>92.194999999999993</v>
      </c>
      <c r="Q145" s="729">
        <v>42180</v>
      </c>
      <c r="R145" s="732">
        <v>151.25700000000001</v>
      </c>
      <c r="T145" s="729">
        <v>42180</v>
      </c>
      <c r="U145" s="732">
        <v>47.371000000000002</v>
      </c>
      <c r="W145" s="729"/>
      <c r="Z145" s="729">
        <v>42563</v>
      </c>
      <c r="AA145" s="732">
        <v>94.768000000000001</v>
      </c>
      <c r="AC145" s="729">
        <v>42563</v>
      </c>
      <c r="AD145" s="732">
        <v>136.50899999999999</v>
      </c>
    </row>
    <row r="146" spans="1:30" ht="14.25" customHeight="1">
      <c r="A146" s="729">
        <v>42571</v>
      </c>
      <c r="B146" s="732">
        <v>3.97167</v>
      </c>
      <c r="D146" s="729">
        <v>42571</v>
      </c>
      <c r="E146" s="732">
        <v>4.3735099999999996</v>
      </c>
      <c r="G146" s="729">
        <v>42571</v>
      </c>
      <c r="H146" s="732">
        <v>4.0227399999999998</v>
      </c>
      <c r="J146" s="729">
        <v>42571</v>
      </c>
      <c r="K146" s="732">
        <v>1.1014900000000001</v>
      </c>
      <c r="N146" s="729">
        <v>42562</v>
      </c>
      <c r="O146" s="732">
        <v>92.545000000000002</v>
      </c>
      <c r="Q146" s="729">
        <v>42179</v>
      </c>
      <c r="R146" s="732">
        <v>151.25800000000001</v>
      </c>
      <c r="T146" s="729">
        <v>42179</v>
      </c>
      <c r="U146" s="732">
        <v>47.371000000000002</v>
      </c>
      <c r="W146" s="729"/>
      <c r="Z146" s="729">
        <v>42562</v>
      </c>
      <c r="AA146" s="732">
        <v>99.742000000000004</v>
      </c>
      <c r="AC146" s="729">
        <v>42562</v>
      </c>
      <c r="AD146" s="732">
        <v>143.79400000000001</v>
      </c>
    </row>
    <row r="147" spans="1:30" ht="14.25" customHeight="1">
      <c r="A147" s="729">
        <v>42570</v>
      </c>
      <c r="B147" s="732">
        <v>3.97539</v>
      </c>
      <c r="D147" s="729">
        <v>42570</v>
      </c>
      <c r="E147" s="732">
        <v>4.3815</v>
      </c>
      <c r="G147" s="729">
        <v>42570</v>
      </c>
      <c r="H147" s="732">
        <v>4.0339799999999997</v>
      </c>
      <c r="J147" s="729">
        <v>42570</v>
      </c>
      <c r="K147" s="732">
        <v>1.10212</v>
      </c>
      <c r="N147" s="729">
        <v>42559</v>
      </c>
      <c r="O147" s="732">
        <v>96.256</v>
      </c>
      <c r="Q147" s="729">
        <v>42178</v>
      </c>
      <c r="R147" s="732">
        <v>151.03299999999999</v>
      </c>
      <c r="T147" s="729">
        <v>42178</v>
      </c>
      <c r="U147" s="732">
        <v>47.371000000000002</v>
      </c>
      <c r="W147" s="729"/>
      <c r="Z147" s="729">
        <v>42559</v>
      </c>
      <c r="AA147" s="732">
        <v>98.313000000000002</v>
      </c>
      <c r="AC147" s="729">
        <v>42559</v>
      </c>
      <c r="AD147" s="732">
        <v>144.107</v>
      </c>
    </row>
    <row r="148" spans="1:30" ht="14.25" customHeight="1">
      <c r="A148" s="729">
        <v>42569</v>
      </c>
      <c r="B148" s="732">
        <v>3.94475</v>
      </c>
      <c r="D148" s="729">
        <v>42569</v>
      </c>
      <c r="E148" s="732">
        <v>4.3694699999999997</v>
      </c>
      <c r="G148" s="729">
        <v>42569</v>
      </c>
      <c r="H148" s="732">
        <v>4.0161800000000003</v>
      </c>
      <c r="J148" s="729">
        <v>42569</v>
      </c>
      <c r="K148" s="732">
        <v>1.10755</v>
      </c>
      <c r="N148" s="729">
        <v>42558</v>
      </c>
      <c r="O148" s="732">
        <v>97.049000000000007</v>
      </c>
      <c r="Q148" s="729">
        <v>42177</v>
      </c>
      <c r="R148" s="732">
        <v>151.136</v>
      </c>
      <c r="T148" s="729">
        <v>42177</v>
      </c>
      <c r="U148" s="732">
        <v>47.371000000000002</v>
      </c>
      <c r="W148" s="729"/>
      <c r="Z148" s="729">
        <v>42558</v>
      </c>
      <c r="AA148" s="732">
        <v>101.04300000000001</v>
      </c>
      <c r="AC148" s="729">
        <v>42558</v>
      </c>
      <c r="AD148" s="732">
        <v>148.38900000000001</v>
      </c>
    </row>
    <row r="149" spans="1:30" ht="14.25" customHeight="1">
      <c r="A149" s="729">
        <v>42566</v>
      </c>
      <c r="B149" s="732">
        <v>4.0122999999999998</v>
      </c>
      <c r="D149" s="729">
        <v>42566</v>
      </c>
      <c r="E149" s="732">
        <v>4.4311800000000003</v>
      </c>
      <c r="G149" s="729">
        <v>42566</v>
      </c>
      <c r="H149" s="732">
        <v>4.0833599999999999</v>
      </c>
      <c r="J149" s="729">
        <v>42566</v>
      </c>
      <c r="K149" s="732">
        <v>1.10345</v>
      </c>
      <c r="N149" s="729">
        <v>42557</v>
      </c>
      <c r="O149" s="732">
        <v>100.167</v>
      </c>
      <c r="Q149" s="729">
        <v>42174</v>
      </c>
      <c r="R149" s="732">
        <v>153.52099999999999</v>
      </c>
      <c r="T149" s="729">
        <v>42174</v>
      </c>
      <c r="U149" s="732">
        <v>47.371000000000002</v>
      </c>
      <c r="W149" s="729"/>
      <c r="Z149" s="729">
        <v>42557</v>
      </c>
      <c r="AA149" s="732">
        <v>99.667000000000002</v>
      </c>
      <c r="AC149" s="729">
        <v>42557</v>
      </c>
      <c r="AD149" s="732">
        <v>145.82499999999999</v>
      </c>
    </row>
    <row r="150" spans="1:30" ht="14.25" customHeight="1">
      <c r="A150" s="729">
        <v>42565</v>
      </c>
      <c r="B150" s="732">
        <v>3.96522</v>
      </c>
      <c r="D150" s="729">
        <v>42565</v>
      </c>
      <c r="E150" s="732">
        <v>4.4082499999999998</v>
      </c>
      <c r="G150" s="729">
        <v>42565</v>
      </c>
      <c r="H150" s="732">
        <v>4.0417399999999999</v>
      </c>
      <c r="J150" s="729">
        <v>42565</v>
      </c>
      <c r="K150" s="732">
        <v>1.1119699999999999</v>
      </c>
      <c r="N150" s="729">
        <v>42556</v>
      </c>
      <c r="O150" s="732">
        <v>98.266000000000005</v>
      </c>
      <c r="Q150" s="729">
        <v>42173</v>
      </c>
      <c r="R150" s="732">
        <v>154.00299999999999</v>
      </c>
      <c r="T150" s="729">
        <v>42173</v>
      </c>
      <c r="U150" s="732">
        <v>47.371000000000002</v>
      </c>
      <c r="W150" s="729"/>
      <c r="Z150" s="729">
        <v>42556</v>
      </c>
      <c r="AA150" s="732">
        <v>101.505</v>
      </c>
      <c r="AC150" s="729">
        <v>42556</v>
      </c>
      <c r="AD150" s="732">
        <v>146.07</v>
      </c>
    </row>
    <row r="151" spans="1:30" ht="14.25" customHeight="1">
      <c r="A151" s="729">
        <v>42564</v>
      </c>
      <c r="B151" s="732">
        <v>3.9730499999999997</v>
      </c>
      <c r="D151" s="729">
        <v>42564</v>
      </c>
      <c r="E151" s="732">
        <v>4.4062000000000001</v>
      </c>
      <c r="G151" s="729">
        <v>42564</v>
      </c>
      <c r="H151" s="732">
        <v>4.0320900000000002</v>
      </c>
      <c r="J151" s="729">
        <v>42564</v>
      </c>
      <c r="K151" s="732">
        <v>1.109</v>
      </c>
      <c r="N151" s="729">
        <v>42552</v>
      </c>
      <c r="O151" s="732">
        <v>85.412000000000006</v>
      </c>
      <c r="Q151" s="729">
        <v>42172</v>
      </c>
      <c r="R151" s="732">
        <v>156.249</v>
      </c>
      <c r="T151" s="729">
        <v>42172</v>
      </c>
      <c r="U151" s="732">
        <v>47.371000000000002</v>
      </c>
      <c r="W151" s="729"/>
      <c r="Z151" s="729">
        <v>42552</v>
      </c>
      <c r="AA151" s="732">
        <v>99.501000000000005</v>
      </c>
      <c r="AC151" s="729">
        <v>42552</v>
      </c>
      <c r="AD151" s="732">
        <v>142.05099999999999</v>
      </c>
    </row>
    <row r="152" spans="1:30" ht="14.25" customHeight="1">
      <c r="A152" s="729">
        <v>42563</v>
      </c>
      <c r="B152" s="732">
        <v>3.9734799999999999</v>
      </c>
      <c r="D152" s="729">
        <v>42563</v>
      </c>
      <c r="E152" s="732">
        <v>4.3940200000000003</v>
      </c>
      <c r="G152" s="729">
        <v>42563</v>
      </c>
      <c r="H152" s="732">
        <v>4.0179499999999999</v>
      </c>
      <c r="J152" s="729">
        <v>42563</v>
      </c>
      <c r="K152" s="732">
        <v>1.10605</v>
      </c>
      <c r="N152" s="729">
        <v>42551</v>
      </c>
      <c r="O152" s="732">
        <v>86.111000000000004</v>
      </c>
      <c r="Q152" s="729">
        <v>42171</v>
      </c>
      <c r="R152" s="732">
        <v>157.203</v>
      </c>
      <c r="T152" s="729">
        <v>42171</v>
      </c>
      <c r="U152" s="732">
        <v>47.371000000000002</v>
      </c>
      <c r="W152" s="729"/>
      <c r="Z152" s="729">
        <v>42551</v>
      </c>
      <c r="AA152" s="732">
        <v>111.304</v>
      </c>
      <c r="AC152" s="729">
        <v>42551</v>
      </c>
      <c r="AD152" s="732">
        <v>152.054</v>
      </c>
    </row>
    <row r="153" spans="1:30" ht="14.25" customHeight="1">
      <c r="A153" s="729">
        <v>42562</v>
      </c>
      <c r="B153" s="732">
        <v>4.0034999999999998</v>
      </c>
      <c r="D153" s="729">
        <v>42562</v>
      </c>
      <c r="E153" s="732">
        <v>4.4269999999999996</v>
      </c>
      <c r="G153" s="729">
        <v>42562</v>
      </c>
      <c r="H153" s="732">
        <v>4.0738099999999999</v>
      </c>
      <c r="J153" s="729">
        <v>42562</v>
      </c>
      <c r="K153" s="732">
        <v>1.1057999999999999</v>
      </c>
      <c r="N153" s="729">
        <v>42550</v>
      </c>
      <c r="O153" s="732">
        <v>86.105999999999995</v>
      </c>
      <c r="Q153" s="729">
        <v>42170</v>
      </c>
      <c r="R153" s="732">
        <v>154.66399999999999</v>
      </c>
      <c r="T153" s="729">
        <v>42170</v>
      </c>
      <c r="U153" s="732">
        <v>47.371000000000002</v>
      </c>
      <c r="W153" s="729"/>
      <c r="Z153" s="729">
        <v>42550</v>
      </c>
      <c r="AA153" s="732">
        <v>118.404</v>
      </c>
      <c r="AC153" s="729">
        <v>42550</v>
      </c>
      <c r="AD153" s="732">
        <v>160.77099999999999</v>
      </c>
    </row>
    <row r="154" spans="1:30" ht="14.25" customHeight="1">
      <c r="A154" s="729">
        <v>42559</v>
      </c>
      <c r="B154" s="732">
        <v>3.9920299999999997</v>
      </c>
      <c r="D154" s="729">
        <v>42559</v>
      </c>
      <c r="E154" s="732">
        <v>4.4135299999999997</v>
      </c>
      <c r="G154" s="729">
        <v>42559</v>
      </c>
      <c r="H154" s="732">
        <v>4.06271</v>
      </c>
      <c r="J154" s="729">
        <v>42559</v>
      </c>
      <c r="K154" s="732">
        <v>1.1050500000000001</v>
      </c>
      <c r="N154" s="729">
        <v>42549</v>
      </c>
      <c r="O154" s="732">
        <v>91.403000000000006</v>
      </c>
      <c r="Q154" s="729">
        <v>42167</v>
      </c>
      <c r="R154" s="732">
        <v>150.79900000000001</v>
      </c>
      <c r="T154" s="729">
        <v>42167</v>
      </c>
      <c r="U154" s="732">
        <v>47.371000000000002</v>
      </c>
      <c r="W154" s="729"/>
      <c r="Z154" s="729">
        <v>42549</v>
      </c>
      <c r="AA154" s="732">
        <v>124.199</v>
      </c>
      <c r="AC154" s="729">
        <v>42549</v>
      </c>
      <c r="AD154" s="732">
        <v>165.51400000000001</v>
      </c>
    </row>
    <row r="155" spans="1:30" ht="14.25" customHeight="1">
      <c r="A155" s="729">
        <v>42558</v>
      </c>
      <c r="B155" s="732">
        <v>4.0079500000000001</v>
      </c>
      <c r="D155" s="729">
        <v>42558</v>
      </c>
      <c r="E155" s="732">
        <v>4.4337499999999999</v>
      </c>
      <c r="G155" s="729">
        <v>42558</v>
      </c>
      <c r="H155" s="732">
        <v>4.0956400000000004</v>
      </c>
      <c r="J155" s="729">
        <v>42558</v>
      </c>
      <c r="K155" s="732">
        <v>1.1062700000000001</v>
      </c>
      <c r="N155" s="729">
        <v>42548</v>
      </c>
      <c r="O155" s="732">
        <v>94.53</v>
      </c>
      <c r="Q155" s="729">
        <v>42166</v>
      </c>
      <c r="R155" s="732">
        <v>150.334</v>
      </c>
      <c r="T155" s="729">
        <v>42166</v>
      </c>
      <c r="U155" s="732">
        <v>47.371000000000002</v>
      </c>
      <c r="W155" s="729"/>
      <c r="Z155" s="729">
        <v>42548</v>
      </c>
      <c r="AA155" s="732">
        <v>131.499</v>
      </c>
      <c r="AC155" s="729">
        <v>42548</v>
      </c>
      <c r="AD155" s="732">
        <v>185.232</v>
      </c>
    </row>
    <row r="156" spans="1:30" ht="14.25" customHeight="1">
      <c r="A156" s="729">
        <v>42557</v>
      </c>
      <c r="B156" s="732">
        <v>3.99952</v>
      </c>
      <c r="D156" s="729">
        <v>42557</v>
      </c>
      <c r="E156" s="732">
        <v>4.4401000000000002</v>
      </c>
      <c r="G156" s="729">
        <v>42557</v>
      </c>
      <c r="H156" s="732">
        <v>4.1026400000000001</v>
      </c>
      <c r="J156" s="729">
        <v>42557</v>
      </c>
      <c r="K156" s="732">
        <v>1.1100099999999999</v>
      </c>
      <c r="N156" s="729">
        <v>42545</v>
      </c>
      <c r="O156" s="732">
        <v>91.421999999999997</v>
      </c>
      <c r="Q156" s="729">
        <v>42165</v>
      </c>
      <c r="R156" s="732">
        <v>144.095</v>
      </c>
      <c r="T156" s="729">
        <v>42165</v>
      </c>
      <c r="U156" s="732">
        <v>47.371000000000002</v>
      </c>
      <c r="W156" s="729"/>
      <c r="Z156" s="729">
        <v>42545</v>
      </c>
      <c r="AA156" s="732">
        <v>129.245</v>
      </c>
      <c r="AC156" s="729">
        <v>42545</v>
      </c>
      <c r="AD156" s="732">
        <v>173.423</v>
      </c>
    </row>
    <row r="157" spans="1:30" ht="14.25" customHeight="1">
      <c r="A157" s="729">
        <v>42556</v>
      </c>
      <c r="B157" s="732">
        <v>4.00779</v>
      </c>
      <c r="D157" s="729">
        <v>42556</v>
      </c>
      <c r="E157" s="732">
        <v>4.4388500000000004</v>
      </c>
      <c r="G157" s="729">
        <v>42556</v>
      </c>
      <c r="H157" s="732">
        <v>4.1029799999999996</v>
      </c>
      <c r="J157" s="729">
        <v>42556</v>
      </c>
      <c r="K157" s="732">
        <v>1.10761</v>
      </c>
      <c r="N157" s="729">
        <v>42544</v>
      </c>
      <c r="O157" s="732">
        <v>83.103999999999999</v>
      </c>
      <c r="Q157" s="729">
        <v>42164</v>
      </c>
      <c r="R157" s="732">
        <v>143.49</v>
      </c>
      <c r="T157" s="729">
        <v>42164</v>
      </c>
      <c r="U157" s="732">
        <v>47.371000000000002</v>
      </c>
      <c r="W157" s="729"/>
      <c r="Z157" s="729">
        <v>42544</v>
      </c>
      <c r="AA157" s="732">
        <v>99.948999999999998</v>
      </c>
      <c r="AC157" s="729">
        <v>42544</v>
      </c>
      <c r="AD157" s="732">
        <v>138.42699999999999</v>
      </c>
    </row>
    <row r="158" spans="1:30" ht="14.25" customHeight="1">
      <c r="A158" s="729">
        <v>42555</v>
      </c>
      <c r="B158" s="732">
        <v>3.9769899999999998</v>
      </c>
      <c r="D158" s="729">
        <v>42555</v>
      </c>
      <c r="E158" s="732">
        <v>4.4358300000000002</v>
      </c>
      <c r="G158" s="729">
        <v>42555</v>
      </c>
      <c r="H158" s="732">
        <v>4.0967500000000001</v>
      </c>
      <c r="J158" s="729">
        <v>42555</v>
      </c>
      <c r="K158" s="732">
        <v>1.11544</v>
      </c>
      <c r="N158" s="729">
        <v>42543</v>
      </c>
      <c r="O158" s="732">
        <v>85.94</v>
      </c>
      <c r="Q158" s="729">
        <v>42163</v>
      </c>
      <c r="R158" s="732">
        <v>143.49</v>
      </c>
      <c r="T158" s="729">
        <v>42163</v>
      </c>
      <c r="U158" s="732">
        <v>47.371000000000002</v>
      </c>
      <c r="W158" s="729"/>
      <c r="Z158" s="729">
        <v>42543</v>
      </c>
      <c r="AA158" s="732">
        <v>101.553</v>
      </c>
      <c r="AC158" s="729">
        <v>42543</v>
      </c>
      <c r="AD158" s="732">
        <v>138.53100000000001</v>
      </c>
    </row>
    <row r="159" spans="1:30" ht="14.25" customHeight="1">
      <c r="A159" s="729">
        <v>42552</v>
      </c>
      <c r="B159" s="732">
        <v>3.9623499999999998</v>
      </c>
      <c r="D159" s="729">
        <v>42552</v>
      </c>
      <c r="E159" s="732">
        <v>4.4139999999999997</v>
      </c>
      <c r="G159" s="729">
        <v>42552</v>
      </c>
      <c r="H159" s="732">
        <v>4.0719399999999997</v>
      </c>
      <c r="J159" s="729">
        <v>42552</v>
      </c>
      <c r="K159" s="732">
        <v>1.11365</v>
      </c>
      <c r="N159" s="729">
        <v>42542</v>
      </c>
      <c r="O159" s="732">
        <v>85.828999999999994</v>
      </c>
      <c r="Q159" s="729">
        <v>42160</v>
      </c>
      <c r="R159" s="732">
        <v>143.65700000000001</v>
      </c>
      <c r="T159" s="729">
        <v>42160</v>
      </c>
      <c r="U159" s="732">
        <v>47.371000000000002</v>
      </c>
      <c r="W159" s="729"/>
      <c r="Z159" s="729">
        <v>42542</v>
      </c>
      <c r="AA159" s="732">
        <v>102.264</v>
      </c>
      <c r="AC159" s="729">
        <v>42542</v>
      </c>
      <c r="AD159" s="732">
        <v>141.65100000000001</v>
      </c>
    </row>
    <row r="160" spans="1:30" ht="14.25" customHeight="1">
      <c r="A160" s="729">
        <v>42551</v>
      </c>
      <c r="B160" s="732">
        <v>3.9419599999999999</v>
      </c>
      <c r="D160" s="729">
        <v>42551</v>
      </c>
      <c r="E160" s="732">
        <v>4.3786100000000001</v>
      </c>
      <c r="G160" s="729">
        <v>42551</v>
      </c>
      <c r="H160" s="732">
        <v>4.0384799999999998</v>
      </c>
      <c r="J160" s="729">
        <v>42551</v>
      </c>
      <c r="K160" s="732">
        <v>1.1106400000000001</v>
      </c>
      <c r="N160" s="729">
        <v>42541</v>
      </c>
      <c r="O160" s="732">
        <v>85.954999999999998</v>
      </c>
      <c r="Q160" s="729">
        <v>42159</v>
      </c>
      <c r="R160" s="732">
        <v>143.334</v>
      </c>
      <c r="T160" s="729">
        <v>42159</v>
      </c>
      <c r="U160" s="732">
        <v>47.371000000000002</v>
      </c>
      <c r="W160" s="729"/>
      <c r="Z160" s="729">
        <v>42541</v>
      </c>
      <c r="AA160" s="732">
        <v>101.428</v>
      </c>
      <c r="AC160" s="729">
        <v>42541</v>
      </c>
      <c r="AD160" s="732">
        <v>140.946</v>
      </c>
    </row>
    <row r="161" spans="1:30" ht="14.25" customHeight="1">
      <c r="A161" s="729">
        <v>42550</v>
      </c>
      <c r="B161" s="732">
        <v>3.9727700000000001</v>
      </c>
      <c r="D161" s="729">
        <v>42550</v>
      </c>
      <c r="E161" s="732">
        <v>4.41953</v>
      </c>
      <c r="G161" s="729">
        <v>42550</v>
      </c>
      <c r="H161" s="732">
        <v>4.0553400000000002</v>
      </c>
      <c r="J161" s="729">
        <v>42550</v>
      </c>
      <c r="K161" s="732">
        <v>1.1124799999999999</v>
      </c>
      <c r="N161" s="729">
        <v>42538</v>
      </c>
      <c r="O161" s="732">
        <v>85.512</v>
      </c>
      <c r="Q161" s="729">
        <v>42158</v>
      </c>
      <c r="R161" s="732">
        <v>140.83500000000001</v>
      </c>
      <c r="T161" s="729">
        <v>42158</v>
      </c>
      <c r="U161" s="732">
        <v>47.371000000000002</v>
      </c>
      <c r="W161" s="729"/>
      <c r="Z161" s="729">
        <v>42538</v>
      </c>
      <c r="AA161" s="732">
        <v>104.758</v>
      </c>
      <c r="AC161" s="729">
        <v>42538</v>
      </c>
      <c r="AD161" s="732">
        <v>146.131</v>
      </c>
    </row>
    <row r="162" spans="1:30" ht="14.25" customHeight="1">
      <c r="A162" s="729">
        <v>42549</v>
      </c>
      <c r="B162" s="732">
        <v>3.99613</v>
      </c>
      <c r="D162" s="729">
        <v>42549</v>
      </c>
      <c r="E162" s="732">
        <v>4.4216800000000003</v>
      </c>
      <c r="G162" s="729">
        <v>42549</v>
      </c>
      <c r="H162" s="732">
        <v>4.0707100000000001</v>
      </c>
      <c r="J162" s="729">
        <v>42549</v>
      </c>
      <c r="K162" s="732">
        <v>1.1065</v>
      </c>
      <c r="N162" s="729">
        <v>42537</v>
      </c>
      <c r="O162" s="732">
        <v>87.061999999999998</v>
      </c>
      <c r="Q162" s="729">
        <v>42157</v>
      </c>
      <c r="R162" s="732">
        <v>140.82499999999999</v>
      </c>
      <c r="T162" s="729">
        <v>42157</v>
      </c>
      <c r="U162" s="732">
        <v>47.371000000000002</v>
      </c>
      <c r="W162" s="729"/>
      <c r="Z162" s="729">
        <v>42537</v>
      </c>
      <c r="AA162" s="732">
        <v>106.428</v>
      </c>
      <c r="AC162" s="729">
        <v>42537</v>
      </c>
      <c r="AD162" s="732">
        <v>144.51400000000001</v>
      </c>
    </row>
    <row r="163" spans="1:30" ht="14.25" customHeight="1">
      <c r="A163" s="729">
        <v>42548</v>
      </c>
      <c r="B163" s="732">
        <v>4.0488400000000002</v>
      </c>
      <c r="D163" s="729">
        <v>42548</v>
      </c>
      <c r="E163" s="732">
        <v>4.4635999999999996</v>
      </c>
      <c r="G163" s="729">
        <v>42548</v>
      </c>
      <c r="H163" s="732">
        <v>4.1377300000000004</v>
      </c>
      <c r="J163" s="729">
        <v>42548</v>
      </c>
      <c r="K163" s="732">
        <v>1.1024799999999999</v>
      </c>
      <c r="N163" s="729">
        <v>42536</v>
      </c>
      <c r="O163" s="732">
        <v>85.001999999999995</v>
      </c>
      <c r="Q163" s="729">
        <v>42156</v>
      </c>
      <c r="R163" s="732">
        <v>140.274</v>
      </c>
      <c r="T163" s="729">
        <v>42156</v>
      </c>
      <c r="U163" s="732">
        <v>47.371000000000002</v>
      </c>
      <c r="W163" s="729"/>
      <c r="Z163" s="729">
        <v>42536</v>
      </c>
      <c r="AA163" s="732">
        <v>103.43300000000001</v>
      </c>
      <c r="AC163" s="729">
        <v>42536</v>
      </c>
      <c r="AD163" s="732">
        <v>141.881</v>
      </c>
    </row>
    <row r="164" spans="1:30" ht="14.25" customHeight="1">
      <c r="A164" s="729">
        <v>42545</v>
      </c>
      <c r="B164" s="732">
        <v>3.9989499999999998</v>
      </c>
      <c r="D164" s="729">
        <v>42545</v>
      </c>
      <c r="E164" s="732">
        <v>4.4414999999999996</v>
      </c>
      <c r="G164" s="729">
        <v>42545</v>
      </c>
      <c r="H164" s="732">
        <v>4.1098100000000004</v>
      </c>
      <c r="J164" s="729">
        <v>42545</v>
      </c>
      <c r="K164" s="732">
        <v>1.1117300000000001</v>
      </c>
      <c r="N164" s="729">
        <v>42535</v>
      </c>
      <c r="O164" s="732">
        <v>84.331000000000003</v>
      </c>
      <c r="Q164" s="729">
        <v>42153</v>
      </c>
      <c r="R164" s="732">
        <v>138.63</v>
      </c>
      <c r="T164" s="729">
        <v>42153</v>
      </c>
      <c r="U164" s="732">
        <v>47.371000000000002</v>
      </c>
      <c r="W164" s="729"/>
      <c r="Z164" s="729">
        <v>42535</v>
      </c>
      <c r="AA164" s="732">
        <v>109.55500000000001</v>
      </c>
      <c r="AC164" s="729">
        <v>42535</v>
      </c>
      <c r="AD164" s="732">
        <v>146.84</v>
      </c>
    </row>
    <row r="165" spans="1:30" ht="14.25" customHeight="1">
      <c r="A165" s="729">
        <v>42544</v>
      </c>
      <c r="B165" s="732">
        <v>3.8345000000000002</v>
      </c>
      <c r="D165" s="729">
        <v>42544</v>
      </c>
      <c r="E165" s="732">
        <v>4.3665500000000002</v>
      </c>
      <c r="G165" s="729">
        <v>42544</v>
      </c>
      <c r="H165" s="732">
        <v>3.9978400000000001</v>
      </c>
      <c r="J165" s="729">
        <v>42544</v>
      </c>
      <c r="K165" s="732">
        <v>1.13849</v>
      </c>
      <c r="N165" s="729">
        <v>42534</v>
      </c>
      <c r="O165" s="732">
        <v>85.986999999999995</v>
      </c>
      <c r="Q165" s="729">
        <v>42152</v>
      </c>
      <c r="R165" s="732">
        <v>137.00200000000001</v>
      </c>
      <c r="T165" s="729">
        <v>42152</v>
      </c>
      <c r="U165" s="732">
        <v>47.371000000000002</v>
      </c>
      <c r="W165" s="729"/>
      <c r="Z165" s="729">
        <v>42534</v>
      </c>
      <c r="AA165" s="732">
        <v>105.967</v>
      </c>
      <c r="AC165" s="729">
        <v>42534</v>
      </c>
      <c r="AD165" s="732">
        <v>148.47800000000001</v>
      </c>
    </row>
    <row r="166" spans="1:30" ht="14.25" customHeight="1">
      <c r="A166" s="729">
        <v>42543</v>
      </c>
      <c r="B166" s="732">
        <v>3.8699300000000001</v>
      </c>
      <c r="D166" s="729">
        <v>42543</v>
      </c>
      <c r="E166" s="732">
        <v>4.37148</v>
      </c>
      <c r="G166" s="729">
        <v>42543</v>
      </c>
      <c r="H166" s="732">
        <v>4.0358299999999998</v>
      </c>
      <c r="J166" s="729">
        <v>42543</v>
      </c>
      <c r="K166" s="732">
        <v>1.12965</v>
      </c>
      <c r="N166" s="729">
        <v>42531</v>
      </c>
      <c r="O166" s="732">
        <v>78.198999999999998</v>
      </c>
      <c r="Q166" s="729">
        <v>42151</v>
      </c>
      <c r="R166" s="732">
        <v>137.86799999999999</v>
      </c>
      <c r="T166" s="729">
        <v>42151</v>
      </c>
      <c r="U166" s="732">
        <v>47.371000000000002</v>
      </c>
      <c r="W166" s="729"/>
      <c r="Z166" s="729">
        <v>42531</v>
      </c>
      <c r="AA166" s="732">
        <v>103.53100000000001</v>
      </c>
      <c r="AC166" s="729">
        <v>42531</v>
      </c>
      <c r="AD166" s="732">
        <v>140.64599999999999</v>
      </c>
    </row>
    <row r="167" spans="1:30" ht="14.25" customHeight="1">
      <c r="A167" s="729">
        <v>42542</v>
      </c>
      <c r="B167" s="732">
        <v>3.9088500000000002</v>
      </c>
      <c r="D167" s="729">
        <v>42542</v>
      </c>
      <c r="E167" s="732">
        <v>4.3938600000000001</v>
      </c>
      <c r="G167" s="729">
        <v>42542</v>
      </c>
      <c r="H167" s="732">
        <v>4.0625799999999996</v>
      </c>
      <c r="J167" s="729">
        <v>42542</v>
      </c>
      <c r="K167" s="732">
        <v>1.1242099999999999</v>
      </c>
      <c r="N167" s="729">
        <v>42530</v>
      </c>
      <c r="O167" s="732">
        <v>78.213999999999999</v>
      </c>
      <c r="Q167" s="729">
        <v>42150</v>
      </c>
      <c r="R167" s="732">
        <v>137.94</v>
      </c>
      <c r="T167" s="729">
        <v>42150</v>
      </c>
      <c r="U167" s="732">
        <v>47.371000000000002</v>
      </c>
      <c r="W167" s="729"/>
      <c r="Z167" s="729">
        <v>42530</v>
      </c>
      <c r="AA167" s="732">
        <v>95.995999999999995</v>
      </c>
      <c r="AC167" s="729">
        <v>42530</v>
      </c>
      <c r="AD167" s="732">
        <v>129.52500000000001</v>
      </c>
    </row>
    <row r="168" spans="1:30" ht="14.25" customHeight="1">
      <c r="A168" s="729">
        <v>42541</v>
      </c>
      <c r="B168" s="732">
        <v>3.8807</v>
      </c>
      <c r="D168" s="729">
        <v>42541</v>
      </c>
      <c r="E168" s="732">
        <v>4.38896</v>
      </c>
      <c r="G168" s="729">
        <v>42541</v>
      </c>
      <c r="H168" s="732">
        <v>4.0323000000000002</v>
      </c>
      <c r="J168" s="729">
        <v>42541</v>
      </c>
      <c r="K168" s="732">
        <v>1.1314</v>
      </c>
      <c r="N168" s="729">
        <v>42529</v>
      </c>
      <c r="O168" s="732">
        <v>77.847999999999999</v>
      </c>
      <c r="Q168" s="729">
        <v>42146</v>
      </c>
      <c r="R168" s="732">
        <v>139.34</v>
      </c>
      <c r="T168" s="729">
        <v>42146</v>
      </c>
      <c r="U168" s="732">
        <v>47.371000000000002</v>
      </c>
      <c r="W168" s="729"/>
      <c r="Z168" s="729">
        <v>42529</v>
      </c>
      <c r="AA168" s="732">
        <v>97.173000000000002</v>
      </c>
      <c r="AC168" s="729">
        <v>42529</v>
      </c>
      <c r="AD168" s="732">
        <v>129.03100000000001</v>
      </c>
    </row>
    <row r="169" spans="1:30" ht="14.25" customHeight="1">
      <c r="A169" s="729">
        <v>42538</v>
      </c>
      <c r="B169" s="732">
        <v>3.9138500000000001</v>
      </c>
      <c r="D169" s="729">
        <v>42538</v>
      </c>
      <c r="E169" s="732">
        <v>4.4120499999999998</v>
      </c>
      <c r="G169" s="729">
        <v>42538</v>
      </c>
      <c r="H169" s="732">
        <v>4.07829</v>
      </c>
      <c r="J169" s="729">
        <v>42538</v>
      </c>
      <c r="K169" s="732">
        <v>1.1276999999999999</v>
      </c>
      <c r="N169" s="729">
        <v>42528</v>
      </c>
      <c r="O169" s="732">
        <v>83.34</v>
      </c>
      <c r="Q169" s="729">
        <v>42145</v>
      </c>
      <c r="R169" s="732">
        <v>138.904</v>
      </c>
      <c r="T169" s="729">
        <v>42145</v>
      </c>
      <c r="U169" s="732">
        <v>47.371000000000002</v>
      </c>
      <c r="W169" s="729"/>
      <c r="Z169" s="729">
        <v>42528</v>
      </c>
      <c r="AA169" s="732">
        <v>95.064999999999998</v>
      </c>
      <c r="AC169" s="729">
        <v>42528</v>
      </c>
      <c r="AD169" s="732">
        <v>128.17699999999999</v>
      </c>
    </row>
    <row r="170" spans="1:30" ht="14.25" customHeight="1">
      <c r="A170" s="729">
        <v>42537</v>
      </c>
      <c r="B170" s="732">
        <v>3.9441000000000002</v>
      </c>
      <c r="D170" s="729">
        <v>42537</v>
      </c>
      <c r="E170" s="732">
        <v>4.42753</v>
      </c>
      <c r="G170" s="729">
        <v>42537</v>
      </c>
      <c r="H170" s="732">
        <v>4.0873600000000003</v>
      </c>
      <c r="J170" s="729">
        <v>42537</v>
      </c>
      <c r="K170" s="732">
        <v>1.1225000000000001</v>
      </c>
      <c r="N170" s="729">
        <v>42527</v>
      </c>
      <c r="O170" s="732">
        <v>85</v>
      </c>
      <c r="Q170" s="729">
        <v>42144</v>
      </c>
      <c r="R170" s="732">
        <v>139.239</v>
      </c>
      <c r="T170" s="729">
        <v>42144</v>
      </c>
      <c r="U170" s="732">
        <v>47.371000000000002</v>
      </c>
      <c r="W170" s="729"/>
      <c r="Z170" s="729">
        <v>42527</v>
      </c>
      <c r="AA170" s="732">
        <v>97.981999999999999</v>
      </c>
      <c r="AC170" s="729">
        <v>42527</v>
      </c>
      <c r="AD170" s="732">
        <v>130.20099999999999</v>
      </c>
    </row>
    <row r="171" spans="1:30" ht="14.25" customHeight="1">
      <c r="A171" s="729">
        <v>42536</v>
      </c>
      <c r="B171" s="732">
        <v>3.9316499999999999</v>
      </c>
      <c r="D171" s="729">
        <v>42536</v>
      </c>
      <c r="E171" s="732">
        <v>4.4267500000000002</v>
      </c>
      <c r="G171" s="729">
        <v>42536</v>
      </c>
      <c r="H171" s="732">
        <v>4.08962</v>
      </c>
      <c r="J171" s="729">
        <v>42536</v>
      </c>
      <c r="K171" s="732">
        <v>1.12595</v>
      </c>
      <c r="N171" s="729">
        <v>42524</v>
      </c>
      <c r="O171" s="732">
        <v>84.942999999999998</v>
      </c>
      <c r="Q171" s="729">
        <v>42143</v>
      </c>
      <c r="R171" s="732">
        <v>139.179</v>
      </c>
      <c r="T171" s="729">
        <v>42143</v>
      </c>
      <c r="U171" s="732">
        <v>47.371000000000002</v>
      </c>
      <c r="W171" s="729"/>
      <c r="Z171" s="729">
        <v>42524</v>
      </c>
      <c r="AA171" s="732">
        <v>96.352000000000004</v>
      </c>
      <c r="AC171" s="729">
        <v>42524</v>
      </c>
      <c r="AD171" s="732">
        <v>128.68799999999999</v>
      </c>
    </row>
    <row r="172" spans="1:30" ht="14.25" customHeight="1">
      <c r="A172" s="729">
        <v>42535</v>
      </c>
      <c r="B172" s="732">
        <v>3.9561999999999999</v>
      </c>
      <c r="D172" s="729">
        <v>42535</v>
      </c>
      <c r="E172" s="732">
        <v>4.4335500000000003</v>
      </c>
      <c r="G172" s="729">
        <v>42535</v>
      </c>
      <c r="H172" s="732">
        <v>4.1068199999999999</v>
      </c>
      <c r="J172" s="729">
        <v>42535</v>
      </c>
      <c r="K172" s="732">
        <v>1.1207100000000001</v>
      </c>
      <c r="N172" s="729">
        <v>42523</v>
      </c>
      <c r="O172" s="732">
        <v>85.430999999999997</v>
      </c>
      <c r="Q172" s="729">
        <v>42142</v>
      </c>
      <c r="R172" s="732">
        <v>140.16499999999999</v>
      </c>
      <c r="T172" s="729">
        <v>42142</v>
      </c>
      <c r="U172" s="732">
        <v>47.371000000000002</v>
      </c>
      <c r="W172" s="729"/>
      <c r="Z172" s="729">
        <v>42523</v>
      </c>
      <c r="AA172" s="732">
        <v>95.66</v>
      </c>
      <c r="AC172" s="729">
        <v>42523</v>
      </c>
      <c r="AD172" s="732">
        <v>128.02500000000001</v>
      </c>
    </row>
    <row r="173" spans="1:30" ht="14.25" customHeight="1">
      <c r="A173" s="729">
        <v>42534</v>
      </c>
      <c r="B173" s="732">
        <v>3.90822</v>
      </c>
      <c r="D173" s="729">
        <v>42534</v>
      </c>
      <c r="E173" s="732">
        <v>4.4132999999999996</v>
      </c>
      <c r="G173" s="729">
        <v>42534</v>
      </c>
      <c r="H173" s="732">
        <v>4.0524100000000001</v>
      </c>
      <c r="J173" s="729">
        <v>42534</v>
      </c>
      <c r="K173" s="732">
        <v>1.12923</v>
      </c>
      <c r="N173" s="729">
        <v>42522</v>
      </c>
      <c r="O173" s="732">
        <v>84.983000000000004</v>
      </c>
      <c r="Q173" s="729">
        <v>42139</v>
      </c>
      <c r="R173" s="732">
        <v>139.87100000000001</v>
      </c>
      <c r="T173" s="729">
        <v>42139</v>
      </c>
      <c r="U173" s="732">
        <v>47.371000000000002</v>
      </c>
      <c r="W173" s="729"/>
      <c r="Z173" s="729">
        <v>42522</v>
      </c>
      <c r="AA173" s="732">
        <v>97.058000000000007</v>
      </c>
      <c r="AC173" s="729">
        <v>42522</v>
      </c>
      <c r="AD173" s="732">
        <v>127.467</v>
      </c>
    </row>
    <row r="174" spans="1:30" ht="14.25" customHeight="1">
      <c r="A174" s="729">
        <v>42531</v>
      </c>
      <c r="B174" s="732">
        <v>3.8917099999999998</v>
      </c>
      <c r="D174" s="729">
        <v>42531</v>
      </c>
      <c r="E174" s="732">
        <v>4.3779399999999997</v>
      </c>
      <c r="G174" s="729">
        <v>42531</v>
      </c>
      <c r="H174" s="732">
        <v>4.0326500000000003</v>
      </c>
      <c r="J174" s="729">
        <v>42531</v>
      </c>
      <c r="K174" s="732">
        <v>1.1251100000000001</v>
      </c>
      <c r="N174" s="729">
        <v>42521</v>
      </c>
      <c r="O174" s="732">
        <v>85.415000000000006</v>
      </c>
      <c r="Q174" s="729">
        <v>42138</v>
      </c>
      <c r="R174" s="732">
        <v>139.32900000000001</v>
      </c>
      <c r="T174" s="729">
        <v>42138</v>
      </c>
      <c r="U174" s="732">
        <v>47.371000000000002</v>
      </c>
      <c r="W174" s="729"/>
      <c r="Z174" s="729">
        <v>42521</v>
      </c>
      <c r="AA174" s="732">
        <v>94.298000000000002</v>
      </c>
      <c r="AC174" s="729">
        <v>42521</v>
      </c>
      <c r="AD174" s="732">
        <v>126.29600000000001</v>
      </c>
    </row>
    <row r="175" spans="1:30" ht="14.25" customHeight="1">
      <c r="A175" s="729">
        <v>42530</v>
      </c>
      <c r="B175" s="732">
        <v>3.8306499999999999</v>
      </c>
      <c r="D175" s="729">
        <v>42530</v>
      </c>
      <c r="E175" s="732">
        <v>4.3350299999999997</v>
      </c>
      <c r="G175" s="729">
        <v>42530</v>
      </c>
      <c r="H175" s="732">
        <v>3.9714299999999998</v>
      </c>
      <c r="J175" s="729">
        <v>42530</v>
      </c>
      <c r="K175" s="732">
        <v>1.13161</v>
      </c>
      <c r="N175" s="729">
        <v>42517</v>
      </c>
      <c r="O175" s="732">
        <v>84.715999999999994</v>
      </c>
      <c r="Q175" s="729">
        <v>42137</v>
      </c>
      <c r="R175" s="732">
        <v>139.893</v>
      </c>
      <c r="T175" s="729">
        <v>42137</v>
      </c>
      <c r="U175" s="732">
        <v>47.371000000000002</v>
      </c>
      <c r="W175" s="729"/>
      <c r="Z175" s="729">
        <v>42517</v>
      </c>
      <c r="AA175" s="732">
        <v>92.552999999999997</v>
      </c>
      <c r="AC175" s="729">
        <v>42517</v>
      </c>
      <c r="AD175" s="732">
        <v>124.69199999999999</v>
      </c>
    </row>
    <row r="176" spans="1:30" ht="14.25" customHeight="1">
      <c r="A176" s="729">
        <v>42529</v>
      </c>
      <c r="B176" s="732">
        <v>3.7906</v>
      </c>
      <c r="D176" s="729">
        <v>42529</v>
      </c>
      <c r="E176" s="732">
        <v>4.3192899999999996</v>
      </c>
      <c r="G176" s="729">
        <v>42529</v>
      </c>
      <c r="H176" s="732">
        <v>3.9517699999999998</v>
      </c>
      <c r="J176" s="729">
        <v>42529</v>
      </c>
      <c r="K176" s="732">
        <v>1.13951</v>
      </c>
      <c r="N176" s="729">
        <v>42516</v>
      </c>
      <c r="O176" s="732">
        <v>84.540999999999997</v>
      </c>
      <c r="Q176" s="729">
        <v>42136</v>
      </c>
      <c r="R176" s="732">
        <v>141.48599999999999</v>
      </c>
      <c r="T176" s="729">
        <v>42136</v>
      </c>
      <c r="U176" s="732">
        <v>47.371000000000002</v>
      </c>
      <c r="W176" s="729"/>
      <c r="Z176" s="729">
        <v>42516</v>
      </c>
      <c r="AA176" s="732">
        <v>92.400999999999996</v>
      </c>
      <c r="AC176" s="729">
        <v>42516</v>
      </c>
      <c r="AD176" s="732">
        <v>123.378</v>
      </c>
    </row>
    <row r="177" spans="1:30" ht="14.25" customHeight="1">
      <c r="A177" s="729">
        <v>42528</v>
      </c>
      <c r="B177" s="732">
        <v>3.8324699999999998</v>
      </c>
      <c r="D177" s="729">
        <v>42528</v>
      </c>
      <c r="E177" s="732">
        <v>4.3527800000000001</v>
      </c>
      <c r="G177" s="729">
        <v>42528</v>
      </c>
      <c r="H177" s="732">
        <v>3.9706000000000001</v>
      </c>
      <c r="J177" s="729">
        <v>42528</v>
      </c>
      <c r="K177" s="732">
        <v>1.1357999999999999</v>
      </c>
      <c r="N177" s="729">
        <v>42515</v>
      </c>
      <c r="O177" s="732">
        <v>84.694999999999993</v>
      </c>
      <c r="Q177" s="729">
        <v>42135</v>
      </c>
      <c r="R177" s="732">
        <v>137.68299999999999</v>
      </c>
      <c r="T177" s="729">
        <v>42135</v>
      </c>
      <c r="U177" s="732">
        <v>47.371000000000002</v>
      </c>
      <c r="W177" s="729"/>
      <c r="Z177" s="729">
        <v>42515</v>
      </c>
      <c r="AA177" s="732">
        <v>93.018000000000001</v>
      </c>
      <c r="AC177" s="729">
        <v>42515</v>
      </c>
      <c r="AD177" s="732">
        <v>123.965</v>
      </c>
    </row>
    <row r="178" spans="1:30" ht="14.25" customHeight="1">
      <c r="A178" s="729">
        <v>42527</v>
      </c>
      <c r="B178" s="732">
        <v>3.8372199999999999</v>
      </c>
      <c r="D178" s="729">
        <v>42527</v>
      </c>
      <c r="E178" s="732">
        <v>4.3571299999999997</v>
      </c>
      <c r="G178" s="729">
        <v>42527</v>
      </c>
      <c r="H178" s="732">
        <v>3.9535299999999998</v>
      </c>
      <c r="J178" s="729">
        <v>42527</v>
      </c>
      <c r="K178" s="732">
        <v>1.1354899999999999</v>
      </c>
      <c r="N178" s="729">
        <v>42514</v>
      </c>
      <c r="O178" s="732">
        <v>85.343999999999994</v>
      </c>
      <c r="Q178" s="729">
        <v>42132</v>
      </c>
      <c r="R178" s="732">
        <v>138.58799999999999</v>
      </c>
      <c r="T178" s="729">
        <v>42132</v>
      </c>
      <c r="U178" s="732">
        <v>47.371000000000002</v>
      </c>
      <c r="W178" s="729"/>
      <c r="Z178" s="729">
        <v>42514</v>
      </c>
      <c r="AA178" s="732">
        <v>94.149000000000001</v>
      </c>
      <c r="AC178" s="729">
        <v>42514</v>
      </c>
      <c r="AD178" s="732">
        <v>128.07900000000001</v>
      </c>
    </row>
    <row r="179" spans="1:30" ht="14.25" customHeight="1">
      <c r="A179" s="729">
        <v>42524</v>
      </c>
      <c r="B179" s="732">
        <v>3.8625400000000001</v>
      </c>
      <c r="D179" s="729">
        <v>42524</v>
      </c>
      <c r="E179" s="732">
        <v>4.3903499999999998</v>
      </c>
      <c r="G179" s="729">
        <v>42524</v>
      </c>
      <c r="H179" s="732">
        <v>3.9584999999999999</v>
      </c>
      <c r="J179" s="729">
        <v>42524</v>
      </c>
      <c r="K179" s="732">
        <v>1.1367</v>
      </c>
      <c r="N179" s="729">
        <v>42513</v>
      </c>
      <c r="O179" s="732">
        <v>84.692999999999998</v>
      </c>
      <c r="Q179" s="729">
        <v>42131</v>
      </c>
      <c r="R179" s="732">
        <v>138.78899999999999</v>
      </c>
      <c r="T179" s="729">
        <v>42131</v>
      </c>
      <c r="U179" s="732">
        <v>47.371000000000002</v>
      </c>
      <c r="W179" s="729"/>
      <c r="Z179" s="729">
        <v>42513</v>
      </c>
      <c r="AA179" s="732">
        <v>94.417000000000002</v>
      </c>
      <c r="AC179" s="729">
        <v>42513</v>
      </c>
      <c r="AD179" s="732">
        <v>128.25299999999999</v>
      </c>
    </row>
    <row r="180" spans="1:30" ht="14.25" customHeight="1">
      <c r="A180" s="729">
        <v>42523</v>
      </c>
      <c r="B180" s="732">
        <v>3.9321999999999999</v>
      </c>
      <c r="D180" s="729">
        <v>42523</v>
      </c>
      <c r="E180" s="732">
        <v>4.3844700000000003</v>
      </c>
      <c r="G180" s="729">
        <v>42523</v>
      </c>
      <c r="H180" s="732">
        <v>3.9695200000000002</v>
      </c>
      <c r="J180" s="729">
        <v>42523</v>
      </c>
      <c r="K180" s="732">
        <v>1.1150800000000001</v>
      </c>
      <c r="N180" s="729">
        <v>42510</v>
      </c>
      <c r="O180" s="732">
        <v>85.239000000000004</v>
      </c>
      <c r="Q180" s="729">
        <v>42130</v>
      </c>
      <c r="R180" s="732">
        <v>137.02799999999999</v>
      </c>
      <c r="T180" s="729">
        <v>42130</v>
      </c>
      <c r="U180" s="732">
        <v>47.371000000000002</v>
      </c>
      <c r="W180" s="729"/>
      <c r="Z180" s="729">
        <v>42510</v>
      </c>
      <c r="AA180" s="732">
        <v>94.516000000000005</v>
      </c>
      <c r="AC180" s="729">
        <v>42510</v>
      </c>
      <c r="AD180" s="732">
        <v>128.459</v>
      </c>
    </row>
    <row r="181" spans="1:30" ht="14.25" customHeight="1">
      <c r="A181" s="729">
        <v>42522</v>
      </c>
      <c r="B181" s="732">
        <v>3.9219499999999998</v>
      </c>
      <c r="D181" s="729">
        <v>42522</v>
      </c>
      <c r="E181" s="732">
        <v>4.3894700000000002</v>
      </c>
      <c r="G181" s="729">
        <v>42522</v>
      </c>
      <c r="H181" s="732">
        <v>3.96733</v>
      </c>
      <c r="J181" s="729">
        <v>42522</v>
      </c>
      <c r="K181" s="732">
        <v>1.1188499999999999</v>
      </c>
      <c r="N181" s="729">
        <v>42509</v>
      </c>
      <c r="O181" s="732">
        <v>85.778999999999996</v>
      </c>
      <c r="Q181" s="729">
        <v>42129</v>
      </c>
      <c r="R181" s="732">
        <v>137.167</v>
      </c>
      <c r="T181" s="729">
        <v>42129</v>
      </c>
      <c r="U181" s="732">
        <v>47.371000000000002</v>
      </c>
      <c r="W181" s="729"/>
      <c r="Z181" s="729">
        <v>42509</v>
      </c>
      <c r="AA181" s="732">
        <v>92.185000000000002</v>
      </c>
      <c r="AC181" s="729">
        <v>42509</v>
      </c>
      <c r="AD181" s="732">
        <v>125.804</v>
      </c>
    </row>
    <row r="182" spans="1:30" ht="14.25" customHeight="1">
      <c r="A182" s="729">
        <v>42521</v>
      </c>
      <c r="B182" s="732">
        <v>3.9388899999999998</v>
      </c>
      <c r="C182" s="732">
        <v>3.7071900000000011</v>
      </c>
      <c r="D182" s="729">
        <v>42521</v>
      </c>
      <c r="E182" s="732">
        <v>4.3845000000000001</v>
      </c>
      <c r="F182" s="732">
        <v>4.152587727272727</v>
      </c>
      <c r="G182" s="729">
        <v>42521</v>
      </c>
      <c r="H182" s="732">
        <v>3.9635400000000001</v>
      </c>
      <c r="I182" s="732">
        <v>3.9752960869565217</v>
      </c>
      <c r="J182" s="729">
        <v>42521</v>
      </c>
      <c r="K182" s="732">
        <v>1.1131899999999999</v>
      </c>
      <c r="L182" s="732">
        <v>1.1188565217391304</v>
      </c>
      <c r="N182" s="729">
        <v>42508</v>
      </c>
      <c r="O182" s="732">
        <v>85.744</v>
      </c>
      <c r="Q182" s="729">
        <v>42128</v>
      </c>
      <c r="R182" s="732">
        <v>137.649</v>
      </c>
      <c r="T182" s="729">
        <v>42128</v>
      </c>
      <c r="U182" s="732">
        <v>47.371000000000002</v>
      </c>
      <c r="W182" s="729"/>
      <c r="Z182" s="729">
        <v>42508</v>
      </c>
      <c r="AA182" s="732">
        <v>93.885000000000005</v>
      </c>
      <c r="AC182" s="729">
        <v>42508</v>
      </c>
      <c r="AD182" s="732">
        <v>125.273</v>
      </c>
    </row>
    <row r="183" spans="1:30" ht="14.25" customHeight="1">
      <c r="A183" s="729">
        <v>42520</v>
      </c>
      <c r="B183" s="732">
        <v>3.9477000000000002</v>
      </c>
      <c r="D183" s="729">
        <v>42520</v>
      </c>
      <c r="E183" s="732">
        <v>4.3971499999999999</v>
      </c>
      <c r="G183" s="729">
        <v>42520</v>
      </c>
      <c r="H183" s="732">
        <v>3.97899</v>
      </c>
      <c r="J183" s="729">
        <v>42520</v>
      </c>
      <c r="K183" s="732">
        <v>1.11382</v>
      </c>
      <c r="N183" s="729">
        <v>42507</v>
      </c>
      <c r="O183" s="732">
        <v>85.543999999999997</v>
      </c>
      <c r="Q183" s="729">
        <v>42125</v>
      </c>
      <c r="R183" s="732">
        <v>137.29499999999999</v>
      </c>
      <c r="T183" s="729">
        <v>42125</v>
      </c>
      <c r="U183" s="732">
        <v>47.371000000000002</v>
      </c>
      <c r="W183" s="729"/>
      <c r="Z183" s="729">
        <v>42507</v>
      </c>
      <c r="AA183" s="732">
        <v>93.132999999999996</v>
      </c>
      <c r="AC183" s="729">
        <v>42507</v>
      </c>
      <c r="AD183" s="732">
        <v>127.375</v>
      </c>
    </row>
    <row r="184" spans="1:30" ht="14.25" customHeight="1">
      <c r="A184" s="729">
        <v>42517</v>
      </c>
      <c r="B184" s="732">
        <v>3.9468800000000002</v>
      </c>
      <c r="D184" s="729">
        <v>42517</v>
      </c>
      <c r="E184" s="732">
        <v>4.3867500000000001</v>
      </c>
      <c r="G184" s="729">
        <v>42517</v>
      </c>
      <c r="H184" s="732">
        <v>3.9678300000000002</v>
      </c>
      <c r="J184" s="729">
        <v>42517</v>
      </c>
      <c r="K184" s="732">
        <v>1.11145</v>
      </c>
      <c r="N184" s="729">
        <v>42506</v>
      </c>
      <c r="O184" s="732">
        <v>85.221000000000004</v>
      </c>
      <c r="Q184" s="729">
        <v>42124</v>
      </c>
      <c r="R184" s="732">
        <v>136.30000000000001</v>
      </c>
      <c r="T184" s="729">
        <v>42124</v>
      </c>
      <c r="U184" s="732">
        <v>47.371000000000002</v>
      </c>
      <c r="W184" s="729"/>
      <c r="Z184" s="729">
        <v>42506</v>
      </c>
      <c r="AA184" s="732">
        <v>95.641999999999996</v>
      </c>
      <c r="AC184" s="729">
        <v>42506</v>
      </c>
      <c r="AD184" s="732">
        <v>129.91999999999999</v>
      </c>
    </row>
    <row r="185" spans="1:30" ht="14.25" customHeight="1">
      <c r="A185" s="729">
        <v>42516</v>
      </c>
      <c r="B185" s="732">
        <v>3.93675</v>
      </c>
      <c r="D185" s="729">
        <v>42516</v>
      </c>
      <c r="E185" s="732">
        <v>4.4082499999999998</v>
      </c>
      <c r="G185" s="729">
        <v>42516</v>
      </c>
      <c r="H185" s="732">
        <v>3.9781300000000002</v>
      </c>
      <c r="J185" s="729">
        <v>42516</v>
      </c>
      <c r="K185" s="732">
        <v>1.1193900000000001</v>
      </c>
      <c r="N185" s="729">
        <v>42503</v>
      </c>
      <c r="O185" s="732">
        <v>85.503</v>
      </c>
      <c r="Q185" s="729">
        <v>42123</v>
      </c>
      <c r="R185" s="732">
        <v>136.39099999999999</v>
      </c>
      <c r="T185" s="729">
        <v>42123</v>
      </c>
      <c r="U185" s="732">
        <v>47.371000000000002</v>
      </c>
      <c r="W185" s="729"/>
      <c r="Z185" s="729">
        <v>42503</v>
      </c>
      <c r="AA185" s="732">
        <v>93.120999999999995</v>
      </c>
      <c r="AC185" s="729">
        <v>42503</v>
      </c>
      <c r="AD185" s="732">
        <v>126.476</v>
      </c>
    </row>
    <row r="186" spans="1:30" ht="14.25" customHeight="1">
      <c r="A186" s="729">
        <v>42515</v>
      </c>
      <c r="B186" s="732">
        <v>3.9512</v>
      </c>
      <c r="D186" s="729">
        <v>42515</v>
      </c>
      <c r="E186" s="732">
        <v>4.4078999999999997</v>
      </c>
      <c r="G186" s="729">
        <v>42515</v>
      </c>
      <c r="H186" s="732">
        <v>3.9864199999999999</v>
      </c>
      <c r="J186" s="729">
        <v>42515</v>
      </c>
      <c r="K186" s="732">
        <v>1.11548</v>
      </c>
      <c r="N186" s="729">
        <v>42502</v>
      </c>
      <c r="O186" s="732">
        <v>86.317999999999998</v>
      </c>
      <c r="Q186" s="729">
        <v>42122</v>
      </c>
      <c r="R186" s="732">
        <v>135.005</v>
      </c>
      <c r="T186" s="729">
        <v>42122</v>
      </c>
      <c r="U186" s="732">
        <v>47.371000000000002</v>
      </c>
      <c r="W186" s="729"/>
      <c r="Z186" s="729">
        <v>42502</v>
      </c>
      <c r="AA186" s="732">
        <v>91.742000000000004</v>
      </c>
      <c r="AC186" s="729">
        <v>42502</v>
      </c>
      <c r="AD186" s="732">
        <v>125.372</v>
      </c>
    </row>
    <row r="187" spans="1:30" ht="14.25" customHeight="1">
      <c r="A187" s="729">
        <v>42514</v>
      </c>
      <c r="B187" s="732">
        <v>3.9726900000000001</v>
      </c>
      <c r="D187" s="729">
        <v>42514</v>
      </c>
      <c r="E187" s="732">
        <v>4.4262499999999996</v>
      </c>
      <c r="G187" s="729">
        <v>42514</v>
      </c>
      <c r="H187" s="732">
        <v>3.99973</v>
      </c>
      <c r="J187" s="729">
        <v>42514</v>
      </c>
      <c r="K187" s="732">
        <v>1.1141000000000001</v>
      </c>
      <c r="N187" s="729">
        <v>42501</v>
      </c>
      <c r="O187" s="732">
        <v>86.317999999999998</v>
      </c>
      <c r="Q187" s="729">
        <v>42121</v>
      </c>
      <c r="R187" s="732">
        <v>135.05500000000001</v>
      </c>
      <c r="T187" s="729">
        <v>42121</v>
      </c>
      <c r="U187" s="732">
        <v>47.371000000000002</v>
      </c>
      <c r="W187" s="729"/>
      <c r="Z187" s="729">
        <v>42501</v>
      </c>
      <c r="AA187" s="732">
        <v>91.356999999999999</v>
      </c>
      <c r="AC187" s="729">
        <v>42501</v>
      </c>
      <c r="AD187" s="732">
        <v>124.84099999999999</v>
      </c>
    </row>
    <row r="188" spans="1:30" ht="14.25" customHeight="1">
      <c r="A188" s="729">
        <v>42513</v>
      </c>
      <c r="B188" s="732">
        <v>3.9605999999999999</v>
      </c>
      <c r="D188" s="729">
        <v>42513</v>
      </c>
      <c r="E188" s="732">
        <v>4.4438300000000002</v>
      </c>
      <c r="G188" s="729">
        <v>42513</v>
      </c>
      <c r="H188" s="732">
        <v>4.0030099999999997</v>
      </c>
      <c r="J188" s="729">
        <v>42513</v>
      </c>
      <c r="K188" s="732">
        <v>1.1220300000000001</v>
      </c>
      <c r="N188" s="729">
        <v>42500</v>
      </c>
      <c r="O188" s="732">
        <v>86.317999999999998</v>
      </c>
      <c r="Q188" s="729">
        <v>42118</v>
      </c>
      <c r="R188" s="732">
        <v>136.11000000000001</v>
      </c>
      <c r="T188" s="729">
        <v>42118</v>
      </c>
      <c r="U188" s="732">
        <v>47.371000000000002</v>
      </c>
      <c r="W188" s="729"/>
      <c r="Z188" s="729">
        <v>42500</v>
      </c>
      <c r="AA188" s="732">
        <v>90.924000000000007</v>
      </c>
      <c r="AC188" s="729">
        <v>42500</v>
      </c>
      <c r="AD188" s="732">
        <v>123.794</v>
      </c>
    </row>
    <row r="189" spans="1:30" ht="14.25" customHeight="1">
      <c r="A189" s="729">
        <v>42510</v>
      </c>
      <c r="B189" s="732">
        <v>3.9381599999999999</v>
      </c>
      <c r="D189" s="729">
        <v>42510</v>
      </c>
      <c r="E189" s="732">
        <v>4.4216300000000004</v>
      </c>
      <c r="G189" s="729">
        <v>42510</v>
      </c>
      <c r="H189" s="732">
        <v>3.9780199999999999</v>
      </c>
      <c r="J189" s="729">
        <v>42510</v>
      </c>
      <c r="K189" s="732">
        <v>1.12235</v>
      </c>
      <c r="N189" s="729">
        <v>42499</v>
      </c>
      <c r="O189" s="732">
        <v>85.832999999999998</v>
      </c>
      <c r="Q189" s="729">
        <v>42117</v>
      </c>
      <c r="R189" s="732">
        <v>136.74</v>
      </c>
      <c r="T189" s="729">
        <v>42117</v>
      </c>
      <c r="U189" s="732">
        <v>47.371000000000002</v>
      </c>
      <c r="W189" s="729"/>
      <c r="Z189" s="729">
        <v>42499</v>
      </c>
      <c r="AA189" s="732">
        <v>90.611000000000004</v>
      </c>
      <c r="AC189" s="729">
        <v>42499</v>
      </c>
      <c r="AD189" s="732">
        <v>125.008</v>
      </c>
    </row>
    <row r="190" spans="1:30" ht="14.25" customHeight="1">
      <c r="A190" s="729">
        <v>42509</v>
      </c>
      <c r="B190" s="732">
        <v>3.9378899999999999</v>
      </c>
      <c r="D190" s="729">
        <v>42509</v>
      </c>
      <c r="E190" s="732">
        <v>4.4108799999999997</v>
      </c>
      <c r="G190" s="729">
        <v>42509</v>
      </c>
      <c r="H190" s="732">
        <v>3.9752399999999999</v>
      </c>
      <c r="J190" s="729">
        <v>42509</v>
      </c>
      <c r="K190" s="732">
        <v>1.1202700000000001</v>
      </c>
      <c r="N190" s="729">
        <v>42496</v>
      </c>
      <c r="O190" s="732">
        <v>85.965999999999994</v>
      </c>
      <c r="Q190" s="729">
        <v>42116</v>
      </c>
      <c r="R190" s="732">
        <v>137.601</v>
      </c>
      <c r="T190" s="729">
        <v>42116</v>
      </c>
      <c r="U190" s="732">
        <v>47.371000000000002</v>
      </c>
      <c r="W190" s="729"/>
      <c r="Z190" s="729">
        <v>42496</v>
      </c>
      <c r="AA190" s="732">
        <v>93.582999999999998</v>
      </c>
      <c r="AC190" s="729">
        <v>42496</v>
      </c>
      <c r="AD190" s="732">
        <v>124.306</v>
      </c>
    </row>
    <row r="191" spans="1:30" ht="14.25" customHeight="1">
      <c r="A191" s="729">
        <v>42508</v>
      </c>
      <c r="B191" s="732">
        <v>3.9217399999999998</v>
      </c>
      <c r="D191" s="729">
        <v>42508</v>
      </c>
      <c r="E191" s="732">
        <v>4.3981399999999997</v>
      </c>
      <c r="G191" s="729">
        <v>42508</v>
      </c>
      <c r="H191" s="732">
        <v>3.9718</v>
      </c>
      <c r="J191" s="729">
        <v>42508</v>
      </c>
      <c r="K191" s="732">
        <v>1.12164</v>
      </c>
      <c r="N191" s="729">
        <v>42495</v>
      </c>
      <c r="O191" s="732">
        <v>85.872</v>
      </c>
      <c r="Q191" s="729">
        <v>42115</v>
      </c>
      <c r="R191" s="732">
        <v>138.96100000000001</v>
      </c>
      <c r="T191" s="729">
        <v>42115</v>
      </c>
      <c r="U191" s="732">
        <v>47.371000000000002</v>
      </c>
      <c r="W191" s="729"/>
      <c r="Z191" s="729">
        <v>42495</v>
      </c>
      <c r="AA191" s="732">
        <v>96.043000000000006</v>
      </c>
      <c r="AC191" s="729">
        <v>42495</v>
      </c>
      <c r="AD191" s="732">
        <v>129.05099999999999</v>
      </c>
    </row>
    <row r="192" spans="1:30" ht="14.25" customHeight="1">
      <c r="A192" s="729">
        <v>42507</v>
      </c>
      <c r="B192" s="732">
        <v>3.8637800000000002</v>
      </c>
      <c r="D192" s="729">
        <v>42507</v>
      </c>
      <c r="E192" s="732">
        <v>4.3710699999999996</v>
      </c>
      <c r="G192" s="729">
        <v>42507</v>
      </c>
      <c r="H192" s="732">
        <v>3.9407100000000002</v>
      </c>
      <c r="J192" s="729">
        <v>42507</v>
      </c>
      <c r="K192" s="732">
        <v>1.13134</v>
      </c>
      <c r="N192" s="729">
        <v>42494</v>
      </c>
      <c r="O192" s="732">
        <v>85.105000000000004</v>
      </c>
      <c r="Q192" s="729">
        <v>42114</v>
      </c>
      <c r="R192" s="732">
        <v>139.666</v>
      </c>
      <c r="T192" s="729">
        <v>42114</v>
      </c>
      <c r="U192" s="732">
        <v>47.371000000000002</v>
      </c>
      <c r="W192" s="729"/>
      <c r="Z192" s="729">
        <v>42494</v>
      </c>
      <c r="AA192" s="732">
        <v>90.400999999999996</v>
      </c>
      <c r="AC192" s="729">
        <v>42494</v>
      </c>
      <c r="AD192" s="732">
        <v>124.67</v>
      </c>
    </row>
    <row r="193" spans="1:30" ht="14.25" customHeight="1">
      <c r="A193" s="729">
        <v>42506</v>
      </c>
      <c r="B193" s="732">
        <v>3.8586900000000002</v>
      </c>
      <c r="D193" s="729">
        <v>42506</v>
      </c>
      <c r="E193" s="732">
        <v>4.3685999999999998</v>
      </c>
      <c r="G193" s="729">
        <v>42506</v>
      </c>
      <c r="H193" s="732">
        <v>3.9470800000000001</v>
      </c>
      <c r="J193" s="729">
        <v>42506</v>
      </c>
      <c r="K193" s="732">
        <v>1.13205</v>
      </c>
      <c r="N193" s="729">
        <v>42493</v>
      </c>
      <c r="O193" s="732">
        <v>84.495000000000005</v>
      </c>
      <c r="Q193" s="729">
        <v>42111</v>
      </c>
      <c r="R193" s="732">
        <v>136.24</v>
      </c>
      <c r="T193" s="729">
        <v>42111</v>
      </c>
      <c r="U193" s="732">
        <v>47.371000000000002</v>
      </c>
      <c r="W193" s="729"/>
      <c r="Z193" s="729">
        <v>42493</v>
      </c>
      <c r="AA193" s="732">
        <v>88.76</v>
      </c>
      <c r="AC193" s="729">
        <v>42493</v>
      </c>
      <c r="AD193" s="732">
        <v>120.89700000000001</v>
      </c>
    </row>
    <row r="194" spans="1:30" ht="14.25" customHeight="1">
      <c r="A194" s="729">
        <v>42503</v>
      </c>
      <c r="B194" s="732">
        <v>3.8990200000000002</v>
      </c>
      <c r="D194" s="729">
        <v>42503</v>
      </c>
      <c r="E194" s="732">
        <v>4.4048999999999996</v>
      </c>
      <c r="G194" s="729">
        <v>42503</v>
      </c>
      <c r="H194" s="732">
        <v>3.9932300000000001</v>
      </c>
      <c r="J194" s="729">
        <v>42503</v>
      </c>
      <c r="K194" s="732">
        <v>1.1309</v>
      </c>
      <c r="N194" s="729">
        <v>42492</v>
      </c>
      <c r="O194" s="732">
        <v>83.16</v>
      </c>
      <c r="Q194" s="729">
        <v>42110</v>
      </c>
      <c r="R194" s="732">
        <v>135.334</v>
      </c>
      <c r="T194" s="729">
        <v>42110</v>
      </c>
      <c r="U194" s="732">
        <v>47.371000000000002</v>
      </c>
      <c r="W194" s="729"/>
      <c r="Z194" s="729">
        <v>42492</v>
      </c>
      <c r="AA194" s="732">
        <v>86.822999999999993</v>
      </c>
      <c r="AC194" s="729">
        <v>42492</v>
      </c>
      <c r="AD194" s="732">
        <v>117.521</v>
      </c>
    </row>
    <row r="195" spans="1:30" ht="14.25" customHeight="1">
      <c r="A195" s="729">
        <v>42502</v>
      </c>
      <c r="B195" s="732">
        <v>3.8793500000000001</v>
      </c>
      <c r="D195" s="729">
        <v>42502</v>
      </c>
      <c r="E195" s="732">
        <v>4.4134500000000001</v>
      </c>
      <c r="G195" s="729">
        <v>42502</v>
      </c>
      <c r="H195" s="732">
        <v>3.9966599999999999</v>
      </c>
      <c r="J195" s="729">
        <v>42502</v>
      </c>
      <c r="K195" s="732">
        <v>1.1376599999999999</v>
      </c>
      <c r="N195" s="729">
        <v>42489</v>
      </c>
      <c r="O195" s="732">
        <v>84.811000000000007</v>
      </c>
      <c r="Q195" s="729">
        <v>42109</v>
      </c>
      <c r="R195" s="732">
        <v>134.25200000000001</v>
      </c>
      <c r="T195" s="729">
        <v>42109</v>
      </c>
      <c r="U195" s="732">
        <v>47.371000000000002</v>
      </c>
      <c r="W195" s="729"/>
      <c r="Z195" s="729">
        <v>42489</v>
      </c>
      <c r="AA195" s="732">
        <v>86.843999999999994</v>
      </c>
      <c r="AC195" s="729">
        <v>42489</v>
      </c>
      <c r="AD195" s="732">
        <v>117.014</v>
      </c>
    </row>
    <row r="196" spans="1:30" ht="14.25" customHeight="1">
      <c r="A196" s="729">
        <v>42501</v>
      </c>
      <c r="B196" s="732">
        <v>3.87514</v>
      </c>
      <c r="D196" s="729">
        <v>42501</v>
      </c>
      <c r="E196" s="732">
        <v>4.4279999999999999</v>
      </c>
      <c r="G196" s="729">
        <v>42501</v>
      </c>
      <c r="H196" s="732">
        <v>3.9908299999999999</v>
      </c>
      <c r="J196" s="729">
        <v>42501</v>
      </c>
      <c r="K196" s="732">
        <v>1.1426400000000001</v>
      </c>
      <c r="N196" s="729">
        <v>42488</v>
      </c>
      <c r="O196" s="732">
        <v>83.981999999999999</v>
      </c>
      <c r="Q196" s="729">
        <v>42108</v>
      </c>
      <c r="R196" s="732">
        <v>129.56399999999999</v>
      </c>
      <c r="T196" s="729">
        <v>42108</v>
      </c>
      <c r="U196" s="732">
        <v>47.371000000000002</v>
      </c>
      <c r="W196" s="729"/>
      <c r="Z196" s="729">
        <v>42488</v>
      </c>
      <c r="AA196" s="732">
        <v>90.4</v>
      </c>
      <c r="AC196" s="729">
        <v>42488</v>
      </c>
      <c r="AD196" s="732">
        <v>120.376</v>
      </c>
    </row>
    <row r="197" spans="1:30" ht="14.25" customHeight="1">
      <c r="A197" s="729">
        <v>42500</v>
      </c>
      <c r="B197" s="732">
        <v>3.8853999999999997</v>
      </c>
      <c r="D197" s="729">
        <v>42500</v>
      </c>
      <c r="E197" s="732">
        <v>4.4192499999999999</v>
      </c>
      <c r="G197" s="729">
        <v>42500</v>
      </c>
      <c r="H197" s="732">
        <v>3.98176</v>
      </c>
      <c r="J197" s="729">
        <v>42500</v>
      </c>
      <c r="K197" s="732">
        <v>1.13724</v>
      </c>
      <c r="N197" s="729">
        <v>42487</v>
      </c>
      <c r="O197" s="732">
        <v>83.986999999999995</v>
      </c>
      <c r="Q197" s="729">
        <v>42107</v>
      </c>
      <c r="R197" s="732">
        <v>129.90299999999999</v>
      </c>
      <c r="T197" s="729">
        <v>42107</v>
      </c>
      <c r="U197" s="732">
        <v>47.371000000000002</v>
      </c>
      <c r="W197" s="729"/>
      <c r="Z197" s="729">
        <v>42487</v>
      </c>
      <c r="AA197" s="732">
        <v>89.768000000000001</v>
      </c>
      <c r="AC197" s="729">
        <v>42487</v>
      </c>
      <c r="AD197" s="732">
        <v>120.467</v>
      </c>
    </row>
    <row r="198" spans="1:30" ht="14.25" customHeight="1">
      <c r="A198" s="729">
        <v>42499</v>
      </c>
      <c r="B198" s="732">
        <v>3.89317</v>
      </c>
      <c r="D198" s="729">
        <v>42499</v>
      </c>
      <c r="E198" s="732">
        <v>4.4320899999999996</v>
      </c>
      <c r="G198" s="729">
        <v>42499</v>
      </c>
      <c r="H198" s="732">
        <v>4.0093300000000003</v>
      </c>
      <c r="J198" s="729">
        <v>42499</v>
      </c>
      <c r="K198" s="732">
        <v>1.13832</v>
      </c>
      <c r="N198" s="729">
        <v>42486</v>
      </c>
      <c r="O198" s="732">
        <v>84.138999999999996</v>
      </c>
      <c r="Q198" s="729">
        <v>42104</v>
      </c>
      <c r="R198" s="732">
        <v>127.15</v>
      </c>
      <c r="T198" s="729">
        <v>42104</v>
      </c>
      <c r="U198" s="732">
        <v>47.371000000000002</v>
      </c>
      <c r="W198" s="729"/>
      <c r="Z198" s="729">
        <v>42486</v>
      </c>
      <c r="AA198" s="732">
        <v>92.103999999999999</v>
      </c>
      <c r="AC198" s="729">
        <v>42486</v>
      </c>
      <c r="AD198" s="732">
        <v>122.402</v>
      </c>
    </row>
    <row r="199" spans="1:30" ht="14.25" customHeight="1">
      <c r="A199" s="729">
        <v>42496</v>
      </c>
      <c r="B199" s="732">
        <v>3.8872499999999999</v>
      </c>
      <c r="D199" s="729">
        <v>42496</v>
      </c>
      <c r="E199" s="732">
        <v>4.43323</v>
      </c>
      <c r="G199" s="729">
        <v>42496</v>
      </c>
      <c r="H199" s="732">
        <v>3.9969099999999997</v>
      </c>
      <c r="J199" s="729">
        <v>42496</v>
      </c>
      <c r="K199" s="732">
        <v>1.14045</v>
      </c>
      <c r="N199" s="729">
        <v>42485</v>
      </c>
      <c r="O199" s="732">
        <v>84.998999999999995</v>
      </c>
      <c r="Q199" s="729">
        <v>42103</v>
      </c>
      <c r="R199" s="732">
        <v>126.264</v>
      </c>
      <c r="T199" s="729">
        <v>42103</v>
      </c>
      <c r="U199" s="732">
        <v>47.371000000000002</v>
      </c>
      <c r="W199" s="729"/>
      <c r="Z199" s="729">
        <v>42485</v>
      </c>
      <c r="AA199" s="732">
        <v>92.819000000000003</v>
      </c>
      <c r="AC199" s="729">
        <v>42485</v>
      </c>
      <c r="AD199" s="732">
        <v>123.322</v>
      </c>
    </row>
    <row r="200" spans="1:30" ht="14.25" customHeight="1">
      <c r="A200" s="729">
        <v>42495</v>
      </c>
      <c r="B200" s="732">
        <v>3.8633500000000001</v>
      </c>
      <c r="D200" s="729">
        <v>42495</v>
      </c>
      <c r="E200" s="732">
        <v>4.4043200000000002</v>
      </c>
      <c r="G200" s="729">
        <v>42495</v>
      </c>
      <c r="H200" s="732">
        <v>3.9906700000000002</v>
      </c>
      <c r="J200" s="729">
        <v>42495</v>
      </c>
      <c r="K200" s="732">
        <v>1.14052</v>
      </c>
      <c r="N200" s="729">
        <v>42482</v>
      </c>
      <c r="O200" s="732">
        <v>84.664000000000001</v>
      </c>
      <c r="Q200" s="729">
        <v>42102</v>
      </c>
      <c r="R200" s="732">
        <v>126.41200000000001</v>
      </c>
      <c r="T200" s="729">
        <v>42102</v>
      </c>
      <c r="U200" s="732">
        <v>47.371000000000002</v>
      </c>
      <c r="W200" s="729"/>
      <c r="Z200" s="729">
        <v>42482</v>
      </c>
      <c r="AA200" s="732">
        <v>91.98</v>
      </c>
      <c r="AC200" s="729">
        <v>42482</v>
      </c>
      <c r="AD200" s="732">
        <v>122.999</v>
      </c>
    </row>
    <row r="201" spans="1:30" ht="14.25" customHeight="1">
      <c r="A201" s="729">
        <v>42494</v>
      </c>
      <c r="B201" s="732">
        <v>3.8312400000000002</v>
      </c>
      <c r="D201" s="729">
        <v>42494</v>
      </c>
      <c r="E201" s="732">
        <v>4.4008000000000003</v>
      </c>
      <c r="G201" s="729">
        <v>42494</v>
      </c>
      <c r="H201" s="732">
        <v>4.0012800000000004</v>
      </c>
      <c r="J201" s="729">
        <v>42494</v>
      </c>
      <c r="K201" s="732">
        <v>1.14872</v>
      </c>
      <c r="N201" s="729">
        <v>42481</v>
      </c>
      <c r="O201" s="732">
        <v>83.870999999999995</v>
      </c>
      <c r="Q201" s="729">
        <v>42101</v>
      </c>
      <c r="R201" s="732">
        <v>132.55600000000001</v>
      </c>
      <c r="T201" s="729">
        <v>42101</v>
      </c>
      <c r="U201" s="732">
        <v>47.371000000000002</v>
      </c>
      <c r="W201" s="729"/>
      <c r="Z201" s="729">
        <v>42481</v>
      </c>
      <c r="AA201" s="732">
        <v>91.031999999999996</v>
      </c>
      <c r="AC201" s="729">
        <v>42481</v>
      </c>
      <c r="AD201" s="732">
        <v>124.01300000000001</v>
      </c>
    </row>
    <row r="202" spans="1:30" ht="14.25" customHeight="1">
      <c r="A202" s="729">
        <v>42493</v>
      </c>
      <c r="B202" s="732">
        <v>3.8237000000000001</v>
      </c>
      <c r="D202" s="729">
        <v>42493</v>
      </c>
      <c r="E202" s="732">
        <v>4.3926800000000004</v>
      </c>
      <c r="G202" s="729">
        <v>42493</v>
      </c>
      <c r="H202" s="732">
        <v>4.0023999999999997</v>
      </c>
      <c r="J202" s="729">
        <v>42493</v>
      </c>
      <c r="K202" s="732">
        <v>1.1496500000000001</v>
      </c>
      <c r="N202" s="729">
        <v>42480</v>
      </c>
      <c r="O202" s="732">
        <v>85.984999999999999</v>
      </c>
      <c r="Q202" s="729">
        <v>42100</v>
      </c>
      <c r="R202" s="732">
        <v>133.053</v>
      </c>
      <c r="T202" s="729">
        <v>42100</v>
      </c>
      <c r="U202" s="732">
        <v>47.371000000000002</v>
      </c>
      <c r="W202" s="729"/>
      <c r="Z202" s="729">
        <v>42480</v>
      </c>
      <c r="AA202" s="732">
        <v>94.155000000000001</v>
      </c>
      <c r="AC202" s="729">
        <v>42480</v>
      </c>
      <c r="AD202" s="732">
        <v>126.556</v>
      </c>
    </row>
    <row r="203" spans="1:30" ht="14.25" customHeight="1">
      <c r="A203" s="729">
        <v>42492</v>
      </c>
      <c r="B203" s="732">
        <v>3.8004199999999999</v>
      </c>
      <c r="D203" s="729">
        <v>42492</v>
      </c>
      <c r="E203" s="732">
        <v>4.3833000000000002</v>
      </c>
      <c r="G203" s="729">
        <v>42492</v>
      </c>
      <c r="H203" s="732">
        <v>3.9824700000000002</v>
      </c>
      <c r="J203" s="729">
        <v>42492</v>
      </c>
      <c r="K203" s="732">
        <v>1.1533800000000001</v>
      </c>
      <c r="N203" s="729">
        <v>42479</v>
      </c>
      <c r="O203" s="732">
        <v>85.338999999999999</v>
      </c>
      <c r="Q203" s="729">
        <v>42096</v>
      </c>
      <c r="R203" s="732">
        <v>132.989</v>
      </c>
      <c r="T203" s="729">
        <v>42096</v>
      </c>
      <c r="U203" s="732">
        <v>47.371000000000002</v>
      </c>
      <c r="W203" s="729"/>
      <c r="Z203" s="729">
        <v>42479</v>
      </c>
      <c r="AA203" s="732">
        <v>93.075000000000003</v>
      </c>
      <c r="AC203" s="729">
        <v>42479</v>
      </c>
      <c r="AD203" s="732">
        <v>124.117</v>
      </c>
    </row>
    <row r="204" spans="1:30" ht="14.25" customHeight="1">
      <c r="A204" s="729">
        <v>42489</v>
      </c>
      <c r="B204" s="732">
        <v>3.8177500000000002</v>
      </c>
      <c r="D204" s="729">
        <v>42489</v>
      </c>
      <c r="E204" s="732">
        <v>4.3711000000000002</v>
      </c>
      <c r="G204" s="729">
        <v>42489</v>
      </c>
      <c r="H204" s="732">
        <v>3.9822199999999999</v>
      </c>
      <c r="J204" s="729">
        <v>42489</v>
      </c>
      <c r="K204" s="732">
        <v>1.1450800000000001</v>
      </c>
      <c r="N204" s="729">
        <v>42478</v>
      </c>
      <c r="O204" s="732">
        <v>86.906000000000006</v>
      </c>
      <c r="Q204" s="729">
        <v>42095</v>
      </c>
      <c r="R204" s="732">
        <v>134.006</v>
      </c>
      <c r="T204" s="729">
        <v>42095</v>
      </c>
      <c r="U204" s="732">
        <v>47.371000000000002</v>
      </c>
      <c r="W204" s="729"/>
      <c r="Z204" s="729">
        <v>42478</v>
      </c>
      <c r="AA204" s="732">
        <v>92.555000000000007</v>
      </c>
      <c r="AC204" s="729">
        <v>42478</v>
      </c>
      <c r="AD204" s="732">
        <v>126.048</v>
      </c>
    </row>
    <row r="205" spans="1:30" ht="14.25" customHeight="1">
      <c r="A205" s="729">
        <v>42488</v>
      </c>
      <c r="B205" s="732">
        <v>3.8769999999999998</v>
      </c>
      <c r="D205" s="729">
        <v>42488</v>
      </c>
      <c r="E205" s="732">
        <v>4.4012500000000001</v>
      </c>
      <c r="G205" s="729">
        <v>42488</v>
      </c>
      <c r="H205" s="732">
        <v>4.0107499999999998</v>
      </c>
      <c r="J205" s="729">
        <v>42488</v>
      </c>
      <c r="K205" s="732">
        <v>1.1352</v>
      </c>
      <c r="N205" s="729">
        <v>42475</v>
      </c>
      <c r="O205" s="732">
        <v>87.468000000000004</v>
      </c>
      <c r="Q205" s="729">
        <v>42094</v>
      </c>
      <c r="R205" s="732">
        <v>136.98599999999999</v>
      </c>
      <c r="T205" s="729">
        <v>42094</v>
      </c>
      <c r="U205" s="732">
        <v>47.371000000000002</v>
      </c>
      <c r="W205" s="729"/>
      <c r="Z205" s="729">
        <v>42475</v>
      </c>
      <c r="AA205" s="732">
        <v>92.221000000000004</v>
      </c>
      <c r="AC205" s="729">
        <v>42475</v>
      </c>
      <c r="AD205" s="732">
        <v>125.214</v>
      </c>
    </row>
    <row r="206" spans="1:30" ht="14.25" customHeight="1">
      <c r="A206" s="729">
        <v>42487</v>
      </c>
      <c r="B206" s="732">
        <v>3.8730799999999999</v>
      </c>
      <c r="D206" s="729">
        <v>42487</v>
      </c>
      <c r="E206" s="732">
        <v>4.3844500000000002</v>
      </c>
      <c r="G206" s="729">
        <v>42487</v>
      </c>
      <c r="H206" s="732">
        <v>3.9881199999999999</v>
      </c>
      <c r="J206" s="729">
        <v>42487</v>
      </c>
      <c r="K206" s="732">
        <v>1.1322000000000001</v>
      </c>
      <c r="N206" s="729">
        <v>42474</v>
      </c>
      <c r="O206" s="732">
        <v>87.847999999999999</v>
      </c>
      <c r="Q206" s="729">
        <v>42093</v>
      </c>
      <c r="R206" s="732">
        <v>136.64400000000001</v>
      </c>
      <c r="T206" s="729">
        <v>42093</v>
      </c>
      <c r="U206" s="732">
        <v>47.371000000000002</v>
      </c>
      <c r="W206" s="729"/>
      <c r="Z206" s="729">
        <v>42474</v>
      </c>
      <c r="AA206" s="732">
        <v>90.236000000000004</v>
      </c>
      <c r="AC206" s="729">
        <v>42474</v>
      </c>
      <c r="AD206" s="732">
        <v>124.81399999999999</v>
      </c>
    </row>
    <row r="207" spans="1:30" ht="14.25" customHeight="1">
      <c r="A207" s="729">
        <v>42486</v>
      </c>
      <c r="B207" s="732">
        <v>3.8731400000000002</v>
      </c>
      <c r="D207" s="729">
        <v>42486</v>
      </c>
      <c r="E207" s="732">
        <v>4.3764799999999999</v>
      </c>
      <c r="G207" s="729">
        <v>42486</v>
      </c>
      <c r="H207" s="732">
        <v>3.9779</v>
      </c>
      <c r="J207" s="729">
        <v>42486</v>
      </c>
      <c r="K207" s="732">
        <v>1.12975</v>
      </c>
      <c r="N207" s="729">
        <v>42473</v>
      </c>
      <c r="O207" s="732">
        <v>87.55</v>
      </c>
      <c r="Q207" s="729">
        <v>42090</v>
      </c>
      <c r="R207" s="732">
        <v>133.74600000000001</v>
      </c>
      <c r="T207" s="729">
        <v>42090</v>
      </c>
      <c r="U207" s="732">
        <v>47.371000000000002</v>
      </c>
      <c r="W207" s="729"/>
      <c r="Z207" s="729">
        <v>42473</v>
      </c>
      <c r="AA207" s="732">
        <v>90.346999999999994</v>
      </c>
      <c r="AC207" s="729">
        <v>42473</v>
      </c>
      <c r="AD207" s="732">
        <v>125.08</v>
      </c>
    </row>
    <row r="208" spans="1:30" ht="14.25" customHeight="1">
      <c r="A208" s="729">
        <v>42485</v>
      </c>
      <c r="B208" s="732">
        <v>3.9133900000000001</v>
      </c>
      <c r="D208" s="729">
        <v>42485</v>
      </c>
      <c r="E208" s="732">
        <v>4.4092500000000001</v>
      </c>
      <c r="G208" s="729">
        <v>42485</v>
      </c>
      <c r="H208" s="732">
        <v>4.0130600000000003</v>
      </c>
      <c r="J208" s="729">
        <v>42485</v>
      </c>
      <c r="K208" s="732">
        <v>1.1268</v>
      </c>
      <c r="N208" s="729">
        <v>42472</v>
      </c>
      <c r="O208" s="732">
        <v>87.507999999999996</v>
      </c>
      <c r="Q208" s="729">
        <v>42089</v>
      </c>
      <c r="R208" s="732">
        <v>132.13</v>
      </c>
      <c r="T208" s="729">
        <v>42089</v>
      </c>
      <c r="U208" s="732">
        <v>47.371000000000002</v>
      </c>
      <c r="W208" s="729"/>
      <c r="Z208" s="729">
        <v>42472</v>
      </c>
      <c r="AA208" s="732">
        <v>94.468000000000004</v>
      </c>
      <c r="AC208" s="729">
        <v>42472</v>
      </c>
      <c r="AD208" s="732">
        <v>129.11699999999999</v>
      </c>
    </row>
    <row r="209" spans="1:30" ht="14.25" customHeight="1">
      <c r="A209" s="729">
        <v>42482</v>
      </c>
      <c r="B209" s="732">
        <v>3.8928500000000001</v>
      </c>
      <c r="D209" s="729">
        <v>42482</v>
      </c>
      <c r="E209" s="732">
        <v>4.3673500000000001</v>
      </c>
      <c r="G209" s="729">
        <v>42482</v>
      </c>
      <c r="H209" s="732">
        <v>3.9763500000000001</v>
      </c>
      <c r="J209" s="729">
        <v>42482</v>
      </c>
      <c r="K209" s="732">
        <v>1.12218</v>
      </c>
      <c r="N209" s="729">
        <v>42471</v>
      </c>
      <c r="O209" s="732">
        <v>88.596999999999994</v>
      </c>
      <c r="Q209" s="729">
        <v>42088</v>
      </c>
      <c r="R209" s="732">
        <v>130.375</v>
      </c>
      <c r="T209" s="729">
        <v>42088</v>
      </c>
      <c r="U209" s="732">
        <v>47.371000000000002</v>
      </c>
      <c r="W209" s="729"/>
      <c r="Z209" s="729">
        <v>42471</v>
      </c>
      <c r="AA209" s="732">
        <v>96.087000000000003</v>
      </c>
      <c r="AC209" s="729">
        <v>42471</v>
      </c>
      <c r="AD209" s="732">
        <v>131.762</v>
      </c>
    </row>
    <row r="210" spans="1:30" ht="14.25" customHeight="1">
      <c r="A210" s="729">
        <v>42481</v>
      </c>
      <c r="B210" s="732">
        <v>3.8283899999999997</v>
      </c>
      <c r="D210" s="729">
        <v>42481</v>
      </c>
      <c r="E210" s="732">
        <v>4.32097</v>
      </c>
      <c r="G210" s="729">
        <v>42481</v>
      </c>
      <c r="H210" s="732">
        <v>3.9261900000000001</v>
      </c>
      <c r="J210" s="729">
        <v>42481</v>
      </c>
      <c r="K210" s="732">
        <v>1.1287499999999999</v>
      </c>
      <c r="N210" s="729">
        <v>42468</v>
      </c>
      <c r="O210" s="732">
        <v>88.742000000000004</v>
      </c>
      <c r="Q210" s="729">
        <v>42087</v>
      </c>
      <c r="R210" s="732">
        <v>131.54900000000001</v>
      </c>
      <c r="T210" s="729">
        <v>42087</v>
      </c>
      <c r="U210" s="732">
        <v>47.371000000000002</v>
      </c>
      <c r="W210" s="729"/>
      <c r="Z210" s="729">
        <v>42468</v>
      </c>
      <c r="AA210" s="732">
        <v>98.567999999999998</v>
      </c>
      <c r="AC210" s="729">
        <v>42468</v>
      </c>
      <c r="AD210" s="732">
        <v>134.81299999999999</v>
      </c>
    </row>
    <row r="211" spans="1:30" ht="14.25" customHeight="1">
      <c r="A211" s="729">
        <v>42480</v>
      </c>
      <c r="B211" s="732">
        <v>3.7799</v>
      </c>
      <c r="D211" s="729">
        <v>42480</v>
      </c>
      <c r="E211" s="732">
        <v>4.2682500000000001</v>
      </c>
      <c r="G211" s="729">
        <v>42480</v>
      </c>
      <c r="H211" s="732">
        <v>3.8867000000000003</v>
      </c>
      <c r="J211" s="729">
        <v>42480</v>
      </c>
      <c r="K211" s="732">
        <v>1.12968</v>
      </c>
      <c r="N211" s="729">
        <v>42467</v>
      </c>
      <c r="O211" s="732">
        <v>88.239000000000004</v>
      </c>
      <c r="Q211" s="729">
        <v>42086</v>
      </c>
      <c r="R211" s="732">
        <v>132.51900000000001</v>
      </c>
      <c r="T211" s="729">
        <v>42086</v>
      </c>
      <c r="U211" s="732">
        <v>47.371000000000002</v>
      </c>
      <c r="W211" s="729"/>
      <c r="Z211" s="729">
        <v>42467</v>
      </c>
      <c r="AA211" s="732">
        <v>100.47</v>
      </c>
      <c r="AC211" s="729">
        <v>42467</v>
      </c>
      <c r="AD211" s="732">
        <v>136.02799999999999</v>
      </c>
    </row>
    <row r="212" spans="1:30" ht="14.25" customHeight="1">
      <c r="A212" s="729">
        <v>42479</v>
      </c>
      <c r="B212" s="732">
        <v>3.7825899999999999</v>
      </c>
      <c r="D212" s="729">
        <v>42479</v>
      </c>
      <c r="E212" s="732">
        <v>4.2963500000000003</v>
      </c>
      <c r="G212" s="729">
        <v>42479</v>
      </c>
      <c r="H212" s="732">
        <v>3.9329200000000002</v>
      </c>
      <c r="J212" s="729">
        <v>42479</v>
      </c>
      <c r="K212" s="732">
        <v>1.13578</v>
      </c>
      <c r="N212" s="729">
        <v>42466</v>
      </c>
      <c r="O212" s="732">
        <v>88.724000000000004</v>
      </c>
      <c r="Q212" s="729">
        <v>42083</v>
      </c>
      <c r="R212" s="732">
        <v>141.125</v>
      </c>
      <c r="T212" s="729">
        <v>42083</v>
      </c>
      <c r="U212" s="732">
        <v>47.375999999999998</v>
      </c>
      <c r="W212" s="729"/>
      <c r="Z212" s="729">
        <v>42466</v>
      </c>
      <c r="AA212" s="732">
        <v>98.757000000000005</v>
      </c>
      <c r="AC212" s="729">
        <v>42466</v>
      </c>
      <c r="AD212" s="732">
        <v>130.37899999999999</v>
      </c>
    </row>
    <row r="213" spans="1:30" ht="14.25" customHeight="1">
      <c r="A213" s="729">
        <v>42478</v>
      </c>
      <c r="B213" s="732">
        <v>3.80667</v>
      </c>
      <c r="D213" s="729">
        <v>42478</v>
      </c>
      <c r="E213" s="732">
        <v>4.3066500000000003</v>
      </c>
      <c r="G213" s="729">
        <v>42478</v>
      </c>
      <c r="H213" s="732">
        <v>3.9473799999999999</v>
      </c>
      <c r="J213" s="729">
        <v>42478</v>
      </c>
      <c r="K213" s="732">
        <v>1.13134</v>
      </c>
      <c r="N213" s="729">
        <v>42465</v>
      </c>
      <c r="O213" s="732">
        <v>88.283000000000001</v>
      </c>
      <c r="Q213" s="729">
        <v>42082</v>
      </c>
      <c r="R213" s="732">
        <v>139.51599999999999</v>
      </c>
      <c r="T213" s="729">
        <v>42082</v>
      </c>
      <c r="U213" s="732">
        <v>46.585000000000001</v>
      </c>
      <c r="W213" s="729"/>
      <c r="Z213" s="729">
        <v>42465</v>
      </c>
      <c r="AA213" s="732">
        <v>98.176000000000002</v>
      </c>
      <c r="AC213" s="729">
        <v>42465</v>
      </c>
      <c r="AD213" s="732">
        <v>127.76900000000001</v>
      </c>
    </row>
    <row r="214" spans="1:30" ht="14.25" customHeight="1">
      <c r="A214" s="729">
        <v>42475</v>
      </c>
      <c r="B214" s="732">
        <v>3.8065799999999999</v>
      </c>
      <c r="D214" s="729">
        <v>42475</v>
      </c>
      <c r="E214" s="732">
        <v>4.2947699999999998</v>
      </c>
      <c r="G214" s="729">
        <v>42475</v>
      </c>
      <c r="H214" s="732">
        <v>3.93228</v>
      </c>
      <c r="J214" s="729">
        <v>42475</v>
      </c>
      <c r="K214" s="732">
        <v>1.12835</v>
      </c>
      <c r="N214" s="729">
        <v>42464</v>
      </c>
      <c r="O214" s="732">
        <v>88.043000000000006</v>
      </c>
      <c r="Q214" s="729">
        <v>42081</v>
      </c>
      <c r="R214" s="732">
        <v>137.249</v>
      </c>
      <c r="T214" s="729">
        <v>42081</v>
      </c>
      <c r="U214" s="732">
        <v>46.454999999999998</v>
      </c>
      <c r="W214" s="729"/>
      <c r="Z214" s="729">
        <v>42464</v>
      </c>
      <c r="AA214" s="732">
        <v>96.694999999999993</v>
      </c>
      <c r="AC214" s="729">
        <v>42464</v>
      </c>
      <c r="AD214" s="732">
        <v>130.744</v>
      </c>
    </row>
    <row r="215" spans="1:30" ht="14.25" customHeight="1">
      <c r="A215" s="729">
        <v>42474</v>
      </c>
      <c r="B215" s="732">
        <v>3.81575</v>
      </c>
      <c r="D215" s="729">
        <v>42474</v>
      </c>
      <c r="E215" s="732">
        <v>4.3000999999999996</v>
      </c>
      <c r="G215" s="729">
        <v>42474</v>
      </c>
      <c r="H215" s="732">
        <v>3.9473099999999999</v>
      </c>
      <c r="J215" s="729">
        <v>42474</v>
      </c>
      <c r="K215" s="732">
        <v>1.1268</v>
      </c>
      <c r="N215" s="729">
        <v>42461</v>
      </c>
      <c r="O215" s="732">
        <v>87.844999999999999</v>
      </c>
      <c r="Q215" s="729">
        <v>42080</v>
      </c>
      <c r="R215" s="732">
        <v>136.04499999999999</v>
      </c>
      <c r="T215" s="729">
        <v>42080</v>
      </c>
      <c r="U215" s="732">
        <v>45.94</v>
      </c>
      <c r="W215" s="729"/>
      <c r="Z215" s="729">
        <v>42461</v>
      </c>
      <c r="AA215" s="732">
        <v>94.052999999999997</v>
      </c>
      <c r="AC215" s="729">
        <v>42461</v>
      </c>
      <c r="AD215" s="732">
        <v>125.191</v>
      </c>
    </row>
    <row r="216" spans="1:30" ht="14.25" customHeight="1">
      <c r="A216" s="729">
        <v>42473</v>
      </c>
      <c r="B216" s="732">
        <v>3.80307</v>
      </c>
      <c r="D216" s="729">
        <v>42473</v>
      </c>
      <c r="E216" s="732">
        <v>4.2881900000000002</v>
      </c>
      <c r="G216" s="729">
        <v>42473</v>
      </c>
      <c r="H216" s="732">
        <v>3.9331800000000001</v>
      </c>
      <c r="J216" s="729">
        <v>42473</v>
      </c>
      <c r="K216" s="732">
        <v>1.1274200000000001</v>
      </c>
      <c r="N216" s="729">
        <v>42460</v>
      </c>
      <c r="O216" s="732">
        <v>87.332999999999998</v>
      </c>
      <c r="Q216" s="729">
        <v>42079</v>
      </c>
      <c r="R216" s="732">
        <v>136.27500000000001</v>
      </c>
      <c r="T216" s="729">
        <v>42079</v>
      </c>
      <c r="U216" s="732">
        <v>45.844000000000001</v>
      </c>
      <c r="W216" s="729"/>
      <c r="Z216" s="729">
        <v>42460</v>
      </c>
      <c r="AA216" s="732">
        <v>93.67</v>
      </c>
      <c r="AC216" s="729">
        <v>42460</v>
      </c>
      <c r="AD216" s="732">
        <v>126.69199999999999</v>
      </c>
    </row>
    <row r="217" spans="1:30" ht="14.25" customHeight="1">
      <c r="A217" s="729">
        <v>42472</v>
      </c>
      <c r="B217" s="732">
        <v>3.7659700000000003</v>
      </c>
      <c r="D217" s="729">
        <v>42472</v>
      </c>
      <c r="E217" s="732">
        <v>4.2892000000000001</v>
      </c>
      <c r="G217" s="729">
        <v>42472</v>
      </c>
      <c r="H217" s="732">
        <v>3.9422299999999999</v>
      </c>
      <c r="J217" s="729">
        <v>42472</v>
      </c>
      <c r="K217" s="732">
        <v>1.13859</v>
      </c>
      <c r="N217" s="729">
        <v>42459</v>
      </c>
      <c r="O217" s="732">
        <v>87.849000000000004</v>
      </c>
      <c r="Q217" s="729">
        <v>42076</v>
      </c>
      <c r="R217" s="732">
        <v>134.94900000000001</v>
      </c>
      <c r="T217" s="729">
        <v>42076</v>
      </c>
      <c r="U217" s="732">
        <v>45.844000000000001</v>
      </c>
      <c r="W217" s="729"/>
      <c r="Z217" s="729">
        <v>42459</v>
      </c>
      <c r="AA217" s="732">
        <v>92.731999999999999</v>
      </c>
      <c r="AC217" s="729">
        <v>42459</v>
      </c>
      <c r="AD217" s="732">
        <v>122.23399999999999</v>
      </c>
    </row>
    <row r="218" spans="1:30" ht="14.25" customHeight="1">
      <c r="A218" s="729">
        <v>42471</v>
      </c>
      <c r="B218" s="732">
        <v>3.7492200000000002</v>
      </c>
      <c r="D218" s="729">
        <v>42471</v>
      </c>
      <c r="E218" s="732">
        <v>4.27705</v>
      </c>
      <c r="G218" s="729">
        <v>42471</v>
      </c>
      <c r="H218" s="732">
        <v>3.9283799999999998</v>
      </c>
      <c r="J218" s="729">
        <v>42471</v>
      </c>
      <c r="K218" s="732">
        <v>1.1408</v>
      </c>
      <c r="N218" s="729">
        <v>42458</v>
      </c>
      <c r="O218" s="732">
        <v>87.587000000000003</v>
      </c>
      <c r="Q218" s="729">
        <v>42075</v>
      </c>
      <c r="R218" s="732">
        <v>129.87299999999999</v>
      </c>
      <c r="T218" s="729">
        <v>42075</v>
      </c>
      <c r="U218" s="732">
        <v>45.844000000000001</v>
      </c>
      <c r="W218" s="729"/>
      <c r="Z218" s="729">
        <v>42458</v>
      </c>
      <c r="AA218" s="732">
        <v>97.501000000000005</v>
      </c>
      <c r="AC218" s="729">
        <v>42458</v>
      </c>
      <c r="AD218" s="732">
        <v>131.834</v>
      </c>
    </row>
    <row r="219" spans="1:30" ht="14.25" customHeight="1">
      <c r="A219" s="729">
        <v>42468</v>
      </c>
      <c r="B219" s="732">
        <v>3.7702499999999999</v>
      </c>
      <c r="D219" s="729">
        <v>42468</v>
      </c>
      <c r="E219" s="732">
        <v>4.2968200000000003</v>
      </c>
      <c r="G219" s="729">
        <v>42468</v>
      </c>
      <c r="H219" s="732">
        <v>3.9539800000000001</v>
      </c>
      <c r="J219" s="729">
        <v>42468</v>
      </c>
      <c r="K219" s="732">
        <v>1.13985</v>
      </c>
      <c r="N219" s="729">
        <v>42457</v>
      </c>
      <c r="O219" s="732">
        <v>78.206999999999994</v>
      </c>
      <c r="Q219" s="729">
        <v>42074</v>
      </c>
      <c r="R219" s="732">
        <v>127.999</v>
      </c>
      <c r="T219" s="729">
        <v>42074</v>
      </c>
      <c r="U219" s="732">
        <v>45.844000000000001</v>
      </c>
      <c r="W219" s="729"/>
      <c r="Z219" s="729">
        <v>42457</v>
      </c>
      <c r="AA219" s="732">
        <v>98.346000000000004</v>
      </c>
      <c r="AC219" s="729">
        <v>42457</v>
      </c>
      <c r="AD219" s="732">
        <v>123.68600000000001</v>
      </c>
    </row>
    <row r="220" spans="1:30" ht="14.25" customHeight="1">
      <c r="A220" s="729">
        <v>42467</v>
      </c>
      <c r="B220" s="732">
        <v>3.7776899999999998</v>
      </c>
      <c r="D220" s="729">
        <v>42467</v>
      </c>
      <c r="E220" s="732">
        <v>4.2975000000000003</v>
      </c>
      <c r="G220" s="729">
        <v>42467</v>
      </c>
      <c r="H220" s="732">
        <v>3.9514899999999997</v>
      </c>
      <c r="J220" s="729">
        <v>42467</v>
      </c>
      <c r="K220" s="732">
        <v>1.1377999999999999</v>
      </c>
      <c r="N220" s="729">
        <v>42453</v>
      </c>
      <c r="O220" s="732">
        <v>78.727999999999994</v>
      </c>
      <c r="Q220" s="729">
        <v>42073</v>
      </c>
      <c r="R220" s="732">
        <v>127.67100000000001</v>
      </c>
      <c r="T220" s="729">
        <v>42073</v>
      </c>
      <c r="U220" s="732">
        <v>45.844000000000001</v>
      </c>
      <c r="W220" s="729"/>
      <c r="Z220" s="729">
        <v>42453</v>
      </c>
      <c r="AA220" s="732">
        <v>98.834000000000003</v>
      </c>
      <c r="AC220" s="729">
        <v>42453</v>
      </c>
      <c r="AD220" s="732">
        <v>121.96599999999999</v>
      </c>
    </row>
    <row r="221" spans="1:30" ht="14.25" customHeight="1">
      <c r="A221" s="729">
        <v>42466</v>
      </c>
      <c r="B221" s="732">
        <v>3.74363</v>
      </c>
      <c r="D221" s="729">
        <v>42466</v>
      </c>
      <c r="E221" s="732">
        <v>4.26755</v>
      </c>
      <c r="G221" s="729">
        <v>42466</v>
      </c>
      <c r="H221" s="732">
        <v>3.91736</v>
      </c>
      <c r="J221" s="729">
        <v>42466</v>
      </c>
      <c r="K221" s="732">
        <v>1.1399300000000001</v>
      </c>
      <c r="N221" s="729">
        <v>42452</v>
      </c>
      <c r="O221" s="732">
        <v>79.572000000000003</v>
      </c>
      <c r="Q221" s="729">
        <v>42072</v>
      </c>
      <c r="R221" s="732">
        <v>120.018</v>
      </c>
      <c r="T221" s="729">
        <v>42072</v>
      </c>
      <c r="U221" s="732">
        <v>45.844000000000001</v>
      </c>
      <c r="W221" s="729"/>
      <c r="Z221" s="729">
        <v>42452</v>
      </c>
      <c r="AA221" s="732">
        <v>95.623999999999995</v>
      </c>
      <c r="AC221" s="729">
        <v>42452</v>
      </c>
      <c r="AD221" s="732">
        <v>126.72499999999999</v>
      </c>
    </row>
    <row r="222" spans="1:30" ht="14.25" customHeight="1">
      <c r="A222" s="729">
        <v>42465</v>
      </c>
      <c r="B222" s="732">
        <v>3.7490399999999999</v>
      </c>
      <c r="D222" s="729">
        <v>42465</v>
      </c>
      <c r="E222" s="732">
        <v>4.2679200000000002</v>
      </c>
      <c r="G222" s="729">
        <v>42465</v>
      </c>
      <c r="H222" s="732">
        <v>3.9212799999999999</v>
      </c>
      <c r="J222" s="729">
        <v>42465</v>
      </c>
      <c r="K222" s="732">
        <v>1.1384400000000001</v>
      </c>
      <c r="N222" s="729">
        <v>42451</v>
      </c>
      <c r="O222" s="732">
        <v>79.432000000000002</v>
      </c>
      <c r="Q222" s="729">
        <v>42069</v>
      </c>
      <c r="R222" s="732">
        <v>118.423</v>
      </c>
      <c r="T222" s="729">
        <v>42069</v>
      </c>
      <c r="U222" s="732">
        <v>45.844000000000001</v>
      </c>
      <c r="W222" s="729"/>
      <c r="Z222" s="729">
        <v>42451</v>
      </c>
      <c r="AA222" s="732">
        <v>93.793999999999997</v>
      </c>
      <c r="AC222" s="729">
        <v>42451</v>
      </c>
      <c r="AD222" s="732">
        <v>126.626</v>
      </c>
    </row>
    <row r="223" spans="1:30" ht="14.25" customHeight="1">
      <c r="A223" s="729">
        <v>42464</v>
      </c>
      <c r="B223" s="732">
        <v>3.7222499999999998</v>
      </c>
      <c r="D223" s="729">
        <v>42464</v>
      </c>
      <c r="E223" s="732">
        <v>4.2421499999999996</v>
      </c>
      <c r="G223" s="729">
        <v>42464</v>
      </c>
      <c r="H223" s="732">
        <v>3.8839899999999998</v>
      </c>
      <c r="J223" s="729">
        <v>42464</v>
      </c>
      <c r="K223" s="732">
        <v>1.1390500000000001</v>
      </c>
      <c r="N223" s="729">
        <v>42450</v>
      </c>
      <c r="O223" s="732">
        <v>88.335999999999999</v>
      </c>
      <c r="Q223" s="729">
        <v>42068</v>
      </c>
      <c r="R223" s="732">
        <v>118.364</v>
      </c>
      <c r="T223" s="729">
        <v>42068</v>
      </c>
      <c r="U223" s="732">
        <v>45.844000000000001</v>
      </c>
      <c r="W223" s="729"/>
      <c r="Z223" s="729">
        <v>42450</v>
      </c>
      <c r="AA223" s="732">
        <v>91.570999999999998</v>
      </c>
      <c r="AC223" s="729">
        <v>42450</v>
      </c>
      <c r="AD223" s="732">
        <v>125.001</v>
      </c>
    </row>
    <row r="224" spans="1:30" ht="14.25" customHeight="1">
      <c r="A224" s="729">
        <v>42461</v>
      </c>
      <c r="B224" s="732">
        <v>3.73265</v>
      </c>
      <c r="D224" s="729">
        <v>42461</v>
      </c>
      <c r="E224" s="732">
        <v>4.2474999999999996</v>
      </c>
      <c r="G224" s="729">
        <v>42461</v>
      </c>
      <c r="H224" s="732">
        <v>3.8940799999999998</v>
      </c>
      <c r="J224" s="729">
        <v>42461</v>
      </c>
      <c r="K224" s="732">
        <v>1.1390500000000001</v>
      </c>
      <c r="N224" s="729">
        <v>42447</v>
      </c>
      <c r="O224" s="732">
        <v>87.457999999999998</v>
      </c>
      <c r="Q224" s="729">
        <v>42067</v>
      </c>
      <c r="R224" s="732">
        <v>116.43600000000001</v>
      </c>
      <c r="T224" s="729">
        <v>42067</v>
      </c>
      <c r="U224" s="732">
        <v>45.844000000000001</v>
      </c>
      <c r="W224" s="729"/>
      <c r="Z224" s="729">
        <v>42447</v>
      </c>
      <c r="AA224" s="732">
        <v>86.043999999999997</v>
      </c>
      <c r="AC224" s="729">
        <v>42447</v>
      </c>
      <c r="AD224" s="732">
        <v>112.669</v>
      </c>
    </row>
    <row r="225" spans="1:30" ht="14.25" customHeight="1">
      <c r="A225" s="729">
        <v>42460</v>
      </c>
      <c r="B225" s="732">
        <v>3.7280100000000003</v>
      </c>
      <c r="D225" s="729">
        <v>42460</v>
      </c>
      <c r="E225" s="732">
        <v>4.2427400000000004</v>
      </c>
      <c r="G225" s="729">
        <v>42460</v>
      </c>
      <c r="H225" s="732">
        <v>3.87642</v>
      </c>
      <c r="J225" s="729">
        <v>42460</v>
      </c>
      <c r="K225" s="732">
        <v>1.13801</v>
      </c>
      <c r="N225" s="729">
        <v>42446</v>
      </c>
      <c r="O225" s="732">
        <v>87.650999999999996</v>
      </c>
      <c r="Q225" s="729">
        <v>42066</v>
      </c>
      <c r="R225" s="732">
        <v>114.92100000000001</v>
      </c>
      <c r="T225" s="729">
        <v>42066</v>
      </c>
      <c r="U225" s="732">
        <v>45.844000000000001</v>
      </c>
      <c r="W225" s="729"/>
      <c r="Z225" s="729">
        <v>42446</v>
      </c>
      <c r="AA225" s="732">
        <v>88.995999999999995</v>
      </c>
      <c r="AC225" s="729">
        <v>42446</v>
      </c>
      <c r="AD225" s="732">
        <v>114.44499999999999</v>
      </c>
    </row>
    <row r="226" spans="1:30" ht="14.25" customHeight="1">
      <c r="A226" s="729">
        <v>42459</v>
      </c>
      <c r="B226" s="732">
        <v>3.7679900000000002</v>
      </c>
      <c r="D226" s="729">
        <v>42459</v>
      </c>
      <c r="E226" s="732">
        <v>4.27271</v>
      </c>
      <c r="G226" s="729">
        <v>42459</v>
      </c>
      <c r="H226" s="732">
        <v>3.9048699999999998</v>
      </c>
      <c r="J226" s="729">
        <v>42459</v>
      </c>
      <c r="K226" s="732">
        <v>1.13378</v>
      </c>
      <c r="N226" s="729">
        <v>42445</v>
      </c>
      <c r="O226" s="732">
        <v>89.015000000000001</v>
      </c>
      <c r="Q226" s="729">
        <v>42065</v>
      </c>
      <c r="R226" s="732">
        <v>116.002</v>
      </c>
      <c r="T226" s="729">
        <v>42065</v>
      </c>
      <c r="U226" s="732">
        <v>45.844000000000001</v>
      </c>
      <c r="W226" s="729"/>
      <c r="Z226" s="729">
        <v>42445</v>
      </c>
      <c r="AA226" s="732">
        <v>88.200999999999993</v>
      </c>
      <c r="AC226" s="729">
        <v>42445</v>
      </c>
      <c r="AD226" s="732">
        <v>110.58199999999999</v>
      </c>
    </row>
    <row r="227" spans="1:30" ht="14.25" customHeight="1">
      <c r="A227" s="729">
        <v>42458</v>
      </c>
      <c r="B227" s="732">
        <v>3.7616800000000001</v>
      </c>
      <c r="D227" s="729">
        <v>42458</v>
      </c>
      <c r="E227" s="732">
        <v>4.2471100000000002</v>
      </c>
      <c r="G227" s="729">
        <v>42458</v>
      </c>
      <c r="H227" s="732">
        <v>3.8909899999999999</v>
      </c>
      <c r="J227" s="729">
        <v>42458</v>
      </c>
      <c r="K227" s="732">
        <v>1.12907</v>
      </c>
      <c r="N227" s="729">
        <v>42444</v>
      </c>
      <c r="O227" s="732">
        <v>88.998999999999995</v>
      </c>
      <c r="Q227" s="729">
        <v>42062</v>
      </c>
      <c r="R227" s="732">
        <v>118.431</v>
      </c>
      <c r="T227" s="729">
        <v>42062</v>
      </c>
      <c r="U227" s="732">
        <v>45.844000000000001</v>
      </c>
      <c r="W227" s="729"/>
      <c r="Z227" s="729">
        <v>42444</v>
      </c>
      <c r="AA227" s="732">
        <v>86.161000000000001</v>
      </c>
      <c r="AC227" s="729">
        <v>42444</v>
      </c>
      <c r="AD227" s="732">
        <v>113.914</v>
      </c>
    </row>
    <row r="228" spans="1:30" ht="14.25" customHeight="1">
      <c r="A228" s="729">
        <v>42457</v>
      </c>
      <c r="B228" s="732">
        <v>3.80063</v>
      </c>
      <c r="D228" s="729">
        <v>42457</v>
      </c>
      <c r="E228" s="732">
        <v>4.2575000000000003</v>
      </c>
      <c r="G228" s="729">
        <v>42457</v>
      </c>
      <c r="H228" s="732">
        <v>3.9025099999999999</v>
      </c>
      <c r="J228" s="729">
        <v>42457</v>
      </c>
      <c r="K228" s="732">
        <v>1.11961</v>
      </c>
      <c r="N228" s="729">
        <v>42443</v>
      </c>
      <c r="O228" s="732">
        <v>88.396000000000001</v>
      </c>
      <c r="Q228" s="729">
        <v>42061</v>
      </c>
      <c r="R228" s="732">
        <v>118.008</v>
      </c>
      <c r="T228" s="729">
        <v>42061</v>
      </c>
      <c r="U228" s="732">
        <v>45.844000000000001</v>
      </c>
      <c r="W228" s="729"/>
      <c r="Z228" s="729">
        <v>42443</v>
      </c>
      <c r="AA228" s="732">
        <v>87.024000000000001</v>
      </c>
      <c r="AC228" s="729">
        <v>42443</v>
      </c>
      <c r="AD228" s="732">
        <v>112.685</v>
      </c>
    </row>
    <row r="229" spans="1:30" ht="14.25" customHeight="1">
      <c r="A229" s="729">
        <v>42454</v>
      </c>
      <c r="B229" s="732">
        <v>3.8170500000000001</v>
      </c>
      <c r="D229" s="729">
        <v>42454</v>
      </c>
      <c r="E229" s="732">
        <v>4.2637900000000002</v>
      </c>
      <c r="G229" s="729">
        <v>42454</v>
      </c>
      <c r="H229" s="732">
        <v>3.9047100000000001</v>
      </c>
      <c r="J229" s="729">
        <v>42454</v>
      </c>
      <c r="K229" s="732">
        <v>1.1167499999999999</v>
      </c>
      <c r="N229" s="729">
        <v>42440</v>
      </c>
      <c r="O229" s="732">
        <v>91.53</v>
      </c>
      <c r="Q229" s="729">
        <v>42060</v>
      </c>
      <c r="R229" s="732">
        <v>119.521</v>
      </c>
      <c r="T229" s="729">
        <v>42060</v>
      </c>
      <c r="U229" s="732">
        <v>45.844000000000001</v>
      </c>
      <c r="W229" s="729"/>
      <c r="Z229" s="729">
        <v>42440</v>
      </c>
      <c r="AA229" s="732">
        <v>93.575000000000003</v>
      </c>
      <c r="AC229" s="729">
        <v>42440</v>
      </c>
      <c r="AD229" s="732">
        <v>120.94499999999999</v>
      </c>
    </row>
    <row r="230" spans="1:30" ht="14.25" customHeight="1">
      <c r="A230" s="729">
        <v>42453</v>
      </c>
      <c r="B230" s="732">
        <v>3.8189799999999998</v>
      </c>
      <c r="D230" s="729">
        <v>42453</v>
      </c>
      <c r="E230" s="732">
        <v>4.2672800000000004</v>
      </c>
      <c r="G230" s="729">
        <v>42453</v>
      </c>
      <c r="H230" s="732">
        <v>3.9137399999999998</v>
      </c>
      <c r="J230" s="729">
        <v>42453</v>
      </c>
      <c r="K230" s="732">
        <v>1.1174500000000001</v>
      </c>
      <c r="N230" s="729">
        <v>42439</v>
      </c>
      <c r="O230" s="732">
        <v>91.369</v>
      </c>
      <c r="Q230" s="729">
        <v>42059</v>
      </c>
      <c r="R230" s="732">
        <v>125.688</v>
      </c>
      <c r="T230" s="729">
        <v>42059</v>
      </c>
      <c r="U230" s="732">
        <v>45.844000000000001</v>
      </c>
      <c r="W230" s="729"/>
      <c r="Z230" s="729">
        <v>42439</v>
      </c>
      <c r="AA230" s="732">
        <v>97.484999999999999</v>
      </c>
      <c r="AC230" s="729">
        <v>42439</v>
      </c>
      <c r="AD230" s="732">
        <v>125.785</v>
      </c>
    </row>
    <row r="231" spans="1:30" ht="14.25" customHeight="1">
      <c r="A231" s="729">
        <v>42452</v>
      </c>
      <c r="B231" s="732">
        <v>3.8079499999999999</v>
      </c>
      <c r="D231" s="729">
        <v>42452</v>
      </c>
      <c r="E231" s="732">
        <v>4.2577499999999997</v>
      </c>
      <c r="G231" s="729">
        <v>42452</v>
      </c>
      <c r="H231" s="732">
        <v>3.9044099999999999</v>
      </c>
      <c r="J231" s="729">
        <v>42452</v>
      </c>
      <c r="K231" s="732">
        <v>1.1181099999999999</v>
      </c>
      <c r="N231" s="729">
        <v>42438</v>
      </c>
      <c r="O231" s="732">
        <v>93.201999999999998</v>
      </c>
      <c r="Q231" s="729">
        <v>42058</v>
      </c>
      <c r="R231" s="732">
        <v>130.76300000000001</v>
      </c>
      <c r="T231" s="729">
        <v>42058</v>
      </c>
      <c r="U231" s="732">
        <v>45.844000000000001</v>
      </c>
      <c r="W231" s="729"/>
      <c r="Z231" s="729">
        <v>42438</v>
      </c>
      <c r="AA231" s="732">
        <v>99.867999999999995</v>
      </c>
      <c r="AC231" s="729">
        <v>42438</v>
      </c>
      <c r="AD231" s="732">
        <v>128.74199999999999</v>
      </c>
    </row>
    <row r="232" spans="1:30" ht="14.25" customHeight="1">
      <c r="A232" s="729">
        <v>42451</v>
      </c>
      <c r="B232" s="732">
        <v>3.7939500000000002</v>
      </c>
      <c r="D232" s="729">
        <v>42451</v>
      </c>
      <c r="E232" s="732">
        <v>4.2554299999999996</v>
      </c>
      <c r="G232" s="729">
        <v>42451</v>
      </c>
      <c r="H232" s="732">
        <v>3.9001000000000001</v>
      </c>
      <c r="J232" s="729">
        <v>42451</v>
      </c>
      <c r="K232" s="732">
        <v>1.12171</v>
      </c>
      <c r="N232" s="729">
        <v>42437</v>
      </c>
      <c r="O232" s="732">
        <v>92.606999999999999</v>
      </c>
      <c r="Q232" s="729">
        <v>42055</v>
      </c>
      <c r="R232" s="732">
        <v>130.33000000000001</v>
      </c>
      <c r="T232" s="729">
        <v>42055</v>
      </c>
      <c r="U232" s="732">
        <v>45.844000000000001</v>
      </c>
      <c r="W232" s="729"/>
      <c r="Z232" s="729">
        <v>42437</v>
      </c>
      <c r="AA232" s="732">
        <v>102.006</v>
      </c>
      <c r="AC232" s="729">
        <v>42437</v>
      </c>
      <c r="AD232" s="732">
        <v>130.78200000000001</v>
      </c>
    </row>
    <row r="233" spans="1:30" ht="14.25" customHeight="1">
      <c r="A233" s="729">
        <v>42450</v>
      </c>
      <c r="B233" s="732">
        <v>3.7892999999999999</v>
      </c>
      <c r="D233" s="729">
        <v>42450</v>
      </c>
      <c r="E233" s="732">
        <v>4.2591999999999999</v>
      </c>
      <c r="G233" s="729">
        <v>42450</v>
      </c>
      <c r="H233" s="732">
        <v>3.9065300000000001</v>
      </c>
      <c r="J233" s="729">
        <v>42450</v>
      </c>
      <c r="K233" s="732">
        <v>1.1241099999999999</v>
      </c>
      <c r="N233" s="729">
        <v>42436</v>
      </c>
      <c r="O233" s="732">
        <v>92.430999999999997</v>
      </c>
      <c r="Q233" s="729">
        <v>42054</v>
      </c>
      <c r="R233" s="732">
        <v>130.333</v>
      </c>
      <c r="T233" s="729">
        <v>42054</v>
      </c>
      <c r="U233" s="732">
        <v>45.844000000000001</v>
      </c>
      <c r="W233" s="729"/>
      <c r="Z233" s="729">
        <v>42436</v>
      </c>
      <c r="AA233" s="732">
        <v>103.468</v>
      </c>
      <c r="AC233" s="729">
        <v>42436</v>
      </c>
      <c r="AD233" s="732">
        <v>132.54300000000001</v>
      </c>
    </row>
    <row r="234" spans="1:30" ht="14.25" customHeight="1">
      <c r="A234" s="729">
        <v>42447</v>
      </c>
      <c r="B234" s="732">
        <v>3.78328</v>
      </c>
      <c r="D234" s="729">
        <v>42447</v>
      </c>
      <c r="E234" s="732">
        <v>4.2631100000000002</v>
      </c>
      <c r="G234" s="729">
        <v>42447</v>
      </c>
      <c r="H234" s="732">
        <v>3.9015200000000001</v>
      </c>
      <c r="J234" s="729">
        <v>42447</v>
      </c>
      <c r="K234" s="732">
        <v>1.1269800000000001</v>
      </c>
      <c r="N234" s="729">
        <v>42433</v>
      </c>
      <c r="O234" s="732">
        <v>92.245999999999995</v>
      </c>
      <c r="Q234" s="729">
        <v>42053</v>
      </c>
      <c r="R234" s="732">
        <v>134.846</v>
      </c>
      <c r="T234" s="729">
        <v>42053</v>
      </c>
      <c r="U234" s="732">
        <v>45.844000000000001</v>
      </c>
      <c r="W234" s="729"/>
      <c r="Z234" s="729">
        <v>42433</v>
      </c>
      <c r="AA234" s="732">
        <v>103.556</v>
      </c>
      <c r="AC234" s="729">
        <v>42433</v>
      </c>
      <c r="AD234" s="732">
        <v>133.01599999999999</v>
      </c>
    </row>
    <row r="235" spans="1:30" ht="14.25" customHeight="1">
      <c r="A235" s="729">
        <v>42446</v>
      </c>
      <c r="B235" s="732">
        <v>3.7784300000000002</v>
      </c>
      <c r="D235" s="729">
        <v>42446</v>
      </c>
      <c r="E235" s="732">
        <v>4.2762500000000001</v>
      </c>
      <c r="G235" s="729">
        <v>42446</v>
      </c>
      <c r="H235" s="732">
        <v>3.9049700000000001</v>
      </c>
      <c r="J235" s="729">
        <v>42446</v>
      </c>
      <c r="K235" s="732">
        <v>1.1318299999999999</v>
      </c>
      <c r="N235" s="729">
        <v>42432</v>
      </c>
      <c r="O235" s="732">
        <v>92.691000000000003</v>
      </c>
      <c r="Q235" s="729">
        <v>42052</v>
      </c>
      <c r="R235" s="732">
        <v>134.06100000000001</v>
      </c>
      <c r="T235" s="729">
        <v>42052</v>
      </c>
      <c r="U235" s="732">
        <v>45.844000000000001</v>
      </c>
      <c r="W235" s="729"/>
      <c r="Z235" s="729">
        <v>42432</v>
      </c>
      <c r="AA235" s="732">
        <v>103.258</v>
      </c>
      <c r="AC235" s="729">
        <v>42432</v>
      </c>
      <c r="AD235" s="732">
        <v>135.81800000000001</v>
      </c>
    </row>
    <row r="236" spans="1:30" ht="14.25" customHeight="1">
      <c r="A236" s="729">
        <v>42445</v>
      </c>
      <c r="B236" s="732">
        <v>3.8201999999999998</v>
      </c>
      <c r="D236" s="729">
        <v>42445</v>
      </c>
      <c r="E236" s="732">
        <v>4.2879199999999997</v>
      </c>
      <c r="G236" s="729">
        <v>42445</v>
      </c>
      <c r="H236" s="732">
        <v>3.9123799999999997</v>
      </c>
      <c r="J236" s="729">
        <v>42445</v>
      </c>
      <c r="K236" s="732">
        <v>1.1224499999999999</v>
      </c>
      <c r="N236" s="729">
        <v>42431</v>
      </c>
      <c r="O236" s="732">
        <v>92.141000000000005</v>
      </c>
      <c r="Q236" s="729">
        <v>42048</v>
      </c>
      <c r="R236" s="732">
        <v>132.53100000000001</v>
      </c>
      <c r="T236" s="729">
        <v>42048</v>
      </c>
      <c r="U236" s="732">
        <v>45.844000000000001</v>
      </c>
      <c r="W236" s="729"/>
      <c r="Z236" s="729">
        <v>42431</v>
      </c>
      <c r="AA236" s="732">
        <v>105.404</v>
      </c>
      <c r="AC236" s="729">
        <v>42431</v>
      </c>
      <c r="AD236" s="732">
        <v>135.87200000000001</v>
      </c>
    </row>
    <row r="237" spans="1:30" ht="14.25" customHeight="1">
      <c r="A237" s="729">
        <v>42444</v>
      </c>
      <c r="B237" s="732">
        <v>3.8630300000000002</v>
      </c>
      <c r="D237" s="729">
        <v>42444</v>
      </c>
      <c r="E237" s="732">
        <v>4.2910500000000003</v>
      </c>
      <c r="G237" s="729">
        <v>42444</v>
      </c>
      <c r="H237" s="732">
        <v>3.9131299999999998</v>
      </c>
      <c r="J237" s="729">
        <v>42444</v>
      </c>
      <c r="K237" s="732">
        <v>1.1108800000000001</v>
      </c>
      <c r="N237" s="729">
        <v>42430</v>
      </c>
      <c r="O237" s="732">
        <v>91.611000000000004</v>
      </c>
      <c r="Q237" s="729">
        <v>42047</v>
      </c>
      <c r="R237" s="732">
        <v>132.63</v>
      </c>
      <c r="T237" s="729">
        <v>42047</v>
      </c>
      <c r="U237" s="732">
        <v>45.844000000000001</v>
      </c>
      <c r="W237" s="729"/>
      <c r="Z237" s="729">
        <v>42430</v>
      </c>
      <c r="AA237" s="732">
        <v>106.348</v>
      </c>
      <c r="AC237" s="729">
        <v>42430</v>
      </c>
      <c r="AD237" s="732">
        <v>138.321</v>
      </c>
    </row>
    <row r="238" spans="1:30" ht="14.25" customHeight="1">
      <c r="A238" s="729">
        <v>42443</v>
      </c>
      <c r="B238" s="732">
        <v>3.8529999999999998</v>
      </c>
      <c r="D238" s="729">
        <v>42443</v>
      </c>
      <c r="E238" s="732">
        <v>4.2794699999999999</v>
      </c>
      <c r="G238" s="729">
        <v>42443</v>
      </c>
      <c r="H238" s="732">
        <v>3.9025699999999999</v>
      </c>
      <c r="J238" s="729">
        <v>42443</v>
      </c>
      <c r="K238" s="732">
        <v>1.1103000000000001</v>
      </c>
      <c r="N238" s="729">
        <v>42429</v>
      </c>
      <c r="O238" s="732">
        <v>91.988</v>
      </c>
      <c r="Q238" s="729">
        <v>42046</v>
      </c>
      <c r="R238" s="732">
        <v>138.256</v>
      </c>
      <c r="T238" s="729">
        <v>42046</v>
      </c>
      <c r="U238" s="732">
        <v>45.844000000000001</v>
      </c>
      <c r="W238" s="729"/>
      <c r="Z238" s="729">
        <v>42429</v>
      </c>
      <c r="AA238" s="732">
        <v>110.715</v>
      </c>
      <c r="AC238" s="729">
        <v>42429</v>
      </c>
      <c r="AD238" s="732">
        <v>140.495</v>
      </c>
    </row>
    <row r="239" spans="1:30" ht="14.25" customHeight="1">
      <c r="A239" s="729">
        <v>42440</v>
      </c>
      <c r="B239" s="732">
        <v>3.8505099999999999</v>
      </c>
      <c r="D239" s="729">
        <v>42440</v>
      </c>
      <c r="E239" s="732">
        <v>4.2936300000000003</v>
      </c>
      <c r="G239" s="729">
        <v>42440</v>
      </c>
      <c r="H239" s="732">
        <v>3.9176000000000002</v>
      </c>
      <c r="J239" s="729">
        <v>42440</v>
      </c>
      <c r="K239" s="732">
        <v>1.1156200000000001</v>
      </c>
      <c r="N239" s="729">
        <v>42426</v>
      </c>
      <c r="O239" s="732">
        <v>94.018000000000001</v>
      </c>
      <c r="Q239" s="729">
        <v>42045</v>
      </c>
      <c r="R239" s="732">
        <v>139.089</v>
      </c>
      <c r="T239" s="729">
        <v>42045</v>
      </c>
      <c r="U239" s="732">
        <v>45.844000000000001</v>
      </c>
      <c r="W239" s="729"/>
      <c r="Z239" s="729">
        <v>42426</v>
      </c>
      <c r="AA239" s="732">
        <v>111.917</v>
      </c>
      <c r="AC239" s="729">
        <v>42426</v>
      </c>
      <c r="AD239" s="732">
        <v>143.16800000000001</v>
      </c>
    </row>
    <row r="240" spans="1:30" ht="14.25" customHeight="1">
      <c r="A240" s="729">
        <v>42439</v>
      </c>
      <c r="B240" s="732">
        <v>3.87975</v>
      </c>
      <c r="D240" s="729">
        <v>42439</v>
      </c>
      <c r="E240" s="732">
        <v>4.3377400000000002</v>
      </c>
      <c r="G240" s="729">
        <v>42439</v>
      </c>
      <c r="H240" s="732">
        <v>3.9394</v>
      </c>
      <c r="J240" s="729">
        <v>42439</v>
      </c>
      <c r="K240" s="732">
        <v>1.11775</v>
      </c>
      <c r="N240" s="729">
        <v>42425</v>
      </c>
      <c r="O240" s="732">
        <v>94.262</v>
      </c>
      <c r="Q240" s="729">
        <v>42044</v>
      </c>
      <c r="R240" s="732">
        <v>137.45500000000001</v>
      </c>
      <c r="T240" s="729">
        <v>42044</v>
      </c>
      <c r="U240" s="732">
        <v>45.844000000000001</v>
      </c>
      <c r="W240" s="729"/>
      <c r="Z240" s="729">
        <v>42425</v>
      </c>
      <c r="AA240" s="732">
        <v>114.816</v>
      </c>
      <c r="AC240" s="729">
        <v>42425</v>
      </c>
      <c r="AD240" s="732">
        <v>146.98599999999999</v>
      </c>
    </row>
    <row r="241" spans="1:30" ht="14.25" customHeight="1">
      <c r="A241" s="729">
        <v>42438</v>
      </c>
      <c r="B241" s="732">
        <v>3.92848</v>
      </c>
      <c r="D241" s="729">
        <v>42438</v>
      </c>
      <c r="E241" s="732">
        <v>4.3211300000000001</v>
      </c>
      <c r="G241" s="729">
        <v>42438</v>
      </c>
      <c r="H241" s="732">
        <v>3.9384600000000001</v>
      </c>
      <c r="J241" s="729">
        <v>42438</v>
      </c>
      <c r="K241" s="732">
        <v>1.0999399999999999</v>
      </c>
      <c r="N241" s="729">
        <v>42424</v>
      </c>
      <c r="O241" s="732">
        <v>94.32</v>
      </c>
      <c r="Q241" s="729">
        <v>42041</v>
      </c>
      <c r="R241" s="732">
        <v>137.85900000000001</v>
      </c>
      <c r="T241" s="729">
        <v>42041</v>
      </c>
      <c r="U241" s="732">
        <v>45.96</v>
      </c>
      <c r="W241" s="729"/>
      <c r="Z241" s="729">
        <v>42424</v>
      </c>
      <c r="AA241" s="732">
        <v>114.875</v>
      </c>
      <c r="AC241" s="729">
        <v>42424</v>
      </c>
      <c r="AD241" s="732">
        <v>145.87100000000001</v>
      </c>
    </row>
    <row r="242" spans="1:30" ht="14.25" customHeight="1">
      <c r="A242" s="729">
        <v>42437</v>
      </c>
      <c r="B242" s="732">
        <v>3.9259500000000003</v>
      </c>
      <c r="D242" s="729">
        <v>42437</v>
      </c>
      <c r="E242" s="732">
        <v>4.3232999999999997</v>
      </c>
      <c r="G242" s="729">
        <v>42437</v>
      </c>
      <c r="H242" s="732">
        <v>3.9430899999999998</v>
      </c>
      <c r="J242" s="729">
        <v>42437</v>
      </c>
      <c r="K242" s="732">
        <v>1.1010899999999999</v>
      </c>
      <c r="N242" s="729">
        <v>42423</v>
      </c>
      <c r="O242" s="732">
        <v>93.650999999999996</v>
      </c>
      <c r="Q242" s="729">
        <v>42040</v>
      </c>
      <c r="R242" s="732">
        <v>139.84</v>
      </c>
      <c r="T242" s="729">
        <v>42040</v>
      </c>
      <c r="U242" s="732">
        <v>46.828000000000003</v>
      </c>
      <c r="W242" s="729"/>
      <c r="Z242" s="729">
        <v>42423</v>
      </c>
      <c r="AA242" s="732">
        <v>111.98699999999999</v>
      </c>
      <c r="AC242" s="729">
        <v>42423</v>
      </c>
      <c r="AD242" s="732">
        <v>141.59100000000001</v>
      </c>
    </row>
    <row r="243" spans="1:30" ht="14.25" customHeight="1">
      <c r="A243" s="729">
        <v>42436</v>
      </c>
      <c r="B243" s="732">
        <v>3.9323100000000002</v>
      </c>
      <c r="D243" s="729">
        <v>42436</v>
      </c>
      <c r="E243" s="732">
        <v>4.3306800000000001</v>
      </c>
      <c r="G243" s="729">
        <v>42436</v>
      </c>
      <c r="H243" s="732">
        <v>3.9515099999999999</v>
      </c>
      <c r="J243" s="729">
        <v>42436</v>
      </c>
      <c r="K243" s="732">
        <v>1.10138</v>
      </c>
      <c r="N243" s="729">
        <v>42422</v>
      </c>
      <c r="O243" s="732">
        <v>92.942999999999998</v>
      </c>
      <c r="Q243" s="729">
        <v>42039</v>
      </c>
      <c r="R243" s="732">
        <v>141.279</v>
      </c>
      <c r="T243" s="729">
        <v>42039</v>
      </c>
      <c r="U243" s="732">
        <v>46.167000000000002</v>
      </c>
      <c r="W243" s="729"/>
      <c r="Z243" s="729">
        <v>42422</v>
      </c>
      <c r="AA243" s="732">
        <v>115.258</v>
      </c>
      <c r="AC243" s="729">
        <v>42422</v>
      </c>
      <c r="AD243" s="732">
        <v>145.483</v>
      </c>
    </row>
    <row r="244" spans="1:30" ht="14.25" customHeight="1">
      <c r="A244" s="729">
        <v>42433</v>
      </c>
      <c r="B244" s="732">
        <v>3.9252500000000001</v>
      </c>
      <c r="D244" s="729">
        <v>42433</v>
      </c>
      <c r="E244" s="732">
        <v>4.3215300000000001</v>
      </c>
      <c r="G244" s="729">
        <v>42433</v>
      </c>
      <c r="H244" s="732">
        <v>3.9517899999999999</v>
      </c>
      <c r="J244" s="729">
        <v>42433</v>
      </c>
      <c r="K244" s="732">
        <v>1.1005</v>
      </c>
      <c r="N244" s="729">
        <v>42419</v>
      </c>
      <c r="O244" s="732">
        <v>95.649000000000001</v>
      </c>
      <c r="Q244" s="729">
        <v>42038</v>
      </c>
      <c r="R244" s="732">
        <v>140.661</v>
      </c>
      <c r="T244" s="729">
        <v>42038</v>
      </c>
      <c r="U244" s="732">
        <v>43.174999999999997</v>
      </c>
      <c r="W244" s="729"/>
      <c r="Z244" s="729">
        <v>42419</v>
      </c>
      <c r="AA244" s="732">
        <v>115.203</v>
      </c>
      <c r="AC244" s="729">
        <v>42419</v>
      </c>
      <c r="AD244" s="732">
        <v>146.47300000000001</v>
      </c>
    </row>
    <row r="245" spans="1:30" ht="14.25" customHeight="1">
      <c r="A245" s="729">
        <v>42432</v>
      </c>
      <c r="B245" s="732">
        <v>3.9616799999999999</v>
      </c>
      <c r="D245" s="729">
        <v>42432</v>
      </c>
      <c r="E245" s="732">
        <v>4.3407499999999999</v>
      </c>
      <c r="G245" s="729">
        <v>42432</v>
      </c>
      <c r="H245" s="732">
        <v>3.9941</v>
      </c>
      <c r="J245" s="729">
        <v>42432</v>
      </c>
      <c r="K245" s="732">
        <v>1.0956999999999999</v>
      </c>
      <c r="N245" s="729">
        <v>42418</v>
      </c>
      <c r="O245" s="732">
        <v>95.966999999999999</v>
      </c>
      <c r="Q245" s="729">
        <v>42037</v>
      </c>
      <c r="R245" s="732">
        <v>144.12</v>
      </c>
      <c r="T245" s="729">
        <v>42037</v>
      </c>
      <c r="U245" s="732">
        <v>43.174999999999997</v>
      </c>
      <c r="W245" s="729"/>
      <c r="Z245" s="729">
        <v>42418</v>
      </c>
      <c r="AA245" s="732">
        <v>112.509</v>
      </c>
      <c r="AC245" s="729">
        <v>42418</v>
      </c>
      <c r="AD245" s="732">
        <v>142.22999999999999</v>
      </c>
    </row>
    <row r="246" spans="1:30" ht="14.25" customHeight="1">
      <c r="A246" s="729">
        <v>42431</v>
      </c>
      <c r="B246" s="732">
        <v>3.97783</v>
      </c>
      <c r="D246" s="729">
        <v>42431</v>
      </c>
      <c r="E246" s="732">
        <v>4.3232499999999998</v>
      </c>
      <c r="G246" s="729">
        <v>42431</v>
      </c>
      <c r="H246" s="732">
        <v>3.9911400000000001</v>
      </c>
      <c r="J246" s="729">
        <v>42431</v>
      </c>
      <c r="K246" s="732">
        <v>1.0868199999999999</v>
      </c>
      <c r="N246" s="729">
        <v>42417</v>
      </c>
      <c r="O246" s="732">
        <v>96.298000000000002</v>
      </c>
      <c r="Q246" s="729">
        <v>42034</v>
      </c>
      <c r="R246" s="732">
        <v>146.20099999999999</v>
      </c>
      <c r="T246" s="729">
        <v>42034</v>
      </c>
      <c r="U246" s="732">
        <v>43.174999999999997</v>
      </c>
      <c r="W246" s="729"/>
      <c r="Z246" s="729">
        <v>42417</v>
      </c>
      <c r="AA246" s="732">
        <v>116.37</v>
      </c>
      <c r="AC246" s="729">
        <v>42417</v>
      </c>
      <c r="AD246" s="732">
        <v>146.41200000000001</v>
      </c>
    </row>
    <row r="247" spans="1:30" ht="14.25" customHeight="1">
      <c r="A247" s="729">
        <v>42430</v>
      </c>
      <c r="B247" s="732">
        <v>3.9861499999999999</v>
      </c>
      <c r="D247" s="729">
        <v>42430</v>
      </c>
      <c r="E247" s="732">
        <v>4.3328300000000004</v>
      </c>
      <c r="G247" s="729">
        <v>42430</v>
      </c>
      <c r="H247" s="732">
        <v>3.9973399999999999</v>
      </c>
      <c r="J247" s="729">
        <v>42430</v>
      </c>
      <c r="K247" s="732">
        <v>1.08677</v>
      </c>
      <c r="N247" s="729">
        <v>42416</v>
      </c>
      <c r="O247" s="732">
        <v>97.739000000000004</v>
      </c>
      <c r="Q247" s="729">
        <v>42033</v>
      </c>
      <c r="R247" s="732">
        <v>146.499</v>
      </c>
      <c r="T247" s="729">
        <v>42033</v>
      </c>
      <c r="U247" s="732">
        <v>43.174999999999997</v>
      </c>
      <c r="W247" s="729"/>
      <c r="Z247" s="729">
        <v>42416</v>
      </c>
      <c r="AA247" s="732">
        <v>117.07599999999999</v>
      </c>
      <c r="AC247" s="729">
        <v>42416</v>
      </c>
      <c r="AD247" s="732">
        <v>146.904</v>
      </c>
    </row>
    <row r="248" spans="1:30" ht="14.25" customHeight="1">
      <c r="A248" s="729">
        <v>42429</v>
      </c>
      <c r="B248" s="732">
        <v>3.9995500000000002</v>
      </c>
      <c r="D248" s="729">
        <v>42429</v>
      </c>
      <c r="E248" s="732">
        <v>4.34863</v>
      </c>
      <c r="G248" s="729">
        <v>42429</v>
      </c>
      <c r="H248" s="732">
        <v>4.0030999999999999</v>
      </c>
      <c r="J248" s="729">
        <v>42429</v>
      </c>
      <c r="K248" s="732">
        <v>1.08727</v>
      </c>
      <c r="N248" s="729">
        <v>42412</v>
      </c>
      <c r="O248" s="732">
        <v>99.31</v>
      </c>
      <c r="Q248" s="729">
        <v>42032</v>
      </c>
      <c r="R248" s="732">
        <v>149.607</v>
      </c>
      <c r="T248" s="729">
        <v>42032</v>
      </c>
      <c r="U248" s="732">
        <v>43.174999999999997</v>
      </c>
      <c r="W248" s="729"/>
      <c r="Z248" s="729">
        <v>42412</v>
      </c>
      <c r="AA248" s="732">
        <v>116.404</v>
      </c>
      <c r="AC248" s="729">
        <v>42412</v>
      </c>
      <c r="AD248" s="732">
        <v>152.73099999999999</v>
      </c>
    </row>
    <row r="249" spans="1:30" ht="14.25" customHeight="1">
      <c r="A249" s="729">
        <v>42426</v>
      </c>
      <c r="B249" s="732">
        <v>4.0006000000000004</v>
      </c>
      <c r="D249" s="729">
        <v>42426</v>
      </c>
      <c r="E249" s="732">
        <v>4.3755100000000002</v>
      </c>
      <c r="G249" s="729">
        <v>42426</v>
      </c>
      <c r="H249" s="732">
        <v>4.0149400000000002</v>
      </c>
      <c r="J249" s="729">
        <v>42426</v>
      </c>
      <c r="K249" s="732">
        <v>1.0933999999999999</v>
      </c>
      <c r="N249" s="729">
        <v>42411</v>
      </c>
      <c r="O249" s="732">
        <v>99.33</v>
      </c>
      <c r="Q249" s="729">
        <v>42031</v>
      </c>
      <c r="R249" s="732">
        <v>155.45599999999999</v>
      </c>
      <c r="T249" s="729">
        <v>42031</v>
      </c>
      <c r="U249" s="732">
        <v>43.174999999999997</v>
      </c>
      <c r="W249" s="729"/>
      <c r="Z249" s="729">
        <v>42411</v>
      </c>
      <c r="AA249" s="732">
        <v>111.34099999999999</v>
      </c>
      <c r="AC249" s="729">
        <v>42411</v>
      </c>
      <c r="AD249" s="732">
        <v>152.63499999999999</v>
      </c>
    </row>
    <row r="250" spans="1:30" ht="14.25" customHeight="1">
      <c r="A250" s="729">
        <v>42425</v>
      </c>
      <c r="B250" s="732">
        <v>3.9533100000000001</v>
      </c>
      <c r="D250" s="729">
        <v>42425</v>
      </c>
      <c r="E250" s="732">
        <v>4.3563299999999998</v>
      </c>
      <c r="G250" s="729">
        <v>42425</v>
      </c>
      <c r="H250" s="732">
        <v>3.9912000000000001</v>
      </c>
      <c r="J250" s="729">
        <v>42425</v>
      </c>
      <c r="K250" s="732">
        <v>1.10181</v>
      </c>
      <c r="N250" s="729">
        <v>42410</v>
      </c>
      <c r="O250" s="732">
        <v>94.927999999999997</v>
      </c>
      <c r="Q250" s="729">
        <v>42030</v>
      </c>
      <c r="R250" s="732">
        <v>163.49</v>
      </c>
      <c r="T250" s="729">
        <v>42030</v>
      </c>
      <c r="U250" s="732">
        <v>43.174999999999997</v>
      </c>
      <c r="W250" s="729"/>
      <c r="Z250" s="729">
        <v>42410</v>
      </c>
      <c r="AA250" s="732">
        <v>106.33499999999999</v>
      </c>
      <c r="AC250" s="729">
        <v>42410</v>
      </c>
      <c r="AD250" s="732">
        <v>142.75299999999999</v>
      </c>
    </row>
    <row r="251" spans="1:30" ht="14.25" customHeight="1">
      <c r="A251" s="729">
        <v>42424</v>
      </c>
      <c r="B251" s="732">
        <v>3.9746999999999999</v>
      </c>
      <c r="D251" s="729">
        <v>42424</v>
      </c>
      <c r="E251" s="732">
        <v>4.3776700000000002</v>
      </c>
      <c r="G251" s="729">
        <v>42424</v>
      </c>
      <c r="H251" s="732">
        <v>4.0187600000000003</v>
      </c>
      <c r="J251" s="729">
        <v>42424</v>
      </c>
      <c r="K251" s="732">
        <v>1.1013500000000001</v>
      </c>
      <c r="N251" s="729">
        <v>42409</v>
      </c>
      <c r="O251" s="732">
        <v>95.191000000000003</v>
      </c>
      <c r="Q251" s="729">
        <v>42027</v>
      </c>
      <c r="R251" s="732">
        <v>164.30600000000001</v>
      </c>
      <c r="T251" s="729">
        <v>42027</v>
      </c>
      <c r="U251" s="732">
        <v>43.174999999999997</v>
      </c>
      <c r="W251" s="729"/>
      <c r="Z251" s="729">
        <v>42409</v>
      </c>
      <c r="AA251" s="732">
        <v>114.398</v>
      </c>
      <c r="AC251" s="729">
        <v>42409</v>
      </c>
      <c r="AD251" s="732">
        <v>152.93600000000001</v>
      </c>
    </row>
    <row r="252" spans="1:30" ht="14.25" customHeight="1">
      <c r="A252" s="729">
        <v>42423</v>
      </c>
      <c r="B252" s="732">
        <v>3.97485</v>
      </c>
      <c r="D252" s="729">
        <v>42423</v>
      </c>
      <c r="E252" s="732">
        <v>4.3804800000000004</v>
      </c>
      <c r="G252" s="729">
        <v>42423</v>
      </c>
      <c r="H252" s="732">
        <v>4.0084400000000002</v>
      </c>
      <c r="J252" s="729">
        <v>42423</v>
      </c>
      <c r="K252" s="732">
        <v>1.1019600000000001</v>
      </c>
      <c r="N252" s="729">
        <v>42408</v>
      </c>
      <c r="O252" s="732">
        <v>91.846000000000004</v>
      </c>
      <c r="Q252" s="729">
        <v>42026</v>
      </c>
      <c r="R252" s="732">
        <v>171.96700000000001</v>
      </c>
      <c r="T252" s="729">
        <v>42026</v>
      </c>
      <c r="U252" s="732">
        <v>43.174999999999997</v>
      </c>
      <c r="W252" s="729"/>
      <c r="Z252" s="729">
        <v>42408</v>
      </c>
      <c r="AA252" s="732">
        <v>104.099</v>
      </c>
      <c r="AC252" s="729">
        <v>42408</v>
      </c>
      <c r="AD252" s="732">
        <v>141.12700000000001</v>
      </c>
    </row>
    <row r="253" spans="1:30" ht="14.25" customHeight="1">
      <c r="A253" s="729">
        <v>42422</v>
      </c>
      <c r="B253" s="732">
        <v>3.9522500000000003</v>
      </c>
      <c r="D253" s="729">
        <v>42422</v>
      </c>
      <c r="E253" s="732">
        <v>4.3589799999999999</v>
      </c>
      <c r="G253" s="729">
        <v>42422</v>
      </c>
      <c r="H253" s="732">
        <v>3.9542999999999999</v>
      </c>
      <c r="J253" s="729">
        <v>42422</v>
      </c>
      <c r="K253" s="732">
        <v>1.1029500000000001</v>
      </c>
      <c r="N253" s="729">
        <v>42405</v>
      </c>
      <c r="O253" s="732">
        <v>91.772999999999996</v>
      </c>
      <c r="Q253" s="729">
        <v>42025</v>
      </c>
      <c r="R253" s="732">
        <v>172.29499999999999</v>
      </c>
      <c r="T253" s="729">
        <v>42025</v>
      </c>
      <c r="U253" s="732">
        <v>43.174999999999997</v>
      </c>
      <c r="W253" s="729"/>
      <c r="Z253" s="729">
        <v>42405</v>
      </c>
      <c r="AA253" s="732">
        <v>98.686000000000007</v>
      </c>
      <c r="AC253" s="729">
        <v>42405</v>
      </c>
      <c r="AD253" s="732">
        <v>128.714</v>
      </c>
    </row>
    <row r="254" spans="1:30" ht="14.25" customHeight="1">
      <c r="A254" s="729">
        <v>42419</v>
      </c>
      <c r="B254" s="732">
        <v>3.9282699999999999</v>
      </c>
      <c r="D254" s="729">
        <v>42419</v>
      </c>
      <c r="E254" s="732">
        <v>4.3722099999999999</v>
      </c>
      <c r="G254" s="729">
        <v>42419</v>
      </c>
      <c r="H254" s="732">
        <v>3.9683700000000002</v>
      </c>
      <c r="J254" s="729">
        <v>42419</v>
      </c>
      <c r="K254" s="732">
        <v>1.1129599999999999</v>
      </c>
      <c r="N254" s="729">
        <v>42404</v>
      </c>
      <c r="O254" s="732">
        <v>91.448999999999998</v>
      </c>
      <c r="Q254" s="729">
        <v>42024</v>
      </c>
      <c r="R254" s="732">
        <v>176.25399999999999</v>
      </c>
      <c r="T254" s="729">
        <v>42024</v>
      </c>
      <c r="U254" s="732">
        <v>43.174999999999997</v>
      </c>
      <c r="W254" s="729"/>
      <c r="Z254" s="729">
        <v>42404</v>
      </c>
      <c r="AA254" s="732">
        <v>96.963999999999999</v>
      </c>
      <c r="AC254" s="729">
        <v>42404</v>
      </c>
      <c r="AD254" s="732">
        <v>125.486</v>
      </c>
    </row>
    <row r="255" spans="1:30" ht="14.25" customHeight="1">
      <c r="A255" s="729">
        <v>42418</v>
      </c>
      <c r="B255" s="732">
        <v>3.9563899999999999</v>
      </c>
      <c r="D255" s="729">
        <v>42418</v>
      </c>
      <c r="E255" s="732">
        <v>4.3941499999999998</v>
      </c>
      <c r="G255" s="729">
        <v>42418</v>
      </c>
      <c r="H255" s="732">
        <v>3.9850500000000002</v>
      </c>
      <c r="J255" s="729">
        <v>42418</v>
      </c>
      <c r="K255" s="732">
        <v>1.11067</v>
      </c>
      <c r="N255" s="729">
        <v>42403</v>
      </c>
      <c r="O255" s="732">
        <v>91.363</v>
      </c>
      <c r="Q255" s="729">
        <v>42020</v>
      </c>
      <c r="R255" s="732">
        <v>179.75299999999999</v>
      </c>
      <c r="T255" s="729">
        <v>42020</v>
      </c>
      <c r="U255" s="732">
        <v>43.174999999999997</v>
      </c>
      <c r="W255" s="729"/>
      <c r="Z255" s="729">
        <v>42403</v>
      </c>
      <c r="AA255" s="732">
        <v>94.716999999999999</v>
      </c>
      <c r="AC255" s="729">
        <v>42403</v>
      </c>
      <c r="AD255" s="732">
        <v>122.827</v>
      </c>
    </row>
    <row r="256" spans="1:30" ht="14.25" customHeight="1">
      <c r="A256" s="729">
        <v>42417</v>
      </c>
      <c r="B256" s="732">
        <v>3.9526699999999999</v>
      </c>
      <c r="D256" s="729">
        <v>42417</v>
      </c>
      <c r="E256" s="732">
        <v>4.399</v>
      </c>
      <c r="G256" s="729">
        <v>42417</v>
      </c>
      <c r="H256" s="732">
        <v>3.98055</v>
      </c>
      <c r="J256" s="729">
        <v>42417</v>
      </c>
      <c r="K256" s="732">
        <v>1.1127800000000001</v>
      </c>
      <c r="N256" s="729">
        <v>42402</v>
      </c>
      <c r="O256" s="732">
        <v>91.36</v>
      </c>
      <c r="Q256" s="729">
        <v>42019</v>
      </c>
      <c r="R256" s="732">
        <v>180.75</v>
      </c>
      <c r="T256" s="729">
        <v>42019</v>
      </c>
      <c r="U256" s="732">
        <v>43.174999999999997</v>
      </c>
      <c r="W256" s="729"/>
      <c r="Z256" s="729">
        <v>42402</v>
      </c>
      <c r="AA256" s="732">
        <v>93.772999999999996</v>
      </c>
      <c r="AC256" s="729">
        <v>42402</v>
      </c>
      <c r="AD256" s="732">
        <v>122.538</v>
      </c>
    </row>
    <row r="257" spans="1:30" ht="14.25" customHeight="1">
      <c r="A257" s="729">
        <v>42416</v>
      </c>
      <c r="B257" s="732">
        <v>3.9544999999999999</v>
      </c>
      <c r="D257" s="729">
        <v>42416</v>
      </c>
      <c r="E257" s="732">
        <v>4.4067800000000004</v>
      </c>
      <c r="G257" s="729">
        <v>42416</v>
      </c>
      <c r="H257" s="732">
        <v>4.0017899999999997</v>
      </c>
      <c r="J257" s="729">
        <v>42416</v>
      </c>
      <c r="K257" s="732">
        <v>1.1144000000000001</v>
      </c>
      <c r="N257" s="729">
        <v>42401</v>
      </c>
      <c r="O257" s="732">
        <v>90.039000000000001</v>
      </c>
      <c r="Q257" s="729">
        <v>42018</v>
      </c>
      <c r="R257" s="732">
        <v>179</v>
      </c>
      <c r="T257" s="729">
        <v>42018</v>
      </c>
      <c r="U257" s="732">
        <v>43.174999999999997</v>
      </c>
      <c r="W257" s="729"/>
      <c r="Z257" s="729">
        <v>42401</v>
      </c>
      <c r="AA257" s="732">
        <v>92.466999999999999</v>
      </c>
      <c r="AC257" s="729">
        <v>42401</v>
      </c>
      <c r="AD257" s="732">
        <v>116.824</v>
      </c>
    </row>
    <row r="258" spans="1:30" ht="14.25" customHeight="1">
      <c r="A258" s="729">
        <v>42415</v>
      </c>
      <c r="B258" s="732">
        <v>3.9406499999999998</v>
      </c>
      <c r="D258" s="729">
        <v>42415</v>
      </c>
      <c r="E258" s="732">
        <v>4.3956</v>
      </c>
      <c r="G258" s="729">
        <v>42415</v>
      </c>
      <c r="H258" s="732">
        <v>3.9920400000000003</v>
      </c>
      <c r="J258" s="729">
        <v>42415</v>
      </c>
      <c r="K258" s="732">
        <v>1.11555</v>
      </c>
      <c r="N258" s="729">
        <v>42398</v>
      </c>
      <c r="O258" s="732">
        <v>82.102999999999994</v>
      </c>
      <c r="Q258" s="729">
        <v>42017</v>
      </c>
      <c r="R258" s="732">
        <v>183.12799999999999</v>
      </c>
      <c r="T258" s="729">
        <v>42017</v>
      </c>
      <c r="U258" s="732">
        <v>43.174999999999997</v>
      </c>
      <c r="W258" s="729"/>
      <c r="Z258" s="729">
        <v>42398</v>
      </c>
      <c r="AA258" s="732">
        <v>91.266999999999996</v>
      </c>
      <c r="AC258" s="729">
        <v>42398</v>
      </c>
      <c r="AD258" s="732">
        <v>111.79300000000001</v>
      </c>
    </row>
    <row r="259" spans="1:30" ht="14.25" customHeight="1">
      <c r="A259" s="729">
        <v>42412</v>
      </c>
      <c r="B259" s="732">
        <v>3.9065300000000001</v>
      </c>
      <c r="D259" s="729">
        <v>42412</v>
      </c>
      <c r="E259" s="732">
        <v>4.4018300000000004</v>
      </c>
      <c r="G259" s="729">
        <v>42412</v>
      </c>
      <c r="H259" s="732">
        <v>3.9968599999999999</v>
      </c>
      <c r="J259" s="729">
        <v>42412</v>
      </c>
      <c r="K259" s="732">
        <v>1.1255600000000001</v>
      </c>
      <c r="N259" s="729">
        <v>42397</v>
      </c>
      <c r="O259" s="732">
        <v>81.938999999999993</v>
      </c>
      <c r="Q259" s="729">
        <v>42016</v>
      </c>
      <c r="R259" s="732">
        <v>187.489</v>
      </c>
      <c r="T259" s="729">
        <v>42016</v>
      </c>
      <c r="U259" s="732">
        <v>43.174999999999997</v>
      </c>
      <c r="W259" s="729"/>
      <c r="Z259" s="729">
        <v>42397</v>
      </c>
      <c r="AA259" s="732">
        <v>90.328000000000003</v>
      </c>
      <c r="AC259" s="729">
        <v>42397</v>
      </c>
      <c r="AD259" s="732">
        <v>110.306</v>
      </c>
    </row>
    <row r="260" spans="1:30" ht="14.25" customHeight="1">
      <c r="A260" s="729">
        <v>42411</v>
      </c>
      <c r="B260" s="732">
        <v>3.9055</v>
      </c>
      <c r="D260" s="729">
        <v>42411</v>
      </c>
      <c r="E260" s="732">
        <v>4.4213000000000005</v>
      </c>
      <c r="G260" s="729">
        <v>42411</v>
      </c>
      <c r="H260" s="732">
        <v>4.0157299999999996</v>
      </c>
      <c r="J260" s="729">
        <v>42411</v>
      </c>
      <c r="K260" s="732">
        <v>1.13235</v>
      </c>
      <c r="N260" s="729">
        <v>42396</v>
      </c>
      <c r="O260" s="732">
        <v>90.221000000000004</v>
      </c>
      <c r="Q260" s="729">
        <v>42013</v>
      </c>
      <c r="R260" s="732">
        <v>182.667</v>
      </c>
      <c r="T260" s="729">
        <v>42013</v>
      </c>
      <c r="U260" s="732">
        <v>43.174999999999997</v>
      </c>
      <c r="W260" s="729"/>
      <c r="Z260" s="729">
        <v>42396</v>
      </c>
      <c r="AA260" s="732">
        <v>90.736999999999995</v>
      </c>
      <c r="AC260" s="729">
        <v>42396</v>
      </c>
      <c r="AD260" s="732">
        <v>108.68</v>
      </c>
    </row>
    <row r="261" spans="1:30" ht="14.25" customHeight="1">
      <c r="A261" s="729">
        <v>42410</v>
      </c>
      <c r="B261" s="732">
        <v>3.9039000000000001</v>
      </c>
      <c r="D261" s="729">
        <v>42410</v>
      </c>
      <c r="E261" s="732">
        <v>4.4108499999999999</v>
      </c>
      <c r="G261" s="729">
        <v>42410</v>
      </c>
      <c r="H261" s="732">
        <v>4.0109300000000001</v>
      </c>
      <c r="J261" s="729">
        <v>42410</v>
      </c>
      <c r="K261" s="732">
        <v>1.1292</v>
      </c>
      <c r="N261" s="729">
        <v>42395</v>
      </c>
      <c r="O261" s="732">
        <v>91.209000000000003</v>
      </c>
      <c r="Q261" s="729">
        <v>42012</v>
      </c>
      <c r="R261" s="732">
        <v>175.768</v>
      </c>
      <c r="T261" s="729">
        <v>42012</v>
      </c>
      <c r="U261" s="732">
        <v>43.174999999999997</v>
      </c>
      <c r="W261" s="729"/>
      <c r="Z261" s="729">
        <v>42395</v>
      </c>
      <c r="AA261" s="732">
        <v>94.876000000000005</v>
      </c>
      <c r="AC261" s="729">
        <v>42395</v>
      </c>
      <c r="AD261" s="732">
        <v>112.821</v>
      </c>
    </row>
    <row r="262" spans="1:30" ht="14.25" customHeight="1">
      <c r="A262" s="729">
        <v>42409</v>
      </c>
      <c r="B262" s="732">
        <v>3.9330500000000002</v>
      </c>
      <c r="D262" s="729">
        <v>42409</v>
      </c>
      <c r="E262" s="732">
        <v>4.4424799999999998</v>
      </c>
      <c r="G262" s="729">
        <v>42409</v>
      </c>
      <c r="H262" s="732">
        <v>4.0430700000000002</v>
      </c>
      <c r="J262" s="729">
        <v>42409</v>
      </c>
      <c r="K262" s="732">
        <v>1.1293299999999999</v>
      </c>
      <c r="N262" s="729">
        <v>42394</v>
      </c>
      <c r="O262" s="732">
        <v>91.072000000000003</v>
      </c>
      <c r="Q262" s="729">
        <v>42011</v>
      </c>
      <c r="R262" s="732">
        <v>183.74600000000001</v>
      </c>
      <c r="T262" s="729">
        <v>42011</v>
      </c>
      <c r="U262" s="732">
        <v>43.174999999999997</v>
      </c>
      <c r="W262" s="729"/>
      <c r="Z262" s="729">
        <v>42394</v>
      </c>
      <c r="AA262" s="732">
        <v>99.527000000000001</v>
      </c>
      <c r="AC262" s="729">
        <v>42394</v>
      </c>
      <c r="AD262" s="732">
        <v>114.95699999999999</v>
      </c>
    </row>
    <row r="263" spans="1:30" ht="14.25" customHeight="1">
      <c r="A263" s="729">
        <v>42408</v>
      </c>
      <c r="B263" s="732">
        <v>3.9742800000000003</v>
      </c>
      <c r="D263" s="729">
        <v>42408</v>
      </c>
      <c r="E263" s="732">
        <v>4.4458500000000001</v>
      </c>
      <c r="G263" s="729">
        <v>42408</v>
      </c>
      <c r="H263" s="732">
        <v>4.0259999999999998</v>
      </c>
      <c r="J263" s="729">
        <v>42408</v>
      </c>
      <c r="K263" s="732">
        <v>1.11931</v>
      </c>
      <c r="N263" s="729">
        <v>42391</v>
      </c>
      <c r="O263" s="732">
        <v>85.203000000000003</v>
      </c>
      <c r="Q263" s="729">
        <v>42010</v>
      </c>
      <c r="R263" s="732">
        <v>188.83600000000001</v>
      </c>
      <c r="T263" s="729">
        <v>42010</v>
      </c>
      <c r="U263" s="732">
        <v>43.174999999999997</v>
      </c>
      <c r="W263" s="729"/>
      <c r="Z263" s="729">
        <v>42391</v>
      </c>
      <c r="AA263" s="732">
        <v>98.566999999999993</v>
      </c>
      <c r="AC263" s="729">
        <v>42391</v>
      </c>
      <c r="AD263" s="732">
        <v>114.123</v>
      </c>
    </row>
    <row r="264" spans="1:30" ht="14.25" customHeight="1">
      <c r="A264" s="729">
        <v>42405</v>
      </c>
      <c r="B264" s="732">
        <v>3.9530500000000002</v>
      </c>
      <c r="D264" s="729">
        <v>42405</v>
      </c>
      <c r="E264" s="732">
        <v>4.4089999999999998</v>
      </c>
      <c r="G264" s="729">
        <v>42405</v>
      </c>
      <c r="H264" s="732">
        <v>3.9892400000000001</v>
      </c>
      <c r="J264" s="729">
        <v>42405</v>
      </c>
      <c r="K264" s="732">
        <v>1.11585</v>
      </c>
      <c r="N264" s="729">
        <v>42390</v>
      </c>
      <c r="O264" s="732">
        <v>88.001000000000005</v>
      </c>
      <c r="Q264" s="729">
        <v>42009</v>
      </c>
      <c r="R264" s="732">
        <v>184.59899999999999</v>
      </c>
      <c r="T264" s="729">
        <v>42009</v>
      </c>
      <c r="U264" s="732">
        <v>43.174999999999997</v>
      </c>
      <c r="W264" s="729"/>
      <c r="Z264" s="729">
        <v>42390</v>
      </c>
      <c r="AA264" s="732">
        <v>101.866</v>
      </c>
      <c r="AC264" s="729">
        <v>42390</v>
      </c>
      <c r="AD264" s="732">
        <v>116.32</v>
      </c>
    </row>
    <row r="265" spans="1:30" ht="14.25" customHeight="1">
      <c r="A265" s="729">
        <v>42404</v>
      </c>
      <c r="B265" s="732">
        <v>3.9447399999999999</v>
      </c>
      <c r="D265" s="729">
        <v>42404</v>
      </c>
      <c r="E265" s="732">
        <v>4.42035</v>
      </c>
      <c r="G265" s="729">
        <v>42404</v>
      </c>
      <c r="H265" s="732">
        <v>3.9725099999999998</v>
      </c>
      <c r="J265" s="729">
        <v>42404</v>
      </c>
      <c r="K265" s="732">
        <v>1.1208499999999999</v>
      </c>
      <c r="N265" s="729">
        <v>42389</v>
      </c>
      <c r="O265" s="732">
        <v>90.39</v>
      </c>
      <c r="Q265" s="729">
        <v>42006</v>
      </c>
      <c r="R265" s="732">
        <v>179.78299999999999</v>
      </c>
      <c r="T265" s="729">
        <v>42006</v>
      </c>
      <c r="U265" s="732">
        <v>43.174999999999997</v>
      </c>
      <c r="W265" s="729"/>
      <c r="Z265" s="729">
        <v>42389</v>
      </c>
      <c r="AA265" s="732">
        <v>100.44499999999999</v>
      </c>
      <c r="AC265" s="729">
        <v>42389</v>
      </c>
      <c r="AD265" s="732">
        <v>108.236</v>
      </c>
    </row>
    <row r="266" spans="1:30" ht="14.25" customHeight="1">
      <c r="A266" s="729">
        <v>42403</v>
      </c>
      <c r="B266" s="732">
        <v>3.9848699999999999</v>
      </c>
      <c r="D266" s="729">
        <v>42403</v>
      </c>
      <c r="E266" s="732">
        <v>4.4250999999999996</v>
      </c>
      <c r="G266" s="729">
        <v>42403</v>
      </c>
      <c r="H266" s="732">
        <v>3.9668399999999999</v>
      </c>
      <c r="J266" s="729">
        <v>42403</v>
      </c>
      <c r="K266" s="732">
        <v>1.1104499999999999</v>
      </c>
      <c r="N266" s="729">
        <v>42388</v>
      </c>
      <c r="O266" s="732">
        <v>86.731999999999999</v>
      </c>
      <c r="Q266" s="729">
        <v>42004</v>
      </c>
      <c r="R266" s="732">
        <v>179.78299999999999</v>
      </c>
      <c r="T266" s="729">
        <v>42004</v>
      </c>
      <c r="U266" s="732">
        <v>43.174999999999997</v>
      </c>
      <c r="W266" s="729"/>
      <c r="Z266" s="729">
        <v>42388</v>
      </c>
      <c r="AA266" s="732">
        <v>98.537999999999997</v>
      </c>
      <c r="AC266" s="729">
        <v>42388</v>
      </c>
      <c r="AD266" s="732">
        <v>107.24</v>
      </c>
    </row>
    <row r="267" spans="1:30" ht="14.25" customHeight="1">
      <c r="A267" s="729">
        <v>42402</v>
      </c>
      <c r="B267" s="732">
        <v>4.0358999999999998</v>
      </c>
      <c r="D267" s="729">
        <v>42402</v>
      </c>
      <c r="E267" s="732">
        <v>4.4067699999999999</v>
      </c>
      <c r="G267" s="729">
        <v>42402</v>
      </c>
      <c r="H267" s="732">
        <v>3.9628399999999999</v>
      </c>
      <c r="J267" s="729">
        <v>42402</v>
      </c>
      <c r="K267" s="732">
        <v>1.0919300000000001</v>
      </c>
      <c r="N267" s="729">
        <v>42384</v>
      </c>
      <c r="O267" s="732">
        <v>81.683999999999997</v>
      </c>
      <c r="Q267" s="729">
        <v>42003</v>
      </c>
      <c r="R267" s="732">
        <v>179.78299999999999</v>
      </c>
      <c r="T267" s="729">
        <v>42003</v>
      </c>
      <c r="U267" s="732">
        <v>43.174999999999997</v>
      </c>
      <c r="W267" s="729"/>
      <c r="Z267" s="729">
        <v>42384</v>
      </c>
      <c r="AA267" s="732">
        <v>94.075000000000003</v>
      </c>
      <c r="AC267" s="729">
        <v>42384</v>
      </c>
      <c r="AD267" s="732">
        <v>103.15300000000001</v>
      </c>
    </row>
    <row r="268" spans="1:30" ht="14.25" customHeight="1">
      <c r="A268" s="729">
        <v>42401</v>
      </c>
      <c r="B268" s="732">
        <v>4.0392000000000001</v>
      </c>
      <c r="D268" s="729">
        <v>42401</v>
      </c>
      <c r="E268" s="732">
        <v>4.39778</v>
      </c>
      <c r="G268" s="729">
        <v>42401</v>
      </c>
      <c r="H268" s="732">
        <v>3.9607900000000003</v>
      </c>
      <c r="J268" s="729">
        <v>42401</v>
      </c>
      <c r="K268" s="732">
        <v>1.0888199999999999</v>
      </c>
      <c r="N268" s="729">
        <v>42383</v>
      </c>
      <c r="O268" s="732">
        <v>76.600999999999999</v>
      </c>
      <c r="Q268" s="729">
        <v>42002</v>
      </c>
      <c r="R268" s="732">
        <v>179.666</v>
      </c>
      <c r="T268" s="729">
        <v>42002</v>
      </c>
      <c r="U268" s="732">
        <v>43.174999999999997</v>
      </c>
      <c r="W268" s="729"/>
      <c r="Z268" s="729">
        <v>42383</v>
      </c>
      <c r="AA268" s="732">
        <v>95.546000000000006</v>
      </c>
      <c r="AC268" s="729">
        <v>42383</v>
      </c>
      <c r="AD268" s="732">
        <v>102.499</v>
      </c>
    </row>
    <row r="269" spans="1:30" ht="14.25" customHeight="1">
      <c r="A269" s="729">
        <v>42398</v>
      </c>
      <c r="B269" s="732">
        <v>4.0812799999999996</v>
      </c>
      <c r="D269" s="729">
        <v>42398</v>
      </c>
      <c r="E269" s="732">
        <v>4.4196499999999999</v>
      </c>
      <c r="G269" s="729">
        <v>42398</v>
      </c>
      <c r="H269" s="732">
        <v>3.9872999999999998</v>
      </c>
      <c r="J269" s="729">
        <v>42398</v>
      </c>
      <c r="K269" s="732">
        <v>1.0830500000000001</v>
      </c>
      <c r="N269" s="729">
        <v>42382</v>
      </c>
      <c r="O269" s="732">
        <v>74.316000000000003</v>
      </c>
      <c r="Q269" s="729">
        <v>41999</v>
      </c>
      <c r="R269" s="732">
        <v>180.042</v>
      </c>
      <c r="T269" s="729">
        <v>41999</v>
      </c>
      <c r="U269" s="732">
        <v>43.174999999999997</v>
      </c>
      <c r="W269" s="729"/>
      <c r="Z269" s="729">
        <v>42382</v>
      </c>
      <c r="AA269" s="732">
        <v>95.343999999999994</v>
      </c>
      <c r="AC269" s="729">
        <v>42382</v>
      </c>
      <c r="AD269" s="732">
        <v>101.964</v>
      </c>
    </row>
    <row r="270" spans="1:30" ht="14.25" customHeight="1">
      <c r="A270" s="729">
        <v>42397</v>
      </c>
      <c r="B270" s="732">
        <v>4.0768899999999997</v>
      </c>
      <c r="D270" s="729">
        <v>42397</v>
      </c>
      <c r="E270" s="732">
        <v>4.45932</v>
      </c>
      <c r="G270" s="729">
        <v>42397</v>
      </c>
      <c r="H270" s="732">
        <v>4.0216000000000003</v>
      </c>
      <c r="J270" s="729">
        <v>42397</v>
      </c>
      <c r="K270" s="732">
        <v>1.09398</v>
      </c>
      <c r="N270" s="729">
        <v>42381</v>
      </c>
      <c r="O270" s="732">
        <v>75.043999999999997</v>
      </c>
      <c r="Q270" s="729">
        <v>41997</v>
      </c>
      <c r="R270" s="732">
        <v>182.75</v>
      </c>
      <c r="T270" s="729">
        <v>41997</v>
      </c>
      <c r="U270" s="732">
        <v>43.174999999999997</v>
      </c>
      <c r="W270" s="729"/>
      <c r="Z270" s="729">
        <v>42381</v>
      </c>
      <c r="AA270" s="732">
        <v>96.466999999999999</v>
      </c>
      <c r="AC270" s="729">
        <v>42381</v>
      </c>
      <c r="AD270" s="732">
        <v>101.88</v>
      </c>
    </row>
    <row r="271" spans="1:30" ht="14.25" customHeight="1">
      <c r="A271" s="729">
        <v>42396</v>
      </c>
      <c r="B271" s="732">
        <v>4.1109</v>
      </c>
      <c r="D271" s="729">
        <v>42396</v>
      </c>
      <c r="E271" s="732">
        <v>4.4771999999999998</v>
      </c>
      <c r="G271" s="729">
        <v>42396</v>
      </c>
      <c r="H271" s="732">
        <v>4.0506000000000002</v>
      </c>
      <c r="J271" s="729">
        <v>42396</v>
      </c>
      <c r="K271" s="732">
        <v>1.0893200000000001</v>
      </c>
      <c r="N271" s="729">
        <v>42380</v>
      </c>
      <c r="O271" s="732">
        <v>73.715999999999994</v>
      </c>
      <c r="Q271" s="729">
        <v>41996</v>
      </c>
      <c r="R271" s="732">
        <v>182.86199999999999</v>
      </c>
      <c r="T271" s="729">
        <v>41996</v>
      </c>
      <c r="U271" s="732">
        <v>43.174999999999997</v>
      </c>
      <c r="W271" s="729"/>
      <c r="Z271" s="729">
        <v>42380</v>
      </c>
      <c r="AA271" s="732">
        <v>95.688999999999993</v>
      </c>
      <c r="AC271" s="729">
        <v>42380</v>
      </c>
      <c r="AD271" s="732">
        <v>101.378</v>
      </c>
    </row>
    <row r="272" spans="1:30" ht="14.25" customHeight="1">
      <c r="A272" s="729">
        <v>42395</v>
      </c>
      <c r="B272" s="733">
        <v>4.0941000000000001</v>
      </c>
      <c r="C272" s="734"/>
      <c r="D272" s="729">
        <v>42395</v>
      </c>
      <c r="E272" s="733">
        <v>4.45038</v>
      </c>
      <c r="F272" s="734"/>
      <c r="G272" s="729">
        <v>42395</v>
      </c>
      <c r="H272" s="733">
        <v>4.0260999999999996</v>
      </c>
      <c r="I272" s="734"/>
      <c r="J272" s="729">
        <v>42395</v>
      </c>
      <c r="K272" s="733">
        <v>1.08704</v>
      </c>
      <c r="L272" s="734"/>
      <c r="N272" s="729">
        <v>42377</v>
      </c>
      <c r="O272" s="732">
        <v>73.843000000000004</v>
      </c>
      <c r="Q272" s="729">
        <v>41995</v>
      </c>
      <c r="R272" s="732">
        <v>180.73400000000001</v>
      </c>
      <c r="T272" s="729">
        <v>41995</v>
      </c>
      <c r="U272" s="732">
        <v>43.174999999999997</v>
      </c>
      <c r="W272" s="729"/>
      <c r="Z272" s="729">
        <v>42377</v>
      </c>
      <c r="AA272" s="732">
        <v>94.277000000000001</v>
      </c>
      <c r="AC272" s="729">
        <v>42377</v>
      </c>
      <c r="AD272" s="732">
        <v>99.725999999999999</v>
      </c>
    </row>
    <row r="273" spans="1:30" ht="14.25" customHeight="1">
      <c r="A273" s="729">
        <v>42394</v>
      </c>
      <c r="B273" s="732">
        <v>4.1255699999999997</v>
      </c>
      <c r="D273" s="729">
        <v>42394</v>
      </c>
      <c r="E273" s="732">
        <v>4.4759500000000001</v>
      </c>
      <c r="G273" s="729">
        <v>42394</v>
      </c>
      <c r="H273" s="732">
        <v>4.0731799999999998</v>
      </c>
      <c r="J273" s="729">
        <v>42394</v>
      </c>
      <c r="K273" s="732">
        <v>1.0849500000000001</v>
      </c>
      <c r="N273" s="729">
        <v>42376</v>
      </c>
      <c r="O273" s="732">
        <v>74.082999999999998</v>
      </c>
      <c r="Q273" s="729">
        <v>41992</v>
      </c>
      <c r="R273" s="732">
        <v>181.488</v>
      </c>
      <c r="T273" s="729">
        <v>41992</v>
      </c>
      <c r="U273" s="732">
        <v>43.174999999999997</v>
      </c>
      <c r="W273" s="729"/>
      <c r="Z273" s="729">
        <v>42376</v>
      </c>
      <c r="AA273" s="732">
        <v>94.451999999999998</v>
      </c>
      <c r="AC273" s="729">
        <v>42376</v>
      </c>
      <c r="AD273" s="732">
        <v>100.20399999999999</v>
      </c>
    </row>
    <row r="274" spans="1:30" ht="14.25" customHeight="1">
      <c r="A274" s="729">
        <v>42391</v>
      </c>
      <c r="B274" s="732">
        <v>4.1310900000000004</v>
      </c>
      <c r="D274" s="729">
        <v>42391</v>
      </c>
      <c r="E274" s="732">
        <v>4.4603700000000002</v>
      </c>
      <c r="G274" s="729">
        <v>42391</v>
      </c>
      <c r="H274" s="732">
        <v>4.06433</v>
      </c>
      <c r="J274" s="729">
        <v>42391</v>
      </c>
      <c r="K274" s="732">
        <v>1.07965</v>
      </c>
      <c r="N274" s="729">
        <v>42375</v>
      </c>
      <c r="O274" s="732">
        <v>74.009</v>
      </c>
      <c r="Q274" s="729">
        <v>41991</v>
      </c>
      <c r="R274" s="732">
        <v>187.54599999999999</v>
      </c>
      <c r="T274" s="729">
        <v>41991</v>
      </c>
      <c r="U274" s="732">
        <v>43.174999999999997</v>
      </c>
      <c r="W274" s="729"/>
      <c r="Z274" s="729">
        <v>42375</v>
      </c>
      <c r="AA274" s="732">
        <v>90.69</v>
      </c>
      <c r="AC274" s="729">
        <v>42375</v>
      </c>
      <c r="AD274" s="732">
        <v>97.79</v>
      </c>
    </row>
    <row r="275" spans="1:30" ht="14.25" customHeight="1">
      <c r="A275" s="729">
        <v>42390</v>
      </c>
      <c r="B275" s="732">
        <v>4.1308999999999996</v>
      </c>
      <c r="D275" s="729">
        <v>42390</v>
      </c>
      <c r="E275" s="732">
        <v>4.4915000000000003</v>
      </c>
      <c r="G275" s="729">
        <v>42390</v>
      </c>
      <c r="H275" s="732">
        <v>4.1001500000000002</v>
      </c>
      <c r="J275" s="729">
        <v>42390</v>
      </c>
      <c r="K275" s="732">
        <v>1.08744</v>
      </c>
      <c r="N275" s="729">
        <v>42374</v>
      </c>
      <c r="O275" s="732">
        <v>73.953999999999994</v>
      </c>
      <c r="Q275" s="729">
        <v>41990</v>
      </c>
      <c r="R275" s="732">
        <v>197.79400000000001</v>
      </c>
      <c r="T275" s="729">
        <v>41990</v>
      </c>
      <c r="U275" s="732">
        <v>43.174999999999997</v>
      </c>
      <c r="W275" s="729"/>
      <c r="Z275" s="729">
        <v>42374</v>
      </c>
      <c r="AA275" s="732">
        <v>89.754999999999995</v>
      </c>
      <c r="AC275" s="729">
        <v>42374</v>
      </c>
      <c r="AD275" s="732">
        <v>96.655000000000001</v>
      </c>
    </row>
    <row r="276" spans="1:30" ht="14.25" customHeight="1">
      <c r="A276" s="729">
        <v>42389</v>
      </c>
      <c r="B276" s="732">
        <v>4.1259300000000003</v>
      </c>
      <c r="D276" s="729">
        <v>42389</v>
      </c>
      <c r="E276" s="732">
        <v>4.4950000000000001</v>
      </c>
      <c r="G276" s="729">
        <v>42389</v>
      </c>
      <c r="H276" s="732">
        <v>4.1094400000000002</v>
      </c>
      <c r="J276" s="729">
        <v>42389</v>
      </c>
      <c r="K276" s="732">
        <v>1.0890200000000001</v>
      </c>
      <c r="N276" s="729">
        <v>42373</v>
      </c>
      <c r="O276" s="732">
        <v>73.744</v>
      </c>
      <c r="Q276" s="729">
        <v>41989</v>
      </c>
      <c r="R276" s="732">
        <v>208.52199999999999</v>
      </c>
      <c r="T276" s="729">
        <v>41989</v>
      </c>
      <c r="U276" s="732">
        <v>43.174999999999997</v>
      </c>
      <c r="W276" s="729"/>
      <c r="Z276" s="729">
        <v>42373</v>
      </c>
      <c r="AA276" s="732">
        <v>90.346999999999994</v>
      </c>
      <c r="AC276" s="729">
        <v>42373</v>
      </c>
      <c r="AD276" s="732">
        <v>97.388000000000005</v>
      </c>
    </row>
    <row r="277" spans="1:30" ht="14.25" customHeight="1">
      <c r="A277" s="729">
        <v>42388</v>
      </c>
      <c r="B277" s="732">
        <v>4.0785499999999999</v>
      </c>
      <c r="D277" s="729">
        <v>42388</v>
      </c>
      <c r="E277" s="732">
        <v>4.4489799999999997</v>
      </c>
      <c r="G277" s="729">
        <v>42388</v>
      </c>
      <c r="H277" s="732">
        <v>4.0646100000000001</v>
      </c>
      <c r="J277" s="729">
        <v>42388</v>
      </c>
      <c r="K277" s="732">
        <v>1.0907499999999999</v>
      </c>
      <c r="N277" s="729">
        <v>42369</v>
      </c>
      <c r="O277" s="732">
        <v>74.165999999999997</v>
      </c>
      <c r="Q277" s="729">
        <v>41988</v>
      </c>
      <c r="R277" s="732">
        <v>197.767</v>
      </c>
      <c r="T277" s="729">
        <v>41988</v>
      </c>
      <c r="U277" s="732">
        <v>43.174999999999997</v>
      </c>
      <c r="W277" s="729"/>
      <c r="Z277" s="729">
        <v>42369</v>
      </c>
      <c r="AA277" s="732">
        <v>89.89</v>
      </c>
      <c r="AC277" s="729">
        <v>42369</v>
      </c>
      <c r="AD277" s="732">
        <v>97.233000000000004</v>
      </c>
    </row>
    <row r="278" spans="1:30" ht="14.25" customHeight="1">
      <c r="A278" s="729">
        <v>42387</v>
      </c>
      <c r="B278" s="732">
        <v>4.0952700000000002</v>
      </c>
      <c r="D278" s="729">
        <v>42387</v>
      </c>
      <c r="E278" s="732">
        <v>4.4609699999999997</v>
      </c>
      <c r="G278" s="729">
        <v>42387</v>
      </c>
      <c r="H278" s="732">
        <v>4.0734500000000002</v>
      </c>
      <c r="J278" s="729">
        <v>42387</v>
      </c>
      <c r="K278" s="732">
        <v>1.0892200000000001</v>
      </c>
      <c r="N278" s="729">
        <v>42368</v>
      </c>
      <c r="O278" s="732">
        <v>74.165999999999997</v>
      </c>
      <c r="Q278" s="729">
        <v>41985</v>
      </c>
      <c r="R278" s="732">
        <v>187.012</v>
      </c>
      <c r="T278" s="729">
        <v>41985</v>
      </c>
      <c r="U278" s="732">
        <v>43.174999999999997</v>
      </c>
      <c r="W278" s="729"/>
      <c r="Z278" s="729">
        <v>42368</v>
      </c>
      <c r="AA278" s="732">
        <v>89.331000000000003</v>
      </c>
      <c r="AC278" s="729">
        <v>42368</v>
      </c>
      <c r="AD278" s="732">
        <v>96.55</v>
      </c>
    </row>
    <row r="279" spans="1:30" ht="14.25" customHeight="1">
      <c r="A279" s="729">
        <v>42384</v>
      </c>
      <c r="B279" s="732">
        <v>4.10954</v>
      </c>
      <c r="D279" s="729">
        <v>42384</v>
      </c>
      <c r="E279" s="732">
        <v>4.4805599999999997</v>
      </c>
      <c r="G279" s="729">
        <v>42384</v>
      </c>
      <c r="H279" s="732">
        <v>4.1042100000000001</v>
      </c>
      <c r="J279" s="729">
        <v>42384</v>
      </c>
      <c r="K279" s="732">
        <v>1.09155</v>
      </c>
      <c r="N279" s="729">
        <v>42367</v>
      </c>
      <c r="O279" s="732">
        <v>74.165999999999997</v>
      </c>
      <c r="Q279" s="729">
        <v>41984</v>
      </c>
      <c r="R279" s="732">
        <v>172.852</v>
      </c>
      <c r="T279" s="729">
        <v>41984</v>
      </c>
      <c r="U279" s="732">
        <v>43.174999999999997</v>
      </c>
      <c r="W279" s="729"/>
      <c r="Z279" s="729">
        <v>42367</v>
      </c>
      <c r="AA279" s="732">
        <v>89.673000000000002</v>
      </c>
      <c r="AC279" s="729">
        <v>42367</v>
      </c>
      <c r="AD279" s="732">
        <v>96.692999999999998</v>
      </c>
    </row>
    <row r="280" spans="1:30" ht="14.25" customHeight="1">
      <c r="A280" s="729">
        <v>42383</v>
      </c>
      <c r="B280" s="732">
        <v>4.0445500000000001</v>
      </c>
      <c r="D280" s="729">
        <v>42383</v>
      </c>
      <c r="E280" s="732">
        <v>4.3931300000000002</v>
      </c>
      <c r="G280" s="729">
        <v>42383</v>
      </c>
      <c r="H280" s="732">
        <v>4.0259999999999998</v>
      </c>
      <c r="J280" s="729">
        <v>42383</v>
      </c>
      <c r="K280" s="732">
        <v>1.0865199999999999</v>
      </c>
      <c r="N280" s="729">
        <v>42366</v>
      </c>
      <c r="O280" s="732">
        <v>73.510000000000005</v>
      </c>
      <c r="Q280" s="729">
        <v>41983</v>
      </c>
      <c r="R280" s="732">
        <v>169.977</v>
      </c>
      <c r="T280" s="729">
        <v>41983</v>
      </c>
      <c r="U280" s="732">
        <v>43.174999999999997</v>
      </c>
      <c r="W280" s="729"/>
      <c r="Z280" s="729">
        <v>42366</v>
      </c>
      <c r="AA280" s="732">
        <v>90.144000000000005</v>
      </c>
      <c r="AC280" s="729">
        <v>42366</v>
      </c>
      <c r="AD280" s="732">
        <v>97.724999999999994</v>
      </c>
    </row>
    <row r="281" spans="1:30" ht="14.25" customHeight="1">
      <c r="A281" s="729">
        <v>42382</v>
      </c>
      <c r="B281" s="732">
        <v>4.0008400000000002</v>
      </c>
      <c r="D281" s="729">
        <v>42382</v>
      </c>
      <c r="E281" s="732">
        <v>4.3520500000000002</v>
      </c>
      <c r="G281" s="729">
        <v>42382</v>
      </c>
      <c r="H281" s="732">
        <v>3.9767799999999998</v>
      </c>
      <c r="J281" s="729">
        <v>42382</v>
      </c>
      <c r="K281" s="732">
        <v>1.08771</v>
      </c>
      <c r="N281" s="729">
        <v>42362</v>
      </c>
      <c r="O281" s="732">
        <v>73.510000000000005</v>
      </c>
      <c r="Q281" s="729">
        <v>41982</v>
      </c>
      <c r="R281" s="732">
        <v>165.233</v>
      </c>
      <c r="T281" s="729">
        <v>41982</v>
      </c>
      <c r="U281" s="732">
        <v>43.174999999999997</v>
      </c>
      <c r="W281" s="729"/>
      <c r="Z281" s="729">
        <v>42362</v>
      </c>
      <c r="AA281" s="732">
        <v>91.552999999999997</v>
      </c>
      <c r="AC281" s="729">
        <v>42362</v>
      </c>
      <c r="AD281" s="732">
        <v>98.831000000000003</v>
      </c>
    </row>
    <row r="282" spans="1:30" ht="14.25" customHeight="1">
      <c r="A282" s="729">
        <v>42381</v>
      </c>
      <c r="B282" s="732">
        <v>4.0132000000000003</v>
      </c>
      <c r="D282" s="729">
        <v>42381</v>
      </c>
      <c r="E282" s="732">
        <v>4.3575499999999998</v>
      </c>
      <c r="G282" s="729">
        <v>42381</v>
      </c>
      <c r="H282" s="732">
        <v>4.0037500000000001</v>
      </c>
      <c r="J282" s="729">
        <v>42381</v>
      </c>
      <c r="K282" s="732">
        <v>1.08578</v>
      </c>
      <c r="N282" s="729">
        <v>42361</v>
      </c>
      <c r="O282" s="732">
        <v>73.510000000000005</v>
      </c>
      <c r="Q282" s="729">
        <v>41981</v>
      </c>
      <c r="R282" s="732">
        <v>163.23599999999999</v>
      </c>
      <c r="T282" s="729">
        <v>41981</v>
      </c>
      <c r="U282" s="732">
        <v>43.174999999999997</v>
      </c>
      <c r="W282" s="729"/>
      <c r="Z282" s="729">
        <v>42361</v>
      </c>
      <c r="AA282" s="732">
        <v>91.638999999999996</v>
      </c>
      <c r="AC282" s="729">
        <v>42361</v>
      </c>
      <c r="AD282" s="732">
        <v>98.207999999999998</v>
      </c>
    </row>
    <row r="283" spans="1:30" ht="14.25" customHeight="1">
      <c r="A283" s="729">
        <v>42380</v>
      </c>
      <c r="B283" s="732">
        <v>4.0072700000000001</v>
      </c>
      <c r="D283" s="729">
        <v>42380</v>
      </c>
      <c r="E283" s="732">
        <v>4.3511899999999999</v>
      </c>
      <c r="G283" s="729">
        <v>42380</v>
      </c>
      <c r="H283" s="732">
        <v>4.00197</v>
      </c>
      <c r="J283" s="729">
        <v>42380</v>
      </c>
      <c r="K283" s="732">
        <v>1.0859300000000001</v>
      </c>
      <c r="N283" s="729">
        <v>42360</v>
      </c>
      <c r="O283" s="732">
        <v>73.510000000000005</v>
      </c>
      <c r="Q283" s="729">
        <v>41978</v>
      </c>
      <c r="R283" s="732">
        <v>160.16399999999999</v>
      </c>
      <c r="T283" s="729">
        <v>41978</v>
      </c>
      <c r="U283" s="732">
        <v>43.174999999999997</v>
      </c>
      <c r="W283" s="729"/>
      <c r="Z283" s="729">
        <v>42360</v>
      </c>
      <c r="AA283" s="732">
        <v>92.119</v>
      </c>
      <c r="AC283" s="729">
        <v>42360</v>
      </c>
      <c r="AD283" s="732">
        <v>98.555999999999997</v>
      </c>
    </row>
    <row r="284" spans="1:30" ht="14.25" customHeight="1">
      <c r="A284" s="729">
        <v>42377</v>
      </c>
      <c r="B284" s="732">
        <v>3.9969299999999999</v>
      </c>
      <c r="D284" s="729">
        <v>42377</v>
      </c>
      <c r="E284" s="732">
        <v>4.3662999999999998</v>
      </c>
      <c r="G284" s="729">
        <v>42377</v>
      </c>
      <c r="H284" s="732">
        <v>4.0172800000000004</v>
      </c>
      <c r="J284" s="729">
        <v>42377</v>
      </c>
      <c r="K284" s="732">
        <v>1.0922400000000001</v>
      </c>
      <c r="N284" s="729">
        <v>42359</v>
      </c>
      <c r="O284" s="732">
        <v>72.344999999999999</v>
      </c>
      <c r="Q284" s="729">
        <v>41977</v>
      </c>
      <c r="R284" s="732">
        <v>160</v>
      </c>
      <c r="T284" s="729">
        <v>41977</v>
      </c>
      <c r="U284" s="732">
        <v>43.174999999999997</v>
      </c>
      <c r="W284" s="729"/>
      <c r="Z284" s="729">
        <v>42359</v>
      </c>
      <c r="AA284" s="732">
        <v>94.429000000000002</v>
      </c>
      <c r="AC284" s="729">
        <v>42359</v>
      </c>
      <c r="AD284" s="732">
        <v>100.235</v>
      </c>
    </row>
    <row r="285" spans="1:30" ht="14.25" customHeight="1">
      <c r="A285" s="729">
        <v>42376</v>
      </c>
      <c r="B285" s="732">
        <v>3.9757500000000001</v>
      </c>
      <c r="D285" s="729">
        <v>42376</v>
      </c>
      <c r="E285" s="732">
        <v>4.3465499999999997</v>
      </c>
      <c r="G285" s="729">
        <v>42376</v>
      </c>
      <c r="H285" s="732">
        <v>4.0029000000000003</v>
      </c>
      <c r="J285" s="729">
        <v>42376</v>
      </c>
      <c r="K285" s="732">
        <v>1.0931999999999999</v>
      </c>
      <c r="N285" s="729">
        <v>42356</v>
      </c>
      <c r="O285" s="732">
        <v>71.932000000000002</v>
      </c>
      <c r="Q285" s="729">
        <v>41976</v>
      </c>
      <c r="R285" s="732">
        <v>161</v>
      </c>
      <c r="T285" s="729">
        <v>41976</v>
      </c>
      <c r="U285" s="732">
        <v>43.174999999999997</v>
      </c>
      <c r="W285" s="729"/>
      <c r="Z285" s="729">
        <v>42356</v>
      </c>
      <c r="AA285" s="732">
        <v>85.9</v>
      </c>
      <c r="AC285" s="729">
        <v>42356</v>
      </c>
      <c r="AD285" s="732">
        <v>97.355999999999995</v>
      </c>
    </row>
    <row r="286" spans="1:30" ht="14.25" customHeight="1">
      <c r="A286" s="729">
        <v>42375</v>
      </c>
      <c r="B286" s="732">
        <v>4.0363199999999999</v>
      </c>
      <c r="D286" s="729">
        <v>42375</v>
      </c>
      <c r="E286" s="732">
        <v>4.3520500000000002</v>
      </c>
      <c r="G286" s="729">
        <v>42375</v>
      </c>
      <c r="H286" s="732">
        <v>4.0063599999999999</v>
      </c>
      <c r="J286" s="729">
        <v>42375</v>
      </c>
      <c r="K286" s="732">
        <v>1.07812</v>
      </c>
      <c r="N286" s="729">
        <v>42355</v>
      </c>
      <c r="O286" s="732">
        <v>72.346999999999994</v>
      </c>
      <c r="Q286" s="729">
        <v>41975</v>
      </c>
      <c r="R286" s="732">
        <v>162.495</v>
      </c>
      <c r="T286" s="729">
        <v>41975</v>
      </c>
      <c r="U286" s="732">
        <v>43.174999999999997</v>
      </c>
      <c r="W286" s="729"/>
      <c r="Z286" s="729">
        <v>42355</v>
      </c>
      <c r="AA286" s="732">
        <v>85.510999999999996</v>
      </c>
      <c r="AC286" s="729">
        <v>42355</v>
      </c>
      <c r="AD286" s="732">
        <v>95.376000000000005</v>
      </c>
    </row>
    <row r="287" spans="1:30" ht="14.25" customHeight="1">
      <c r="A287" s="729">
        <v>42374</v>
      </c>
      <c r="B287" s="732">
        <v>4.0077400000000001</v>
      </c>
      <c r="D287" s="729">
        <v>42374</v>
      </c>
      <c r="E287" s="732">
        <v>4.3078099999999999</v>
      </c>
      <c r="G287" s="729">
        <v>42374</v>
      </c>
      <c r="H287" s="732">
        <v>3.9736599999999997</v>
      </c>
      <c r="J287" s="729">
        <v>42374</v>
      </c>
      <c r="K287" s="732">
        <v>1.0748</v>
      </c>
      <c r="N287" s="729">
        <v>42354</v>
      </c>
      <c r="O287" s="732">
        <v>72.673000000000002</v>
      </c>
      <c r="Q287" s="729">
        <v>41974</v>
      </c>
      <c r="R287" s="732">
        <v>163.5</v>
      </c>
      <c r="T287" s="729">
        <v>41974</v>
      </c>
      <c r="U287" s="732">
        <v>43.174999999999997</v>
      </c>
      <c r="W287" s="729"/>
      <c r="Z287" s="729">
        <v>42354</v>
      </c>
      <c r="AA287" s="732">
        <v>84.918999999999997</v>
      </c>
      <c r="AC287" s="729">
        <v>42354</v>
      </c>
      <c r="AD287" s="732">
        <v>96.257999999999996</v>
      </c>
    </row>
    <row r="288" spans="1:30" ht="14.25" customHeight="1">
      <c r="A288" s="729">
        <v>42373</v>
      </c>
      <c r="B288" s="732">
        <v>3.9704700000000002</v>
      </c>
      <c r="D288" s="729">
        <v>42373</v>
      </c>
      <c r="E288" s="732">
        <v>4.2999099999999997</v>
      </c>
      <c r="G288" s="729">
        <v>42373</v>
      </c>
      <c r="H288" s="732">
        <v>3.9619999999999997</v>
      </c>
      <c r="J288" s="729">
        <v>42373</v>
      </c>
      <c r="K288" s="732">
        <v>1.0831299999999999</v>
      </c>
      <c r="N288" s="729">
        <v>42353</v>
      </c>
      <c r="O288" s="732">
        <v>73.988</v>
      </c>
      <c r="Q288" s="729">
        <v>41971</v>
      </c>
      <c r="R288" s="732">
        <v>165.16300000000001</v>
      </c>
      <c r="T288" s="729">
        <v>41971</v>
      </c>
      <c r="U288" s="732">
        <v>43.174999999999997</v>
      </c>
      <c r="W288" s="729"/>
      <c r="Z288" s="729">
        <v>42353</v>
      </c>
      <c r="AA288" s="732">
        <v>85.388000000000005</v>
      </c>
      <c r="AC288" s="729">
        <v>42353</v>
      </c>
      <c r="AD288" s="732">
        <v>97.403000000000006</v>
      </c>
    </row>
    <row r="289" spans="1:30" ht="14.25" customHeight="1">
      <c r="A289" s="729">
        <v>42370</v>
      </c>
      <c r="B289" s="732">
        <v>3.9462999999999999</v>
      </c>
      <c r="D289" s="729">
        <v>42370</v>
      </c>
      <c r="E289" s="732">
        <v>4.2838099999999999</v>
      </c>
      <c r="G289" s="729">
        <v>42370</v>
      </c>
      <c r="H289" s="732">
        <v>3.91838</v>
      </c>
      <c r="J289" s="729">
        <v>42370</v>
      </c>
      <c r="K289" s="732">
        <v>1.08565</v>
      </c>
      <c r="N289" s="729">
        <v>42352</v>
      </c>
      <c r="O289" s="732">
        <v>74.328999999999994</v>
      </c>
      <c r="Q289" s="729">
        <v>41969</v>
      </c>
      <c r="R289" s="732">
        <v>167.173</v>
      </c>
      <c r="T289" s="729">
        <v>41969</v>
      </c>
      <c r="U289" s="732">
        <v>43.174999999999997</v>
      </c>
      <c r="W289" s="729"/>
      <c r="Z289" s="729">
        <v>42352</v>
      </c>
      <c r="AA289" s="732">
        <v>84.703000000000003</v>
      </c>
      <c r="AC289" s="729">
        <v>42352</v>
      </c>
      <c r="AD289" s="732">
        <v>96.224000000000004</v>
      </c>
    </row>
    <row r="290" spans="1:30" ht="14.25" customHeight="1">
      <c r="A290" s="729">
        <v>42369</v>
      </c>
      <c r="B290" s="732">
        <v>3.9228800000000001</v>
      </c>
      <c r="D290" s="729">
        <v>42369</v>
      </c>
      <c r="E290" s="732">
        <v>4.2608899999999998</v>
      </c>
      <c r="G290" s="729">
        <v>42369</v>
      </c>
      <c r="H290" s="732">
        <v>3.9153599999999997</v>
      </c>
      <c r="J290" s="729">
        <v>42369</v>
      </c>
      <c r="K290" s="732">
        <v>1.0862499999999999</v>
      </c>
      <c r="N290" s="729">
        <v>42349</v>
      </c>
      <c r="O290" s="732">
        <v>73.55</v>
      </c>
      <c r="Q290" s="729">
        <v>41968</v>
      </c>
      <c r="R290" s="732">
        <v>167.99700000000001</v>
      </c>
      <c r="T290" s="729">
        <v>41968</v>
      </c>
      <c r="U290" s="732">
        <v>43.174999999999997</v>
      </c>
      <c r="W290" s="729"/>
      <c r="Z290" s="729">
        <v>42349</v>
      </c>
      <c r="AA290" s="732">
        <v>82.17</v>
      </c>
      <c r="AC290" s="729">
        <v>42349</v>
      </c>
      <c r="AD290" s="732">
        <v>94.238</v>
      </c>
    </row>
    <row r="291" spans="1:30" ht="14.25" customHeight="1">
      <c r="A291" s="729">
        <v>42368</v>
      </c>
      <c r="B291" s="732">
        <v>3.8943500000000002</v>
      </c>
      <c r="D291" s="729">
        <v>42368</v>
      </c>
      <c r="E291" s="732">
        <v>4.2570600000000001</v>
      </c>
      <c r="G291" s="729">
        <v>42368</v>
      </c>
      <c r="H291" s="732">
        <v>3.9384600000000001</v>
      </c>
      <c r="J291" s="729">
        <v>42368</v>
      </c>
      <c r="K291" s="732">
        <v>1.0932500000000001</v>
      </c>
      <c r="N291" s="729">
        <v>42348</v>
      </c>
      <c r="O291" s="732">
        <v>73.501999999999995</v>
      </c>
      <c r="Q291" s="729">
        <v>41967</v>
      </c>
      <c r="R291" s="732">
        <v>167.99700000000001</v>
      </c>
      <c r="T291" s="729">
        <v>41967</v>
      </c>
      <c r="U291" s="732">
        <v>43.174999999999997</v>
      </c>
      <c r="W291" s="729"/>
      <c r="Z291" s="729">
        <v>42348</v>
      </c>
      <c r="AA291" s="732">
        <v>78.242000000000004</v>
      </c>
      <c r="AC291" s="729">
        <v>42348</v>
      </c>
      <c r="AD291" s="732">
        <v>91.495000000000005</v>
      </c>
    </row>
    <row r="292" spans="1:30" ht="14.25" customHeight="1">
      <c r="A292" s="729">
        <v>42367</v>
      </c>
      <c r="B292" s="732">
        <v>3.8739599999999998</v>
      </c>
      <c r="D292" s="729">
        <v>42367</v>
      </c>
      <c r="E292" s="732">
        <v>4.2301099999999998</v>
      </c>
      <c r="G292" s="729">
        <v>42367</v>
      </c>
      <c r="H292" s="732">
        <v>3.9000599999999999</v>
      </c>
      <c r="J292" s="729">
        <v>42367</v>
      </c>
      <c r="K292" s="732">
        <v>1.09199</v>
      </c>
      <c r="N292" s="729">
        <v>42347</v>
      </c>
      <c r="O292" s="732">
        <v>73.557000000000002</v>
      </c>
      <c r="Q292" s="729">
        <v>41964</v>
      </c>
      <c r="R292" s="732">
        <v>172.155</v>
      </c>
      <c r="T292" s="729">
        <v>41964</v>
      </c>
      <c r="U292" s="732">
        <v>43.174999999999997</v>
      </c>
      <c r="W292" s="729"/>
      <c r="Z292" s="729">
        <v>42347</v>
      </c>
      <c r="AA292" s="732">
        <v>78.331999999999994</v>
      </c>
      <c r="AC292" s="729">
        <v>42347</v>
      </c>
      <c r="AD292" s="732">
        <v>91.141999999999996</v>
      </c>
    </row>
    <row r="293" spans="1:30" ht="14.25" customHeight="1">
      <c r="A293" s="729">
        <v>42366</v>
      </c>
      <c r="B293" s="732">
        <v>3.8706300000000002</v>
      </c>
      <c r="D293" s="729">
        <v>42366</v>
      </c>
      <c r="E293" s="732">
        <v>4.2451100000000004</v>
      </c>
      <c r="G293" s="729">
        <v>42366</v>
      </c>
      <c r="H293" s="732">
        <v>3.9150100000000001</v>
      </c>
      <c r="J293" s="729">
        <v>42366</v>
      </c>
      <c r="K293" s="732">
        <v>1.0967800000000001</v>
      </c>
      <c r="N293" s="729">
        <v>42346</v>
      </c>
      <c r="O293" s="732">
        <v>73.459999999999994</v>
      </c>
      <c r="Q293" s="729">
        <v>41963</v>
      </c>
      <c r="R293" s="732">
        <v>172.125</v>
      </c>
      <c r="T293" s="729">
        <v>41963</v>
      </c>
      <c r="U293" s="732">
        <v>43.174999999999997</v>
      </c>
      <c r="W293" s="729"/>
      <c r="Z293" s="729">
        <v>42346</v>
      </c>
      <c r="AA293" s="732">
        <v>78.510999999999996</v>
      </c>
      <c r="AC293" s="729">
        <v>42346</v>
      </c>
      <c r="AD293" s="732">
        <v>89.712999999999994</v>
      </c>
    </row>
    <row r="294" spans="1:30" ht="14.25" customHeight="1">
      <c r="A294" s="729">
        <v>42363</v>
      </c>
      <c r="B294" s="732">
        <v>3.86</v>
      </c>
      <c r="D294" s="729">
        <v>42363</v>
      </c>
      <c r="E294" s="732">
        <v>4.2376300000000002</v>
      </c>
      <c r="G294" s="729">
        <v>42363</v>
      </c>
      <c r="H294" s="732">
        <v>3.9059499999999998</v>
      </c>
      <c r="J294" s="729">
        <v>42363</v>
      </c>
      <c r="K294" s="732">
        <v>1.09595</v>
      </c>
      <c r="N294" s="729">
        <v>42345</v>
      </c>
      <c r="O294" s="732">
        <v>72.989999999999995</v>
      </c>
      <c r="Q294" s="729">
        <v>41962</v>
      </c>
      <c r="R294" s="732">
        <v>171</v>
      </c>
      <c r="T294" s="729">
        <v>41962</v>
      </c>
      <c r="U294" s="732">
        <v>43.174999999999997</v>
      </c>
      <c r="W294" s="729"/>
      <c r="Z294" s="729">
        <v>42345</v>
      </c>
      <c r="AA294" s="732">
        <v>81.09</v>
      </c>
      <c r="AC294" s="729">
        <v>42345</v>
      </c>
      <c r="AD294" s="732">
        <v>91.992999999999995</v>
      </c>
    </row>
    <row r="295" spans="1:30" ht="14.25" customHeight="1">
      <c r="A295" s="729">
        <v>42362</v>
      </c>
      <c r="B295" s="732">
        <v>3.86605</v>
      </c>
      <c r="D295" s="729">
        <v>42362</v>
      </c>
      <c r="E295" s="732">
        <v>4.2384500000000003</v>
      </c>
      <c r="G295" s="729">
        <v>42362</v>
      </c>
      <c r="H295" s="732">
        <v>3.9184299999999999</v>
      </c>
      <c r="J295" s="729">
        <v>42362</v>
      </c>
      <c r="K295" s="732">
        <v>1.0963499999999999</v>
      </c>
      <c r="N295" s="729">
        <v>42342</v>
      </c>
      <c r="O295" s="732">
        <v>72.962000000000003</v>
      </c>
      <c r="Q295" s="729">
        <v>41961</v>
      </c>
      <c r="R295" s="732">
        <v>174.155</v>
      </c>
      <c r="T295" s="729">
        <v>41961</v>
      </c>
      <c r="U295" s="732">
        <v>43.174999999999997</v>
      </c>
      <c r="W295" s="729"/>
      <c r="Z295" s="729">
        <v>42342</v>
      </c>
      <c r="AA295" s="732">
        <v>82.222999999999999</v>
      </c>
      <c r="AC295" s="729">
        <v>42342</v>
      </c>
      <c r="AD295" s="732">
        <v>93.361000000000004</v>
      </c>
    </row>
    <row r="296" spans="1:30" ht="14.25" customHeight="1">
      <c r="A296" s="729">
        <v>42361</v>
      </c>
      <c r="B296" s="732">
        <v>3.8900299999999999</v>
      </c>
      <c r="D296" s="729">
        <v>42361</v>
      </c>
      <c r="E296" s="732">
        <v>4.2464500000000003</v>
      </c>
      <c r="G296" s="729">
        <v>42361</v>
      </c>
      <c r="H296" s="732">
        <v>3.9264099999999997</v>
      </c>
      <c r="J296" s="729">
        <v>42361</v>
      </c>
      <c r="K296" s="732">
        <v>1.09117</v>
      </c>
      <c r="N296" s="729">
        <v>42341</v>
      </c>
      <c r="O296" s="732">
        <v>73.028999999999996</v>
      </c>
      <c r="Q296" s="729">
        <v>41960</v>
      </c>
      <c r="R296" s="732">
        <v>171.66</v>
      </c>
      <c r="T296" s="729">
        <v>41960</v>
      </c>
      <c r="U296" s="732">
        <v>43.174999999999997</v>
      </c>
      <c r="W296" s="729"/>
      <c r="Z296" s="729">
        <v>42341</v>
      </c>
      <c r="AA296" s="732">
        <v>80.158000000000001</v>
      </c>
      <c r="AC296" s="729">
        <v>42341</v>
      </c>
      <c r="AD296" s="732">
        <v>92.858999999999995</v>
      </c>
    </row>
    <row r="297" spans="1:30" ht="14.25" customHeight="1">
      <c r="A297" s="729">
        <v>42360</v>
      </c>
      <c r="B297" s="732">
        <v>3.8788800000000001</v>
      </c>
      <c r="D297" s="729">
        <v>42360</v>
      </c>
      <c r="E297" s="732">
        <v>4.2487500000000002</v>
      </c>
      <c r="G297" s="729">
        <v>42360</v>
      </c>
      <c r="H297" s="732">
        <v>3.9280499999999998</v>
      </c>
      <c r="J297" s="729">
        <v>42360</v>
      </c>
      <c r="K297" s="732">
        <v>1.0956600000000001</v>
      </c>
      <c r="N297" s="729">
        <v>42340</v>
      </c>
      <c r="O297" s="732">
        <v>73.028999999999996</v>
      </c>
      <c r="Q297" s="729">
        <v>41957</v>
      </c>
      <c r="R297" s="732">
        <v>172.17</v>
      </c>
      <c r="T297" s="729">
        <v>41957</v>
      </c>
      <c r="U297" s="732">
        <v>43.174999999999997</v>
      </c>
      <c r="W297" s="729"/>
      <c r="Z297" s="729">
        <v>42340</v>
      </c>
      <c r="AA297" s="732">
        <v>81.448999999999998</v>
      </c>
      <c r="AC297" s="729">
        <v>42340</v>
      </c>
      <c r="AD297" s="732">
        <v>92.575999999999993</v>
      </c>
    </row>
    <row r="298" spans="1:30" ht="14.25" customHeight="1">
      <c r="A298" s="729">
        <v>42359</v>
      </c>
      <c r="B298" s="732">
        <v>3.8959999999999999</v>
      </c>
      <c r="D298" s="729">
        <v>42359</v>
      </c>
      <c r="E298" s="732">
        <v>4.2525300000000001</v>
      </c>
      <c r="G298" s="729">
        <v>42359</v>
      </c>
      <c r="H298" s="732">
        <v>3.9252500000000001</v>
      </c>
      <c r="J298" s="729">
        <v>42359</v>
      </c>
      <c r="K298" s="732">
        <v>1.0914699999999999</v>
      </c>
      <c r="N298" s="729">
        <v>42339</v>
      </c>
      <c r="O298" s="732">
        <v>72.147000000000006</v>
      </c>
      <c r="Q298" s="729">
        <v>41956</v>
      </c>
      <c r="R298" s="732">
        <v>170.34</v>
      </c>
      <c r="T298" s="729">
        <v>41956</v>
      </c>
      <c r="U298" s="732">
        <v>43.174999999999997</v>
      </c>
      <c r="W298" s="729"/>
      <c r="Z298" s="729">
        <v>42339</v>
      </c>
      <c r="AA298" s="732">
        <v>82.132999999999996</v>
      </c>
      <c r="AC298" s="729">
        <v>42339</v>
      </c>
      <c r="AD298" s="732">
        <v>93.507000000000005</v>
      </c>
    </row>
    <row r="299" spans="1:30" ht="14.25" customHeight="1">
      <c r="A299" s="729">
        <v>42356</v>
      </c>
      <c r="B299" s="732">
        <v>3.9303900000000001</v>
      </c>
      <c r="D299" s="729">
        <v>42356</v>
      </c>
      <c r="E299" s="732">
        <v>4.2695499999999997</v>
      </c>
      <c r="G299" s="729">
        <v>42356</v>
      </c>
      <c r="H299" s="732">
        <v>3.96035</v>
      </c>
      <c r="J299" s="729">
        <v>42356</v>
      </c>
      <c r="K299" s="732">
        <v>1.08677</v>
      </c>
      <c r="N299" s="729">
        <v>42338</v>
      </c>
      <c r="O299" s="732">
        <v>72.147000000000006</v>
      </c>
      <c r="Q299" s="729">
        <v>41955</v>
      </c>
      <c r="R299" s="732">
        <v>175.01</v>
      </c>
      <c r="T299" s="729">
        <v>41955</v>
      </c>
      <c r="U299" s="732">
        <v>43.174999999999997</v>
      </c>
      <c r="W299" s="729"/>
      <c r="Z299" s="729">
        <v>42338</v>
      </c>
      <c r="AA299" s="732">
        <v>82.122</v>
      </c>
      <c r="AC299" s="729">
        <v>42338</v>
      </c>
      <c r="AD299" s="732">
        <v>93.929000000000002</v>
      </c>
    </row>
    <row r="300" spans="1:30" ht="14.25" customHeight="1">
      <c r="A300" s="729">
        <v>42355</v>
      </c>
      <c r="B300" s="732">
        <v>3.9727600000000001</v>
      </c>
      <c r="C300" s="732">
        <v>3.3739359090909087</v>
      </c>
      <c r="D300" s="729">
        <v>42355</v>
      </c>
      <c r="E300" s="732">
        <v>4.3009000000000004</v>
      </c>
      <c r="F300" s="732">
        <v>4.2047163636363631</v>
      </c>
      <c r="G300" s="729">
        <v>42355</v>
      </c>
      <c r="H300" s="732">
        <v>3.9883800000000003</v>
      </c>
      <c r="I300" s="732">
        <v>3.4968617391304346</v>
      </c>
      <c r="J300" s="729">
        <v>42355</v>
      </c>
      <c r="K300" s="732">
        <v>1.0826100000000001</v>
      </c>
      <c r="L300" s="732">
        <v>1.2463352173913045</v>
      </c>
      <c r="N300" s="729">
        <v>42335</v>
      </c>
      <c r="O300" s="732">
        <v>72.147000000000006</v>
      </c>
      <c r="Q300" s="729">
        <v>41953</v>
      </c>
      <c r="R300" s="732">
        <v>174.012</v>
      </c>
      <c r="T300" s="729">
        <v>41953</v>
      </c>
      <c r="U300" s="732">
        <v>43.174999999999997</v>
      </c>
      <c r="W300" s="729"/>
      <c r="Z300" s="729">
        <v>42335</v>
      </c>
      <c r="AA300" s="732">
        <v>82.856999999999999</v>
      </c>
      <c r="AC300" s="729">
        <v>42335</v>
      </c>
      <c r="AD300" s="732">
        <v>94.081999999999994</v>
      </c>
    </row>
    <row r="301" spans="1:30" ht="14.25" customHeight="1">
      <c r="A301" s="729">
        <v>42354</v>
      </c>
      <c r="B301" s="732">
        <v>3.9409800000000001</v>
      </c>
      <c r="D301" s="729">
        <v>42354</v>
      </c>
      <c r="E301" s="732">
        <v>4.3009300000000001</v>
      </c>
      <c r="G301" s="729">
        <v>42354</v>
      </c>
      <c r="H301" s="732">
        <v>3.9809900000000003</v>
      </c>
      <c r="J301" s="729">
        <v>42354</v>
      </c>
      <c r="K301" s="732">
        <v>1.09121</v>
      </c>
      <c r="N301" s="729">
        <v>42333</v>
      </c>
      <c r="O301" s="732">
        <v>72.147000000000006</v>
      </c>
      <c r="Q301" s="729">
        <v>41950</v>
      </c>
      <c r="R301" s="732">
        <v>185.01</v>
      </c>
      <c r="T301" s="729">
        <v>41950</v>
      </c>
      <c r="U301" s="732">
        <v>43.174999999999997</v>
      </c>
      <c r="W301" s="729"/>
      <c r="Z301" s="729">
        <v>42333</v>
      </c>
      <c r="AA301" s="732">
        <v>87.739000000000004</v>
      </c>
      <c r="AC301" s="729">
        <v>42333</v>
      </c>
      <c r="AD301" s="732">
        <v>97.567999999999998</v>
      </c>
    </row>
    <row r="302" spans="1:30" ht="14.25" customHeight="1">
      <c r="A302" s="729">
        <v>42353</v>
      </c>
      <c r="B302" s="732">
        <v>3.9456500000000001</v>
      </c>
      <c r="D302" s="729">
        <v>42353</v>
      </c>
      <c r="E302" s="732">
        <v>4.3177300000000001</v>
      </c>
      <c r="G302" s="729">
        <v>42353</v>
      </c>
      <c r="H302" s="732">
        <v>3.9776500000000001</v>
      </c>
      <c r="J302" s="729">
        <v>42353</v>
      </c>
      <c r="K302" s="732">
        <v>1.0930500000000001</v>
      </c>
      <c r="N302" s="729">
        <v>42332</v>
      </c>
      <c r="O302" s="732">
        <v>72.147000000000006</v>
      </c>
      <c r="Q302" s="729">
        <v>41949</v>
      </c>
      <c r="R302" s="732">
        <v>182.80699999999999</v>
      </c>
      <c r="T302" s="729">
        <v>41949</v>
      </c>
      <c r="U302" s="732">
        <v>43.174999999999997</v>
      </c>
      <c r="W302" s="729"/>
      <c r="Z302" s="729">
        <v>42332</v>
      </c>
      <c r="AA302" s="732">
        <v>86.346000000000004</v>
      </c>
      <c r="AC302" s="729">
        <v>42332</v>
      </c>
      <c r="AD302" s="732">
        <v>96.659000000000006</v>
      </c>
    </row>
    <row r="303" spans="1:30" ht="14.25" customHeight="1">
      <c r="A303" s="729">
        <v>42352</v>
      </c>
      <c r="B303" s="732">
        <v>3.9714499999999999</v>
      </c>
      <c r="D303" s="729">
        <v>42352</v>
      </c>
      <c r="E303" s="732">
        <v>4.3654999999999999</v>
      </c>
      <c r="G303" s="729">
        <v>42352</v>
      </c>
      <c r="H303" s="732">
        <v>4.0302699999999998</v>
      </c>
      <c r="J303" s="729">
        <v>42352</v>
      </c>
      <c r="K303" s="732">
        <v>1.09921</v>
      </c>
      <c r="N303" s="729">
        <v>42331</v>
      </c>
      <c r="O303" s="732">
        <v>72.180000000000007</v>
      </c>
      <c r="Q303" s="729">
        <v>41948</v>
      </c>
      <c r="R303" s="732">
        <v>181</v>
      </c>
      <c r="T303" s="729">
        <v>41948</v>
      </c>
      <c r="U303" s="732">
        <v>43.174999999999997</v>
      </c>
      <c r="W303" s="729"/>
      <c r="Z303" s="729">
        <v>42331</v>
      </c>
      <c r="AA303" s="732">
        <v>86.831999999999994</v>
      </c>
      <c r="AC303" s="729">
        <v>42331</v>
      </c>
      <c r="AD303" s="732">
        <v>95.813999999999993</v>
      </c>
    </row>
    <row r="304" spans="1:30" ht="14.25" customHeight="1">
      <c r="A304" s="729">
        <v>42349</v>
      </c>
      <c r="B304" s="732">
        <v>3.9743500000000003</v>
      </c>
      <c r="D304" s="729">
        <v>42349</v>
      </c>
      <c r="E304" s="732">
        <v>4.3666499999999999</v>
      </c>
      <c r="G304" s="729">
        <v>42349</v>
      </c>
      <c r="H304" s="732">
        <v>4.0421300000000002</v>
      </c>
      <c r="J304" s="729">
        <v>42349</v>
      </c>
      <c r="K304" s="732">
        <v>1.0986100000000001</v>
      </c>
      <c r="N304" s="729">
        <v>42328</v>
      </c>
      <c r="O304" s="732">
        <v>72.054000000000002</v>
      </c>
      <c r="Q304" s="729">
        <v>41947</v>
      </c>
      <c r="R304" s="732">
        <v>181.65199999999999</v>
      </c>
      <c r="T304" s="729">
        <v>41947</v>
      </c>
      <c r="U304" s="732">
        <v>43.174999999999997</v>
      </c>
      <c r="W304" s="729"/>
      <c r="Z304" s="729">
        <v>42328</v>
      </c>
      <c r="AA304" s="732">
        <v>88.058999999999997</v>
      </c>
      <c r="AC304" s="729">
        <v>42328</v>
      </c>
      <c r="AD304" s="732">
        <v>95.674000000000007</v>
      </c>
    </row>
    <row r="305" spans="1:30" ht="14.25" customHeight="1">
      <c r="A305" s="729">
        <v>42348</v>
      </c>
      <c r="B305" s="732">
        <v>3.9736799999999999</v>
      </c>
      <c r="D305" s="729">
        <v>42348</v>
      </c>
      <c r="E305" s="732">
        <v>4.3477899999999998</v>
      </c>
      <c r="G305" s="729">
        <v>42348</v>
      </c>
      <c r="H305" s="732">
        <v>4.0226499999999996</v>
      </c>
      <c r="J305" s="729">
        <v>42348</v>
      </c>
      <c r="K305" s="732">
        <v>1.0941099999999999</v>
      </c>
      <c r="N305" s="729">
        <v>42327</v>
      </c>
      <c r="O305" s="732">
        <v>72.674000000000007</v>
      </c>
      <c r="Q305" s="729">
        <v>41946</v>
      </c>
      <c r="R305" s="732">
        <v>178.68</v>
      </c>
      <c r="T305" s="729">
        <v>41946</v>
      </c>
      <c r="U305" s="732">
        <v>43.174999999999997</v>
      </c>
      <c r="W305" s="729"/>
      <c r="Z305" s="729">
        <v>42327</v>
      </c>
      <c r="AA305" s="732">
        <v>88.138000000000005</v>
      </c>
      <c r="AC305" s="729">
        <v>42327</v>
      </c>
      <c r="AD305" s="732">
        <v>95.978999999999999</v>
      </c>
    </row>
    <row r="306" spans="1:30" ht="14.25" customHeight="1">
      <c r="A306" s="729">
        <v>42347</v>
      </c>
      <c r="B306" s="732">
        <v>3.9436100000000001</v>
      </c>
      <c r="D306" s="729">
        <v>42347</v>
      </c>
      <c r="E306" s="732">
        <v>4.3479000000000001</v>
      </c>
      <c r="G306" s="729">
        <v>42347</v>
      </c>
      <c r="H306" s="732">
        <v>4.0101500000000003</v>
      </c>
      <c r="J306" s="729">
        <v>42347</v>
      </c>
      <c r="K306" s="732">
        <v>1.1025</v>
      </c>
      <c r="N306" s="729">
        <v>42326</v>
      </c>
      <c r="O306" s="732">
        <v>73.462999999999994</v>
      </c>
      <c r="Q306" s="729">
        <v>41943</v>
      </c>
      <c r="R306" s="732">
        <v>179.33</v>
      </c>
      <c r="T306" s="729">
        <v>41943</v>
      </c>
      <c r="U306" s="732">
        <v>43.174999999999997</v>
      </c>
      <c r="W306" s="729"/>
      <c r="Z306" s="729">
        <v>42326</v>
      </c>
      <c r="AA306" s="732">
        <v>88.436000000000007</v>
      </c>
      <c r="AC306" s="729">
        <v>42326</v>
      </c>
      <c r="AD306" s="732">
        <v>96.441000000000003</v>
      </c>
    </row>
    <row r="307" spans="1:30" ht="14.25" customHeight="1">
      <c r="A307" s="729">
        <v>42346</v>
      </c>
      <c r="B307" s="732">
        <v>3.9875099999999999</v>
      </c>
      <c r="D307" s="729">
        <v>42346</v>
      </c>
      <c r="E307" s="732">
        <v>4.3429500000000001</v>
      </c>
      <c r="G307" s="729">
        <v>42346</v>
      </c>
      <c r="H307" s="732">
        <v>4.0180699999999998</v>
      </c>
      <c r="J307" s="729">
        <v>42346</v>
      </c>
      <c r="K307" s="732">
        <v>1.08921</v>
      </c>
      <c r="N307" s="729">
        <v>42325</v>
      </c>
      <c r="O307" s="732">
        <v>72.418000000000006</v>
      </c>
      <c r="Q307" s="729">
        <v>41942</v>
      </c>
      <c r="R307" s="732">
        <v>180.82</v>
      </c>
      <c r="T307" s="729">
        <v>41942</v>
      </c>
      <c r="U307" s="732">
        <v>43.174999999999997</v>
      </c>
      <c r="W307" s="729"/>
      <c r="Z307" s="729">
        <v>42325</v>
      </c>
      <c r="AA307" s="732">
        <v>89.144999999999996</v>
      </c>
      <c r="AC307" s="729">
        <v>42325</v>
      </c>
      <c r="AD307" s="732">
        <v>97.391000000000005</v>
      </c>
    </row>
    <row r="308" spans="1:30" ht="14.25" customHeight="1">
      <c r="A308" s="729">
        <v>42345</v>
      </c>
      <c r="B308" s="732">
        <v>3.9887800000000002</v>
      </c>
      <c r="D308" s="729">
        <v>42345</v>
      </c>
      <c r="E308" s="732">
        <v>4.3231000000000002</v>
      </c>
      <c r="G308" s="729">
        <v>42345</v>
      </c>
      <c r="H308" s="732">
        <v>3.9882999999999997</v>
      </c>
      <c r="J308" s="729">
        <v>42345</v>
      </c>
      <c r="K308" s="732">
        <v>1.08375</v>
      </c>
      <c r="N308" s="729">
        <v>42324</v>
      </c>
      <c r="O308" s="732">
        <v>73.381</v>
      </c>
      <c r="Q308" s="729">
        <v>41941</v>
      </c>
      <c r="R308" s="732">
        <v>179.48</v>
      </c>
      <c r="T308" s="729">
        <v>41941</v>
      </c>
      <c r="U308" s="732">
        <v>43.174999999999997</v>
      </c>
      <c r="W308" s="729"/>
      <c r="Z308" s="729">
        <v>42324</v>
      </c>
      <c r="AA308" s="732">
        <v>89.756</v>
      </c>
      <c r="AC308" s="729">
        <v>42324</v>
      </c>
      <c r="AD308" s="732">
        <v>98.332999999999998</v>
      </c>
    </row>
    <row r="309" spans="1:30" ht="14.25" customHeight="1">
      <c r="A309" s="729">
        <v>42342</v>
      </c>
      <c r="B309" s="732">
        <v>3.9667500000000002</v>
      </c>
      <c r="D309" s="729">
        <v>42342</v>
      </c>
      <c r="E309" s="732">
        <v>4.31637</v>
      </c>
      <c r="G309" s="729">
        <v>42342</v>
      </c>
      <c r="H309" s="732">
        <v>3.9798</v>
      </c>
      <c r="J309" s="729">
        <v>42342</v>
      </c>
      <c r="K309" s="732">
        <v>1.0881000000000001</v>
      </c>
      <c r="N309" s="729">
        <v>42321</v>
      </c>
      <c r="O309" s="732">
        <v>73.427999999999997</v>
      </c>
      <c r="Q309" s="729">
        <v>41940</v>
      </c>
      <c r="R309" s="732">
        <v>179.81</v>
      </c>
      <c r="T309" s="729">
        <v>41940</v>
      </c>
      <c r="U309" s="732">
        <v>43.174999999999997</v>
      </c>
      <c r="W309" s="729"/>
      <c r="Z309" s="729">
        <v>42321</v>
      </c>
      <c r="AA309" s="732">
        <v>89.543999999999997</v>
      </c>
      <c r="AC309" s="729">
        <v>42321</v>
      </c>
      <c r="AD309" s="732">
        <v>97.978999999999999</v>
      </c>
    </row>
    <row r="310" spans="1:30" ht="14.25" customHeight="1">
      <c r="A310" s="729">
        <v>42341</v>
      </c>
      <c r="B310" s="732">
        <v>3.9613199999999997</v>
      </c>
      <c r="D310" s="729">
        <v>42341</v>
      </c>
      <c r="E310" s="732">
        <v>4.3296999999999999</v>
      </c>
      <c r="G310" s="729">
        <v>42341</v>
      </c>
      <c r="H310" s="732">
        <v>3.98793</v>
      </c>
      <c r="J310" s="729">
        <v>42341</v>
      </c>
      <c r="K310" s="732">
        <v>1.09398</v>
      </c>
      <c r="N310" s="729">
        <v>42320</v>
      </c>
      <c r="O310" s="732">
        <v>73.180999999999997</v>
      </c>
      <c r="Q310" s="729">
        <v>41939</v>
      </c>
      <c r="R310" s="732">
        <v>178.345</v>
      </c>
      <c r="T310" s="729">
        <v>41939</v>
      </c>
      <c r="U310" s="732">
        <v>43.174999999999997</v>
      </c>
      <c r="W310" s="729"/>
      <c r="Z310" s="729">
        <v>42320</v>
      </c>
      <c r="AA310" s="732">
        <v>89.206000000000003</v>
      </c>
      <c r="AC310" s="729">
        <v>42320</v>
      </c>
      <c r="AD310" s="732">
        <v>97.391000000000005</v>
      </c>
    </row>
    <row r="311" spans="1:30" ht="14.25" customHeight="1">
      <c r="A311" s="729">
        <v>42340</v>
      </c>
      <c r="B311" s="732">
        <v>4.0303100000000001</v>
      </c>
      <c r="D311" s="729">
        <v>42340</v>
      </c>
      <c r="E311" s="732">
        <v>4.2779299999999996</v>
      </c>
      <c r="G311" s="729">
        <v>42340</v>
      </c>
      <c r="H311" s="732">
        <v>3.9573</v>
      </c>
      <c r="J311" s="729">
        <v>42340</v>
      </c>
      <c r="K311" s="732">
        <v>1.0614600000000001</v>
      </c>
      <c r="N311" s="729">
        <v>42318</v>
      </c>
      <c r="O311" s="732">
        <v>73.938000000000002</v>
      </c>
      <c r="Q311" s="729">
        <v>41936</v>
      </c>
      <c r="R311" s="732">
        <v>175.005</v>
      </c>
      <c r="T311" s="729">
        <v>41936</v>
      </c>
      <c r="U311" s="732">
        <v>43.174999999999997</v>
      </c>
      <c r="W311" s="729"/>
      <c r="Z311" s="729">
        <v>42318</v>
      </c>
      <c r="AA311" s="732">
        <v>91.010999999999996</v>
      </c>
      <c r="AC311" s="729">
        <v>42318</v>
      </c>
      <c r="AD311" s="732">
        <v>97.858000000000004</v>
      </c>
    </row>
    <row r="312" spans="1:30" ht="14.25" customHeight="1">
      <c r="A312" s="729">
        <v>42339</v>
      </c>
      <c r="B312" s="732">
        <v>4.0266999999999999</v>
      </c>
      <c r="D312" s="729">
        <v>42339</v>
      </c>
      <c r="E312" s="732">
        <v>4.2814800000000002</v>
      </c>
      <c r="G312" s="729">
        <v>42339</v>
      </c>
      <c r="H312" s="732">
        <v>3.9247199999999998</v>
      </c>
      <c r="J312" s="729">
        <v>42339</v>
      </c>
      <c r="K312" s="732">
        <v>1.0632600000000001</v>
      </c>
      <c r="N312" s="729">
        <v>42317</v>
      </c>
      <c r="O312" s="732">
        <v>73.366</v>
      </c>
      <c r="Q312" s="729">
        <v>41935</v>
      </c>
      <c r="R312" s="732">
        <v>178</v>
      </c>
      <c r="T312" s="729">
        <v>41935</v>
      </c>
      <c r="U312" s="732">
        <v>43.174999999999997</v>
      </c>
      <c r="W312" s="729"/>
      <c r="Z312" s="729">
        <v>42317</v>
      </c>
      <c r="AA312" s="732">
        <v>90.516999999999996</v>
      </c>
      <c r="AC312" s="729">
        <v>42317</v>
      </c>
      <c r="AD312" s="732">
        <v>97.144000000000005</v>
      </c>
    </row>
    <row r="313" spans="1:30" ht="14.25" customHeight="1">
      <c r="A313" s="729">
        <v>42338</v>
      </c>
      <c r="B313" s="732">
        <v>4.0414000000000003</v>
      </c>
      <c r="D313" s="729">
        <v>42338</v>
      </c>
      <c r="E313" s="732">
        <v>4.2693700000000003</v>
      </c>
      <c r="G313" s="729">
        <v>42338</v>
      </c>
      <c r="H313" s="732">
        <v>3.9279999999999999</v>
      </c>
      <c r="J313" s="729">
        <v>42338</v>
      </c>
      <c r="K313" s="732">
        <v>1.0564800000000001</v>
      </c>
      <c r="N313" s="729">
        <v>42314</v>
      </c>
      <c r="O313" s="732">
        <v>73.516999999999996</v>
      </c>
      <c r="Q313" s="729">
        <v>41934</v>
      </c>
      <c r="R313" s="732">
        <v>175</v>
      </c>
      <c r="T313" s="729">
        <v>41934</v>
      </c>
      <c r="U313" s="732">
        <v>43.174999999999997</v>
      </c>
      <c r="W313" s="729"/>
      <c r="Z313" s="729">
        <v>42314</v>
      </c>
      <c r="AA313" s="732">
        <v>88.56</v>
      </c>
      <c r="AC313" s="729">
        <v>42314</v>
      </c>
      <c r="AD313" s="732">
        <v>97.93</v>
      </c>
    </row>
    <row r="314" spans="1:30" ht="14.25" customHeight="1">
      <c r="A314" s="729">
        <v>42335</v>
      </c>
      <c r="B314" s="732">
        <v>4.0320999999999998</v>
      </c>
      <c r="D314" s="729">
        <v>42335</v>
      </c>
      <c r="E314" s="732">
        <v>4.2709999999999999</v>
      </c>
      <c r="G314" s="729">
        <v>42335</v>
      </c>
      <c r="H314" s="732">
        <v>3.9152800000000001</v>
      </c>
      <c r="J314" s="729">
        <v>42335</v>
      </c>
      <c r="K314" s="732">
        <v>1.0592900000000001</v>
      </c>
      <c r="N314" s="729">
        <v>42313</v>
      </c>
      <c r="O314" s="732">
        <v>73.771000000000001</v>
      </c>
      <c r="Q314" s="729">
        <v>41933</v>
      </c>
      <c r="R314" s="732">
        <v>178.98500000000001</v>
      </c>
      <c r="T314" s="729">
        <v>41933</v>
      </c>
      <c r="U314" s="732">
        <v>43.174999999999997</v>
      </c>
      <c r="W314" s="729"/>
      <c r="Z314" s="729">
        <v>42313</v>
      </c>
      <c r="AA314" s="732">
        <v>86.436000000000007</v>
      </c>
      <c r="AC314" s="729">
        <v>42313</v>
      </c>
      <c r="AD314" s="732">
        <v>98.197000000000003</v>
      </c>
    </row>
    <row r="315" spans="1:30" ht="14.25" customHeight="1">
      <c r="A315" s="729">
        <v>42334</v>
      </c>
      <c r="B315" s="732">
        <v>4.02773</v>
      </c>
      <c r="D315" s="729">
        <v>42334</v>
      </c>
      <c r="E315" s="732">
        <v>4.2738100000000001</v>
      </c>
      <c r="G315" s="729">
        <v>42334</v>
      </c>
      <c r="H315" s="732">
        <v>3.9350100000000001</v>
      </c>
      <c r="J315" s="729">
        <v>42334</v>
      </c>
      <c r="K315" s="732">
        <v>1.06105</v>
      </c>
      <c r="N315" s="729">
        <v>42312</v>
      </c>
      <c r="O315" s="732">
        <v>73.36</v>
      </c>
      <c r="Q315" s="729">
        <v>41932</v>
      </c>
      <c r="R315" s="732">
        <v>175.01</v>
      </c>
      <c r="T315" s="729">
        <v>41932</v>
      </c>
      <c r="U315" s="732">
        <v>43.174999999999997</v>
      </c>
      <c r="W315" s="729"/>
      <c r="Z315" s="729">
        <v>42312</v>
      </c>
      <c r="AA315" s="732">
        <v>87.17</v>
      </c>
      <c r="AC315" s="729">
        <v>42312</v>
      </c>
      <c r="AD315" s="732">
        <v>101.29300000000001</v>
      </c>
    </row>
    <row r="316" spans="1:30" ht="14.25" customHeight="1">
      <c r="A316" s="729">
        <v>42333</v>
      </c>
      <c r="B316" s="732">
        <v>4.0193000000000003</v>
      </c>
      <c r="D316" s="729">
        <v>42333</v>
      </c>
      <c r="E316" s="732">
        <v>4.2706299999999997</v>
      </c>
      <c r="G316" s="729">
        <v>42333</v>
      </c>
      <c r="H316" s="732">
        <v>3.9345499999999998</v>
      </c>
      <c r="J316" s="729">
        <v>42333</v>
      </c>
      <c r="K316" s="732">
        <v>1.0624499999999999</v>
      </c>
      <c r="N316" s="729">
        <v>42311</v>
      </c>
      <c r="O316" s="732">
        <v>74.683999999999997</v>
      </c>
      <c r="Q316" s="729">
        <v>41929</v>
      </c>
      <c r="R316" s="732">
        <v>174.33500000000001</v>
      </c>
      <c r="T316" s="729">
        <v>41929</v>
      </c>
      <c r="U316" s="732">
        <v>43.174999999999997</v>
      </c>
      <c r="W316" s="729"/>
      <c r="Z316" s="729">
        <v>42311</v>
      </c>
      <c r="AA316" s="732">
        <v>88.265000000000001</v>
      </c>
      <c r="AC316" s="729">
        <v>42311</v>
      </c>
      <c r="AD316" s="732">
        <v>102.34</v>
      </c>
    </row>
    <row r="317" spans="1:30" ht="14.25" customHeight="1">
      <c r="A317" s="729">
        <v>42332</v>
      </c>
      <c r="B317" s="732">
        <v>4.0043499999999996</v>
      </c>
      <c r="D317" s="729">
        <v>42332</v>
      </c>
      <c r="E317" s="732">
        <v>4.2617799999999999</v>
      </c>
      <c r="G317" s="729">
        <v>42332</v>
      </c>
      <c r="H317" s="732">
        <v>3.9386000000000001</v>
      </c>
      <c r="J317" s="729">
        <v>42332</v>
      </c>
      <c r="K317" s="732">
        <v>1.0643199999999999</v>
      </c>
      <c r="N317" s="729">
        <v>42310</v>
      </c>
      <c r="O317" s="732">
        <v>75.001999999999995</v>
      </c>
      <c r="Q317" s="729">
        <v>41928</v>
      </c>
      <c r="R317" s="732">
        <v>175.25</v>
      </c>
      <c r="T317" s="729">
        <v>41928</v>
      </c>
      <c r="U317" s="732">
        <v>43.174999999999997</v>
      </c>
      <c r="W317" s="729"/>
      <c r="Z317" s="729">
        <v>42310</v>
      </c>
      <c r="AA317" s="732">
        <v>89.462999999999994</v>
      </c>
      <c r="AC317" s="729">
        <v>42310</v>
      </c>
      <c r="AD317" s="732">
        <v>103.123</v>
      </c>
    </row>
    <row r="318" spans="1:30" ht="14.25" customHeight="1">
      <c r="A318" s="729">
        <v>42331</v>
      </c>
      <c r="B318" s="732">
        <v>3.9997600000000002</v>
      </c>
      <c r="D318" s="729">
        <v>42331</v>
      </c>
      <c r="E318" s="732">
        <v>4.2544399999999998</v>
      </c>
      <c r="G318" s="729">
        <v>42331</v>
      </c>
      <c r="H318" s="732">
        <v>3.9289000000000001</v>
      </c>
      <c r="J318" s="729">
        <v>42331</v>
      </c>
      <c r="K318" s="732">
        <v>1.06365</v>
      </c>
      <c r="N318" s="729">
        <v>42307</v>
      </c>
      <c r="O318" s="732">
        <v>74.846000000000004</v>
      </c>
      <c r="Q318" s="729">
        <v>41927</v>
      </c>
      <c r="R318" s="732">
        <v>176.04</v>
      </c>
      <c r="T318" s="729">
        <v>41927</v>
      </c>
      <c r="U318" s="732">
        <v>43.174999999999997</v>
      </c>
      <c r="W318" s="729"/>
      <c r="Z318" s="729">
        <v>42307</v>
      </c>
      <c r="AA318" s="732">
        <v>88.138999999999996</v>
      </c>
      <c r="AC318" s="729">
        <v>42307</v>
      </c>
      <c r="AD318" s="732">
        <v>102.58799999999999</v>
      </c>
    </row>
    <row r="319" spans="1:30" ht="14.25" customHeight="1">
      <c r="A319" s="729">
        <v>42328</v>
      </c>
      <c r="B319" s="732">
        <v>3.98</v>
      </c>
      <c r="D319" s="729">
        <v>42328</v>
      </c>
      <c r="E319" s="732">
        <v>4.2365199999999996</v>
      </c>
      <c r="G319" s="729">
        <v>42328</v>
      </c>
      <c r="H319" s="732">
        <v>3.90787</v>
      </c>
      <c r="J319" s="729">
        <v>42328</v>
      </c>
      <c r="K319" s="732">
        <v>1.0646</v>
      </c>
      <c r="N319" s="729">
        <v>42306</v>
      </c>
      <c r="O319" s="732">
        <v>74.900999999999996</v>
      </c>
      <c r="Q319" s="729">
        <v>41926</v>
      </c>
      <c r="R319" s="732">
        <v>173.845</v>
      </c>
      <c r="T319" s="729">
        <v>41926</v>
      </c>
      <c r="U319" s="732">
        <v>43.174999999999997</v>
      </c>
      <c r="W319" s="729"/>
      <c r="Z319" s="729">
        <v>42306</v>
      </c>
      <c r="AA319" s="732">
        <v>87.504000000000005</v>
      </c>
      <c r="AC319" s="729">
        <v>42306</v>
      </c>
      <c r="AD319" s="732">
        <v>102.251</v>
      </c>
    </row>
    <row r="320" spans="1:30" ht="14.25" customHeight="1">
      <c r="A320" s="729">
        <v>42327</v>
      </c>
      <c r="B320" s="732">
        <v>3.9616899999999999</v>
      </c>
      <c r="D320" s="729">
        <v>42327</v>
      </c>
      <c r="E320" s="732">
        <v>4.25244</v>
      </c>
      <c r="G320" s="729">
        <v>42327</v>
      </c>
      <c r="H320" s="732">
        <v>3.9118900000000001</v>
      </c>
      <c r="J320" s="729">
        <v>42327</v>
      </c>
      <c r="K320" s="732">
        <v>1.0734300000000001</v>
      </c>
      <c r="N320" s="729">
        <v>42305</v>
      </c>
      <c r="O320" s="732">
        <v>74.188999999999993</v>
      </c>
      <c r="Q320" s="729">
        <v>41922</v>
      </c>
      <c r="R320" s="732">
        <v>172.505</v>
      </c>
      <c r="T320" s="729">
        <v>41922</v>
      </c>
      <c r="U320" s="732">
        <v>43.174999999999997</v>
      </c>
      <c r="W320" s="729"/>
      <c r="Z320" s="729">
        <v>42305</v>
      </c>
      <c r="AA320" s="732">
        <v>87.971999999999994</v>
      </c>
      <c r="AC320" s="729">
        <v>42305</v>
      </c>
      <c r="AD320" s="732">
        <v>102.646</v>
      </c>
    </row>
    <row r="321" spans="1:30" ht="14.25" customHeight="1">
      <c r="A321" s="729">
        <v>42326</v>
      </c>
      <c r="B321" s="732">
        <v>3.9834700000000001</v>
      </c>
      <c r="D321" s="729">
        <v>42326</v>
      </c>
      <c r="E321" s="732">
        <v>4.2459499999999997</v>
      </c>
      <c r="G321" s="729">
        <v>42326</v>
      </c>
      <c r="H321" s="732">
        <v>3.9060999999999999</v>
      </c>
      <c r="J321" s="729">
        <v>42326</v>
      </c>
      <c r="K321" s="732">
        <v>1.06595</v>
      </c>
      <c r="N321" s="729">
        <v>42304</v>
      </c>
      <c r="O321" s="732">
        <v>75.344999999999999</v>
      </c>
      <c r="Q321" s="729">
        <v>41921</v>
      </c>
      <c r="R321" s="732">
        <v>169.01</v>
      </c>
      <c r="T321" s="729">
        <v>41921</v>
      </c>
      <c r="U321" s="732">
        <v>43.174999999999997</v>
      </c>
      <c r="W321" s="729"/>
      <c r="Z321" s="729">
        <v>42304</v>
      </c>
      <c r="AA321" s="732">
        <v>88.977999999999994</v>
      </c>
      <c r="AC321" s="729">
        <v>42304</v>
      </c>
      <c r="AD321" s="732">
        <v>101.767</v>
      </c>
    </row>
    <row r="322" spans="1:30" ht="14.25" customHeight="1">
      <c r="A322" s="729">
        <v>42325</v>
      </c>
      <c r="B322" s="732">
        <v>3.98848</v>
      </c>
      <c r="D322" s="729">
        <v>42325</v>
      </c>
      <c r="E322" s="732">
        <v>4.2452300000000003</v>
      </c>
      <c r="G322" s="729">
        <v>42325</v>
      </c>
      <c r="H322" s="732">
        <v>3.9306700000000001</v>
      </c>
      <c r="J322" s="729">
        <v>42325</v>
      </c>
      <c r="K322" s="732">
        <v>1.06423</v>
      </c>
      <c r="N322" s="729">
        <v>42303</v>
      </c>
      <c r="O322" s="732">
        <v>73.67</v>
      </c>
      <c r="Q322" s="729">
        <v>41920</v>
      </c>
      <c r="R322" s="732">
        <v>172.125</v>
      </c>
      <c r="T322" s="729">
        <v>41920</v>
      </c>
      <c r="U322" s="732">
        <v>43.174999999999997</v>
      </c>
      <c r="W322" s="729"/>
      <c r="Z322" s="729">
        <v>42303</v>
      </c>
      <c r="AA322" s="732">
        <v>89.96</v>
      </c>
      <c r="AC322" s="729">
        <v>42303</v>
      </c>
      <c r="AD322" s="732">
        <v>103.9</v>
      </c>
    </row>
    <row r="323" spans="1:30" ht="14.25" customHeight="1">
      <c r="A323" s="729">
        <v>42324</v>
      </c>
      <c r="B323" s="732">
        <v>3.9733200000000002</v>
      </c>
      <c r="D323" s="729">
        <v>42324</v>
      </c>
      <c r="E323" s="732">
        <v>4.24613</v>
      </c>
      <c r="G323" s="729">
        <v>42324</v>
      </c>
      <c r="H323" s="732">
        <v>3.9352</v>
      </c>
      <c r="J323" s="729">
        <v>42324</v>
      </c>
      <c r="K323" s="732">
        <v>1.06864</v>
      </c>
      <c r="N323" s="729">
        <v>42300</v>
      </c>
      <c r="O323" s="732">
        <v>73.936000000000007</v>
      </c>
      <c r="Q323" s="729">
        <v>41919</v>
      </c>
      <c r="R323" s="732">
        <v>171.84</v>
      </c>
      <c r="T323" s="729">
        <v>41919</v>
      </c>
      <c r="U323" s="732">
        <v>43.174999999999997</v>
      </c>
      <c r="W323" s="729"/>
      <c r="Z323" s="729">
        <v>42300</v>
      </c>
      <c r="AA323" s="732">
        <v>89.917000000000002</v>
      </c>
      <c r="AC323" s="729">
        <v>42300</v>
      </c>
      <c r="AD323" s="732">
        <v>104.572</v>
      </c>
    </row>
    <row r="324" spans="1:30" ht="14.25" customHeight="1">
      <c r="A324" s="729">
        <v>42321</v>
      </c>
      <c r="B324" s="732">
        <v>3.9397899999999999</v>
      </c>
      <c r="D324" s="729">
        <v>42321</v>
      </c>
      <c r="E324" s="732">
        <v>4.2440499999999997</v>
      </c>
      <c r="G324" s="729">
        <v>42321</v>
      </c>
      <c r="H324" s="732">
        <v>3.9133499999999999</v>
      </c>
      <c r="J324" s="729">
        <v>42321</v>
      </c>
      <c r="K324" s="732">
        <v>1.07725</v>
      </c>
      <c r="N324" s="729">
        <v>42299</v>
      </c>
      <c r="O324" s="732">
        <v>74.186999999999998</v>
      </c>
      <c r="Q324" s="729">
        <v>41918</v>
      </c>
      <c r="R324" s="732">
        <v>175.65799999999999</v>
      </c>
      <c r="T324" s="729">
        <v>41918</v>
      </c>
      <c r="U324" s="732">
        <v>43.174999999999997</v>
      </c>
      <c r="W324" s="729"/>
      <c r="Z324" s="729">
        <v>42299</v>
      </c>
      <c r="AA324" s="732">
        <v>95.271000000000001</v>
      </c>
      <c r="AC324" s="729">
        <v>42299</v>
      </c>
      <c r="AD324" s="732">
        <v>109.85</v>
      </c>
    </row>
    <row r="325" spans="1:30" ht="14.25" customHeight="1">
      <c r="A325" s="729">
        <v>42320</v>
      </c>
      <c r="B325" s="732">
        <v>3.9153799999999999</v>
      </c>
      <c r="D325" s="729">
        <v>42320</v>
      </c>
      <c r="E325" s="732">
        <v>4.2343000000000002</v>
      </c>
      <c r="G325" s="729">
        <v>42320</v>
      </c>
      <c r="H325" s="732">
        <v>3.9149599999999998</v>
      </c>
      <c r="J325" s="729">
        <v>42320</v>
      </c>
      <c r="K325" s="732">
        <v>1.08138</v>
      </c>
      <c r="N325" s="729">
        <v>42298</v>
      </c>
      <c r="O325" s="732">
        <v>74.349000000000004</v>
      </c>
      <c r="Q325" s="729">
        <v>41915</v>
      </c>
      <c r="R325" s="732">
        <v>175.822</v>
      </c>
      <c r="T325" s="729">
        <v>41915</v>
      </c>
      <c r="U325" s="732">
        <v>43.174999999999997</v>
      </c>
      <c r="W325" s="729"/>
      <c r="Z325" s="729">
        <v>42298</v>
      </c>
      <c r="AA325" s="732">
        <v>96.382999999999996</v>
      </c>
      <c r="AC325" s="729">
        <v>42298</v>
      </c>
      <c r="AD325" s="732">
        <v>110.616</v>
      </c>
    </row>
    <row r="326" spans="1:30" ht="14.25" customHeight="1">
      <c r="A326" s="729">
        <v>42319</v>
      </c>
      <c r="B326" s="732">
        <v>3.9234</v>
      </c>
      <c r="D326" s="729">
        <v>42319</v>
      </c>
      <c r="E326" s="732">
        <v>4.2160500000000001</v>
      </c>
      <c r="G326" s="729">
        <v>42319</v>
      </c>
      <c r="H326" s="732">
        <v>3.9056899999999999</v>
      </c>
      <c r="J326" s="729">
        <v>42319</v>
      </c>
      <c r="K326" s="732">
        <v>1.0743199999999999</v>
      </c>
      <c r="N326" s="729">
        <v>42297</v>
      </c>
      <c r="O326" s="732">
        <v>74.552000000000007</v>
      </c>
      <c r="Q326" s="729">
        <v>41914</v>
      </c>
      <c r="R326" s="732">
        <v>173.178</v>
      </c>
      <c r="T326" s="729">
        <v>41914</v>
      </c>
      <c r="U326" s="732">
        <v>43.174999999999997</v>
      </c>
      <c r="W326" s="729"/>
      <c r="Z326" s="729">
        <v>42297</v>
      </c>
      <c r="AA326" s="732">
        <v>97.694999999999993</v>
      </c>
      <c r="AC326" s="729">
        <v>42297</v>
      </c>
      <c r="AD326" s="732">
        <v>113.65300000000001</v>
      </c>
    </row>
    <row r="327" spans="1:30" ht="14.25" customHeight="1">
      <c r="A327" s="729">
        <v>42318</v>
      </c>
      <c r="B327" s="732">
        <v>3.9506399999999999</v>
      </c>
      <c r="D327" s="729">
        <v>42318</v>
      </c>
      <c r="E327" s="732">
        <v>4.2365000000000004</v>
      </c>
      <c r="G327" s="729">
        <v>42318</v>
      </c>
      <c r="H327" s="732">
        <v>3.92571</v>
      </c>
      <c r="J327" s="729">
        <v>42318</v>
      </c>
      <c r="K327" s="732">
        <v>1.0724499999999999</v>
      </c>
      <c r="N327" s="729">
        <v>42296</v>
      </c>
      <c r="O327" s="732">
        <v>74.852000000000004</v>
      </c>
      <c r="Q327" s="729">
        <v>41913</v>
      </c>
      <c r="R327" s="732">
        <v>169.67</v>
      </c>
      <c r="T327" s="729">
        <v>41913</v>
      </c>
      <c r="U327" s="732">
        <v>43.174999999999997</v>
      </c>
      <c r="W327" s="729"/>
      <c r="Z327" s="729">
        <v>42296</v>
      </c>
      <c r="AA327" s="732">
        <v>98.078000000000003</v>
      </c>
      <c r="AC327" s="729">
        <v>42296</v>
      </c>
      <c r="AD327" s="732">
        <v>114.035</v>
      </c>
    </row>
    <row r="328" spans="1:30" ht="14.25" customHeight="1">
      <c r="A328" s="729">
        <v>42317</v>
      </c>
      <c r="B328" s="732">
        <v>3.9590700000000001</v>
      </c>
      <c r="D328" s="729">
        <v>42317</v>
      </c>
      <c r="E328" s="732">
        <v>4.2567700000000004</v>
      </c>
      <c r="G328" s="729">
        <v>42317</v>
      </c>
      <c r="H328" s="732">
        <v>3.9447000000000001</v>
      </c>
      <c r="J328" s="729">
        <v>42317</v>
      </c>
      <c r="K328" s="732">
        <v>1.0751500000000001</v>
      </c>
      <c r="N328" s="729">
        <v>42293</v>
      </c>
      <c r="O328" s="732">
        <v>73.962999999999994</v>
      </c>
      <c r="Q328" s="729">
        <v>41912</v>
      </c>
      <c r="R328" s="732">
        <v>170.66499999999999</v>
      </c>
      <c r="T328" s="729">
        <v>41912</v>
      </c>
      <c r="U328" s="732">
        <v>43.174999999999997</v>
      </c>
      <c r="W328" s="729"/>
      <c r="Z328" s="729">
        <v>42293</v>
      </c>
      <c r="AA328" s="732">
        <v>100.54</v>
      </c>
      <c r="AC328" s="729">
        <v>42293</v>
      </c>
      <c r="AD328" s="732">
        <v>116.633</v>
      </c>
    </row>
    <row r="329" spans="1:30" ht="14.25" customHeight="1">
      <c r="A329" s="729">
        <v>42314</v>
      </c>
      <c r="B329" s="732">
        <v>3.9790999999999999</v>
      </c>
      <c r="D329" s="729">
        <v>42314</v>
      </c>
      <c r="E329" s="732">
        <v>4.2739000000000003</v>
      </c>
      <c r="G329" s="729">
        <v>42314</v>
      </c>
      <c r="H329" s="732">
        <v>3.9519000000000002</v>
      </c>
      <c r="J329" s="729">
        <v>42314</v>
      </c>
      <c r="K329" s="732">
        <v>1.0740499999999999</v>
      </c>
      <c r="N329" s="729">
        <v>42292</v>
      </c>
      <c r="O329" s="732">
        <v>74.878</v>
      </c>
      <c r="Q329" s="729">
        <v>41911</v>
      </c>
      <c r="R329" s="732">
        <v>166.995</v>
      </c>
      <c r="T329" s="729">
        <v>41911</v>
      </c>
      <c r="U329" s="732">
        <v>43.174999999999997</v>
      </c>
      <c r="W329" s="729"/>
      <c r="Z329" s="729">
        <v>42292</v>
      </c>
      <c r="AA329" s="732">
        <v>101.084</v>
      </c>
      <c r="AC329" s="729">
        <v>42292</v>
      </c>
      <c r="AD329" s="732">
        <v>117.56699999999999</v>
      </c>
    </row>
    <row r="330" spans="1:30" ht="14.25" customHeight="1">
      <c r="A330" s="729">
        <v>42313</v>
      </c>
      <c r="B330" s="732">
        <v>3.90618</v>
      </c>
      <c r="D330" s="729">
        <v>42313</v>
      </c>
      <c r="E330" s="732">
        <v>4.2515000000000001</v>
      </c>
      <c r="G330" s="729">
        <v>42313</v>
      </c>
      <c r="H330" s="732">
        <v>3.9254199999999999</v>
      </c>
      <c r="J330" s="729">
        <v>42313</v>
      </c>
      <c r="K330" s="732">
        <v>1.0883700000000001</v>
      </c>
      <c r="N330" s="729">
        <v>42291</v>
      </c>
      <c r="O330" s="732">
        <v>75.685000000000002</v>
      </c>
      <c r="Q330" s="729">
        <v>41908</v>
      </c>
      <c r="R330" s="732">
        <v>167.30500000000001</v>
      </c>
      <c r="T330" s="729">
        <v>41908</v>
      </c>
      <c r="U330" s="732">
        <v>43.174999999999997</v>
      </c>
      <c r="W330" s="729"/>
      <c r="Z330" s="729">
        <v>42291</v>
      </c>
      <c r="AA330" s="732">
        <v>101.134</v>
      </c>
      <c r="AC330" s="729">
        <v>42291</v>
      </c>
      <c r="AD330" s="732">
        <v>118.142</v>
      </c>
    </row>
    <row r="331" spans="1:30" ht="14.25" customHeight="1">
      <c r="A331" s="729">
        <v>42312</v>
      </c>
      <c r="B331" s="732">
        <v>3.90523</v>
      </c>
      <c r="D331" s="729">
        <v>42312</v>
      </c>
      <c r="E331" s="732">
        <v>4.2433899999999998</v>
      </c>
      <c r="G331" s="729">
        <v>42312</v>
      </c>
      <c r="H331" s="732">
        <v>3.9318999999999997</v>
      </c>
      <c r="J331" s="729">
        <v>42312</v>
      </c>
      <c r="K331" s="732">
        <v>1.08657</v>
      </c>
      <c r="N331" s="729">
        <v>42290</v>
      </c>
      <c r="O331" s="732">
        <v>75.533000000000001</v>
      </c>
      <c r="Q331" s="729">
        <v>41907</v>
      </c>
      <c r="R331" s="732">
        <v>161.65</v>
      </c>
      <c r="T331" s="729">
        <v>41907</v>
      </c>
      <c r="U331" s="732">
        <v>43.174999999999997</v>
      </c>
      <c r="W331" s="729"/>
      <c r="Z331" s="729">
        <v>42290</v>
      </c>
      <c r="AA331" s="732">
        <v>100.446</v>
      </c>
      <c r="AC331" s="729">
        <v>42290</v>
      </c>
      <c r="AD331" s="732">
        <v>117.197</v>
      </c>
    </row>
    <row r="332" spans="1:30" ht="14.25" customHeight="1">
      <c r="A332" s="729">
        <v>42311</v>
      </c>
      <c r="B332" s="732">
        <v>3.8775900000000001</v>
      </c>
      <c r="D332" s="729">
        <v>42311</v>
      </c>
      <c r="E332" s="732">
        <v>4.2514399999999997</v>
      </c>
      <c r="G332" s="729">
        <v>42311</v>
      </c>
      <c r="H332" s="732">
        <v>3.9135599999999999</v>
      </c>
      <c r="J332" s="729">
        <v>42311</v>
      </c>
      <c r="K332" s="732">
        <v>1.0964400000000001</v>
      </c>
      <c r="N332" s="729">
        <v>42286</v>
      </c>
      <c r="O332" s="732">
        <v>75.947999999999993</v>
      </c>
      <c r="Q332" s="729">
        <v>41906</v>
      </c>
      <c r="R332" s="732">
        <v>155.315</v>
      </c>
      <c r="T332" s="729">
        <v>41906</v>
      </c>
      <c r="U332" s="732">
        <v>43.174999999999997</v>
      </c>
      <c r="W332" s="729"/>
      <c r="Z332" s="729">
        <v>42286</v>
      </c>
      <c r="AA332" s="732">
        <v>103.024</v>
      </c>
      <c r="AC332" s="729">
        <v>42286</v>
      </c>
      <c r="AD332" s="732">
        <v>117.053</v>
      </c>
    </row>
    <row r="333" spans="1:30" ht="14.25" customHeight="1">
      <c r="A333" s="729">
        <v>42310</v>
      </c>
      <c r="B333" s="732">
        <v>3.8673799999999998</v>
      </c>
      <c r="D333" s="729">
        <v>42310</v>
      </c>
      <c r="E333" s="732">
        <v>4.2608100000000002</v>
      </c>
      <c r="G333" s="729">
        <v>42310</v>
      </c>
      <c r="H333" s="732">
        <v>3.9205000000000001</v>
      </c>
      <c r="J333" s="729">
        <v>42310</v>
      </c>
      <c r="K333" s="732">
        <v>1.1015699999999999</v>
      </c>
      <c r="N333" s="729">
        <v>42285</v>
      </c>
      <c r="O333" s="732">
        <v>76.221000000000004</v>
      </c>
      <c r="Q333" s="729">
        <v>41905</v>
      </c>
      <c r="R333" s="732">
        <v>157.99</v>
      </c>
      <c r="T333" s="729">
        <v>41905</v>
      </c>
      <c r="U333" s="732">
        <v>43.174999999999997</v>
      </c>
      <c r="W333" s="729"/>
      <c r="Z333" s="729">
        <v>42285</v>
      </c>
      <c r="AA333" s="732">
        <v>103.44</v>
      </c>
      <c r="AC333" s="729">
        <v>42285</v>
      </c>
      <c r="AD333" s="732">
        <v>114.063</v>
      </c>
    </row>
    <row r="334" spans="1:30" ht="14.25" customHeight="1">
      <c r="A334" s="729">
        <v>42307</v>
      </c>
      <c r="B334" s="732">
        <v>3.8616999999999999</v>
      </c>
      <c r="D334" s="729">
        <v>42307</v>
      </c>
      <c r="E334" s="732">
        <v>4.2501999999999995</v>
      </c>
      <c r="G334" s="729">
        <v>42307</v>
      </c>
      <c r="H334" s="732">
        <v>3.9098999999999999</v>
      </c>
      <c r="J334" s="729">
        <v>42307</v>
      </c>
      <c r="K334" s="732">
        <v>1.1006</v>
      </c>
      <c r="N334" s="729">
        <v>42284</v>
      </c>
      <c r="O334" s="732">
        <v>76.695999999999998</v>
      </c>
      <c r="Q334" s="729">
        <v>41904</v>
      </c>
      <c r="R334" s="732">
        <v>160.34200000000001</v>
      </c>
      <c r="T334" s="729">
        <v>41904</v>
      </c>
      <c r="U334" s="732">
        <v>43.174999999999997</v>
      </c>
      <c r="W334" s="729"/>
      <c r="Z334" s="729">
        <v>42284</v>
      </c>
      <c r="AA334" s="732">
        <v>102.88200000000001</v>
      </c>
      <c r="AC334" s="729">
        <v>42284</v>
      </c>
      <c r="AD334" s="732">
        <v>116.79</v>
      </c>
    </row>
    <row r="335" spans="1:30" ht="14.25" customHeight="1">
      <c r="A335" s="729">
        <v>42306</v>
      </c>
      <c r="B335" s="732">
        <v>3.8985400000000001</v>
      </c>
      <c r="D335" s="729">
        <v>42306</v>
      </c>
      <c r="E335" s="732">
        <v>4.2797000000000001</v>
      </c>
      <c r="G335" s="729">
        <v>42306</v>
      </c>
      <c r="H335" s="732">
        <v>3.9395500000000001</v>
      </c>
      <c r="J335" s="729">
        <v>42306</v>
      </c>
      <c r="K335" s="732">
        <v>1.0977300000000001</v>
      </c>
      <c r="N335" s="729">
        <v>42283</v>
      </c>
      <c r="O335" s="732">
        <v>76.921000000000006</v>
      </c>
      <c r="Q335" s="729">
        <v>41901</v>
      </c>
      <c r="R335" s="732">
        <v>155.00299999999999</v>
      </c>
      <c r="T335" s="729">
        <v>41901</v>
      </c>
      <c r="U335" s="732">
        <v>43.174999999999997</v>
      </c>
      <c r="W335" s="729"/>
      <c r="Z335" s="729">
        <v>42283</v>
      </c>
      <c r="AA335" s="732">
        <v>103.498</v>
      </c>
      <c r="AC335" s="729">
        <v>42283</v>
      </c>
      <c r="AD335" s="732">
        <v>118.407</v>
      </c>
    </row>
    <row r="336" spans="1:30" ht="14.25" customHeight="1">
      <c r="A336" s="729">
        <v>42305</v>
      </c>
      <c r="B336" s="732">
        <v>3.92293</v>
      </c>
      <c r="D336" s="729">
        <v>42305</v>
      </c>
      <c r="E336" s="732">
        <v>4.2848899999999999</v>
      </c>
      <c r="G336" s="729">
        <v>42305</v>
      </c>
      <c r="H336" s="732">
        <v>3.9458500000000001</v>
      </c>
      <c r="J336" s="729">
        <v>42305</v>
      </c>
      <c r="K336" s="732">
        <v>1.09232</v>
      </c>
      <c r="N336" s="729">
        <v>42282</v>
      </c>
      <c r="O336" s="732">
        <v>77.034999999999997</v>
      </c>
      <c r="Q336" s="729">
        <v>41900</v>
      </c>
      <c r="R336" s="732">
        <v>160.148</v>
      </c>
      <c r="T336" s="729">
        <v>41900</v>
      </c>
      <c r="U336" s="732">
        <v>43.174999999999997</v>
      </c>
      <c r="W336" s="729"/>
      <c r="Z336" s="729">
        <v>42282</v>
      </c>
      <c r="AA336" s="732">
        <v>102.33799999999999</v>
      </c>
      <c r="AC336" s="729">
        <v>42282</v>
      </c>
      <c r="AD336" s="732">
        <v>118.77800000000001</v>
      </c>
    </row>
    <row r="337" spans="1:30" ht="14.25" customHeight="1">
      <c r="A337" s="729">
        <v>42304</v>
      </c>
      <c r="B337" s="732">
        <v>3.8770500000000001</v>
      </c>
      <c r="D337" s="729">
        <v>42304</v>
      </c>
      <c r="E337" s="732">
        <v>4.2842200000000004</v>
      </c>
      <c r="G337" s="729">
        <v>42304</v>
      </c>
      <c r="H337" s="732">
        <v>3.93154</v>
      </c>
      <c r="J337" s="729">
        <v>42304</v>
      </c>
      <c r="K337" s="732">
        <v>1.1050500000000001</v>
      </c>
      <c r="N337" s="729">
        <v>42279</v>
      </c>
      <c r="O337" s="732">
        <v>77.706000000000003</v>
      </c>
      <c r="Q337" s="729">
        <v>41899</v>
      </c>
      <c r="R337" s="732">
        <v>161.15199999999999</v>
      </c>
      <c r="T337" s="729">
        <v>41899</v>
      </c>
      <c r="U337" s="732">
        <v>43.174999999999997</v>
      </c>
      <c r="W337" s="729"/>
      <c r="Z337" s="729">
        <v>42279</v>
      </c>
      <c r="AA337" s="732">
        <v>107.544</v>
      </c>
      <c r="AC337" s="729">
        <v>42279</v>
      </c>
      <c r="AD337" s="732">
        <v>120.764</v>
      </c>
    </row>
    <row r="338" spans="1:30" ht="14.25" customHeight="1">
      <c r="A338" s="729">
        <v>42303</v>
      </c>
      <c r="B338" s="732">
        <v>3.8673500000000001</v>
      </c>
      <c r="D338" s="729">
        <v>42303</v>
      </c>
      <c r="E338" s="732">
        <v>4.2766999999999999</v>
      </c>
      <c r="G338" s="729">
        <v>42303</v>
      </c>
      <c r="H338" s="732">
        <v>3.9323000000000001</v>
      </c>
      <c r="J338" s="729">
        <v>42303</v>
      </c>
      <c r="K338" s="732">
        <v>1.1057999999999999</v>
      </c>
      <c r="N338" s="729">
        <v>42278</v>
      </c>
      <c r="O338" s="732">
        <v>79.010999999999996</v>
      </c>
      <c r="Q338" s="729">
        <v>41898</v>
      </c>
      <c r="R338" s="732">
        <v>162.47300000000001</v>
      </c>
      <c r="T338" s="729">
        <v>41898</v>
      </c>
      <c r="U338" s="732">
        <v>43.174999999999997</v>
      </c>
      <c r="W338" s="729"/>
      <c r="Z338" s="729">
        <v>42278</v>
      </c>
      <c r="AA338" s="732">
        <v>106.919</v>
      </c>
      <c r="AC338" s="729">
        <v>42278</v>
      </c>
      <c r="AD338" s="732">
        <v>119.249</v>
      </c>
    </row>
    <row r="339" spans="1:30" ht="14.25" customHeight="1">
      <c r="A339" s="729">
        <v>42300</v>
      </c>
      <c r="B339" s="732">
        <v>3.8605499999999999</v>
      </c>
      <c r="D339" s="729">
        <v>42300</v>
      </c>
      <c r="E339" s="732">
        <v>4.2573499999999997</v>
      </c>
      <c r="G339" s="729">
        <v>42300</v>
      </c>
      <c r="H339" s="732">
        <v>3.9455499999999999</v>
      </c>
      <c r="J339" s="729">
        <v>42300</v>
      </c>
      <c r="K339" s="732">
        <v>1.10178</v>
      </c>
      <c r="N339" s="729">
        <v>42277</v>
      </c>
      <c r="O339" s="732">
        <v>79.67</v>
      </c>
      <c r="Q339" s="729">
        <v>41897</v>
      </c>
      <c r="R339" s="732">
        <v>162.643</v>
      </c>
      <c r="T339" s="729">
        <v>41897</v>
      </c>
      <c r="U339" s="732">
        <v>43.174999999999997</v>
      </c>
      <c r="W339" s="729"/>
      <c r="Z339" s="729">
        <v>42277</v>
      </c>
      <c r="AA339" s="732">
        <v>108.217</v>
      </c>
      <c r="AC339" s="729">
        <v>42277</v>
      </c>
      <c r="AD339" s="732">
        <v>119.71599999999999</v>
      </c>
    </row>
    <row r="340" spans="1:30" ht="14.25" customHeight="1">
      <c r="A340" s="729">
        <v>42299</v>
      </c>
      <c r="B340" s="732">
        <v>3.8264499999999999</v>
      </c>
      <c r="D340" s="729">
        <v>42299</v>
      </c>
      <c r="E340" s="732">
        <v>4.2508400000000002</v>
      </c>
      <c r="G340" s="729">
        <v>42299</v>
      </c>
      <c r="H340" s="732">
        <v>3.9321999999999999</v>
      </c>
      <c r="J340" s="729">
        <v>42299</v>
      </c>
      <c r="K340" s="732">
        <v>1.1108500000000001</v>
      </c>
      <c r="N340" s="729">
        <v>42276</v>
      </c>
      <c r="O340" s="732">
        <v>80.332999999999998</v>
      </c>
      <c r="Q340" s="729">
        <v>41894</v>
      </c>
      <c r="R340" s="732">
        <v>160</v>
      </c>
      <c r="T340" s="729">
        <v>41894</v>
      </c>
      <c r="U340" s="732">
        <v>43.174999999999997</v>
      </c>
      <c r="W340" s="729"/>
      <c r="Z340" s="729">
        <v>42276</v>
      </c>
      <c r="AA340" s="732">
        <v>111.283</v>
      </c>
      <c r="AC340" s="729">
        <v>42276</v>
      </c>
      <c r="AD340" s="732">
        <v>122.93300000000001</v>
      </c>
    </row>
    <row r="341" spans="1:30" ht="14.25" customHeight="1">
      <c r="A341" s="729">
        <v>42298</v>
      </c>
      <c r="B341" s="732">
        <v>3.7836499999999997</v>
      </c>
      <c r="D341" s="729">
        <v>42298</v>
      </c>
      <c r="E341" s="732">
        <v>4.2902199999999997</v>
      </c>
      <c r="G341" s="729">
        <v>42298</v>
      </c>
      <c r="H341" s="732">
        <v>3.9436</v>
      </c>
      <c r="J341" s="729">
        <v>42298</v>
      </c>
      <c r="K341" s="732">
        <v>1.1338999999999999</v>
      </c>
      <c r="N341" s="729">
        <v>42275</v>
      </c>
      <c r="O341" s="732">
        <v>77.997</v>
      </c>
      <c r="Q341" s="729">
        <v>41893</v>
      </c>
      <c r="R341" s="732">
        <v>155.167</v>
      </c>
      <c r="T341" s="729">
        <v>41893</v>
      </c>
      <c r="U341" s="732">
        <v>43.174999999999997</v>
      </c>
      <c r="W341" s="729"/>
      <c r="Z341" s="729">
        <v>42275</v>
      </c>
      <c r="AA341" s="732">
        <v>110.413</v>
      </c>
      <c r="AC341" s="729">
        <v>42275</v>
      </c>
      <c r="AD341" s="732">
        <v>122.209</v>
      </c>
    </row>
    <row r="342" spans="1:30" ht="14.25" customHeight="1">
      <c r="A342" s="729">
        <v>42297</v>
      </c>
      <c r="B342" s="732">
        <v>3.7557999999999998</v>
      </c>
      <c r="D342" s="729">
        <v>42297</v>
      </c>
      <c r="E342" s="732">
        <v>4.2612199999999998</v>
      </c>
      <c r="G342" s="729">
        <v>42297</v>
      </c>
      <c r="H342" s="732">
        <v>3.92631</v>
      </c>
      <c r="J342" s="729">
        <v>42297</v>
      </c>
      <c r="K342" s="732">
        <v>1.1345700000000001</v>
      </c>
      <c r="N342" s="729">
        <v>42272</v>
      </c>
      <c r="O342" s="732">
        <v>75.12</v>
      </c>
      <c r="Q342" s="729">
        <v>41892</v>
      </c>
      <c r="R342" s="732">
        <v>156.333</v>
      </c>
      <c r="T342" s="729">
        <v>41892</v>
      </c>
      <c r="U342" s="732">
        <v>43.174999999999997</v>
      </c>
      <c r="W342" s="729"/>
      <c r="Z342" s="729">
        <v>42272</v>
      </c>
      <c r="AA342" s="732">
        <v>109.658</v>
      </c>
      <c r="AC342" s="729">
        <v>42272</v>
      </c>
      <c r="AD342" s="732">
        <v>121.12</v>
      </c>
    </row>
    <row r="343" spans="1:30" ht="14.25" customHeight="1">
      <c r="A343" s="729">
        <v>42296</v>
      </c>
      <c r="B343" s="732">
        <v>3.7492299999999998</v>
      </c>
      <c r="D343" s="729">
        <v>42296</v>
      </c>
      <c r="E343" s="732">
        <v>4.2460800000000001</v>
      </c>
      <c r="G343" s="729">
        <v>42296</v>
      </c>
      <c r="H343" s="732">
        <v>3.9203999999999999</v>
      </c>
      <c r="J343" s="729">
        <v>42296</v>
      </c>
      <c r="K343" s="732">
        <v>1.1327099999999999</v>
      </c>
      <c r="N343" s="729">
        <v>42271</v>
      </c>
      <c r="O343" s="732">
        <v>76.085999999999999</v>
      </c>
      <c r="Q343" s="729">
        <v>41891</v>
      </c>
      <c r="R343" s="732">
        <v>155.64500000000001</v>
      </c>
      <c r="T343" s="729">
        <v>41891</v>
      </c>
      <c r="U343" s="732">
        <v>43.174999999999997</v>
      </c>
      <c r="W343" s="729"/>
      <c r="Z343" s="729">
        <v>42271</v>
      </c>
      <c r="AA343" s="732">
        <v>109.907</v>
      </c>
      <c r="AC343" s="729">
        <v>42271</v>
      </c>
      <c r="AD343" s="732">
        <v>119.947</v>
      </c>
    </row>
    <row r="344" spans="1:30" ht="14.25" customHeight="1">
      <c r="A344" s="729">
        <v>42293</v>
      </c>
      <c r="B344" s="732">
        <v>3.7319100000000001</v>
      </c>
      <c r="D344" s="729">
        <v>42293</v>
      </c>
      <c r="E344" s="732">
        <v>4.2363</v>
      </c>
      <c r="G344" s="729">
        <v>42293</v>
      </c>
      <c r="H344" s="732">
        <v>3.9136500000000001</v>
      </c>
      <c r="J344" s="729">
        <v>42293</v>
      </c>
      <c r="K344" s="732">
        <v>1.1347800000000001</v>
      </c>
      <c r="N344" s="729">
        <v>42270</v>
      </c>
      <c r="O344" s="732">
        <v>75.385999999999996</v>
      </c>
      <c r="Q344" s="729">
        <v>41890</v>
      </c>
      <c r="R344" s="732">
        <v>153.33500000000001</v>
      </c>
      <c r="T344" s="729">
        <v>41890</v>
      </c>
      <c r="U344" s="732">
        <v>43.174999999999997</v>
      </c>
      <c r="W344" s="729"/>
      <c r="Z344" s="729">
        <v>42270</v>
      </c>
      <c r="AA344" s="732">
        <v>108.07899999999999</v>
      </c>
      <c r="AC344" s="729">
        <v>42270</v>
      </c>
      <c r="AD344" s="732">
        <v>120.15600000000001</v>
      </c>
    </row>
    <row r="345" spans="1:30" ht="14.25" customHeight="1">
      <c r="A345" s="729">
        <v>42292</v>
      </c>
      <c r="B345" s="732">
        <v>3.718</v>
      </c>
      <c r="D345" s="729">
        <v>42292</v>
      </c>
      <c r="E345" s="732">
        <v>4.2330500000000004</v>
      </c>
      <c r="G345" s="729">
        <v>42292</v>
      </c>
      <c r="H345" s="732">
        <v>3.9116</v>
      </c>
      <c r="J345" s="729">
        <v>42292</v>
      </c>
      <c r="K345" s="732">
        <v>1.1386499999999999</v>
      </c>
      <c r="N345" s="729">
        <v>42269</v>
      </c>
      <c r="O345" s="732">
        <v>74.507999999999996</v>
      </c>
      <c r="Q345" s="729">
        <v>41887</v>
      </c>
      <c r="R345" s="732">
        <v>150.482</v>
      </c>
      <c r="T345" s="729">
        <v>41887</v>
      </c>
      <c r="U345" s="732">
        <v>43.174999999999997</v>
      </c>
      <c r="W345" s="729"/>
      <c r="Z345" s="729">
        <v>42269</v>
      </c>
      <c r="AA345" s="732">
        <v>104.02800000000001</v>
      </c>
      <c r="AC345" s="729">
        <v>42269</v>
      </c>
      <c r="AD345" s="732">
        <v>115.48399999999999</v>
      </c>
    </row>
    <row r="346" spans="1:30" ht="14.25" customHeight="1">
      <c r="A346" s="729">
        <v>42291</v>
      </c>
      <c r="B346" s="732">
        <v>3.6866099999999999</v>
      </c>
      <c r="D346" s="729">
        <v>42291</v>
      </c>
      <c r="E346" s="732">
        <v>4.2298999999999998</v>
      </c>
      <c r="G346" s="729">
        <v>42291</v>
      </c>
      <c r="H346" s="732">
        <v>3.8813599999999999</v>
      </c>
      <c r="J346" s="729">
        <v>42291</v>
      </c>
      <c r="K346" s="732">
        <v>1.1473800000000001</v>
      </c>
      <c r="N346" s="729">
        <v>42268</v>
      </c>
      <c r="O346" s="732">
        <v>72.891999999999996</v>
      </c>
      <c r="Q346" s="729">
        <v>41886</v>
      </c>
      <c r="R346" s="732">
        <v>147.833</v>
      </c>
      <c r="T346" s="729">
        <v>41886</v>
      </c>
      <c r="U346" s="732">
        <v>43.174999999999997</v>
      </c>
      <c r="W346" s="729"/>
      <c r="Z346" s="729">
        <v>42268</v>
      </c>
      <c r="AA346" s="732">
        <v>101.315</v>
      </c>
      <c r="AC346" s="729">
        <v>42268</v>
      </c>
      <c r="AD346" s="732">
        <v>113.121</v>
      </c>
    </row>
    <row r="347" spans="1:30" ht="14.25" customHeight="1">
      <c r="A347" s="729">
        <v>42290</v>
      </c>
      <c r="B347" s="732">
        <v>3.7191000000000001</v>
      </c>
      <c r="D347" s="729">
        <v>42290</v>
      </c>
      <c r="E347" s="732">
        <v>4.2322499999999996</v>
      </c>
      <c r="G347" s="729">
        <v>42290</v>
      </c>
      <c r="H347" s="732">
        <v>3.8828</v>
      </c>
      <c r="J347" s="729">
        <v>42290</v>
      </c>
      <c r="K347" s="732">
        <v>1.13791</v>
      </c>
      <c r="N347" s="729">
        <v>42265</v>
      </c>
      <c r="O347" s="732">
        <v>72.891999999999996</v>
      </c>
      <c r="Q347" s="729">
        <v>41885</v>
      </c>
      <c r="R347" s="732">
        <v>157.32</v>
      </c>
      <c r="T347" s="729">
        <v>41885</v>
      </c>
      <c r="U347" s="732">
        <v>43.174999999999997</v>
      </c>
      <c r="W347" s="729"/>
      <c r="Z347" s="729">
        <v>42265</v>
      </c>
      <c r="AA347" s="732">
        <v>98.289000000000001</v>
      </c>
      <c r="AC347" s="729">
        <v>42265</v>
      </c>
      <c r="AD347" s="732">
        <v>110.26</v>
      </c>
    </row>
    <row r="348" spans="1:30" ht="14.25" customHeight="1">
      <c r="A348" s="729">
        <v>42289</v>
      </c>
      <c r="B348" s="732">
        <v>3.7205900000000001</v>
      </c>
      <c r="D348" s="729">
        <v>42289</v>
      </c>
      <c r="E348" s="732">
        <v>4.22492</v>
      </c>
      <c r="G348" s="729">
        <v>42289</v>
      </c>
      <c r="H348" s="732">
        <v>3.8637000000000001</v>
      </c>
      <c r="J348" s="729">
        <v>42289</v>
      </c>
      <c r="K348" s="732">
        <v>1.13584</v>
      </c>
      <c r="N348" s="729">
        <v>42264</v>
      </c>
      <c r="O348" s="732">
        <v>73.376999999999995</v>
      </c>
      <c r="Q348" s="729">
        <v>41884</v>
      </c>
      <c r="R348" s="732">
        <v>161.31</v>
      </c>
      <c r="T348" s="729">
        <v>41884</v>
      </c>
      <c r="U348" s="732">
        <v>43.174999999999997</v>
      </c>
      <c r="W348" s="729"/>
      <c r="Z348" s="729">
        <v>42264</v>
      </c>
      <c r="AA348" s="732">
        <v>98.569000000000003</v>
      </c>
      <c r="AC348" s="729">
        <v>42264</v>
      </c>
      <c r="AD348" s="732">
        <v>109.899</v>
      </c>
    </row>
    <row r="349" spans="1:30" ht="14.25" customHeight="1">
      <c r="A349" s="729">
        <v>42286</v>
      </c>
      <c r="B349" s="732">
        <v>3.7163399999999998</v>
      </c>
      <c r="D349" s="729">
        <v>42286</v>
      </c>
      <c r="E349" s="732">
        <v>4.2212500000000004</v>
      </c>
      <c r="G349" s="729">
        <v>42286</v>
      </c>
      <c r="H349" s="732">
        <v>3.8651999999999997</v>
      </c>
      <c r="J349" s="729">
        <v>42286</v>
      </c>
      <c r="K349" s="732">
        <v>1.1358299999999999</v>
      </c>
      <c r="N349" s="729">
        <v>42263</v>
      </c>
      <c r="O349" s="732">
        <v>73.168000000000006</v>
      </c>
      <c r="Q349" s="729">
        <v>41880</v>
      </c>
      <c r="R349" s="732">
        <v>161.01</v>
      </c>
      <c r="T349" s="729">
        <v>41880</v>
      </c>
      <c r="U349" s="732">
        <v>43.174999999999997</v>
      </c>
      <c r="W349" s="729"/>
      <c r="Z349" s="729">
        <v>42263</v>
      </c>
      <c r="AA349" s="732">
        <v>99.625</v>
      </c>
      <c r="AC349" s="729">
        <v>42263</v>
      </c>
      <c r="AD349" s="732">
        <v>111.376</v>
      </c>
    </row>
    <row r="350" spans="1:30" ht="14.25" customHeight="1">
      <c r="A350" s="729">
        <v>42285</v>
      </c>
      <c r="B350" s="732">
        <v>3.7446700000000002</v>
      </c>
      <c r="D350" s="729">
        <v>42285</v>
      </c>
      <c r="E350" s="732">
        <v>4.2229700000000001</v>
      </c>
      <c r="G350" s="729">
        <v>42285</v>
      </c>
      <c r="H350" s="732">
        <v>3.8760500000000002</v>
      </c>
      <c r="J350" s="729">
        <v>42285</v>
      </c>
      <c r="K350" s="732">
        <v>1.1275999999999999</v>
      </c>
      <c r="N350" s="729">
        <v>42262</v>
      </c>
      <c r="O350" s="732">
        <v>74.052999999999997</v>
      </c>
      <c r="Q350" s="729">
        <v>41879</v>
      </c>
      <c r="R350" s="732">
        <v>162.66</v>
      </c>
      <c r="T350" s="729">
        <v>41879</v>
      </c>
      <c r="U350" s="732">
        <v>43.174999999999997</v>
      </c>
      <c r="W350" s="729"/>
      <c r="Z350" s="729">
        <v>42262</v>
      </c>
      <c r="AA350" s="732">
        <v>101.22199999999999</v>
      </c>
      <c r="AC350" s="729">
        <v>42262</v>
      </c>
      <c r="AD350" s="732">
        <v>113.247</v>
      </c>
    </row>
    <row r="351" spans="1:30" ht="14.25" customHeight="1">
      <c r="A351" s="729">
        <v>42284</v>
      </c>
      <c r="B351" s="732">
        <v>3.7682099999999998</v>
      </c>
      <c r="D351" s="729">
        <v>42284</v>
      </c>
      <c r="E351" s="732">
        <v>4.2356400000000001</v>
      </c>
      <c r="G351" s="729">
        <v>42284</v>
      </c>
      <c r="H351" s="732">
        <v>3.8704000000000001</v>
      </c>
      <c r="J351" s="729">
        <v>42284</v>
      </c>
      <c r="K351" s="732">
        <v>1.12374</v>
      </c>
      <c r="N351" s="729">
        <v>42261</v>
      </c>
      <c r="O351" s="732">
        <v>74.018000000000001</v>
      </c>
      <c r="Q351" s="729">
        <v>41878</v>
      </c>
      <c r="R351" s="732">
        <v>162.75</v>
      </c>
      <c r="T351" s="729">
        <v>41878</v>
      </c>
      <c r="U351" s="732">
        <v>43.174999999999997</v>
      </c>
      <c r="W351" s="729"/>
      <c r="Z351" s="729">
        <v>42261</v>
      </c>
      <c r="AA351" s="732">
        <v>96.742000000000004</v>
      </c>
      <c r="AC351" s="729">
        <v>42261</v>
      </c>
      <c r="AD351" s="732">
        <v>113.56100000000001</v>
      </c>
    </row>
    <row r="352" spans="1:30" ht="14.25" customHeight="1">
      <c r="A352" s="729">
        <v>42283</v>
      </c>
      <c r="B352" s="732">
        <v>3.7615400000000001</v>
      </c>
      <c r="D352" s="729">
        <v>42283</v>
      </c>
      <c r="E352" s="732">
        <v>4.2398499999999997</v>
      </c>
      <c r="G352" s="729">
        <v>42283</v>
      </c>
      <c r="H352" s="732">
        <v>3.8905599999999998</v>
      </c>
      <c r="J352" s="729">
        <v>42283</v>
      </c>
      <c r="K352" s="732">
        <v>1.1272</v>
      </c>
      <c r="N352" s="729">
        <v>42258</v>
      </c>
      <c r="O352" s="732">
        <v>73.78</v>
      </c>
      <c r="Q352" s="729">
        <v>41877</v>
      </c>
      <c r="R352" s="732">
        <v>167.34</v>
      </c>
      <c r="T352" s="729">
        <v>41877</v>
      </c>
      <c r="U352" s="732">
        <v>43.174999999999997</v>
      </c>
      <c r="W352" s="729"/>
      <c r="Z352" s="729">
        <v>42258</v>
      </c>
      <c r="AA352" s="732">
        <v>98.167000000000002</v>
      </c>
      <c r="AC352" s="729">
        <v>42258</v>
      </c>
      <c r="AD352" s="732">
        <v>109.669</v>
      </c>
    </row>
    <row r="353" spans="1:30" ht="14.25" customHeight="1">
      <c r="A353" s="729">
        <v>42282</v>
      </c>
      <c r="B353" s="732">
        <v>3.79501</v>
      </c>
      <c r="D353" s="729">
        <v>42282</v>
      </c>
      <c r="E353" s="732">
        <v>4.2445399999999998</v>
      </c>
      <c r="G353" s="729">
        <v>42282</v>
      </c>
      <c r="H353" s="732">
        <v>3.8902999999999999</v>
      </c>
      <c r="J353" s="729">
        <v>42282</v>
      </c>
      <c r="K353" s="732">
        <v>1.1188100000000001</v>
      </c>
      <c r="N353" s="729">
        <v>42257</v>
      </c>
      <c r="O353" s="732">
        <v>73.64</v>
      </c>
      <c r="Q353" s="729">
        <v>41876</v>
      </c>
      <c r="R353" s="732">
        <v>173.54300000000001</v>
      </c>
      <c r="T353" s="729">
        <v>41876</v>
      </c>
      <c r="U353" s="732">
        <v>43.174999999999997</v>
      </c>
      <c r="W353" s="729"/>
      <c r="Z353" s="729">
        <v>42257</v>
      </c>
      <c r="AA353" s="732">
        <v>98.352000000000004</v>
      </c>
      <c r="AC353" s="729">
        <v>42257</v>
      </c>
      <c r="AD353" s="732">
        <v>111.59399999999999</v>
      </c>
    </row>
    <row r="354" spans="1:30" ht="14.25" customHeight="1">
      <c r="A354" s="729">
        <v>42279</v>
      </c>
      <c r="B354" s="732">
        <v>3.7885900000000001</v>
      </c>
      <c r="D354" s="729">
        <v>42279</v>
      </c>
      <c r="E354" s="732">
        <v>4.2469299999999999</v>
      </c>
      <c r="G354" s="729">
        <v>42279</v>
      </c>
      <c r="H354" s="732">
        <v>3.9008500000000002</v>
      </c>
      <c r="J354" s="729">
        <v>42279</v>
      </c>
      <c r="K354" s="732">
        <v>1.12161</v>
      </c>
      <c r="N354" s="729">
        <v>42256</v>
      </c>
      <c r="O354" s="732">
        <v>73.671000000000006</v>
      </c>
      <c r="Q354" s="729">
        <v>41873</v>
      </c>
      <c r="R354" s="732">
        <v>172.685</v>
      </c>
      <c r="T354" s="729">
        <v>41873</v>
      </c>
      <c r="U354" s="732">
        <v>43.174999999999997</v>
      </c>
      <c r="W354" s="729"/>
      <c r="Z354" s="729">
        <v>42256</v>
      </c>
      <c r="AA354" s="732">
        <v>97.75</v>
      </c>
      <c r="AC354" s="729">
        <v>42256</v>
      </c>
      <c r="AD354" s="732">
        <v>110.622</v>
      </c>
    </row>
    <row r="355" spans="1:30" ht="14.25" customHeight="1">
      <c r="A355" s="729">
        <v>42278</v>
      </c>
      <c r="B355" s="732">
        <v>3.7957999999999998</v>
      </c>
      <c r="D355" s="729">
        <v>42278</v>
      </c>
      <c r="E355" s="732">
        <v>4.2503000000000002</v>
      </c>
      <c r="G355" s="729">
        <v>42278</v>
      </c>
      <c r="H355" s="732">
        <v>3.8847</v>
      </c>
      <c r="J355" s="729">
        <v>42278</v>
      </c>
      <c r="K355" s="732">
        <v>1.11951</v>
      </c>
      <c r="N355" s="729">
        <v>42255</v>
      </c>
      <c r="O355" s="732">
        <v>74.667000000000002</v>
      </c>
      <c r="Q355" s="729">
        <v>41872</v>
      </c>
      <c r="R355" s="732">
        <v>172.35499999999999</v>
      </c>
      <c r="T355" s="729">
        <v>41872</v>
      </c>
      <c r="U355" s="732">
        <v>43.174999999999997</v>
      </c>
      <c r="W355" s="729"/>
      <c r="Z355" s="729">
        <v>42255</v>
      </c>
      <c r="AA355" s="732">
        <v>99.433999999999997</v>
      </c>
      <c r="AC355" s="729">
        <v>42255</v>
      </c>
      <c r="AD355" s="732">
        <v>113.959</v>
      </c>
    </row>
    <row r="356" spans="1:30" ht="14.25" customHeight="1">
      <c r="A356" s="729">
        <v>42277</v>
      </c>
      <c r="B356" s="732">
        <v>3.7990500000000003</v>
      </c>
      <c r="D356" s="729">
        <v>42277</v>
      </c>
      <c r="E356" s="732">
        <v>4.2464000000000004</v>
      </c>
      <c r="G356" s="729">
        <v>42277</v>
      </c>
      <c r="H356" s="732">
        <v>3.90388</v>
      </c>
      <c r="J356" s="729">
        <v>42277</v>
      </c>
      <c r="K356" s="732">
        <v>1.11765</v>
      </c>
      <c r="N356" s="729">
        <v>42251</v>
      </c>
      <c r="O356" s="732">
        <v>73.340999999999994</v>
      </c>
      <c r="Q356" s="729">
        <v>41871</v>
      </c>
      <c r="R356" s="732">
        <v>171.035</v>
      </c>
      <c r="T356" s="729">
        <v>41871</v>
      </c>
      <c r="U356" s="732">
        <v>43.174999999999997</v>
      </c>
      <c r="W356" s="729"/>
      <c r="Z356" s="729">
        <v>42251</v>
      </c>
      <c r="AA356" s="732">
        <v>100.351</v>
      </c>
      <c r="AC356" s="729">
        <v>42251</v>
      </c>
      <c r="AD356" s="732">
        <v>115.19799999999999</v>
      </c>
    </row>
    <row r="357" spans="1:30" ht="14.25" customHeight="1">
      <c r="A357" s="729">
        <v>42276</v>
      </c>
      <c r="B357" s="732">
        <v>3.7667299999999999</v>
      </c>
      <c r="D357" s="729">
        <v>42276</v>
      </c>
      <c r="E357" s="732">
        <v>4.23658</v>
      </c>
      <c r="G357" s="729">
        <v>42276</v>
      </c>
      <c r="H357" s="732">
        <v>3.8754</v>
      </c>
      <c r="J357" s="729">
        <v>42276</v>
      </c>
      <c r="K357" s="732">
        <v>1.1248800000000001</v>
      </c>
      <c r="N357" s="729">
        <v>42250</v>
      </c>
      <c r="O357" s="732">
        <v>73.997</v>
      </c>
      <c r="Q357" s="729">
        <v>41870</v>
      </c>
      <c r="R357" s="732">
        <v>171.035</v>
      </c>
      <c r="T357" s="729">
        <v>41870</v>
      </c>
      <c r="U357" s="732">
        <v>43.174999999999997</v>
      </c>
      <c r="W357" s="729"/>
      <c r="Z357" s="729">
        <v>42250</v>
      </c>
      <c r="AA357" s="732">
        <v>99.881</v>
      </c>
      <c r="AC357" s="729">
        <v>42250</v>
      </c>
      <c r="AD357" s="732">
        <v>114.742</v>
      </c>
    </row>
    <row r="358" spans="1:30" ht="14.25" customHeight="1">
      <c r="A358" s="729">
        <v>42275</v>
      </c>
      <c r="B358" s="732">
        <v>3.7730000000000001</v>
      </c>
      <c r="D358" s="729">
        <v>42275</v>
      </c>
      <c r="E358" s="732">
        <v>4.2430000000000003</v>
      </c>
      <c r="G358" s="729">
        <v>42275</v>
      </c>
      <c r="H358" s="732">
        <v>3.8745400000000001</v>
      </c>
      <c r="J358" s="729">
        <v>42275</v>
      </c>
      <c r="K358" s="732">
        <v>1.1244399999999999</v>
      </c>
      <c r="N358" s="729">
        <v>42249</v>
      </c>
      <c r="O358" s="732">
        <v>75</v>
      </c>
      <c r="Q358" s="729">
        <v>41869</v>
      </c>
      <c r="R358" s="732">
        <v>174.5</v>
      </c>
      <c r="T358" s="729">
        <v>41869</v>
      </c>
      <c r="U358" s="732">
        <v>43.174999999999997</v>
      </c>
      <c r="W358" s="729"/>
      <c r="Z358" s="729">
        <v>42249</v>
      </c>
      <c r="AA358" s="732">
        <v>100.821</v>
      </c>
      <c r="AC358" s="729">
        <v>42249</v>
      </c>
      <c r="AD358" s="732">
        <v>115.587</v>
      </c>
    </row>
    <row r="359" spans="1:30" ht="14.25" customHeight="1">
      <c r="A359" s="729">
        <v>42272</v>
      </c>
      <c r="B359" s="732">
        <v>3.7737500000000002</v>
      </c>
      <c r="D359" s="729">
        <v>42272</v>
      </c>
      <c r="E359" s="732">
        <v>4.2248299999999999</v>
      </c>
      <c r="G359" s="729">
        <v>42272</v>
      </c>
      <c r="H359" s="732">
        <v>3.8521700000000001</v>
      </c>
      <c r="J359" s="729">
        <v>42272</v>
      </c>
      <c r="K359" s="732">
        <v>1.1194599999999999</v>
      </c>
      <c r="N359" s="729">
        <v>42248</v>
      </c>
      <c r="O359" s="732">
        <v>71.837000000000003</v>
      </c>
      <c r="Q359" s="729">
        <v>41866</v>
      </c>
      <c r="R359" s="732">
        <v>173.69499999999999</v>
      </c>
      <c r="T359" s="729">
        <v>41866</v>
      </c>
      <c r="U359" s="732">
        <v>43.174999999999997</v>
      </c>
      <c r="W359" s="729"/>
      <c r="Z359" s="729">
        <v>42248</v>
      </c>
      <c r="AA359" s="732">
        <v>99.997</v>
      </c>
      <c r="AC359" s="729">
        <v>42248</v>
      </c>
      <c r="AD359" s="732">
        <v>114.057</v>
      </c>
    </row>
    <row r="360" spans="1:30" ht="14.25" customHeight="1">
      <c r="A360" s="729">
        <v>42271</v>
      </c>
      <c r="B360" s="732">
        <v>3.7610799999999998</v>
      </c>
      <c r="D360" s="729">
        <v>42271</v>
      </c>
      <c r="E360" s="732">
        <v>4.2239000000000004</v>
      </c>
      <c r="G360" s="729">
        <v>42271</v>
      </c>
      <c r="H360" s="732">
        <v>3.8550499999999999</v>
      </c>
      <c r="J360" s="729">
        <v>42271</v>
      </c>
      <c r="K360" s="732">
        <v>1.12297</v>
      </c>
      <c r="N360" s="729">
        <v>42247</v>
      </c>
      <c r="O360" s="732">
        <v>71.900999999999996</v>
      </c>
      <c r="Q360" s="729">
        <v>41865</v>
      </c>
      <c r="R360" s="732">
        <v>175.71</v>
      </c>
      <c r="T360" s="729">
        <v>41865</v>
      </c>
      <c r="U360" s="732">
        <v>43.174999999999997</v>
      </c>
      <c r="W360" s="729"/>
      <c r="Z360" s="729">
        <v>42247</v>
      </c>
      <c r="AA360" s="732">
        <v>99.256</v>
      </c>
      <c r="AC360" s="729">
        <v>42247</v>
      </c>
      <c r="AD360" s="732">
        <v>113.098</v>
      </c>
    </row>
    <row r="361" spans="1:30" ht="14.25" customHeight="1">
      <c r="A361" s="729">
        <v>42270</v>
      </c>
      <c r="B361" s="732">
        <v>3.77467</v>
      </c>
      <c r="D361" s="729">
        <v>42270</v>
      </c>
      <c r="E361" s="732">
        <v>4.2221599999999997</v>
      </c>
      <c r="G361" s="729">
        <v>42270</v>
      </c>
      <c r="H361" s="732">
        <v>3.85439</v>
      </c>
      <c r="J361" s="729">
        <v>42270</v>
      </c>
      <c r="K361" s="732">
        <v>1.11859</v>
      </c>
      <c r="N361" s="729">
        <v>42244</v>
      </c>
      <c r="O361" s="732">
        <v>71.668000000000006</v>
      </c>
      <c r="Q361" s="729">
        <v>41864</v>
      </c>
      <c r="R361" s="732">
        <v>179.35499999999999</v>
      </c>
      <c r="T361" s="729">
        <v>41864</v>
      </c>
      <c r="U361" s="732">
        <v>43.174999999999997</v>
      </c>
      <c r="W361" s="729"/>
      <c r="Z361" s="729">
        <v>42244</v>
      </c>
      <c r="AA361" s="732">
        <v>99.762</v>
      </c>
      <c r="AC361" s="729">
        <v>42244</v>
      </c>
      <c r="AD361" s="732">
        <v>113.57</v>
      </c>
    </row>
    <row r="362" spans="1:30" ht="14.25" customHeight="1">
      <c r="A362" s="729">
        <v>42269</v>
      </c>
      <c r="B362" s="732">
        <v>3.78078</v>
      </c>
      <c r="D362" s="729">
        <v>42269</v>
      </c>
      <c r="E362" s="732">
        <v>4.2040300000000004</v>
      </c>
      <c r="G362" s="729">
        <v>42269</v>
      </c>
      <c r="H362" s="732">
        <v>3.8760500000000002</v>
      </c>
      <c r="J362" s="729">
        <v>42269</v>
      </c>
      <c r="K362" s="732">
        <v>1.11202</v>
      </c>
      <c r="N362" s="729">
        <v>42243</v>
      </c>
      <c r="O362" s="732">
        <v>71.998000000000005</v>
      </c>
      <c r="Q362" s="729">
        <v>41863</v>
      </c>
      <c r="R362" s="732">
        <v>182.35</v>
      </c>
      <c r="T362" s="729">
        <v>41863</v>
      </c>
      <c r="U362" s="732">
        <v>43.174999999999997</v>
      </c>
      <c r="W362" s="729"/>
      <c r="Z362" s="729">
        <v>42243</v>
      </c>
      <c r="AA362" s="732">
        <v>99.406999999999996</v>
      </c>
      <c r="AC362" s="729">
        <v>42243</v>
      </c>
      <c r="AD362" s="732">
        <v>113.209</v>
      </c>
    </row>
    <row r="363" spans="1:30" ht="14.25" customHeight="1">
      <c r="A363" s="729">
        <v>42268</v>
      </c>
      <c r="B363" s="732">
        <v>3.74227</v>
      </c>
      <c r="D363" s="729">
        <v>42268</v>
      </c>
      <c r="E363" s="732">
        <v>4.1870799999999999</v>
      </c>
      <c r="G363" s="729">
        <v>42268</v>
      </c>
      <c r="H363" s="732">
        <v>3.8498999999999999</v>
      </c>
      <c r="J363" s="729">
        <v>42268</v>
      </c>
      <c r="K363" s="732">
        <v>1.11896</v>
      </c>
      <c r="N363" s="729">
        <v>42242</v>
      </c>
      <c r="O363" s="732">
        <v>73.001999999999995</v>
      </c>
      <c r="Q363" s="729">
        <v>41862</v>
      </c>
      <c r="R363" s="732">
        <v>183.67</v>
      </c>
      <c r="T363" s="729">
        <v>41862</v>
      </c>
      <c r="U363" s="732">
        <v>43.174999999999997</v>
      </c>
      <c r="W363" s="729"/>
      <c r="Z363" s="729">
        <v>42242</v>
      </c>
      <c r="AA363" s="732">
        <v>103.173</v>
      </c>
      <c r="AC363" s="729">
        <v>42242</v>
      </c>
      <c r="AD363" s="732">
        <v>118.319</v>
      </c>
    </row>
    <row r="364" spans="1:30" ht="14.25" customHeight="1">
      <c r="A364" s="729">
        <v>42265</v>
      </c>
      <c r="B364" s="732">
        <v>3.7218</v>
      </c>
      <c r="D364" s="729">
        <v>42265</v>
      </c>
      <c r="E364" s="732">
        <v>4.2054299999999998</v>
      </c>
      <c r="G364" s="729">
        <v>42265</v>
      </c>
      <c r="H364" s="732">
        <v>3.8403499999999999</v>
      </c>
      <c r="J364" s="729">
        <v>42265</v>
      </c>
      <c r="K364" s="732">
        <v>1.1297999999999999</v>
      </c>
      <c r="N364" s="729">
        <v>42241</v>
      </c>
      <c r="O364" s="732">
        <v>72.522999999999996</v>
      </c>
      <c r="Q364" s="729">
        <v>41859</v>
      </c>
      <c r="R364" s="732">
        <v>186.33500000000001</v>
      </c>
      <c r="T364" s="729">
        <v>41859</v>
      </c>
      <c r="U364" s="732">
        <v>43.174999999999997</v>
      </c>
      <c r="W364" s="729"/>
      <c r="Z364" s="729">
        <v>42241</v>
      </c>
      <c r="AA364" s="732">
        <v>103.876</v>
      </c>
      <c r="AC364" s="729">
        <v>42241</v>
      </c>
      <c r="AD364" s="732">
        <v>118.625</v>
      </c>
    </row>
    <row r="365" spans="1:30" ht="14.25" customHeight="1">
      <c r="A365" s="729">
        <v>42264</v>
      </c>
      <c r="B365" s="732">
        <v>3.6781999999999999</v>
      </c>
      <c r="D365" s="729">
        <v>42264</v>
      </c>
      <c r="E365" s="732">
        <v>4.2055699999999998</v>
      </c>
      <c r="G365" s="729">
        <v>42264</v>
      </c>
      <c r="H365" s="732">
        <v>3.8290999999999999</v>
      </c>
      <c r="J365" s="729">
        <v>42264</v>
      </c>
      <c r="K365" s="732">
        <v>1.14351</v>
      </c>
      <c r="N365" s="729">
        <v>42240</v>
      </c>
      <c r="O365" s="732">
        <v>73.331000000000003</v>
      </c>
      <c r="Q365" s="729">
        <v>41858</v>
      </c>
      <c r="R365" s="732">
        <v>187.64500000000001</v>
      </c>
      <c r="T365" s="729">
        <v>41858</v>
      </c>
      <c r="U365" s="732">
        <v>43.174999999999997</v>
      </c>
      <c r="W365" s="729"/>
      <c r="Z365" s="729">
        <v>42240</v>
      </c>
      <c r="AA365" s="732">
        <v>109.937</v>
      </c>
      <c r="AC365" s="729">
        <v>42240</v>
      </c>
      <c r="AD365" s="732">
        <v>125.509</v>
      </c>
    </row>
    <row r="366" spans="1:30" ht="14.25" customHeight="1">
      <c r="A366" s="729">
        <v>42263</v>
      </c>
      <c r="B366" s="732">
        <v>3.72261</v>
      </c>
      <c r="D366" s="729">
        <v>42263</v>
      </c>
      <c r="E366" s="732">
        <v>4.2030399999999997</v>
      </c>
      <c r="G366" s="729">
        <v>42263</v>
      </c>
      <c r="H366" s="732">
        <v>3.8327499999999999</v>
      </c>
      <c r="J366" s="729">
        <v>42263</v>
      </c>
      <c r="K366" s="732">
        <v>1.1290199999999999</v>
      </c>
      <c r="N366" s="729">
        <v>42237</v>
      </c>
      <c r="O366" s="732">
        <v>69.623999999999995</v>
      </c>
      <c r="Q366" s="729">
        <v>41857</v>
      </c>
      <c r="R366" s="732">
        <v>183.76900000000001</v>
      </c>
      <c r="T366" s="729">
        <v>41857</v>
      </c>
      <c r="U366" s="732">
        <v>43.174999999999997</v>
      </c>
      <c r="W366" s="729"/>
      <c r="Z366" s="729">
        <v>42237</v>
      </c>
      <c r="AA366" s="732">
        <v>98.277000000000001</v>
      </c>
      <c r="AC366" s="729">
        <v>42237</v>
      </c>
      <c r="AD366" s="732">
        <v>113.482</v>
      </c>
    </row>
    <row r="367" spans="1:30" ht="14.25" customHeight="1">
      <c r="A367" s="729">
        <v>42262</v>
      </c>
      <c r="B367" s="732">
        <v>3.7280699999999998</v>
      </c>
      <c r="D367" s="729">
        <v>42262</v>
      </c>
      <c r="E367" s="732">
        <v>4.1987500000000004</v>
      </c>
      <c r="G367" s="729">
        <v>42262</v>
      </c>
      <c r="H367" s="732">
        <v>3.8260999999999998</v>
      </c>
      <c r="J367" s="729">
        <v>42262</v>
      </c>
      <c r="K367" s="732">
        <v>1.1269400000000001</v>
      </c>
      <c r="N367" s="729">
        <v>42236</v>
      </c>
      <c r="O367" s="732">
        <v>69.745000000000005</v>
      </c>
      <c r="Q367" s="729">
        <v>41856</v>
      </c>
      <c r="R367" s="732">
        <v>180</v>
      </c>
      <c r="T367" s="729">
        <v>41856</v>
      </c>
      <c r="U367" s="732">
        <v>43.174999999999997</v>
      </c>
      <c r="W367" s="729"/>
      <c r="Z367" s="729">
        <v>42236</v>
      </c>
      <c r="AA367" s="732">
        <v>96.676000000000002</v>
      </c>
      <c r="AC367" s="729">
        <v>42236</v>
      </c>
      <c r="AD367" s="732">
        <v>110.825</v>
      </c>
    </row>
    <row r="368" spans="1:30" ht="14.25" customHeight="1">
      <c r="A368" s="729">
        <v>42261</v>
      </c>
      <c r="B368" s="732">
        <v>3.7184300000000001</v>
      </c>
      <c r="D368" s="729">
        <v>42261</v>
      </c>
      <c r="E368" s="732">
        <v>4.2076399999999996</v>
      </c>
      <c r="G368" s="729">
        <v>42261</v>
      </c>
      <c r="H368" s="732">
        <v>3.8395000000000001</v>
      </c>
      <c r="J368" s="729">
        <v>42261</v>
      </c>
      <c r="K368" s="732">
        <v>1.13167</v>
      </c>
      <c r="N368" s="729">
        <v>42235</v>
      </c>
      <c r="O368" s="732">
        <v>68.849000000000004</v>
      </c>
      <c r="Q368" s="729">
        <v>41855</v>
      </c>
      <c r="R368" s="732">
        <v>174.67</v>
      </c>
      <c r="T368" s="729">
        <v>41855</v>
      </c>
      <c r="U368" s="732">
        <v>43.174999999999997</v>
      </c>
      <c r="W368" s="729"/>
      <c r="Z368" s="729">
        <v>42235</v>
      </c>
      <c r="AA368" s="732">
        <v>94.665999999999997</v>
      </c>
      <c r="AC368" s="729">
        <v>42235</v>
      </c>
      <c r="AD368" s="732">
        <v>108.97199999999999</v>
      </c>
    </row>
    <row r="369" spans="1:30" ht="14.25" customHeight="1">
      <c r="A369" s="729">
        <v>42258</v>
      </c>
      <c r="B369" s="732">
        <v>3.7108499999999998</v>
      </c>
      <c r="D369" s="729">
        <v>42258</v>
      </c>
      <c r="E369" s="732">
        <v>4.2068500000000002</v>
      </c>
      <c r="G369" s="729">
        <v>42258</v>
      </c>
      <c r="H369" s="732">
        <v>3.8292999999999999</v>
      </c>
      <c r="J369" s="729">
        <v>42258</v>
      </c>
      <c r="K369" s="732">
        <v>1.1337600000000001</v>
      </c>
      <c r="N369" s="729">
        <v>42234</v>
      </c>
      <c r="O369" s="732">
        <v>68.837000000000003</v>
      </c>
      <c r="Q369" s="729">
        <v>41852</v>
      </c>
      <c r="R369" s="732">
        <v>177.995</v>
      </c>
      <c r="T369" s="729">
        <v>41852</v>
      </c>
      <c r="U369" s="732">
        <v>43.174999999999997</v>
      </c>
      <c r="W369" s="729"/>
      <c r="Z369" s="729">
        <v>42234</v>
      </c>
      <c r="AA369" s="732">
        <v>96.671000000000006</v>
      </c>
      <c r="AC369" s="729">
        <v>42234</v>
      </c>
      <c r="AD369" s="732">
        <v>109.246</v>
      </c>
    </row>
    <row r="370" spans="1:30" ht="14.25" customHeight="1">
      <c r="A370" s="729">
        <v>42257</v>
      </c>
      <c r="B370" s="732">
        <v>3.7339500000000001</v>
      </c>
      <c r="D370" s="729">
        <v>42257</v>
      </c>
      <c r="E370" s="732">
        <v>4.2111999999999998</v>
      </c>
      <c r="G370" s="729">
        <v>42257</v>
      </c>
      <c r="H370" s="732">
        <v>3.8368500000000001</v>
      </c>
      <c r="J370" s="729">
        <v>42257</v>
      </c>
      <c r="K370" s="732">
        <v>1.12799</v>
      </c>
      <c r="N370" s="729">
        <v>42233</v>
      </c>
      <c r="O370" s="732">
        <v>68.876000000000005</v>
      </c>
      <c r="Q370" s="729">
        <v>41851</v>
      </c>
      <c r="R370" s="732">
        <v>176.98500000000001</v>
      </c>
      <c r="T370" s="729">
        <v>41851</v>
      </c>
      <c r="U370" s="732">
        <v>43.174999999999997</v>
      </c>
      <c r="W370" s="729"/>
      <c r="Z370" s="729">
        <v>42233</v>
      </c>
      <c r="AA370" s="732">
        <v>97.007999999999996</v>
      </c>
      <c r="AC370" s="729">
        <v>42233</v>
      </c>
      <c r="AD370" s="732">
        <v>112.337</v>
      </c>
    </row>
    <row r="371" spans="1:30" ht="14.25" customHeight="1">
      <c r="A371" s="729">
        <v>42256</v>
      </c>
      <c r="B371" s="732">
        <v>3.7602500000000001</v>
      </c>
      <c r="D371" s="729">
        <v>42256</v>
      </c>
      <c r="E371" s="732">
        <v>4.2142499999999998</v>
      </c>
      <c r="G371" s="729">
        <v>42256</v>
      </c>
      <c r="H371" s="732">
        <v>3.8552</v>
      </c>
      <c r="J371" s="729">
        <v>42256</v>
      </c>
      <c r="K371" s="732">
        <v>1.1207</v>
      </c>
      <c r="N371" s="729">
        <v>42230</v>
      </c>
      <c r="O371" s="732">
        <v>68.238</v>
      </c>
      <c r="Q371" s="729">
        <v>41850</v>
      </c>
      <c r="R371" s="732">
        <v>170.99</v>
      </c>
      <c r="T371" s="729">
        <v>41850</v>
      </c>
      <c r="U371" s="732">
        <v>43.174999999999997</v>
      </c>
      <c r="W371" s="729"/>
      <c r="Z371" s="729">
        <v>42230</v>
      </c>
      <c r="AA371" s="732">
        <v>97.441999999999993</v>
      </c>
      <c r="AC371" s="729">
        <v>42230</v>
      </c>
      <c r="AD371" s="732">
        <v>109.892</v>
      </c>
    </row>
    <row r="372" spans="1:30" ht="14.25" customHeight="1">
      <c r="A372" s="729">
        <v>42255</v>
      </c>
      <c r="B372" s="732">
        <v>3.7742599999999999</v>
      </c>
      <c r="D372" s="729">
        <v>42255</v>
      </c>
      <c r="E372" s="732">
        <v>4.2262500000000003</v>
      </c>
      <c r="G372" s="729">
        <v>42255</v>
      </c>
      <c r="H372" s="732">
        <v>3.8525399999999999</v>
      </c>
      <c r="J372" s="729">
        <v>42255</v>
      </c>
      <c r="K372" s="732">
        <v>1.12026</v>
      </c>
      <c r="N372" s="729">
        <v>42229</v>
      </c>
      <c r="O372" s="732">
        <v>68.058000000000007</v>
      </c>
      <c r="Q372" s="729">
        <v>41849</v>
      </c>
      <c r="R372" s="732">
        <v>167.80500000000001</v>
      </c>
      <c r="T372" s="729">
        <v>41849</v>
      </c>
      <c r="U372" s="732">
        <v>43.174999999999997</v>
      </c>
      <c r="W372" s="729"/>
      <c r="Z372" s="729">
        <v>42229</v>
      </c>
      <c r="AA372" s="732">
        <v>96.902000000000001</v>
      </c>
      <c r="AC372" s="729">
        <v>42229</v>
      </c>
      <c r="AD372" s="732">
        <v>113.40300000000001</v>
      </c>
    </row>
    <row r="373" spans="1:30" ht="14.25" customHeight="1">
      <c r="A373" s="729">
        <v>42254</v>
      </c>
      <c r="B373" s="732">
        <v>3.7911200000000003</v>
      </c>
      <c r="D373" s="729">
        <v>42254</v>
      </c>
      <c r="E373" s="732">
        <v>4.23515</v>
      </c>
      <c r="G373" s="729">
        <v>42254</v>
      </c>
      <c r="H373" s="732">
        <v>3.8877600000000001</v>
      </c>
      <c r="J373" s="729">
        <v>42254</v>
      </c>
      <c r="K373" s="732">
        <v>1.1170100000000001</v>
      </c>
      <c r="N373" s="729">
        <v>42228</v>
      </c>
      <c r="O373" s="732">
        <v>68.012</v>
      </c>
      <c r="Q373" s="729">
        <v>41848</v>
      </c>
      <c r="R373" s="732">
        <v>165.82499999999999</v>
      </c>
      <c r="T373" s="729">
        <v>41848</v>
      </c>
      <c r="U373" s="732">
        <v>43.174999999999997</v>
      </c>
      <c r="W373" s="729"/>
      <c r="Z373" s="729">
        <v>42228</v>
      </c>
      <c r="AA373" s="732">
        <v>95.185000000000002</v>
      </c>
      <c r="AC373" s="729">
        <v>42228</v>
      </c>
      <c r="AD373" s="732">
        <v>113.578</v>
      </c>
    </row>
    <row r="374" spans="1:30" ht="14.25" customHeight="1">
      <c r="A374" s="729">
        <v>42251</v>
      </c>
      <c r="B374" s="732">
        <v>3.7934200000000002</v>
      </c>
      <c r="D374" s="729">
        <v>42251</v>
      </c>
      <c r="E374" s="732">
        <v>4.2308000000000003</v>
      </c>
      <c r="G374" s="729">
        <v>42251</v>
      </c>
      <c r="H374" s="732">
        <v>3.8856000000000002</v>
      </c>
      <c r="J374" s="729">
        <v>42251</v>
      </c>
      <c r="K374" s="732">
        <v>1.1149100000000001</v>
      </c>
      <c r="N374" s="729">
        <v>42227</v>
      </c>
      <c r="O374" s="732">
        <v>67.52</v>
      </c>
      <c r="Q374" s="729">
        <v>41845</v>
      </c>
      <c r="R374" s="732">
        <v>165.191</v>
      </c>
      <c r="T374" s="729">
        <v>41845</v>
      </c>
      <c r="U374" s="732">
        <v>43.174999999999997</v>
      </c>
      <c r="W374" s="729"/>
      <c r="Z374" s="729">
        <v>42227</v>
      </c>
      <c r="AA374" s="732">
        <v>92.501000000000005</v>
      </c>
      <c r="AC374" s="729">
        <v>42227</v>
      </c>
      <c r="AD374" s="732">
        <v>109.902</v>
      </c>
    </row>
    <row r="375" spans="1:30" ht="14.25" customHeight="1">
      <c r="A375" s="729">
        <v>42250</v>
      </c>
      <c r="B375" s="732">
        <v>3.7887499999999998</v>
      </c>
      <c r="D375" s="729">
        <v>42250</v>
      </c>
      <c r="E375" s="732">
        <v>4.21427</v>
      </c>
      <c r="G375" s="729">
        <v>42250</v>
      </c>
      <c r="H375" s="732">
        <v>3.8914900000000001</v>
      </c>
      <c r="J375" s="729">
        <v>42250</v>
      </c>
      <c r="K375" s="732">
        <v>1.1123499999999999</v>
      </c>
      <c r="N375" s="729">
        <v>42226</v>
      </c>
      <c r="O375" s="732">
        <v>67.334999999999994</v>
      </c>
      <c r="Q375" s="729">
        <v>41844</v>
      </c>
      <c r="R375" s="732">
        <v>164.315</v>
      </c>
      <c r="T375" s="729">
        <v>41844</v>
      </c>
      <c r="U375" s="732">
        <v>43.174999999999997</v>
      </c>
      <c r="W375" s="729"/>
      <c r="Z375" s="729">
        <v>42226</v>
      </c>
      <c r="AA375" s="732">
        <v>94.828999999999994</v>
      </c>
      <c r="AC375" s="729">
        <v>42226</v>
      </c>
      <c r="AD375" s="732">
        <v>110.768</v>
      </c>
    </row>
    <row r="376" spans="1:30" ht="14.25" customHeight="1">
      <c r="A376" s="729">
        <v>42249</v>
      </c>
      <c r="B376" s="732">
        <v>3.77285</v>
      </c>
      <c r="D376" s="729">
        <v>42249</v>
      </c>
      <c r="E376" s="732">
        <v>4.2359999999999998</v>
      </c>
      <c r="G376" s="729">
        <v>42249</v>
      </c>
      <c r="H376" s="732">
        <v>3.89236</v>
      </c>
      <c r="J376" s="729">
        <v>42249</v>
      </c>
      <c r="K376" s="732">
        <v>1.1227100000000001</v>
      </c>
      <c r="N376" s="729">
        <v>42223</v>
      </c>
      <c r="O376" s="732">
        <v>67.001999999999995</v>
      </c>
      <c r="Q376" s="729">
        <v>41843</v>
      </c>
      <c r="R376" s="732">
        <v>169.934</v>
      </c>
      <c r="T376" s="729">
        <v>41843</v>
      </c>
      <c r="U376" s="732">
        <v>43.174999999999997</v>
      </c>
      <c r="W376" s="729"/>
      <c r="Z376" s="729">
        <v>42223</v>
      </c>
      <c r="AA376" s="732">
        <v>95.263999999999996</v>
      </c>
      <c r="AC376" s="729">
        <v>42223</v>
      </c>
      <c r="AD376" s="732">
        <v>111.123</v>
      </c>
    </row>
    <row r="377" spans="1:30" ht="14.25" customHeight="1">
      <c r="A377" s="729">
        <v>42248</v>
      </c>
      <c r="B377" s="732">
        <v>3.7604899999999999</v>
      </c>
      <c r="D377" s="729">
        <v>42248</v>
      </c>
      <c r="E377" s="732">
        <v>4.2515700000000001</v>
      </c>
      <c r="G377" s="729">
        <v>42248</v>
      </c>
      <c r="H377" s="732">
        <v>3.9188499999999999</v>
      </c>
      <c r="J377" s="729">
        <v>42248</v>
      </c>
      <c r="K377" s="732">
        <v>1.1314599999999999</v>
      </c>
      <c r="N377" s="729">
        <v>42222</v>
      </c>
      <c r="O377" s="732">
        <v>67.02</v>
      </c>
      <c r="Q377" s="729">
        <v>41842</v>
      </c>
      <c r="R377" s="732">
        <v>169.02</v>
      </c>
      <c r="T377" s="729">
        <v>41842</v>
      </c>
      <c r="U377" s="732">
        <v>43.174999999999997</v>
      </c>
      <c r="W377" s="729"/>
      <c r="Z377" s="729">
        <v>42222</v>
      </c>
      <c r="AA377" s="732">
        <v>93.067999999999998</v>
      </c>
      <c r="AC377" s="729">
        <v>42222</v>
      </c>
      <c r="AD377" s="732">
        <v>110.934</v>
      </c>
    </row>
    <row r="378" spans="1:30" ht="14.25" customHeight="1">
      <c r="A378" s="729">
        <v>42247</v>
      </c>
      <c r="B378" s="732">
        <v>3.7755700000000001</v>
      </c>
      <c r="D378" s="729">
        <v>42247</v>
      </c>
      <c r="E378" s="732">
        <v>4.2323500000000003</v>
      </c>
      <c r="G378" s="729">
        <v>42247</v>
      </c>
      <c r="H378" s="732">
        <v>3.9027500000000002</v>
      </c>
      <c r="J378" s="729">
        <v>42247</v>
      </c>
      <c r="K378" s="732">
        <v>1.1210899999999999</v>
      </c>
      <c r="N378" s="729">
        <v>42221</v>
      </c>
      <c r="O378" s="732">
        <v>67.120999999999995</v>
      </c>
      <c r="Q378" s="729">
        <v>41841</v>
      </c>
      <c r="R378" s="732">
        <v>172.00800000000001</v>
      </c>
      <c r="T378" s="729">
        <v>41841</v>
      </c>
      <c r="U378" s="732">
        <v>43.174999999999997</v>
      </c>
      <c r="W378" s="729"/>
      <c r="Z378" s="729">
        <v>42221</v>
      </c>
      <c r="AA378" s="732">
        <v>92.075000000000003</v>
      </c>
      <c r="AC378" s="729">
        <v>42221</v>
      </c>
      <c r="AD378" s="732">
        <v>109.81</v>
      </c>
    </row>
    <row r="379" spans="1:30" ht="14.25" customHeight="1">
      <c r="A379" s="729">
        <v>42244</v>
      </c>
      <c r="B379" s="732">
        <v>3.7675700000000001</v>
      </c>
      <c r="D379" s="729">
        <v>42244</v>
      </c>
      <c r="E379" s="732">
        <v>4.2169299999999996</v>
      </c>
      <c r="G379" s="729">
        <v>42244</v>
      </c>
      <c r="H379" s="732">
        <v>3.9148100000000001</v>
      </c>
      <c r="J379" s="729">
        <v>42244</v>
      </c>
      <c r="K379" s="732">
        <v>1.11852</v>
      </c>
      <c r="N379" s="729">
        <v>42220</v>
      </c>
      <c r="O379" s="732">
        <v>67.650000000000006</v>
      </c>
      <c r="Q379" s="729">
        <v>41838</v>
      </c>
      <c r="R379" s="732">
        <v>172.66499999999999</v>
      </c>
      <c r="T379" s="729">
        <v>41838</v>
      </c>
      <c r="U379" s="732">
        <v>43.174999999999997</v>
      </c>
      <c r="W379" s="729"/>
      <c r="Z379" s="729">
        <v>42220</v>
      </c>
      <c r="AA379" s="732">
        <v>96.629000000000005</v>
      </c>
      <c r="AC379" s="729">
        <v>42220</v>
      </c>
      <c r="AD379" s="732">
        <v>114.056</v>
      </c>
    </row>
    <row r="380" spans="1:30" ht="14.25" customHeight="1">
      <c r="A380" s="729">
        <v>42243</v>
      </c>
      <c r="B380" s="732">
        <v>3.7639499999999999</v>
      </c>
      <c r="D380" s="729">
        <v>42243</v>
      </c>
      <c r="E380" s="732">
        <v>4.2332999999999998</v>
      </c>
      <c r="G380" s="729">
        <v>42243</v>
      </c>
      <c r="H380" s="732">
        <v>3.8955500000000001</v>
      </c>
      <c r="J380" s="729">
        <v>42243</v>
      </c>
      <c r="K380" s="732">
        <v>1.1246</v>
      </c>
      <c r="N380" s="729">
        <v>42219</v>
      </c>
      <c r="O380" s="732">
        <v>68.346999999999994</v>
      </c>
      <c r="Q380" s="729">
        <v>41837</v>
      </c>
      <c r="R380" s="732">
        <v>176.65</v>
      </c>
      <c r="T380" s="729">
        <v>41837</v>
      </c>
      <c r="U380" s="732">
        <v>43.174999999999997</v>
      </c>
      <c r="W380" s="729"/>
      <c r="Z380" s="729">
        <v>42219</v>
      </c>
      <c r="AA380" s="732">
        <v>95.468999999999994</v>
      </c>
      <c r="AC380" s="729">
        <v>42219</v>
      </c>
      <c r="AD380" s="732">
        <v>115.45399999999999</v>
      </c>
    </row>
    <row r="381" spans="1:30" ht="14.25" customHeight="1">
      <c r="A381" s="729">
        <v>42242</v>
      </c>
      <c r="B381" s="732">
        <v>3.7397999999999998</v>
      </c>
      <c r="D381" s="729">
        <v>42242</v>
      </c>
      <c r="E381" s="732">
        <v>4.2311500000000004</v>
      </c>
      <c r="G381" s="729">
        <v>42242</v>
      </c>
      <c r="H381" s="732">
        <v>3.9178800000000003</v>
      </c>
      <c r="J381" s="729">
        <v>42242</v>
      </c>
      <c r="K381" s="732">
        <v>1.1314200000000001</v>
      </c>
      <c r="N381" s="729">
        <v>42216</v>
      </c>
      <c r="O381" s="732">
        <v>67.295000000000002</v>
      </c>
      <c r="Q381" s="729">
        <v>41836</v>
      </c>
      <c r="R381" s="732">
        <v>172.66499999999999</v>
      </c>
      <c r="T381" s="729">
        <v>41836</v>
      </c>
      <c r="U381" s="732">
        <v>43.174999999999997</v>
      </c>
      <c r="W381" s="729"/>
      <c r="Z381" s="729">
        <v>42216</v>
      </c>
      <c r="AA381" s="732">
        <v>94.682000000000002</v>
      </c>
      <c r="AC381" s="729">
        <v>42216</v>
      </c>
      <c r="AD381" s="732">
        <v>114.685</v>
      </c>
    </row>
    <row r="382" spans="1:30" ht="14.25" customHeight="1">
      <c r="A382" s="729">
        <v>42241</v>
      </c>
      <c r="B382" s="732">
        <v>3.6991000000000001</v>
      </c>
      <c r="D382" s="729">
        <v>42241</v>
      </c>
      <c r="E382" s="732">
        <v>4.2616500000000004</v>
      </c>
      <c r="G382" s="729">
        <v>42241</v>
      </c>
      <c r="H382" s="732">
        <v>3.9375</v>
      </c>
      <c r="J382" s="729">
        <v>42241</v>
      </c>
      <c r="K382" s="732">
        <v>1.1516999999999999</v>
      </c>
      <c r="N382" s="729">
        <v>42215</v>
      </c>
      <c r="O382" s="732">
        <v>67.498000000000005</v>
      </c>
      <c r="Q382" s="729">
        <v>41835</v>
      </c>
      <c r="R382" s="732">
        <v>173.33500000000001</v>
      </c>
      <c r="T382" s="729">
        <v>41835</v>
      </c>
      <c r="U382" s="732">
        <v>43.174999999999997</v>
      </c>
      <c r="W382" s="729"/>
      <c r="Z382" s="729">
        <v>42215</v>
      </c>
      <c r="AA382" s="732">
        <v>94.344999999999999</v>
      </c>
      <c r="AC382" s="729">
        <v>42215</v>
      </c>
      <c r="AD382" s="732">
        <v>110.05800000000001</v>
      </c>
    </row>
    <row r="383" spans="1:30" ht="14.25" customHeight="1">
      <c r="A383" s="729">
        <v>42240</v>
      </c>
      <c r="B383" s="732">
        <v>3.6643499999999998</v>
      </c>
      <c r="D383" s="729">
        <v>42240</v>
      </c>
      <c r="E383" s="732">
        <v>4.2478899999999999</v>
      </c>
      <c r="G383" s="729">
        <v>42240</v>
      </c>
      <c r="H383" s="732">
        <v>3.9354499999999999</v>
      </c>
      <c r="J383" s="729">
        <v>42240</v>
      </c>
      <c r="K383" s="732">
        <v>1.16194</v>
      </c>
      <c r="N383" s="729">
        <v>42214</v>
      </c>
      <c r="O383" s="732">
        <v>68.34</v>
      </c>
      <c r="Q383" s="729">
        <v>41834</v>
      </c>
      <c r="R383" s="732">
        <v>171.685</v>
      </c>
      <c r="T383" s="729">
        <v>41834</v>
      </c>
      <c r="U383" s="732">
        <v>43.174999999999997</v>
      </c>
      <c r="W383" s="729"/>
      <c r="Z383" s="729">
        <v>42214</v>
      </c>
      <c r="AA383" s="732">
        <v>95.239000000000004</v>
      </c>
      <c r="AC383" s="729">
        <v>42214</v>
      </c>
      <c r="AD383" s="732">
        <v>115.258</v>
      </c>
    </row>
    <row r="384" spans="1:30" ht="14.25" customHeight="1">
      <c r="A384" s="729">
        <v>42237</v>
      </c>
      <c r="B384" s="732">
        <v>3.7143000000000002</v>
      </c>
      <c r="D384" s="729">
        <v>42237</v>
      </c>
      <c r="E384" s="732">
        <v>4.2267900000000003</v>
      </c>
      <c r="G384" s="729">
        <v>42237</v>
      </c>
      <c r="H384" s="732">
        <v>3.9239000000000002</v>
      </c>
      <c r="J384" s="729">
        <v>42237</v>
      </c>
      <c r="K384" s="732">
        <v>1.1386000000000001</v>
      </c>
      <c r="N384" s="729">
        <v>42213</v>
      </c>
      <c r="O384" s="732">
        <v>68.671000000000006</v>
      </c>
      <c r="Q384" s="729">
        <v>41831</v>
      </c>
      <c r="R384" s="732">
        <v>174.05600000000001</v>
      </c>
      <c r="T384" s="729">
        <v>41831</v>
      </c>
      <c r="U384" s="732">
        <v>43.174999999999997</v>
      </c>
      <c r="W384" s="729"/>
      <c r="Z384" s="729">
        <v>42213</v>
      </c>
      <c r="AA384" s="732">
        <v>95.078999999999994</v>
      </c>
      <c r="AC384" s="729">
        <v>42213</v>
      </c>
      <c r="AD384" s="732">
        <v>115.393</v>
      </c>
    </row>
    <row r="385" spans="1:30" ht="14.25" customHeight="1">
      <c r="A385" s="729">
        <v>42236</v>
      </c>
      <c r="B385" s="732">
        <v>3.7267299999999999</v>
      </c>
      <c r="D385" s="729">
        <v>42236</v>
      </c>
      <c r="E385" s="732">
        <v>4.1892800000000001</v>
      </c>
      <c r="G385" s="729">
        <v>42236</v>
      </c>
      <c r="H385" s="732">
        <v>3.8881199999999998</v>
      </c>
      <c r="J385" s="729">
        <v>42236</v>
      </c>
      <c r="K385" s="732">
        <v>1.12415</v>
      </c>
      <c r="N385" s="729">
        <v>42212</v>
      </c>
      <c r="O385" s="732">
        <v>68.984999999999999</v>
      </c>
      <c r="Q385" s="729">
        <v>41830</v>
      </c>
      <c r="R385" s="732">
        <v>177.005</v>
      </c>
      <c r="T385" s="729">
        <v>41830</v>
      </c>
      <c r="U385" s="732">
        <v>43.174999999999997</v>
      </c>
      <c r="W385" s="729"/>
      <c r="Z385" s="729">
        <v>42212</v>
      </c>
      <c r="AA385" s="732">
        <v>94.503</v>
      </c>
      <c r="AC385" s="729">
        <v>42212</v>
      </c>
      <c r="AD385" s="732">
        <v>116.238</v>
      </c>
    </row>
    <row r="386" spans="1:30" ht="14.25" customHeight="1">
      <c r="A386" s="729">
        <v>42235</v>
      </c>
      <c r="B386" s="732">
        <v>3.75684</v>
      </c>
      <c r="D386" s="729">
        <v>42235</v>
      </c>
      <c r="E386" s="732">
        <v>4.1779500000000001</v>
      </c>
      <c r="G386" s="729">
        <v>42235</v>
      </c>
      <c r="H386" s="732">
        <v>3.8904999999999998</v>
      </c>
      <c r="J386" s="729">
        <v>42235</v>
      </c>
      <c r="K386" s="732">
        <v>1.1120099999999999</v>
      </c>
      <c r="N386" s="729">
        <v>42209</v>
      </c>
      <c r="O386" s="732">
        <v>73.521000000000001</v>
      </c>
      <c r="Q386" s="729">
        <v>41829</v>
      </c>
      <c r="R386" s="732">
        <v>167.01499999999999</v>
      </c>
      <c r="T386" s="729">
        <v>41829</v>
      </c>
      <c r="U386" s="732">
        <v>43.174999999999997</v>
      </c>
      <c r="W386" s="729"/>
      <c r="Z386" s="729">
        <v>42209</v>
      </c>
      <c r="AA386" s="732">
        <v>89.019000000000005</v>
      </c>
      <c r="AC386" s="729">
        <v>42209</v>
      </c>
      <c r="AD386" s="732">
        <v>108.905</v>
      </c>
    </row>
    <row r="387" spans="1:30" ht="14.25" customHeight="1">
      <c r="A387" s="729">
        <v>42234</v>
      </c>
      <c r="B387" s="732">
        <v>3.7778200000000002</v>
      </c>
      <c r="D387" s="729">
        <v>42234</v>
      </c>
      <c r="E387" s="732">
        <v>4.1635</v>
      </c>
      <c r="G387" s="729">
        <v>42234</v>
      </c>
      <c r="H387" s="732">
        <v>3.8646000000000003</v>
      </c>
      <c r="J387" s="729">
        <v>42234</v>
      </c>
      <c r="K387" s="732">
        <v>1.1023700000000001</v>
      </c>
      <c r="N387" s="729">
        <v>42208</v>
      </c>
      <c r="O387" s="732">
        <v>73.521000000000001</v>
      </c>
      <c r="Q387" s="729">
        <v>41828</v>
      </c>
      <c r="R387" s="732">
        <v>164.571</v>
      </c>
      <c r="T387" s="729">
        <v>41828</v>
      </c>
      <c r="U387" s="732">
        <v>43.174999999999997</v>
      </c>
      <c r="W387" s="729"/>
      <c r="Z387" s="729">
        <v>42208</v>
      </c>
      <c r="AA387" s="732">
        <v>88.266000000000005</v>
      </c>
      <c r="AC387" s="729">
        <v>42208</v>
      </c>
      <c r="AD387" s="732">
        <v>109.04600000000001</v>
      </c>
    </row>
    <row r="388" spans="1:30" ht="14.25" customHeight="1">
      <c r="A388" s="729">
        <v>42233</v>
      </c>
      <c r="B388" s="732">
        <v>3.7606000000000002</v>
      </c>
      <c r="D388" s="729">
        <v>42233</v>
      </c>
      <c r="E388" s="732">
        <v>4.1655499999999996</v>
      </c>
      <c r="G388" s="729">
        <v>42233</v>
      </c>
      <c r="H388" s="732">
        <v>3.84335</v>
      </c>
      <c r="J388" s="729">
        <v>42233</v>
      </c>
      <c r="K388" s="732">
        <v>1.1077699999999999</v>
      </c>
      <c r="N388" s="729">
        <v>42207</v>
      </c>
      <c r="O388" s="732">
        <v>73.521000000000001</v>
      </c>
      <c r="Q388" s="729">
        <v>41827</v>
      </c>
      <c r="R388" s="732">
        <v>164.34</v>
      </c>
      <c r="T388" s="729">
        <v>41827</v>
      </c>
      <c r="U388" s="732">
        <v>43.174999999999997</v>
      </c>
      <c r="W388" s="729"/>
      <c r="Z388" s="729">
        <v>42207</v>
      </c>
      <c r="AA388" s="732">
        <v>89.430999999999997</v>
      </c>
      <c r="AC388" s="729">
        <v>42207</v>
      </c>
      <c r="AD388" s="732">
        <v>109.14700000000001</v>
      </c>
    </row>
    <row r="389" spans="1:30" ht="14.25" customHeight="1">
      <c r="A389" s="729">
        <v>42230</v>
      </c>
      <c r="B389" s="732">
        <v>3.7637</v>
      </c>
      <c r="D389" s="729">
        <v>42230</v>
      </c>
      <c r="E389" s="732">
        <v>4.1806000000000001</v>
      </c>
      <c r="G389" s="729">
        <v>42230</v>
      </c>
      <c r="H389" s="732">
        <v>3.8567999999999998</v>
      </c>
      <c r="J389" s="729">
        <v>42230</v>
      </c>
      <c r="K389" s="732">
        <v>1.11093</v>
      </c>
      <c r="N389" s="729">
        <v>42206</v>
      </c>
      <c r="O389" s="732">
        <v>73.521000000000001</v>
      </c>
      <c r="Q389" s="729">
        <v>41823</v>
      </c>
      <c r="R389" s="732">
        <v>167.56299999999999</v>
      </c>
      <c r="T389" s="729">
        <v>41823</v>
      </c>
      <c r="U389" s="732">
        <v>43.174999999999997</v>
      </c>
      <c r="W389" s="729"/>
      <c r="Z389" s="729">
        <v>42206</v>
      </c>
      <c r="AA389" s="732">
        <v>87.840999999999994</v>
      </c>
      <c r="AC389" s="729">
        <v>42206</v>
      </c>
      <c r="AD389" s="732">
        <v>106.791</v>
      </c>
    </row>
    <row r="390" spans="1:30" ht="14.25" customHeight="1">
      <c r="A390" s="729">
        <v>42229</v>
      </c>
      <c r="B390" s="732">
        <v>3.7479</v>
      </c>
      <c r="D390" s="729">
        <v>42229</v>
      </c>
      <c r="E390" s="732">
        <v>4.1780299999999997</v>
      </c>
      <c r="G390" s="729">
        <v>42229</v>
      </c>
      <c r="H390" s="732">
        <v>3.8372999999999999</v>
      </c>
      <c r="J390" s="729">
        <v>42229</v>
      </c>
      <c r="K390" s="732">
        <v>1.11497</v>
      </c>
      <c r="N390" s="729">
        <v>42205</v>
      </c>
      <c r="O390" s="732">
        <v>73.521000000000001</v>
      </c>
      <c r="Q390" s="729">
        <v>41822</v>
      </c>
      <c r="R390" s="732">
        <v>167.56299999999999</v>
      </c>
      <c r="T390" s="729">
        <v>41822</v>
      </c>
      <c r="U390" s="732">
        <v>43.174999999999997</v>
      </c>
      <c r="W390" s="729"/>
      <c r="Z390" s="729">
        <v>42205</v>
      </c>
      <c r="AA390" s="732">
        <v>84.792000000000002</v>
      </c>
      <c r="AC390" s="729">
        <v>42205</v>
      </c>
      <c r="AD390" s="732">
        <v>102.563</v>
      </c>
    </row>
    <row r="391" spans="1:30" ht="14.25" customHeight="1">
      <c r="A391" s="729">
        <v>42228</v>
      </c>
      <c r="B391" s="732">
        <v>3.7515499999999999</v>
      </c>
      <c r="D391" s="729">
        <v>42228</v>
      </c>
      <c r="E391" s="732">
        <v>4.1855000000000002</v>
      </c>
      <c r="G391" s="729">
        <v>42228</v>
      </c>
      <c r="H391" s="732">
        <v>3.8458999999999999</v>
      </c>
      <c r="J391" s="729">
        <v>42228</v>
      </c>
      <c r="K391" s="732">
        <v>1.11589</v>
      </c>
      <c r="N391" s="729">
        <v>42202</v>
      </c>
      <c r="O391" s="732">
        <v>73.521000000000001</v>
      </c>
      <c r="Q391" s="729">
        <v>41821</v>
      </c>
      <c r="R391" s="732">
        <v>165.69499999999999</v>
      </c>
      <c r="T391" s="729">
        <v>41821</v>
      </c>
      <c r="U391" s="732">
        <v>43.174999999999997</v>
      </c>
      <c r="W391" s="729"/>
      <c r="Z391" s="729">
        <v>42202</v>
      </c>
      <c r="AA391" s="732">
        <v>84.816999999999993</v>
      </c>
      <c r="AC391" s="729">
        <v>42202</v>
      </c>
      <c r="AD391" s="732">
        <v>102.44199999999999</v>
      </c>
    </row>
    <row r="392" spans="1:30" ht="14.25" customHeight="1">
      <c r="A392" s="729">
        <v>42227</v>
      </c>
      <c r="B392" s="732">
        <v>3.79922</v>
      </c>
      <c r="D392" s="729">
        <v>42227</v>
      </c>
      <c r="E392" s="732">
        <v>4.19625</v>
      </c>
      <c r="G392" s="729">
        <v>42227</v>
      </c>
      <c r="H392" s="732">
        <v>3.8443000000000001</v>
      </c>
      <c r="J392" s="729">
        <v>42227</v>
      </c>
      <c r="K392" s="732">
        <v>1.1042099999999999</v>
      </c>
      <c r="N392" s="729">
        <v>42201</v>
      </c>
      <c r="O392" s="732">
        <v>73.521000000000001</v>
      </c>
      <c r="Q392" s="729">
        <v>41820</v>
      </c>
      <c r="R392" s="732">
        <v>167.07400000000001</v>
      </c>
      <c r="T392" s="729">
        <v>41820</v>
      </c>
      <c r="U392" s="732">
        <v>43.174999999999997</v>
      </c>
      <c r="W392" s="729"/>
      <c r="Z392" s="729">
        <v>42201</v>
      </c>
      <c r="AA392" s="732">
        <v>91.757999999999996</v>
      </c>
      <c r="AC392" s="729">
        <v>42201</v>
      </c>
      <c r="AD392" s="732">
        <v>110.163</v>
      </c>
    </row>
    <row r="393" spans="1:30" ht="14.25" customHeight="1">
      <c r="A393" s="729">
        <v>42226</v>
      </c>
      <c r="B393" s="732">
        <v>3.8115199999999998</v>
      </c>
      <c r="D393" s="729">
        <v>42226</v>
      </c>
      <c r="E393" s="732">
        <v>4.2000900000000003</v>
      </c>
      <c r="G393" s="729">
        <v>42226</v>
      </c>
      <c r="H393" s="732">
        <v>3.8746</v>
      </c>
      <c r="J393" s="729">
        <v>42226</v>
      </c>
      <c r="K393" s="732">
        <v>1.1019000000000001</v>
      </c>
      <c r="N393" s="729">
        <v>42200</v>
      </c>
      <c r="O393" s="732">
        <v>73.521000000000001</v>
      </c>
      <c r="Q393" s="729">
        <v>41817</v>
      </c>
      <c r="R393" s="732">
        <v>167.07400000000001</v>
      </c>
      <c r="T393" s="729">
        <v>41817</v>
      </c>
      <c r="U393" s="732">
        <v>43.174999999999997</v>
      </c>
      <c r="W393" s="729"/>
      <c r="Z393" s="729">
        <v>42200</v>
      </c>
      <c r="AA393" s="732">
        <v>95.081000000000003</v>
      </c>
      <c r="AC393" s="729">
        <v>42200</v>
      </c>
      <c r="AD393" s="732">
        <v>113.383</v>
      </c>
    </row>
    <row r="394" spans="1:30" ht="14.25" customHeight="1">
      <c r="A394" s="729">
        <v>42223</v>
      </c>
      <c r="B394" s="732">
        <v>3.8157999999999999</v>
      </c>
      <c r="D394" s="729">
        <v>42223</v>
      </c>
      <c r="E394" s="732">
        <v>4.1847500000000002</v>
      </c>
      <c r="G394" s="729">
        <v>42223</v>
      </c>
      <c r="H394" s="732">
        <v>3.8817599999999999</v>
      </c>
      <c r="J394" s="729">
        <v>42223</v>
      </c>
      <c r="K394" s="732">
        <v>1.0966499999999999</v>
      </c>
      <c r="N394" s="729">
        <v>42199</v>
      </c>
      <c r="O394" s="732">
        <v>73.521000000000001</v>
      </c>
      <c r="Q394" s="729">
        <v>41816</v>
      </c>
      <c r="R394" s="732">
        <v>167.07400000000001</v>
      </c>
      <c r="T394" s="729">
        <v>41816</v>
      </c>
      <c r="U394" s="732">
        <v>43.174999999999997</v>
      </c>
      <c r="W394" s="729"/>
      <c r="Z394" s="729">
        <v>42199</v>
      </c>
      <c r="AA394" s="732">
        <v>95.394000000000005</v>
      </c>
      <c r="AC394" s="729">
        <v>42199</v>
      </c>
      <c r="AD394" s="732">
        <v>114.154</v>
      </c>
    </row>
    <row r="395" spans="1:30" ht="14.25" customHeight="1">
      <c r="A395" s="729">
        <v>42222</v>
      </c>
      <c r="B395" s="732">
        <v>3.8366500000000001</v>
      </c>
      <c r="D395" s="729">
        <v>42222</v>
      </c>
      <c r="E395" s="732">
        <v>4.1932900000000002</v>
      </c>
      <c r="G395" s="729">
        <v>42222</v>
      </c>
      <c r="H395" s="732">
        <v>3.9133499999999999</v>
      </c>
      <c r="J395" s="729">
        <v>42222</v>
      </c>
      <c r="K395" s="732">
        <v>1.0925</v>
      </c>
      <c r="N395" s="729">
        <v>42198</v>
      </c>
      <c r="O395" s="732">
        <v>73.521000000000001</v>
      </c>
      <c r="Q395" s="729">
        <v>41815</v>
      </c>
      <c r="R395" s="732">
        <v>167.07400000000001</v>
      </c>
      <c r="T395" s="729">
        <v>41815</v>
      </c>
      <c r="U395" s="732">
        <v>43.174999999999997</v>
      </c>
      <c r="W395" s="729"/>
      <c r="Z395" s="729">
        <v>42198</v>
      </c>
      <c r="AA395" s="732">
        <v>95.375</v>
      </c>
      <c r="AC395" s="729">
        <v>42198</v>
      </c>
      <c r="AD395" s="732">
        <v>115.185</v>
      </c>
    </row>
    <row r="396" spans="1:30" ht="14.25" customHeight="1">
      <c r="A396" s="729">
        <v>42221</v>
      </c>
      <c r="B396" s="732">
        <v>3.8283499999999999</v>
      </c>
      <c r="D396" s="729">
        <v>42221</v>
      </c>
      <c r="E396" s="732">
        <v>4.1751500000000004</v>
      </c>
      <c r="G396" s="729">
        <v>42221</v>
      </c>
      <c r="H396" s="732">
        <v>3.9105699999999999</v>
      </c>
      <c r="J396" s="729">
        <v>42221</v>
      </c>
      <c r="K396" s="732">
        <v>1.0905899999999999</v>
      </c>
      <c r="N396" s="729">
        <v>42195</v>
      </c>
      <c r="O396" s="732">
        <v>73.521000000000001</v>
      </c>
      <c r="Q396" s="729">
        <v>41814</v>
      </c>
      <c r="R396" s="732">
        <v>167.07400000000001</v>
      </c>
      <c r="T396" s="729">
        <v>41814</v>
      </c>
      <c r="U396" s="732">
        <v>43.174999999999997</v>
      </c>
      <c r="W396" s="729"/>
      <c r="Z396" s="729">
        <v>42195</v>
      </c>
      <c r="AA396" s="732">
        <v>103.736</v>
      </c>
      <c r="AC396" s="729">
        <v>42195</v>
      </c>
      <c r="AD396" s="732">
        <v>124.349</v>
      </c>
    </row>
    <row r="397" spans="1:30" ht="14.25" customHeight="1">
      <c r="A397" s="729">
        <v>42220</v>
      </c>
      <c r="B397" s="732">
        <v>3.8424499999999999</v>
      </c>
      <c r="D397" s="729">
        <v>42220</v>
      </c>
      <c r="E397" s="732">
        <v>4.1823100000000002</v>
      </c>
      <c r="G397" s="729">
        <v>42220</v>
      </c>
      <c r="H397" s="732">
        <v>3.9274</v>
      </c>
      <c r="J397" s="729">
        <v>42220</v>
      </c>
      <c r="K397" s="732">
        <v>1.08813</v>
      </c>
      <c r="N397" s="729">
        <v>42194</v>
      </c>
      <c r="O397" s="732">
        <v>73.521000000000001</v>
      </c>
      <c r="Q397" s="729">
        <v>41813</v>
      </c>
      <c r="R397" s="732">
        <v>167.07400000000001</v>
      </c>
      <c r="T397" s="729">
        <v>41813</v>
      </c>
      <c r="U397" s="732">
        <v>43.174999999999997</v>
      </c>
      <c r="W397" s="729"/>
      <c r="Z397" s="729">
        <v>42194</v>
      </c>
      <c r="AA397" s="732">
        <v>116.886</v>
      </c>
      <c r="AC397" s="729">
        <v>42194</v>
      </c>
      <c r="AD397" s="732">
        <v>140.78200000000001</v>
      </c>
    </row>
    <row r="398" spans="1:30" ht="14.25" customHeight="1">
      <c r="A398" s="729">
        <v>42219</v>
      </c>
      <c r="B398" s="732">
        <v>3.7847</v>
      </c>
      <c r="D398" s="729">
        <v>42219</v>
      </c>
      <c r="E398" s="732">
        <v>4.1442300000000003</v>
      </c>
      <c r="G398" s="729">
        <v>42219</v>
      </c>
      <c r="H398" s="732">
        <v>3.9043000000000001</v>
      </c>
      <c r="J398" s="729">
        <v>42219</v>
      </c>
      <c r="K398" s="732">
        <v>1.09501</v>
      </c>
      <c r="N398" s="729">
        <v>42193</v>
      </c>
      <c r="O398" s="732">
        <v>73.521000000000001</v>
      </c>
      <c r="Q398" s="729">
        <v>41810</v>
      </c>
      <c r="R398" s="732">
        <v>167.07400000000001</v>
      </c>
      <c r="T398" s="729">
        <v>41810</v>
      </c>
      <c r="U398" s="732">
        <v>43.174999999999997</v>
      </c>
      <c r="W398" s="729"/>
      <c r="Z398" s="729">
        <v>42193</v>
      </c>
      <c r="AA398" s="732">
        <v>124.503</v>
      </c>
      <c r="AC398" s="729">
        <v>42193</v>
      </c>
      <c r="AD398" s="732">
        <v>148.74299999999999</v>
      </c>
    </row>
    <row r="399" spans="1:30" ht="14.25" customHeight="1">
      <c r="A399" s="729">
        <v>42216</v>
      </c>
      <c r="B399" s="732">
        <v>3.7709999999999999</v>
      </c>
      <c r="D399" s="729">
        <v>42216</v>
      </c>
      <c r="E399" s="732">
        <v>4.1413500000000001</v>
      </c>
      <c r="G399" s="729">
        <v>42216</v>
      </c>
      <c r="H399" s="732">
        <v>3.8997000000000002</v>
      </c>
      <c r="J399" s="729">
        <v>42216</v>
      </c>
      <c r="K399" s="732">
        <v>1.0984</v>
      </c>
      <c r="N399" s="729">
        <v>42192</v>
      </c>
      <c r="O399" s="732">
        <v>73.521000000000001</v>
      </c>
      <c r="Q399" s="729">
        <v>41809</v>
      </c>
      <c r="R399" s="732">
        <v>167.07400000000001</v>
      </c>
      <c r="T399" s="729">
        <v>41809</v>
      </c>
      <c r="U399" s="732">
        <v>43.174999999999997</v>
      </c>
      <c r="W399" s="729"/>
      <c r="Z399" s="729">
        <v>42192</v>
      </c>
      <c r="AA399" s="732">
        <v>127.50700000000001</v>
      </c>
      <c r="AC399" s="729">
        <v>42192</v>
      </c>
      <c r="AD399" s="732">
        <v>153.24299999999999</v>
      </c>
    </row>
    <row r="400" spans="1:30" ht="14.25" customHeight="1">
      <c r="A400" s="729">
        <v>42215</v>
      </c>
      <c r="B400" s="732">
        <v>3.7898800000000001</v>
      </c>
      <c r="D400" s="729">
        <v>42215</v>
      </c>
      <c r="E400" s="732">
        <v>4.1429099999999996</v>
      </c>
      <c r="G400" s="729">
        <v>42215</v>
      </c>
      <c r="H400" s="732">
        <v>3.9103300000000001</v>
      </c>
      <c r="J400" s="729">
        <v>42215</v>
      </c>
      <c r="K400" s="732">
        <v>1.09324</v>
      </c>
      <c r="N400" s="729">
        <v>42191</v>
      </c>
      <c r="O400" s="732">
        <v>73.521000000000001</v>
      </c>
      <c r="Q400" s="729">
        <v>41808</v>
      </c>
      <c r="R400" s="732">
        <v>167.07400000000001</v>
      </c>
      <c r="T400" s="729">
        <v>41808</v>
      </c>
      <c r="U400" s="732">
        <v>43.174999999999997</v>
      </c>
      <c r="W400" s="729"/>
      <c r="Z400" s="729">
        <v>42191</v>
      </c>
      <c r="AA400" s="732">
        <v>121.13</v>
      </c>
      <c r="AC400" s="729">
        <v>42191</v>
      </c>
      <c r="AD400" s="732">
        <v>145.041</v>
      </c>
    </row>
    <row r="401" spans="1:30" ht="14.25" customHeight="1">
      <c r="A401" s="729">
        <v>42214</v>
      </c>
      <c r="B401" s="732">
        <v>3.7566800000000002</v>
      </c>
      <c r="D401" s="729">
        <v>42214</v>
      </c>
      <c r="E401" s="732">
        <v>4.1268700000000003</v>
      </c>
      <c r="G401" s="729">
        <v>42214</v>
      </c>
      <c r="H401" s="732">
        <v>3.8815</v>
      </c>
      <c r="J401" s="729">
        <v>42214</v>
      </c>
      <c r="K401" s="732">
        <v>1.09836</v>
      </c>
      <c r="N401" s="729">
        <v>42187</v>
      </c>
      <c r="O401" s="732">
        <v>73.468000000000004</v>
      </c>
      <c r="Q401" s="729">
        <v>41807</v>
      </c>
      <c r="R401" s="732">
        <v>167.07400000000001</v>
      </c>
      <c r="T401" s="729">
        <v>41807</v>
      </c>
      <c r="U401" s="732">
        <v>43.174999999999997</v>
      </c>
      <c r="W401" s="729"/>
      <c r="Z401" s="729">
        <v>42187</v>
      </c>
      <c r="AA401" s="732">
        <v>105.09399999999999</v>
      </c>
      <c r="AC401" s="729">
        <v>42187</v>
      </c>
      <c r="AD401" s="732">
        <v>129.63800000000001</v>
      </c>
    </row>
    <row r="402" spans="1:30" ht="14.25" customHeight="1">
      <c r="A402" s="729">
        <v>42213</v>
      </c>
      <c r="B402" s="732">
        <v>3.7236000000000002</v>
      </c>
      <c r="D402" s="729">
        <v>42213</v>
      </c>
      <c r="E402" s="732">
        <v>4.1180199999999996</v>
      </c>
      <c r="G402" s="729">
        <v>42213</v>
      </c>
      <c r="H402" s="732">
        <v>3.8690600000000002</v>
      </c>
      <c r="J402" s="729">
        <v>42213</v>
      </c>
      <c r="K402" s="732">
        <v>1.10599</v>
      </c>
      <c r="N402" s="729">
        <v>42186</v>
      </c>
      <c r="O402" s="732">
        <v>73.385999999999996</v>
      </c>
      <c r="Q402" s="729">
        <v>41806</v>
      </c>
      <c r="R402" s="732">
        <v>167.07400000000001</v>
      </c>
      <c r="T402" s="729">
        <v>41806</v>
      </c>
      <c r="U402" s="732">
        <v>43.174999999999997</v>
      </c>
      <c r="W402" s="729"/>
      <c r="Z402" s="729">
        <v>42186</v>
      </c>
      <c r="AA402" s="732">
        <v>106.768</v>
      </c>
      <c r="AC402" s="729">
        <v>42186</v>
      </c>
      <c r="AD402" s="732">
        <v>131.76499999999999</v>
      </c>
    </row>
    <row r="403" spans="1:30" ht="14.25" customHeight="1">
      <c r="A403" s="729">
        <v>42212</v>
      </c>
      <c r="B403" s="732">
        <v>3.7152500000000002</v>
      </c>
      <c r="D403" s="729">
        <v>42212</v>
      </c>
      <c r="E403" s="732">
        <v>4.11998</v>
      </c>
      <c r="G403" s="729">
        <v>42212</v>
      </c>
      <c r="H403" s="732">
        <v>3.8649499999999999</v>
      </c>
      <c r="J403" s="729">
        <v>42212</v>
      </c>
      <c r="K403" s="732">
        <v>1.1087800000000001</v>
      </c>
      <c r="N403" s="729">
        <v>42185</v>
      </c>
      <c r="O403" s="732">
        <v>74.986999999999995</v>
      </c>
      <c r="Q403" s="729">
        <v>41803</v>
      </c>
      <c r="R403" s="732">
        <v>167.07400000000001</v>
      </c>
      <c r="T403" s="729">
        <v>41803</v>
      </c>
      <c r="U403" s="732">
        <v>43.174999999999997</v>
      </c>
      <c r="W403" s="729"/>
      <c r="Z403" s="729">
        <v>42185</v>
      </c>
      <c r="AA403" s="732">
        <v>110.27200000000001</v>
      </c>
      <c r="AC403" s="729">
        <v>42185</v>
      </c>
      <c r="AD403" s="732">
        <v>135.012</v>
      </c>
    </row>
    <row r="404" spans="1:30" ht="14.25" customHeight="1">
      <c r="A404" s="729">
        <v>42209</v>
      </c>
      <c r="B404" s="732">
        <v>3.7724500000000001</v>
      </c>
      <c r="D404" s="729">
        <v>42209</v>
      </c>
      <c r="E404" s="732">
        <v>4.1440599999999996</v>
      </c>
      <c r="G404" s="729">
        <v>42209</v>
      </c>
      <c r="H404" s="732">
        <v>3.92075</v>
      </c>
      <c r="J404" s="729">
        <v>42209</v>
      </c>
      <c r="K404" s="732">
        <v>1.0984</v>
      </c>
      <c r="N404" s="729">
        <v>42184</v>
      </c>
      <c r="O404" s="732">
        <v>75.153000000000006</v>
      </c>
      <c r="Q404" s="729">
        <v>41802</v>
      </c>
      <c r="R404" s="732">
        <v>167.07400000000001</v>
      </c>
      <c r="T404" s="729">
        <v>41802</v>
      </c>
      <c r="U404" s="732">
        <v>43.174999999999997</v>
      </c>
      <c r="W404" s="729"/>
      <c r="Z404" s="729">
        <v>42184</v>
      </c>
      <c r="AA404" s="732">
        <v>108.419</v>
      </c>
      <c r="AC404" s="729">
        <v>42184</v>
      </c>
      <c r="AD404" s="732">
        <v>131.51599999999999</v>
      </c>
    </row>
    <row r="405" spans="1:30" ht="14.25" customHeight="1">
      <c r="A405" s="729">
        <v>42208</v>
      </c>
      <c r="B405" s="732">
        <v>3.7506500000000003</v>
      </c>
      <c r="D405" s="729">
        <v>42208</v>
      </c>
      <c r="E405" s="732">
        <v>4.1188500000000001</v>
      </c>
      <c r="G405" s="729">
        <v>42208</v>
      </c>
      <c r="H405" s="732">
        <v>3.9088000000000003</v>
      </c>
      <c r="J405" s="729">
        <v>42208</v>
      </c>
      <c r="K405" s="732">
        <v>1.0984499999999999</v>
      </c>
      <c r="N405" s="729">
        <v>42181</v>
      </c>
      <c r="O405" s="732">
        <v>69.840999999999994</v>
      </c>
      <c r="Q405" s="729">
        <v>41801</v>
      </c>
      <c r="R405" s="732">
        <v>167.07400000000001</v>
      </c>
      <c r="T405" s="729">
        <v>41801</v>
      </c>
      <c r="U405" s="732">
        <v>43.174999999999997</v>
      </c>
      <c r="W405" s="729"/>
      <c r="Z405" s="729">
        <v>42181</v>
      </c>
      <c r="AA405" s="732">
        <v>87.236999999999995</v>
      </c>
      <c r="AC405" s="729">
        <v>42181</v>
      </c>
      <c r="AD405" s="732">
        <v>108.56100000000001</v>
      </c>
    </row>
    <row r="406" spans="1:30" ht="14.25" customHeight="1">
      <c r="A406" s="729">
        <v>42207</v>
      </c>
      <c r="B406" s="732">
        <v>3.76735</v>
      </c>
      <c r="D406" s="729">
        <v>42207</v>
      </c>
      <c r="E406" s="732">
        <v>4.1169900000000004</v>
      </c>
      <c r="G406" s="729">
        <v>42207</v>
      </c>
      <c r="H406" s="732">
        <v>3.9242499999999998</v>
      </c>
      <c r="J406" s="729">
        <v>42207</v>
      </c>
      <c r="K406" s="732">
        <v>1.0928899999999999</v>
      </c>
      <c r="N406" s="729">
        <v>42180</v>
      </c>
      <c r="O406" s="732">
        <v>70.088999999999999</v>
      </c>
      <c r="Q406" s="729">
        <v>41800</v>
      </c>
      <c r="R406" s="732">
        <v>170.25</v>
      </c>
      <c r="T406" s="729">
        <v>41800</v>
      </c>
      <c r="U406" s="732">
        <v>42.844999999999999</v>
      </c>
      <c r="W406" s="729"/>
      <c r="Z406" s="729">
        <v>42180</v>
      </c>
      <c r="AA406" s="732">
        <v>87.948999999999998</v>
      </c>
      <c r="AC406" s="729">
        <v>42180</v>
      </c>
      <c r="AD406" s="732">
        <v>108.95399999999999</v>
      </c>
    </row>
    <row r="407" spans="1:30" ht="14.25" customHeight="1">
      <c r="A407" s="729">
        <v>42206</v>
      </c>
      <c r="B407" s="732">
        <v>3.7816999999999998</v>
      </c>
      <c r="D407" s="729">
        <v>42206</v>
      </c>
      <c r="E407" s="732">
        <v>4.1354499999999996</v>
      </c>
      <c r="G407" s="729">
        <v>42206</v>
      </c>
      <c r="H407" s="732">
        <v>3.9445999999999999</v>
      </c>
      <c r="J407" s="729">
        <v>42206</v>
      </c>
      <c r="K407" s="732">
        <v>1.09351</v>
      </c>
      <c r="N407" s="729">
        <v>42179</v>
      </c>
      <c r="O407" s="732">
        <v>70.27</v>
      </c>
      <c r="Q407" s="729">
        <v>41799</v>
      </c>
      <c r="R407" s="732">
        <v>168.5</v>
      </c>
      <c r="T407" s="729">
        <v>41799</v>
      </c>
      <c r="U407" s="732">
        <v>46.338000000000001</v>
      </c>
      <c r="W407" s="729"/>
      <c r="Z407" s="729">
        <v>42179</v>
      </c>
      <c r="AA407" s="732">
        <v>93.593999999999994</v>
      </c>
      <c r="AC407" s="729">
        <v>42179</v>
      </c>
      <c r="AD407" s="732">
        <v>115.688</v>
      </c>
    </row>
    <row r="408" spans="1:30" ht="14.25" customHeight="1">
      <c r="A408" s="729">
        <v>42205</v>
      </c>
      <c r="B408" s="732">
        <v>3.80931</v>
      </c>
      <c r="D408" s="729">
        <v>42205</v>
      </c>
      <c r="E408" s="732">
        <v>4.1235499999999998</v>
      </c>
      <c r="G408" s="729">
        <v>42205</v>
      </c>
      <c r="H408" s="732">
        <v>3.94835</v>
      </c>
      <c r="J408" s="729">
        <v>42205</v>
      </c>
      <c r="K408" s="732">
        <v>1.0825199999999999</v>
      </c>
      <c r="N408" s="729">
        <v>42178</v>
      </c>
      <c r="O408" s="732">
        <v>70.457999999999998</v>
      </c>
      <c r="Q408" s="729">
        <v>41796</v>
      </c>
      <c r="R408" s="732">
        <v>175.06</v>
      </c>
      <c r="T408" s="729">
        <v>41796</v>
      </c>
      <c r="U408" s="732">
        <v>51.545000000000002</v>
      </c>
      <c r="W408" s="729"/>
      <c r="Z408" s="729">
        <v>42178</v>
      </c>
      <c r="AA408" s="732">
        <v>91.613</v>
      </c>
      <c r="AC408" s="729">
        <v>42178</v>
      </c>
      <c r="AD408" s="732">
        <v>113.32899999999999</v>
      </c>
    </row>
    <row r="409" spans="1:30" ht="14.25" customHeight="1">
      <c r="A409" s="729">
        <v>42202</v>
      </c>
      <c r="B409" s="732">
        <v>3.7920600000000002</v>
      </c>
      <c r="D409" s="729">
        <v>42202</v>
      </c>
      <c r="E409" s="732">
        <v>4.1067</v>
      </c>
      <c r="G409" s="729">
        <v>42202</v>
      </c>
      <c r="H409" s="732">
        <v>3.94272</v>
      </c>
      <c r="J409" s="729">
        <v>42202</v>
      </c>
      <c r="K409" s="732">
        <v>1.0829500000000001</v>
      </c>
      <c r="N409" s="729">
        <v>42177</v>
      </c>
      <c r="O409" s="732">
        <v>73.004000000000005</v>
      </c>
      <c r="Q409" s="729">
        <v>41795</v>
      </c>
      <c r="R409" s="732">
        <v>188.69</v>
      </c>
      <c r="T409" s="729">
        <v>41795</v>
      </c>
      <c r="U409" s="732">
        <v>53.854999999999997</v>
      </c>
      <c r="W409" s="729"/>
      <c r="Z409" s="729">
        <v>42177</v>
      </c>
      <c r="AA409" s="732">
        <v>96.75</v>
      </c>
      <c r="AC409" s="729">
        <v>42177</v>
      </c>
      <c r="AD409" s="732">
        <v>119.11499999999999</v>
      </c>
    </row>
    <row r="410" spans="1:30" ht="14.25" customHeight="1">
      <c r="A410" s="729">
        <v>42201</v>
      </c>
      <c r="B410" s="732">
        <v>3.7820499999999999</v>
      </c>
      <c r="D410" s="729">
        <v>42201</v>
      </c>
      <c r="E410" s="732">
        <v>4.1126500000000004</v>
      </c>
      <c r="G410" s="729">
        <v>42201</v>
      </c>
      <c r="H410" s="732">
        <v>3.9476800000000001</v>
      </c>
      <c r="J410" s="729">
        <v>42201</v>
      </c>
      <c r="K410" s="732">
        <v>1.08751</v>
      </c>
      <c r="N410" s="729">
        <v>42174</v>
      </c>
      <c r="O410" s="732">
        <v>73.98</v>
      </c>
      <c r="Q410" s="729">
        <v>41794</v>
      </c>
      <c r="R410" s="732">
        <v>191.75</v>
      </c>
      <c r="T410" s="729">
        <v>41794</v>
      </c>
      <c r="U410" s="732">
        <v>53.195</v>
      </c>
      <c r="W410" s="729"/>
      <c r="Z410" s="729">
        <v>42174</v>
      </c>
      <c r="AA410" s="732">
        <v>104.569</v>
      </c>
      <c r="AC410" s="729">
        <v>42174</v>
      </c>
      <c r="AD410" s="732">
        <v>129.012</v>
      </c>
    </row>
    <row r="411" spans="1:30" ht="14.25" customHeight="1">
      <c r="A411" s="729">
        <v>42200</v>
      </c>
      <c r="B411" s="732">
        <v>3.7723</v>
      </c>
      <c r="D411" s="729">
        <v>42200</v>
      </c>
      <c r="E411" s="732">
        <v>4.1300400000000002</v>
      </c>
      <c r="G411" s="729">
        <v>42200</v>
      </c>
      <c r="H411" s="732">
        <v>3.9626799999999998</v>
      </c>
      <c r="J411" s="729">
        <v>42200</v>
      </c>
      <c r="K411" s="732">
        <v>1.0949500000000001</v>
      </c>
      <c r="N411" s="729">
        <v>42173</v>
      </c>
      <c r="O411" s="732">
        <v>73.632000000000005</v>
      </c>
      <c r="Q411" s="729">
        <v>41793</v>
      </c>
      <c r="R411" s="732">
        <v>187.32</v>
      </c>
      <c r="T411" s="729">
        <v>41793</v>
      </c>
      <c r="U411" s="732">
        <v>51.301000000000002</v>
      </c>
      <c r="W411" s="729"/>
      <c r="Z411" s="729">
        <v>42173</v>
      </c>
      <c r="AA411" s="732">
        <v>105.876</v>
      </c>
      <c r="AC411" s="729">
        <v>42173</v>
      </c>
      <c r="AD411" s="732">
        <v>136.22999999999999</v>
      </c>
    </row>
    <row r="412" spans="1:30" ht="14.25" customHeight="1">
      <c r="A412" s="729">
        <v>42199</v>
      </c>
      <c r="B412" s="732">
        <v>3.7507999999999999</v>
      </c>
      <c r="D412" s="729">
        <v>42199</v>
      </c>
      <c r="E412" s="732">
        <v>4.1300699999999999</v>
      </c>
      <c r="G412" s="729">
        <v>42199</v>
      </c>
      <c r="H412" s="732">
        <v>3.9699999999999998</v>
      </c>
      <c r="J412" s="729">
        <v>42199</v>
      </c>
      <c r="K412" s="732">
        <v>1.1009</v>
      </c>
      <c r="N412" s="729">
        <v>42172</v>
      </c>
      <c r="O412" s="732">
        <v>74.63</v>
      </c>
      <c r="Q412" s="729">
        <v>41792</v>
      </c>
      <c r="R412" s="732">
        <v>188.64</v>
      </c>
      <c r="T412" s="729">
        <v>41792</v>
      </c>
      <c r="U412" s="732">
        <v>51.137999999999998</v>
      </c>
      <c r="W412" s="729"/>
      <c r="Z412" s="729">
        <v>42172</v>
      </c>
      <c r="AA412" s="732">
        <v>105.196</v>
      </c>
      <c r="AC412" s="729">
        <v>42172</v>
      </c>
      <c r="AD412" s="732">
        <v>131.011</v>
      </c>
    </row>
    <row r="413" spans="1:30" ht="14.25" customHeight="1">
      <c r="A413" s="729">
        <v>42198</v>
      </c>
      <c r="B413" s="732">
        <v>3.76003</v>
      </c>
      <c r="D413" s="729">
        <v>42198</v>
      </c>
      <c r="E413" s="732">
        <v>4.1375700000000002</v>
      </c>
      <c r="G413" s="729">
        <v>42198</v>
      </c>
      <c r="H413" s="732">
        <v>3.9576000000000002</v>
      </c>
      <c r="J413" s="729">
        <v>42198</v>
      </c>
      <c r="K413" s="732">
        <v>1.10023</v>
      </c>
      <c r="N413" s="729">
        <v>42171</v>
      </c>
      <c r="O413" s="732">
        <v>73.03</v>
      </c>
      <c r="Q413" s="729">
        <v>41789</v>
      </c>
      <c r="R413" s="732">
        <v>189.30500000000001</v>
      </c>
      <c r="T413" s="729">
        <v>41789</v>
      </c>
      <c r="U413" s="732">
        <v>52.646999999999998</v>
      </c>
      <c r="W413" s="729"/>
      <c r="Z413" s="729">
        <v>42171</v>
      </c>
      <c r="AA413" s="732">
        <v>102.087</v>
      </c>
      <c r="AC413" s="729">
        <v>42171</v>
      </c>
      <c r="AD413" s="732">
        <v>127.072</v>
      </c>
    </row>
    <row r="414" spans="1:30" ht="14.25" customHeight="1">
      <c r="A414" s="729">
        <v>42195</v>
      </c>
      <c r="B414" s="732">
        <v>3.7437499999999999</v>
      </c>
      <c r="D414" s="729">
        <v>42195</v>
      </c>
      <c r="E414" s="732">
        <v>4.1776299999999997</v>
      </c>
      <c r="G414" s="729">
        <v>42195</v>
      </c>
      <c r="H414" s="732">
        <v>3.9863</v>
      </c>
      <c r="J414" s="729">
        <v>42195</v>
      </c>
      <c r="K414" s="732">
        <v>1.11616</v>
      </c>
      <c r="N414" s="729">
        <v>42170</v>
      </c>
      <c r="O414" s="732">
        <v>72.183000000000007</v>
      </c>
      <c r="Q414" s="729">
        <v>41788</v>
      </c>
      <c r="R414" s="732">
        <v>187.5</v>
      </c>
      <c r="T414" s="729">
        <v>41788</v>
      </c>
      <c r="U414" s="732">
        <v>52.185000000000002</v>
      </c>
      <c r="W414" s="729"/>
      <c r="Z414" s="729">
        <v>42170</v>
      </c>
      <c r="AA414" s="732">
        <v>102.32899999999999</v>
      </c>
      <c r="AC414" s="729">
        <v>42170</v>
      </c>
      <c r="AD414" s="732">
        <v>126.982</v>
      </c>
    </row>
    <row r="415" spans="1:30" ht="14.25" customHeight="1">
      <c r="A415" s="729">
        <v>42194</v>
      </c>
      <c r="B415" s="732">
        <v>3.82037</v>
      </c>
      <c r="D415" s="729">
        <v>42194</v>
      </c>
      <c r="E415" s="732">
        <v>4.2164099999999998</v>
      </c>
      <c r="G415" s="729">
        <v>42194</v>
      </c>
      <c r="H415" s="732">
        <v>4.0304700000000002</v>
      </c>
      <c r="J415" s="729">
        <v>42194</v>
      </c>
      <c r="K415" s="732">
        <v>1.10364</v>
      </c>
      <c r="N415" s="729">
        <v>42167</v>
      </c>
      <c r="O415" s="732">
        <v>68.537000000000006</v>
      </c>
      <c r="Q415" s="729">
        <v>41787</v>
      </c>
      <c r="R415" s="732">
        <v>189.25</v>
      </c>
      <c r="T415" s="729">
        <v>41787</v>
      </c>
      <c r="U415" s="732">
        <v>52.515000000000001</v>
      </c>
      <c r="W415" s="729"/>
      <c r="Z415" s="729">
        <v>42167</v>
      </c>
      <c r="AA415" s="732">
        <v>90.853999999999999</v>
      </c>
      <c r="AC415" s="729">
        <v>42167</v>
      </c>
      <c r="AD415" s="732">
        <v>115.202</v>
      </c>
    </row>
    <row r="416" spans="1:30" ht="14.25" customHeight="1">
      <c r="A416" s="729">
        <v>42193</v>
      </c>
      <c r="B416" s="732">
        <v>3.82687</v>
      </c>
      <c r="D416" s="729">
        <v>42193</v>
      </c>
      <c r="E416" s="732">
        <v>4.2387499999999996</v>
      </c>
      <c r="G416" s="729">
        <v>42193</v>
      </c>
      <c r="H416" s="732">
        <v>4.0486000000000004</v>
      </c>
      <c r="J416" s="729">
        <v>42193</v>
      </c>
      <c r="K416" s="732">
        <v>1.10765</v>
      </c>
      <c r="N416" s="729">
        <v>42166</v>
      </c>
      <c r="O416" s="732">
        <v>68.653000000000006</v>
      </c>
      <c r="Q416" s="729">
        <v>41786</v>
      </c>
      <c r="R416" s="732">
        <v>194.315</v>
      </c>
      <c r="T416" s="729">
        <v>41786</v>
      </c>
      <c r="U416" s="732">
        <v>58.296999999999997</v>
      </c>
      <c r="W416" s="729"/>
      <c r="Z416" s="729">
        <v>42166</v>
      </c>
      <c r="AA416" s="732">
        <v>82.634</v>
      </c>
      <c r="AC416" s="729">
        <v>42166</v>
      </c>
      <c r="AD416" s="732">
        <v>104.476</v>
      </c>
    </row>
    <row r="417" spans="1:30" ht="14.25" customHeight="1">
      <c r="A417" s="729">
        <v>42192</v>
      </c>
      <c r="B417" s="732">
        <v>3.8216999999999999</v>
      </c>
      <c r="D417" s="729">
        <v>42192</v>
      </c>
      <c r="E417" s="732">
        <v>4.2082499999999996</v>
      </c>
      <c r="G417" s="729">
        <v>42192</v>
      </c>
      <c r="H417" s="732">
        <v>4.0365500000000001</v>
      </c>
      <c r="J417" s="729">
        <v>42192</v>
      </c>
      <c r="K417" s="732">
        <v>1.10114</v>
      </c>
      <c r="N417" s="729">
        <v>42165</v>
      </c>
      <c r="O417" s="732">
        <v>69.397999999999996</v>
      </c>
      <c r="Q417" s="729">
        <v>41782</v>
      </c>
      <c r="R417" s="732">
        <v>195.315</v>
      </c>
      <c r="T417" s="729">
        <v>41782</v>
      </c>
      <c r="U417" s="732">
        <v>58.296999999999997</v>
      </c>
      <c r="W417" s="729"/>
      <c r="Z417" s="729">
        <v>42165</v>
      </c>
      <c r="AA417" s="732">
        <v>83.013000000000005</v>
      </c>
      <c r="AC417" s="729">
        <v>42165</v>
      </c>
      <c r="AD417" s="732">
        <v>105.065</v>
      </c>
    </row>
    <row r="418" spans="1:30" ht="14.25" customHeight="1">
      <c r="A418" s="729">
        <v>42191</v>
      </c>
      <c r="B418" s="732">
        <v>3.8016000000000001</v>
      </c>
      <c r="D418" s="729">
        <v>42191</v>
      </c>
      <c r="E418" s="732">
        <v>4.2025800000000002</v>
      </c>
      <c r="G418" s="729">
        <v>42191</v>
      </c>
      <c r="H418" s="732">
        <v>4.0324999999999998</v>
      </c>
      <c r="J418" s="729">
        <v>42191</v>
      </c>
      <c r="K418" s="732">
        <v>1.10561</v>
      </c>
      <c r="N418" s="729">
        <v>42164</v>
      </c>
      <c r="O418" s="732">
        <v>65.712999999999994</v>
      </c>
      <c r="Q418" s="729">
        <v>41781</v>
      </c>
      <c r="R418" s="732">
        <v>197.66</v>
      </c>
      <c r="T418" s="729">
        <v>41781</v>
      </c>
      <c r="U418" s="732">
        <v>58.296999999999997</v>
      </c>
      <c r="W418" s="729"/>
      <c r="Z418" s="729">
        <v>42164</v>
      </c>
      <c r="AA418" s="732">
        <v>84.894000000000005</v>
      </c>
      <c r="AC418" s="729">
        <v>42164</v>
      </c>
      <c r="AD418" s="732">
        <v>106.825</v>
      </c>
    </row>
    <row r="419" spans="1:30" ht="14.25" customHeight="1">
      <c r="A419" s="729">
        <v>42188</v>
      </c>
      <c r="B419" s="732">
        <v>3.7698800000000001</v>
      </c>
      <c r="D419" s="729">
        <v>42188</v>
      </c>
      <c r="E419" s="732">
        <v>4.1917</v>
      </c>
      <c r="G419" s="729">
        <v>42188</v>
      </c>
      <c r="H419" s="732">
        <v>4.0158699999999996</v>
      </c>
      <c r="J419" s="729">
        <v>42188</v>
      </c>
      <c r="K419" s="732">
        <v>1.11141</v>
      </c>
      <c r="N419" s="729">
        <v>42163</v>
      </c>
      <c r="O419" s="732">
        <v>65.712999999999994</v>
      </c>
      <c r="Q419" s="729">
        <v>41780</v>
      </c>
      <c r="R419" s="732">
        <v>199.67</v>
      </c>
      <c r="T419" s="729">
        <v>41780</v>
      </c>
      <c r="U419" s="732">
        <v>58.296999999999997</v>
      </c>
      <c r="W419" s="729"/>
      <c r="Z419" s="729">
        <v>42163</v>
      </c>
      <c r="AA419" s="732">
        <v>84.403000000000006</v>
      </c>
      <c r="AC419" s="729">
        <v>42163</v>
      </c>
      <c r="AD419" s="732">
        <v>110.504</v>
      </c>
    </row>
    <row r="420" spans="1:30" ht="14.25" customHeight="1">
      <c r="A420" s="729">
        <v>42187</v>
      </c>
      <c r="B420" s="732">
        <v>3.7818499999999999</v>
      </c>
      <c r="D420" s="729">
        <v>42187</v>
      </c>
      <c r="E420" s="732">
        <v>4.1917499999999999</v>
      </c>
      <c r="G420" s="729">
        <v>42187</v>
      </c>
      <c r="H420" s="732">
        <v>4.0076499999999999</v>
      </c>
      <c r="J420" s="729">
        <v>42187</v>
      </c>
      <c r="K420" s="732">
        <v>1.1084400000000001</v>
      </c>
      <c r="N420" s="729">
        <v>42160</v>
      </c>
      <c r="O420" s="732">
        <v>65.995999999999995</v>
      </c>
      <c r="Q420" s="729">
        <v>41779</v>
      </c>
      <c r="R420" s="732">
        <v>200.67</v>
      </c>
      <c r="T420" s="729">
        <v>41779</v>
      </c>
      <c r="U420" s="732">
        <v>58.296999999999997</v>
      </c>
      <c r="W420" s="729"/>
      <c r="Z420" s="729">
        <v>42160</v>
      </c>
      <c r="AA420" s="732">
        <v>82.438000000000002</v>
      </c>
      <c r="AC420" s="729">
        <v>42160</v>
      </c>
      <c r="AD420" s="732">
        <v>106.236</v>
      </c>
    </row>
    <row r="421" spans="1:30" ht="14.25" customHeight="1">
      <c r="A421" s="729">
        <v>42186</v>
      </c>
      <c r="B421" s="732">
        <v>3.78945</v>
      </c>
      <c r="D421" s="729">
        <v>42186</v>
      </c>
      <c r="E421" s="732">
        <v>4.18858</v>
      </c>
      <c r="G421" s="729">
        <v>42186</v>
      </c>
      <c r="H421" s="732">
        <v>3.99587</v>
      </c>
      <c r="J421" s="729">
        <v>42186</v>
      </c>
      <c r="K421" s="732">
        <v>1.1053299999999999</v>
      </c>
      <c r="N421" s="729">
        <v>42159</v>
      </c>
      <c r="O421" s="732">
        <v>64.625</v>
      </c>
      <c r="Q421" s="729">
        <v>41778</v>
      </c>
      <c r="R421" s="732">
        <v>199.02</v>
      </c>
      <c r="T421" s="729">
        <v>41778</v>
      </c>
      <c r="U421" s="732">
        <v>58.296999999999997</v>
      </c>
      <c r="W421" s="729"/>
      <c r="Z421" s="729">
        <v>42159</v>
      </c>
      <c r="AA421" s="732">
        <v>81.361000000000004</v>
      </c>
      <c r="AC421" s="729">
        <v>42159</v>
      </c>
      <c r="AD421" s="732">
        <v>108.55</v>
      </c>
    </row>
    <row r="422" spans="1:30" ht="14.25" customHeight="1">
      <c r="A422" s="729">
        <v>42185</v>
      </c>
      <c r="B422" s="732">
        <v>3.7602500000000001</v>
      </c>
      <c r="D422" s="729">
        <v>42185</v>
      </c>
      <c r="E422" s="732">
        <v>4.1917099999999996</v>
      </c>
      <c r="G422" s="729">
        <v>42185</v>
      </c>
      <c r="H422" s="732">
        <v>4.0180999999999996</v>
      </c>
      <c r="J422" s="729">
        <v>42185</v>
      </c>
      <c r="K422" s="732">
        <v>1.1147</v>
      </c>
      <c r="N422" s="729">
        <v>42158</v>
      </c>
      <c r="O422" s="732">
        <v>64.471000000000004</v>
      </c>
      <c r="Q422" s="729">
        <v>41775</v>
      </c>
      <c r="R422" s="732">
        <v>204.33500000000001</v>
      </c>
      <c r="T422" s="729">
        <v>41775</v>
      </c>
      <c r="U422" s="732">
        <v>58.296999999999997</v>
      </c>
      <c r="W422" s="729"/>
      <c r="Z422" s="729">
        <v>42158</v>
      </c>
      <c r="AA422" s="732">
        <v>84.385000000000005</v>
      </c>
      <c r="AC422" s="729">
        <v>42158</v>
      </c>
      <c r="AD422" s="732">
        <v>112.04900000000001</v>
      </c>
    </row>
    <row r="423" spans="1:30" ht="14.25" customHeight="1">
      <c r="A423" s="729">
        <v>42184</v>
      </c>
      <c r="B423" s="732">
        <v>3.7349999999999999</v>
      </c>
      <c r="D423" s="729">
        <v>42184</v>
      </c>
      <c r="E423" s="732">
        <v>4.1961700000000004</v>
      </c>
      <c r="G423" s="729">
        <v>42184</v>
      </c>
      <c r="H423" s="732">
        <v>4.0362999999999998</v>
      </c>
      <c r="J423" s="729">
        <v>42184</v>
      </c>
      <c r="K423" s="732">
        <v>1.1235900000000001</v>
      </c>
      <c r="N423" s="729">
        <v>42157</v>
      </c>
      <c r="O423" s="732">
        <v>64.647999999999996</v>
      </c>
      <c r="Q423" s="729">
        <v>41774</v>
      </c>
      <c r="R423" s="732">
        <v>192.32499999999999</v>
      </c>
      <c r="T423" s="729">
        <v>41774</v>
      </c>
      <c r="U423" s="732">
        <v>58.296999999999997</v>
      </c>
      <c r="W423" s="729"/>
      <c r="Z423" s="729">
        <v>42157</v>
      </c>
      <c r="AA423" s="732">
        <v>87.977000000000004</v>
      </c>
      <c r="AC423" s="729">
        <v>42157</v>
      </c>
      <c r="AD423" s="732">
        <v>116.495</v>
      </c>
    </row>
    <row r="424" spans="1:30" ht="14.25" customHeight="1">
      <c r="A424" s="729">
        <v>42181</v>
      </c>
      <c r="B424" s="732">
        <v>3.73752</v>
      </c>
      <c r="D424" s="729">
        <v>42181</v>
      </c>
      <c r="E424" s="732">
        <v>4.1742499999999998</v>
      </c>
      <c r="G424" s="729">
        <v>42181</v>
      </c>
      <c r="H424" s="732">
        <v>4.00535</v>
      </c>
      <c r="J424" s="729">
        <v>42181</v>
      </c>
      <c r="K424" s="732">
        <v>1.1167400000000001</v>
      </c>
      <c r="N424" s="729">
        <v>42156</v>
      </c>
      <c r="O424" s="732">
        <v>65.284999999999997</v>
      </c>
      <c r="Q424" s="729">
        <v>41773</v>
      </c>
      <c r="R424" s="732">
        <v>191.32</v>
      </c>
      <c r="T424" s="729">
        <v>41773</v>
      </c>
      <c r="U424" s="732">
        <v>58.296999999999997</v>
      </c>
      <c r="W424" s="729"/>
      <c r="Z424" s="729">
        <v>42156</v>
      </c>
      <c r="AA424" s="732">
        <v>90.173000000000002</v>
      </c>
      <c r="AC424" s="729">
        <v>42156</v>
      </c>
      <c r="AD424" s="732">
        <v>119.07299999999999</v>
      </c>
    </row>
    <row r="425" spans="1:30" ht="14.25" customHeight="1">
      <c r="A425" s="729">
        <v>42180</v>
      </c>
      <c r="B425" s="732">
        <v>3.7232500000000002</v>
      </c>
      <c r="D425" s="729">
        <v>42180</v>
      </c>
      <c r="E425" s="732">
        <v>4.1720499999999996</v>
      </c>
      <c r="G425" s="729">
        <v>42180</v>
      </c>
      <c r="H425" s="732">
        <v>3.97485</v>
      </c>
      <c r="J425" s="729">
        <v>42180</v>
      </c>
      <c r="K425" s="732">
        <v>1.1204799999999999</v>
      </c>
      <c r="N425" s="729">
        <v>42153</v>
      </c>
      <c r="O425" s="732">
        <v>65.287999999999997</v>
      </c>
      <c r="Q425" s="729">
        <v>41772</v>
      </c>
      <c r="R425" s="732">
        <v>191.32</v>
      </c>
      <c r="T425" s="729">
        <v>41772</v>
      </c>
      <c r="U425" s="732">
        <v>58.296999999999997</v>
      </c>
      <c r="W425" s="729"/>
      <c r="Z425" s="729">
        <v>42153</v>
      </c>
      <c r="AA425" s="732">
        <v>86.494</v>
      </c>
      <c r="AC425" s="729">
        <v>42153</v>
      </c>
      <c r="AD425" s="732">
        <v>111.191</v>
      </c>
    </row>
    <row r="426" spans="1:30" ht="14.25" customHeight="1">
      <c r="A426" s="729">
        <v>42179</v>
      </c>
      <c r="B426" s="732">
        <v>3.72235</v>
      </c>
      <c r="D426" s="729">
        <v>42179</v>
      </c>
      <c r="E426" s="732">
        <v>4.1709500000000004</v>
      </c>
      <c r="G426" s="729">
        <v>42179</v>
      </c>
      <c r="H426" s="732">
        <v>3.9855299999999998</v>
      </c>
      <c r="J426" s="729">
        <v>42179</v>
      </c>
      <c r="K426" s="732">
        <v>1.12052</v>
      </c>
      <c r="N426" s="729">
        <v>42152</v>
      </c>
      <c r="O426" s="732">
        <v>65.328999999999994</v>
      </c>
      <c r="Q426" s="729">
        <v>41771</v>
      </c>
      <c r="R426" s="732">
        <v>192.32</v>
      </c>
      <c r="T426" s="729">
        <v>41771</v>
      </c>
      <c r="U426" s="732">
        <v>58.296999999999997</v>
      </c>
      <c r="W426" s="729"/>
      <c r="Z426" s="729">
        <v>42152</v>
      </c>
      <c r="AA426" s="732">
        <v>83.91</v>
      </c>
      <c r="AC426" s="729">
        <v>42152</v>
      </c>
      <c r="AD426" s="732">
        <v>110.628</v>
      </c>
    </row>
    <row r="427" spans="1:30" ht="14.25" customHeight="1">
      <c r="A427" s="729">
        <v>42178</v>
      </c>
      <c r="B427" s="732">
        <v>3.7265299999999999</v>
      </c>
      <c r="D427" s="729">
        <v>42178</v>
      </c>
      <c r="E427" s="732">
        <v>4.16195</v>
      </c>
      <c r="G427" s="729">
        <v>42178</v>
      </c>
      <c r="H427" s="732">
        <v>3.9901</v>
      </c>
      <c r="J427" s="729">
        <v>42178</v>
      </c>
      <c r="K427" s="732">
        <v>1.1167199999999999</v>
      </c>
      <c r="N427" s="729">
        <v>42151</v>
      </c>
      <c r="O427" s="732">
        <v>63.006</v>
      </c>
      <c r="Q427" s="729">
        <v>41768</v>
      </c>
      <c r="R427" s="732">
        <v>200.67</v>
      </c>
      <c r="T427" s="729">
        <v>41768</v>
      </c>
      <c r="U427" s="732">
        <v>58.296999999999997</v>
      </c>
      <c r="W427" s="729"/>
      <c r="Z427" s="729">
        <v>42151</v>
      </c>
      <c r="AA427" s="732">
        <v>84.9</v>
      </c>
      <c r="AC427" s="729">
        <v>42151</v>
      </c>
      <c r="AD427" s="732">
        <v>111.98399999999999</v>
      </c>
    </row>
    <row r="428" spans="1:30" ht="14.25" customHeight="1">
      <c r="A428" s="729">
        <v>42177</v>
      </c>
      <c r="B428" s="732">
        <v>3.67415</v>
      </c>
      <c r="D428" s="729">
        <v>42177</v>
      </c>
      <c r="E428" s="732">
        <v>4.1662299999999997</v>
      </c>
      <c r="G428" s="729">
        <v>42177</v>
      </c>
      <c r="H428" s="732">
        <v>3.9868399999999999</v>
      </c>
      <c r="J428" s="729">
        <v>42177</v>
      </c>
      <c r="K428" s="732">
        <v>1.1340699999999999</v>
      </c>
      <c r="N428" s="729">
        <v>42150</v>
      </c>
      <c r="O428" s="732">
        <v>60.316000000000003</v>
      </c>
      <c r="Q428" s="729">
        <v>41767</v>
      </c>
      <c r="R428" s="732">
        <v>200.67</v>
      </c>
      <c r="T428" s="729">
        <v>41767</v>
      </c>
      <c r="U428" s="732">
        <v>58.296999999999997</v>
      </c>
      <c r="W428" s="729"/>
      <c r="Z428" s="729">
        <v>42150</v>
      </c>
      <c r="AA428" s="732">
        <v>88.826999999999998</v>
      </c>
      <c r="AC428" s="729">
        <v>42150</v>
      </c>
      <c r="AD428" s="732">
        <v>115.934</v>
      </c>
    </row>
    <row r="429" spans="1:30" ht="14.25" customHeight="1">
      <c r="A429" s="729">
        <v>42174</v>
      </c>
      <c r="B429" s="732">
        <v>3.68215</v>
      </c>
      <c r="D429" s="729">
        <v>42174</v>
      </c>
      <c r="E429" s="732">
        <v>4.1796199999999999</v>
      </c>
      <c r="G429" s="729">
        <v>42174</v>
      </c>
      <c r="H429" s="732">
        <v>4.0103099999999996</v>
      </c>
      <c r="J429" s="729">
        <v>42174</v>
      </c>
      <c r="K429" s="732">
        <v>1.1352199999999999</v>
      </c>
      <c r="N429" s="729">
        <v>42146</v>
      </c>
      <c r="O429" s="732">
        <v>59.491999999999997</v>
      </c>
      <c r="Q429" s="729">
        <v>41766</v>
      </c>
      <c r="R429" s="732">
        <v>200.67</v>
      </c>
      <c r="T429" s="729">
        <v>41766</v>
      </c>
      <c r="U429" s="732">
        <v>58.296999999999997</v>
      </c>
      <c r="W429" s="729"/>
      <c r="Z429" s="729">
        <v>42146</v>
      </c>
      <c r="AA429" s="732">
        <v>80.978999999999999</v>
      </c>
      <c r="AC429" s="729">
        <v>42146</v>
      </c>
      <c r="AD429" s="732">
        <v>108.378</v>
      </c>
    </row>
    <row r="430" spans="1:30" ht="14.25" customHeight="1">
      <c r="A430" s="729">
        <v>42173</v>
      </c>
      <c r="B430" s="732">
        <v>3.67428</v>
      </c>
      <c r="D430" s="729">
        <v>42173</v>
      </c>
      <c r="E430" s="732">
        <v>4.1740300000000001</v>
      </c>
      <c r="G430" s="729">
        <v>42173</v>
      </c>
      <c r="H430" s="732">
        <v>3.9839099999999998</v>
      </c>
      <c r="J430" s="729">
        <v>42173</v>
      </c>
      <c r="K430" s="732">
        <v>1.1359300000000001</v>
      </c>
      <c r="N430" s="729">
        <v>42145</v>
      </c>
      <c r="O430" s="732">
        <v>59.493000000000002</v>
      </c>
      <c r="Q430" s="729">
        <v>41765</v>
      </c>
      <c r="R430" s="732">
        <v>200.67</v>
      </c>
      <c r="T430" s="729">
        <v>41765</v>
      </c>
      <c r="U430" s="732">
        <v>58.296999999999997</v>
      </c>
      <c r="W430" s="729"/>
      <c r="Z430" s="729">
        <v>42145</v>
      </c>
      <c r="AA430" s="732">
        <v>81.042000000000002</v>
      </c>
      <c r="AC430" s="729">
        <v>42145</v>
      </c>
      <c r="AD430" s="732">
        <v>107.59699999999999</v>
      </c>
    </row>
    <row r="431" spans="1:30" ht="14.25" customHeight="1">
      <c r="A431" s="729">
        <v>42172</v>
      </c>
      <c r="B431" s="732">
        <v>3.6637499999999998</v>
      </c>
      <c r="D431" s="729">
        <v>42172</v>
      </c>
      <c r="E431" s="732">
        <v>4.1534500000000003</v>
      </c>
      <c r="G431" s="729">
        <v>42172</v>
      </c>
      <c r="H431" s="732">
        <v>3.9734799999999999</v>
      </c>
      <c r="J431" s="729">
        <v>42172</v>
      </c>
      <c r="K431" s="732">
        <v>1.13375</v>
      </c>
      <c r="N431" s="729">
        <v>42144</v>
      </c>
      <c r="O431" s="732">
        <v>59.045999999999999</v>
      </c>
      <c r="Q431" s="729">
        <v>41764</v>
      </c>
      <c r="R431" s="732">
        <v>201.55600000000001</v>
      </c>
      <c r="T431" s="729">
        <v>41764</v>
      </c>
      <c r="U431" s="732">
        <v>58.296999999999997</v>
      </c>
      <c r="W431" s="729"/>
      <c r="Z431" s="729">
        <v>42144</v>
      </c>
      <c r="AA431" s="732">
        <v>82.123999999999995</v>
      </c>
      <c r="AC431" s="729">
        <v>42144</v>
      </c>
      <c r="AD431" s="732">
        <v>111.71</v>
      </c>
    </row>
    <row r="432" spans="1:30" ht="14.25" customHeight="1">
      <c r="A432" s="729">
        <v>42171</v>
      </c>
      <c r="B432" s="732">
        <v>3.68418</v>
      </c>
      <c r="D432" s="729">
        <v>42171</v>
      </c>
      <c r="E432" s="732">
        <v>4.1425000000000001</v>
      </c>
      <c r="G432" s="729">
        <v>42171</v>
      </c>
      <c r="H432" s="732">
        <v>3.9525100000000002</v>
      </c>
      <c r="J432" s="729">
        <v>42171</v>
      </c>
      <c r="K432" s="732">
        <v>1.12477</v>
      </c>
      <c r="N432" s="729">
        <v>42143</v>
      </c>
      <c r="O432" s="732">
        <v>59.219000000000001</v>
      </c>
      <c r="Q432" s="729">
        <v>41761</v>
      </c>
      <c r="R432" s="732">
        <v>200.02</v>
      </c>
      <c r="T432" s="729">
        <v>41761</v>
      </c>
      <c r="U432" s="732">
        <v>58.296999999999997</v>
      </c>
      <c r="W432" s="729"/>
      <c r="Z432" s="729">
        <v>42143</v>
      </c>
      <c r="AA432" s="732">
        <v>82.141000000000005</v>
      </c>
      <c r="AC432" s="729">
        <v>42143</v>
      </c>
      <c r="AD432" s="732">
        <v>108.678</v>
      </c>
    </row>
    <row r="433" spans="1:30" ht="14.25" customHeight="1">
      <c r="A433" s="729">
        <v>42170</v>
      </c>
      <c r="B433" s="732">
        <v>3.6812800000000001</v>
      </c>
      <c r="D433" s="729">
        <v>42170</v>
      </c>
      <c r="E433" s="732">
        <v>4.1539000000000001</v>
      </c>
      <c r="G433" s="729">
        <v>42170</v>
      </c>
      <c r="H433" s="732">
        <v>3.9611200000000002</v>
      </c>
      <c r="J433" s="729">
        <v>42170</v>
      </c>
      <c r="K433" s="732">
        <v>1.12835</v>
      </c>
      <c r="N433" s="729">
        <v>42142</v>
      </c>
      <c r="O433" s="732">
        <v>59.213999999999999</v>
      </c>
      <c r="Q433" s="729">
        <v>41760</v>
      </c>
      <c r="R433" s="732">
        <v>202.35</v>
      </c>
      <c r="T433" s="729">
        <v>41760</v>
      </c>
      <c r="U433" s="732">
        <v>58.296999999999997</v>
      </c>
      <c r="W433" s="729"/>
      <c r="Z433" s="729">
        <v>42142</v>
      </c>
      <c r="AA433" s="732">
        <v>83.926000000000002</v>
      </c>
      <c r="AC433" s="729">
        <v>42142</v>
      </c>
      <c r="AD433" s="732">
        <v>113.417</v>
      </c>
    </row>
    <row r="434" spans="1:30" ht="14.25" customHeight="1">
      <c r="A434" s="729">
        <v>42167</v>
      </c>
      <c r="B434" s="732">
        <v>3.68038</v>
      </c>
      <c r="D434" s="729">
        <v>42167</v>
      </c>
      <c r="E434" s="732">
        <v>4.1469800000000001</v>
      </c>
      <c r="G434" s="729">
        <v>42167</v>
      </c>
      <c r="H434" s="732">
        <v>3.9631600000000002</v>
      </c>
      <c r="J434" s="729">
        <v>42167</v>
      </c>
      <c r="K434" s="732">
        <v>1.1266</v>
      </c>
      <c r="N434" s="729">
        <v>42139</v>
      </c>
      <c r="O434" s="732">
        <v>60.709000000000003</v>
      </c>
      <c r="Q434" s="729">
        <v>41759</v>
      </c>
      <c r="R434" s="732">
        <v>205.01499999999999</v>
      </c>
      <c r="T434" s="729">
        <v>41759</v>
      </c>
      <c r="U434" s="732">
        <v>58.296999999999997</v>
      </c>
      <c r="W434" s="729"/>
      <c r="Z434" s="729">
        <v>42139</v>
      </c>
      <c r="AA434" s="732">
        <v>80.852000000000004</v>
      </c>
      <c r="AC434" s="729">
        <v>42139</v>
      </c>
      <c r="AD434" s="732">
        <v>109.03</v>
      </c>
    </row>
    <row r="435" spans="1:30" ht="14.25" customHeight="1">
      <c r="A435" s="729">
        <v>42166</v>
      </c>
      <c r="B435" s="732">
        <v>3.6711100000000001</v>
      </c>
      <c r="D435" s="729">
        <v>42166</v>
      </c>
      <c r="E435" s="732">
        <v>4.13293</v>
      </c>
      <c r="G435" s="729">
        <v>42166</v>
      </c>
      <c r="H435" s="732">
        <v>3.9326499999999998</v>
      </c>
      <c r="J435" s="729">
        <v>42166</v>
      </c>
      <c r="K435" s="732">
        <v>1.12578</v>
      </c>
      <c r="N435" s="729">
        <v>42138</v>
      </c>
      <c r="O435" s="732">
        <v>61.518999999999998</v>
      </c>
      <c r="Q435" s="729">
        <v>41758</v>
      </c>
      <c r="R435" s="732">
        <v>222.68</v>
      </c>
      <c r="T435" s="729">
        <v>41758</v>
      </c>
      <c r="U435" s="732">
        <v>58.296999999999997</v>
      </c>
      <c r="W435" s="729"/>
      <c r="Z435" s="729">
        <v>42138</v>
      </c>
      <c r="AA435" s="732">
        <v>84.04</v>
      </c>
      <c r="AC435" s="729">
        <v>42138</v>
      </c>
      <c r="AD435" s="732">
        <v>110.28</v>
      </c>
    </row>
    <row r="436" spans="1:30" ht="14.25" customHeight="1">
      <c r="A436" s="729">
        <v>42165</v>
      </c>
      <c r="B436" s="732">
        <v>3.6571899999999999</v>
      </c>
      <c r="D436" s="729">
        <v>42165</v>
      </c>
      <c r="E436" s="732">
        <v>4.1412700000000005</v>
      </c>
      <c r="G436" s="729">
        <v>42165</v>
      </c>
      <c r="H436" s="732">
        <v>3.92578</v>
      </c>
      <c r="J436" s="729">
        <v>42165</v>
      </c>
      <c r="K436" s="732">
        <v>1.13243</v>
      </c>
      <c r="N436" s="729">
        <v>42137</v>
      </c>
      <c r="O436" s="732">
        <v>59.152000000000001</v>
      </c>
      <c r="Q436" s="729">
        <v>41757</v>
      </c>
      <c r="R436" s="732">
        <v>222.68</v>
      </c>
      <c r="T436" s="729">
        <v>41757</v>
      </c>
      <c r="U436" s="732">
        <v>58.296999999999997</v>
      </c>
      <c r="W436" s="729"/>
      <c r="Z436" s="729">
        <v>42137</v>
      </c>
      <c r="AA436" s="732">
        <v>84.658000000000001</v>
      </c>
      <c r="AC436" s="729">
        <v>42137</v>
      </c>
      <c r="AD436" s="732">
        <v>110.46299999999999</v>
      </c>
    </row>
    <row r="437" spans="1:30" ht="14.25" customHeight="1">
      <c r="A437" s="729">
        <v>42164</v>
      </c>
      <c r="B437" s="732">
        <v>3.7011500000000002</v>
      </c>
      <c r="D437" s="729">
        <v>42164</v>
      </c>
      <c r="E437" s="732">
        <v>4.17605</v>
      </c>
      <c r="G437" s="729">
        <v>42164</v>
      </c>
      <c r="H437" s="732">
        <v>3.9775299999999998</v>
      </c>
      <c r="J437" s="729">
        <v>42164</v>
      </c>
      <c r="K437" s="732">
        <v>1.12826</v>
      </c>
      <c r="N437" s="729">
        <v>42136</v>
      </c>
      <c r="O437" s="732">
        <v>59.12</v>
      </c>
      <c r="Q437" s="729">
        <v>41754</v>
      </c>
      <c r="R437" s="732">
        <v>221.7</v>
      </c>
      <c r="T437" s="729">
        <v>41754</v>
      </c>
      <c r="U437" s="732">
        <v>58.296999999999997</v>
      </c>
      <c r="W437" s="729"/>
      <c r="Z437" s="729">
        <v>42136</v>
      </c>
      <c r="AA437" s="732">
        <v>85.930999999999997</v>
      </c>
      <c r="AC437" s="729">
        <v>42136</v>
      </c>
      <c r="AD437" s="732">
        <v>116.54900000000001</v>
      </c>
    </row>
    <row r="438" spans="1:30" ht="14.25" customHeight="1">
      <c r="A438" s="729">
        <v>42163</v>
      </c>
      <c r="B438" s="732">
        <v>3.6983999999999999</v>
      </c>
      <c r="D438" s="729">
        <v>42163</v>
      </c>
      <c r="E438" s="732">
        <v>4.1757999999999997</v>
      </c>
      <c r="G438" s="729">
        <v>42163</v>
      </c>
      <c r="H438" s="732">
        <v>3.9865599999999999</v>
      </c>
      <c r="J438" s="729">
        <v>42163</v>
      </c>
      <c r="K438" s="732">
        <v>1.12913</v>
      </c>
      <c r="N438" s="729">
        <v>42135</v>
      </c>
      <c r="O438" s="732">
        <v>58.652999999999999</v>
      </c>
      <c r="Q438" s="729">
        <v>41753</v>
      </c>
      <c r="R438" s="732">
        <v>221.99</v>
      </c>
      <c r="T438" s="729">
        <v>41753</v>
      </c>
      <c r="U438" s="732">
        <v>58.296999999999997</v>
      </c>
      <c r="W438" s="729"/>
      <c r="Z438" s="729">
        <v>42135</v>
      </c>
      <c r="AA438" s="732">
        <v>86.238</v>
      </c>
      <c r="AC438" s="729">
        <v>42135</v>
      </c>
      <c r="AD438" s="732">
        <v>117.238</v>
      </c>
    </row>
    <row r="439" spans="1:30" ht="14.25" customHeight="1">
      <c r="A439" s="729">
        <v>42160</v>
      </c>
      <c r="B439" s="732">
        <v>3.7423500000000001</v>
      </c>
      <c r="D439" s="729">
        <v>42160</v>
      </c>
      <c r="E439" s="732">
        <v>4.1588000000000003</v>
      </c>
      <c r="G439" s="729">
        <v>42160</v>
      </c>
      <c r="H439" s="732">
        <v>3.9818500000000001</v>
      </c>
      <c r="J439" s="729">
        <v>42160</v>
      </c>
      <c r="K439" s="732">
        <v>1.11138</v>
      </c>
      <c r="N439" s="729">
        <v>42132</v>
      </c>
      <c r="O439" s="732">
        <v>58.515000000000001</v>
      </c>
      <c r="Q439" s="729">
        <v>41752</v>
      </c>
      <c r="R439" s="732">
        <v>226.345</v>
      </c>
      <c r="T439" s="729">
        <v>41752</v>
      </c>
      <c r="U439" s="732">
        <v>58.296999999999997</v>
      </c>
      <c r="W439" s="729"/>
      <c r="Z439" s="729">
        <v>42132</v>
      </c>
      <c r="AA439" s="732">
        <v>86.022999999999996</v>
      </c>
      <c r="AC439" s="729">
        <v>42132</v>
      </c>
      <c r="AD439" s="732">
        <v>117.777</v>
      </c>
    </row>
    <row r="440" spans="1:30" ht="14.25" customHeight="1">
      <c r="A440" s="729">
        <v>42159</v>
      </c>
      <c r="B440" s="732">
        <v>3.71217</v>
      </c>
      <c r="D440" s="729">
        <v>42159</v>
      </c>
      <c r="E440" s="732">
        <v>4.1717000000000004</v>
      </c>
      <c r="G440" s="729">
        <v>42159</v>
      </c>
      <c r="H440" s="732">
        <v>3.9757699999999998</v>
      </c>
      <c r="J440" s="729">
        <v>42159</v>
      </c>
      <c r="K440" s="732">
        <v>1.1237999999999999</v>
      </c>
      <c r="N440" s="729">
        <v>42131</v>
      </c>
      <c r="O440" s="732">
        <v>58.515000000000001</v>
      </c>
      <c r="Q440" s="729">
        <v>41751</v>
      </c>
      <c r="R440" s="732">
        <v>230.33500000000001</v>
      </c>
      <c r="T440" s="729">
        <v>41751</v>
      </c>
      <c r="U440" s="732">
        <v>58.296999999999997</v>
      </c>
      <c r="W440" s="729"/>
      <c r="Z440" s="729">
        <v>42131</v>
      </c>
      <c r="AA440" s="732">
        <v>86.778000000000006</v>
      </c>
      <c r="AC440" s="729">
        <v>42131</v>
      </c>
      <c r="AD440" s="732">
        <v>117.791</v>
      </c>
    </row>
    <row r="441" spans="1:30" ht="14.25" customHeight="1">
      <c r="A441" s="729">
        <v>42158</v>
      </c>
      <c r="B441" s="732">
        <v>3.6927400000000001</v>
      </c>
      <c r="D441" s="729">
        <v>42158</v>
      </c>
      <c r="E441" s="732">
        <v>4.1629500000000004</v>
      </c>
      <c r="G441" s="729">
        <v>42158</v>
      </c>
      <c r="H441" s="732">
        <v>3.9539800000000001</v>
      </c>
      <c r="J441" s="729">
        <v>42158</v>
      </c>
      <c r="K441" s="732">
        <v>1.1274599999999999</v>
      </c>
      <c r="N441" s="729">
        <v>42130</v>
      </c>
      <c r="O441" s="732">
        <v>58.515000000000001</v>
      </c>
      <c r="Q441" s="729">
        <v>41750</v>
      </c>
      <c r="R441" s="732">
        <v>230.33500000000001</v>
      </c>
      <c r="T441" s="729">
        <v>41750</v>
      </c>
      <c r="U441" s="732">
        <v>58.296999999999997</v>
      </c>
      <c r="W441" s="729"/>
      <c r="Z441" s="729">
        <v>42130</v>
      </c>
      <c r="AA441" s="732">
        <v>88.14</v>
      </c>
      <c r="AC441" s="729">
        <v>42130</v>
      </c>
      <c r="AD441" s="732">
        <v>120.89100000000001</v>
      </c>
    </row>
    <row r="442" spans="1:30" ht="14.25" customHeight="1">
      <c r="A442" s="729">
        <v>42157</v>
      </c>
      <c r="B442" s="732">
        <v>3.6943299999999999</v>
      </c>
      <c r="D442" s="729">
        <v>42157</v>
      </c>
      <c r="E442" s="732">
        <v>4.1196200000000003</v>
      </c>
      <c r="G442" s="729">
        <v>42157</v>
      </c>
      <c r="H442" s="732">
        <v>3.9604599999999999</v>
      </c>
      <c r="J442" s="729">
        <v>42157</v>
      </c>
      <c r="K442" s="732">
        <v>1.11511</v>
      </c>
      <c r="N442" s="729">
        <v>42129</v>
      </c>
      <c r="O442" s="732">
        <v>58.424999999999997</v>
      </c>
      <c r="Q442" s="729">
        <v>41746</v>
      </c>
      <c r="R442" s="732">
        <v>230.33500000000001</v>
      </c>
      <c r="T442" s="729">
        <v>41746</v>
      </c>
      <c r="U442" s="732">
        <v>58.296999999999997</v>
      </c>
      <c r="W442" s="729"/>
      <c r="Z442" s="729">
        <v>42129</v>
      </c>
      <c r="AA442" s="732">
        <v>88.650999999999996</v>
      </c>
      <c r="AC442" s="729">
        <v>42129</v>
      </c>
      <c r="AD442" s="732">
        <v>120.88800000000001</v>
      </c>
    </row>
    <row r="443" spans="1:30" ht="14.25" customHeight="1">
      <c r="A443" s="729">
        <v>42156</v>
      </c>
      <c r="B443" s="732">
        <v>3.7665800000000003</v>
      </c>
      <c r="D443" s="729">
        <v>42156</v>
      </c>
      <c r="E443" s="732">
        <v>4.1158999999999999</v>
      </c>
      <c r="G443" s="729">
        <v>42156</v>
      </c>
      <c r="H443" s="732">
        <v>3.9813299999999998</v>
      </c>
      <c r="J443" s="729">
        <v>42156</v>
      </c>
      <c r="K443" s="732">
        <v>1.09274</v>
      </c>
      <c r="N443" s="729">
        <v>42128</v>
      </c>
      <c r="O443" s="732">
        <v>57.677</v>
      </c>
      <c r="Q443" s="729">
        <v>41745</v>
      </c>
      <c r="R443" s="732">
        <v>230.995</v>
      </c>
      <c r="T443" s="729">
        <v>41745</v>
      </c>
      <c r="U443" s="732">
        <v>58.296999999999997</v>
      </c>
      <c r="W443" s="729"/>
      <c r="Z443" s="729">
        <v>42128</v>
      </c>
      <c r="AA443" s="732">
        <v>90.405000000000001</v>
      </c>
      <c r="AC443" s="729">
        <v>42128</v>
      </c>
      <c r="AD443" s="732">
        <v>121.648</v>
      </c>
    </row>
    <row r="444" spans="1:30" ht="14.25" customHeight="1">
      <c r="A444" s="729">
        <v>42153</v>
      </c>
      <c r="B444" s="732">
        <v>3.7415500000000002</v>
      </c>
      <c r="D444" s="729">
        <v>42153</v>
      </c>
      <c r="E444" s="732">
        <v>4.1106699999999998</v>
      </c>
      <c r="G444" s="729">
        <v>42153</v>
      </c>
      <c r="H444" s="732">
        <v>3.9774000000000003</v>
      </c>
      <c r="J444" s="729">
        <v>42153</v>
      </c>
      <c r="K444" s="732">
        <v>1.09863</v>
      </c>
      <c r="N444" s="729">
        <v>42125</v>
      </c>
      <c r="O444" s="732">
        <v>57.677</v>
      </c>
      <c r="Q444" s="729">
        <v>41744</v>
      </c>
      <c r="R444" s="732">
        <v>232.66499999999999</v>
      </c>
      <c r="T444" s="729">
        <v>41744</v>
      </c>
      <c r="U444" s="732">
        <v>58.296999999999997</v>
      </c>
      <c r="W444" s="729"/>
      <c r="Z444" s="729">
        <v>42125</v>
      </c>
      <c r="AA444" s="732">
        <v>92.850999999999999</v>
      </c>
      <c r="AC444" s="729">
        <v>42125</v>
      </c>
      <c r="AD444" s="732">
        <v>124.163</v>
      </c>
    </row>
    <row r="445" spans="1:30" ht="14.25" customHeight="1">
      <c r="A445" s="729">
        <v>42152</v>
      </c>
      <c r="B445" s="732">
        <v>3.7821600000000002</v>
      </c>
      <c r="D445" s="729">
        <v>42152</v>
      </c>
      <c r="E445" s="732">
        <v>4.1408899999999997</v>
      </c>
      <c r="G445" s="729">
        <v>42152</v>
      </c>
      <c r="H445" s="732">
        <v>4.0068000000000001</v>
      </c>
      <c r="J445" s="729">
        <v>42152</v>
      </c>
      <c r="K445" s="732">
        <v>1.0948500000000001</v>
      </c>
      <c r="N445" s="729">
        <v>42124</v>
      </c>
      <c r="O445" s="732">
        <v>57.670999999999999</v>
      </c>
      <c r="Q445" s="729">
        <v>41743</v>
      </c>
      <c r="R445" s="732">
        <v>232.66499999999999</v>
      </c>
      <c r="T445" s="729">
        <v>41743</v>
      </c>
      <c r="U445" s="732">
        <v>58.296999999999997</v>
      </c>
      <c r="W445" s="729"/>
      <c r="Z445" s="729">
        <v>42124</v>
      </c>
      <c r="AA445" s="732">
        <v>91.837999999999994</v>
      </c>
      <c r="AC445" s="729">
        <v>42124</v>
      </c>
      <c r="AD445" s="732">
        <v>123.878</v>
      </c>
    </row>
    <row r="446" spans="1:30" ht="14.25" customHeight="1">
      <c r="A446" s="729">
        <v>42151</v>
      </c>
      <c r="B446" s="732">
        <v>3.7861500000000001</v>
      </c>
      <c r="D446" s="729">
        <v>42151</v>
      </c>
      <c r="E446" s="732">
        <v>4.1286899999999997</v>
      </c>
      <c r="G446" s="729">
        <v>42151</v>
      </c>
      <c r="H446" s="732">
        <v>3.98699</v>
      </c>
      <c r="J446" s="729">
        <v>42151</v>
      </c>
      <c r="K446" s="732">
        <v>1.0904100000000001</v>
      </c>
      <c r="N446" s="729">
        <v>42123</v>
      </c>
      <c r="O446" s="732">
        <v>57.807000000000002</v>
      </c>
      <c r="Q446" s="729">
        <v>41740</v>
      </c>
      <c r="R446" s="732">
        <v>228.67500000000001</v>
      </c>
      <c r="T446" s="729">
        <v>41740</v>
      </c>
      <c r="U446" s="732">
        <v>57.904000000000003</v>
      </c>
      <c r="W446" s="729"/>
      <c r="Z446" s="729">
        <v>42123</v>
      </c>
      <c r="AA446" s="732">
        <v>98.882000000000005</v>
      </c>
      <c r="AC446" s="729">
        <v>42123</v>
      </c>
      <c r="AD446" s="732">
        <v>131.011</v>
      </c>
    </row>
    <row r="447" spans="1:30" ht="14.25" customHeight="1">
      <c r="A447" s="729">
        <v>42150</v>
      </c>
      <c r="B447" s="732">
        <v>3.81663</v>
      </c>
      <c r="D447" s="729">
        <v>42150</v>
      </c>
      <c r="E447" s="732">
        <v>4.1489000000000003</v>
      </c>
      <c r="G447" s="729">
        <v>42150</v>
      </c>
      <c r="H447" s="732">
        <v>4.0029000000000003</v>
      </c>
      <c r="J447" s="729">
        <v>42150</v>
      </c>
      <c r="K447" s="732">
        <v>1.08731</v>
      </c>
      <c r="N447" s="729">
        <v>42122</v>
      </c>
      <c r="O447" s="732">
        <v>57.749000000000002</v>
      </c>
      <c r="Q447" s="729">
        <v>41739</v>
      </c>
      <c r="R447" s="732">
        <v>229.488</v>
      </c>
      <c r="T447" s="729">
        <v>41739</v>
      </c>
      <c r="U447" s="732">
        <v>57.505000000000003</v>
      </c>
      <c r="W447" s="729"/>
      <c r="Z447" s="729">
        <v>42122</v>
      </c>
      <c r="AA447" s="732">
        <v>98.691999999999993</v>
      </c>
      <c r="AC447" s="729">
        <v>42122</v>
      </c>
      <c r="AD447" s="732">
        <v>132.12700000000001</v>
      </c>
    </row>
    <row r="448" spans="1:30" ht="14.25" customHeight="1">
      <c r="A448" s="729">
        <v>42149</v>
      </c>
      <c r="B448" s="732">
        <v>3.7384500000000003</v>
      </c>
      <c r="D448" s="729">
        <v>42149</v>
      </c>
      <c r="E448" s="732">
        <v>4.1042699999999996</v>
      </c>
      <c r="G448" s="729">
        <v>42149</v>
      </c>
      <c r="H448" s="732">
        <v>3.9574699999999998</v>
      </c>
      <c r="J448" s="729">
        <v>42149</v>
      </c>
      <c r="K448" s="732">
        <v>1.09775</v>
      </c>
      <c r="N448" s="729">
        <v>42121</v>
      </c>
      <c r="O448" s="732">
        <v>57.682000000000002</v>
      </c>
      <c r="Q448" s="729">
        <v>41738</v>
      </c>
      <c r="R448" s="732">
        <v>235.602</v>
      </c>
      <c r="T448" s="729">
        <v>41738</v>
      </c>
      <c r="U448" s="732">
        <v>55.658000000000001</v>
      </c>
      <c r="W448" s="729"/>
      <c r="Z448" s="729">
        <v>42121</v>
      </c>
      <c r="AA448" s="732">
        <v>102.059</v>
      </c>
      <c r="AC448" s="729">
        <v>42121</v>
      </c>
      <c r="AD448" s="732">
        <v>134.67099999999999</v>
      </c>
    </row>
    <row r="449" spans="1:30" ht="14.25" customHeight="1">
      <c r="A449" s="729">
        <v>42146</v>
      </c>
      <c r="B449" s="732">
        <v>3.7307199999999998</v>
      </c>
      <c r="D449" s="729">
        <v>42146</v>
      </c>
      <c r="E449" s="732">
        <v>4.1086299999999998</v>
      </c>
      <c r="G449" s="729">
        <v>42146</v>
      </c>
      <c r="H449" s="732">
        <v>3.9512499999999999</v>
      </c>
      <c r="J449" s="729">
        <v>42146</v>
      </c>
      <c r="K449" s="732">
        <v>1.10127</v>
      </c>
      <c r="N449" s="729">
        <v>42118</v>
      </c>
      <c r="O449" s="732">
        <v>57.749000000000002</v>
      </c>
      <c r="Q449" s="729">
        <v>41737</v>
      </c>
      <c r="R449" s="732">
        <v>235.602</v>
      </c>
      <c r="T449" s="729">
        <v>41737</v>
      </c>
      <c r="U449" s="732">
        <v>55.658000000000001</v>
      </c>
      <c r="W449" s="729"/>
      <c r="Z449" s="729">
        <v>42118</v>
      </c>
      <c r="AA449" s="732">
        <v>98.484999999999999</v>
      </c>
      <c r="AC449" s="729">
        <v>42118</v>
      </c>
      <c r="AD449" s="732">
        <v>131.89699999999999</v>
      </c>
    </row>
    <row r="450" spans="1:30" ht="14.25" customHeight="1">
      <c r="A450" s="729">
        <v>42145</v>
      </c>
      <c r="B450" s="732">
        <v>3.6870000000000003</v>
      </c>
      <c r="D450" s="729">
        <v>42145</v>
      </c>
      <c r="E450" s="732">
        <v>4.0966699999999996</v>
      </c>
      <c r="G450" s="729">
        <v>42145</v>
      </c>
      <c r="H450" s="732">
        <v>3.9323199999999998</v>
      </c>
      <c r="J450" s="729">
        <v>42145</v>
      </c>
      <c r="K450" s="732">
        <v>1.1112299999999999</v>
      </c>
      <c r="N450" s="729">
        <v>42117</v>
      </c>
      <c r="O450" s="732">
        <v>57.749000000000002</v>
      </c>
      <c r="Q450" s="729">
        <v>41736</v>
      </c>
      <c r="R450" s="732">
        <v>235.602</v>
      </c>
      <c r="T450" s="729">
        <v>41736</v>
      </c>
      <c r="U450" s="732">
        <v>55.658000000000001</v>
      </c>
      <c r="W450" s="729"/>
      <c r="Z450" s="729">
        <v>42117</v>
      </c>
      <c r="AA450" s="732">
        <v>100.277</v>
      </c>
      <c r="AC450" s="729">
        <v>42117</v>
      </c>
      <c r="AD450" s="732">
        <v>130.583</v>
      </c>
    </row>
    <row r="451" spans="1:30" ht="14.25" customHeight="1">
      <c r="A451" s="729">
        <v>42144</v>
      </c>
      <c r="B451" s="732">
        <v>3.67509</v>
      </c>
      <c r="D451" s="729">
        <v>42144</v>
      </c>
      <c r="E451" s="732">
        <v>4.0778600000000003</v>
      </c>
      <c r="G451" s="729">
        <v>42144</v>
      </c>
      <c r="H451" s="732">
        <v>3.9217</v>
      </c>
      <c r="J451" s="729">
        <v>42144</v>
      </c>
      <c r="K451" s="732">
        <v>1.1093500000000001</v>
      </c>
      <c r="N451" s="729">
        <v>42116</v>
      </c>
      <c r="O451" s="732">
        <v>57.746000000000002</v>
      </c>
      <c r="Q451" s="729">
        <v>41733</v>
      </c>
      <c r="R451" s="732">
        <v>235.602</v>
      </c>
      <c r="T451" s="729">
        <v>41733</v>
      </c>
      <c r="U451" s="732">
        <v>55.658000000000001</v>
      </c>
      <c r="W451" s="729"/>
      <c r="Z451" s="729">
        <v>42116</v>
      </c>
      <c r="AA451" s="732">
        <v>104.996</v>
      </c>
      <c r="AC451" s="729">
        <v>42116</v>
      </c>
      <c r="AD451" s="732">
        <v>133.46199999999999</v>
      </c>
    </row>
    <row r="452" spans="1:30" ht="14.25" customHeight="1">
      <c r="A452" s="729">
        <v>42143</v>
      </c>
      <c r="B452" s="732">
        <v>3.6333700000000002</v>
      </c>
      <c r="D452" s="729">
        <v>42143</v>
      </c>
      <c r="E452" s="732">
        <v>4.0509500000000003</v>
      </c>
      <c r="G452" s="729">
        <v>42143</v>
      </c>
      <c r="H452" s="732">
        <v>3.8773300000000002</v>
      </c>
      <c r="J452" s="729">
        <v>42143</v>
      </c>
      <c r="K452" s="732">
        <v>1.11497</v>
      </c>
      <c r="N452" s="729">
        <v>42115</v>
      </c>
      <c r="O452" s="732">
        <v>60.890999999999998</v>
      </c>
      <c r="Q452" s="729">
        <v>41732</v>
      </c>
      <c r="R452" s="732">
        <v>235.602</v>
      </c>
      <c r="T452" s="729">
        <v>41732</v>
      </c>
      <c r="U452" s="732">
        <v>55.658000000000001</v>
      </c>
      <c r="W452" s="729"/>
      <c r="Z452" s="729">
        <v>42115</v>
      </c>
      <c r="AA452" s="732">
        <v>107.38</v>
      </c>
      <c r="AC452" s="729">
        <v>42115</v>
      </c>
      <c r="AD452" s="732">
        <v>139.184</v>
      </c>
    </row>
    <row r="453" spans="1:30" ht="14.25" customHeight="1">
      <c r="A453" s="729">
        <v>42142</v>
      </c>
      <c r="B453" s="732">
        <v>3.6006499999999999</v>
      </c>
      <c r="D453" s="729">
        <v>42142</v>
      </c>
      <c r="E453" s="732">
        <v>4.0742900000000004</v>
      </c>
      <c r="G453" s="729">
        <v>42142</v>
      </c>
      <c r="H453" s="732">
        <v>3.8861300000000001</v>
      </c>
      <c r="J453" s="729">
        <v>42142</v>
      </c>
      <c r="K453" s="732">
        <v>1.1315299999999999</v>
      </c>
      <c r="N453" s="729">
        <v>42114</v>
      </c>
      <c r="O453" s="732">
        <v>60.890999999999998</v>
      </c>
      <c r="Q453" s="729">
        <v>41731</v>
      </c>
      <c r="R453" s="732">
        <v>235.602</v>
      </c>
      <c r="T453" s="729">
        <v>41731</v>
      </c>
      <c r="U453" s="732">
        <v>55.658000000000001</v>
      </c>
      <c r="W453" s="729"/>
      <c r="Z453" s="729">
        <v>42114</v>
      </c>
      <c r="AA453" s="732">
        <v>105.152</v>
      </c>
      <c r="AC453" s="729">
        <v>42114</v>
      </c>
      <c r="AD453" s="732">
        <v>133.64099999999999</v>
      </c>
    </row>
    <row r="454" spans="1:30" ht="14.25" customHeight="1">
      <c r="A454" s="729">
        <v>42139</v>
      </c>
      <c r="B454" s="732">
        <v>3.5297800000000001</v>
      </c>
      <c r="D454" s="729">
        <v>42139</v>
      </c>
      <c r="E454" s="732">
        <v>4.0408299999999997</v>
      </c>
      <c r="G454" s="729">
        <v>42139</v>
      </c>
      <c r="H454" s="732">
        <v>3.8535500000000003</v>
      </c>
      <c r="J454" s="729">
        <v>42139</v>
      </c>
      <c r="K454" s="732">
        <v>1.1451</v>
      </c>
      <c r="N454" s="729">
        <v>42111</v>
      </c>
      <c r="O454" s="732">
        <v>58.286000000000001</v>
      </c>
      <c r="Q454" s="729">
        <v>41730</v>
      </c>
      <c r="R454" s="732">
        <v>235.602</v>
      </c>
      <c r="T454" s="729">
        <v>41730</v>
      </c>
      <c r="U454" s="732">
        <v>55.658000000000001</v>
      </c>
      <c r="W454" s="729"/>
      <c r="Z454" s="729">
        <v>42111</v>
      </c>
      <c r="AA454" s="732">
        <v>104.78700000000001</v>
      </c>
      <c r="AC454" s="729">
        <v>42111</v>
      </c>
      <c r="AD454" s="732">
        <v>129.917</v>
      </c>
    </row>
    <row r="455" spans="1:30" ht="14.25" customHeight="1">
      <c r="A455" s="729">
        <v>42138</v>
      </c>
      <c r="B455" s="732">
        <v>3.5651000000000002</v>
      </c>
      <c r="D455" s="729">
        <v>42138</v>
      </c>
      <c r="E455" s="732">
        <v>4.0675499999999998</v>
      </c>
      <c r="G455" s="729">
        <v>42138</v>
      </c>
      <c r="H455" s="732">
        <v>3.9079600000000001</v>
      </c>
      <c r="J455" s="729">
        <v>42138</v>
      </c>
      <c r="K455" s="732">
        <v>1.1409899999999999</v>
      </c>
      <c r="N455" s="729">
        <v>42110</v>
      </c>
      <c r="O455" s="732">
        <v>60.670999999999999</v>
      </c>
      <c r="Q455" s="729">
        <v>41729</v>
      </c>
      <c r="R455" s="732">
        <v>235.345</v>
      </c>
      <c r="T455" s="729">
        <v>41729</v>
      </c>
      <c r="U455" s="732">
        <v>55.326999999999998</v>
      </c>
      <c r="W455" s="729"/>
      <c r="Z455" s="729">
        <v>42110</v>
      </c>
      <c r="AA455" s="732">
        <v>98.903999999999996</v>
      </c>
      <c r="AC455" s="729">
        <v>42110</v>
      </c>
      <c r="AD455" s="732">
        <v>121.39100000000001</v>
      </c>
    </row>
    <row r="456" spans="1:30" ht="14.25" customHeight="1">
      <c r="A456" s="729">
        <v>42137</v>
      </c>
      <c r="B456" s="732">
        <v>3.60955</v>
      </c>
      <c r="D456" s="729">
        <v>42137</v>
      </c>
      <c r="E456" s="732">
        <v>4.0979099999999997</v>
      </c>
      <c r="G456" s="729">
        <v>42137</v>
      </c>
      <c r="H456" s="732">
        <v>3.9370599999999998</v>
      </c>
      <c r="J456" s="729">
        <v>42137</v>
      </c>
      <c r="K456" s="732">
        <v>1.1354299999999999</v>
      </c>
      <c r="N456" s="729">
        <v>42109</v>
      </c>
      <c r="O456" s="732">
        <v>60.546999999999997</v>
      </c>
      <c r="Q456" s="729">
        <v>41726</v>
      </c>
      <c r="R456" s="732">
        <v>237.32499999999999</v>
      </c>
      <c r="T456" s="729">
        <v>41726</v>
      </c>
      <c r="U456" s="732">
        <v>55.825000000000003</v>
      </c>
      <c r="W456" s="729"/>
      <c r="Z456" s="729">
        <v>42109</v>
      </c>
      <c r="AA456" s="732">
        <v>90.334999999999994</v>
      </c>
      <c r="AC456" s="729">
        <v>42109</v>
      </c>
      <c r="AD456" s="732">
        <v>113.16500000000001</v>
      </c>
    </row>
    <row r="457" spans="1:30" ht="14.25" customHeight="1">
      <c r="A457" s="729">
        <v>42136</v>
      </c>
      <c r="B457" s="732">
        <v>3.6563699999999999</v>
      </c>
      <c r="D457" s="729">
        <v>42136</v>
      </c>
      <c r="E457" s="732">
        <v>4.0998700000000001</v>
      </c>
      <c r="G457" s="729">
        <v>42136</v>
      </c>
      <c r="H457" s="732">
        <v>3.9353199999999999</v>
      </c>
      <c r="J457" s="729">
        <v>42136</v>
      </c>
      <c r="K457" s="732">
        <v>1.12131</v>
      </c>
      <c r="N457" s="729">
        <v>42108</v>
      </c>
      <c r="O457" s="732">
        <v>58.185000000000002</v>
      </c>
      <c r="Q457" s="729">
        <v>41725</v>
      </c>
      <c r="R457" s="732">
        <v>236.66</v>
      </c>
      <c r="T457" s="729">
        <v>41725</v>
      </c>
      <c r="U457" s="732">
        <v>55.825000000000003</v>
      </c>
      <c r="W457" s="729"/>
      <c r="Z457" s="729">
        <v>42108</v>
      </c>
      <c r="AA457" s="732">
        <v>88.16</v>
      </c>
      <c r="AC457" s="729">
        <v>42108</v>
      </c>
      <c r="AD457" s="732">
        <v>111.94</v>
      </c>
    </row>
    <row r="458" spans="1:30" ht="14.25" customHeight="1">
      <c r="A458" s="729">
        <v>42135</v>
      </c>
      <c r="B458" s="732">
        <v>3.65835</v>
      </c>
      <c r="D458" s="729">
        <v>42135</v>
      </c>
      <c r="E458" s="732">
        <v>4.0804</v>
      </c>
      <c r="G458" s="729">
        <v>42135</v>
      </c>
      <c r="H458" s="732">
        <v>3.9155699999999998</v>
      </c>
      <c r="J458" s="729">
        <v>42135</v>
      </c>
      <c r="K458" s="732">
        <v>1.11551</v>
      </c>
      <c r="N458" s="729">
        <v>42107</v>
      </c>
      <c r="O458" s="732">
        <v>59.761000000000003</v>
      </c>
      <c r="Q458" s="729">
        <v>41724</v>
      </c>
      <c r="R458" s="732">
        <v>237.66499999999999</v>
      </c>
      <c r="T458" s="729">
        <v>41724</v>
      </c>
      <c r="U458" s="732">
        <v>55.987000000000002</v>
      </c>
      <c r="W458" s="729"/>
      <c r="Z458" s="729">
        <v>42107</v>
      </c>
      <c r="AA458" s="732">
        <v>85.364999999999995</v>
      </c>
      <c r="AC458" s="729">
        <v>42107</v>
      </c>
      <c r="AD458" s="732">
        <v>105.48699999999999</v>
      </c>
    </row>
    <row r="459" spans="1:30" ht="14.25" customHeight="1">
      <c r="A459" s="729">
        <v>42132</v>
      </c>
      <c r="B459" s="732">
        <v>3.6134300000000001</v>
      </c>
      <c r="D459" s="729">
        <v>42132</v>
      </c>
      <c r="E459" s="732">
        <v>4.0477499999999997</v>
      </c>
      <c r="G459" s="729">
        <v>42132</v>
      </c>
      <c r="H459" s="732">
        <v>3.87805</v>
      </c>
      <c r="J459" s="729">
        <v>42132</v>
      </c>
      <c r="K459" s="732">
        <v>1.1199300000000001</v>
      </c>
      <c r="N459" s="729">
        <v>42104</v>
      </c>
      <c r="O459" s="732">
        <v>58.070999999999998</v>
      </c>
      <c r="Q459" s="729">
        <v>41723</v>
      </c>
      <c r="R459" s="732">
        <v>239.99</v>
      </c>
      <c r="T459" s="729">
        <v>41723</v>
      </c>
      <c r="U459" s="732">
        <v>59.173000000000002</v>
      </c>
      <c r="W459" s="729"/>
      <c r="Z459" s="729">
        <v>42104</v>
      </c>
      <c r="AA459" s="732">
        <v>84.578000000000003</v>
      </c>
      <c r="AC459" s="729">
        <v>42104</v>
      </c>
      <c r="AD459" s="732">
        <v>105.922</v>
      </c>
    </row>
    <row r="460" spans="1:30" ht="14.25" customHeight="1">
      <c r="A460" s="729">
        <v>42131</v>
      </c>
      <c r="B460" s="732">
        <v>3.5906000000000002</v>
      </c>
      <c r="D460" s="729">
        <v>42131</v>
      </c>
      <c r="E460" s="732">
        <v>4.0450499999999998</v>
      </c>
      <c r="G460" s="729">
        <v>42131</v>
      </c>
      <c r="H460" s="732">
        <v>3.8953799999999998</v>
      </c>
      <c r="J460" s="729">
        <v>42131</v>
      </c>
      <c r="K460" s="732">
        <v>1.12666</v>
      </c>
      <c r="N460" s="729">
        <v>42103</v>
      </c>
      <c r="O460" s="732">
        <v>57.347999999999999</v>
      </c>
      <c r="Q460" s="729">
        <v>41722</v>
      </c>
      <c r="R460" s="732">
        <v>241.32499999999999</v>
      </c>
      <c r="T460" s="729">
        <v>41722</v>
      </c>
      <c r="U460" s="732">
        <v>56.744999999999997</v>
      </c>
      <c r="W460" s="729"/>
      <c r="Z460" s="729">
        <v>42103</v>
      </c>
      <c r="AA460" s="732">
        <v>84.518000000000001</v>
      </c>
      <c r="AC460" s="729">
        <v>42103</v>
      </c>
      <c r="AD460" s="732">
        <v>105.976</v>
      </c>
    </row>
    <row r="461" spans="1:30" ht="14.25" customHeight="1">
      <c r="A461" s="729">
        <v>42130</v>
      </c>
      <c r="B461" s="732">
        <v>3.5657399999999999</v>
      </c>
      <c r="D461" s="729">
        <v>42130</v>
      </c>
      <c r="E461" s="732">
        <v>4.0457799999999997</v>
      </c>
      <c r="G461" s="729">
        <v>42130</v>
      </c>
      <c r="H461" s="732">
        <v>3.8924599999999998</v>
      </c>
      <c r="J461" s="729">
        <v>42130</v>
      </c>
      <c r="K461" s="732">
        <v>1.1346799999999999</v>
      </c>
      <c r="N461" s="729">
        <v>42102</v>
      </c>
      <c r="O461" s="732">
        <v>58.465000000000003</v>
      </c>
      <c r="Q461" s="729">
        <v>41719</v>
      </c>
      <c r="R461" s="732">
        <v>242.97499999999999</v>
      </c>
      <c r="T461" s="729">
        <v>41719</v>
      </c>
      <c r="U461" s="732">
        <v>56.494999999999997</v>
      </c>
      <c r="W461" s="729"/>
      <c r="Z461" s="729">
        <v>42102</v>
      </c>
      <c r="AA461" s="732">
        <v>83.344999999999999</v>
      </c>
      <c r="AC461" s="729">
        <v>42102</v>
      </c>
      <c r="AD461" s="732">
        <v>103.98099999999999</v>
      </c>
    </row>
    <row r="462" spans="1:30" ht="14.25" customHeight="1">
      <c r="A462" s="729">
        <v>42129</v>
      </c>
      <c r="B462" s="732">
        <v>3.6019999999999999</v>
      </c>
      <c r="D462" s="729">
        <v>42129</v>
      </c>
      <c r="E462" s="732">
        <v>4.02935</v>
      </c>
      <c r="G462" s="729">
        <v>42129</v>
      </c>
      <c r="H462" s="732">
        <v>3.88802</v>
      </c>
      <c r="J462" s="729">
        <v>42129</v>
      </c>
      <c r="K462" s="732">
        <v>1.1185400000000001</v>
      </c>
      <c r="N462" s="729">
        <v>42101</v>
      </c>
      <c r="O462" s="732">
        <v>58.677</v>
      </c>
      <c r="Q462" s="729">
        <v>41718</v>
      </c>
      <c r="R462" s="732">
        <v>243.30500000000001</v>
      </c>
      <c r="T462" s="729">
        <v>41718</v>
      </c>
      <c r="U462" s="732">
        <v>56.494999999999997</v>
      </c>
      <c r="W462" s="729"/>
      <c r="Z462" s="729">
        <v>42101</v>
      </c>
      <c r="AA462" s="732">
        <v>81.599999999999994</v>
      </c>
      <c r="AC462" s="729">
        <v>42101</v>
      </c>
      <c r="AD462" s="732">
        <v>103.6</v>
      </c>
    </row>
    <row r="463" spans="1:30" ht="14.25" customHeight="1">
      <c r="A463" s="729">
        <v>42128</v>
      </c>
      <c r="B463" s="732">
        <v>3.6154999999999999</v>
      </c>
      <c r="D463" s="729">
        <v>42128</v>
      </c>
      <c r="E463" s="732">
        <v>4.03</v>
      </c>
      <c r="G463" s="729">
        <v>42128</v>
      </c>
      <c r="H463" s="732">
        <v>3.86931</v>
      </c>
      <c r="J463" s="729">
        <v>42128</v>
      </c>
      <c r="K463" s="732">
        <v>1.1146499999999999</v>
      </c>
      <c r="N463" s="729">
        <v>42100</v>
      </c>
      <c r="O463" s="732">
        <v>58.353000000000002</v>
      </c>
      <c r="Q463" s="729">
        <v>41717</v>
      </c>
      <c r="R463" s="732">
        <v>240.36</v>
      </c>
      <c r="T463" s="729">
        <v>41717</v>
      </c>
      <c r="U463" s="732">
        <v>58.844999999999999</v>
      </c>
      <c r="W463" s="729"/>
      <c r="Z463" s="729">
        <v>42100</v>
      </c>
      <c r="AA463" s="732">
        <v>84.751999999999995</v>
      </c>
      <c r="AC463" s="729">
        <v>42100</v>
      </c>
      <c r="AD463" s="732">
        <v>108.449</v>
      </c>
    </row>
    <row r="464" spans="1:30" ht="14.25" customHeight="1">
      <c r="A464" s="729">
        <v>42125</v>
      </c>
      <c r="B464" s="732">
        <v>3.6365699999999999</v>
      </c>
      <c r="D464" s="729">
        <v>42125</v>
      </c>
      <c r="E464" s="732">
        <v>4.0721499999999997</v>
      </c>
      <c r="G464" s="729">
        <v>42125</v>
      </c>
      <c r="H464" s="732">
        <v>3.8979200000000001</v>
      </c>
      <c r="J464" s="729">
        <v>42125</v>
      </c>
      <c r="K464" s="732">
        <v>1.11985</v>
      </c>
      <c r="N464" s="729">
        <v>42096</v>
      </c>
      <c r="O464" s="732">
        <v>58.35</v>
      </c>
      <c r="Q464" s="729">
        <v>41716</v>
      </c>
      <c r="R464" s="732">
        <v>240.005</v>
      </c>
      <c r="T464" s="729">
        <v>41716</v>
      </c>
      <c r="U464" s="732">
        <v>59.34</v>
      </c>
      <c r="W464" s="729"/>
      <c r="Z464" s="729">
        <v>42096</v>
      </c>
      <c r="AA464" s="732">
        <v>85.21</v>
      </c>
      <c r="AC464" s="729">
        <v>42096</v>
      </c>
      <c r="AD464" s="732">
        <v>108.163</v>
      </c>
    </row>
    <row r="465" spans="1:30" ht="14.25" customHeight="1">
      <c r="A465" s="729">
        <v>42124</v>
      </c>
      <c r="B465" s="732">
        <v>3.6011500000000001</v>
      </c>
      <c r="D465" s="729">
        <v>42124</v>
      </c>
      <c r="E465" s="732">
        <v>4.0418099999999999</v>
      </c>
      <c r="G465" s="729">
        <v>42124</v>
      </c>
      <c r="H465" s="732">
        <v>3.8633999999999999</v>
      </c>
      <c r="J465" s="729">
        <v>42124</v>
      </c>
      <c r="K465" s="732">
        <v>1.12239</v>
      </c>
      <c r="N465" s="729">
        <v>42095</v>
      </c>
      <c r="O465" s="732">
        <v>59.35</v>
      </c>
      <c r="Q465" s="729">
        <v>41715</v>
      </c>
      <c r="R465" s="732">
        <v>248.7</v>
      </c>
      <c r="T465" s="729">
        <v>41715</v>
      </c>
      <c r="U465" s="732">
        <v>59.505000000000003</v>
      </c>
      <c r="W465" s="729"/>
      <c r="Z465" s="729">
        <v>42095</v>
      </c>
      <c r="AA465" s="732">
        <v>84.816000000000003</v>
      </c>
      <c r="AC465" s="729">
        <v>42095</v>
      </c>
      <c r="AD465" s="732">
        <v>105.697</v>
      </c>
    </row>
    <row r="466" spans="1:30" ht="14.25" customHeight="1">
      <c r="A466" s="729">
        <v>42123</v>
      </c>
      <c r="B466" s="732">
        <v>3.6036799999999998</v>
      </c>
      <c r="D466" s="729">
        <v>42123</v>
      </c>
      <c r="E466" s="732">
        <v>4.0107499999999998</v>
      </c>
      <c r="G466" s="729">
        <v>42123</v>
      </c>
      <c r="H466" s="732">
        <v>3.8362099999999999</v>
      </c>
      <c r="J466" s="729">
        <v>42123</v>
      </c>
      <c r="K466" s="732">
        <v>1.1128499999999999</v>
      </c>
      <c r="N466" s="729">
        <v>42094</v>
      </c>
      <c r="O466" s="732">
        <v>59.017000000000003</v>
      </c>
      <c r="Q466" s="729">
        <v>41712</v>
      </c>
      <c r="R466" s="732">
        <v>255.66</v>
      </c>
      <c r="T466" s="729">
        <v>41712</v>
      </c>
      <c r="U466" s="732">
        <v>59.01</v>
      </c>
      <c r="W466" s="729"/>
      <c r="Z466" s="729">
        <v>42094</v>
      </c>
      <c r="AA466" s="732">
        <v>85.165000000000006</v>
      </c>
      <c r="AC466" s="729">
        <v>42094</v>
      </c>
      <c r="AD466" s="732">
        <v>106.86799999999999</v>
      </c>
    </row>
    <row r="467" spans="1:30" ht="14.25" customHeight="1">
      <c r="A467" s="729">
        <v>42122</v>
      </c>
      <c r="B467" s="732">
        <v>3.6388500000000001</v>
      </c>
      <c r="D467" s="729">
        <v>42122</v>
      </c>
      <c r="E467" s="732">
        <v>3.9960499999999999</v>
      </c>
      <c r="G467" s="729">
        <v>42122</v>
      </c>
      <c r="H467" s="732">
        <v>3.8082599999999998</v>
      </c>
      <c r="J467" s="729">
        <v>42122</v>
      </c>
      <c r="K467" s="732">
        <v>1.09812</v>
      </c>
      <c r="N467" s="729">
        <v>42093</v>
      </c>
      <c r="O467" s="732">
        <v>59.353000000000002</v>
      </c>
      <c r="Q467" s="729">
        <v>41711</v>
      </c>
      <c r="R467" s="732">
        <v>246.31</v>
      </c>
      <c r="T467" s="729">
        <v>41711</v>
      </c>
      <c r="U467" s="732">
        <v>57.814999999999998</v>
      </c>
      <c r="W467" s="729"/>
      <c r="Z467" s="729">
        <v>42093</v>
      </c>
      <c r="AA467" s="732">
        <v>88.049000000000007</v>
      </c>
      <c r="AC467" s="729">
        <v>42093</v>
      </c>
      <c r="AD467" s="732">
        <v>108.869</v>
      </c>
    </row>
    <row r="468" spans="1:30" ht="14.25" customHeight="1">
      <c r="A468" s="729">
        <v>42121</v>
      </c>
      <c r="B468" s="732">
        <v>3.6627999999999998</v>
      </c>
      <c r="D468" s="729">
        <v>42121</v>
      </c>
      <c r="E468" s="732">
        <v>3.9890300000000001</v>
      </c>
      <c r="G468" s="729">
        <v>42121</v>
      </c>
      <c r="H468" s="732">
        <v>3.835</v>
      </c>
      <c r="J468" s="729">
        <v>42121</v>
      </c>
      <c r="K468" s="732">
        <v>1.0891200000000001</v>
      </c>
      <c r="N468" s="729">
        <v>42090</v>
      </c>
      <c r="O468" s="732">
        <v>59.341999999999999</v>
      </c>
      <c r="Q468" s="729">
        <v>41710</v>
      </c>
      <c r="R468" s="732">
        <v>246.02</v>
      </c>
      <c r="T468" s="729">
        <v>41710</v>
      </c>
      <c r="U468" s="732">
        <v>59.21</v>
      </c>
      <c r="W468" s="729"/>
      <c r="Z468" s="729">
        <v>42090</v>
      </c>
      <c r="AA468" s="732">
        <v>92.481999999999999</v>
      </c>
      <c r="AC468" s="729">
        <v>42090</v>
      </c>
      <c r="AD468" s="732">
        <v>113.422</v>
      </c>
    </row>
    <row r="469" spans="1:30" ht="14.25" customHeight="1">
      <c r="A469" s="729">
        <v>42118</v>
      </c>
      <c r="B469" s="732">
        <v>3.7145200000000003</v>
      </c>
      <c r="D469" s="729">
        <v>42118</v>
      </c>
      <c r="E469" s="732">
        <v>4.03728</v>
      </c>
      <c r="G469" s="729">
        <v>42118</v>
      </c>
      <c r="H469" s="732">
        <v>3.8955500000000001</v>
      </c>
      <c r="J469" s="729">
        <v>42118</v>
      </c>
      <c r="K469" s="732">
        <v>1.08735</v>
      </c>
      <c r="N469" s="729">
        <v>42089</v>
      </c>
      <c r="O469" s="732">
        <v>59.35</v>
      </c>
      <c r="Q469" s="729">
        <v>41709</v>
      </c>
      <c r="R469" s="732">
        <v>241.67</v>
      </c>
      <c r="T469" s="729">
        <v>41709</v>
      </c>
      <c r="U469" s="732">
        <v>57.002000000000002</v>
      </c>
      <c r="W469" s="729"/>
      <c r="Z469" s="729">
        <v>42089</v>
      </c>
      <c r="AA469" s="732">
        <v>92.826999999999998</v>
      </c>
      <c r="AC469" s="729">
        <v>42089</v>
      </c>
      <c r="AD469" s="732">
        <v>114.383</v>
      </c>
    </row>
    <row r="470" spans="1:30" ht="14.25" customHeight="1">
      <c r="A470" s="729">
        <v>42117</v>
      </c>
      <c r="B470" s="732">
        <v>3.6952799999999999</v>
      </c>
      <c r="D470" s="729">
        <v>42117</v>
      </c>
      <c r="E470" s="732">
        <v>3.9998</v>
      </c>
      <c r="G470" s="729">
        <v>42117</v>
      </c>
      <c r="H470" s="732">
        <v>3.8711500000000001</v>
      </c>
      <c r="J470" s="729">
        <v>42117</v>
      </c>
      <c r="K470" s="732">
        <v>1.0824100000000001</v>
      </c>
      <c r="N470" s="729">
        <v>42088</v>
      </c>
      <c r="O470" s="732">
        <v>59.334000000000003</v>
      </c>
      <c r="Q470" s="729">
        <v>41708</v>
      </c>
      <c r="R470" s="732">
        <v>244.32499999999999</v>
      </c>
      <c r="T470" s="729">
        <v>41708</v>
      </c>
      <c r="U470" s="732">
        <v>56.673000000000002</v>
      </c>
      <c r="W470" s="729"/>
      <c r="Z470" s="729">
        <v>42088</v>
      </c>
      <c r="AA470" s="732">
        <v>93.837999999999994</v>
      </c>
      <c r="AC470" s="729">
        <v>42088</v>
      </c>
      <c r="AD470" s="732">
        <v>115.755</v>
      </c>
    </row>
    <row r="471" spans="1:30" ht="14.25" customHeight="1">
      <c r="A471" s="729">
        <v>42116</v>
      </c>
      <c r="B471" s="732">
        <v>3.7187000000000001</v>
      </c>
      <c r="D471" s="729">
        <v>42116</v>
      </c>
      <c r="E471" s="732">
        <v>3.9883500000000001</v>
      </c>
      <c r="G471" s="729">
        <v>42116</v>
      </c>
      <c r="H471" s="732">
        <v>3.8277399999999999</v>
      </c>
      <c r="J471" s="729">
        <v>42116</v>
      </c>
      <c r="K471" s="732">
        <v>1.07253</v>
      </c>
      <c r="N471" s="729">
        <v>42087</v>
      </c>
      <c r="O471" s="732">
        <v>59.332999999999998</v>
      </c>
      <c r="Q471" s="729">
        <v>41705</v>
      </c>
      <c r="R471" s="732">
        <v>241.16800000000001</v>
      </c>
      <c r="T471" s="729">
        <v>41705</v>
      </c>
      <c r="U471" s="732">
        <v>57.384</v>
      </c>
      <c r="W471" s="729"/>
      <c r="Z471" s="729">
        <v>42087</v>
      </c>
      <c r="AA471" s="732">
        <v>93.677999999999997</v>
      </c>
      <c r="AC471" s="729">
        <v>42087</v>
      </c>
      <c r="AD471" s="732">
        <v>115.35</v>
      </c>
    </row>
    <row r="472" spans="1:30" ht="14.25" customHeight="1">
      <c r="A472" s="729">
        <v>42115</v>
      </c>
      <c r="B472" s="732">
        <v>3.7143699999999997</v>
      </c>
      <c r="D472" s="729">
        <v>42115</v>
      </c>
      <c r="E472" s="732">
        <v>3.9876899999999997</v>
      </c>
      <c r="G472" s="729">
        <v>42115</v>
      </c>
      <c r="H472" s="732">
        <v>3.8896100000000002</v>
      </c>
      <c r="J472" s="729">
        <v>42115</v>
      </c>
      <c r="K472" s="732">
        <v>1.0735699999999999</v>
      </c>
      <c r="N472" s="729">
        <v>42086</v>
      </c>
      <c r="O472" s="732">
        <v>60.319000000000003</v>
      </c>
      <c r="Q472" s="729">
        <v>41704</v>
      </c>
      <c r="R472" s="732">
        <v>243.315</v>
      </c>
      <c r="T472" s="729">
        <v>41704</v>
      </c>
      <c r="U472" s="732">
        <v>58.98</v>
      </c>
      <c r="W472" s="729"/>
      <c r="Z472" s="729">
        <v>42086</v>
      </c>
      <c r="AA472" s="732">
        <v>92.775000000000006</v>
      </c>
      <c r="AC472" s="729">
        <v>42086</v>
      </c>
      <c r="AD472" s="732">
        <v>114.758</v>
      </c>
    </row>
    <row r="473" spans="1:30" ht="14.25" customHeight="1">
      <c r="A473" s="729">
        <v>42114</v>
      </c>
      <c r="B473" s="732">
        <v>3.7162100000000002</v>
      </c>
      <c r="D473" s="729">
        <v>42114</v>
      </c>
      <c r="E473" s="732">
        <v>3.9896000000000003</v>
      </c>
      <c r="G473" s="729">
        <v>42114</v>
      </c>
      <c r="H473" s="732">
        <v>3.88625</v>
      </c>
      <c r="J473" s="729">
        <v>42114</v>
      </c>
      <c r="K473" s="732">
        <v>1.07376</v>
      </c>
      <c r="N473" s="729">
        <v>42083</v>
      </c>
      <c r="O473" s="732">
        <v>60.558</v>
      </c>
      <c r="Q473" s="729">
        <v>41703</v>
      </c>
      <c r="R473" s="732">
        <v>244.65</v>
      </c>
      <c r="T473" s="729">
        <v>41703</v>
      </c>
      <c r="U473" s="732">
        <v>58.515000000000001</v>
      </c>
      <c r="W473" s="729"/>
      <c r="Z473" s="729">
        <v>42083</v>
      </c>
      <c r="AA473" s="732">
        <v>90.049000000000007</v>
      </c>
      <c r="AC473" s="729">
        <v>42083</v>
      </c>
      <c r="AD473" s="732">
        <v>111.315</v>
      </c>
    </row>
    <row r="474" spans="1:30" ht="14.25" customHeight="1">
      <c r="A474" s="729">
        <v>42111</v>
      </c>
      <c r="B474" s="732">
        <v>3.72736</v>
      </c>
      <c r="D474" s="729">
        <v>42111</v>
      </c>
      <c r="E474" s="732">
        <v>4.0282499999999999</v>
      </c>
      <c r="G474" s="729">
        <v>42111</v>
      </c>
      <c r="H474" s="732">
        <v>3.9133599999999999</v>
      </c>
      <c r="J474" s="729">
        <v>42111</v>
      </c>
      <c r="K474" s="732">
        <v>1.0806</v>
      </c>
      <c r="N474" s="729">
        <v>42082</v>
      </c>
      <c r="O474" s="732">
        <v>58.665999999999997</v>
      </c>
      <c r="Q474" s="729">
        <v>41702</v>
      </c>
      <c r="R474" s="732">
        <v>246.18</v>
      </c>
      <c r="T474" s="729">
        <v>41702</v>
      </c>
      <c r="U474" s="732">
        <v>56.673000000000002</v>
      </c>
      <c r="W474" s="729"/>
      <c r="Z474" s="729">
        <v>42082</v>
      </c>
      <c r="AA474" s="732">
        <v>90.323999999999998</v>
      </c>
      <c r="AC474" s="729">
        <v>42082</v>
      </c>
      <c r="AD474" s="732">
        <v>113.602</v>
      </c>
    </row>
    <row r="475" spans="1:30" ht="14.25" customHeight="1">
      <c r="A475" s="729">
        <v>42110</v>
      </c>
      <c r="B475" s="732">
        <v>3.7406000000000001</v>
      </c>
      <c r="D475" s="729">
        <v>42110</v>
      </c>
      <c r="E475" s="732">
        <v>4.0254700000000003</v>
      </c>
      <c r="G475" s="729">
        <v>42110</v>
      </c>
      <c r="H475" s="732">
        <v>3.91255</v>
      </c>
      <c r="J475" s="729">
        <v>42110</v>
      </c>
      <c r="K475" s="732">
        <v>1.07613</v>
      </c>
      <c r="N475" s="729">
        <v>42081</v>
      </c>
      <c r="O475" s="732">
        <v>58.23</v>
      </c>
      <c r="Q475" s="729">
        <v>41701</v>
      </c>
      <c r="R475" s="732">
        <v>248.32499999999999</v>
      </c>
      <c r="T475" s="729">
        <v>41701</v>
      </c>
      <c r="U475" s="732">
        <v>56.673000000000002</v>
      </c>
      <c r="W475" s="729"/>
      <c r="Z475" s="729">
        <v>42081</v>
      </c>
      <c r="AA475" s="732">
        <v>91.31</v>
      </c>
      <c r="AC475" s="729">
        <v>42081</v>
      </c>
      <c r="AD475" s="732">
        <v>114.389</v>
      </c>
    </row>
    <row r="476" spans="1:30" ht="14.25" customHeight="1">
      <c r="A476" s="729">
        <v>42109</v>
      </c>
      <c r="B476" s="732">
        <v>3.7654999999999998</v>
      </c>
      <c r="D476" s="729">
        <v>42109</v>
      </c>
      <c r="E476" s="732">
        <v>4.0228000000000002</v>
      </c>
      <c r="G476" s="729">
        <v>42109</v>
      </c>
      <c r="H476" s="732">
        <v>3.9034</v>
      </c>
      <c r="J476" s="729">
        <v>42109</v>
      </c>
      <c r="K476" s="732">
        <v>1.0684</v>
      </c>
      <c r="N476" s="729">
        <v>42080</v>
      </c>
      <c r="O476" s="732">
        <v>57.348999999999997</v>
      </c>
      <c r="Q476" s="729">
        <v>41698</v>
      </c>
      <c r="R476" s="732">
        <v>244.67</v>
      </c>
      <c r="T476" s="729">
        <v>41698</v>
      </c>
      <c r="U476" s="732">
        <v>56.844999999999999</v>
      </c>
      <c r="W476" s="729"/>
      <c r="Z476" s="729">
        <v>42080</v>
      </c>
      <c r="AA476" s="732">
        <v>84.203000000000003</v>
      </c>
      <c r="AC476" s="729">
        <v>42080</v>
      </c>
      <c r="AD476" s="732">
        <v>105.613</v>
      </c>
    </row>
    <row r="477" spans="1:30" ht="14.25" customHeight="1">
      <c r="A477" s="729">
        <v>42108</v>
      </c>
      <c r="B477" s="732">
        <v>3.76816</v>
      </c>
      <c r="D477" s="729">
        <v>42108</v>
      </c>
      <c r="E477" s="732">
        <v>4.0151300000000001</v>
      </c>
      <c r="G477" s="729">
        <v>42108</v>
      </c>
      <c r="H477" s="732">
        <v>3.8747400000000001</v>
      </c>
      <c r="J477" s="729">
        <v>42108</v>
      </c>
      <c r="K477" s="732">
        <v>1.0654699999999999</v>
      </c>
      <c r="N477" s="729">
        <v>42079</v>
      </c>
      <c r="O477" s="732">
        <v>58.213000000000001</v>
      </c>
      <c r="Q477" s="729">
        <v>41697</v>
      </c>
      <c r="R477" s="732">
        <v>249.67</v>
      </c>
      <c r="T477" s="729">
        <v>41697</v>
      </c>
      <c r="U477" s="732">
        <v>60.844999999999999</v>
      </c>
      <c r="W477" s="729"/>
      <c r="Z477" s="729">
        <v>42079</v>
      </c>
      <c r="AA477" s="732">
        <v>82.093000000000004</v>
      </c>
      <c r="AC477" s="729">
        <v>42079</v>
      </c>
      <c r="AD477" s="732">
        <v>103.38500000000001</v>
      </c>
    </row>
    <row r="478" spans="1:30" ht="14.25" customHeight="1">
      <c r="A478" s="729">
        <v>42107</v>
      </c>
      <c r="B478" s="732">
        <v>3.7913800000000002</v>
      </c>
      <c r="D478" s="729">
        <v>42107</v>
      </c>
      <c r="E478" s="732">
        <v>4.0063399999999998</v>
      </c>
      <c r="G478" s="729">
        <v>42107</v>
      </c>
      <c r="H478" s="732">
        <v>3.8770799999999999</v>
      </c>
      <c r="J478" s="729">
        <v>42107</v>
      </c>
      <c r="K478" s="732">
        <v>1.0567</v>
      </c>
      <c r="N478" s="729">
        <v>42076</v>
      </c>
      <c r="O478" s="732">
        <v>58.23</v>
      </c>
      <c r="Q478" s="729">
        <v>41696</v>
      </c>
      <c r="R478" s="732">
        <v>252.32</v>
      </c>
      <c r="T478" s="729">
        <v>41696</v>
      </c>
      <c r="U478" s="732">
        <v>58.164999999999999</v>
      </c>
      <c r="W478" s="729"/>
      <c r="Z478" s="729">
        <v>42076</v>
      </c>
      <c r="AA478" s="732">
        <v>83.506</v>
      </c>
      <c r="AC478" s="729">
        <v>42076</v>
      </c>
      <c r="AD478" s="732">
        <v>104.262</v>
      </c>
    </row>
    <row r="479" spans="1:30" ht="14.25" customHeight="1">
      <c r="A479" s="729">
        <v>42104</v>
      </c>
      <c r="B479" s="732">
        <v>3.7932000000000001</v>
      </c>
      <c r="D479" s="729">
        <v>42104</v>
      </c>
      <c r="E479" s="732">
        <v>4.0217499999999999</v>
      </c>
      <c r="G479" s="729">
        <v>42104</v>
      </c>
      <c r="H479" s="732">
        <v>3.87371</v>
      </c>
      <c r="J479" s="729">
        <v>42104</v>
      </c>
      <c r="K479" s="732">
        <v>1.06043</v>
      </c>
      <c r="N479" s="729">
        <v>42075</v>
      </c>
      <c r="O479" s="732">
        <v>58.012</v>
      </c>
      <c r="Q479" s="729">
        <v>41695</v>
      </c>
      <c r="R479" s="732">
        <v>249.02</v>
      </c>
      <c r="T479" s="729">
        <v>41695</v>
      </c>
      <c r="U479" s="732">
        <v>58.164999999999999</v>
      </c>
      <c r="W479" s="729"/>
      <c r="Z479" s="729">
        <v>42075</v>
      </c>
      <c r="AA479" s="732">
        <v>83.247</v>
      </c>
      <c r="AC479" s="729">
        <v>42075</v>
      </c>
      <c r="AD479" s="732">
        <v>103.715</v>
      </c>
    </row>
    <row r="480" spans="1:30" ht="14.25" customHeight="1">
      <c r="A480" s="729">
        <v>42103</v>
      </c>
      <c r="B480" s="732">
        <v>3.7760500000000001</v>
      </c>
      <c r="D480" s="729">
        <v>42103</v>
      </c>
      <c r="E480" s="732">
        <v>4.0249499999999996</v>
      </c>
      <c r="G480" s="729">
        <v>42103</v>
      </c>
      <c r="H480" s="732">
        <v>3.8621699999999999</v>
      </c>
      <c r="J480" s="729">
        <v>42103</v>
      </c>
      <c r="K480" s="732">
        <v>1.06595</v>
      </c>
      <c r="N480" s="729">
        <v>42074</v>
      </c>
      <c r="O480" s="732">
        <v>58.012</v>
      </c>
      <c r="Q480" s="729">
        <v>41694</v>
      </c>
      <c r="R480" s="732">
        <v>257.36</v>
      </c>
      <c r="T480" s="729">
        <v>41694</v>
      </c>
      <c r="U480" s="732">
        <v>62.164999999999999</v>
      </c>
      <c r="W480" s="729"/>
      <c r="Z480" s="729">
        <v>42074</v>
      </c>
      <c r="AA480" s="732">
        <v>80.33</v>
      </c>
      <c r="AC480" s="729">
        <v>42074</v>
      </c>
      <c r="AD480" s="732">
        <v>100.988</v>
      </c>
    </row>
    <row r="481" spans="1:30" ht="14.25" customHeight="1">
      <c r="A481" s="729">
        <v>42102</v>
      </c>
      <c r="B481" s="732">
        <v>3.7175500000000001</v>
      </c>
      <c r="D481" s="729">
        <v>42102</v>
      </c>
      <c r="E481" s="732">
        <v>4.0081300000000004</v>
      </c>
      <c r="G481" s="729">
        <v>42102</v>
      </c>
      <c r="H481" s="732">
        <v>3.8470599999999999</v>
      </c>
      <c r="J481" s="729">
        <v>42102</v>
      </c>
      <c r="K481" s="732">
        <v>1.07805</v>
      </c>
      <c r="N481" s="729">
        <v>42073</v>
      </c>
      <c r="O481" s="732">
        <v>58.012</v>
      </c>
      <c r="Q481" s="729">
        <v>41691</v>
      </c>
      <c r="R481" s="732">
        <v>259.01</v>
      </c>
      <c r="T481" s="729">
        <v>41691</v>
      </c>
      <c r="U481" s="732">
        <v>61.01</v>
      </c>
      <c r="W481" s="729"/>
      <c r="Z481" s="729">
        <v>42073</v>
      </c>
      <c r="AA481" s="732">
        <v>81.647000000000006</v>
      </c>
      <c r="AC481" s="729">
        <v>42073</v>
      </c>
      <c r="AD481" s="732">
        <v>103.313</v>
      </c>
    </row>
    <row r="482" spans="1:30" ht="14.25" customHeight="1">
      <c r="A482" s="729">
        <v>42101</v>
      </c>
      <c r="B482" s="732">
        <v>3.7383500000000001</v>
      </c>
      <c r="D482" s="729">
        <v>42101</v>
      </c>
      <c r="E482" s="732">
        <v>4.0427499999999998</v>
      </c>
      <c r="G482" s="729">
        <v>42101</v>
      </c>
      <c r="H482" s="732">
        <v>3.8699400000000002</v>
      </c>
      <c r="J482" s="729">
        <v>42101</v>
      </c>
      <c r="K482" s="732">
        <v>1.0814300000000001</v>
      </c>
      <c r="N482" s="729">
        <v>42072</v>
      </c>
      <c r="O482" s="732">
        <v>58.238999999999997</v>
      </c>
      <c r="Q482" s="729">
        <v>41690</v>
      </c>
      <c r="R482" s="732">
        <v>263.64</v>
      </c>
      <c r="T482" s="729">
        <v>41690</v>
      </c>
      <c r="U482" s="732">
        <v>58.408000000000001</v>
      </c>
      <c r="W482" s="729"/>
      <c r="Z482" s="729">
        <v>42072</v>
      </c>
      <c r="AA482" s="732">
        <v>82.198999999999998</v>
      </c>
      <c r="AC482" s="729">
        <v>42072</v>
      </c>
      <c r="AD482" s="732">
        <v>100.163</v>
      </c>
    </row>
    <row r="483" spans="1:30" ht="14.25" customHeight="1">
      <c r="A483" s="729">
        <v>42100</v>
      </c>
      <c r="B483" s="732">
        <v>3.7312099999999999</v>
      </c>
      <c r="D483" s="729">
        <v>42100</v>
      </c>
      <c r="E483" s="732">
        <v>4.0752899999999999</v>
      </c>
      <c r="G483" s="729">
        <v>42100</v>
      </c>
      <c r="H483" s="732">
        <v>3.8920300000000001</v>
      </c>
      <c r="J483" s="729">
        <v>42100</v>
      </c>
      <c r="K483" s="732">
        <v>1.09219</v>
      </c>
      <c r="N483" s="729">
        <v>42069</v>
      </c>
      <c r="O483" s="732">
        <v>58.253</v>
      </c>
      <c r="Q483" s="729">
        <v>41689</v>
      </c>
      <c r="R483" s="732">
        <v>262.99</v>
      </c>
      <c r="T483" s="729">
        <v>41689</v>
      </c>
      <c r="U483" s="732">
        <v>62.164999999999999</v>
      </c>
      <c r="W483" s="729"/>
      <c r="Z483" s="729">
        <v>42069</v>
      </c>
      <c r="AA483" s="732">
        <v>83.238</v>
      </c>
      <c r="AC483" s="729">
        <v>42069</v>
      </c>
      <c r="AD483" s="732">
        <v>97.978999999999999</v>
      </c>
    </row>
    <row r="484" spans="1:30" ht="14.25" customHeight="1">
      <c r="A484" s="729">
        <v>42097</v>
      </c>
      <c r="B484" s="732">
        <v>3.7007699999999999</v>
      </c>
      <c r="D484" s="729">
        <v>42097</v>
      </c>
      <c r="E484" s="732">
        <v>4.0605799999999999</v>
      </c>
      <c r="G484" s="729">
        <v>42097</v>
      </c>
      <c r="H484" s="732">
        <v>3.8925000000000001</v>
      </c>
      <c r="J484" s="729">
        <v>42097</v>
      </c>
      <c r="K484" s="732">
        <v>1.0969199999999999</v>
      </c>
      <c r="N484" s="729">
        <v>42068</v>
      </c>
      <c r="O484" s="732">
        <v>58.253</v>
      </c>
      <c r="Q484" s="729">
        <v>41688</v>
      </c>
      <c r="R484" s="732">
        <v>261.32</v>
      </c>
      <c r="T484" s="729">
        <v>41688</v>
      </c>
      <c r="U484" s="732">
        <v>58.341999999999999</v>
      </c>
      <c r="W484" s="729"/>
      <c r="Z484" s="729">
        <v>42068</v>
      </c>
      <c r="AA484" s="732">
        <v>89.730999999999995</v>
      </c>
      <c r="AC484" s="729">
        <v>42068</v>
      </c>
      <c r="AD484" s="732">
        <v>106.04300000000001</v>
      </c>
    </row>
    <row r="485" spans="1:30" ht="14.25" customHeight="1">
      <c r="A485" s="729">
        <v>42096</v>
      </c>
      <c r="B485" s="732">
        <v>3.7419799999999999</v>
      </c>
      <c r="D485" s="729">
        <v>42096</v>
      </c>
      <c r="E485" s="732">
        <v>4.0716999999999999</v>
      </c>
      <c r="G485" s="729">
        <v>42096</v>
      </c>
      <c r="H485" s="732">
        <v>3.9001200000000003</v>
      </c>
      <c r="J485" s="729">
        <v>42096</v>
      </c>
      <c r="K485" s="732">
        <v>1.08799</v>
      </c>
      <c r="N485" s="729">
        <v>42067</v>
      </c>
      <c r="O485" s="732">
        <v>58.253</v>
      </c>
      <c r="Q485" s="729">
        <v>41684</v>
      </c>
      <c r="R485" s="732">
        <v>261.99</v>
      </c>
      <c r="T485" s="729">
        <v>41684</v>
      </c>
      <c r="U485" s="732">
        <v>58.076999999999998</v>
      </c>
      <c r="W485" s="729"/>
      <c r="Z485" s="729">
        <v>42067</v>
      </c>
      <c r="AA485" s="732">
        <v>96.561999999999998</v>
      </c>
      <c r="AC485" s="729">
        <v>42067</v>
      </c>
      <c r="AD485" s="732">
        <v>110.518</v>
      </c>
    </row>
    <row r="486" spans="1:30" ht="14.25" customHeight="1">
      <c r="A486" s="729">
        <v>42095</v>
      </c>
      <c r="B486" s="732">
        <v>3.7692000000000001</v>
      </c>
      <c r="D486" s="729">
        <v>42095</v>
      </c>
      <c r="E486" s="732">
        <v>4.0566800000000001</v>
      </c>
      <c r="G486" s="729">
        <v>42095</v>
      </c>
      <c r="H486" s="732">
        <v>3.8980700000000001</v>
      </c>
      <c r="J486" s="729">
        <v>42095</v>
      </c>
      <c r="K486" s="732">
        <v>1.07629</v>
      </c>
      <c r="N486" s="729">
        <v>42066</v>
      </c>
      <c r="O486" s="732">
        <v>58.25</v>
      </c>
      <c r="Q486" s="729">
        <v>41683</v>
      </c>
      <c r="R486" s="732">
        <v>267.66000000000003</v>
      </c>
      <c r="T486" s="729">
        <v>41683</v>
      </c>
      <c r="U486" s="732">
        <v>60.584000000000003</v>
      </c>
      <c r="W486" s="729"/>
      <c r="Z486" s="729">
        <v>42066</v>
      </c>
      <c r="AA486" s="732">
        <v>97.918000000000006</v>
      </c>
      <c r="AC486" s="729">
        <v>42066</v>
      </c>
      <c r="AD486" s="732">
        <v>111.129</v>
      </c>
    </row>
    <row r="487" spans="1:30" ht="14.25" customHeight="1">
      <c r="A487" s="729">
        <v>42094</v>
      </c>
      <c r="B487" s="732">
        <v>3.79704</v>
      </c>
      <c r="D487" s="729">
        <v>42094</v>
      </c>
      <c r="E487" s="732">
        <v>4.07484</v>
      </c>
      <c r="G487" s="729">
        <v>42094</v>
      </c>
      <c r="H487" s="732">
        <v>3.9042599999999998</v>
      </c>
      <c r="J487" s="729">
        <v>42094</v>
      </c>
      <c r="K487" s="732">
        <v>1.07315</v>
      </c>
      <c r="N487" s="729">
        <v>42065</v>
      </c>
      <c r="O487" s="732">
        <v>59.362000000000002</v>
      </c>
      <c r="Q487" s="729">
        <v>41682</v>
      </c>
      <c r="R487" s="732">
        <v>258.35000000000002</v>
      </c>
      <c r="T487" s="729">
        <v>41682</v>
      </c>
      <c r="U487" s="732">
        <v>58.664999999999999</v>
      </c>
      <c r="W487" s="729"/>
      <c r="Z487" s="729">
        <v>42065</v>
      </c>
      <c r="AA487" s="732">
        <v>95.064999999999998</v>
      </c>
      <c r="AC487" s="729">
        <v>42065</v>
      </c>
      <c r="AD487" s="732">
        <v>108.95399999999999</v>
      </c>
    </row>
    <row r="488" spans="1:30" ht="14.25" customHeight="1">
      <c r="A488" s="729">
        <v>42093</v>
      </c>
      <c r="B488" s="732">
        <v>3.77427</v>
      </c>
      <c r="D488" s="729">
        <v>42093</v>
      </c>
      <c r="E488" s="732">
        <v>4.0892799999999996</v>
      </c>
      <c r="G488" s="729">
        <v>42093</v>
      </c>
      <c r="H488" s="732">
        <v>3.9026700000000001</v>
      </c>
      <c r="J488" s="729">
        <v>42093</v>
      </c>
      <c r="K488" s="732">
        <v>1.08334</v>
      </c>
      <c r="N488" s="729">
        <v>42062</v>
      </c>
      <c r="O488" s="732">
        <v>60.465000000000003</v>
      </c>
      <c r="Q488" s="729">
        <v>41681</v>
      </c>
      <c r="R488" s="732">
        <v>260.99</v>
      </c>
      <c r="T488" s="729">
        <v>41681</v>
      </c>
      <c r="U488" s="732">
        <v>59.750999999999998</v>
      </c>
      <c r="W488" s="729"/>
      <c r="Z488" s="729">
        <v>42062</v>
      </c>
      <c r="AA488" s="732">
        <v>96.325000000000003</v>
      </c>
      <c r="AC488" s="729">
        <v>42062</v>
      </c>
      <c r="AD488" s="732">
        <v>109.979</v>
      </c>
    </row>
    <row r="489" spans="1:30" ht="14.25" customHeight="1">
      <c r="A489" s="729">
        <v>42090</v>
      </c>
      <c r="B489" s="732">
        <v>3.7646500000000001</v>
      </c>
      <c r="D489" s="729">
        <v>42090</v>
      </c>
      <c r="E489" s="732">
        <v>4.0993899999999996</v>
      </c>
      <c r="G489" s="729">
        <v>42090</v>
      </c>
      <c r="H489" s="732">
        <v>3.9146999999999998</v>
      </c>
      <c r="J489" s="729">
        <v>42090</v>
      </c>
      <c r="K489" s="732">
        <v>1.0888800000000001</v>
      </c>
      <c r="N489" s="729">
        <v>42061</v>
      </c>
      <c r="O489" s="732">
        <v>60.667000000000002</v>
      </c>
      <c r="Q489" s="729">
        <v>41680</v>
      </c>
      <c r="R489" s="732">
        <v>261.34500000000003</v>
      </c>
      <c r="T489" s="729">
        <v>41680</v>
      </c>
      <c r="U489" s="732">
        <v>59.045999999999999</v>
      </c>
      <c r="W489" s="729"/>
      <c r="Z489" s="729">
        <v>42061</v>
      </c>
      <c r="AA489" s="732">
        <v>96.210999999999999</v>
      </c>
      <c r="AC489" s="729">
        <v>42061</v>
      </c>
      <c r="AD489" s="732">
        <v>110.571</v>
      </c>
    </row>
    <row r="490" spans="1:30" ht="14.25" customHeight="1">
      <c r="A490" s="729">
        <v>42089</v>
      </c>
      <c r="B490" s="732">
        <v>3.7521399999999998</v>
      </c>
      <c r="D490" s="729">
        <v>42089</v>
      </c>
      <c r="E490" s="732">
        <v>4.0831999999999997</v>
      </c>
      <c r="G490" s="729">
        <v>42089</v>
      </c>
      <c r="H490" s="732">
        <v>3.8951500000000001</v>
      </c>
      <c r="J490" s="729">
        <v>42089</v>
      </c>
      <c r="K490" s="732">
        <v>1.0884100000000001</v>
      </c>
      <c r="N490" s="729">
        <v>42060</v>
      </c>
      <c r="O490" s="732">
        <v>60.338999999999999</v>
      </c>
      <c r="Q490" s="729">
        <v>41677</v>
      </c>
      <c r="R490" s="732">
        <v>260.33</v>
      </c>
      <c r="T490" s="729">
        <v>41677</v>
      </c>
      <c r="U490" s="732">
        <v>57.994999999999997</v>
      </c>
      <c r="W490" s="729"/>
      <c r="Z490" s="729">
        <v>42060</v>
      </c>
      <c r="AA490" s="732">
        <v>98.948999999999998</v>
      </c>
      <c r="AC490" s="729">
        <v>42060</v>
      </c>
      <c r="AD490" s="732">
        <v>113.31100000000001</v>
      </c>
    </row>
    <row r="491" spans="1:30" ht="14.25" customHeight="1">
      <c r="A491" s="729">
        <v>42088</v>
      </c>
      <c r="B491" s="732">
        <v>3.7258499999999999</v>
      </c>
      <c r="D491" s="729">
        <v>42088</v>
      </c>
      <c r="E491" s="732">
        <v>4.0865900000000002</v>
      </c>
      <c r="G491" s="729">
        <v>42088</v>
      </c>
      <c r="H491" s="732">
        <v>3.88212</v>
      </c>
      <c r="J491" s="729">
        <v>42088</v>
      </c>
      <c r="K491" s="732">
        <v>1.0969800000000001</v>
      </c>
      <c r="N491" s="729">
        <v>42059</v>
      </c>
      <c r="O491" s="732">
        <v>62.103000000000002</v>
      </c>
      <c r="Q491" s="729">
        <v>41676</v>
      </c>
      <c r="R491" s="732">
        <v>260.99</v>
      </c>
      <c r="T491" s="729">
        <v>41676</v>
      </c>
      <c r="U491" s="732">
        <v>60.686999999999998</v>
      </c>
      <c r="W491" s="729"/>
      <c r="Z491" s="729">
        <v>42059</v>
      </c>
      <c r="AA491" s="732">
        <v>97.897999999999996</v>
      </c>
      <c r="AC491" s="729">
        <v>42059</v>
      </c>
      <c r="AD491" s="732">
        <v>111.84399999999999</v>
      </c>
    </row>
    <row r="492" spans="1:30" ht="14.25" customHeight="1">
      <c r="A492" s="729">
        <v>42087</v>
      </c>
      <c r="B492" s="732">
        <v>3.7457799999999999</v>
      </c>
      <c r="D492" s="729">
        <v>42087</v>
      </c>
      <c r="E492" s="732">
        <v>4.0915900000000001</v>
      </c>
      <c r="G492" s="729">
        <v>42087</v>
      </c>
      <c r="H492" s="732">
        <v>3.9095599999999999</v>
      </c>
      <c r="J492" s="729">
        <v>42087</v>
      </c>
      <c r="K492" s="732">
        <v>1.09243</v>
      </c>
      <c r="N492" s="729">
        <v>42058</v>
      </c>
      <c r="O492" s="732">
        <v>61.673000000000002</v>
      </c>
      <c r="Q492" s="729">
        <v>41675</v>
      </c>
      <c r="R492" s="732">
        <v>265.33</v>
      </c>
      <c r="T492" s="729">
        <v>41675</v>
      </c>
      <c r="U492" s="732">
        <v>61.34</v>
      </c>
      <c r="W492" s="729"/>
      <c r="Z492" s="729">
        <v>42058</v>
      </c>
      <c r="AA492" s="732">
        <v>99.037000000000006</v>
      </c>
      <c r="AC492" s="729">
        <v>42058</v>
      </c>
      <c r="AD492" s="732">
        <v>115.215</v>
      </c>
    </row>
    <row r="493" spans="1:30" ht="14.25" customHeight="1">
      <c r="A493" s="729">
        <v>42086</v>
      </c>
      <c r="B493" s="732">
        <v>3.75434</v>
      </c>
      <c r="D493" s="729">
        <v>42086</v>
      </c>
      <c r="E493" s="732">
        <v>4.1090299999999997</v>
      </c>
      <c r="G493" s="729">
        <v>42086</v>
      </c>
      <c r="H493" s="732">
        <v>3.8854500000000001</v>
      </c>
      <c r="J493" s="729">
        <v>42086</v>
      </c>
      <c r="K493" s="732">
        <v>1.0945499999999999</v>
      </c>
      <c r="N493" s="729">
        <v>42055</v>
      </c>
      <c r="O493" s="732">
        <v>62.054000000000002</v>
      </c>
      <c r="Q493" s="729">
        <v>41674</v>
      </c>
      <c r="R493" s="732">
        <v>268.02</v>
      </c>
      <c r="T493" s="729">
        <v>41674</v>
      </c>
      <c r="U493" s="732">
        <v>61.286000000000001</v>
      </c>
      <c r="W493" s="729"/>
      <c r="Z493" s="729">
        <v>42055</v>
      </c>
      <c r="AA493" s="732">
        <v>104.559</v>
      </c>
      <c r="AC493" s="729">
        <v>42055</v>
      </c>
      <c r="AD493" s="732">
        <v>124.30200000000001</v>
      </c>
    </row>
    <row r="494" spans="1:30" ht="14.25" customHeight="1">
      <c r="A494" s="729">
        <v>42083</v>
      </c>
      <c r="B494" s="732">
        <v>3.8184399999999998</v>
      </c>
      <c r="D494" s="729">
        <v>42083</v>
      </c>
      <c r="E494" s="732">
        <v>4.1315499999999998</v>
      </c>
      <c r="G494" s="729">
        <v>42083</v>
      </c>
      <c r="H494" s="732">
        <v>3.9163000000000001</v>
      </c>
      <c r="J494" s="729">
        <v>42083</v>
      </c>
      <c r="K494" s="732">
        <v>1.0821000000000001</v>
      </c>
      <c r="N494" s="729">
        <v>42054</v>
      </c>
      <c r="O494" s="732">
        <v>62.054000000000002</v>
      </c>
      <c r="Q494" s="729">
        <v>41673</v>
      </c>
      <c r="R494" s="732">
        <v>275.72000000000003</v>
      </c>
      <c r="T494" s="729">
        <v>41673</v>
      </c>
      <c r="U494" s="732">
        <v>61.048999999999999</v>
      </c>
      <c r="W494" s="729"/>
      <c r="Z494" s="729">
        <v>42054</v>
      </c>
      <c r="AA494" s="732">
        <v>104.34099999999999</v>
      </c>
      <c r="AC494" s="729">
        <v>42054</v>
      </c>
      <c r="AD494" s="732">
        <v>124.372</v>
      </c>
    </row>
    <row r="495" spans="1:30" ht="14.25" customHeight="1">
      <c r="A495" s="729">
        <v>42082</v>
      </c>
      <c r="B495" s="732">
        <v>3.8754</v>
      </c>
      <c r="D495" s="729">
        <v>42082</v>
      </c>
      <c r="E495" s="732">
        <v>4.1311</v>
      </c>
      <c r="G495" s="729">
        <v>42082</v>
      </c>
      <c r="H495" s="732">
        <v>3.9156499999999999</v>
      </c>
      <c r="J495" s="729">
        <v>42082</v>
      </c>
      <c r="K495" s="732">
        <v>1.0659799999999999</v>
      </c>
      <c r="N495" s="729">
        <v>42053</v>
      </c>
      <c r="O495" s="732">
        <v>62.334000000000003</v>
      </c>
      <c r="Q495" s="729">
        <v>41670</v>
      </c>
      <c r="R495" s="732">
        <v>277.7</v>
      </c>
      <c r="T495" s="729">
        <v>41670</v>
      </c>
      <c r="U495" s="732">
        <v>57.822000000000003</v>
      </c>
      <c r="W495" s="729"/>
      <c r="Z495" s="729">
        <v>42053</v>
      </c>
      <c r="AA495" s="732">
        <v>107.36199999999999</v>
      </c>
      <c r="AC495" s="729">
        <v>42053</v>
      </c>
      <c r="AD495" s="732">
        <v>131.38499999999999</v>
      </c>
    </row>
    <row r="496" spans="1:30" ht="14.25" customHeight="1">
      <c r="A496" s="729">
        <v>42081</v>
      </c>
      <c r="B496" s="732">
        <v>3.8067000000000002</v>
      </c>
      <c r="D496" s="729">
        <v>42081</v>
      </c>
      <c r="E496" s="732">
        <v>4.1346800000000004</v>
      </c>
      <c r="G496" s="729">
        <v>42081</v>
      </c>
      <c r="H496" s="732">
        <v>3.8907099999999999</v>
      </c>
      <c r="J496" s="729">
        <v>42081</v>
      </c>
      <c r="K496" s="732">
        <v>1.0864</v>
      </c>
      <c r="N496" s="729">
        <v>42052</v>
      </c>
      <c r="O496" s="732">
        <v>64.331000000000003</v>
      </c>
      <c r="Q496" s="729">
        <v>41669</v>
      </c>
      <c r="R496" s="732">
        <v>264.34500000000003</v>
      </c>
      <c r="T496" s="729">
        <v>41669</v>
      </c>
      <c r="U496" s="732">
        <v>59.555</v>
      </c>
      <c r="W496" s="729"/>
      <c r="Z496" s="729">
        <v>42052</v>
      </c>
      <c r="AA496" s="732">
        <v>105.97199999999999</v>
      </c>
      <c r="AC496" s="729">
        <v>42052</v>
      </c>
      <c r="AD496" s="732">
        <v>134.46299999999999</v>
      </c>
    </row>
    <row r="497" spans="1:30" ht="14.25" customHeight="1">
      <c r="A497" s="729">
        <v>42080</v>
      </c>
      <c r="B497" s="732">
        <v>3.9042599999999998</v>
      </c>
      <c r="D497" s="729">
        <v>42080</v>
      </c>
      <c r="E497" s="732">
        <v>4.13734</v>
      </c>
      <c r="G497" s="729">
        <v>42080</v>
      </c>
      <c r="H497" s="732">
        <v>3.8805100000000001</v>
      </c>
      <c r="J497" s="729">
        <v>42080</v>
      </c>
      <c r="K497" s="732">
        <v>1.0597399999999999</v>
      </c>
      <c r="N497" s="729">
        <v>42048</v>
      </c>
      <c r="O497" s="732">
        <v>64.364999999999995</v>
      </c>
      <c r="Q497" s="729">
        <v>41668</v>
      </c>
      <c r="R497" s="732">
        <v>264.01</v>
      </c>
      <c r="T497" s="729">
        <v>41668</v>
      </c>
      <c r="U497" s="732">
        <v>57.113</v>
      </c>
      <c r="W497" s="729"/>
      <c r="Z497" s="729">
        <v>42048</v>
      </c>
      <c r="AA497" s="732">
        <v>102.367</v>
      </c>
      <c r="AC497" s="729">
        <v>42048</v>
      </c>
      <c r="AD497" s="732">
        <v>126.13800000000001</v>
      </c>
    </row>
    <row r="498" spans="1:30" ht="14.25" customHeight="1">
      <c r="A498" s="729">
        <v>42079</v>
      </c>
      <c r="B498" s="732">
        <v>3.90639</v>
      </c>
      <c r="D498" s="729">
        <v>42079</v>
      </c>
      <c r="E498" s="732">
        <v>4.1284200000000002</v>
      </c>
      <c r="G498" s="729">
        <v>42079</v>
      </c>
      <c r="H498" s="732">
        <v>3.8773599999999999</v>
      </c>
      <c r="J498" s="729">
        <v>42079</v>
      </c>
      <c r="K498" s="732">
        <v>1.0567800000000001</v>
      </c>
      <c r="N498" s="729">
        <v>42047</v>
      </c>
      <c r="O498" s="732">
        <v>64.682000000000002</v>
      </c>
      <c r="Q498" s="729">
        <v>41667</v>
      </c>
      <c r="R498" s="732">
        <v>250.685</v>
      </c>
      <c r="T498" s="729">
        <v>41667</v>
      </c>
      <c r="U498" s="732">
        <v>57.527999999999999</v>
      </c>
      <c r="W498" s="729"/>
      <c r="Z498" s="729">
        <v>42047</v>
      </c>
      <c r="AA498" s="732">
        <v>102.64400000000001</v>
      </c>
      <c r="AC498" s="729">
        <v>42047</v>
      </c>
      <c r="AD498" s="732">
        <v>126.255</v>
      </c>
    </row>
    <row r="499" spans="1:30" ht="14.25" customHeight="1">
      <c r="A499" s="729">
        <v>42076</v>
      </c>
      <c r="B499" s="732">
        <v>3.9528300000000001</v>
      </c>
      <c r="D499" s="729">
        <v>42076</v>
      </c>
      <c r="E499" s="732">
        <v>4.1494</v>
      </c>
      <c r="G499" s="729">
        <v>42076</v>
      </c>
      <c r="H499" s="732">
        <v>3.9314299999999998</v>
      </c>
      <c r="J499" s="729">
        <v>42076</v>
      </c>
      <c r="K499" s="732">
        <v>1.0496000000000001</v>
      </c>
      <c r="N499" s="729">
        <v>42046</v>
      </c>
      <c r="O499" s="732">
        <v>65.08</v>
      </c>
      <c r="Q499" s="729">
        <v>41666</v>
      </c>
      <c r="R499" s="732">
        <v>255.35499999999999</v>
      </c>
      <c r="T499" s="729">
        <v>41666</v>
      </c>
      <c r="U499" s="732">
        <v>58.677999999999997</v>
      </c>
      <c r="W499" s="729"/>
      <c r="Z499" s="729">
        <v>42046</v>
      </c>
      <c r="AA499" s="732">
        <v>102.19</v>
      </c>
      <c r="AC499" s="729">
        <v>42046</v>
      </c>
      <c r="AD499" s="732">
        <v>123.63800000000001</v>
      </c>
    </row>
    <row r="500" spans="1:30" ht="14.25" customHeight="1">
      <c r="A500" s="729">
        <v>42075</v>
      </c>
      <c r="B500" s="732">
        <v>3.8948299999999998</v>
      </c>
      <c r="D500" s="729">
        <v>42075</v>
      </c>
      <c r="E500" s="732">
        <v>4.1425200000000002</v>
      </c>
      <c r="G500" s="729">
        <v>42075</v>
      </c>
      <c r="H500" s="732">
        <v>3.8865099999999999</v>
      </c>
      <c r="J500" s="729">
        <v>42075</v>
      </c>
      <c r="K500" s="732">
        <v>1.06349</v>
      </c>
      <c r="N500" s="729">
        <v>42045</v>
      </c>
      <c r="O500" s="732">
        <v>65.037000000000006</v>
      </c>
      <c r="Q500" s="729">
        <v>41663</v>
      </c>
      <c r="R500" s="732">
        <v>254.67</v>
      </c>
      <c r="T500" s="729">
        <v>41663</v>
      </c>
      <c r="U500" s="732">
        <v>59.795000000000002</v>
      </c>
      <c r="W500" s="729"/>
      <c r="Z500" s="729">
        <v>42045</v>
      </c>
      <c r="AA500" s="732">
        <v>101.307</v>
      </c>
      <c r="AC500" s="729">
        <v>42045</v>
      </c>
      <c r="AD500" s="732">
        <v>121.563</v>
      </c>
    </row>
    <row r="501" spans="1:30" ht="14.25" customHeight="1">
      <c r="A501" s="729">
        <v>42074</v>
      </c>
      <c r="B501" s="732">
        <v>3.90815</v>
      </c>
      <c r="D501" s="729">
        <v>42074</v>
      </c>
      <c r="E501" s="732">
        <v>4.1219999999999999</v>
      </c>
      <c r="G501" s="729">
        <v>42074</v>
      </c>
      <c r="H501" s="732">
        <v>3.8727100000000001</v>
      </c>
      <c r="J501" s="729">
        <v>42074</v>
      </c>
      <c r="K501" s="732">
        <v>1.0547</v>
      </c>
      <c r="N501" s="729">
        <v>42044</v>
      </c>
      <c r="O501" s="732">
        <v>65</v>
      </c>
      <c r="Q501" s="729">
        <v>41662</v>
      </c>
      <c r="R501" s="732">
        <v>240.33</v>
      </c>
      <c r="T501" s="729">
        <v>41662</v>
      </c>
      <c r="U501" s="732">
        <v>56.84</v>
      </c>
      <c r="W501" s="729"/>
      <c r="Z501" s="729">
        <v>42044</v>
      </c>
      <c r="AA501" s="732">
        <v>102.877</v>
      </c>
      <c r="AC501" s="729">
        <v>42044</v>
      </c>
      <c r="AD501" s="732">
        <v>124.989</v>
      </c>
    </row>
    <row r="502" spans="1:30" ht="14.25" customHeight="1">
      <c r="A502" s="729">
        <v>42073</v>
      </c>
      <c r="B502" s="732">
        <v>3.8886500000000002</v>
      </c>
      <c r="D502" s="729">
        <v>42073</v>
      </c>
      <c r="E502" s="732">
        <v>4.1600799999999998</v>
      </c>
      <c r="G502" s="729">
        <v>42073</v>
      </c>
      <c r="H502" s="732">
        <v>3.8905799999999999</v>
      </c>
      <c r="J502" s="729">
        <v>42073</v>
      </c>
      <c r="K502" s="732">
        <v>1.0698000000000001</v>
      </c>
      <c r="N502" s="729">
        <v>42041</v>
      </c>
      <c r="O502" s="732">
        <v>65.016000000000005</v>
      </c>
      <c r="Q502" s="729">
        <v>41661</v>
      </c>
      <c r="R502" s="732">
        <v>237.155</v>
      </c>
      <c r="T502" s="729">
        <v>41661</v>
      </c>
      <c r="U502" s="732">
        <v>57.256</v>
      </c>
      <c r="W502" s="729"/>
      <c r="Z502" s="729">
        <v>42041</v>
      </c>
      <c r="AA502" s="732">
        <v>91.564999999999998</v>
      </c>
      <c r="AC502" s="729">
        <v>42041</v>
      </c>
      <c r="AD502" s="732">
        <v>106.663</v>
      </c>
    </row>
    <row r="503" spans="1:30" ht="14.25" customHeight="1">
      <c r="A503" s="729">
        <v>42072</v>
      </c>
      <c r="B503" s="732">
        <v>3.79352</v>
      </c>
      <c r="D503" s="729">
        <v>42072</v>
      </c>
      <c r="E503" s="732">
        <v>4.1166499999999999</v>
      </c>
      <c r="G503" s="729">
        <v>42072</v>
      </c>
      <c r="H503" s="732">
        <v>3.8478500000000002</v>
      </c>
      <c r="J503" s="729">
        <v>42072</v>
      </c>
      <c r="K503" s="732">
        <v>1.08518</v>
      </c>
      <c r="N503" s="729">
        <v>42040</v>
      </c>
      <c r="O503" s="732">
        <v>64.653000000000006</v>
      </c>
      <c r="Q503" s="729">
        <v>41660</v>
      </c>
      <c r="R503" s="732">
        <v>230.995</v>
      </c>
      <c r="T503" s="729">
        <v>41660</v>
      </c>
      <c r="U503" s="732">
        <v>58.335000000000001</v>
      </c>
      <c r="W503" s="729"/>
      <c r="Z503" s="729">
        <v>42040</v>
      </c>
      <c r="AA503" s="732">
        <v>94.433999999999997</v>
      </c>
      <c r="AC503" s="729">
        <v>42040</v>
      </c>
      <c r="AD503" s="732">
        <v>110.726</v>
      </c>
    </row>
    <row r="504" spans="1:30" ht="14.25" customHeight="1">
      <c r="A504" s="729">
        <v>42069</v>
      </c>
      <c r="B504" s="732">
        <v>3.8094600000000001</v>
      </c>
      <c r="D504" s="729">
        <v>42069</v>
      </c>
      <c r="E504" s="732">
        <v>4.13089</v>
      </c>
      <c r="G504" s="729">
        <v>42069</v>
      </c>
      <c r="H504" s="732">
        <v>3.8620000000000001</v>
      </c>
      <c r="J504" s="729">
        <v>42069</v>
      </c>
      <c r="K504" s="732">
        <v>1.0843499999999999</v>
      </c>
      <c r="N504" s="729">
        <v>42039</v>
      </c>
      <c r="O504" s="732">
        <v>64.899000000000001</v>
      </c>
      <c r="Q504" s="729">
        <v>41656</v>
      </c>
      <c r="R504" s="732">
        <v>233.86600000000001</v>
      </c>
      <c r="T504" s="729">
        <v>41656</v>
      </c>
      <c r="U504" s="732">
        <v>56.917000000000002</v>
      </c>
      <c r="W504" s="729"/>
      <c r="Z504" s="729">
        <v>42039</v>
      </c>
      <c r="AA504" s="732">
        <v>89.457999999999998</v>
      </c>
      <c r="AC504" s="729">
        <v>42039</v>
      </c>
      <c r="AD504" s="732">
        <v>105.526</v>
      </c>
    </row>
    <row r="505" spans="1:30" ht="14.25" customHeight="1">
      <c r="A505" s="729">
        <v>42068</v>
      </c>
      <c r="B505" s="732">
        <v>3.7567500000000003</v>
      </c>
      <c r="D505" s="729">
        <v>42068</v>
      </c>
      <c r="E505" s="732">
        <v>4.1434100000000003</v>
      </c>
      <c r="G505" s="729">
        <v>42068</v>
      </c>
      <c r="H505" s="732">
        <v>3.85683</v>
      </c>
      <c r="J505" s="729">
        <v>42068</v>
      </c>
      <c r="K505" s="732">
        <v>1.103</v>
      </c>
      <c r="N505" s="729">
        <v>42038</v>
      </c>
      <c r="O505" s="732">
        <v>63.454999999999998</v>
      </c>
      <c r="Q505" s="729">
        <v>41655</v>
      </c>
      <c r="R505" s="732">
        <v>229.16</v>
      </c>
      <c r="T505" s="729">
        <v>41655</v>
      </c>
      <c r="U505" s="732">
        <v>57.33</v>
      </c>
      <c r="W505" s="729"/>
      <c r="Z505" s="729">
        <v>42038</v>
      </c>
      <c r="AA505" s="732">
        <v>91.373000000000005</v>
      </c>
      <c r="AC505" s="729">
        <v>42038</v>
      </c>
      <c r="AD505" s="732">
        <v>110.81</v>
      </c>
    </row>
    <row r="506" spans="1:30" ht="14.25" customHeight="1">
      <c r="A506" s="729">
        <v>42067</v>
      </c>
      <c r="B506" s="732">
        <v>3.7467999999999999</v>
      </c>
      <c r="D506" s="729">
        <v>42067</v>
      </c>
      <c r="E506" s="732">
        <v>4.1512500000000001</v>
      </c>
      <c r="G506" s="729">
        <v>42067</v>
      </c>
      <c r="H506" s="732">
        <v>3.8888600000000002</v>
      </c>
      <c r="J506" s="729">
        <v>42067</v>
      </c>
      <c r="K506" s="732">
        <v>1.1078399999999999</v>
      </c>
      <c r="N506" s="729">
        <v>42037</v>
      </c>
      <c r="O506" s="732">
        <v>64.620999999999995</v>
      </c>
      <c r="Q506" s="729">
        <v>41654</v>
      </c>
      <c r="R506" s="732">
        <v>225</v>
      </c>
      <c r="T506" s="729">
        <v>41654</v>
      </c>
      <c r="U506" s="732">
        <v>58.026000000000003</v>
      </c>
      <c r="W506" s="729"/>
      <c r="Z506" s="729">
        <v>42037</v>
      </c>
      <c r="AA506" s="732">
        <v>92.01</v>
      </c>
      <c r="AC506" s="729">
        <v>42037</v>
      </c>
      <c r="AD506" s="732">
        <v>113.63500000000001</v>
      </c>
    </row>
    <row r="507" spans="1:30" ht="14.25" customHeight="1">
      <c r="A507" s="729">
        <v>42066</v>
      </c>
      <c r="B507" s="732">
        <v>3.7279900000000001</v>
      </c>
      <c r="D507" s="729">
        <v>42066</v>
      </c>
      <c r="E507" s="732">
        <v>4.1666499999999997</v>
      </c>
      <c r="G507" s="729">
        <v>42066</v>
      </c>
      <c r="H507" s="732">
        <v>3.87859</v>
      </c>
      <c r="J507" s="729">
        <v>42066</v>
      </c>
      <c r="K507" s="732">
        <v>1.1176299999999999</v>
      </c>
      <c r="N507" s="729">
        <v>42034</v>
      </c>
      <c r="O507" s="732">
        <v>64.281000000000006</v>
      </c>
      <c r="Q507" s="729">
        <v>41653</v>
      </c>
      <c r="R507" s="732">
        <v>233.01</v>
      </c>
      <c r="T507" s="729">
        <v>41653</v>
      </c>
      <c r="U507" s="732">
        <v>58.335000000000001</v>
      </c>
      <c r="W507" s="729"/>
      <c r="Z507" s="729">
        <v>42034</v>
      </c>
      <c r="AA507" s="732">
        <v>86.341999999999999</v>
      </c>
      <c r="AC507" s="729">
        <v>42034</v>
      </c>
      <c r="AD507" s="732">
        <v>108.605</v>
      </c>
    </row>
    <row r="508" spans="1:30" ht="14.25" customHeight="1">
      <c r="A508" s="729">
        <v>42065</v>
      </c>
      <c r="B508" s="732">
        <v>3.7179700000000002</v>
      </c>
      <c r="D508" s="729">
        <v>42065</v>
      </c>
      <c r="E508" s="732">
        <v>4.1581099999999998</v>
      </c>
      <c r="G508" s="729">
        <v>42065</v>
      </c>
      <c r="H508" s="732">
        <v>3.8787500000000001</v>
      </c>
      <c r="J508" s="729">
        <v>42065</v>
      </c>
      <c r="K508" s="732">
        <v>1.1183799999999999</v>
      </c>
      <c r="N508" s="729">
        <v>42033</v>
      </c>
      <c r="O508" s="732">
        <v>64.313000000000002</v>
      </c>
      <c r="Q508" s="729">
        <v>41652</v>
      </c>
      <c r="R508" s="732">
        <v>233.68</v>
      </c>
      <c r="T508" s="729">
        <v>41652</v>
      </c>
      <c r="U508" s="732">
        <v>58.335000000000001</v>
      </c>
      <c r="W508" s="729"/>
      <c r="Z508" s="729">
        <v>42033</v>
      </c>
      <c r="AA508" s="732">
        <v>85.450999999999993</v>
      </c>
      <c r="AC508" s="729">
        <v>42033</v>
      </c>
      <c r="AD508" s="732">
        <v>108.08</v>
      </c>
    </row>
    <row r="509" spans="1:30" ht="14.25" customHeight="1">
      <c r="A509" s="729">
        <v>42062</v>
      </c>
      <c r="B509" s="732">
        <v>3.7052</v>
      </c>
      <c r="D509" s="729">
        <v>42062</v>
      </c>
      <c r="E509" s="732">
        <v>4.1483499999999998</v>
      </c>
      <c r="G509" s="729">
        <v>42062</v>
      </c>
      <c r="H509" s="732">
        <v>3.8839999999999999</v>
      </c>
      <c r="J509" s="729">
        <v>42062</v>
      </c>
      <c r="K509" s="732">
        <v>1.1195999999999999</v>
      </c>
      <c r="N509" s="729">
        <v>42032</v>
      </c>
      <c r="O509" s="732">
        <v>66.477000000000004</v>
      </c>
      <c r="Q509" s="729">
        <v>41649</v>
      </c>
      <c r="R509" s="732">
        <v>234.66</v>
      </c>
      <c r="T509" s="729">
        <v>41649</v>
      </c>
      <c r="U509" s="732">
        <v>58.35</v>
      </c>
      <c r="W509" s="729"/>
      <c r="Z509" s="729">
        <v>42032</v>
      </c>
      <c r="AA509" s="732">
        <v>84.814999999999998</v>
      </c>
      <c r="AC509" s="729">
        <v>42032</v>
      </c>
      <c r="AD509" s="732">
        <v>107.373</v>
      </c>
    </row>
    <row r="510" spans="1:30" ht="14.25" customHeight="1">
      <c r="A510" s="729">
        <v>42061</v>
      </c>
      <c r="B510" s="732">
        <v>3.7061799999999998</v>
      </c>
      <c r="D510" s="729">
        <v>42061</v>
      </c>
      <c r="E510" s="732">
        <v>4.1502999999999997</v>
      </c>
      <c r="G510" s="729">
        <v>42061</v>
      </c>
      <c r="H510" s="732">
        <v>3.89045</v>
      </c>
      <c r="J510" s="729">
        <v>42061</v>
      </c>
      <c r="K510" s="732">
        <v>1.1197900000000001</v>
      </c>
      <c r="N510" s="729">
        <v>42031</v>
      </c>
      <c r="O510" s="732">
        <v>66.477000000000004</v>
      </c>
      <c r="Q510" s="729">
        <v>41648</v>
      </c>
      <c r="R510" s="732">
        <v>234.35</v>
      </c>
      <c r="T510" s="729">
        <v>41648</v>
      </c>
      <c r="U510" s="732">
        <v>59.018999999999998</v>
      </c>
      <c r="W510" s="729"/>
      <c r="Z510" s="729">
        <v>42031</v>
      </c>
      <c r="AA510" s="732">
        <v>77.477000000000004</v>
      </c>
      <c r="AC510" s="729">
        <v>42031</v>
      </c>
      <c r="AD510" s="732">
        <v>102.901</v>
      </c>
    </row>
    <row r="511" spans="1:30" ht="14.25" customHeight="1">
      <c r="A511" s="729">
        <v>42060</v>
      </c>
      <c r="B511" s="732">
        <v>3.6608700000000001</v>
      </c>
      <c r="D511" s="729">
        <v>42060</v>
      </c>
      <c r="E511" s="732">
        <v>4.1588000000000003</v>
      </c>
      <c r="G511" s="729">
        <v>42060</v>
      </c>
      <c r="H511" s="732">
        <v>3.8597600000000001</v>
      </c>
      <c r="J511" s="729">
        <v>42060</v>
      </c>
      <c r="K511" s="732">
        <v>1.13609</v>
      </c>
      <c r="N511" s="729">
        <v>42030</v>
      </c>
      <c r="O511" s="732">
        <v>66.477000000000004</v>
      </c>
      <c r="Q511" s="729">
        <v>41647</v>
      </c>
      <c r="R511" s="732">
        <v>236.49700000000001</v>
      </c>
      <c r="T511" s="729">
        <v>41647</v>
      </c>
      <c r="U511" s="732">
        <v>57.277000000000001</v>
      </c>
      <c r="W511" s="729"/>
      <c r="Z511" s="729">
        <v>42030</v>
      </c>
      <c r="AA511" s="732">
        <v>75.238</v>
      </c>
      <c r="AC511" s="729">
        <v>42030</v>
      </c>
      <c r="AD511" s="732">
        <v>99.537999999999997</v>
      </c>
    </row>
    <row r="512" spans="1:30" ht="14.25" customHeight="1">
      <c r="A512" s="729">
        <v>42059</v>
      </c>
      <c r="B512" s="732">
        <v>3.6663999999999999</v>
      </c>
      <c r="D512" s="729">
        <v>42059</v>
      </c>
      <c r="E512" s="732">
        <v>4.1574900000000001</v>
      </c>
      <c r="G512" s="729">
        <v>42059</v>
      </c>
      <c r="H512" s="732">
        <v>3.8569499999999999</v>
      </c>
      <c r="J512" s="729">
        <v>42059</v>
      </c>
      <c r="K512" s="732">
        <v>1.13402</v>
      </c>
      <c r="N512" s="729">
        <v>42027</v>
      </c>
      <c r="O512" s="732">
        <v>66.677999999999997</v>
      </c>
      <c r="Q512" s="729">
        <v>41646</v>
      </c>
      <c r="R512" s="732">
        <v>233.51499999999999</v>
      </c>
      <c r="T512" s="729">
        <v>41646</v>
      </c>
      <c r="U512" s="732">
        <v>59.005000000000003</v>
      </c>
      <c r="W512" s="729"/>
      <c r="Z512" s="729">
        <v>42027</v>
      </c>
      <c r="AA512" s="732">
        <v>73.650000000000006</v>
      </c>
      <c r="AC512" s="729">
        <v>42027</v>
      </c>
      <c r="AD512" s="732">
        <v>103.039</v>
      </c>
    </row>
    <row r="513" spans="1:30" ht="14.25" customHeight="1">
      <c r="A513" s="729">
        <v>42058</v>
      </c>
      <c r="B513" s="732">
        <v>3.68825</v>
      </c>
      <c r="D513" s="729">
        <v>42058</v>
      </c>
      <c r="E513" s="732">
        <v>4.1802999999999999</v>
      </c>
      <c r="G513" s="729">
        <v>42058</v>
      </c>
      <c r="H513" s="732">
        <v>3.8835100000000002</v>
      </c>
      <c r="J513" s="729">
        <v>42058</v>
      </c>
      <c r="K513" s="732">
        <v>1.1334500000000001</v>
      </c>
      <c r="N513" s="729">
        <v>42026</v>
      </c>
      <c r="O513" s="732">
        <v>68.341999999999999</v>
      </c>
      <c r="Q513" s="729">
        <v>41645</v>
      </c>
      <c r="R513" s="732">
        <v>247.66</v>
      </c>
      <c r="T513" s="729">
        <v>41645</v>
      </c>
      <c r="U513" s="732">
        <v>59.005000000000003</v>
      </c>
      <c r="W513" s="729"/>
      <c r="Z513" s="729">
        <v>42026</v>
      </c>
      <c r="AA513" s="732">
        <v>79.375</v>
      </c>
      <c r="AC513" s="729">
        <v>42026</v>
      </c>
      <c r="AD513" s="732">
        <v>107.274</v>
      </c>
    </row>
    <row r="514" spans="1:30" ht="14.25" customHeight="1">
      <c r="A514" s="729">
        <v>42055</v>
      </c>
      <c r="B514" s="732">
        <v>3.6615500000000001</v>
      </c>
      <c r="D514" s="729">
        <v>42055</v>
      </c>
      <c r="E514" s="732">
        <v>4.1664500000000002</v>
      </c>
      <c r="G514" s="729">
        <v>42055</v>
      </c>
      <c r="H514" s="732">
        <v>3.9040499999999998</v>
      </c>
      <c r="J514" s="729">
        <v>42055</v>
      </c>
      <c r="K514" s="732">
        <v>1.13808</v>
      </c>
      <c r="N514" s="729">
        <v>42025</v>
      </c>
      <c r="O514" s="732">
        <v>71.665000000000006</v>
      </c>
      <c r="Q514" s="729">
        <v>41642</v>
      </c>
      <c r="R514" s="732">
        <v>254.505</v>
      </c>
      <c r="T514" s="729">
        <v>41642</v>
      </c>
      <c r="U514" s="732">
        <v>61.353000000000002</v>
      </c>
      <c r="W514" s="729"/>
      <c r="Z514" s="729">
        <v>42025</v>
      </c>
      <c r="AA514" s="732">
        <v>83.436000000000007</v>
      </c>
      <c r="AC514" s="729">
        <v>42025</v>
      </c>
      <c r="AD514" s="732">
        <v>115.063</v>
      </c>
    </row>
    <row r="515" spans="1:30" ht="14.25" customHeight="1">
      <c r="A515" s="729">
        <v>42054</v>
      </c>
      <c r="B515" s="732">
        <v>3.6688999999999998</v>
      </c>
      <c r="D515" s="729">
        <v>42054</v>
      </c>
      <c r="E515" s="732">
        <v>4.1711099999999997</v>
      </c>
      <c r="G515" s="729">
        <v>42054</v>
      </c>
      <c r="H515" s="732">
        <v>3.8641899999999998</v>
      </c>
      <c r="J515" s="729">
        <v>42054</v>
      </c>
      <c r="K515" s="732">
        <v>1.1368100000000001</v>
      </c>
      <c r="N515" s="729">
        <v>42024</v>
      </c>
      <c r="O515" s="732">
        <v>70.66</v>
      </c>
      <c r="Q515" s="729">
        <v>41641</v>
      </c>
      <c r="R515" s="732">
        <v>260.495</v>
      </c>
      <c r="T515" s="729">
        <v>41641</v>
      </c>
      <c r="U515" s="732">
        <v>61.222999999999999</v>
      </c>
      <c r="W515" s="729"/>
      <c r="Z515" s="729">
        <v>42024</v>
      </c>
      <c r="AA515" s="732">
        <v>81.59</v>
      </c>
      <c r="AC515" s="729">
        <v>42024</v>
      </c>
      <c r="AD515" s="732">
        <v>114.155</v>
      </c>
    </row>
    <row r="516" spans="1:30" ht="14.25" customHeight="1">
      <c r="A516" s="729">
        <v>42053</v>
      </c>
      <c r="B516" s="732">
        <v>3.6710000000000003</v>
      </c>
      <c r="D516" s="729">
        <v>42053</v>
      </c>
      <c r="E516" s="732">
        <v>4.1838499999999996</v>
      </c>
      <c r="G516" s="729">
        <v>42053</v>
      </c>
      <c r="H516" s="732">
        <v>3.89635</v>
      </c>
      <c r="J516" s="729">
        <v>42053</v>
      </c>
      <c r="K516" s="732">
        <v>1.1397200000000001</v>
      </c>
      <c r="N516" s="729">
        <v>42020</v>
      </c>
      <c r="O516" s="732">
        <v>67.91</v>
      </c>
      <c r="Q516" s="729">
        <v>41639</v>
      </c>
      <c r="R516" s="732">
        <v>260</v>
      </c>
      <c r="T516" s="729">
        <v>41639</v>
      </c>
      <c r="U516" s="732">
        <v>61.220999999999997</v>
      </c>
      <c r="W516" s="729"/>
      <c r="Z516" s="729">
        <v>42020</v>
      </c>
      <c r="AA516" s="732">
        <v>85.474000000000004</v>
      </c>
      <c r="AC516" s="729">
        <v>42020</v>
      </c>
      <c r="AD516" s="732">
        <v>123.36499999999999</v>
      </c>
    </row>
    <row r="517" spans="1:30" ht="14.25" customHeight="1">
      <c r="A517" s="729">
        <v>42052</v>
      </c>
      <c r="B517" s="732">
        <v>3.6723499999999998</v>
      </c>
      <c r="D517" s="729">
        <v>42052</v>
      </c>
      <c r="E517" s="732">
        <v>4.1906999999999996</v>
      </c>
      <c r="G517" s="729">
        <v>42052</v>
      </c>
      <c r="H517" s="732">
        <v>3.9192</v>
      </c>
      <c r="J517" s="729">
        <v>42052</v>
      </c>
      <c r="K517" s="732">
        <v>1.1411199999999999</v>
      </c>
      <c r="N517" s="729">
        <v>42019</v>
      </c>
      <c r="O517" s="732">
        <v>68.180000000000007</v>
      </c>
      <c r="Q517" s="729">
        <v>41638</v>
      </c>
      <c r="R517" s="732">
        <v>260.3</v>
      </c>
      <c r="T517" s="729">
        <v>41638</v>
      </c>
      <c r="U517" s="732">
        <v>55.491</v>
      </c>
      <c r="W517" s="729"/>
      <c r="Z517" s="729">
        <v>42019</v>
      </c>
      <c r="AA517" s="732">
        <v>91.164000000000001</v>
      </c>
      <c r="AC517" s="729">
        <v>42019</v>
      </c>
      <c r="AD517" s="732">
        <v>129.48599999999999</v>
      </c>
    </row>
    <row r="518" spans="1:30" ht="14.25" customHeight="1">
      <c r="A518" s="729">
        <v>42051</v>
      </c>
      <c r="B518" s="732">
        <v>3.6795299999999997</v>
      </c>
      <c r="D518" s="729">
        <v>42051</v>
      </c>
      <c r="E518" s="732">
        <v>4.1772900000000002</v>
      </c>
      <c r="G518" s="729">
        <v>42051</v>
      </c>
      <c r="H518" s="732">
        <v>3.9481600000000001</v>
      </c>
      <c r="J518" s="729">
        <v>42051</v>
      </c>
      <c r="K518" s="732">
        <v>1.1354599999999999</v>
      </c>
      <c r="N518" s="729">
        <v>42018</v>
      </c>
      <c r="O518" s="732">
        <v>62.838999999999999</v>
      </c>
      <c r="Q518" s="729">
        <v>41635</v>
      </c>
      <c r="R518" s="732">
        <v>261.089</v>
      </c>
      <c r="T518" s="729">
        <v>41635</v>
      </c>
      <c r="U518" s="732">
        <v>52.444000000000003</v>
      </c>
      <c r="W518" s="729"/>
      <c r="Z518" s="729">
        <v>42018</v>
      </c>
      <c r="AA518" s="732">
        <v>95.111999999999995</v>
      </c>
      <c r="AC518" s="729">
        <v>42018</v>
      </c>
      <c r="AD518" s="732">
        <v>132.898</v>
      </c>
    </row>
    <row r="519" spans="1:30" ht="14.25" customHeight="1">
      <c r="A519" s="729">
        <v>42048</v>
      </c>
      <c r="B519" s="732">
        <v>3.6737500000000001</v>
      </c>
      <c r="D519" s="729">
        <v>42048</v>
      </c>
      <c r="E519" s="732">
        <v>4.1849499999999997</v>
      </c>
      <c r="G519" s="729">
        <v>42048</v>
      </c>
      <c r="H519" s="732">
        <v>3.93845</v>
      </c>
      <c r="J519" s="729">
        <v>42048</v>
      </c>
      <c r="K519" s="732">
        <v>1.1393899999999999</v>
      </c>
      <c r="N519" s="729">
        <v>42017</v>
      </c>
      <c r="O519" s="732">
        <v>64.012</v>
      </c>
      <c r="Q519" s="729">
        <v>41634</v>
      </c>
      <c r="R519" s="732">
        <v>261.089</v>
      </c>
      <c r="T519" s="729">
        <v>41634</v>
      </c>
      <c r="U519" s="732">
        <v>52.444000000000003</v>
      </c>
      <c r="W519" s="729"/>
      <c r="Z519" s="729">
        <v>42017</v>
      </c>
      <c r="AA519" s="732">
        <v>95.611999999999995</v>
      </c>
      <c r="AC519" s="729">
        <v>42017</v>
      </c>
      <c r="AD519" s="732">
        <v>137.74799999999999</v>
      </c>
    </row>
    <row r="520" spans="1:30" ht="14.25" customHeight="1">
      <c r="A520" s="729">
        <v>42047</v>
      </c>
      <c r="B520" s="732">
        <v>3.6541399999999999</v>
      </c>
      <c r="D520" s="729">
        <v>42047</v>
      </c>
      <c r="E520" s="732">
        <v>4.1666999999999996</v>
      </c>
      <c r="G520" s="729">
        <v>42047</v>
      </c>
      <c r="H520" s="732">
        <v>3.9249999999999998</v>
      </c>
      <c r="J520" s="729">
        <v>42047</v>
      </c>
      <c r="K520" s="732">
        <v>1.1403300000000001</v>
      </c>
      <c r="N520" s="729">
        <v>42016</v>
      </c>
      <c r="O520" s="732">
        <v>65.674000000000007</v>
      </c>
      <c r="Q520" s="729">
        <v>41632</v>
      </c>
      <c r="R520" s="732">
        <v>261.089</v>
      </c>
      <c r="T520" s="729">
        <v>41632</v>
      </c>
      <c r="U520" s="732">
        <v>52.444000000000003</v>
      </c>
      <c r="W520" s="729"/>
      <c r="Z520" s="729">
        <v>42016</v>
      </c>
      <c r="AA520" s="732">
        <v>97.930999999999997</v>
      </c>
      <c r="AC520" s="729">
        <v>42016</v>
      </c>
      <c r="AD520" s="732">
        <v>137.42699999999999</v>
      </c>
    </row>
    <row r="521" spans="1:30" ht="14.25" customHeight="1">
      <c r="A521" s="729">
        <v>42046</v>
      </c>
      <c r="B521" s="732">
        <v>3.71408</v>
      </c>
      <c r="D521" s="729">
        <v>42046</v>
      </c>
      <c r="E521" s="732">
        <v>4.2105399999999999</v>
      </c>
      <c r="G521" s="729">
        <v>42046</v>
      </c>
      <c r="H521" s="732">
        <v>4.0011000000000001</v>
      </c>
      <c r="J521" s="729">
        <v>42046</v>
      </c>
      <c r="K521" s="732">
        <v>1.1335500000000001</v>
      </c>
      <c r="N521" s="729">
        <v>42013</v>
      </c>
      <c r="O521" s="732">
        <v>64.483000000000004</v>
      </c>
      <c r="Q521" s="729">
        <v>41631</v>
      </c>
      <c r="R521" s="732">
        <v>261.089</v>
      </c>
      <c r="T521" s="729">
        <v>41631</v>
      </c>
      <c r="U521" s="732">
        <v>52.444000000000003</v>
      </c>
      <c r="W521" s="729"/>
      <c r="Z521" s="729">
        <v>42013</v>
      </c>
      <c r="AA521" s="732">
        <v>102.505</v>
      </c>
      <c r="AC521" s="729">
        <v>42013</v>
      </c>
      <c r="AD521" s="732">
        <v>139.95099999999999</v>
      </c>
    </row>
    <row r="522" spans="1:30" ht="14.25" customHeight="1">
      <c r="A522" s="729">
        <v>42045</v>
      </c>
      <c r="B522" s="732">
        <v>3.7111100000000001</v>
      </c>
      <c r="D522" s="729">
        <v>42045</v>
      </c>
      <c r="E522" s="732">
        <v>4.2011500000000002</v>
      </c>
      <c r="G522" s="729">
        <v>42045</v>
      </c>
      <c r="H522" s="732">
        <v>4.0068999999999999</v>
      </c>
      <c r="J522" s="729">
        <v>42045</v>
      </c>
      <c r="K522" s="732">
        <v>1.1320999999999999</v>
      </c>
      <c r="N522" s="729">
        <v>42012</v>
      </c>
      <c r="O522" s="732">
        <v>64.352000000000004</v>
      </c>
      <c r="Q522" s="729">
        <v>41628</v>
      </c>
      <c r="R522" s="732">
        <v>260.495</v>
      </c>
      <c r="T522" s="729">
        <v>41628</v>
      </c>
      <c r="U522" s="732">
        <v>52.395000000000003</v>
      </c>
      <c r="W522" s="729"/>
      <c r="Z522" s="729">
        <v>42012</v>
      </c>
      <c r="AA522" s="732">
        <v>98.691999999999993</v>
      </c>
      <c r="AC522" s="729">
        <v>42012</v>
      </c>
      <c r="AD522" s="732">
        <v>139.392</v>
      </c>
    </row>
    <row r="523" spans="1:30" ht="14.25" customHeight="1">
      <c r="A523" s="729">
        <v>42044</v>
      </c>
      <c r="B523" s="732">
        <v>3.6945899999999998</v>
      </c>
      <c r="D523" s="729">
        <v>42044</v>
      </c>
      <c r="E523" s="732">
        <v>4.1837999999999997</v>
      </c>
      <c r="G523" s="729">
        <v>42044</v>
      </c>
      <c r="H523" s="732">
        <v>4.0010599999999998</v>
      </c>
      <c r="J523" s="729">
        <v>42044</v>
      </c>
      <c r="K523" s="732">
        <v>1.1324700000000001</v>
      </c>
      <c r="N523" s="729">
        <v>42011</v>
      </c>
      <c r="O523" s="732">
        <v>66.010000000000005</v>
      </c>
      <c r="Q523" s="729">
        <v>41627</v>
      </c>
      <c r="R523" s="732">
        <v>255.51499999999999</v>
      </c>
      <c r="T523" s="729">
        <v>41627</v>
      </c>
      <c r="U523" s="732">
        <v>58.67</v>
      </c>
      <c r="W523" s="729"/>
      <c r="Z523" s="729">
        <v>42011</v>
      </c>
      <c r="AA523" s="732">
        <v>105.767</v>
      </c>
      <c r="AC523" s="729">
        <v>42011</v>
      </c>
      <c r="AD523" s="732">
        <v>150.126</v>
      </c>
    </row>
    <row r="524" spans="1:30" ht="14.25" customHeight="1">
      <c r="A524" s="729">
        <v>42041</v>
      </c>
      <c r="B524" s="732">
        <v>3.6730700000000001</v>
      </c>
      <c r="D524" s="729">
        <v>42041</v>
      </c>
      <c r="E524" s="732">
        <v>4.1565000000000003</v>
      </c>
      <c r="G524" s="729">
        <v>42041</v>
      </c>
      <c r="H524" s="732">
        <v>3.9651300000000003</v>
      </c>
      <c r="J524" s="729">
        <v>42041</v>
      </c>
      <c r="K524" s="732">
        <v>1.1315500000000001</v>
      </c>
      <c r="N524" s="729">
        <v>42010</v>
      </c>
      <c r="O524" s="732">
        <v>69.712000000000003</v>
      </c>
      <c r="Q524" s="729">
        <v>41626</v>
      </c>
      <c r="R524" s="732">
        <v>258.83499999999998</v>
      </c>
      <c r="T524" s="729">
        <v>41626</v>
      </c>
      <c r="U524" s="732">
        <v>59.079000000000001</v>
      </c>
      <c r="W524" s="729"/>
      <c r="Z524" s="729">
        <v>42010</v>
      </c>
      <c r="AA524" s="732">
        <v>103.125</v>
      </c>
      <c r="AC524" s="729">
        <v>42010</v>
      </c>
      <c r="AD524" s="732">
        <v>143.625</v>
      </c>
    </row>
    <row r="525" spans="1:30" ht="14.25" customHeight="1">
      <c r="A525" s="729">
        <v>42040</v>
      </c>
      <c r="B525" s="732">
        <v>3.63259</v>
      </c>
      <c r="D525" s="729">
        <v>42040</v>
      </c>
      <c r="E525" s="732">
        <v>4.1693100000000003</v>
      </c>
      <c r="G525" s="729">
        <v>42040</v>
      </c>
      <c r="H525" s="732">
        <v>3.9445000000000001</v>
      </c>
      <c r="J525" s="729">
        <v>42040</v>
      </c>
      <c r="K525" s="732">
        <v>1.1477200000000001</v>
      </c>
      <c r="N525" s="729">
        <v>42009</v>
      </c>
      <c r="O525" s="732">
        <v>69.674000000000007</v>
      </c>
      <c r="Q525" s="729">
        <v>41625</v>
      </c>
      <c r="R525" s="732">
        <v>261.04000000000002</v>
      </c>
      <c r="T525" s="729">
        <v>41625</v>
      </c>
      <c r="U525" s="732">
        <v>59.079000000000001</v>
      </c>
      <c r="W525" s="729"/>
      <c r="Z525" s="729">
        <v>42009</v>
      </c>
      <c r="AA525" s="732">
        <v>95.656000000000006</v>
      </c>
      <c r="AC525" s="729">
        <v>42009</v>
      </c>
      <c r="AD525" s="732">
        <v>131.81700000000001</v>
      </c>
    </row>
    <row r="526" spans="1:30" ht="14.25" customHeight="1">
      <c r="A526" s="729">
        <v>42039</v>
      </c>
      <c r="B526" s="732">
        <v>3.6758199999999999</v>
      </c>
      <c r="D526" s="729">
        <v>42039</v>
      </c>
      <c r="E526" s="732">
        <v>4.1706199999999995</v>
      </c>
      <c r="G526" s="729">
        <v>42039</v>
      </c>
      <c r="H526" s="732">
        <v>3.9696500000000001</v>
      </c>
      <c r="J526" s="729">
        <v>42039</v>
      </c>
      <c r="K526" s="732">
        <v>1.13452</v>
      </c>
      <c r="N526" s="729">
        <v>42006</v>
      </c>
      <c r="O526" s="732">
        <v>66.863</v>
      </c>
      <c r="Q526" s="729">
        <v>41624</v>
      </c>
      <c r="R526" s="732">
        <v>264.01</v>
      </c>
      <c r="T526" s="729">
        <v>41624</v>
      </c>
      <c r="U526" s="732">
        <v>59.276000000000003</v>
      </c>
      <c r="W526" s="729"/>
      <c r="Z526" s="729">
        <v>42006</v>
      </c>
      <c r="AA526" s="732">
        <v>88.9</v>
      </c>
      <c r="AC526" s="729">
        <v>42006</v>
      </c>
      <c r="AD526" s="732">
        <v>125.07299999999999</v>
      </c>
    </row>
    <row r="527" spans="1:30" ht="14.25" customHeight="1">
      <c r="A527" s="729">
        <v>42038</v>
      </c>
      <c r="B527" s="732">
        <v>3.6329500000000001</v>
      </c>
      <c r="D527" s="729">
        <v>42038</v>
      </c>
      <c r="E527" s="732">
        <v>4.1710099999999999</v>
      </c>
      <c r="G527" s="729">
        <v>42038</v>
      </c>
      <c r="H527" s="732">
        <v>3.93283</v>
      </c>
      <c r="J527" s="729">
        <v>42038</v>
      </c>
      <c r="K527" s="732">
        <v>1.1480600000000001</v>
      </c>
      <c r="N527" s="729">
        <v>42004</v>
      </c>
      <c r="O527" s="732">
        <v>66.863</v>
      </c>
      <c r="Q527" s="729">
        <v>41621</v>
      </c>
      <c r="R527" s="732">
        <v>270.33</v>
      </c>
      <c r="T527" s="729">
        <v>41621</v>
      </c>
      <c r="U527" s="732">
        <v>59.343000000000004</v>
      </c>
      <c r="W527" s="729"/>
      <c r="Z527" s="729">
        <v>42004</v>
      </c>
      <c r="AA527" s="732">
        <v>96.929000000000002</v>
      </c>
      <c r="AC527" s="729">
        <v>42004</v>
      </c>
      <c r="AD527" s="732">
        <v>136.929</v>
      </c>
    </row>
    <row r="528" spans="1:30" ht="14.25" customHeight="1">
      <c r="A528" s="729">
        <v>42037</v>
      </c>
      <c r="B528" s="732">
        <v>3.69171</v>
      </c>
      <c r="D528" s="729">
        <v>42037</v>
      </c>
      <c r="E528" s="732">
        <v>4.1870700000000003</v>
      </c>
      <c r="G528" s="729">
        <v>42037</v>
      </c>
      <c r="H528" s="732">
        <v>3.98062</v>
      </c>
      <c r="J528" s="729">
        <v>42037</v>
      </c>
      <c r="K528" s="732">
        <v>1.1341300000000001</v>
      </c>
      <c r="N528" s="729">
        <v>42003</v>
      </c>
      <c r="O528" s="732">
        <v>66.863</v>
      </c>
      <c r="Q528" s="729">
        <v>41620</v>
      </c>
      <c r="R528" s="732">
        <v>275</v>
      </c>
      <c r="T528" s="729">
        <v>41620</v>
      </c>
      <c r="U528" s="732">
        <v>59.164999999999999</v>
      </c>
      <c r="W528" s="729"/>
      <c r="Z528" s="729">
        <v>42003</v>
      </c>
      <c r="AA528" s="732">
        <v>94.415999999999997</v>
      </c>
      <c r="AC528" s="729">
        <v>42003</v>
      </c>
      <c r="AD528" s="732">
        <v>134.90199999999999</v>
      </c>
    </row>
    <row r="529" spans="1:30" ht="14.25" customHeight="1">
      <c r="A529" s="729">
        <v>42034</v>
      </c>
      <c r="B529" s="732">
        <v>3.7064500000000002</v>
      </c>
      <c r="D529" s="729">
        <v>42034</v>
      </c>
      <c r="E529" s="732">
        <v>4.1844999999999999</v>
      </c>
      <c r="G529" s="729">
        <v>42034</v>
      </c>
      <c r="H529" s="732">
        <v>4.0299399999999999</v>
      </c>
      <c r="J529" s="729">
        <v>42034</v>
      </c>
      <c r="K529" s="732">
        <v>1.1290499999999999</v>
      </c>
      <c r="N529" s="729">
        <v>42002</v>
      </c>
      <c r="O529" s="732">
        <v>66.915999999999997</v>
      </c>
      <c r="Q529" s="729">
        <v>41619</v>
      </c>
      <c r="R529" s="732">
        <v>271</v>
      </c>
      <c r="T529" s="729">
        <v>41619</v>
      </c>
      <c r="U529" s="732">
        <v>59.494999999999997</v>
      </c>
      <c r="W529" s="729"/>
      <c r="Z529" s="729">
        <v>42002</v>
      </c>
      <c r="AA529" s="732">
        <v>100.80800000000001</v>
      </c>
      <c r="AC529" s="729">
        <v>42002</v>
      </c>
      <c r="AD529" s="732">
        <v>140.947</v>
      </c>
    </row>
    <row r="530" spans="1:30" ht="14.25" customHeight="1">
      <c r="A530" s="729">
        <v>42033</v>
      </c>
      <c r="B530" s="732">
        <v>3.7222400000000002</v>
      </c>
      <c r="D530" s="729">
        <v>42033</v>
      </c>
      <c r="E530" s="732">
        <v>4.2133000000000003</v>
      </c>
      <c r="G530" s="729">
        <v>42033</v>
      </c>
      <c r="H530" s="732">
        <v>4.0288399999999998</v>
      </c>
      <c r="J530" s="729">
        <v>42033</v>
      </c>
      <c r="K530" s="732">
        <v>1.1320000000000001</v>
      </c>
      <c r="N530" s="729">
        <v>41999</v>
      </c>
      <c r="O530" s="732">
        <v>66.706000000000003</v>
      </c>
      <c r="Q530" s="729">
        <v>41618</v>
      </c>
      <c r="R530" s="732">
        <v>271.98</v>
      </c>
      <c r="T530" s="729">
        <v>41618</v>
      </c>
      <c r="U530" s="732">
        <v>58.832999999999998</v>
      </c>
      <c r="W530" s="729"/>
      <c r="Z530" s="729">
        <v>41999</v>
      </c>
      <c r="AA530" s="732">
        <v>97.606999999999999</v>
      </c>
      <c r="AC530" s="729">
        <v>41999</v>
      </c>
      <c r="AD530" s="732">
        <v>138.245</v>
      </c>
    </row>
    <row r="531" spans="1:30" ht="14.25" customHeight="1">
      <c r="A531" s="729">
        <v>42032</v>
      </c>
      <c r="B531" s="732">
        <v>3.76085</v>
      </c>
      <c r="D531" s="729">
        <v>42032</v>
      </c>
      <c r="E531" s="732">
        <v>4.2444800000000003</v>
      </c>
      <c r="G531" s="729">
        <v>42032</v>
      </c>
      <c r="H531" s="732">
        <v>4.1540499999999998</v>
      </c>
      <c r="J531" s="729">
        <v>42032</v>
      </c>
      <c r="K531" s="732">
        <v>1.1287499999999999</v>
      </c>
      <c r="N531" s="729">
        <v>41997</v>
      </c>
      <c r="O531" s="732">
        <v>66.828000000000003</v>
      </c>
      <c r="Q531" s="729">
        <v>41617</v>
      </c>
      <c r="R531" s="732">
        <v>280.99</v>
      </c>
      <c r="T531" s="729">
        <v>41617</v>
      </c>
      <c r="U531" s="732">
        <v>59.542999999999999</v>
      </c>
      <c r="W531" s="729"/>
      <c r="Z531" s="729">
        <v>41997</v>
      </c>
      <c r="AA531" s="732">
        <v>97.986999999999995</v>
      </c>
      <c r="AC531" s="729">
        <v>41997</v>
      </c>
      <c r="AD531" s="732">
        <v>138.494</v>
      </c>
    </row>
    <row r="532" spans="1:30" ht="14.25" customHeight="1">
      <c r="A532" s="729">
        <v>42031</v>
      </c>
      <c r="B532" s="732">
        <v>3.7254399999999999</v>
      </c>
      <c r="D532" s="729">
        <v>42031</v>
      </c>
      <c r="E532" s="732">
        <v>4.24</v>
      </c>
      <c r="G532" s="729">
        <v>42031</v>
      </c>
      <c r="H532" s="732">
        <v>4.1259899999999998</v>
      </c>
      <c r="J532" s="729">
        <v>42031</v>
      </c>
      <c r="K532" s="732">
        <v>1.1381000000000001</v>
      </c>
      <c r="N532" s="729">
        <v>41996</v>
      </c>
      <c r="O532" s="732">
        <v>66.834999999999994</v>
      </c>
      <c r="Q532" s="729">
        <v>41614</v>
      </c>
      <c r="R532" s="732">
        <v>281.09899999999999</v>
      </c>
      <c r="T532" s="729">
        <v>41614</v>
      </c>
      <c r="U532" s="732">
        <v>59.408000000000001</v>
      </c>
      <c r="W532" s="729"/>
      <c r="Z532" s="729">
        <v>41996</v>
      </c>
      <c r="AA532" s="732">
        <v>96.031000000000006</v>
      </c>
      <c r="AC532" s="729">
        <v>41996</v>
      </c>
      <c r="AD532" s="732">
        <v>135.91800000000001</v>
      </c>
    </row>
    <row r="533" spans="1:30" ht="14.25" customHeight="1">
      <c r="A533" s="729">
        <v>42030</v>
      </c>
      <c r="B533" s="732">
        <v>3.7507000000000001</v>
      </c>
      <c r="D533" s="729">
        <v>42030</v>
      </c>
      <c r="E533" s="732">
        <v>4.2149799999999997</v>
      </c>
      <c r="G533" s="729">
        <v>42030</v>
      </c>
      <c r="H533" s="732">
        <v>4.1532400000000003</v>
      </c>
      <c r="J533" s="729">
        <v>42030</v>
      </c>
      <c r="K533" s="732">
        <v>1.12385</v>
      </c>
      <c r="N533" s="729">
        <v>41995</v>
      </c>
      <c r="O533" s="732">
        <v>70.055999999999997</v>
      </c>
      <c r="Q533" s="729">
        <v>41613</v>
      </c>
      <c r="R533" s="732">
        <v>281.67500000000001</v>
      </c>
      <c r="T533" s="729">
        <v>41613</v>
      </c>
      <c r="U533" s="732">
        <v>59.441000000000003</v>
      </c>
      <c r="W533" s="729"/>
      <c r="Z533" s="729">
        <v>41995</v>
      </c>
      <c r="AA533" s="732">
        <v>99.063999999999993</v>
      </c>
      <c r="AC533" s="729">
        <v>41995</v>
      </c>
      <c r="AD533" s="732">
        <v>140.74799999999999</v>
      </c>
    </row>
    <row r="534" spans="1:30" ht="14.25" customHeight="1">
      <c r="A534" s="729">
        <v>42027</v>
      </c>
      <c r="B534" s="732">
        <v>3.7526000000000002</v>
      </c>
      <c r="D534" s="729">
        <v>42027</v>
      </c>
      <c r="E534" s="732">
        <v>4.2044499999999996</v>
      </c>
      <c r="G534" s="729">
        <v>42027</v>
      </c>
      <c r="H534" s="732">
        <v>4.2697099999999999</v>
      </c>
      <c r="J534" s="729">
        <v>42027</v>
      </c>
      <c r="K534" s="732">
        <v>1.1203799999999999</v>
      </c>
      <c r="N534" s="729">
        <v>41992</v>
      </c>
      <c r="O534" s="732">
        <v>70.311999999999998</v>
      </c>
      <c r="Q534" s="729">
        <v>41612</v>
      </c>
      <c r="R534" s="732">
        <v>286.47000000000003</v>
      </c>
      <c r="T534" s="729">
        <v>41612</v>
      </c>
      <c r="U534" s="732">
        <v>59.808999999999997</v>
      </c>
      <c r="W534" s="729"/>
      <c r="Z534" s="729">
        <v>41992</v>
      </c>
      <c r="AA534" s="732">
        <v>99.504000000000005</v>
      </c>
      <c r="AC534" s="729">
        <v>41992</v>
      </c>
      <c r="AD534" s="732">
        <v>141.63200000000001</v>
      </c>
    </row>
    <row r="535" spans="1:30" ht="14.25" customHeight="1">
      <c r="A535" s="729">
        <v>42026</v>
      </c>
      <c r="B535" s="732">
        <v>3.7439900000000002</v>
      </c>
      <c r="D535" s="729">
        <v>42026</v>
      </c>
      <c r="E535" s="732">
        <v>4.2547499999999996</v>
      </c>
      <c r="G535" s="729">
        <v>42026</v>
      </c>
      <c r="H535" s="732">
        <v>4.2989100000000002</v>
      </c>
      <c r="J535" s="729">
        <v>42026</v>
      </c>
      <c r="K535" s="732">
        <v>1.1365700000000001</v>
      </c>
      <c r="N535" s="729">
        <v>41991</v>
      </c>
      <c r="O535" s="732">
        <v>70.867999999999995</v>
      </c>
      <c r="Q535" s="729">
        <v>41611</v>
      </c>
      <c r="R535" s="732">
        <v>283.98500000000001</v>
      </c>
      <c r="T535" s="729">
        <v>41611</v>
      </c>
      <c r="U535" s="732">
        <v>59.911000000000001</v>
      </c>
      <c r="W535" s="729"/>
      <c r="Z535" s="729">
        <v>41991</v>
      </c>
      <c r="AA535" s="732">
        <v>100.32599999999999</v>
      </c>
      <c r="AC535" s="729">
        <v>41991</v>
      </c>
      <c r="AD535" s="732">
        <v>140.77600000000001</v>
      </c>
    </row>
    <row r="536" spans="1:30" ht="14.25" customHeight="1">
      <c r="A536" s="729">
        <v>42025</v>
      </c>
      <c r="B536" s="732">
        <v>3.7039999999999997</v>
      </c>
      <c r="D536" s="729">
        <v>42025</v>
      </c>
      <c r="E536" s="732">
        <v>4.3004800000000003</v>
      </c>
      <c r="G536" s="729">
        <v>42025</v>
      </c>
      <c r="H536" s="732">
        <v>4.3096300000000003</v>
      </c>
      <c r="J536" s="729">
        <v>42025</v>
      </c>
      <c r="K536" s="732">
        <v>1.1610499999999999</v>
      </c>
      <c r="N536" s="729">
        <v>41990</v>
      </c>
      <c r="O536" s="732">
        <v>71.006</v>
      </c>
      <c r="Q536" s="729">
        <v>41610</v>
      </c>
      <c r="R536" s="732">
        <v>279.315</v>
      </c>
      <c r="T536" s="729">
        <v>41610</v>
      </c>
      <c r="U536" s="732">
        <v>60.271000000000001</v>
      </c>
      <c r="W536" s="729"/>
      <c r="Z536" s="729">
        <v>41990</v>
      </c>
      <c r="AA536" s="732">
        <v>106.94199999999999</v>
      </c>
      <c r="AC536" s="729">
        <v>41990</v>
      </c>
      <c r="AD536" s="732">
        <v>159.952</v>
      </c>
    </row>
    <row r="537" spans="1:30" ht="14.25" customHeight="1">
      <c r="A537" s="729">
        <v>42024</v>
      </c>
      <c r="B537" s="732">
        <v>3.75163</v>
      </c>
      <c r="D537" s="729">
        <v>42024</v>
      </c>
      <c r="E537" s="732">
        <v>4.3329699999999995</v>
      </c>
      <c r="G537" s="729">
        <v>42024</v>
      </c>
      <c r="H537" s="732">
        <v>4.2832999999999997</v>
      </c>
      <c r="J537" s="729">
        <v>42024</v>
      </c>
      <c r="K537" s="732">
        <v>1.15503</v>
      </c>
      <c r="N537" s="729">
        <v>41989</v>
      </c>
      <c r="O537" s="732">
        <v>73.007999999999996</v>
      </c>
      <c r="Q537" s="729">
        <v>41607</v>
      </c>
      <c r="R537" s="732">
        <v>276.83499999999998</v>
      </c>
      <c r="T537" s="729">
        <v>41607</v>
      </c>
      <c r="U537" s="732">
        <v>59.220999999999997</v>
      </c>
      <c r="W537" s="729"/>
      <c r="Z537" s="729">
        <v>41989</v>
      </c>
      <c r="AA537" s="732">
        <v>118.009</v>
      </c>
      <c r="AC537" s="729">
        <v>41989</v>
      </c>
      <c r="AD537" s="732">
        <v>164.07</v>
      </c>
    </row>
    <row r="538" spans="1:30" ht="14.25" customHeight="1">
      <c r="A538" s="729">
        <v>42023</v>
      </c>
      <c r="B538" s="732">
        <v>3.7304500000000003</v>
      </c>
      <c r="D538" s="729">
        <v>42023</v>
      </c>
      <c r="E538" s="732">
        <v>4.3298300000000003</v>
      </c>
      <c r="G538" s="729">
        <v>42023</v>
      </c>
      <c r="H538" s="732">
        <v>4.2411500000000002</v>
      </c>
      <c r="J538" s="729">
        <v>42023</v>
      </c>
      <c r="K538" s="732">
        <v>1.1606000000000001</v>
      </c>
      <c r="N538" s="729">
        <v>41988</v>
      </c>
      <c r="O538" s="732">
        <v>69.866</v>
      </c>
      <c r="Q538" s="729">
        <v>41605</v>
      </c>
      <c r="R538" s="732">
        <v>277.65499999999997</v>
      </c>
      <c r="T538" s="729">
        <v>41605</v>
      </c>
      <c r="U538" s="732">
        <v>59.253999999999998</v>
      </c>
      <c r="W538" s="729"/>
      <c r="Z538" s="729">
        <v>41988</v>
      </c>
      <c r="AA538" s="732">
        <v>109.285</v>
      </c>
      <c r="AC538" s="729">
        <v>41988</v>
      </c>
      <c r="AD538" s="732">
        <v>149.17699999999999</v>
      </c>
    </row>
    <row r="539" spans="1:30" ht="14.25" customHeight="1">
      <c r="A539" s="729">
        <v>42020</v>
      </c>
      <c r="B539" s="732">
        <v>3.7263999999999999</v>
      </c>
      <c r="D539" s="729">
        <v>42020</v>
      </c>
      <c r="E539" s="732">
        <v>4.3105000000000002</v>
      </c>
      <c r="G539" s="729">
        <v>42020</v>
      </c>
      <c r="H539" s="732">
        <v>4.3394199999999996</v>
      </c>
      <c r="J539" s="729">
        <v>42020</v>
      </c>
      <c r="K539" s="732">
        <v>1.1567499999999999</v>
      </c>
      <c r="N539" s="729">
        <v>41985</v>
      </c>
      <c r="O539" s="732">
        <v>65.334999999999994</v>
      </c>
      <c r="Q539" s="729">
        <v>41604</v>
      </c>
      <c r="R539" s="732">
        <v>273.34699999999998</v>
      </c>
      <c r="T539" s="729">
        <v>41604</v>
      </c>
      <c r="U539" s="732">
        <v>59.174999999999997</v>
      </c>
      <c r="W539" s="729"/>
      <c r="Z539" s="729">
        <v>41985</v>
      </c>
      <c r="AA539" s="732">
        <v>102.66800000000001</v>
      </c>
      <c r="AC539" s="729">
        <v>41985</v>
      </c>
      <c r="AD539" s="732">
        <v>140.767</v>
      </c>
    </row>
    <row r="540" spans="1:30" ht="14.25" customHeight="1">
      <c r="A540" s="729">
        <v>42019</v>
      </c>
      <c r="B540" s="732">
        <v>3.70878</v>
      </c>
      <c r="D540" s="729">
        <v>42019</v>
      </c>
      <c r="E540" s="732">
        <v>4.3144999999999998</v>
      </c>
      <c r="G540" s="729">
        <v>42019</v>
      </c>
      <c r="H540" s="732">
        <v>4.4127999999999998</v>
      </c>
      <c r="J540" s="729">
        <v>42019</v>
      </c>
      <c r="K540" s="732">
        <v>1.1632500000000001</v>
      </c>
      <c r="N540" s="729">
        <v>41984</v>
      </c>
      <c r="O540" s="732">
        <v>63.343000000000004</v>
      </c>
      <c r="Q540" s="729">
        <v>41603</v>
      </c>
      <c r="R540" s="732">
        <v>272.185</v>
      </c>
      <c r="T540" s="729">
        <v>41603</v>
      </c>
      <c r="U540" s="732">
        <v>59.34</v>
      </c>
      <c r="W540" s="729"/>
      <c r="Z540" s="729">
        <v>41984</v>
      </c>
      <c r="AA540" s="732">
        <v>102.908</v>
      </c>
      <c r="AC540" s="729">
        <v>41984</v>
      </c>
      <c r="AD540" s="732">
        <v>142.11099999999999</v>
      </c>
    </row>
    <row r="541" spans="1:30" ht="14.25" customHeight="1">
      <c r="A541" s="729">
        <v>42018</v>
      </c>
      <c r="B541" s="732">
        <v>3.6105700000000001</v>
      </c>
      <c r="D541" s="729">
        <v>42018</v>
      </c>
      <c r="E541" s="732">
        <v>4.2565299999999997</v>
      </c>
      <c r="G541" s="729">
        <v>42018</v>
      </c>
      <c r="H541" s="732">
        <v>3.5444800000000001</v>
      </c>
      <c r="J541" s="729">
        <v>42018</v>
      </c>
      <c r="K541" s="732">
        <v>1.1789399999999999</v>
      </c>
      <c r="N541" s="729">
        <v>41983</v>
      </c>
      <c r="O541" s="732">
        <v>64.331000000000003</v>
      </c>
      <c r="Q541" s="729">
        <v>41600</v>
      </c>
      <c r="R541" s="732">
        <v>275.005</v>
      </c>
      <c r="T541" s="729">
        <v>41600</v>
      </c>
      <c r="U541" s="732">
        <v>59.289000000000001</v>
      </c>
      <c r="W541" s="729"/>
      <c r="Z541" s="729">
        <v>41983</v>
      </c>
      <c r="AA541" s="732">
        <v>101.89400000000001</v>
      </c>
      <c r="AC541" s="729">
        <v>41983</v>
      </c>
      <c r="AD541" s="732">
        <v>136.45099999999999</v>
      </c>
    </row>
    <row r="542" spans="1:30" ht="14.25" customHeight="1">
      <c r="A542" s="729">
        <v>42017</v>
      </c>
      <c r="B542" s="732">
        <v>3.6371000000000002</v>
      </c>
      <c r="D542" s="729">
        <v>42017</v>
      </c>
      <c r="E542" s="732">
        <v>4.2817499999999997</v>
      </c>
      <c r="G542" s="729">
        <v>42017</v>
      </c>
      <c r="H542" s="732">
        <v>3.56589</v>
      </c>
      <c r="J542" s="729">
        <v>42017</v>
      </c>
      <c r="K542" s="732">
        <v>1.17727</v>
      </c>
      <c r="N542" s="729">
        <v>41982</v>
      </c>
      <c r="O542" s="732">
        <v>61.999000000000002</v>
      </c>
      <c r="Q542" s="729">
        <v>41599</v>
      </c>
      <c r="R542" s="732">
        <v>278.98700000000002</v>
      </c>
      <c r="T542" s="729">
        <v>41599</v>
      </c>
      <c r="U542" s="732">
        <v>59.286999999999999</v>
      </c>
      <c r="W542" s="729"/>
      <c r="Z542" s="729">
        <v>41982</v>
      </c>
      <c r="AA542" s="732">
        <v>91.281999999999996</v>
      </c>
      <c r="AC542" s="729">
        <v>41982</v>
      </c>
      <c r="AD542" s="732">
        <v>129.13200000000001</v>
      </c>
    </row>
    <row r="543" spans="1:30" ht="14.25" customHeight="1">
      <c r="A543" s="729">
        <v>42016</v>
      </c>
      <c r="B543" s="732">
        <v>3.61233</v>
      </c>
      <c r="D543" s="729">
        <v>42016</v>
      </c>
      <c r="E543" s="732">
        <v>4.2748699999999999</v>
      </c>
      <c r="G543" s="729">
        <v>42016</v>
      </c>
      <c r="H543" s="732">
        <v>3.5594000000000001</v>
      </c>
      <c r="J543" s="729">
        <v>42016</v>
      </c>
      <c r="K543" s="732">
        <v>1.1833899999999999</v>
      </c>
      <c r="N543" s="729">
        <v>41981</v>
      </c>
      <c r="O543" s="732">
        <v>62.002000000000002</v>
      </c>
      <c r="Q543" s="729">
        <v>41598</v>
      </c>
      <c r="R543" s="732">
        <v>278.17</v>
      </c>
      <c r="T543" s="729">
        <v>41598</v>
      </c>
      <c r="U543" s="732">
        <v>59.34</v>
      </c>
      <c r="W543" s="729"/>
      <c r="Z543" s="729">
        <v>41981</v>
      </c>
      <c r="AA543" s="732">
        <v>86.295000000000002</v>
      </c>
      <c r="AC543" s="729">
        <v>41981</v>
      </c>
      <c r="AD543" s="732">
        <v>118.33</v>
      </c>
    </row>
    <row r="544" spans="1:30" ht="14.25" customHeight="1">
      <c r="A544" s="729">
        <v>42013</v>
      </c>
      <c r="B544" s="732">
        <v>3.60364</v>
      </c>
      <c r="D544" s="729">
        <v>42013</v>
      </c>
      <c r="E544" s="732">
        <v>4.2673500000000004</v>
      </c>
      <c r="G544" s="729">
        <v>42013</v>
      </c>
      <c r="H544" s="732">
        <v>3.5548500000000001</v>
      </c>
      <c r="J544" s="729">
        <v>42013</v>
      </c>
      <c r="K544" s="732">
        <v>1.18415</v>
      </c>
      <c r="N544" s="729">
        <v>41978</v>
      </c>
      <c r="O544" s="732">
        <v>62</v>
      </c>
      <c r="Q544" s="729">
        <v>41597</v>
      </c>
      <c r="R544" s="732">
        <v>272.32499999999999</v>
      </c>
      <c r="T544" s="729">
        <v>41597</v>
      </c>
      <c r="U544" s="732">
        <v>59.116999999999997</v>
      </c>
      <c r="W544" s="729"/>
      <c r="Z544" s="729">
        <v>41978</v>
      </c>
      <c r="AA544" s="732">
        <v>82.433000000000007</v>
      </c>
      <c r="AC544" s="729">
        <v>41978</v>
      </c>
      <c r="AD544" s="732">
        <v>115.291</v>
      </c>
    </row>
    <row r="545" spans="1:30" ht="14.25" customHeight="1">
      <c r="A545" s="729">
        <v>42012</v>
      </c>
      <c r="B545" s="732">
        <v>3.6318000000000001</v>
      </c>
      <c r="D545" s="729">
        <v>42012</v>
      </c>
      <c r="E545" s="732">
        <v>4.2830899999999996</v>
      </c>
      <c r="G545" s="729">
        <v>42012</v>
      </c>
      <c r="H545" s="732">
        <v>3.5663999999999998</v>
      </c>
      <c r="J545" s="729">
        <v>42012</v>
      </c>
      <c r="K545" s="732">
        <v>1.1792799999999999</v>
      </c>
      <c r="N545" s="729">
        <v>41977</v>
      </c>
      <c r="O545" s="732">
        <v>62</v>
      </c>
      <c r="Q545" s="729">
        <v>41596</v>
      </c>
      <c r="R545" s="732">
        <v>263.16000000000003</v>
      </c>
      <c r="T545" s="729">
        <v>41596</v>
      </c>
      <c r="U545" s="732">
        <v>59.084000000000003</v>
      </c>
      <c r="W545" s="729"/>
      <c r="Z545" s="729">
        <v>41977</v>
      </c>
      <c r="AA545" s="732">
        <v>92.709000000000003</v>
      </c>
      <c r="AC545" s="729">
        <v>41977</v>
      </c>
      <c r="AD545" s="732">
        <v>124.548</v>
      </c>
    </row>
    <row r="546" spans="1:30" ht="14.25" customHeight="1">
      <c r="A546" s="729">
        <v>42011</v>
      </c>
      <c r="B546" s="732">
        <v>3.6266400000000001</v>
      </c>
      <c r="D546" s="729">
        <v>42011</v>
      </c>
      <c r="E546" s="732">
        <v>4.2937599999999998</v>
      </c>
      <c r="G546" s="729">
        <v>42011</v>
      </c>
      <c r="H546" s="732">
        <v>3.57545</v>
      </c>
      <c r="J546" s="729">
        <v>42011</v>
      </c>
      <c r="K546" s="732">
        <v>1.18394</v>
      </c>
      <c r="N546" s="729">
        <v>41976</v>
      </c>
      <c r="O546" s="732">
        <v>60.68</v>
      </c>
      <c r="Q546" s="729">
        <v>41593</v>
      </c>
      <c r="R546" s="732">
        <v>267.92399999999998</v>
      </c>
      <c r="T546" s="729">
        <v>41593</v>
      </c>
      <c r="U546" s="732">
        <v>58.847000000000001</v>
      </c>
      <c r="W546" s="729"/>
      <c r="Z546" s="729">
        <v>41976</v>
      </c>
      <c r="AA546" s="732">
        <v>89.152000000000001</v>
      </c>
      <c r="AC546" s="729">
        <v>41976</v>
      </c>
      <c r="AD546" s="732">
        <v>123.155</v>
      </c>
    </row>
    <row r="547" spans="1:30" ht="14.25" customHeight="1">
      <c r="A547" s="729">
        <v>42010</v>
      </c>
      <c r="B547" s="732">
        <v>3.6318799999999998</v>
      </c>
      <c r="D547" s="729">
        <v>42010</v>
      </c>
      <c r="E547" s="732">
        <v>4.3180800000000001</v>
      </c>
      <c r="G547" s="729">
        <v>42010</v>
      </c>
      <c r="H547" s="732">
        <v>3.5939999999999999</v>
      </c>
      <c r="J547" s="729">
        <v>42010</v>
      </c>
      <c r="K547" s="732">
        <v>1.18895</v>
      </c>
      <c r="N547" s="729">
        <v>41975</v>
      </c>
      <c r="O547" s="732">
        <v>62.164999999999999</v>
      </c>
      <c r="Q547" s="729">
        <v>41592</v>
      </c>
      <c r="R547" s="732">
        <v>274.16500000000002</v>
      </c>
      <c r="T547" s="729">
        <v>41592</v>
      </c>
      <c r="U547" s="732">
        <v>60.246000000000002</v>
      </c>
      <c r="W547" s="729"/>
      <c r="Z547" s="729">
        <v>41975</v>
      </c>
      <c r="AA547" s="732">
        <v>93.5</v>
      </c>
      <c r="AC547" s="729">
        <v>41975</v>
      </c>
      <c r="AD547" s="732">
        <v>127.327</v>
      </c>
    </row>
    <row r="548" spans="1:30" ht="14.25" customHeight="1">
      <c r="A548" s="729">
        <v>42009</v>
      </c>
      <c r="B548" s="732">
        <v>3.5948500000000001</v>
      </c>
      <c r="D548" s="729">
        <v>42009</v>
      </c>
      <c r="E548" s="732">
        <v>4.2898300000000003</v>
      </c>
      <c r="G548" s="729">
        <v>42009</v>
      </c>
      <c r="H548" s="732">
        <v>3.5707599999999999</v>
      </c>
      <c r="J548" s="729">
        <v>42009</v>
      </c>
      <c r="K548" s="732">
        <v>1.1933</v>
      </c>
      <c r="N548" s="729">
        <v>41974</v>
      </c>
      <c r="O548" s="732">
        <v>62.164999999999999</v>
      </c>
      <c r="Q548" s="729">
        <v>41591</v>
      </c>
      <c r="R548" s="732">
        <v>285.995</v>
      </c>
      <c r="T548" s="729">
        <v>41591</v>
      </c>
      <c r="U548" s="732">
        <v>60.83</v>
      </c>
      <c r="W548" s="729"/>
      <c r="Z548" s="729">
        <v>41974</v>
      </c>
      <c r="AA548" s="732">
        <v>88.721000000000004</v>
      </c>
      <c r="AC548" s="729">
        <v>41974</v>
      </c>
      <c r="AD548" s="732">
        <v>123.13500000000001</v>
      </c>
    </row>
    <row r="549" spans="1:30" ht="14.25" customHeight="1">
      <c r="A549" s="729">
        <v>42006</v>
      </c>
      <c r="B549" s="732">
        <v>3.58623</v>
      </c>
      <c r="D549" s="729">
        <v>42006</v>
      </c>
      <c r="E549" s="732">
        <v>4.3044700000000002</v>
      </c>
      <c r="G549" s="729">
        <v>42006</v>
      </c>
      <c r="H549" s="732">
        <v>3.5822000000000003</v>
      </c>
      <c r="J549" s="729">
        <v>42006</v>
      </c>
      <c r="K549" s="732">
        <v>1.20025</v>
      </c>
      <c r="N549" s="729">
        <v>41971</v>
      </c>
      <c r="O549" s="732">
        <v>62.164999999999999</v>
      </c>
      <c r="Q549" s="729">
        <v>41590</v>
      </c>
      <c r="R549" s="732">
        <v>284.01</v>
      </c>
      <c r="T549" s="729">
        <v>41590</v>
      </c>
      <c r="U549" s="732">
        <v>59.662999999999997</v>
      </c>
      <c r="W549" s="729"/>
      <c r="Z549" s="729">
        <v>41971</v>
      </c>
      <c r="AA549" s="732">
        <v>92.239000000000004</v>
      </c>
      <c r="AC549" s="729">
        <v>41971</v>
      </c>
      <c r="AD549" s="732">
        <v>129.16300000000001</v>
      </c>
    </row>
    <row r="550" spans="1:30" ht="14.25" customHeight="1">
      <c r="A550" s="729">
        <v>42005</v>
      </c>
      <c r="B550" s="732">
        <v>3.5415900000000002</v>
      </c>
      <c r="D550" s="729">
        <v>42005</v>
      </c>
      <c r="E550" s="732">
        <v>4.2886600000000001</v>
      </c>
      <c r="G550" s="729">
        <v>42005</v>
      </c>
      <c r="H550" s="732">
        <v>3.5639599999999998</v>
      </c>
      <c r="J550" s="729">
        <v>42005</v>
      </c>
      <c r="K550" s="732">
        <v>1.2103999999999999</v>
      </c>
      <c r="N550" s="729">
        <v>41969</v>
      </c>
      <c r="O550" s="732">
        <v>62.33</v>
      </c>
      <c r="Q550" s="729">
        <v>41586</v>
      </c>
      <c r="R550" s="732">
        <v>286.98</v>
      </c>
      <c r="T550" s="729">
        <v>41586</v>
      </c>
      <c r="U550" s="732">
        <v>59.421999999999997</v>
      </c>
      <c r="W550" s="729"/>
      <c r="Z550" s="729">
        <v>41969</v>
      </c>
      <c r="AA550" s="732">
        <v>97.741</v>
      </c>
      <c r="AC550" s="729">
        <v>41969</v>
      </c>
      <c r="AD550" s="732">
        <v>130.988</v>
      </c>
    </row>
    <row r="551" spans="1:30" ht="14.25" customHeight="1">
      <c r="A551" s="729">
        <v>42004</v>
      </c>
      <c r="B551" s="732">
        <v>3.5435499999999998</v>
      </c>
      <c r="D551" s="729">
        <v>42004</v>
      </c>
      <c r="E551" s="732">
        <v>4.2874999999999996</v>
      </c>
      <c r="G551" s="729">
        <v>42004</v>
      </c>
      <c r="H551" s="732">
        <v>3.5667299999999997</v>
      </c>
      <c r="J551" s="729">
        <v>42004</v>
      </c>
      <c r="K551" s="732">
        <v>1.2098500000000001</v>
      </c>
      <c r="N551" s="729">
        <v>41968</v>
      </c>
      <c r="O551" s="732">
        <v>62.164999999999999</v>
      </c>
      <c r="Q551" s="729">
        <v>41585</v>
      </c>
      <c r="R551" s="732">
        <v>268.35000000000002</v>
      </c>
      <c r="T551" s="729">
        <v>41585</v>
      </c>
      <c r="U551" s="732">
        <v>60.267000000000003</v>
      </c>
      <c r="W551" s="729"/>
      <c r="Z551" s="729">
        <v>41968</v>
      </c>
      <c r="AA551" s="732">
        <v>96.414000000000001</v>
      </c>
      <c r="AC551" s="729">
        <v>41968</v>
      </c>
      <c r="AD551" s="732">
        <v>128.5</v>
      </c>
    </row>
    <row r="552" spans="1:30" ht="14.25" customHeight="1">
      <c r="A552" s="729">
        <v>42003</v>
      </c>
      <c r="B552" s="732">
        <v>3.5180500000000001</v>
      </c>
      <c r="D552" s="729">
        <v>42003</v>
      </c>
      <c r="E552" s="732">
        <v>4.2770999999999999</v>
      </c>
      <c r="G552" s="729">
        <v>42003</v>
      </c>
      <c r="H552" s="732">
        <v>3.5580600000000002</v>
      </c>
      <c r="J552" s="729">
        <v>42003</v>
      </c>
      <c r="K552" s="732">
        <v>1.2156400000000001</v>
      </c>
      <c r="N552" s="729">
        <v>41967</v>
      </c>
      <c r="O552" s="732">
        <v>62.5</v>
      </c>
      <c r="Q552" s="729">
        <v>41584</v>
      </c>
      <c r="R552" s="732">
        <v>268.38900000000001</v>
      </c>
      <c r="T552" s="729">
        <v>41584</v>
      </c>
      <c r="U552" s="732">
        <v>60.030999999999999</v>
      </c>
      <c r="W552" s="729"/>
      <c r="Z552" s="729">
        <v>41967</v>
      </c>
      <c r="AA552" s="732">
        <v>96.14</v>
      </c>
      <c r="AC552" s="729">
        <v>41967</v>
      </c>
      <c r="AD552" s="732">
        <v>126.465</v>
      </c>
    </row>
    <row r="553" spans="1:30" ht="14.25" customHeight="1">
      <c r="A553" s="729">
        <v>42002</v>
      </c>
      <c r="B553" s="732">
        <v>3.5386100000000003</v>
      </c>
      <c r="D553" s="729">
        <v>42002</v>
      </c>
      <c r="E553" s="732">
        <v>4.3033000000000001</v>
      </c>
      <c r="G553" s="729">
        <v>42002</v>
      </c>
      <c r="H553" s="732">
        <v>3.5774300000000001</v>
      </c>
      <c r="J553" s="729">
        <v>42002</v>
      </c>
      <c r="K553" s="732">
        <v>1.21522</v>
      </c>
      <c r="N553" s="729">
        <v>41964</v>
      </c>
      <c r="O553" s="732">
        <v>64.75</v>
      </c>
      <c r="Q553" s="729">
        <v>41583</v>
      </c>
      <c r="R553" s="732">
        <v>265.41899999999998</v>
      </c>
      <c r="T553" s="729">
        <v>41583</v>
      </c>
      <c r="U553" s="732">
        <v>58.997999999999998</v>
      </c>
      <c r="W553" s="729"/>
      <c r="Z553" s="729">
        <v>41964</v>
      </c>
      <c r="AA553" s="732">
        <v>105.99299999999999</v>
      </c>
      <c r="AC553" s="729">
        <v>41964</v>
      </c>
      <c r="AD553" s="732">
        <v>136.756</v>
      </c>
    </row>
    <row r="554" spans="1:30" ht="14.25" customHeight="1">
      <c r="A554" s="729">
        <v>41999</v>
      </c>
      <c r="B554" s="732">
        <v>3.5909300000000002</v>
      </c>
      <c r="D554" s="729">
        <v>41999</v>
      </c>
      <c r="E554" s="732">
        <v>4.3787500000000001</v>
      </c>
      <c r="G554" s="729">
        <v>41999</v>
      </c>
      <c r="H554" s="732">
        <v>3.6413600000000002</v>
      </c>
      <c r="J554" s="729">
        <v>41999</v>
      </c>
      <c r="K554" s="732">
        <v>1.2182999999999999</v>
      </c>
      <c r="N554" s="729">
        <v>41963</v>
      </c>
      <c r="O554" s="732">
        <v>63.174999999999997</v>
      </c>
      <c r="Q554" s="729">
        <v>41582</v>
      </c>
      <c r="R554" s="732">
        <v>269.21499999999997</v>
      </c>
      <c r="T554" s="729">
        <v>41582</v>
      </c>
      <c r="U554" s="732">
        <v>60.293999999999997</v>
      </c>
      <c r="W554" s="729"/>
      <c r="Z554" s="729">
        <v>41963</v>
      </c>
      <c r="AA554" s="732">
        <v>107.813</v>
      </c>
      <c r="AC554" s="729">
        <v>41963</v>
      </c>
      <c r="AD554" s="732">
        <v>137.82</v>
      </c>
    </row>
    <row r="555" spans="1:30" ht="14.25" customHeight="1">
      <c r="A555" s="729">
        <v>41998</v>
      </c>
      <c r="B555" s="732">
        <v>3.5494500000000002</v>
      </c>
      <c r="D555" s="729">
        <v>41998</v>
      </c>
      <c r="E555" s="732">
        <v>4.3411</v>
      </c>
      <c r="G555" s="729">
        <v>41998</v>
      </c>
      <c r="H555" s="732">
        <v>3.6084700000000001</v>
      </c>
      <c r="J555" s="729">
        <v>41998</v>
      </c>
      <c r="K555" s="732">
        <v>1.2225200000000001</v>
      </c>
      <c r="N555" s="729">
        <v>41962</v>
      </c>
      <c r="O555" s="732">
        <v>63.213000000000001</v>
      </c>
      <c r="Q555" s="729">
        <v>41579</v>
      </c>
      <c r="R555" s="732">
        <v>268.22899999999998</v>
      </c>
      <c r="T555" s="729">
        <v>41579</v>
      </c>
      <c r="U555" s="732">
        <v>59.963999999999999</v>
      </c>
      <c r="W555" s="729"/>
      <c r="Z555" s="729">
        <v>41962</v>
      </c>
      <c r="AA555" s="732">
        <v>104.416</v>
      </c>
      <c r="AC555" s="729">
        <v>41962</v>
      </c>
      <c r="AD555" s="732">
        <v>140.16999999999999</v>
      </c>
    </row>
    <row r="556" spans="1:30" ht="14.25" customHeight="1">
      <c r="A556" s="729">
        <v>41997</v>
      </c>
      <c r="B556" s="732">
        <v>3.56073</v>
      </c>
      <c r="D556" s="729">
        <v>41997</v>
      </c>
      <c r="E556" s="732">
        <v>4.34246</v>
      </c>
      <c r="G556" s="729">
        <v>41997</v>
      </c>
      <c r="H556" s="732">
        <v>3.6114199999999999</v>
      </c>
      <c r="J556" s="729">
        <v>41997</v>
      </c>
      <c r="K556" s="732">
        <v>1.2196400000000001</v>
      </c>
      <c r="N556" s="729">
        <v>41961</v>
      </c>
      <c r="O556" s="732">
        <v>62.51</v>
      </c>
      <c r="Q556" s="729">
        <v>41578</v>
      </c>
      <c r="R556" s="732">
        <v>263.39999999999998</v>
      </c>
      <c r="T556" s="729">
        <v>41578</v>
      </c>
      <c r="U556" s="732">
        <v>59.122</v>
      </c>
      <c r="W556" s="729"/>
      <c r="Z556" s="729">
        <v>41961</v>
      </c>
      <c r="AA556" s="732">
        <v>104.73099999999999</v>
      </c>
      <c r="AC556" s="729">
        <v>41961</v>
      </c>
      <c r="AD556" s="732">
        <v>137.32</v>
      </c>
    </row>
    <row r="557" spans="1:30" ht="14.25" customHeight="1">
      <c r="A557" s="729">
        <v>41996</v>
      </c>
      <c r="B557" s="732">
        <v>3.53295</v>
      </c>
      <c r="D557" s="729">
        <v>41996</v>
      </c>
      <c r="E557" s="732">
        <v>4.3002000000000002</v>
      </c>
      <c r="G557" s="729">
        <v>41996</v>
      </c>
      <c r="H557" s="732">
        <v>3.5760000000000001</v>
      </c>
      <c r="J557" s="729">
        <v>41996</v>
      </c>
      <c r="K557" s="732">
        <v>1.2172399999999999</v>
      </c>
      <c r="N557" s="729">
        <v>41960</v>
      </c>
      <c r="O557" s="732">
        <v>64.655000000000001</v>
      </c>
      <c r="Q557" s="729">
        <v>41577</v>
      </c>
      <c r="R557" s="732">
        <v>263.54399999999998</v>
      </c>
      <c r="T557" s="729">
        <v>41577</v>
      </c>
      <c r="U557" s="732">
        <v>59.963999999999999</v>
      </c>
      <c r="W557" s="729"/>
      <c r="Z557" s="729">
        <v>41960</v>
      </c>
      <c r="AA557" s="732">
        <v>101.613</v>
      </c>
      <c r="AC557" s="729">
        <v>41960</v>
      </c>
      <c r="AD557" s="732">
        <v>128.36500000000001</v>
      </c>
    </row>
    <row r="558" spans="1:30" ht="14.25" customHeight="1">
      <c r="A558" s="729">
        <v>41995</v>
      </c>
      <c r="B558" s="732">
        <v>3.4850500000000002</v>
      </c>
      <c r="D558" s="729">
        <v>41995</v>
      </c>
      <c r="E558" s="732">
        <v>4.2623300000000004</v>
      </c>
      <c r="G558" s="729">
        <v>41995</v>
      </c>
      <c r="H558" s="732">
        <v>3.5439699999999998</v>
      </c>
      <c r="J558" s="729">
        <v>41995</v>
      </c>
      <c r="K558" s="732">
        <v>1.22298</v>
      </c>
      <c r="N558" s="729">
        <v>41957</v>
      </c>
      <c r="O558" s="732">
        <v>61.835000000000001</v>
      </c>
      <c r="Q558" s="729">
        <v>41576</v>
      </c>
      <c r="R558" s="732">
        <v>264.88</v>
      </c>
      <c r="T558" s="729">
        <v>41576</v>
      </c>
      <c r="U558" s="732">
        <v>59.634</v>
      </c>
      <c r="W558" s="729"/>
      <c r="Z558" s="729">
        <v>41957</v>
      </c>
      <c r="AA558" s="732">
        <v>104.633</v>
      </c>
      <c r="AC558" s="729">
        <v>41957</v>
      </c>
      <c r="AD558" s="732">
        <v>138.39599999999999</v>
      </c>
    </row>
    <row r="559" spans="1:30" ht="14.25" customHeight="1">
      <c r="A559" s="729">
        <v>41992</v>
      </c>
      <c r="B559" s="732">
        <v>3.48793</v>
      </c>
      <c r="D559" s="729">
        <v>41992</v>
      </c>
      <c r="E559" s="732">
        <v>4.2652999999999999</v>
      </c>
      <c r="G559" s="729">
        <v>41992</v>
      </c>
      <c r="H559" s="732">
        <v>3.5443799999999999</v>
      </c>
      <c r="J559" s="729">
        <v>41992</v>
      </c>
      <c r="K559" s="732">
        <v>1.22285</v>
      </c>
      <c r="N559" s="729">
        <v>41956</v>
      </c>
      <c r="O559" s="732">
        <v>62.825000000000003</v>
      </c>
      <c r="Q559" s="729">
        <v>41575</v>
      </c>
      <c r="R559" s="732">
        <v>260.209</v>
      </c>
      <c r="T559" s="729">
        <v>41575</v>
      </c>
      <c r="U559" s="732">
        <v>59.634</v>
      </c>
      <c r="W559" s="729"/>
      <c r="Z559" s="729">
        <v>41956</v>
      </c>
      <c r="AA559" s="732">
        <v>107.982</v>
      </c>
      <c r="AC559" s="729">
        <v>41956</v>
      </c>
      <c r="AD559" s="732">
        <v>138.749</v>
      </c>
    </row>
    <row r="560" spans="1:30" ht="14.25" customHeight="1">
      <c r="A560" s="729">
        <v>41991</v>
      </c>
      <c r="B560" s="732">
        <v>3.4597199999999999</v>
      </c>
      <c r="D560" s="729">
        <v>41991</v>
      </c>
      <c r="E560" s="732">
        <v>4.2509699999999997</v>
      </c>
      <c r="G560" s="729">
        <v>41991</v>
      </c>
      <c r="H560" s="732">
        <v>3.53085</v>
      </c>
      <c r="J560" s="729">
        <v>41991</v>
      </c>
      <c r="K560" s="732">
        <v>1.22864</v>
      </c>
      <c r="N560" s="729">
        <v>41955</v>
      </c>
      <c r="O560" s="732">
        <v>61.326999999999998</v>
      </c>
      <c r="Q560" s="729">
        <v>41572</v>
      </c>
      <c r="R560" s="732">
        <v>264.27100000000002</v>
      </c>
      <c r="T560" s="729">
        <v>41572</v>
      </c>
      <c r="U560" s="732">
        <v>59.377000000000002</v>
      </c>
      <c r="W560" s="729"/>
      <c r="Z560" s="729">
        <v>41955</v>
      </c>
      <c r="AA560" s="732">
        <v>98.72</v>
      </c>
      <c r="AC560" s="729">
        <v>41955</v>
      </c>
      <c r="AD560" s="732">
        <v>130.196</v>
      </c>
    </row>
    <row r="561" spans="1:30" ht="14.25" customHeight="1">
      <c r="A561" s="729">
        <v>41990</v>
      </c>
      <c r="B561" s="732">
        <v>3.43018</v>
      </c>
      <c r="D561" s="729">
        <v>41990</v>
      </c>
      <c r="E561" s="732">
        <v>4.2336299999999998</v>
      </c>
      <c r="G561" s="729">
        <v>41990</v>
      </c>
      <c r="H561" s="732">
        <v>3.5253999999999999</v>
      </c>
      <c r="J561" s="729">
        <v>41990</v>
      </c>
      <c r="K561" s="732">
        <v>1.2341899999999999</v>
      </c>
      <c r="N561" s="729">
        <v>41953</v>
      </c>
      <c r="O561" s="732">
        <v>67.155000000000001</v>
      </c>
      <c r="Q561" s="729">
        <v>41571</v>
      </c>
      <c r="R561" s="732">
        <v>260.14600000000002</v>
      </c>
      <c r="T561" s="729">
        <v>41571</v>
      </c>
      <c r="U561" s="732">
        <v>58.314</v>
      </c>
      <c r="W561" s="729"/>
      <c r="Z561" s="729">
        <v>41953</v>
      </c>
      <c r="AA561" s="732">
        <v>100.61799999999999</v>
      </c>
      <c r="AC561" s="729">
        <v>41953</v>
      </c>
      <c r="AD561" s="732">
        <v>130.458</v>
      </c>
    </row>
    <row r="562" spans="1:30" ht="14.25" customHeight="1">
      <c r="A562" s="729">
        <v>41989</v>
      </c>
      <c r="B562" s="732">
        <v>3.3704000000000001</v>
      </c>
      <c r="D562" s="729">
        <v>41989</v>
      </c>
      <c r="E562" s="732">
        <v>4.2166800000000002</v>
      </c>
      <c r="G562" s="729">
        <v>41989</v>
      </c>
      <c r="H562" s="732">
        <v>3.5116700000000001</v>
      </c>
      <c r="J562" s="729">
        <v>41989</v>
      </c>
      <c r="K562" s="732">
        <v>1.2511000000000001</v>
      </c>
      <c r="N562" s="729">
        <v>41950</v>
      </c>
      <c r="O562" s="732">
        <v>67.834999999999994</v>
      </c>
      <c r="Q562" s="729">
        <v>41570</v>
      </c>
      <c r="R562" s="732">
        <v>253.06</v>
      </c>
      <c r="T562" s="729">
        <v>41570</v>
      </c>
      <c r="U562" s="732">
        <v>58.643999999999998</v>
      </c>
      <c r="W562" s="729"/>
      <c r="Z562" s="729">
        <v>41950</v>
      </c>
      <c r="AA562" s="732">
        <v>100.884</v>
      </c>
      <c r="AC562" s="729">
        <v>41950</v>
      </c>
      <c r="AD562" s="732">
        <v>133.52600000000001</v>
      </c>
    </row>
    <row r="563" spans="1:30" ht="14.25" customHeight="1">
      <c r="A563" s="729">
        <v>41988</v>
      </c>
      <c r="B563" s="732">
        <v>3.36558</v>
      </c>
      <c r="D563" s="729">
        <v>41988</v>
      </c>
      <c r="E563" s="732">
        <v>4.18588</v>
      </c>
      <c r="G563" s="729">
        <v>41988</v>
      </c>
      <c r="H563" s="732">
        <v>3.4853000000000001</v>
      </c>
      <c r="J563" s="729">
        <v>41988</v>
      </c>
      <c r="K563" s="732">
        <v>1.2437199999999999</v>
      </c>
      <c r="N563" s="729">
        <v>41949</v>
      </c>
      <c r="O563" s="732">
        <v>65.185000000000002</v>
      </c>
      <c r="Q563" s="729">
        <v>41569</v>
      </c>
      <c r="R563" s="732">
        <v>260.47500000000002</v>
      </c>
      <c r="T563" s="729">
        <v>41569</v>
      </c>
      <c r="U563" s="732">
        <v>60.293999999999997</v>
      </c>
      <c r="W563" s="729"/>
      <c r="Z563" s="729">
        <v>41949</v>
      </c>
      <c r="AA563" s="732">
        <v>98.403000000000006</v>
      </c>
      <c r="AC563" s="729">
        <v>41949</v>
      </c>
      <c r="AD563" s="732">
        <v>132.27699999999999</v>
      </c>
    </row>
    <row r="564" spans="1:30" ht="14.25" customHeight="1">
      <c r="A564" s="729">
        <v>41985</v>
      </c>
      <c r="B564" s="732">
        <v>3.3581799999999999</v>
      </c>
      <c r="D564" s="729">
        <v>41985</v>
      </c>
      <c r="E564" s="732">
        <v>4.1851200000000004</v>
      </c>
      <c r="G564" s="729">
        <v>41985</v>
      </c>
      <c r="H564" s="732">
        <v>3.4842300000000002</v>
      </c>
      <c r="J564" s="729">
        <v>41985</v>
      </c>
      <c r="K564" s="732">
        <v>1.2462</v>
      </c>
      <c r="N564" s="729">
        <v>41948</v>
      </c>
      <c r="O564" s="732">
        <v>67.495000000000005</v>
      </c>
      <c r="Q564" s="729">
        <v>41568</v>
      </c>
      <c r="R564" s="732">
        <v>263.21300000000002</v>
      </c>
      <c r="T564" s="729">
        <v>41568</v>
      </c>
      <c r="U564" s="732">
        <v>59.304000000000002</v>
      </c>
      <c r="W564" s="729"/>
      <c r="Z564" s="729">
        <v>41948</v>
      </c>
      <c r="AA564" s="732">
        <v>101.798</v>
      </c>
      <c r="AC564" s="729">
        <v>41948</v>
      </c>
      <c r="AD564" s="732">
        <v>130.94300000000001</v>
      </c>
    </row>
    <row r="565" spans="1:30" ht="14.25" customHeight="1">
      <c r="A565" s="729">
        <v>41984</v>
      </c>
      <c r="B565" s="732">
        <v>3.3624499999999999</v>
      </c>
      <c r="D565" s="729">
        <v>41984</v>
      </c>
      <c r="E565" s="732">
        <v>4.1730200000000002</v>
      </c>
      <c r="G565" s="729">
        <v>41984</v>
      </c>
      <c r="H565" s="732">
        <v>3.4742500000000001</v>
      </c>
      <c r="J565" s="729">
        <v>41984</v>
      </c>
      <c r="K565" s="732">
        <v>1.2411000000000001</v>
      </c>
      <c r="N565" s="729">
        <v>41947</v>
      </c>
      <c r="O565" s="732">
        <v>67.825000000000003</v>
      </c>
      <c r="Q565" s="729">
        <v>41565</v>
      </c>
      <c r="R565" s="732">
        <v>262.62</v>
      </c>
      <c r="T565" s="729">
        <v>41565</v>
      </c>
      <c r="U565" s="732">
        <v>59.304000000000002</v>
      </c>
      <c r="W565" s="729"/>
      <c r="Z565" s="729">
        <v>41947</v>
      </c>
      <c r="AA565" s="732">
        <v>98.07</v>
      </c>
      <c r="AC565" s="729">
        <v>41947</v>
      </c>
      <c r="AD565" s="732">
        <v>133.709</v>
      </c>
    </row>
    <row r="566" spans="1:30" ht="14.25" customHeight="1">
      <c r="A566" s="729">
        <v>41983</v>
      </c>
      <c r="B566" s="732">
        <v>3.3555999999999999</v>
      </c>
      <c r="D566" s="729">
        <v>41983</v>
      </c>
      <c r="E566" s="732">
        <v>4.1768900000000002</v>
      </c>
      <c r="G566" s="729">
        <v>41983</v>
      </c>
      <c r="H566" s="732">
        <v>3.4721500000000001</v>
      </c>
      <c r="J566" s="729">
        <v>41983</v>
      </c>
      <c r="K566" s="732">
        <v>1.24481</v>
      </c>
      <c r="N566" s="729">
        <v>41946</v>
      </c>
      <c r="O566" s="732">
        <v>67</v>
      </c>
      <c r="Q566" s="729">
        <v>41564</v>
      </c>
      <c r="R566" s="732">
        <v>262.78500000000003</v>
      </c>
      <c r="T566" s="729">
        <v>41564</v>
      </c>
      <c r="U566" s="732">
        <v>58.973999999999997</v>
      </c>
      <c r="W566" s="729"/>
      <c r="Z566" s="729">
        <v>41946</v>
      </c>
      <c r="AA566" s="732">
        <v>98.481999999999999</v>
      </c>
      <c r="AC566" s="729">
        <v>41946</v>
      </c>
      <c r="AD566" s="732">
        <v>131.952</v>
      </c>
    </row>
    <row r="567" spans="1:30" ht="14.25" customHeight="1">
      <c r="A567" s="729">
        <v>41982</v>
      </c>
      <c r="B567" s="732">
        <v>3.3597199999999998</v>
      </c>
      <c r="D567" s="729">
        <v>41982</v>
      </c>
      <c r="E567" s="732">
        <v>4.1574999999999998</v>
      </c>
      <c r="G567" s="729">
        <v>41982</v>
      </c>
      <c r="H567" s="732">
        <v>3.4587500000000002</v>
      </c>
      <c r="J567" s="729">
        <v>41982</v>
      </c>
      <c r="K567" s="732">
        <v>1.2374000000000001</v>
      </c>
      <c r="N567" s="729">
        <v>41943</v>
      </c>
      <c r="O567" s="732">
        <v>67.825000000000003</v>
      </c>
      <c r="Q567" s="729">
        <v>41563</v>
      </c>
      <c r="R567" s="732">
        <v>262.29000000000002</v>
      </c>
      <c r="T567" s="729">
        <v>41563</v>
      </c>
      <c r="U567" s="732">
        <v>59.634</v>
      </c>
      <c r="W567" s="729"/>
      <c r="Z567" s="729">
        <v>41943</v>
      </c>
      <c r="AA567" s="732">
        <v>96.540999999999997</v>
      </c>
      <c r="AC567" s="729">
        <v>41943</v>
      </c>
      <c r="AD567" s="732">
        <v>128.81299999999999</v>
      </c>
    </row>
    <row r="568" spans="1:30" ht="14.25" customHeight="1">
      <c r="A568" s="729">
        <v>41981</v>
      </c>
      <c r="B568" s="732">
        <v>3.37846</v>
      </c>
      <c r="D568" s="729">
        <v>41981</v>
      </c>
      <c r="E568" s="732">
        <v>4.1610500000000004</v>
      </c>
      <c r="G568" s="729">
        <v>41981</v>
      </c>
      <c r="H568" s="732">
        <v>3.4610699999999999</v>
      </c>
      <c r="J568" s="729">
        <v>41981</v>
      </c>
      <c r="K568" s="732">
        <v>1.2317</v>
      </c>
      <c r="N568" s="729">
        <v>41942</v>
      </c>
      <c r="O568" s="732">
        <v>66.174999999999997</v>
      </c>
      <c r="Q568" s="729">
        <v>41562</v>
      </c>
      <c r="R568" s="732">
        <v>261.46499999999997</v>
      </c>
      <c r="T568" s="729">
        <v>41562</v>
      </c>
      <c r="U568" s="732">
        <v>60.487000000000002</v>
      </c>
      <c r="W568" s="729"/>
      <c r="Z568" s="729">
        <v>41942</v>
      </c>
      <c r="AA568" s="732">
        <v>100.47799999999999</v>
      </c>
      <c r="AC568" s="729">
        <v>41942</v>
      </c>
      <c r="AD568" s="732">
        <v>131.02600000000001</v>
      </c>
    </row>
    <row r="569" spans="1:30" ht="14.25" customHeight="1">
      <c r="A569" s="729">
        <v>41978</v>
      </c>
      <c r="B569" s="732">
        <v>3.3853</v>
      </c>
      <c r="D569" s="729">
        <v>41978</v>
      </c>
      <c r="E569" s="732">
        <v>4.1586999999999996</v>
      </c>
      <c r="G569" s="729">
        <v>41978</v>
      </c>
      <c r="H569" s="732">
        <v>3.4591500000000002</v>
      </c>
      <c r="J569" s="729">
        <v>41978</v>
      </c>
      <c r="K569" s="732">
        <v>1.2283500000000001</v>
      </c>
      <c r="N569" s="729">
        <v>41941</v>
      </c>
      <c r="O569" s="732">
        <v>67.33</v>
      </c>
      <c r="Q569" s="729">
        <v>41558</v>
      </c>
      <c r="R569" s="732">
        <v>266.63</v>
      </c>
      <c r="T569" s="729">
        <v>41558</v>
      </c>
      <c r="U569" s="732">
        <v>59.798999999999999</v>
      </c>
      <c r="W569" s="729"/>
      <c r="Z569" s="729">
        <v>41941</v>
      </c>
      <c r="AA569" s="732">
        <v>94.224000000000004</v>
      </c>
      <c r="AC569" s="729">
        <v>41941</v>
      </c>
      <c r="AD569" s="732">
        <v>131.28299999999999</v>
      </c>
    </row>
    <row r="570" spans="1:30" ht="14.25" customHeight="1">
      <c r="A570" s="729">
        <v>41977</v>
      </c>
      <c r="B570" s="732">
        <v>3.3587899999999999</v>
      </c>
      <c r="D570" s="729">
        <v>41977</v>
      </c>
      <c r="E570" s="732">
        <v>4.1580500000000002</v>
      </c>
      <c r="G570" s="729">
        <v>41977</v>
      </c>
      <c r="H570" s="732">
        <v>3.4576500000000001</v>
      </c>
      <c r="J570" s="729">
        <v>41977</v>
      </c>
      <c r="K570" s="732">
        <v>1.2378800000000001</v>
      </c>
      <c r="N570" s="729">
        <v>41940</v>
      </c>
      <c r="O570" s="732">
        <v>67.495000000000005</v>
      </c>
      <c r="Q570" s="729">
        <v>41557</v>
      </c>
      <c r="R570" s="732">
        <v>268.11599999999999</v>
      </c>
      <c r="T570" s="729">
        <v>41557</v>
      </c>
      <c r="U570" s="732">
        <v>60.293999999999997</v>
      </c>
      <c r="W570" s="729"/>
      <c r="Z570" s="729">
        <v>41940</v>
      </c>
      <c r="AA570" s="732">
        <v>94.813000000000002</v>
      </c>
      <c r="AC570" s="729">
        <v>41940</v>
      </c>
      <c r="AD570" s="732">
        <v>129.285</v>
      </c>
    </row>
    <row r="571" spans="1:30" ht="14.25" customHeight="1">
      <c r="A571" s="729">
        <v>41976</v>
      </c>
      <c r="B571" s="732">
        <v>3.3732500000000001</v>
      </c>
      <c r="D571" s="729">
        <v>41976</v>
      </c>
      <c r="E571" s="732">
        <v>4.1528</v>
      </c>
      <c r="G571" s="729">
        <v>41976</v>
      </c>
      <c r="H571" s="732">
        <v>3.45072</v>
      </c>
      <c r="J571" s="729">
        <v>41976</v>
      </c>
      <c r="K571" s="732">
        <v>1.2311000000000001</v>
      </c>
      <c r="N571" s="729">
        <v>41939</v>
      </c>
      <c r="O571" s="732">
        <v>67.66</v>
      </c>
      <c r="Q571" s="729">
        <v>41556</v>
      </c>
      <c r="R571" s="732">
        <v>272.95100000000002</v>
      </c>
      <c r="T571" s="729">
        <v>41556</v>
      </c>
      <c r="U571" s="732">
        <v>59.969000000000001</v>
      </c>
      <c r="W571" s="729"/>
      <c r="Z571" s="729">
        <v>41939</v>
      </c>
      <c r="AA571" s="732">
        <v>97.210999999999999</v>
      </c>
      <c r="AC571" s="729">
        <v>41939</v>
      </c>
      <c r="AD571" s="732">
        <v>138.148</v>
      </c>
    </row>
    <row r="572" spans="1:30" ht="14.25" customHeight="1">
      <c r="A572" s="729">
        <v>41975</v>
      </c>
      <c r="B572" s="732">
        <v>3.3608000000000002</v>
      </c>
      <c r="D572" s="729">
        <v>41975</v>
      </c>
      <c r="E572" s="732">
        <v>4.1623000000000001</v>
      </c>
      <c r="G572" s="729">
        <v>41975</v>
      </c>
      <c r="H572" s="732">
        <v>3.4576500000000001</v>
      </c>
      <c r="J572" s="729">
        <v>41975</v>
      </c>
      <c r="K572" s="732">
        <v>1.2383200000000001</v>
      </c>
      <c r="N572" s="729">
        <v>41936</v>
      </c>
      <c r="O572" s="732">
        <v>68.165000000000006</v>
      </c>
      <c r="Q572" s="729">
        <v>41555</v>
      </c>
      <c r="R572" s="732">
        <v>273.27999999999997</v>
      </c>
      <c r="T572" s="729">
        <v>41555</v>
      </c>
      <c r="U572" s="732">
        <v>59.798999999999999</v>
      </c>
      <c r="W572" s="729"/>
      <c r="Z572" s="729">
        <v>41936</v>
      </c>
      <c r="AA572" s="732">
        <v>99.477999999999994</v>
      </c>
      <c r="AC572" s="729">
        <v>41936</v>
      </c>
      <c r="AD572" s="732">
        <v>136.988</v>
      </c>
    </row>
    <row r="573" spans="1:30" ht="14.25" customHeight="1">
      <c r="A573" s="729">
        <v>41974</v>
      </c>
      <c r="B573" s="732">
        <v>3.3491400000000002</v>
      </c>
      <c r="D573" s="729">
        <v>41974</v>
      </c>
      <c r="E573" s="732">
        <v>4.1761900000000001</v>
      </c>
      <c r="G573" s="729">
        <v>41974</v>
      </c>
      <c r="H573" s="732">
        <v>3.4716900000000002</v>
      </c>
      <c r="J573" s="729">
        <v>41974</v>
      </c>
      <c r="K573" s="732">
        <v>1.24701</v>
      </c>
      <c r="N573" s="729">
        <v>41935</v>
      </c>
      <c r="O573" s="732">
        <v>68.825000000000003</v>
      </c>
      <c r="Q573" s="729">
        <v>41554</v>
      </c>
      <c r="R573" s="732">
        <v>275.58999999999997</v>
      </c>
      <c r="T573" s="729">
        <v>41554</v>
      </c>
      <c r="U573" s="732">
        <v>60.121000000000002</v>
      </c>
      <c r="W573" s="729"/>
      <c r="Z573" s="729">
        <v>41935</v>
      </c>
      <c r="AA573" s="732">
        <v>95.995000000000005</v>
      </c>
      <c r="AC573" s="729">
        <v>41935</v>
      </c>
      <c r="AD573" s="732">
        <v>133.30500000000001</v>
      </c>
    </row>
    <row r="574" spans="1:30" ht="14.25" customHeight="1">
      <c r="A574" s="729">
        <v>41971</v>
      </c>
      <c r="B574" s="732">
        <v>3.35927</v>
      </c>
      <c r="D574" s="729">
        <v>41971</v>
      </c>
      <c r="E574" s="732">
        <v>4.1832000000000003</v>
      </c>
      <c r="G574" s="729">
        <v>41971</v>
      </c>
      <c r="H574" s="732">
        <v>3.4792899999999998</v>
      </c>
      <c r="J574" s="729">
        <v>41971</v>
      </c>
      <c r="K574" s="732">
        <v>1.2452000000000001</v>
      </c>
      <c r="N574" s="729">
        <v>41934</v>
      </c>
      <c r="O574" s="732">
        <v>66.185000000000002</v>
      </c>
      <c r="Q574" s="729">
        <v>41551</v>
      </c>
      <c r="R574" s="732">
        <v>275.58999999999997</v>
      </c>
      <c r="T574" s="729">
        <v>41551</v>
      </c>
      <c r="U574" s="732">
        <v>59.512</v>
      </c>
      <c r="W574" s="729"/>
      <c r="Z574" s="729">
        <v>41934</v>
      </c>
      <c r="AA574" s="732">
        <v>92.977999999999994</v>
      </c>
      <c r="AC574" s="729">
        <v>41934</v>
      </c>
      <c r="AD574" s="732">
        <v>130.54599999999999</v>
      </c>
    </row>
    <row r="575" spans="1:30" ht="14.25" customHeight="1">
      <c r="A575" s="729">
        <v>41970</v>
      </c>
      <c r="B575" s="732">
        <v>3.35202</v>
      </c>
      <c r="D575" s="729">
        <v>41970</v>
      </c>
      <c r="E575" s="732">
        <v>4.1791999999999998</v>
      </c>
      <c r="G575" s="729">
        <v>41970</v>
      </c>
      <c r="H575" s="732">
        <v>3.4770099999999999</v>
      </c>
      <c r="J575" s="729">
        <v>41970</v>
      </c>
      <c r="K575" s="732">
        <v>1.2467299999999999</v>
      </c>
      <c r="N575" s="729">
        <v>41933</v>
      </c>
      <c r="O575" s="732">
        <v>66.185000000000002</v>
      </c>
      <c r="Q575" s="729">
        <v>41550</v>
      </c>
      <c r="R575" s="732">
        <v>276.76100000000002</v>
      </c>
      <c r="T575" s="729">
        <v>41550</v>
      </c>
      <c r="U575" s="732">
        <v>59.747999999999998</v>
      </c>
      <c r="W575" s="729"/>
      <c r="Z575" s="729">
        <v>41933</v>
      </c>
      <c r="AA575" s="732">
        <v>100.226</v>
      </c>
      <c r="AC575" s="729">
        <v>41933</v>
      </c>
      <c r="AD575" s="732">
        <v>127.354</v>
      </c>
    </row>
    <row r="576" spans="1:30" ht="14.25" customHeight="1">
      <c r="A576" s="729">
        <v>41969</v>
      </c>
      <c r="B576" s="732">
        <v>3.3416000000000001</v>
      </c>
      <c r="D576" s="729">
        <v>41969</v>
      </c>
      <c r="E576" s="732">
        <v>4.1791900000000002</v>
      </c>
      <c r="G576" s="729">
        <v>41969</v>
      </c>
      <c r="H576" s="732">
        <v>3.4761500000000001</v>
      </c>
      <c r="J576" s="729">
        <v>41969</v>
      </c>
      <c r="K576" s="732">
        <v>1.25061</v>
      </c>
      <c r="N576" s="729">
        <v>41932</v>
      </c>
      <c r="O576" s="732">
        <v>68.165000000000006</v>
      </c>
      <c r="Q576" s="729">
        <v>41549</v>
      </c>
      <c r="R576" s="732">
        <v>280.38099999999997</v>
      </c>
      <c r="T576" s="729">
        <v>41549</v>
      </c>
      <c r="U576" s="732">
        <v>59.530999999999999</v>
      </c>
      <c r="W576" s="729"/>
      <c r="Z576" s="729">
        <v>41932</v>
      </c>
      <c r="AA576" s="732">
        <v>100.652</v>
      </c>
      <c r="AC576" s="729">
        <v>41932</v>
      </c>
      <c r="AD576" s="732">
        <v>136.44300000000001</v>
      </c>
    </row>
    <row r="577" spans="1:30" ht="14.25" customHeight="1">
      <c r="A577" s="729">
        <v>41968</v>
      </c>
      <c r="B577" s="732">
        <v>3.3474599999999999</v>
      </c>
      <c r="D577" s="729">
        <v>41968</v>
      </c>
      <c r="E577" s="732">
        <v>4.1758300000000004</v>
      </c>
      <c r="G577" s="729">
        <v>41968</v>
      </c>
      <c r="H577" s="732">
        <v>3.47241</v>
      </c>
      <c r="J577" s="729">
        <v>41968</v>
      </c>
      <c r="K577" s="732">
        <v>1.2474499999999999</v>
      </c>
      <c r="N577" s="729">
        <v>41929</v>
      </c>
      <c r="O577" s="732">
        <v>67.834999999999994</v>
      </c>
      <c r="Q577" s="729">
        <v>41548</v>
      </c>
      <c r="R577" s="732">
        <v>279.012</v>
      </c>
      <c r="T577" s="729">
        <v>41548</v>
      </c>
      <c r="U577" s="732">
        <v>58.984999999999999</v>
      </c>
      <c r="W577" s="729"/>
      <c r="Z577" s="729">
        <v>41929</v>
      </c>
      <c r="AA577" s="732">
        <v>94.138999999999996</v>
      </c>
      <c r="AC577" s="729">
        <v>41929</v>
      </c>
      <c r="AD577" s="732">
        <v>135.566</v>
      </c>
    </row>
    <row r="578" spans="1:30" ht="14.25" customHeight="1">
      <c r="A578" s="729">
        <v>41967</v>
      </c>
      <c r="B578" s="732">
        <v>3.37303</v>
      </c>
      <c r="D578" s="729">
        <v>41967</v>
      </c>
      <c r="E578" s="732">
        <v>4.1968199999999998</v>
      </c>
      <c r="G578" s="729">
        <v>41967</v>
      </c>
      <c r="H578" s="732">
        <v>3.4902000000000002</v>
      </c>
      <c r="J578" s="729">
        <v>41967</v>
      </c>
      <c r="K578" s="732">
        <v>1.24424</v>
      </c>
      <c r="N578" s="729">
        <v>41928</v>
      </c>
      <c r="O578" s="732">
        <v>69.484999999999999</v>
      </c>
      <c r="Q578" s="729">
        <v>41547</v>
      </c>
      <c r="R578" s="732">
        <v>277.85599999999999</v>
      </c>
      <c r="T578" s="729">
        <v>41547</v>
      </c>
      <c r="U578" s="732">
        <v>60.241999999999997</v>
      </c>
      <c r="W578" s="729"/>
      <c r="Z578" s="729">
        <v>41928</v>
      </c>
      <c r="AA578" s="732">
        <v>102.901</v>
      </c>
      <c r="AC578" s="729">
        <v>41928</v>
      </c>
      <c r="AD578" s="732">
        <v>145.21899999999999</v>
      </c>
    </row>
    <row r="579" spans="1:30" ht="14.25" customHeight="1">
      <c r="A579" s="729">
        <v>41964</v>
      </c>
      <c r="B579" s="732">
        <v>3.3895900000000001</v>
      </c>
      <c r="D579" s="729">
        <v>41964</v>
      </c>
      <c r="E579" s="732">
        <v>4.19977</v>
      </c>
      <c r="G579" s="729">
        <v>41964</v>
      </c>
      <c r="H579" s="732">
        <v>3.49498</v>
      </c>
      <c r="J579" s="729">
        <v>41964</v>
      </c>
      <c r="K579" s="732">
        <v>1.2391300000000001</v>
      </c>
      <c r="N579" s="729">
        <v>41927</v>
      </c>
      <c r="O579" s="732">
        <v>63.825000000000003</v>
      </c>
      <c r="Q579" s="729">
        <v>41544</v>
      </c>
      <c r="R579" s="732">
        <v>281.18099999999998</v>
      </c>
      <c r="T579" s="729">
        <v>41544</v>
      </c>
      <c r="U579" s="732">
        <v>61.689</v>
      </c>
      <c r="W579" s="729"/>
      <c r="Z579" s="729">
        <v>41927</v>
      </c>
      <c r="AA579" s="732">
        <v>99.051000000000002</v>
      </c>
      <c r="AC579" s="729">
        <v>41927</v>
      </c>
      <c r="AD579" s="732">
        <v>129.44</v>
      </c>
    </row>
    <row r="580" spans="1:30" ht="14.25" customHeight="1">
      <c r="A580" s="729">
        <v>41963</v>
      </c>
      <c r="B580" s="732">
        <v>3.3604500000000002</v>
      </c>
      <c r="D580" s="729">
        <v>41963</v>
      </c>
      <c r="E580" s="732">
        <v>4.2135899999999999</v>
      </c>
      <c r="G580" s="729">
        <v>41963</v>
      </c>
      <c r="H580" s="732">
        <v>3.5060099999999998</v>
      </c>
      <c r="J580" s="729">
        <v>41963</v>
      </c>
      <c r="K580" s="732">
        <v>1.2539</v>
      </c>
      <c r="N580" s="729">
        <v>41926</v>
      </c>
      <c r="O580" s="732">
        <v>63.493000000000002</v>
      </c>
      <c r="Q580" s="729">
        <v>41543</v>
      </c>
      <c r="R580" s="732">
        <v>279.55599999999998</v>
      </c>
      <c r="T580" s="729">
        <v>41543</v>
      </c>
      <c r="U580" s="732">
        <v>59.716000000000001</v>
      </c>
      <c r="W580" s="729"/>
      <c r="Z580" s="729">
        <v>41926</v>
      </c>
      <c r="AA580" s="732">
        <v>84.218999999999994</v>
      </c>
      <c r="AC580" s="729">
        <v>41926</v>
      </c>
      <c r="AD580" s="732">
        <v>110.80800000000001</v>
      </c>
    </row>
    <row r="581" spans="1:30" ht="14.25" customHeight="1">
      <c r="A581" s="729">
        <v>41962</v>
      </c>
      <c r="B581" s="732">
        <v>3.3614700000000002</v>
      </c>
      <c r="D581" s="729">
        <v>41962</v>
      </c>
      <c r="E581" s="732">
        <v>4.2197500000000003</v>
      </c>
      <c r="G581" s="729">
        <v>41962</v>
      </c>
      <c r="H581" s="732">
        <v>3.512</v>
      </c>
      <c r="J581" s="729">
        <v>41962</v>
      </c>
      <c r="K581" s="732">
        <v>1.2554000000000001</v>
      </c>
      <c r="N581" s="729">
        <v>41922</v>
      </c>
      <c r="O581" s="732">
        <v>64.989999999999995</v>
      </c>
      <c r="Q581" s="729">
        <v>41542</v>
      </c>
      <c r="R581" s="732">
        <v>281.20600000000002</v>
      </c>
      <c r="T581" s="729">
        <v>41542</v>
      </c>
      <c r="U581" s="732">
        <v>59.65</v>
      </c>
      <c r="W581" s="729"/>
      <c r="Z581" s="729">
        <v>41922</v>
      </c>
      <c r="AA581" s="732">
        <v>76.81</v>
      </c>
      <c r="AC581" s="729">
        <v>41922</v>
      </c>
      <c r="AD581" s="732">
        <v>102.42</v>
      </c>
    </row>
    <row r="582" spans="1:30" ht="14.25" customHeight="1">
      <c r="A582" s="729">
        <v>41961</v>
      </c>
      <c r="B582" s="732">
        <v>3.3635299999999999</v>
      </c>
      <c r="D582" s="729">
        <v>41961</v>
      </c>
      <c r="E582" s="732">
        <v>4.2169999999999996</v>
      </c>
      <c r="G582" s="729">
        <v>41961</v>
      </c>
      <c r="H582" s="732">
        <v>3.5104500000000001</v>
      </c>
      <c r="J582" s="729">
        <v>41961</v>
      </c>
      <c r="K582" s="732">
        <v>1.2536399999999999</v>
      </c>
      <c r="N582" s="729">
        <v>41921</v>
      </c>
      <c r="O582" s="732">
        <v>62.5</v>
      </c>
      <c r="Q582" s="729">
        <v>41541</v>
      </c>
      <c r="R582" s="732">
        <v>282.19600000000003</v>
      </c>
      <c r="T582" s="729">
        <v>41541</v>
      </c>
      <c r="U582" s="732">
        <v>60.920999999999999</v>
      </c>
      <c r="W582" s="729"/>
      <c r="Z582" s="729">
        <v>41921</v>
      </c>
      <c r="AA582" s="732">
        <v>73.832999999999998</v>
      </c>
      <c r="AC582" s="729">
        <v>41921</v>
      </c>
      <c r="AD582" s="732">
        <v>108.295</v>
      </c>
    </row>
    <row r="583" spans="1:30" ht="14.25" customHeight="1">
      <c r="A583" s="729">
        <v>41960</v>
      </c>
      <c r="B583" s="732">
        <v>3.39167</v>
      </c>
      <c r="D583" s="729">
        <v>41960</v>
      </c>
      <c r="E583" s="732">
        <v>4.2223600000000001</v>
      </c>
      <c r="G583" s="729">
        <v>41960</v>
      </c>
      <c r="H583" s="732">
        <v>3.5152000000000001</v>
      </c>
      <c r="J583" s="729">
        <v>41960</v>
      </c>
      <c r="K583" s="732">
        <v>1.24498</v>
      </c>
      <c r="N583" s="729">
        <v>41920</v>
      </c>
      <c r="O583" s="732">
        <v>68.67</v>
      </c>
      <c r="Q583" s="729">
        <v>41540</v>
      </c>
      <c r="R583" s="732">
        <v>295.17599999999999</v>
      </c>
      <c r="T583" s="729">
        <v>41540</v>
      </c>
      <c r="U583" s="732">
        <v>59.116</v>
      </c>
      <c r="W583" s="729"/>
      <c r="Z583" s="729">
        <v>41920</v>
      </c>
      <c r="AA583" s="732">
        <v>78.165000000000006</v>
      </c>
      <c r="AC583" s="729">
        <v>41920</v>
      </c>
      <c r="AD583" s="732">
        <v>108.206</v>
      </c>
    </row>
    <row r="584" spans="1:30" ht="14.25" customHeight="1">
      <c r="A584" s="729">
        <v>41957</v>
      </c>
      <c r="B584" s="732">
        <v>3.37649</v>
      </c>
      <c r="D584" s="729">
        <v>41957</v>
      </c>
      <c r="E584" s="732">
        <v>4.2292500000000004</v>
      </c>
      <c r="G584" s="729">
        <v>41957</v>
      </c>
      <c r="H584" s="732">
        <v>3.52094</v>
      </c>
      <c r="J584" s="729">
        <v>41957</v>
      </c>
      <c r="K584" s="732">
        <v>1.25251</v>
      </c>
      <c r="N584" s="729">
        <v>41919</v>
      </c>
      <c r="O584" s="732">
        <v>68.34</v>
      </c>
      <c r="Q584" s="729">
        <v>41537</v>
      </c>
      <c r="R584" s="732">
        <v>290.14999999999998</v>
      </c>
      <c r="T584" s="729">
        <v>41537</v>
      </c>
      <c r="U584" s="732">
        <v>58.982999999999997</v>
      </c>
      <c r="W584" s="729"/>
      <c r="Z584" s="729">
        <v>41919</v>
      </c>
      <c r="AA584" s="732">
        <v>79.805000000000007</v>
      </c>
      <c r="AC584" s="729">
        <v>41919</v>
      </c>
      <c r="AD584" s="732">
        <v>107.967</v>
      </c>
    </row>
    <row r="585" spans="1:30" ht="14.25" customHeight="1">
      <c r="A585" s="729">
        <v>41956</v>
      </c>
      <c r="B585" s="732">
        <v>3.3973</v>
      </c>
      <c r="D585" s="729">
        <v>41956</v>
      </c>
      <c r="E585" s="732">
        <v>4.2386999999999997</v>
      </c>
      <c r="G585" s="729">
        <v>41956</v>
      </c>
      <c r="H585" s="732">
        <v>3.5260699999999998</v>
      </c>
      <c r="J585" s="729">
        <v>41956</v>
      </c>
      <c r="K585" s="732">
        <v>1.24769</v>
      </c>
      <c r="N585" s="729">
        <v>41918</v>
      </c>
      <c r="O585" s="732">
        <v>69.989999999999995</v>
      </c>
      <c r="Q585" s="729">
        <v>41536</v>
      </c>
      <c r="R585" s="732">
        <v>272.96800000000002</v>
      </c>
      <c r="T585" s="729">
        <v>41536</v>
      </c>
      <c r="U585" s="732">
        <v>57.335000000000001</v>
      </c>
      <c r="W585" s="729"/>
      <c r="Z585" s="729">
        <v>41918</v>
      </c>
      <c r="AA585" s="732">
        <v>74</v>
      </c>
      <c r="AC585" s="729">
        <v>41918</v>
      </c>
      <c r="AD585" s="732">
        <v>108.47</v>
      </c>
    </row>
    <row r="586" spans="1:30" ht="14.25" customHeight="1">
      <c r="A586" s="729">
        <v>41955</v>
      </c>
      <c r="B586" s="732">
        <v>3.39194</v>
      </c>
      <c r="D586" s="729">
        <v>41955</v>
      </c>
      <c r="E586" s="732">
        <v>4.2186899999999996</v>
      </c>
      <c r="G586" s="729">
        <v>41955</v>
      </c>
      <c r="H586" s="732">
        <v>3.5097700000000001</v>
      </c>
      <c r="J586" s="729">
        <v>41955</v>
      </c>
      <c r="K586" s="732">
        <v>1.24379</v>
      </c>
      <c r="N586" s="729">
        <v>41915</v>
      </c>
      <c r="O586" s="732">
        <v>67.504999999999995</v>
      </c>
      <c r="Q586" s="729">
        <v>41535</v>
      </c>
      <c r="R586" s="732">
        <v>291.33100000000002</v>
      </c>
      <c r="T586" s="729">
        <v>41535</v>
      </c>
      <c r="U586" s="732">
        <v>60.186</v>
      </c>
      <c r="W586" s="729"/>
      <c r="Z586" s="729">
        <v>41915</v>
      </c>
      <c r="AA586" s="732">
        <v>73</v>
      </c>
      <c r="AC586" s="729">
        <v>41915</v>
      </c>
      <c r="AD586" s="732">
        <v>105.396</v>
      </c>
    </row>
    <row r="587" spans="1:30" ht="14.25" customHeight="1">
      <c r="A587" s="729">
        <v>41954</v>
      </c>
      <c r="B587" s="732">
        <v>3.37981</v>
      </c>
      <c r="D587" s="729">
        <v>41954</v>
      </c>
      <c r="E587" s="732">
        <v>4.2167000000000003</v>
      </c>
      <c r="G587" s="729">
        <v>41954</v>
      </c>
      <c r="H587" s="732">
        <v>3.5043800000000003</v>
      </c>
      <c r="J587" s="729">
        <v>41954</v>
      </c>
      <c r="K587" s="732">
        <v>1.24753</v>
      </c>
      <c r="N587" s="729">
        <v>41914</v>
      </c>
      <c r="O587" s="732">
        <v>68.67</v>
      </c>
      <c r="Q587" s="729">
        <v>41534</v>
      </c>
      <c r="R587" s="732">
        <v>292.65100000000001</v>
      </c>
      <c r="T587" s="729">
        <v>41534</v>
      </c>
      <c r="U587" s="732">
        <v>60.152000000000001</v>
      </c>
      <c r="W587" s="729"/>
      <c r="Z587" s="729">
        <v>41914</v>
      </c>
      <c r="AA587" s="732">
        <v>73</v>
      </c>
      <c r="AC587" s="729">
        <v>41914</v>
      </c>
      <c r="AD587" s="732">
        <v>108.211</v>
      </c>
    </row>
    <row r="588" spans="1:30" ht="14.25" customHeight="1">
      <c r="A588" s="729">
        <v>41953</v>
      </c>
      <c r="B588" s="732">
        <v>3.3974000000000002</v>
      </c>
      <c r="D588" s="729">
        <v>41953</v>
      </c>
      <c r="E588" s="732">
        <v>4.2197199999999997</v>
      </c>
      <c r="G588" s="729">
        <v>41953</v>
      </c>
      <c r="H588" s="732">
        <v>3.5088599999999999</v>
      </c>
      <c r="J588" s="729">
        <v>41953</v>
      </c>
      <c r="K588" s="732">
        <v>1.24207</v>
      </c>
      <c r="N588" s="729">
        <v>41913</v>
      </c>
      <c r="O588" s="732">
        <v>67.844999999999999</v>
      </c>
      <c r="Q588" s="729">
        <v>41533</v>
      </c>
      <c r="R588" s="732">
        <v>292.22500000000002</v>
      </c>
      <c r="T588" s="729">
        <v>41533</v>
      </c>
      <c r="U588" s="732">
        <v>60.284999999999997</v>
      </c>
      <c r="W588" s="729"/>
      <c r="Z588" s="729">
        <v>41913</v>
      </c>
      <c r="AA588" s="732">
        <v>71</v>
      </c>
      <c r="AC588" s="729">
        <v>41913</v>
      </c>
      <c r="AD588" s="732">
        <v>106.566</v>
      </c>
    </row>
    <row r="589" spans="1:30" ht="14.25" customHeight="1">
      <c r="A589" s="729">
        <v>41950</v>
      </c>
      <c r="B589" s="732">
        <v>3.3946200000000002</v>
      </c>
      <c r="D589" s="729">
        <v>41950</v>
      </c>
      <c r="E589" s="732">
        <v>4.2279499999999999</v>
      </c>
      <c r="G589" s="729">
        <v>41950</v>
      </c>
      <c r="H589" s="732">
        <v>3.51294</v>
      </c>
      <c r="J589" s="729">
        <v>41950</v>
      </c>
      <c r="K589" s="732">
        <v>1.2454799999999999</v>
      </c>
      <c r="N589" s="729">
        <v>41912</v>
      </c>
      <c r="O589" s="732">
        <v>67.185000000000002</v>
      </c>
      <c r="Q589" s="729">
        <v>41530</v>
      </c>
      <c r="R589" s="732">
        <v>296.99099999999999</v>
      </c>
      <c r="T589" s="729">
        <v>41530</v>
      </c>
      <c r="U589" s="732">
        <v>60.33</v>
      </c>
      <c r="W589" s="729"/>
      <c r="Z589" s="729">
        <v>41912</v>
      </c>
      <c r="AA589" s="732">
        <v>74</v>
      </c>
      <c r="AC589" s="729">
        <v>41912</v>
      </c>
      <c r="AD589" s="732">
        <v>103.863</v>
      </c>
    </row>
    <row r="590" spans="1:30" ht="14.25" customHeight="1">
      <c r="A590" s="729">
        <v>41949</v>
      </c>
      <c r="B590" s="732">
        <v>3.41059</v>
      </c>
      <c r="D590" s="729">
        <v>41949</v>
      </c>
      <c r="E590" s="732">
        <v>4.2201500000000003</v>
      </c>
      <c r="G590" s="729">
        <v>41949</v>
      </c>
      <c r="H590" s="732">
        <v>3.50515</v>
      </c>
      <c r="J590" s="729">
        <v>41949</v>
      </c>
      <c r="K590" s="732">
        <v>1.23752</v>
      </c>
      <c r="N590" s="729">
        <v>41911</v>
      </c>
      <c r="O590" s="732">
        <v>67.242999999999995</v>
      </c>
      <c r="Q590" s="729">
        <v>41529</v>
      </c>
      <c r="R590" s="732">
        <v>293.66500000000002</v>
      </c>
      <c r="T590" s="729">
        <v>41529</v>
      </c>
      <c r="U590" s="732">
        <v>59.923999999999999</v>
      </c>
      <c r="W590" s="729"/>
      <c r="Z590" s="729">
        <v>41911</v>
      </c>
      <c r="AA590" s="732">
        <v>77</v>
      </c>
      <c r="AC590" s="729">
        <v>41911</v>
      </c>
      <c r="AD590" s="732">
        <v>114.63500000000001</v>
      </c>
    </row>
    <row r="591" spans="1:30" ht="14.25" customHeight="1">
      <c r="A591" s="729">
        <v>41948</v>
      </c>
      <c r="B591" s="732">
        <v>3.3860999999999999</v>
      </c>
      <c r="D591" s="729">
        <v>41948</v>
      </c>
      <c r="E591" s="732">
        <v>4.2275999999999998</v>
      </c>
      <c r="G591" s="729">
        <v>41948</v>
      </c>
      <c r="H591" s="732">
        <v>3.5124499999999999</v>
      </c>
      <c r="J591" s="729">
        <v>41948</v>
      </c>
      <c r="K591" s="732">
        <v>1.2485900000000001</v>
      </c>
      <c r="N591" s="729">
        <v>41908</v>
      </c>
      <c r="O591" s="732">
        <v>65.34</v>
      </c>
      <c r="Q591" s="729">
        <v>41528</v>
      </c>
      <c r="R591" s="732">
        <v>299.32600000000002</v>
      </c>
      <c r="T591" s="729">
        <v>41528</v>
      </c>
      <c r="U591" s="732">
        <v>60.33</v>
      </c>
      <c r="W591" s="729"/>
      <c r="Z591" s="729">
        <v>41908</v>
      </c>
      <c r="AA591" s="732">
        <v>72</v>
      </c>
      <c r="AC591" s="729">
        <v>41908</v>
      </c>
      <c r="AD591" s="732">
        <v>108.783</v>
      </c>
    </row>
    <row r="592" spans="1:30" ht="14.25" customHeight="1">
      <c r="A592" s="729">
        <v>41947</v>
      </c>
      <c r="B592" s="732">
        <v>3.3690600000000002</v>
      </c>
      <c r="D592" s="729">
        <v>41947</v>
      </c>
      <c r="E592" s="732">
        <v>4.2270000000000003</v>
      </c>
      <c r="G592" s="729">
        <v>41947</v>
      </c>
      <c r="H592" s="732">
        <v>3.5097499999999999</v>
      </c>
      <c r="J592" s="729">
        <v>41947</v>
      </c>
      <c r="K592" s="732">
        <v>1.2546300000000001</v>
      </c>
      <c r="N592" s="729">
        <v>41907</v>
      </c>
      <c r="O592" s="732">
        <v>65.174999999999997</v>
      </c>
      <c r="Q592" s="729">
        <v>41527</v>
      </c>
      <c r="R592" s="732">
        <v>300.06299999999999</v>
      </c>
      <c r="T592" s="729">
        <v>41527</v>
      </c>
      <c r="U592" s="732">
        <v>60.33</v>
      </c>
      <c r="W592" s="729"/>
      <c r="Z592" s="729">
        <v>41907</v>
      </c>
      <c r="AA592" s="732">
        <v>66</v>
      </c>
      <c r="AC592" s="729">
        <v>41907</v>
      </c>
      <c r="AD592" s="732">
        <v>103.785</v>
      </c>
    </row>
    <row r="593" spans="1:30" ht="14.25" customHeight="1">
      <c r="A593" s="729">
        <v>41946</v>
      </c>
      <c r="B593" s="732">
        <v>3.3841000000000001</v>
      </c>
      <c r="D593" s="729">
        <v>41946</v>
      </c>
      <c r="E593" s="732">
        <v>4.2239800000000001</v>
      </c>
      <c r="G593" s="729">
        <v>41946</v>
      </c>
      <c r="H593" s="732">
        <v>3.5037500000000001</v>
      </c>
      <c r="J593" s="729">
        <v>41946</v>
      </c>
      <c r="K593" s="732">
        <v>1.2481899999999999</v>
      </c>
      <c r="N593" s="729">
        <v>41906</v>
      </c>
      <c r="O593" s="732">
        <v>65.33</v>
      </c>
      <c r="Q593" s="729">
        <v>41526</v>
      </c>
      <c r="R593" s="732">
        <v>308.69</v>
      </c>
      <c r="T593" s="729">
        <v>41526</v>
      </c>
      <c r="U593" s="732">
        <v>60.249000000000002</v>
      </c>
      <c r="W593" s="729"/>
      <c r="Z593" s="729">
        <v>41906</v>
      </c>
      <c r="AA593" s="732">
        <v>66</v>
      </c>
      <c r="AC593" s="729">
        <v>41906</v>
      </c>
      <c r="AD593" s="732">
        <v>96.79</v>
      </c>
    </row>
    <row r="594" spans="1:30" ht="14.25" customHeight="1">
      <c r="A594" s="729">
        <v>41943</v>
      </c>
      <c r="B594" s="732">
        <v>3.3757199999999998</v>
      </c>
      <c r="D594" s="729">
        <v>41943</v>
      </c>
      <c r="E594" s="732">
        <v>4.2282500000000001</v>
      </c>
      <c r="G594" s="729">
        <v>41943</v>
      </c>
      <c r="H594" s="732">
        <v>3.5058600000000002</v>
      </c>
      <c r="J594" s="729">
        <v>41943</v>
      </c>
      <c r="K594" s="732">
        <v>1.2524500000000001</v>
      </c>
      <c r="N594" s="729">
        <v>41905</v>
      </c>
      <c r="O594" s="732">
        <v>67.31</v>
      </c>
      <c r="Q594" s="729">
        <v>41523</v>
      </c>
      <c r="R594" s="732">
        <v>311.14100000000002</v>
      </c>
      <c r="T594" s="729">
        <v>41523</v>
      </c>
      <c r="U594" s="732">
        <v>60.33</v>
      </c>
      <c r="W594" s="729"/>
      <c r="Z594" s="729">
        <v>41905</v>
      </c>
      <c r="AA594" s="732">
        <v>67</v>
      </c>
      <c r="AC594" s="729">
        <v>41905</v>
      </c>
      <c r="AD594" s="732">
        <v>101.97799999999999</v>
      </c>
    </row>
    <row r="595" spans="1:30" ht="14.25" customHeight="1">
      <c r="A595" s="729">
        <v>41942</v>
      </c>
      <c r="B595" s="732">
        <v>3.3398400000000001</v>
      </c>
      <c r="D595" s="729">
        <v>41942</v>
      </c>
      <c r="E595" s="732">
        <v>4.21272</v>
      </c>
      <c r="G595" s="729">
        <v>41942</v>
      </c>
      <c r="H595" s="732">
        <v>3.4936500000000001</v>
      </c>
      <c r="J595" s="729">
        <v>41942</v>
      </c>
      <c r="K595" s="732">
        <v>1.26132</v>
      </c>
      <c r="N595" s="729">
        <v>41904</v>
      </c>
      <c r="O595" s="732">
        <v>65.66</v>
      </c>
      <c r="Q595" s="729">
        <v>41522</v>
      </c>
      <c r="R595" s="732">
        <v>313.62700000000001</v>
      </c>
      <c r="T595" s="729">
        <v>41522</v>
      </c>
      <c r="U595" s="732">
        <v>60.33</v>
      </c>
      <c r="W595" s="729"/>
      <c r="Z595" s="729">
        <v>41904</v>
      </c>
      <c r="AA595" s="732">
        <v>61.643000000000001</v>
      </c>
      <c r="AC595" s="729">
        <v>41904</v>
      </c>
      <c r="AD595" s="732">
        <v>92.27</v>
      </c>
    </row>
    <row r="596" spans="1:30" ht="14.25" customHeight="1">
      <c r="A596" s="729">
        <v>41941</v>
      </c>
      <c r="B596" s="732">
        <v>3.3436699999999999</v>
      </c>
      <c r="D596" s="729">
        <v>41941</v>
      </c>
      <c r="E596" s="732">
        <v>4.2236500000000001</v>
      </c>
      <c r="G596" s="729">
        <v>41941</v>
      </c>
      <c r="H596" s="732">
        <v>3.5012799999999999</v>
      </c>
      <c r="J596" s="729">
        <v>41941</v>
      </c>
      <c r="K596" s="732">
        <v>1.2632099999999999</v>
      </c>
      <c r="N596" s="729">
        <v>41901</v>
      </c>
      <c r="O596" s="732">
        <v>64.504999999999995</v>
      </c>
      <c r="Q596" s="729">
        <v>41521</v>
      </c>
      <c r="R596" s="732">
        <v>326.77499999999998</v>
      </c>
      <c r="T596" s="729">
        <v>41521</v>
      </c>
      <c r="U596" s="732">
        <v>60.33</v>
      </c>
      <c r="W596" s="729"/>
      <c r="Z596" s="729">
        <v>41901</v>
      </c>
      <c r="AA596" s="732">
        <v>57.167000000000002</v>
      </c>
      <c r="AC596" s="729">
        <v>41901</v>
      </c>
      <c r="AD596" s="732">
        <v>87.83</v>
      </c>
    </row>
    <row r="597" spans="1:30" ht="14.25" customHeight="1">
      <c r="A597" s="729">
        <v>41940</v>
      </c>
      <c r="B597" s="732">
        <v>3.3112599999999999</v>
      </c>
      <c r="D597" s="729">
        <v>41940</v>
      </c>
      <c r="E597" s="732">
        <v>4.2167500000000002</v>
      </c>
      <c r="G597" s="729">
        <v>41940</v>
      </c>
      <c r="H597" s="732">
        <v>3.4955500000000002</v>
      </c>
      <c r="J597" s="729">
        <v>41940</v>
      </c>
      <c r="K597" s="732">
        <v>1.27345</v>
      </c>
      <c r="N597" s="729">
        <v>41900</v>
      </c>
      <c r="O597" s="732">
        <v>63.993000000000002</v>
      </c>
      <c r="Q597" s="729">
        <v>41520</v>
      </c>
      <c r="R597" s="732">
        <v>325.79500000000002</v>
      </c>
      <c r="T597" s="729">
        <v>41520</v>
      </c>
      <c r="U597" s="732">
        <v>60.99</v>
      </c>
      <c r="W597" s="729"/>
      <c r="Z597" s="729">
        <v>41900</v>
      </c>
      <c r="AA597" s="732">
        <v>63.344999999999999</v>
      </c>
      <c r="AC597" s="729">
        <v>41900</v>
      </c>
      <c r="AD597" s="732">
        <v>85.004999999999995</v>
      </c>
    </row>
    <row r="598" spans="1:30" ht="14.25" customHeight="1">
      <c r="A598" s="729">
        <v>41939</v>
      </c>
      <c r="B598" s="732">
        <v>3.3278300000000001</v>
      </c>
      <c r="D598" s="729">
        <v>41939</v>
      </c>
      <c r="E598" s="732">
        <v>4.226</v>
      </c>
      <c r="G598" s="729">
        <v>41939</v>
      </c>
      <c r="H598" s="732">
        <v>3.5047000000000001</v>
      </c>
      <c r="J598" s="729">
        <v>41939</v>
      </c>
      <c r="K598" s="732">
        <v>1.2698499999999999</v>
      </c>
      <c r="N598" s="729">
        <v>41899</v>
      </c>
      <c r="O598" s="732">
        <v>66.484999999999999</v>
      </c>
      <c r="Q598" s="729">
        <v>41516</v>
      </c>
      <c r="R598" s="732">
        <v>326.44499999999999</v>
      </c>
      <c r="T598" s="729">
        <v>41516</v>
      </c>
      <c r="U598" s="732">
        <v>60.948999999999998</v>
      </c>
      <c r="W598" s="729"/>
      <c r="Z598" s="729">
        <v>41899</v>
      </c>
      <c r="AA598" s="732">
        <v>65.16</v>
      </c>
      <c r="AC598" s="729">
        <v>41899</v>
      </c>
      <c r="AD598" s="732">
        <v>87.588999999999999</v>
      </c>
    </row>
    <row r="599" spans="1:30" ht="14.25" customHeight="1">
      <c r="A599" s="729">
        <v>41936</v>
      </c>
      <c r="B599" s="732">
        <v>3.3254999999999999</v>
      </c>
      <c r="D599" s="729">
        <v>41936</v>
      </c>
      <c r="E599" s="732">
        <v>4.2134</v>
      </c>
      <c r="G599" s="729">
        <v>41936</v>
      </c>
      <c r="H599" s="732">
        <v>3.4886499999999998</v>
      </c>
      <c r="J599" s="729">
        <v>41936</v>
      </c>
      <c r="K599" s="732">
        <v>1.26705</v>
      </c>
      <c r="N599" s="729">
        <v>41898</v>
      </c>
      <c r="O599" s="732">
        <v>66.319999999999993</v>
      </c>
      <c r="Q599" s="729">
        <v>41515</v>
      </c>
      <c r="R599" s="732">
        <v>327.435</v>
      </c>
      <c r="T599" s="729">
        <v>41515</v>
      </c>
      <c r="U599" s="732">
        <v>60.122</v>
      </c>
      <c r="W599" s="729"/>
      <c r="Z599" s="729">
        <v>41898</v>
      </c>
      <c r="AA599" s="732">
        <v>66.655000000000001</v>
      </c>
      <c r="AC599" s="729">
        <v>41898</v>
      </c>
      <c r="AD599" s="732">
        <v>92.331999999999994</v>
      </c>
    </row>
    <row r="600" spans="1:30" ht="14.25" customHeight="1">
      <c r="A600" s="729">
        <v>41935</v>
      </c>
      <c r="B600" s="732">
        <v>3.3441999999999998</v>
      </c>
      <c r="D600" s="729">
        <v>41935</v>
      </c>
      <c r="E600" s="732">
        <v>4.2291299999999996</v>
      </c>
      <c r="G600" s="729">
        <v>41935</v>
      </c>
      <c r="H600" s="732">
        <v>3.5046499999999998</v>
      </c>
      <c r="J600" s="729">
        <v>41935</v>
      </c>
      <c r="K600" s="732">
        <v>1.2646500000000001</v>
      </c>
      <c r="N600" s="729">
        <v>41897</v>
      </c>
      <c r="O600" s="732">
        <v>64</v>
      </c>
      <c r="Q600" s="729">
        <v>41514</v>
      </c>
      <c r="R600" s="732">
        <v>326.55599999999998</v>
      </c>
      <c r="T600" s="729">
        <v>41514</v>
      </c>
      <c r="U600" s="732">
        <v>60.33</v>
      </c>
      <c r="W600" s="729"/>
      <c r="Z600" s="729">
        <v>41897</v>
      </c>
      <c r="AA600" s="732">
        <v>66.813000000000002</v>
      </c>
      <c r="AC600" s="729">
        <v>41897</v>
      </c>
      <c r="AD600" s="732">
        <v>92.239000000000004</v>
      </c>
    </row>
    <row r="601" spans="1:30" ht="14.25" customHeight="1">
      <c r="A601" s="729">
        <v>41934</v>
      </c>
      <c r="B601" s="732">
        <v>3.3462200000000002</v>
      </c>
      <c r="D601" s="729">
        <v>41934</v>
      </c>
      <c r="E601" s="732">
        <v>4.2325299999999997</v>
      </c>
      <c r="G601" s="729">
        <v>41934</v>
      </c>
      <c r="H601" s="732">
        <v>3.50935</v>
      </c>
      <c r="J601" s="729">
        <v>41934</v>
      </c>
      <c r="K601" s="732">
        <v>1.26488</v>
      </c>
      <c r="N601" s="729">
        <v>41894</v>
      </c>
      <c r="O601" s="732">
        <v>62.515000000000001</v>
      </c>
      <c r="Q601" s="729">
        <v>41513</v>
      </c>
      <c r="R601" s="732">
        <v>327.43700000000001</v>
      </c>
      <c r="T601" s="729">
        <v>41513</v>
      </c>
      <c r="U601" s="732">
        <v>60.32</v>
      </c>
      <c r="W601" s="729"/>
      <c r="Z601" s="729">
        <v>41894</v>
      </c>
      <c r="AA601" s="732">
        <v>62.307000000000002</v>
      </c>
      <c r="AC601" s="729">
        <v>41894</v>
      </c>
      <c r="AD601" s="732">
        <v>92.495000000000005</v>
      </c>
    </row>
    <row r="602" spans="1:30" ht="14.25" customHeight="1">
      <c r="A602" s="729">
        <v>41933</v>
      </c>
      <c r="B602" s="732">
        <v>3.3190499999999998</v>
      </c>
      <c r="D602" s="729">
        <v>41933</v>
      </c>
      <c r="E602" s="732">
        <v>4.2202400000000004</v>
      </c>
      <c r="G602" s="729">
        <v>41933</v>
      </c>
      <c r="H602" s="732">
        <v>3.4969000000000001</v>
      </c>
      <c r="J602" s="729">
        <v>41933</v>
      </c>
      <c r="K602" s="732">
        <v>1.2716000000000001</v>
      </c>
      <c r="N602" s="729">
        <v>41893</v>
      </c>
      <c r="O602" s="732">
        <v>64.484999999999999</v>
      </c>
      <c r="Q602" s="729">
        <v>41512</v>
      </c>
      <c r="R602" s="732">
        <v>315.58600000000001</v>
      </c>
      <c r="T602" s="729">
        <v>41512</v>
      </c>
      <c r="U602" s="732">
        <v>59.988999999999997</v>
      </c>
      <c r="W602" s="729"/>
      <c r="Z602" s="729">
        <v>41893</v>
      </c>
      <c r="AA602" s="732">
        <v>62.307000000000002</v>
      </c>
      <c r="AC602" s="729">
        <v>41893</v>
      </c>
      <c r="AD602" s="732">
        <v>92.245999999999995</v>
      </c>
    </row>
    <row r="603" spans="1:30" ht="14.25" customHeight="1">
      <c r="A603" s="729">
        <v>41932</v>
      </c>
      <c r="B603" s="732">
        <v>3.30159</v>
      </c>
      <c r="D603" s="729">
        <v>41932</v>
      </c>
      <c r="E603" s="732">
        <v>4.2263099999999998</v>
      </c>
      <c r="G603" s="729">
        <v>41932</v>
      </c>
      <c r="H603" s="732">
        <v>3.5019499999999999</v>
      </c>
      <c r="J603" s="729">
        <v>41932</v>
      </c>
      <c r="K603" s="732">
        <v>1.2800400000000001</v>
      </c>
      <c r="N603" s="729">
        <v>41892</v>
      </c>
      <c r="O603" s="732">
        <v>63.322000000000003</v>
      </c>
      <c r="Q603" s="729">
        <v>41509</v>
      </c>
      <c r="R603" s="732">
        <v>320.12900000000002</v>
      </c>
      <c r="T603" s="729">
        <v>41509</v>
      </c>
      <c r="U603" s="732">
        <v>60.628</v>
      </c>
      <c r="W603" s="729"/>
      <c r="Z603" s="729">
        <v>41892</v>
      </c>
      <c r="AA603" s="732">
        <v>61.966999999999999</v>
      </c>
      <c r="AC603" s="729">
        <v>41892</v>
      </c>
      <c r="AD603" s="732">
        <v>89.228999999999999</v>
      </c>
    </row>
    <row r="604" spans="1:30" ht="14.25" customHeight="1">
      <c r="A604" s="729">
        <v>41929</v>
      </c>
      <c r="B604" s="732">
        <v>3.3058999999999998</v>
      </c>
      <c r="D604" s="729">
        <v>41929</v>
      </c>
      <c r="E604" s="732">
        <v>4.2184499999999998</v>
      </c>
      <c r="G604" s="729">
        <v>41929</v>
      </c>
      <c r="H604" s="732">
        <v>3.49342</v>
      </c>
      <c r="J604" s="729">
        <v>41929</v>
      </c>
      <c r="K604" s="732">
        <v>1.2760799999999999</v>
      </c>
      <c r="N604" s="729">
        <v>41891</v>
      </c>
      <c r="O604" s="732">
        <v>64.650000000000006</v>
      </c>
      <c r="Q604" s="729">
        <v>41508</v>
      </c>
      <c r="R604" s="732">
        <v>325</v>
      </c>
      <c r="T604" s="729">
        <v>41508</v>
      </c>
      <c r="U604" s="732">
        <v>61.128999999999998</v>
      </c>
      <c r="W604" s="729"/>
      <c r="Z604" s="729">
        <v>41891</v>
      </c>
      <c r="AA604" s="732">
        <v>60.161999999999999</v>
      </c>
      <c r="AC604" s="729">
        <v>41891</v>
      </c>
      <c r="AD604" s="732">
        <v>86.174999999999997</v>
      </c>
    </row>
    <row r="605" spans="1:30" ht="14.25" customHeight="1">
      <c r="A605" s="729">
        <v>41928</v>
      </c>
      <c r="B605" s="732">
        <v>3.3019799999999999</v>
      </c>
      <c r="D605" s="729">
        <v>41928</v>
      </c>
      <c r="E605" s="732">
        <v>4.2293399999999997</v>
      </c>
      <c r="G605" s="729">
        <v>41928</v>
      </c>
      <c r="H605" s="732">
        <v>3.50305</v>
      </c>
      <c r="J605" s="729">
        <v>41928</v>
      </c>
      <c r="K605" s="732">
        <v>1.2808999999999999</v>
      </c>
      <c r="N605" s="729">
        <v>41890</v>
      </c>
      <c r="O605" s="732">
        <v>62.484999999999999</v>
      </c>
      <c r="Q605" s="729">
        <v>41507</v>
      </c>
      <c r="R605" s="732">
        <v>325.55099999999999</v>
      </c>
      <c r="T605" s="729">
        <v>41507</v>
      </c>
      <c r="U605" s="732">
        <v>60.424999999999997</v>
      </c>
      <c r="W605" s="729"/>
      <c r="Z605" s="729">
        <v>41890</v>
      </c>
      <c r="AA605" s="732">
        <v>54.335000000000001</v>
      </c>
      <c r="AC605" s="729">
        <v>41890</v>
      </c>
      <c r="AD605" s="732">
        <v>84.658000000000001</v>
      </c>
    </row>
    <row r="606" spans="1:30" ht="14.25" customHeight="1">
      <c r="A606" s="729">
        <v>41927</v>
      </c>
      <c r="B606" s="732">
        <v>3.2877999999999998</v>
      </c>
      <c r="D606" s="729">
        <v>41927</v>
      </c>
      <c r="E606" s="732">
        <v>4.2206700000000001</v>
      </c>
      <c r="G606" s="729">
        <v>41927</v>
      </c>
      <c r="H606" s="732">
        <v>3.4976500000000001</v>
      </c>
      <c r="J606" s="729">
        <v>41927</v>
      </c>
      <c r="K606" s="732">
        <v>1.2838000000000001</v>
      </c>
      <c r="N606" s="729">
        <v>41887</v>
      </c>
      <c r="O606" s="732">
        <v>62.881</v>
      </c>
      <c r="Q606" s="729">
        <v>41506</v>
      </c>
      <c r="R606" s="732">
        <v>322.76600000000002</v>
      </c>
      <c r="T606" s="729">
        <v>41506</v>
      </c>
      <c r="U606" s="732">
        <v>60.84</v>
      </c>
      <c r="W606" s="729"/>
      <c r="Z606" s="729">
        <v>41887</v>
      </c>
      <c r="AA606" s="732">
        <v>56.524999999999999</v>
      </c>
      <c r="AC606" s="729">
        <v>41887</v>
      </c>
      <c r="AD606" s="732">
        <v>82.51</v>
      </c>
    </row>
    <row r="607" spans="1:30" ht="14.25" customHeight="1">
      <c r="A607" s="729">
        <v>41926</v>
      </c>
      <c r="B607" s="732">
        <v>3.32043</v>
      </c>
      <c r="D607" s="729">
        <v>41926</v>
      </c>
      <c r="E607" s="732">
        <v>4.2026399999999997</v>
      </c>
      <c r="G607" s="729">
        <v>41926</v>
      </c>
      <c r="H607" s="732">
        <v>3.4801899999999999</v>
      </c>
      <c r="J607" s="729">
        <v>41926</v>
      </c>
      <c r="K607" s="732">
        <v>1.2658199999999999</v>
      </c>
      <c r="N607" s="729">
        <v>41886</v>
      </c>
      <c r="O607" s="732">
        <v>62.881</v>
      </c>
      <c r="Q607" s="729">
        <v>41505</v>
      </c>
      <c r="R607" s="732">
        <v>319.98500000000001</v>
      </c>
      <c r="T607" s="729">
        <v>41505</v>
      </c>
      <c r="U607" s="732">
        <v>64.512</v>
      </c>
      <c r="W607" s="729"/>
      <c r="Z607" s="729">
        <v>41886</v>
      </c>
      <c r="AA607" s="732">
        <v>62.844999999999999</v>
      </c>
      <c r="AC607" s="729">
        <v>41886</v>
      </c>
      <c r="AD607" s="732">
        <v>90.073999999999998</v>
      </c>
    </row>
    <row r="608" spans="1:30" ht="14.25" customHeight="1">
      <c r="A608" s="729">
        <v>41925</v>
      </c>
      <c r="B608" s="732">
        <v>3.2879700000000001</v>
      </c>
      <c r="D608" s="729">
        <v>41925</v>
      </c>
      <c r="E608" s="732">
        <v>4.1932499999999999</v>
      </c>
      <c r="G608" s="729">
        <v>41925</v>
      </c>
      <c r="H608" s="732">
        <v>3.4682499999999998</v>
      </c>
      <c r="J608" s="729">
        <v>41925</v>
      </c>
      <c r="K608" s="732">
        <v>1.2751999999999999</v>
      </c>
      <c r="N608" s="729">
        <v>41885</v>
      </c>
      <c r="O608" s="732">
        <v>62.881</v>
      </c>
      <c r="Q608" s="729">
        <v>41502</v>
      </c>
      <c r="R608" s="732">
        <v>316.7</v>
      </c>
      <c r="T608" s="729">
        <v>41502</v>
      </c>
      <c r="U608" s="732">
        <v>62.680999999999997</v>
      </c>
      <c r="W608" s="729"/>
      <c r="Z608" s="729">
        <v>41885</v>
      </c>
      <c r="AA608" s="732">
        <v>64.992999999999995</v>
      </c>
      <c r="AC608" s="729">
        <v>41885</v>
      </c>
      <c r="AD608" s="732">
        <v>95.903999999999996</v>
      </c>
    </row>
    <row r="609" spans="1:30" ht="14.25" customHeight="1">
      <c r="A609" s="729">
        <v>41922</v>
      </c>
      <c r="B609" s="732">
        <v>3.3170999999999999</v>
      </c>
      <c r="D609" s="729">
        <v>41922</v>
      </c>
      <c r="E609" s="732">
        <v>4.1891499999999997</v>
      </c>
      <c r="G609" s="729">
        <v>41922</v>
      </c>
      <c r="H609" s="732">
        <v>3.4649800000000002</v>
      </c>
      <c r="J609" s="729">
        <v>41922</v>
      </c>
      <c r="K609" s="732">
        <v>1.2628300000000001</v>
      </c>
      <c r="N609" s="729">
        <v>41884</v>
      </c>
      <c r="O609" s="732">
        <v>62.881</v>
      </c>
      <c r="Q609" s="729">
        <v>41501</v>
      </c>
      <c r="R609" s="732">
        <v>320</v>
      </c>
      <c r="T609" s="729">
        <v>41501</v>
      </c>
      <c r="U609" s="732">
        <v>62.680999999999997</v>
      </c>
      <c r="W609" s="729"/>
      <c r="Z609" s="729">
        <v>41884</v>
      </c>
      <c r="AA609" s="732">
        <v>64.17</v>
      </c>
      <c r="AC609" s="729">
        <v>41884</v>
      </c>
      <c r="AD609" s="732">
        <v>97.418999999999997</v>
      </c>
    </row>
    <row r="610" spans="1:30" ht="14.25" customHeight="1">
      <c r="A610" s="729">
        <v>41921</v>
      </c>
      <c r="B610" s="732">
        <v>3.29379</v>
      </c>
      <c r="D610" s="729">
        <v>41921</v>
      </c>
      <c r="E610" s="732">
        <v>4.1799499999999998</v>
      </c>
      <c r="G610" s="729">
        <v>41921</v>
      </c>
      <c r="H610" s="732">
        <v>3.4510199999999998</v>
      </c>
      <c r="J610" s="729">
        <v>41921</v>
      </c>
      <c r="K610" s="732">
        <v>1.2690699999999999</v>
      </c>
      <c r="N610" s="729">
        <v>41880</v>
      </c>
      <c r="O610" s="732">
        <v>64.855000000000004</v>
      </c>
      <c r="Q610" s="729">
        <v>41500</v>
      </c>
      <c r="R610" s="732">
        <v>312.69</v>
      </c>
      <c r="T610" s="729">
        <v>41500</v>
      </c>
      <c r="U610" s="732">
        <v>64.224999999999994</v>
      </c>
      <c r="W610" s="729"/>
      <c r="Z610" s="729">
        <v>41880</v>
      </c>
      <c r="AA610" s="732">
        <v>63.664999999999999</v>
      </c>
      <c r="AC610" s="729">
        <v>41880</v>
      </c>
      <c r="AD610" s="732">
        <v>96.911000000000001</v>
      </c>
    </row>
    <row r="611" spans="1:30" ht="14.25" customHeight="1">
      <c r="A611" s="729">
        <v>41920</v>
      </c>
      <c r="B611" s="732">
        <v>3.2793999999999999</v>
      </c>
      <c r="D611" s="729">
        <v>41920</v>
      </c>
      <c r="E611" s="732">
        <v>4.1759700000000004</v>
      </c>
      <c r="G611" s="729">
        <v>41920</v>
      </c>
      <c r="H611" s="732">
        <v>3.4447999999999999</v>
      </c>
      <c r="J611" s="729">
        <v>41920</v>
      </c>
      <c r="K611" s="732">
        <v>1.27336</v>
      </c>
      <c r="N611" s="729">
        <v>41879</v>
      </c>
      <c r="O611" s="732">
        <v>65.5</v>
      </c>
      <c r="Q611" s="729">
        <v>41499</v>
      </c>
      <c r="R611" s="732">
        <v>313.32499999999999</v>
      </c>
      <c r="T611" s="729">
        <v>41499</v>
      </c>
      <c r="U611" s="732">
        <v>62.286999999999999</v>
      </c>
      <c r="W611" s="729"/>
      <c r="Z611" s="729">
        <v>41879</v>
      </c>
      <c r="AA611" s="732">
        <v>65.319999999999993</v>
      </c>
      <c r="AC611" s="729">
        <v>41879</v>
      </c>
      <c r="AD611" s="732">
        <v>97.906000000000006</v>
      </c>
    </row>
    <row r="612" spans="1:30" ht="14.25" customHeight="1">
      <c r="A612" s="729">
        <v>41919</v>
      </c>
      <c r="B612" s="732">
        <v>3.3022999999999998</v>
      </c>
      <c r="D612" s="729">
        <v>41919</v>
      </c>
      <c r="E612" s="732">
        <v>4.1840000000000002</v>
      </c>
      <c r="G612" s="729">
        <v>41919</v>
      </c>
      <c r="H612" s="732">
        <v>3.4512499999999999</v>
      </c>
      <c r="J612" s="729">
        <v>41919</v>
      </c>
      <c r="K612" s="732">
        <v>1.2669000000000001</v>
      </c>
      <c r="N612" s="729">
        <v>41878</v>
      </c>
      <c r="O612" s="732">
        <v>65.849999999999994</v>
      </c>
      <c r="Q612" s="729">
        <v>41498</v>
      </c>
      <c r="R612" s="732">
        <v>310.35500000000002</v>
      </c>
      <c r="T612" s="729">
        <v>41498</v>
      </c>
      <c r="U612" s="732">
        <v>64.021000000000001</v>
      </c>
      <c r="W612" s="729"/>
      <c r="Z612" s="729">
        <v>41878</v>
      </c>
      <c r="AA612" s="732">
        <v>58.625</v>
      </c>
      <c r="AC612" s="729">
        <v>41878</v>
      </c>
      <c r="AD612" s="732">
        <v>93.32</v>
      </c>
    </row>
    <row r="613" spans="1:30" ht="14.25" customHeight="1">
      <c r="A613" s="729">
        <v>41918</v>
      </c>
      <c r="B613" s="732">
        <v>3.3024499999999999</v>
      </c>
      <c r="D613" s="729">
        <v>41918</v>
      </c>
      <c r="E613" s="732">
        <v>4.1792499999999997</v>
      </c>
      <c r="G613" s="729">
        <v>41918</v>
      </c>
      <c r="H613" s="732">
        <v>3.4460000000000002</v>
      </c>
      <c r="J613" s="729">
        <v>41918</v>
      </c>
      <c r="K613" s="732">
        <v>1.2655099999999999</v>
      </c>
      <c r="N613" s="729">
        <v>41877</v>
      </c>
      <c r="O613" s="732">
        <v>64.34</v>
      </c>
      <c r="Q613" s="729">
        <v>41495</v>
      </c>
      <c r="R613" s="732">
        <v>318.32499999999999</v>
      </c>
      <c r="T613" s="729">
        <v>41495</v>
      </c>
      <c r="U613" s="732">
        <v>62.612000000000002</v>
      </c>
      <c r="W613" s="729"/>
      <c r="Z613" s="729">
        <v>41877</v>
      </c>
      <c r="AA613" s="732">
        <v>59.685000000000002</v>
      </c>
      <c r="AC613" s="729">
        <v>41877</v>
      </c>
      <c r="AD613" s="732">
        <v>89.085999999999999</v>
      </c>
    </row>
    <row r="614" spans="1:30" ht="14.25" customHeight="1">
      <c r="A614" s="729">
        <v>41915</v>
      </c>
      <c r="B614" s="732">
        <v>3.3486000000000002</v>
      </c>
      <c r="D614" s="729">
        <v>41915</v>
      </c>
      <c r="E614" s="732">
        <v>4.1912700000000003</v>
      </c>
      <c r="G614" s="729">
        <v>41915</v>
      </c>
      <c r="H614" s="732">
        <v>3.4610500000000002</v>
      </c>
      <c r="J614" s="729">
        <v>41915</v>
      </c>
      <c r="K614" s="732">
        <v>1.2515700000000001</v>
      </c>
      <c r="N614" s="729">
        <v>41876</v>
      </c>
      <c r="O614" s="732">
        <v>65.997</v>
      </c>
      <c r="Q614" s="729">
        <v>41494</v>
      </c>
      <c r="R614" s="732">
        <v>314.315</v>
      </c>
      <c r="T614" s="729">
        <v>41494</v>
      </c>
      <c r="U614" s="732">
        <v>62.548999999999999</v>
      </c>
      <c r="W614" s="729"/>
      <c r="Z614" s="729">
        <v>41876</v>
      </c>
      <c r="AA614" s="732">
        <v>66.492999999999995</v>
      </c>
      <c r="AC614" s="729">
        <v>41876</v>
      </c>
      <c r="AD614" s="732">
        <v>97.009</v>
      </c>
    </row>
    <row r="615" spans="1:30" ht="14.25" customHeight="1">
      <c r="A615" s="729">
        <v>41914</v>
      </c>
      <c r="B615" s="732">
        <v>3.2940800000000001</v>
      </c>
      <c r="D615" s="729">
        <v>41914</v>
      </c>
      <c r="E615" s="732">
        <v>4.1730400000000003</v>
      </c>
      <c r="G615" s="729">
        <v>41914</v>
      </c>
      <c r="H615" s="732">
        <v>3.4529999999999998</v>
      </c>
      <c r="J615" s="729">
        <v>41914</v>
      </c>
      <c r="K615" s="732">
        <v>1.2668699999999999</v>
      </c>
      <c r="N615" s="729">
        <v>41873</v>
      </c>
      <c r="O615" s="732">
        <v>65.834999999999994</v>
      </c>
      <c r="Q615" s="729">
        <v>41493</v>
      </c>
      <c r="R615" s="732">
        <v>316.64999999999998</v>
      </c>
      <c r="T615" s="729">
        <v>41493</v>
      </c>
      <c r="U615" s="732">
        <v>62.579000000000001</v>
      </c>
      <c r="W615" s="729"/>
      <c r="Z615" s="729">
        <v>41873</v>
      </c>
      <c r="AA615" s="732">
        <v>66.492999999999995</v>
      </c>
      <c r="AC615" s="729">
        <v>41873</v>
      </c>
      <c r="AD615" s="732">
        <v>98.400999999999996</v>
      </c>
    </row>
    <row r="616" spans="1:30" ht="14.25" customHeight="1">
      <c r="A616" s="729">
        <v>41913</v>
      </c>
      <c r="B616" s="732">
        <v>3.3071000000000002</v>
      </c>
      <c r="D616" s="729">
        <v>41913</v>
      </c>
      <c r="E616" s="732">
        <v>4.1745000000000001</v>
      </c>
      <c r="G616" s="729">
        <v>41913</v>
      </c>
      <c r="H616" s="732">
        <v>3.4592000000000001</v>
      </c>
      <c r="J616" s="729">
        <v>41913</v>
      </c>
      <c r="K616" s="732">
        <v>1.2622499999999999</v>
      </c>
      <c r="N616" s="729">
        <v>41872</v>
      </c>
      <c r="O616" s="732">
        <v>65.814999999999998</v>
      </c>
      <c r="Q616" s="729">
        <v>41492</v>
      </c>
      <c r="R616" s="732">
        <v>315.315</v>
      </c>
      <c r="T616" s="729">
        <v>41492</v>
      </c>
      <c r="U616" s="732">
        <v>64.024000000000001</v>
      </c>
      <c r="W616" s="729"/>
      <c r="Z616" s="729">
        <v>41872</v>
      </c>
      <c r="AA616" s="732">
        <v>66.492999999999995</v>
      </c>
      <c r="AC616" s="729">
        <v>41872</v>
      </c>
      <c r="AD616" s="732">
        <v>97.007000000000005</v>
      </c>
    </row>
    <row r="617" spans="1:30" ht="14.25" customHeight="1">
      <c r="A617" s="729">
        <v>41912</v>
      </c>
      <c r="B617" s="732">
        <v>3.3100499999999999</v>
      </c>
      <c r="D617" s="729">
        <v>41912</v>
      </c>
      <c r="E617" s="732">
        <v>4.1811499999999997</v>
      </c>
      <c r="G617" s="729">
        <v>41912</v>
      </c>
      <c r="H617" s="732">
        <v>3.4662500000000001</v>
      </c>
      <c r="J617" s="729">
        <v>41912</v>
      </c>
      <c r="K617" s="732">
        <v>1.26308</v>
      </c>
      <c r="N617" s="729">
        <v>41871</v>
      </c>
      <c r="O617" s="732">
        <v>65.155000000000001</v>
      </c>
      <c r="Q617" s="729">
        <v>41491</v>
      </c>
      <c r="R617" s="732">
        <v>311.33999999999997</v>
      </c>
      <c r="T617" s="729">
        <v>41491</v>
      </c>
      <c r="U617" s="732">
        <v>62.249000000000002</v>
      </c>
      <c r="W617" s="729"/>
      <c r="Z617" s="729">
        <v>41871</v>
      </c>
      <c r="AA617" s="732">
        <v>66.492999999999995</v>
      </c>
      <c r="AC617" s="729">
        <v>41871</v>
      </c>
      <c r="AD617" s="732">
        <v>96.331999999999994</v>
      </c>
    </row>
    <row r="618" spans="1:30" ht="14.25" customHeight="1">
      <c r="A618" s="729">
        <v>41911</v>
      </c>
      <c r="B618" s="732">
        <v>3.2952699999999999</v>
      </c>
      <c r="D618" s="729">
        <v>41911</v>
      </c>
      <c r="E618" s="732">
        <v>4.1797500000000003</v>
      </c>
      <c r="G618" s="729">
        <v>41911</v>
      </c>
      <c r="H618" s="732">
        <v>3.4634</v>
      </c>
      <c r="J618" s="729">
        <v>41911</v>
      </c>
      <c r="K618" s="732">
        <v>1.2685299999999999</v>
      </c>
      <c r="N618" s="729">
        <v>41870</v>
      </c>
      <c r="O618" s="732">
        <v>66.144999999999996</v>
      </c>
      <c r="Q618" s="729">
        <v>41488</v>
      </c>
      <c r="R618" s="732">
        <v>312.005</v>
      </c>
      <c r="T618" s="729">
        <v>41488</v>
      </c>
      <c r="U618" s="732">
        <v>62.414000000000001</v>
      </c>
      <c r="W618" s="729"/>
      <c r="Z618" s="729">
        <v>41870</v>
      </c>
      <c r="AA618" s="732">
        <v>65.173000000000002</v>
      </c>
      <c r="AC618" s="729">
        <v>41870</v>
      </c>
      <c r="AD618" s="732">
        <v>97.004999999999995</v>
      </c>
    </row>
    <row r="619" spans="1:30" ht="14.25" customHeight="1">
      <c r="A619" s="729">
        <v>41908</v>
      </c>
      <c r="B619" s="732">
        <v>3.2986399999999998</v>
      </c>
      <c r="D619" s="729">
        <v>41908</v>
      </c>
      <c r="E619" s="732">
        <v>4.1838100000000003</v>
      </c>
      <c r="G619" s="729">
        <v>41908</v>
      </c>
      <c r="H619" s="732">
        <v>3.4672499999999999</v>
      </c>
      <c r="J619" s="729">
        <v>41908</v>
      </c>
      <c r="K619" s="732">
        <v>1.2684</v>
      </c>
      <c r="N619" s="729">
        <v>41869</v>
      </c>
      <c r="O619" s="732">
        <v>65.155000000000001</v>
      </c>
      <c r="Q619" s="729">
        <v>41487</v>
      </c>
      <c r="R619" s="732">
        <v>305.64499999999998</v>
      </c>
      <c r="T619" s="729">
        <v>41487</v>
      </c>
      <c r="U619" s="732">
        <v>61.15</v>
      </c>
      <c r="W619" s="729"/>
      <c r="Z619" s="729">
        <v>41869</v>
      </c>
      <c r="AA619" s="732">
        <v>70.325000000000003</v>
      </c>
      <c r="AC619" s="729">
        <v>41869</v>
      </c>
      <c r="AD619" s="732">
        <v>103.914</v>
      </c>
    </row>
    <row r="620" spans="1:30" ht="14.25" customHeight="1">
      <c r="A620" s="729">
        <v>41907</v>
      </c>
      <c r="B620" s="732">
        <v>3.2790300000000001</v>
      </c>
      <c r="D620" s="729">
        <v>41907</v>
      </c>
      <c r="E620" s="732">
        <v>4.1810900000000002</v>
      </c>
      <c r="G620" s="729">
        <v>41907</v>
      </c>
      <c r="H620" s="732">
        <v>3.4643999999999999</v>
      </c>
      <c r="J620" s="729">
        <v>41907</v>
      </c>
      <c r="K620" s="732">
        <v>1.2750699999999999</v>
      </c>
      <c r="N620" s="729">
        <v>41866</v>
      </c>
      <c r="O620" s="732">
        <v>63.667000000000002</v>
      </c>
      <c r="Q620" s="729">
        <v>41486</v>
      </c>
      <c r="R620" s="732">
        <v>308.3</v>
      </c>
      <c r="T620" s="729">
        <v>41486</v>
      </c>
      <c r="U620" s="732">
        <v>61.307000000000002</v>
      </c>
      <c r="W620" s="729"/>
      <c r="Z620" s="729">
        <v>41866</v>
      </c>
      <c r="AA620" s="732">
        <v>69.825000000000003</v>
      </c>
      <c r="AC620" s="729">
        <v>41866</v>
      </c>
      <c r="AD620" s="732">
        <v>98.081000000000003</v>
      </c>
    </row>
    <row r="621" spans="1:30" ht="14.25" customHeight="1">
      <c r="A621" s="729">
        <v>41906</v>
      </c>
      <c r="B621" s="732">
        <v>3.2647499999999998</v>
      </c>
      <c r="D621" s="729">
        <v>41906</v>
      </c>
      <c r="E621" s="732">
        <v>4.1728199999999998</v>
      </c>
      <c r="G621" s="729">
        <v>41906</v>
      </c>
      <c r="H621" s="732">
        <v>3.45295</v>
      </c>
      <c r="J621" s="729">
        <v>41906</v>
      </c>
      <c r="K621" s="732">
        <v>1.2780199999999999</v>
      </c>
      <c r="N621" s="729">
        <v>41865</v>
      </c>
      <c r="O621" s="732">
        <v>65.647000000000006</v>
      </c>
      <c r="Q621" s="729">
        <v>41485</v>
      </c>
      <c r="R621" s="732">
        <v>306.29500000000002</v>
      </c>
      <c r="T621" s="729">
        <v>41485</v>
      </c>
      <c r="U621" s="732">
        <v>60.311</v>
      </c>
      <c r="W621" s="729"/>
      <c r="Z621" s="729">
        <v>41865</v>
      </c>
      <c r="AA621" s="732">
        <v>68.677000000000007</v>
      </c>
      <c r="AC621" s="729">
        <v>41865</v>
      </c>
      <c r="AD621" s="732">
        <v>101.325</v>
      </c>
    </row>
    <row r="622" spans="1:30" ht="14.25" customHeight="1">
      <c r="A622" s="729">
        <v>41905</v>
      </c>
      <c r="B622" s="732">
        <v>3.24912</v>
      </c>
      <c r="D622" s="729">
        <v>41905</v>
      </c>
      <c r="E622" s="732">
        <v>4.1741000000000001</v>
      </c>
      <c r="G622" s="729">
        <v>41905</v>
      </c>
      <c r="H622" s="732">
        <v>3.4568500000000002</v>
      </c>
      <c r="J622" s="729">
        <v>41905</v>
      </c>
      <c r="K622" s="732">
        <v>1.2846600000000001</v>
      </c>
      <c r="N622" s="729">
        <v>41864</v>
      </c>
      <c r="O622" s="732">
        <v>62.505000000000003</v>
      </c>
      <c r="Q622" s="729">
        <v>41484</v>
      </c>
      <c r="R622" s="732">
        <v>307.28500000000003</v>
      </c>
      <c r="T622" s="729">
        <v>41484</v>
      </c>
      <c r="U622" s="732">
        <v>64.091999999999999</v>
      </c>
      <c r="W622" s="729"/>
      <c r="Z622" s="729">
        <v>41864</v>
      </c>
      <c r="AA622" s="732">
        <v>75.495000000000005</v>
      </c>
      <c r="AC622" s="729">
        <v>41864</v>
      </c>
      <c r="AD622" s="732">
        <v>106.997</v>
      </c>
    </row>
    <row r="623" spans="1:30" ht="14.25" customHeight="1">
      <c r="A623" s="729">
        <v>41904</v>
      </c>
      <c r="B623" s="732">
        <v>3.25515</v>
      </c>
      <c r="D623" s="729">
        <v>41904</v>
      </c>
      <c r="E623" s="732">
        <v>4.1827100000000002</v>
      </c>
      <c r="G623" s="729">
        <v>41904</v>
      </c>
      <c r="H623" s="732">
        <v>3.4632499999999999</v>
      </c>
      <c r="J623" s="729">
        <v>41904</v>
      </c>
      <c r="K623" s="732">
        <v>1.2849200000000001</v>
      </c>
      <c r="N623" s="729">
        <v>41863</v>
      </c>
      <c r="O623" s="732">
        <v>62.825000000000003</v>
      </c>
      <c r="Q623" s="729">
        <v>41481</v>
      </c>
      <c r="R623" s="732">
        <v>315.21699999999998</v>
      </c>
      <c r="T623" s="729">
        <v>41481</v>
      </c>
      <c r="U623" s="732">
        <v>62.148000000000003</v>
      </c>
      <c r="W623" s="729"/>
      <c r="Z623" s="729">
        <v>41863</v>
      </c>
      <c r="AA623" s="732">
        <v>74.989999999999995</v>
      </c>
      <c r="AC623" s="729">
        <v>41863</v>
      </c>
      <c r="AD623" s="732">
        <v>108.655</v>
      </c>
    </row>
    <row r="624" spans="1:30" ht="14.25" customHeight="1">
      <c r="A624" s="729">
        <v>41901</v>
      </c>
      <c r="B624" s="732">
        <v>3.2603499999999999</v>
      </c>
      <c r="D624" s="729">
        <v>41901</v>
      </c>
      <c r="E624" s="732">
        <v>4.1825400000000004</v>
      </c>
      <c r="G624" s="729">
        <v>41901</v>
      </c>
      <c r="H624" s="732">
        <v>3.4645999999999999</v>
      </c>
      <c r="J624" s="729">
        <v>41901</v>
      </c>
      <c r="K624" s="732">
        <v>1.2828999999999999</v>
      </c>
      <c r="N624" s="729">
        <v>41862</v>
      </c>
      <c r="O624" s="732">
        <v>62.83</v>
      </c>
      <c r="Q624" s="729">
        <v>41480</v>
      </c>
      <c r="R624" s="732">
        <v>306.625</v>
      </c>
      <c r="T624" s="729">
        <v>41480</v>
      </c>
      <c r="U624" s="732">
        <v>61.15</v>
      </c>
      <c r="W624" s="729"/>
      <c r="Z624" s="729">
        <v>41862</v>
      </c>
      <c r="AA624" s="732">
        <v>78.655000000000001</v>
      </c>
      <c r="AC624" s="729">
        <v>41862</v>
      </c>
      <c r="AD624" s="732">
        <v>115.495</v>
      </c>
    </row>
    <row r="625" spans="1:30" ht="14.25" customHeight="1">
      <c r="A625" s="729">
        <v>41900</v>
      </c>
      <c r="B625" s="732">
        <v>3.2509299999999999</v>
      </c>
      <c r="D625" s="729">
        <v>41900</v>
      </c>
      <c r="E625" s="732">
        <v>4.2008099999999997</v>
      </c>
      <c r="G625" s="729">
        <v>41900</v>
      </c>
      <c r="H625" s="732">
        <v>3.4817</v>
      </c>
      <c r="J625" s="729">
        <v>41900</v>
      </c>
      <c r="K625" s="732">
        <v>1.2922899999999999</v>
      </c>
      <c r="N625" s="729">
        <v>41859</v>
      </c>
      <c r="O625" s="732">
        <v>63.917000000000002</v>
      </c>
      <c r="Q625" s="729">
        <v>41479</v>
      </c>
      <c r="R625" s="732">
        <v>299.25</v>
      </c>
      <c r="T625" s="729">
        <v>41479</v>
      </c>
      <c r="U625" s="732">
        <v>60.478000000000002</v>
      </c>
      <c r="W625" s="729"/>
      <c r="Z625" s="729">
        <v>41859</v>
      </c>
      <c r="AA625" s="732">
        <v>75.98</v>
      </c>
      <c r="AC625" s="729">
        <v>41859</v>
      </c>
      <c r="AD625" s="732">
        <v>123.57599999999999</v>
      </c>
    </row>
    <row r="626" spans="1:30" ht="14.25" customHeight="1">
      <c r="A626" s="729">
        <v>41899</v>
      </c>
      <c r="B626" s="732">
        <v>3.2555399999999999</v>
      </c>
      <c r="D626" s="729">
        <v>41899</v>
      </c>
      <c r="E626" s="732">
        <v>4.1880899999999999</v>
      </c>
      <c r="G626" s="729">
        <v>41899</v>
      </c>
      <c r="H626" s="732">
        <v>3.4588100000000002</v>
      </c>
      <c r="J626" s="729">
        <v>41899</v>
      </c>
      <c r="K626" s="732">
        <v>1.28651</v>
      </c>
      <c r="N626" s="729">
        <v>41858</v>
      </c>
      <c r="O626" s="732">
        <v>62.145000000000003</v>
      </c>
      <c r="Q626" s="729">
        <v>41478</v>
      </c>
      <c r="R626" s="732">
        <v>294.57799999999997</v>
      </c>
      <c r="T626" s="729">
        <v>41478</v>
      </c>
      <c r="U626" s="732">
        <v>60.543999999999997</v>
      </c>
      <c r="W626" s="729"/>
      <c r="Z626" s="729">
        <v>41858</v>
      </c>
      <c r="AA626" s="732">
        <v>75.98</v>
      </c>
      <c r="AC626" s="729">
        <v>41858</v>
      </c>
      <c r="AD626" s="732">
        <v>119.229</v>
      </c>
    </row>
    <row r="627" spans="1:30" ht="14.25" customHeight="1">
      <c r="A627" s="729">
        <v>41898</v>
      </c>
      <c r="B627" s="732">
        <v>3.23089</v>
      </c>
      <c r="D627" s="729">
        <v>41898</v>
      </c>
      <c r="E627" s="732">
        <v>4.1869699999999996</v>
      </c>
      <c r="G627" s="729">
        <v>41898</v>
      </c>
      <c r="H627" s="732">
        <v>3.4643899999999999</v>
      </c>
      <c r="J627" s="729">
        <v>41898</v>
      </c>
      <c r="K627" s="732">
        <v>1.2959800000000001</v>
      </c>
      <c r="N627" s="729">
        <v>41857</v>
      </c>
      <c r="O627" s="732">
        <v>58.103000000000002</v>
      </c>
      <c r="Q627" s="729">
        <v>41477</v>
      </c>
      <c r="R627" s="732">
        <v>292.16000000000003</v>
      </c>
      <c r="T627" s="729">
        <v>41477</v>
      </c>
      <c r="U627" s="732">
        <v>60.576999999999998</v>
      </c>
      <c r="W627" s="729"/>
      <c r="Z627" s="729">
        <v>41857</v>
      </c>
      <c r="AA627" s="732">
        <v>75.98</v>
      </c>
      <c r="AC627" s="729">
        <v>41857</v>
      </c>
      <c r="AD627" s="732">
        <v>116.16</v>
      </c>
    </row>
    <row r="628" spans="1:30" ht="14.25" customHeight="1">
      <c r="A628" s="729">
        <v>41897</v>
      </c>
      <c r="B628" s="732">
        <v>3.24186</v>
      </c>
      <c r="D628" s="729">
        <v>41897</v>
      </c>
      <c r="E628" s="732">
        <v>4.1950799999999999</v>
      </c>
      <c r="G628" s="729">
        <v>41897</v>
      </c>
      <c r="H628" s="732">
        <v>3.4667699999999999</v>
      </c>
      <c r="J628" s="729">
        <v>41897</v>
      </c>
      <c r="K628" s="732">
        <v>1.2940199999999999</v>
      </c>
      <c r="N628" s="729">
        <v>41856</v>
      </c>
      <c r="O628" s="732">
        <v>58.103000000000002</v>
      </c>
      <c r="Q628" s="729">
        <v>41474</v>
      </c>
      <c r="R628" s="732">
        <v>292.27600000000001</v>
      </c>
      <c r="T628" s="729">
        <v>41474</v>
      </c>
      <c r="U628" s="732">
        <v>60.94</v>
      </c>
      <c r="W628" s="729"/>
      <c r="Z628" s="729">
        <v>41856</v>
      </c>
      <c r="AA628" s="732">
        <v>71.665000000000006</v>
      </c>
      <c r="AC628" s="729">
        <v>41856</v>
      </c>
      <c r="AD628" s="732">
        <v>104.584</v>
      </c>
    </row>
    <row r="629" spans="1:30" ht="14.25" customHeight="1">
      <c r="A629" s="729">
        <v>41894</v>
      </c>
      <c r="B629" s="732">
        <v>3.2434799999999999</v>
      </c>
      <c r="D629" s="729">
        <v>41894</v>
      </c>
      <c r="E629" s="732">
        <v>4.2048500000000004</v>
      </c>
      <c r="G629" s="729">
        <v>41894</v>
      </c>
      <c r="H629" s="732">
        <v>3.4743499999999998</v>
      </c>
      <c r="J629" s="729">
        <v>41894</v>
      </c>
      <c r="K629" s="732">
        <v>1.29633</v>
      </c>
      <c r="N629" s="729">
        <v>41855</v>
      </c>
      <c r="O629" s="732">
        <v>58.103000000000002</v>
      </c>
      <c r="Q629" s="729">
        <v>41473</v>
      </c>
      <c r="R629" s="732">
        <v>289.71199999999999</v>
      </c>
      <c r="T629" s="729">
        <v>41473</v>
      </c>
      <c r="U629" s="732">
        <v>61.012999999999998</v>
      </c>
      <c r="W629" s="729"/>
      <c r="Z629" s="729">
        <v>41855</v>
      </c>
      <c r="AA629" s="732">
        <v>66.831999999999994</v>
      </c>
      <c r="AC629" s="729">
        <v>41855</v>
      </c>
      <c r="AD629" s="732">
        <v>103.751</v>
      </c>
    </row>
    <row r="630" spans="1:30" ht="14.25" customHeight="1">
      <c r="A630" s="729">
        <v>41893</v>
      </c>
      <c r="B630" s="732">
        <v>3.2471800000000002</v>
      </c>
      <c r="D630" s="729">
        <v>41893</v>
      </c>
      <c r="E630" s="732">
        <v>4.1969099999999999</v>
      </c>
      <c r="G630" s="729">
        <v>41893</v>
      </c>
      <c r="H630" s="732">
        <v>3.4703499999999998</v>
      </c>
      <c r="J630" s="729">
        <v>41893</v>
      </c>
      <c r="K630" s="732">
        <v>1.2924500000000001</v>
      </c>
      <c r="N630" s="729">
        <v>41852</v>
      </c>
      <c r="O630" s="732">
        <v>58.103000000000002</v>
      </c>
      <c r="Q630" s="729">
        <v>41472</v>
      </c>
      <c r="R630" s="732">
        <v>288.17</v>
      </c>
      <c r="T630" s="729">
        <v>41472</v>
      </c>
      <c r="U630" s="732">
        <v>61.444000000000003</v>
      </c>
      <c r="W630" s="729"/>
      <c r="Z630" s="729">
        <v>41852</v>
      </c>
      <c r="AA630" s="732">
        <v>66.831999999999994</v>
      </c>
      <c r="AC630" s="729">
        <v>41852</v>
      </c>
      <c r="AD630" s="732">
        <v>106.66200000000001</v>
      </c>
    </row>
    <row r="631" spans="1:30" ht="14.25" customHeight="1">
      <c r="A631" s="729">
        <v>41892</v>
      </c>
      <c r="B631" s="732">
        <v>3.2494999999999998</v>
      </c>
      <c r="D631" s="729">
        <v>41892</v>
      </c>
      <c r="E631" s="732">
        <v>4.1973500000000001</v>
      </c>
      <c r="G631" s="729">
        <v>41892</v>
      </c>
      <c r="H631" s="732">
        <v>3.4693499999999999</v>
      </c>
      <c r="J631" s="729">
        <v>41892</v>
      </c>
      <c r="K631" s="732">
        <v>1.2917100000000001</v>
      </c>
      <c r="N631" s="729">
        <v>41851</v>
      </c>
      <c r="O631" s="732">
        <v>58.103000000000002</v>
      </c>
      <c r="Q631" s="729">
        <v>41471</v>
      </c>
      <c r="R631" s="732">
        <v>291.86500000000001</v>
      </c>
      <c r="T631" s="729">
        <v>41471</v>
      </c>
      <c r="U631" s="732">
        <v>61.606999999999999</v>
      </c>
      <c r="W631" s="729"/>
      <c r="Z631" s="729">
        <v>41851</v>
      </c>
      <c r="AA631" s="732">
        <v>66.831999999999994</v>
      </c>
      <c r="AC631" s="729">
        <v>41851</v>
      </c>
      <c r="AD631" s="732">
        <v>100.34</v>
      </c>
    </row>
    <row r="632" spans="1:30" ht="14.25" customHeight="1">
      <c r="A632" s="729">
        <v>41891</v>
      </c>
      <c r="B632" s="732">
        <v>3.2496499999999999</v>
      </c>
      <c r="D632" s="729">
        <v>41891</v>
      </c>
      <c r="E632" s="732">
        <v>4.20404</v>
      </c>
      <c r="G632" s="729">
        <v>41891</v>
      </c>
      <c r="H632" s="732">
        <v>3.4834200000000002</v>
      </c>
      <c r="J632" s="729">
        <v>41891</v>
      </c>
      <c r="K632" s="732">
        <v>1.29375</v>
      </c>
      <c r="N632" s="729">
        <v>41850</v>
      </c>
      <c r="O632" s="732">
        <v>58.103000000000002</v>
      </c>
      <c r="Q632" s="729">
        <v>41470</v>
      </c>
      <c r="R632" s="732">
        <v>290.82499999999999</v>
      </c>
      <c r="T632" s="729">
        <v>41470</v>
      </c>
      <c r="U632" s="732">
        <v>61.741999999999997</v>
      </c>
      <c r="W632" s="729"/>
      <c r="Z632" s="729">
        <v>41850</v>
      </c>
      <c r="AA632" s="732">
        <v>66.007000000000005</v>
      </c>
      <c r="AC632" s="729">
        <v>41850</v>
      </c>
      <c r="AD632" s="732">
        <v>95.754000000000005</v>
      </c>
    </row>
    <row r="633" spans="1:30" ht="14.25" customHeight="1">
      <c r="A633" s="729">
        <v>41890</v>
      </c>
      <c r="B633" s="732">
        <v>3.2416999999999998</v>
      </c>
      <c r="D633" s="729">
        <v>41890</v>
      </c>
      <c r="E633" s="732">
        <v>4.1801000000000004</v>
      </c>
      <c r="G633" s="729">
        <v>41890</v>
      </c>
      <c r="H633" s="732">
        <v>3.46489</v>
      </c>
      <c r="J633" s="729">
        <v>41890</v>
      </c>
      <c r="K633" s="732">
        <v>1.28945</v>
      </c>
      <c r="N633" s="729">
        <v>41849</v>
      </c>
      <c r="O633" s="732">
        <v>58.103000000000002</v>
      </c>
      <c r="Q633" s="729">
        <v>41467</v>
      </c>
      <c r="R633" s="732">
        <v>300.52</v>
      </c>
      <c r="T633" s="729">
        <v>41467</v>
      </c>
      <c r="U633" s="732">
        <v>65.325999999999993</v>
      </c>
      <c r="W633" s="729"/>
      <c r="Z633" s="729">
        <v>41849</v>
      </c>
      <c r="AA633" s="732">
        <v>67.492999999999995</v>
      </c>
      <c r="AC633" s="729">
        <v>41849</v>
      </c>
      <c r="AD633" s="732">
        <v>97.245999999999995</v>
      </c>
    </row>
    <row r="634" spans="1:30" ht="14.25" customHeight="1">
      <c r="A634" s="729">
        <v>41887</v>
      </c>
      <c r="B634" s="732">
        <v>3.22695</v>
      </c>
      <c r="D634" s="729">
        <v>41887</v>
      </c>
      <c r="E634" s="732">
        <v>4.1791</v>
      </c>
      <c r="G634" s="729">
        <v>41887</v>
      </c>
      <c r="H634" s="732">
        <v>3.4647000000000001</v>
      </c>
      <c r="J634" s="729">
        <v>41887</v>
      </c>
      <c r="K634" s="732">
        <v>1.29505</v>
      </c>
      <c r="N634" s="729">
        <v>41848</v>
      </c>
      <c r="O634" s="732">
        <v>58.103000000000002</v>
      </c>
      <c r="Q634" s="729">
        <v>41466</v>
      </c>
      <c r="R634" s="732">
        <v>297.52499999999998</v>
      </c>
      <c r="T634" s="729">
        <v>41466</v>
      </c>
      <c r="U634" s="732">
        <v>61.206000000000003</v>
      </c>
      <c r="W634" s="729"/>
      <c r="Z634" s="729">
        <v>41848</v>
      </c>
      <c r="AA634" s="732">
        <v>67.518000000000001</v>
      </c>
      <c r="AC634" s="729">
        <v>41848</v>
      </c>
      <c r="AD634" s="732">
        <v>96.341999999999999</v>
      </c>
    </row>
    <row r="635" spans="1:30" ht="14.25" customHeight="1">
      <c r="A635" s="729">
        <v>41886</v>
      </c>
      <c r="B635" s="732">
        <v>3.23725</v>
      </c>
      <c r="D635" s="729">
        <v>41886</v>
      </c>
      <c r="E635" s="732">
        <v>4.1902999999999997</v>
      </c>
      <c r="G635" s="729">
        <v>41886</v>
      </c>
      <c r="H635" s="732">
        <v>3.4733399999999999</v>
      </c>
      <c r="J635" s="729">
        <v>41886</v>
      </c>
      <c r="K635" s="732">
        <v>1.2944</v>
      </c>
      <c r="N635" s="729">
        <v>41845</v>
      </c>
      <c r="O635" s="732">
        <v>58.103000000000002</v>
      </c>
      <c r="Q635" s="729">
        <v>41465</v>
      </c>
      <c r="R635" s="732">
        <v>301.78100000000001</v>
      </c>
      <c r="T635" s="729">
        <v>41465</v>
      </c>
      <c r="U635" s="732">
        <v>62.860999999999997</v>
      </c>
      <c r="W635" s="729"/>
      <c r="Z635" s="729">
        <v>41845</v>
      </c>
      <c r="AA635" s="732">
        <v>70.84</v>
      </c>
      <c r="AC635" s="729">
        <v>41845</v>
      </c>
      <c r="AD635" s="732">
        <v>99.668000000000006</v>
      </c>
    </row>
    <row r="636" spans="1:30" ht="14.25" customHeight="1">
      <c r="A636" s="729">
        <v>41885</v>
      </c>
      <c r="B636" s="732">
        <v>3.1908599999999998</v>
      </c>
      <c r="D636" s="729">
        <v>41885</v>
      </c>
      <c r="E636" s="732">
        <v>4.1964500000000005</v>
      </c>
      <c r="G636" s="729">
        <v>41885</v>
      </c>
      <c r="H636" s="732">
        <v>3.4783499999999998</v>
      </c>
      <c r="J636" s="729">
        <v>41885</v>
      </c>
      <c r="K636" s="732">
        <v>1.3150200000000001</v>
      </c>
      <c r="N636" s="729">
        <v>41844</v>
      </c>
      <c r="O636" s="732">
        <v>58.103000000000002</v>
      </c>
      <c r="Q636" s="729">
        <v>41464</v>
      </c>
      <c r="R636" s="732">
        <v>301.67500000000001</v>
      </c>
      <c r="T636" s="729">
        <v>41464</v>
      </c>
      <c r="U636" s="732">
        <v>62.756999999999998</v>
      </c>
      <c r="W636" s="729"/>
      <c r="Z636" s="729">
        <v>41844</v>
      </c>
      <c r="AA636" s="732">
        <v>74.662000000000006</v>
      </c>
      <c r="AC636" s="729">
        <v>41844</v>
      </c>
      <c r="AD636" s="732">
        <v>102.65</v>
      </c>
    </row>
    <row r="637" spans="1:30" ht="14.25" customHeight="1">
      <c r="A637" s="729">
        <v>41884</v>
      </c>
      <c r="B637" s="732">
        <v>3.20581</v>
      </c>
      <c r="D637" s="729">
        <v>41884</v>
      </c>
      <c r="E637" s="732">
        <v>4.2101100000000002</v>
      </c>
      <c r="G637" s="729">
        <v>41884</v>
      </c>
      <c r="H637" s="732">
        <v>3.4883500000000001</v>
      </c>
      <c r="J637" s="729">
        <v>41884</v>
      </c>
      <c r="K637" s="732">
        <v>1.3133300000000001</v>
      </c>
      <c r="N637" s="729">
        <v>41843</v>
      </c>
      <c r="O637" s="732">
        <v>58.103000000000002</v>
      </c>
      <c r="Q637" s="729">
        <v>41463</v>
      </c>
      <c r="R637" s="732">
        <v>304.03800000000001</v>
      </c>
      <c r="T637" s="729">
        <v>41463</v>
      </c>
      <c r="U637" s="732">
        <v>62.249000000000002</v>
      </c>
      <c r="W637" s="729"/>
      <c r="Z637" s="729">
        <v>41843</v>
      </c>
      <c r="AA637" s="732">
        <v>74.003</v>
      </c>
      <c r="AC637" s="729">
        <v>41843</v>
      </c>
      <c r="AD637" s="732">
        <v>103.251</v>
      </c>
    </row>
    <row r="638" spans="1:30" ht="14.25" customHeight="1">
      <c r="A638" s="729">
        <v>41883</v>
      </c>
      <c r="B638" s="732">
        <v>3.2017199999999999</v>
      </c>
      <c r="D638" s="729">
        <v>41883</v>
      </c>
      <c r="E638" s="732">
        <v>4.2032499999999997</v>
      </c>
      <c r="G638" s="729">
        <v>41883</v>
      </c>
      <c r="H638" s="732">
        <v>3.4821400000000002</v>
      </c>
      <c r="J638" s="729">
        <v>41883</v>
      </c>
      <c r="K638" s="732">
        <v>1.3128500000000001</v>
      </c>
      <c r="N638" s="729">
        <v>41842</v>
      </c>
      <c r="O638" s="732">
        <v>58.103000000000002</v>
      </c>
      <c r="Q638" s="729">
        <v>41460</v>
      </c>
      <c r="R638" s="732">
        <v>304.84699999999998</v>
      </c>
      <c r="T638" s="729">
        <v>41460</v>
      </c>
      <c r="U638" s="732">
        <v>62.146999999999998</v>
      </c>
      <c r="W638" s="729"/>
      <c r="Z638" s="729">
        <v>41842</v>
      </c>
      <c r="AA638" s="732">
        <v>73.988</v>
      </c>
      <c r="AC638" s="729">
        <v>41842</v>
      </c>
      <c r="AD638" s="732">
        <v>101.503</v>
      </c>
    </row>
    <row r="639" spans="1:30" ht="14.25" customHeight="1">
      <c r="A639" s="729">
        <v>41880</v>
      </c>
      <c r="B639" s="732">
        <v>3.2056</v>
      </c>
      <c r="D639" s="729">
        <v>41880</v>
      </c>
      <c r="E639" s="732">
        <v>4.2095200000000004</v>
      </c>
      <c r="G639" s="729">
        <v>41880</v>
      </c>
      <c r="H639" s="732">
        <v>3.4902500000000001</v>
      </c>
      <c r="J639" s="729">
        <v>41880</v>
      </c>
      <c r="K639" s="732">
        <v>1.31324</v>
      </c>
      <c r="N639" s="729">
        <v>41841</v>
      </c>
      <c r="O639" s="732">
        <v>59.862000000000002</v>
      </c>
      <c r="Q639" s="729">
        <v>41458</v>
      </c>
      <c r="R639" s="732">
        <v>306</v>
      </c>
      <c r="T639" s="729">
        <v>41458</v>
      </c>
      <c r="U639" s="732">
        <v>65.724000000000004</v>
      </c>
      <c r="W639" s="729"/>
      <c r="Z639" s="729">
        <v>41841</v>
      </c>
      <c r="AA639" s="732">
        <v>73.66</v>
      </c>
      <c r="AC639" s="729">
        <v>41841</v>
      </c>
      <c r="AD639" s="732">
        <v>101.574</v>
      </c>
    </row>
    <row r="640" spans="1:30" ht="14.25" customHeight="1">
      <c r="A640" s="729">
        <v>41879</v>
      </c>
      <c r="B640" s="732">
        <v>3.2035900000000002</v>
      </c>
      <c r="D640" s="729">
        <v>41879</v>
      </c>
      <c r="E640" s="732">
        <v>4.2233000000000001</v>
      </c>
      <c r="G640" s="729">
        <v>41879</v>
      </c>
      <c r="H640" s="732">
        <v>3.50115</v>
      </c>
      <c r="J640" s="729">
        <v>41879</v>
      </c>
      <c r="K640" s="732">
        <v>1.3182199999999999</v>
      </c>
      <c r="N640" s="729">
        <v>41838</v>
      </c>
      <c r="O640" s="732">
        <v>59.862000000000002</v>
      </c>
      <c r="Q640" s="729">
        <v>41457</v>
      </c>
      <c r="R640" s="732">
        <v>303.49</v>
      </c>
      <c r="T640" s="729">
        <v>41457</v>
      </c>
      <c r="U640" s="732">
        <v>62.680999999999997</v>
      </c>
      <c r="W640" s="729"/>
      <c r="Z640" s="729">
        <v>41838</v>
      </c>
      <c r="AA640" s="732">
        <v>76.822999999999993</v>
      </c>
      <c r="AC640" s="729">
        <v>41838</v>
      </c>
      <c r="AD640" s="732">
        <v>103.985</v>
      </c>
    </row>
    <row r="641" spans="1:30" ht="14.25" customHeight="1">
      <c r="A641" s="729">
        <v>41878</v>
      </c>
      <c r="B641" s="732">
        <v>3.1831399999999999</v>
      </c>
      <c r="D641" s="729">
        <v>41878</v>
      </c>
      <c r="E641" s="732">
        <v>4.1994800000000003</v>
      </c>
      <c r="G641" s="729">
        <v>41878</v>
      </c>
      <c r="H641" s="732">
        <v>3.4794800000000001</v>
      </c>
      <c r="J641" s="729">
        <v>41878</v>
      </c>
      <c r="K641" s="732">
        <v>1.3192900000000001</v>
      </c>
      <c r="N641" s="729">
        <v>41837</v>
      </c>
      <c r="O641" s="732">
        <v>59.862000000000002</v>
      </c>
      <c r="Q641" s="729">
        <v>41456</v>
      </c>
      <c r="R641" s="732">
        <v>313.04599999999999</v>
      </c>
      <c r="T641" s="729">
        <v>41456</v>
      </c>
      <c r="U641" s="732">
        <v>63.813000000000002</v>
      </c>
      <c r="W641" s="729"/>
      <c r="Z641" s="729">
        <v>41837</v>
      </c>
      <c r="AA641" s="732">
        <v>75.165000000000006</v>
      </c>
      <c r="AC641" s="729">
        <v>41837</v>
      </c>
      <c r="AD641" s="732">
        <v>100.82</v>
      </c>
    </row>
    <row r="642" spans="1:30" ht="14.25" customHeight="1">
      <c r="A642" s="729">
        <v>41877</v>
      </c>
      <c r="B642" s="732">
        <v>3.1825199999999998</v>
      </c>
      <c r="D642" s="729">
        <v>41877</v>
      </c>
      <c r="E642" s="732">
        <v>4.1906499999999998</v>
      </c>
      <c r="G642" s="729">
        <v>41877</v>
      </c>
      <c r="H642" s="732">
        <v>3.4680499999999999</v>
      </c>
      <c r="J642" s="729">
        <v>41877</v>
      </c>
      <c r="K642" s="732">
        <v>1.31674</v>
      </c>
      <c r="N642" s="729">
        <v>41836</v>
      </c>
      <c r="O642" s="732">
        <v>59.862000000000002</v>
      </c>
      <c r="Q642" s="729">
        <v>41453</v>
      </c>
      <c r="R642" s="732">
        <v>317.33499999999998</v>
      </c>
      <c r="T642" s="729">
        <v>41453</v>
      </c>
      <c r="U642" s="732">
        <v>63.814999999999998</v>
      </c>
      <c r="W642" s="729"/>
      <c r="Z642" s="729">
        <v>41836</v>
      </c>
      <c r="AA642" s="732">
        <v>74.015000000000001</v>
      </c>
      <c r="AC642" s="729">
        <v>41836</v>
      </c>
      <c r="AD642" s="732">
        <v>100.571</v>
      </c>
    </row>
    <row r="643" spans="1:30" ht="14.25" customHeight="1">
      <c r="A643" s="729">
        <v>41876</v>
      </c>
      <c r="B643" s="732">
        <v>3.1713399999999998</v>
      </c>
      <c r="D643" s="729">
        <v>41876</v>
      </c>
      <c r="E643" s="732">
        <v>4.1837499999999999</v>
      </c>
      <c r="G643" s="729">
        <v>41876</v>
      </c>
      <c r="H643" s="732">
        <v>3.4639500000000001</v>
      </c>
      <c r="J643" s="729">
        <v>41876</v>
      </c>
      <c r="K643" s="732">
        <v>1.31921</v>
      </c>
      <c r="N643" s="729">
        <v>41835</v>
      </c>
      <c r="O643" s="732">
        <v>59.862000000000002</v>
      </c>
      <c r="Q643" s="729">
        <v>41452</v>
      </c>
      <c r="R643" s="732">
        <v>315.14999999999998</v>
      </c>
      <c r="T643" s="729">
        <v>41452</v>
      </c>
      <c r="U643" s="732">
        <v>66.191999999999993</v>
      </c>
      <c r="W643" s="729"/>
      <c r="Z643" s="729">
        <v>41835</v>
      </c>
      <c r="AA643" s="732">
        <v>77.512</v>
      </c>
      <c r="AC643" s="729">
        <v>41835</v>
      </c>
      <c r="AD643" s="732">
        <v>101.251</v>
      </c>
    </row>
    <row r="644" spans="1:30" ht="14.25" customHeight="1">
      <c r="A644" s="729">
        <v>41873</v>
      </c>
      <c r="B644" s="732">
        <v>3.1658400000000002</v>
      </c>
      <c r="D644" s="729">
        <v>41873</v>
      </c>
      <c r="E644" s="732">
        <v>4.1922800000000002</v>
      </c>
      <c r="G644" s="729">
        <v>41873</v>
      </c>
      <c r="H644" s="732">
        <v>3.4641700000000002</v>
      </c>
      <c r="J644" s="729">
        <v>41873</v>
      </c>
      <c r="K644" s="732">
        <v>1.3242</v>
      </c>
      <c r="N644" s="729">
        <v>41834</v>
      </c>
      <c r="O644" s="732">
        <v>59.862000000000002</v>
      </c>
      <c r="Q644" s="729">
        <v>41451</v>
      </c>
      <c r="R644" s="732">
        <v>324.44299999999998</v>
      </c>
      <c r="T644" s="729">
        <v>41451</v>
      </c>
      <c r="U644" s="732">
        <v>69.122</v>
      </c>
      <c r="W644" s="729"/>
      <c r="Z644" s="729">
        <v>41834</v>
      </c>
      <c r="AA644" s="732">
        <v>75.674999999999997</v>
      </c>
      <c r="AC644" s="729">
        <v>41834</v>
      </c>
      <c r="AD644" s="732">
        <v>100.751</v>
      </c>
    </row>
    <row r="645" spans="1:30" ht="14.25" customHeight="1">
      <c r="A645" s="729">
        <v>41872</v>
      </c>
      <c r="B645" s="732">
        <v>3.1520999999999999</v>
      </c>
      <c r="D645" s="729">
        <v>41872</v>
      </c>
      <c r="E645" s="732">
        <v>4.1864100000000004</v>
      </c>
      <c r="G645" s="729">
        <v>41872</v>
      </c>
      <c r="H645" s="732">
        <v>3.4607399999999999</v>
      </c>
      <c r="J645" s="729">
        <v>41872</v>
      </c>
      <c r="K645" s="732">
        <v>1.3280799999999999</v>
      </c>
      <c r="N645" s="729">
        <v>41831</v>
      </c>
      <c r="O645" s="732">
        <v>59.862000000000002</v>
      </c>
      <c r="Q645" s="729">
        <v>41450</v>
      </c>
      <c r="R645" s="732">
        <v>340.16500000000002</v>
      </c>
      <c r="T645" s="729">
        <v>41450</v>
      </c>
      <c r="U645" s="732">
        <v>67.992999999999995</v>
      </c>
      <c r="W645" s="729"/>
      <c r="Z645" s="729">
        <v>41831</v>
      </c>
      <c r="AA645" s="732">
        <v>77.83</v>
      </c>
      <c r="AC645" s="729">
        <v>41831</v>
      </c>
      <c r="AD645" s="732">
        <v>99.99</v>
      </c>
    </row>
    <row r="646" spans="1:30" ht="14.25" customHeight="1">
      <c r="A646" s="729">
        <v>41871</v>
      </c>
      <c r="B646" s="732">
        <v>3.1594500000000001</v>
      </c>
      <c r="D646" s="729">
        <v>41871</v>
      </c>
      <c r="E646" s="732">
        <v>4.1891999999999996</v>
      </c>
      <c r="G646" s="729">
        <v>41871</v>
      </c>
      <c r="H646" s="732">
        <v>3.4588000000000001</v>
      </c>
      <c r="J646" s="729">
        <v>41871</v>
      </c>
      <c r="K646" s="732">
        <v>1.3259300000000001</v>
      </c>
      <c r="N646" s="729">
        <v>41830</v>
      </c>
      <c r="O646" s="732">
        <v>59.862000000000002</v>
      </c>
      <c r="Q646" s="729">
        <v>41449</v>
      </c>
      <c r="R646" s="732">
        <v>366.34</v>
      </c>
      <c r="T646" s="729">
        <v>41449</v>
      </c>
      <c r="U646" s="732">
        <v>68.927000000000007</v>
      </c>
      <c r="W646" s="729"/>
      <c r="Z646" s="729">
        <v>41830</v>
      </c>
      <c r="AA646" s="732">
        <v>78.673000000000002</v>
      </c>
      <c r="AC646" s="729">
        <v>41830</v>
      </c>
      <c r="AD646" s="732">
        <v>99.665000000000006</v>
      </c>
    </row>
    <row r="647" spans="1:30" ht="14.25" customHeight="1">
      <c r="A647" s="729">
        <v>41870</v>
      </c>
      <c r="B647" s="732">
        <v>3.1387999999999998</v>
      </c>
      <c r="D647" s="729">
        <v>41870</v>
      </c>
      <c r="E647" s="732">
        <v>4.1806000000000001</v>
      </c>
      <c r="G647" s="729">
        <v>41870</v>
      </c>
      <c r="H647" s="732">
        <v>3.4518499999999999</v>
      </c>
      <c r="J647" s="729">
        <v>41870</v>
      </c>
      <c r="K647" s="732">
        <v>1.3320099999999999</v>
      </c>
      <c r="N647" s="729">
        <v>41829</v>
      </c>
      <c r="O647" s="732">
        <v>59.862000000000002</v>
      </c>
      <c r="Q647" s="729">
        <v>41446</v>
      </c>
      <c r="R647" s="732">
        <v>355</v>
      </c>
      <c r="T647" s="729">
        <v>41446</v>
      </c>
      <c r="U647" s="732">
        <v>64.352999999999994</v>
      </c>
      <c r="W647" s="729"/>
      <c r="Z647" s="729">
        <v>41829</v>
      </c>
      <c r="AA647" s="732">
        <v>72.841999999999999</v>
      </c>
      <c r="AC647" s="729">
        <v>41829</v>
      </c>
      <c r="AD647" s="732">
        <v>94.837999999999994</v>
      </c>
    </row>
    <row r="648" spans="1:30" ht="14.25" customHeight="1">
      <c r="A648" s="729">
        <v>41869</v>
      </c>
      <c r="B648" s="732">
        <v>3.1315</v>
      </c>
      <c r="D648" s="729">
        <v>41869</v>
      </c>
      <c r="E648" s="732">
        <v>4.1846699999999997</v>
      </c>
      <c r="G648" s="729">
        <v>41869</v>
      </c>
      <c r="H648" s="732">
        <v>3.4545500000000002</v>
      </c>
      <c r="J648" s="729">
        <v>41869</v>
      </c>
      <c r="K648" s="732">
        <v>1.33636</v>
      </c>
      <c r="N648" s="729">
        <v>41828</v>
      </c>
      <c r="O648" s="732">
        <v>59.862000000000002</v>
      </c>
      <c r="Q648" s="729">
        <v>41445</v>
      </c>
      <c r="R648" s="732">
        <v>352.5</v>
      </c>
      <c r="T648" s="729">
        <v>41445</v>
      </c>
      <c r="U648" s="732">
        <v>63.006999999999998</v>
      </c>
      <c r="W648" s="729"/>
      <c r="Z648" s="729">
        <v>41828</v>
      </c>
      <c r="AA648" s="732">
        <v>70.819999999999993</v>
      </c>
      <c r="AC648" s="729">
        <v>41828</v>
      </c>
      <c r="AD648" s="732">
        <v>95.495000000000005</v>
      </c>
    </row>
    <row r="649" spans="1:30" ht="14.25" customHeight="1">
      <c r="A649" s="729">
        <v>41866</v>
      </c>
      <c r="B649" s="732">
        <v>3.1385800000000001</v>
      </c>
      <c r="D649" s="729">
        <v>41866</v>
      </c>
      <c r="E649" s="732">
        <v>4.2058200000000001</v>
      </c>
      <c r="G649" s="729">
        <v>41866</v>
      </c>
      <c r="H649" s="732">
        <v>3.47675</v>
      </c>
      <c r="J649" s="729">
        <v>41866</v>
      </c>
      <c r="K649" s="732">
        <v>1.34005</v>
      </c>
      <c r="N649" s="729">
        <v>41827</v>
      </c>
      <c r="O649" s="732">
        <v>59.862000000000002</v>
      </c>
      <c r="Q649" s="729">
        <v>41444</v>
      </c>
      <c r="R649" s="732">
        <v>307.69</v>
      </c>
      <c r="T649" s="729">
        <v>41444</v>
      </c>
      <c r="U649" s="732">
        <v>56.994999999999997</v>
      </c>
      <c r="W649" s="729"/>
      <c r="Z649" s="729">
        <v>41827</v>
      </c>
      <c r="AA649" s="732">
        <v>66.825000000000003</v>
      </c>
      <c r="AC649" s="729">
        <v>41827</v>
      </c>
      <c r="AD649" s="732">
        <v>90.992999999999995</v>
      </c>
    </row>
    <row r="650" spans="1:30" ht="14.25" customHeight="1">
      <c r="A650" s="729">
        <v>41865</v>
      </c>
      <c r="B650" s="732">
        <v>3.1267900000000002</v>
      </c>
      <c r="D650" s="729">
        <v>41865</v>
      </c>
      <c r="E650" s="732">
        <v>4.1782500000000002</v>
      </c>
      <c r="G650" s="729">
        <v>41865</v>
      </c>
      <c r="H650" s="732">
        <v>3.4487000000000001</v>
      </c>
      <c r="J650" s="729">
        <v>41865</v>
      </c>
      <c r="K650" s="732">
        <v>1.3364799999999999</v>
      </c>
      <c r="N650" s="729">
        <v>41823</v>
      </c>
      <c r="O650" s="732">
        <v>59.862000000000002</v>
      </c>
      <c r="Q650" s="729">
        <v>41443</v>
      </c>
      <c r="R650" s="732">
        <v>302.24299999999999</v>
      </c>
      <c r="T650" s="729">
        <v>41443</v>
      </c>
      <c r="U650" s="732">
        <v>56.664999999999999</v>
      </c>
      <c r="W650" s="729"/>
      <c r="Z650" s="729">
        <v>41823</v>
      </c>
      <c r="AA650" s="732">
        <v>67.012</v>
      </c>
      <c r="AC650" s="729">
        <v>41823</v>
      </c>
      <c r="AD650" s="732">
        <v>91.165000000000006</v>
      </c>
    </row>
    <row r="651" spans="1:30" ht="14.25" customHeight="1">
      <c r="A651" s="729">
        <v>41864</v>
      </c>
      <c r="B651" s="732">
        <v>3.13463</v>
      </c>
      <c r="D651" s="729">
        <v>41864</v>
      </c>
      <c r="E651" s="732">
        <v>4.1891600000000002</v>
      </c>
      <c r="G651" s="729">
        <v>41864</v>
      </c>
      <c r="H651" s="732">
        <v>3.4539499999999999</v>
      </c>
      <c r="J651" s="729">
        <v>41864</v>
      </c>
      <c r="K651" s="732">
        <v>1.3364400000000001</v>
      </c>
      <c r="N651" s="729">
        <v>41822</v>
      </c>
      <c r="O651" s="732">
        <v>59.862000000000002</v>
      </c>
      <c r="Q651" s="729">
        <v>41442</v>
      </c>
      <c r="R651" s="732">
        <v>282.209</v>
      </c>
      <c r="T651" s="729">
        <v>41442</v>
      </c>
      <c r="U651" s="732">
        <v>59.808</v>
      </c>
      <c r="W651" s="729"/>
      <c r="Z651" s="729">
        <v>41822</v>
      </c>
      <c r="AA651" s="732">
        <v>65.484999999999999</v>
      </c>
      <c r="AC651" s="729">
        <v>41822</v>
      </c>
      <c r="AD651" s="732">
        <v>96.744</v>
      </c>
    </row>
    <row r="652" spans="1:30" ht="14.25" customHeight="1">
      <c r="A652" s="729">
        <v>41863</v>
      </c>
      <c r="B652" s="732">
        <v>3.1428599999999998</v>
      </c>
      <c r="D652" s="729">
        <v>41863</v>
      </c>
      <c r="E652" s="732">
        <v>4.2029500000000004</v>
      </c>
      <c r="G652" s="729">
        <v>41863</v>
      </c>
      <c r="H652" s="732">
        <v>3.4641500000000001</v>
      </c>
      <c r="J652" s="729">
        <v>41863</v>
      </c>
      <c r="K652" s="732">
        <v>1.3369500000000001</v>
      </c>
      <c r="N652" s="729">
        <v>41821</v>
      </c>
      <c r="O652" s="732">
        <v>59.862000000000002</v>
      </c>
      <c r="Q652" s="729">
        <v>41439</v>
      </c>
      <c r="R652" s="732">
        <v>290.5</v>
      </c>
      <c r="T652" s="729">
        <v>41439</v>
      </c>
      <c r="U652" s="732">
        <v>59.307000000000002</v>
      </c>
      <c r="W652" s="729"/>
      <c r="Z652" s="729">
        <v>41821</v>
      </c>
      <c r="AA652" s="732">
        <v>64.507000000000005</v>
      </c>
      <c r="AC652" s="729">
        <v>41821</v>
      </c>
      <c r="AD652" s="732">
        <v>94.33</v>
      </c>
    </row>
    <row r="653" spans="1:30" ht="14.25" customHeight="1">
      <c r="A653" s="729">
        <v>41862</v>
      </c>
      <c r="B653" s="732">
        <v>3.1347999999999998</v>
      </c>
      <c r="D653" s="729">
        <v>41862</v>
      </c>
      <c r="E653" s="732">
        <v>4.19597</v>
      </c>
      <c r="G653" s="729">
        <v>41862</v>
      </c>
      <c r="H653" s="732">
        <v>3.4574500000000001</v>
      </c>
      <c r="J653" s="729">
        <v>41862</v>
      </c>
      <c r="K653" s="732">
        <v>1.3385099999999999</v>
      </c>
      <c r="N653" s="729">
        <v>41820</v>
      </c>
      <c r="O653" s="732">
        <v>59.862000000000002</v>
      </c>
      <c r="Q653" s="729">
        <v>41438</v>
      </c>
      <c r="R653" s="732">
        <v>296.66699999999997</v>
      </c>
      <c r="T653" s="729">
        <v>41438</v>
      </c>
      <c r="U653" s="732">
        <v>59.802</v>
      </c>
      <c r="W653" s="729"/>
      <c r="Z653" s="729">
        <v>41820</v>
      </c>
      <c r="AA653" s="732">
        <v>67.158000000000001</v>
      </c>
      <c r="AC653" s="729">
        <v>41820</v>
      </c>
      <c r="AD653" s="732">
        <v>95.158000000000001</v>
      </c>
    </row>
    <row r="654" spans="1:30" ht="14.25" customHeight="1">
      <c r="A654" s="729">
        <v>41859</v>
      </c>
      <c r="B654" s="732">
        <v>3.1322999999999999</v>
      </c>
      <c r="D654" s="729">
        <v>41859</v>
      </c>
      <c r="E654" s="732">
        <v>4.2001799999999996</v>
      </c>
      <c r="G654" s="729">
        <v>41859</v>
      </c>
      <c r="H654" s="732">
        <v>3.4573999999999998</v>
      </c>
      <c r="J654" s="729">
        <v>41859</v>
      </c>
      <c r="K654" s="732">
        <v>1.34097</v>
      </c>
      <c r="N654" s="729">
        <v>41817</v>
      </c>
      <c r="O654" s="732">
        <v>59.862000000000002</v>
      </c>
      <c r="Q654" s="729">
        <v>41437</v>
      </c>
      <c r="R654" s="732">
        <v>308.35000000000002</v>
      </c>
      <c r="T654" s="729">
        <v>41437</v>
      </c>
      <c r="U654" s="732">
        <v>57.167000000000002</v>
      </c>
      <c r="W654" s="729"/>
      <c r="Z654" s="729">
        <v>41817</v>
      </c>
      <c r="AA654" s="732">
        <v>63.673000000000002</v>
      </c>
      <c r="AC654" s="729">
        <v>41817</v>
      </c>
      <c r="AD654" s="732">
        <v>91.341999999999999</v>
      </c>
    </row>
    <row r="655" spans="1:30" ht="14.25" customHeight="1">
      <c r="A655" s="729">
        <v>41858</v>
      </c>
      <c r="B655" s="732">
        <v>3.15463</v>
      </c>
      <c r="D655" s="729">
        <v>41858</v>
      </c>
      <c r="E655" s="732">
        <v>4.2157499999999999</v>
      </c>
      <c r="G655" s="729">
        <v>41858</v>
      </c>
      <c r="H655" s="732">
        <v>3.4703900000000001</v>
      </c>
      <c r="J655" s="729">
        <v>41858</v>
      </c>
      <c r="K655" s="732">
        <v>1.3363499999999999</v>
      </c>
      <c r="N655" s="729">
        <v>41816</v>
      </c>
      <c r="O655" s="732">
        <v>59.862000000000002</v>
      </c>
      <c r="Q655" s="729">
        <v>41436</v>
      </c>
      <c r="R655" s="732">
        <v>325.97000000000003</v>
      </c>
      <c r="T655" s="729">
        <v>41436</v>
      </c>
      <c r="U655" s="732">
        <v>57.332999999999998</v>
      </c>
      <c r="W655" s="729"/>
      <c r="Z655" s="729">
        <v>41816</v>
      </c>
      <c r="AA655" s="732">
        <v>64.658000000000001</v>
      </c>
      <c r="AC655" s="729">
        <v>41816</v>
      </c>
      <c r="AD655" s="732">
        <v>91.070999999999998</v>
      </c>
    </row>
    <row r="656" spans="1:30" ht="14.25" customHeight="1">
      <c r="A656" s="729">
        <v>41857</v>
      </c>
      <c r="B656" s="732">
        <v>3.1396500000000001</v>
      </c>
      <c r="D656" s="729">
        <v>41857</v>
      </c>
      <c r="E656" s="732">
        <v>4.2014199999999997</v>
      </c>
      <c r="G656" s="729">
        <v>41857</v>
      </c>
      <c r="H656" s="732">
        <v>3.4586800000000002</v>
      </c>
      <c r="J656" s="729">
        <v>41857</v>
      </c>
      <c r="K656" s="732">
        <v>1.33826</v>
      </c>
      <c r="N656" s="729">
        <v>41815</v>
      </c>
      <c r="O656" s="732">
        <v>59.862000000000002</v>
      </c>
      <c r="Q656" s="729">
        <v>41435</v>
      </c>
      <c r="R656" s="732">
        <v>308.35000000000002</v>
      </c>
      <c r="T656" s="729">
        <v>41435</v>
      </c>
      <c r="U656" s="732">
        <v>59.749000000000002</v>
      </c>
      <c r="W656" s="729"/>
      <c r="Z656" s="729">
        <v>41815</v>
      </c>
      <c r="AA656" s="732">
        <v>65.484999999999999</v>
      </c>
      <c r="AC656" s="729">
        <v>41815</v>
      </c>
      <c r="AD656" s="732">
        <v>91.070999999999998</v>
      </c>
    </row>
    <row r="657" spans="1:30" ht="14.25" customHeight="1">
      <c r="A657" s="729">
        <v>41856</v>
      </c>
      <c r="B657" s="732">
        <v>3.1311599999999999</v>
      </c>
      <c r="D657" s="729">
        <v>41856</v>
      </c>
      <c r="E657" s="732">
        <v>4.1887400000000001</v>
      </c>
      <c r="G657" s="729">
        <v>41856</v>
      </c>
      <c r="H657" s="732">
        <v>3.4446500000000002</v>
      </c>
      <c r="J657" s="729">
        <v>41856</v>
      </c>
      <c r="K657" s="732">
        <v>1.33762</v>
      </c>
      <c r="N657" s="729">
        <v>41814</v>
      </c>
      <c r="O657" s="732">
        <v>59.862000000000002</v>
      </c>
      <c r="Q657" s="729">
        <v>41432</v>
      </c>
      <c r="R657" s="732">
        <v>308.30500000000001</v>
      </c>
      <c r="T657" s="729">
        <v>41432</v>
      </c>
      <c r="U657" s="732">
        <v>59.316000000000003</v>
      </c>
      <c r="W657" s="729"/>
      <c r="Z657" s="729">
        <v>41814</v>
      </c>
      <c r="AA657" s="732">
        <v>65.325000000000003</v>
      </c>
      <c r="AC657" s="729">
        <v>41814</v>
      </c>
      <c r="AD657" s="732">
        <v>87.658000000000001</v>
      </c>
    </row>
    <row r="658" spans="1:30" ht="14.25" customHeight="1">
      <c r="A658" s="729">
        <v>41855</v>
      </c>
      <c r="B658" s="732">
        <v>3.1102099999999999</v>
      </c>
      <c r="D658" s="729">
        <v>41855</v>
      </c>
      <c r="E658" s="732">
        <v>4.1745999999999999</v>
      </c>
      <c r="G658" s="729">
        <v>41855</v>
      </c>
      <c r="H658" s="732">
        <v>3.4306999999999999</v>
      </c>
      <c r="J658" s="729">
        <v>41855</v>
      </c>
      <c r="K658" s="732">
        <v>1.3422000000000001</v>
      </c>
      <c r="N658" s="729">
        <v>41813</v>
      </c>
      <c r="O658" s="732">
        <v>59.862000000000002</v>
      </c>
      <c r="Q658" s="729">
        <v>41431</v>
      </c>
      <c r="R658" s="732">
        <v>305.33999999999997</v>
      </c>
      <c r="T658" s="729">
        <v>41431</v>
      </c>
      <c r="U658" s="732">
        <v>60.587000000000003</v>
      </c>
      <c r="W658" s="729"/>
      <c r="Z658" s="729">
        <v>41813</v>
      </c>
      <c r="AA658" s="732">
        <v>68.16</v>
      </c>
      <c r="AC658" s="729">
        <v>41813</v>
      </c>
      <c r="AD658" s="732">
        <v>90.411000000000001</v>
      </c>
    </row>
    <row r="659" spans="1:30" ht="14.25" customHeight="1">
      <c r="A659" s="729">
        <v>41852</v>
      </c>
      <c r="B659" s="732">
        <v>3.1158299999999999</v>
      </c>
      <c r="D659" s="729">
        <v>41852</v>
      </c>
      <c r="E659" s="732">
        <v>4.1842100000000002</v>
      </c>
      <c r="G659" s="729">
        <v>41852</v>
      </c>
      <c r="H659" s="732">
        <v>3.4364499999999998</v>
      </c>
      <c r="J659" s="729">
        <v>41852</v>
      </c>
      <c r="K659" s="732">
        <v>1.34274</v>
      </c>
      <c r="N659" s="729">
        <v>41810</v>
      </c>
      <c r="O659" s="732">
        <v>59.862000000000002</v>
      </c>
      <c r="Q659" s="729">
        <v>41430</v>
      </c>
      <c r="R659" s="732">
        <v>290</v>
      </c>
      <c r="T659" s="729">
        <v>41430</v>
      </c>
      <c r="U659" s="732">
        <v>58.850999999999999</v>
      </c>
      <c r="W659" s="729"/>
      <c r="Z659" s="729">
        <v>41810</v>
      </c>
      <c r="AA659" s="732">
        <v>67.31</v>
      </c>
      <c r="AC659" s="729">
        <v>41810</v>
      </c>
      <c r="AD659" s="732">
        <v>90.825000000000003</v>
      </c>
    </row>
    <row r="660" spans="1:30" ht="14.25" customHeight="1">
      <c r="A660" s="729">
        <v>41851</v>
      </c>
      <c r="B660" s="732">
        <v>3.1204499999999999</v>
      </c>
      <c r="D660" s="729">
        <v>41851</v>
      </c>
      <c r="E660" s="732">
        <v>4.1786099999999999</v>
      </c>
      <c r="G660" s="729">
        <v>41851</v>
      </c>
      <c r="H660" s="732">
        <v>3.4337200000000001</v>
      </c>
      <c r="J660" s="729">
        <v>41851</v>
      </c>
      <c r="K660" s="732">
        <v>1.3390500000000001</v>
      </c>
      <c r="N660" s="729">
        <v>41809</v>
      </c>
      <c r="O660" s="732">
        <v>59.862000000000002</v>
      </c>
      <c r="Q660" s="729">
        <v>41429</v>
      </c>
      <c r="R660" s="732">
        <v>285.01499999999999</v>
      </c>
      <c r="T660" s="729">
        <v>41429</v>
      </c>
      <c r="U660" s="732">
        <v>54.835000000000001</v>
      </c>
      <c r="W660" s="729"/>
      <c r="Z660" s="729">
        <v>41809</v>
      </c>
      <c r="AA660" s="732">
        <v>63.997999999999998</v>
      </c>
      <c r="AC660" s="729">
        <v>41809</v>
      </c>
      <c r="AD660" s="732">
        <v>86.003</v>
      </c>
    </row>
    <row r="661" spans="1:30" ht="14.25" customHeight="1">
      <c r="A661" s="729">
        <v>41850</v>
      </c>
      <c r="B661" s="732">
        <v>3.1030000000000002</v>
      </c>
      <c r="D661" s="729">
        <v>41850</v>
      </c>
      <c r="E661" s="732">
        <v>4.1568500000000004</v>
      </c>
      <c r="G661" s="729">
        <v>41850</v>
      </c>
      <c r="H661" s="732">
        <v>3.4142000000000001</v>
      </c>
      <c r="J661" s="729">
        <v>41850</v>
      </c>
      <c r="K661" s="732">
        <v>1.3397000000000001</v>
      </c>
      <c r="N661" s="729">
        <v>41808</v>
      </c>
      <c r="O661" s="732">
        <v>59.862000000000002</v>
      </c>
      <c r="Q661" s="729">
        <v>41428</v>
      </c>
      <c r="R661" s="732">
        <v>296.995</v>
      </c>
      <c r="T661" s="729">
        <v>41428</v>
      </c>
      <c r="U661" s="732">
        <v>54.34</v>
      </c>
      <c r="W661" s="729"/>
      <c r="Z661" s="729">
        <v>41808</v>
      </c>
      <c r="AA661" s="732">
        <v>65.805000000000007</v>
      </c>
      <c r="AC661" s="729">
        <v>41808</v>
      </c>
      <c r="AD661" s="732">
        <v>90.075999999999993</v>
      </c>
    </row>
    <row r="662" spans="1:30" ht="14.25" customHeight="1">
      <c r="A662" s="729">
        <v>41849</v>
      </c>
      <c r="B662" s="732">
        <v>3.0954999999999999</v>
      </c>
      <c r="D662" s="729">
        <v>41849</v>
      </c>
      <c r="E662" s="732">
        <v>4.1505299999999998</v>
      </c>
      <c r="G662" s="729">
        <v>41849</v>
      </c>
      <c r="H662" s="732">
        <v>3.4129</v>
      </c>
      <c r="J662" s="729">
        <v>41849</v>
      </c>
      <c r="K662" s="732">
        <v>1.34087</v>
      </c>
      <c r="N662" s="729">
        <v>41807</v>
      </c>
      <c r="O662" s="732">
        <v>59.862000000000002</v>
      </c>
      <c r="Q662" s="729">
        <v>41425</v>
      </c>
      <c r="R662" s="732">
        <v>291.33</v>
      </c>
      <c r="T662" s="729">
        <v>41425</v>
      </c>
      <c r="U662" s="732">
        <v>54.505000000000003</v>
      </c>
      <c r="W662" s="729"/>
      <c r="Z662" s="729">
        <v>41807</v>
      </c>
      <c r="AA662" s="732">
        <v>64.981999999999999</v>
      </c>
      <c r="AC662" s="729">
        <v>41807</v>
      </c>
      <c r="AD662" s="732">
        <v>88.239000000000004</v>
      </c>
    </row>
    <row r="663" spans="1:30" ht="14.25" customHeight="1">
      <c r="A663" s="729">
        <v>41848</v>
      </c>
      <c r="B663" s="732">
        <v>3.0838100000000002</v>
      </c>
      <c r="D663" s="729">
        <v>41848</v>
      </c>
      <c r="E663" s="732">
        <v>4.1447000000000003</v>
      </c>
      <c r="G663" s="729">
        <v>41848</v>
      </c>
      <c r="H663" s="732">
        <v>3.4115000000000002</v>
      </c>
      <c r="J663" s="729">
        <v>41848</v>
      </c>
      <c r="K663" s="732">
        <v>1.34396</v>
      </c>
      <c r="N663" s="729">
        <v>41806</v>
      </c>
      <c r="O663" s="732">
        <v>59.862000000000002</v>
      </c>
      <c r="Q663" s="729">
        <v>41424</v>
      </c>
      <c r="R663" s="732">
        <v>279.33999999999997</v>
      </c>
      <c r="T663" s="729">
        <v>41424</v>
      </c>
      <c r="U663" s="732">
        <v>54.232999999999997</v>
      </c>
      <c r="W663" s="729"/>
      <c r="Z663" s="729">
        <v>41806</v>
      </c>
      <c r="AA663" s="732">
        <v>61.997999999999998</v>
      </c>
      <c r="AC663" s="729">
        <v>41806</v>
      </c>
      <c r="AD663" s="732">
        <v>84.331999999999994</v>
      </c>
    </row>
    <row r="664" spans="1:30" ht="14.25" customHeight="1">
      <c r="A664" s="729">
        <v>41845</v>
      </c>
      <c r="B664" s="732">
        <v>3.0867300000000002</v>
      </c>
      <c r="D664" s="729">
        <v>41845</v>
      </c>
      <c r="E664" s="732">
        <v>4.1457499999999996</v>
      </c>
      <c r="G664" s="729">
        <v>41845</v>
      </c>
      <c r="H664" s="732">
        <v>3.4116200000000001</v>
      </c>
      <c r="J664" s="729">
        <v>41845</v>
      </c>
      <c r="K664" s="732">
        <v>1.3429800000000001</v>
      </c>
      <c r="N664" s="729">
        <v>41803</v>
      </c>
      <c r="O664" s="732">
        <v>59.862000000000002</v>
      </c>
      <c r="Q664" s="729">
        <v>41423</v>
      </c>
      <c r="R664" s="732">
        <v>277.5</v>
      </c>
      <c r="T664" s="729">
        <v>41423</v>
      </c>
      <c r="U664" s="732">
        <v>53.68</v>
      </c>
      <c r="W664" s="729"/>
      <c r="Z664" s="729">
        <v>41803</v>
      </c>
      <c r="AA664" s="732">
        <v>62.497999999999998</v>
      </c>
      <c r="AC664" s="729">
        <v>41803</v>
      </c>
      <c r="AD664" s="732">
        <v>84.409000000000006</v>
      </c>
    </row>
    <row r="665" spans="1:30" ht="14.25" customHeight="1">
      <c r="A665" s="729">
        <v>41844</v>
      </c>
      <c r="B665" s="732">
        <v>3.0755300000000001</v>
      </c>
      <c r="D665" s="729">
        <v>41844</v>
      </c>
      <c r="E665" s="732">
        <v>4.1411600000000002</v>
      </c>
      <c r="G665" s="729">
        <v>41844</v>
      </c>
      <c r="H665" s="732">
        <v>3.4070499999999999</v>
      </c>
      <c r="J665" s="729">
        <v>41844</v>
      </c>
      <c r="K665" s="732">
        <v>1.34639</v>
      </c>
      <c r="N665" s="729">
        <v>41802</v>
      </c>
      <c r="O665" s="732">
        <v>59.862000000000002</v>
      </c>
      <c r="Q665" s="729">
        <v>41422</v>
      </c>
      <c r="R665" s="732">
        <v>274.67</v>
      </c>
      <c r="T665" s="729">
        <v>41422</v>
      </c>
      <c r="U665" s="732">
        <v>54.164999999999999</v>
      </c>
      <c r="W665" s="729"/>
      <c r="Z665" s="729">
        <v>41802</v>
      </c>
      <c r="AA665" s="732">
        <v>62.497999999999998</v>
      </c>
      <c r="AC665" s="729">
        <v>41802</v>
      </c>
      <c r="AD665" s="732">
        <v>85.992999999999995</v>
      </c>
    </row>
    <row r="666" spans="1:30" ht="14.25" customHeight="1">
      <c r="A666" s="729">
        <v>41843</v>
      </c>
      <c r="B666" s="732">
        <v>3.0716000000000001</v>
      </c>
      <c r="D666" s="729">
        <v>41843</v>
      </c>
      <c r="E666" s="732">
        <v>4.1354499999999996</v>
      </c>
      <c r="G666" s="729">
        <v>41843</v>
      </c>
      <c r="H666" s="732">
        <v>3.4042500000000002</v>
      </c>
      <c r="J666" s="729">
        <v>41843</v>
      </c>
      <c r="K666" s="732">
        <v>1.3463499999999999</v>
      </c>
      <c r="N666" s="729">
        <v>41801</v>
      </c>
      <c r="O666" s="732">
        <v>59.862000000000002</v>
      </c>
      <c r="Q666" s="729">
        <v>41418</v>
      </c>
      <c r="R666" s="732">
        <v>285.85000000000002</v>
      </c>
      <c r="T666" s="729">
        <v>41418</v>
      </c>
      <c r="U666" s="732">
        <v>54.866999999999997</v>
      </c>
      <c r="W666" s="729"/>
      <c r="Z666" s="729">
        <v>41801</v>
      </c>
      <c r="AA666" s="732">
        <v>62.002000000000002</v>
      </c>
      <c r="AC666" s="729">
        <v>41801</v>
      </c>
      <c r="AD666" s="732">
        <v>87.337999999999994</v>
      </c>
    </row>
    <row r="667" spans="1:30" ht="14.25" customHeight="1">
      <c r="A667" s="729">
        <v>41842</v>
      </c>
      <c r="B667" s="732">
        <v>3.0733700000000002</v>
      </c>
      <c r="D667" s="729">
        <v>41842</v>
      </c>
      <c r="E667" s="732">
        <v>4.1382300000000001</v>
      </c>
      <c r="G667" s="729">
        <v>41842</v>
      </c>
      <c r="H667" s="732">
        <v>3.4056000000000002</v>
      </c>
      <c r="J667" s="729">
        <v>41842</v>
      </c>
      <c r="K667" s="732">
        <v>1.34656</v>
      </c>
      <c r="N667" s="729">
        <v>41800</v>
      </c>
      <c r="O667" s="732">
        <v>55.155000000000001</v>
      </c>
      <c r="Q667" s="729">
        <v>41417</v>
      </c>
      <c r="R667" s="732">
        <v>283.35000000000002</v>
      </c>
      <c r="T667" s="729">
        <v>41417</v>
      </c>
      <c r="U667" s="732">
        <v>54.354999999999997</v>
      </c>
      <c r="W667" s="729"/>
      <c r="Z667" s="729">
        <v>41800</v>
      </c>
      <c r="AA667" s="732">
        <v>62.813000000000002</v>
      </c>
      <c r="AC667" s="729">
        <v>41800</v>
      </c>
      <c r="AD667" s="732">
        <v>86.981999999999999</v>
      </c>
    </row>
    <row r="668" spans="1:30" ht="14.25" customHeight="1">
      <c r="A668" s="729">
        <v>41841</v>
      </c>
      <c r="B668" s="732">
        <v>3.0661</v>
      </c>
      <c r="D668" s="729">
        <v>41841</v>
      </c>
      <c r="E668" s="732">
        <v>4.1463000000000001</v>
      </c>
      <c r="G668" s="729">
        <v>41841</v>
      </c>
      <c r="H668" s="732">
        <v>3.4144000000000001</v>
      </c>
      <c r="J668" s="729">
        <v>41841</v>
      </c>
      <c r="K668" s="732">
        <v>1.35236</v>
      </c>
      <c r="N668" s="729">
        <v>41799</v>
      </c>
      <c r="O668" s="732">
        <v>53.155000000000001</v>
      </c>
      <c r="Q668" s="729">
        <v>41416</v>
      </c>
      <c r="R668" s="732">
        <v>275.02499999999998</v>
      </c>
      <c r="T668" s="729">
        <v>41416</v>
      </c>
      <c r="U668" s="732">
        <v>52.548000000000002</v>
      </c>
      <c r="W668" s="729"/>
      <c r="Z668" s="729">
        <v>41799</v>
      </c>
      <c r="AA668" s="732">
        <v>61.182000000000002</v>
      </c>
      <c r="AC668" s="729">
        <v>41799</v>
      </c>
      <c r="AD668" s="732">
        <v>81.504999999999995</v>
      </c>
    </row>
    <row r="669" spans="1:30" ht="14.25" customHeight="1">
      <c r="A669" s="729">
        <v>41838</v>
      </c>
      <c r="B669" s="732">
        <v>3.0682499999999999</v>
      </c>
      <c r="D669" s="729">
        <v>41838</v>
      </c>
      <c r="E669" s="732">
        <v>4.1484100000000002</v>
      </c>
      <c r="G669" s="729">
        <v>41838</v>
      </c>
      <c r="H669" s="732">
        <v>3.4147400000000001</v>
      </c>
      <c r="J669" s="729">
        <v>41838</v>
      </c>
      <c r="K669" s="732">
        <v>1.35243</v>
      </c>
      <c r="N669" s="729">
        <v>41796</v>
      </c>
      <c r="O669" s="732">
        <v>53.34</v>
      </c>
      <c r="Q669" s="729">
        <v>41415</v>
      </c>
      <c r="R669" s="732">
        <v>274.98</v>
      </c>
      <c r="T669" s="729">
        <v>41415</v>
      </c>
      <c r="U669" s="732">
        <v>53.68</v>
      </c>
      <c r="W669" s="729"/>
      <c r="Z669" s="729">
        <v>41796</v>
      </c>
      <c r="AA669" s="732">
        <v>65.989999999999995</v>
      </c>
      <c r="AC669" s="729">
        <v>41796</v>
      </c>
      <c r="AD669" s="732">
        <v>90.658000000000001</v>
      </c>
    </row>
    <row r="670" spans="1:30" ht="14.25" customHeight="1">
      <c r="A670" s="729">
        <v>41837</v>
      </c>
      <c r="B670" s="732">
        <v>3.0731999999999999</v>
      </c>
      <c r="D670" s="729">
        <v>41837</v>
      </c>
      <c r="E670" s="732">
        <v>4.15693</v>
      </c>
      <c r="G670" s="729">
        <v>41837</v>
      </c>
      <c r="H670" s="732">
        <v>3.42415</v>
      </c>
      <c r="J670" s="729">
        <v>41837</v>
      </c>
      <c r="K670" s="732">
        <v>1.35263</v>
      </c>
      <c r="N670" s="729">
        <v>41795</v>
      </c>
      <c r="O670" s="732">
        <v>58.505000000000003</v>
      </c>
      <c r="Q670" s="729">
        <v>41414</v>
      </c>
      <c r="R670" s="732">
        <v>272.01</v>
      </c>
      <c r="T670" s="729">
        <v>41414</v>
      </c>
      <c r="U670" s="732">
        <v>54.405000000000001</v>
      </c>
      <c r="W670" s="729"/>
      <c r="Z670" s="729">
        <v>41795</v>
      </c>
      <c r="AA670" s="732">
        <v>75.834999999999994</v>
      </c>
      <c r="AC670" s="729">
        <v>41795</v>
      </c>
      <c r="AD670" s="732">
        <v>103.66500000000001</v>
      </c>
    </row>
    <row r="671" spans="1:30" ht="14.25" customHeight="1">
      <c r="A671" s="729">
        <v>41836</v>
      </c>
      <c r="B671" s="732">
        <v>3.0562399999999998</v>
      </c>
      <c r="D671" s="729">
        <v>41836</v>
      </c>
      <c r="E671" s="732">
        <v>4.1334</v>
      </c>
      <c r="G671" s="729">
        <v>41836</v>
      </c>
      <c r="H671" s="732">
        <v>3.4017499999999998</v>
      </c>
      <c r="J671" s="729">
        <v>41836</v>
      </c>
      <c r="K671" s="732">
        <v>1.35253</v>
      </c>
      <c r="N671" s="729">
        <v>41794</v>
      </c>
      <c r="O671" s="732">
        <v>58.835000000000001</v>
      </c>
      <c r="Q671" s="729">
        <v>41411</v>
      </c>
      <c r="R671" s="732">
        <v>276</v>
      </c>
      <c r="T671" s="729">
        <v>41411</v>
      </c>
      <c r="U671" s="732">
        <v>54.405000000000001</v>
      </c>
      <c r="W671" s="729"/>
      <c r="Z671" s="729">
        <v>41794</v>
      </c>
      <c r="AA671" s="732">
        <v>82.82</v>
      </c>
      <c r="AC671" s="729">
        <v>41794</v>
      </c>
      <c r="AD671" s="732">
        <v>111.83499999999999</v>
      </c>
    </row>
    <row r="672" spans="1:30" ht="14.25" customHeight="1">
      <c r="A672" s="729">
        <v>41835</v>
      </c>
      <c r="B672" s="732">
        <v>3.0492499999999998</v>
      </c>
      <c r="D672" s="729">
        <v>41835</v>
      </c>
      <c r="E672" s="732">
        <v>4.1366699999999996</v>
      </c>
      <c r="G672" s="729">
        <v>41835</v>
      </c>
      <c r="H672" s="732">
        <v>3.4035899999999999</v>
      </c>
      <c r="J672" s="729">
        <v>41835</v>
      </c>
      <c r="K672" s="732">
        <v>1.3567800000000001</v>
      </c>
      <c r="N672" s="729">
        <v>41793</v>
      </c>
      <c r="O672" s="732">
        <v>58.658000000000001</v>
      </c>
      <c r="Q672" s="729">
        <v>41410</v>
      </c>
      <c r="R672" s="732">
        <v>275.02</v>
      </c>
      <c r="T672" s="729">
        <v>41410</v>
      </c>
      <c r="U672" s="732">
        <v>54.521999999999998</v>
      </c>
      <c r="W672" s="729"/>
      <c r="Z672" s="729">
        <v>41793</v>
      </c>
      <c r="AA672" s="732">
        <v>81.658000000000001</v>
      </c>
      <c r="AC672" s="729">
        <v>41793</v>
      </c>
      <c r="AD672" s="732">
        <v>111.904</v>
      </c>
    </row>
    <row r="673" spans="1:30" ht="14.25" customHeight="1">
      <c r="A673" s="729">
        <v>41834</v>
      </c>
      <c r="B673" s="732">
        <v>3.0387300000000002</v>
      </c>
      <c r="D673" s="729">
        <v>41834</v>
      </c>
      <c r="E673" s="732">
        <v>4.13835</v>
      </c>
      <c r="G673" s="729">
        <v>41834</v>
      </c>
      <c r="H673" s="732">
        <v>3.4068499999999999</v>
      </c>
      <c r="J673" s="729">
        <v>41834</v>
      </c>
      <c r="K673" s="732">
        <v>1.3618999999999999</v>
      </c>
      <c r="N673" s="729">
        <v>41792</v>
      </c>
      <c r="O673" s="732">
        <v>59.646999999999998</v>
      </c>
      <c r="Q673" s="729">
        <v>41409</v>
      </c>
      <c r="R673" s="732">
        <v>278</v>
      </c>
      <c r="T673" s="729">
        <v>41409</v>
      </c>
      <c r="U673" s="732">
        <v>54.521999999999998</v>
      </c>
      <c r="W673" s="729"/>
      <c r="Z673" s="729">
        <v>41792</v>
      </c>
      <c r="AA673" s="732">
        <v>81.988</v>
      </c>
      <c r="AC673" s="729">
        <v>41792</v>
      </c>
      <c r="AD673" s="732">
        <v>111.569</v>
      </c>
    </row>
    <row r="674" spans="1:30" ht="14.25" customHeight="1">
      <c r="A674" s="729">
        <v>41831</v>
      </c>
      <c r="B674" s="732">
        <v>3.0432800000000002</v>
      </c>
      <c r="D674" s="729">
        <v>41831</v>
      </c>
      <c r="E674" s="732">
        <v>4.1410799999999997</v>
      </c>
      <c r="G674" s="729">
        <v>41831</v>
      </c>
      <c r="H674" s="732">
        <v>3.4111899999999999</v>
      </c>
      <c r="J674" s="729">
        <v>41831</v>
      </c>
      <c r="K674" s="732">
        <v>1.3607499999999999</v>
      </c>
      <c r="N674" s="729">
        <v>41789</v>
      </c>
      <c r="O674" s="732">
        <v>59.228000000000002</v>
      </c>
      <c r="Q674" s="729">
        <v>41408</v>
      </c>
      <c r="R674" s="732">
        <v>280</v>
      </c>
      <c r="T674" s="729">
        <v>41408</v>
      </c>
      <c r="U674" s="732">
        <v>52.747</v>
      </c>
      <c r="W674" s="729"/>
      <c r="Z674" s="729">
        <v>41789</v>
      </c>
      <c r="AA674" s="732">
        <v>82.992999999999995</v>
      </c>
      <c r="AC674" s="729">
        <v>41789</v>
      </c>
      <c r="AD674" s="732">
        <v>111.155</v>
      </c>
    </row>
    <row r="675" spans="1:30" ht="14.25" customHeight="1">
      <c r="A675" s="729">
        <v>41830</v>
      </c>
      <c r="B675" s="732">
        <v>3.04399</v>
      </c>
      <c r="D675" s="729">
        <v>41830</v>
      </c>
      <c r="E675" s="732">
        <v>4.1418999999999997</v>
      </c>
      <c r="G675" s="729">
        <v>41830</v>
      </c>
      <c r="H675" s="732">
        <v>3.4118499999999998</v>
      </c>
      <c r="J675" s="729">
        <v>41830</v>
      </c>
      <c r="K675" s="732">
        <v>1.3608799999999999</v>
      </c>
      <c r="N675" s="729">
        <v>41788</v>
      </c>
      <c r="O675" s="732">
        <v>59.164999999999999</v>
      </c>
      <c r="Q675" s="729">
        <v>41407</v>
      </c>
      <c r="R675" s="732">
        <v>278.34500000000003</v>
      </c>
      <c r="T675" s="729">
        <v>41407</v>
      </c>
      <c r="U675" s="732">
        <v>52.747</v>
      </c>
      <c r="W675" s="729"/>
      <c r="Z675" s="729">
        <v>41788</v>
      </c>
      <c r="AA675" s="732">
        <v>80.912999999999997</v>
      </c>
      <c r="AC675" s="729">
        <v>41788</v>
      </c>
      <c r="AD675" s="732">
        <v>110.83</v>
      </c>
    </row>
    <row r="676" spans="1:30" ht="14.25" customHeight="1">
      <c r="A676" s="729">
        <v>41829</v>
      </c>
      <c r="B676" s="732">
        <v>3.024</v>
      </c>
      <c r="D676" s="729">
        <v>41829</v>
      </c>
      <c r="E676" s="732">
        <v>4.1252300000000002</v>
      </c>
      <c r="G676" s="729">
        <v>41829</v>
      </c>
      <c r="H676" s="732">
        <v>3.3936999999999999</v>
      </c>
      <c r="J676" s="729">
        <v>41829</v>
      </c>
      <c r="K676" s="732">
        <v>1.36415</v>
      </c>
      <c r="N676" s="729">
        <v>41787</v>
      </c>
      <c r="O676" s="732">
        <v>59.494999999999997</v>
      </c>
      <c r="Q676" s="729">
        <v>41404</v>
      </c>
      <c r="R676" s="732">
        <v>271.33999999999997</v>
      </c>
      <c r="T676" s="729">
        <v>41404</v>
      </c>
      <c r="U676" s="732">
        <v>54.521999999999998</v>
      </c>
      <c r="W676" s="729"/>
      <c r="Z676" s="729">
        <v>41787</v>
      </c>
      <c r="AA676" s="732">
        <v>80.668000000000006</v>
      </c>
      <c r="AC676" s="729">
        <v>41787</v>
      </c>
      <c r="AD676" s="732">
        <v>108.416</v>
      </c>
    </row>
    <row r="677" spans="1:30" ht="14.25" customHeight="1">
      <c r="A677" s="729">
        <v>41828</v>
      </c>
      <c r="B677" s="732">
        <v>3.0320499999999999</v>
      </c>
      <c r="D677" s="729">
        <v>41828</v>
      </c>
      <c r="E677" s="732">
        <v>4.1270499999999997</v>
      </c>
      <c r="G677" s="729">
        <v>41828</v>
      </c>
      <c r="H677" s="732">
        <v>3.3952999999999998</v>
      </c>
      <c r="J677" s="729">
        <v>41828</v>
      </c>
      <c r="K677" s="732">
        <v>1.3612299999999999</v>
      </c>
      <c r="N677" s="729">
        <v>41786</v>
      </c>
      <c r="O677" s="732">
        <v>62.970999999999997</v>
      </c>
      <c r="Q677" s="729">
        <v>41403</v>
      </c>
      <c r="R677" s="732">
        <v>270</v>
      </c>
      <c r="T677" s="729">
        <v>41403</v>
      </c>
      <c r="U677" s="732">
        <v>54.521999999999998</v>
      </c>
      <c r="W677" s="729"/>
      <c r="Z677" s="729">
        <v>41786</v>
      </c>
      <c r="AA677" s="732">
        <v>82.481999999999999</v>
      </c>
      <c r="AC677" s="729">
        <v>41786</v>
      </c>
      <c r="AD677" s="732">
        <v>110.645</v>
      </c>
    </row>
    <row r="678" spans="1:30" ht="14.25" customHeight="1">
      <c r="A678" s="729">
        <v>41827</v>
      </c>
      <c r="B678" s="732">
        <v>3.0457999999999998</v>
      </c>
      <c r="D678" s="729">
        <v>41827</v>
      </c>
      <c r="E678" s="732">
        <v>4.1431100000000001</v>
      </c>
      <c r="G678" s="729">
        <v>41827</v>
      </c>
      <c r="H678" s="732">
        <v>3.4082499999999998</v>
      </c>
      <c r="J678" s="729">
        <v>41827</v>
      </c>
      <c r="K678" s="732">
        <v>1.3604799999999999</v>
      </c>
      <c r="N678" s="729">
        <v>41782</v>
      </c>
      <c r="O678" s="732">
        <v>62.143000000000001</v>
      </c>
      <c r="Q678" s="729">
        <v>41402</v>
      </c>
      <c r="R678" s="732">
        <v>270</v>
      </c>
      <c r="T678" s="729">
        <v>41402</v>
      </c>
      <c r="U678" s="732">
        <v>54.521999999999998</v>
      </c>
      <c r="W678" s="729"/>
      <c r="Z678" s="729">
        <v>41782</v>
      </c>
      <c r="AA678" s="732">
        <v>90.825000000000003</v>
      </c>
      <c r="AC678" s="729">
        <v>41782</v>
      </c>
      <c r="AD678" s="732">
        <v>122.16</v>
      </c>
    </row>
    <row r="679" spans="1:30" ht="14.25" customHeight="1">
      <c r="A679" s="729">
        <v>41824</v>
      </c>
      <c r="B679" s="732">
        <v>3.0518800000000001</v>
      </c>
      <c r="D679" s="729">
        <v>41824</v>
      </c>
      <c r="E679" s="732">
        <v>4.1472499999999997</v>
      </c>
      <c r="G679" s="729">
        <v>41824</v>
      </c>
      <c r="H679" s="732">
        <v>3.4135</v>
      </c>
      <c r="J679" s="729">
        <v>41824</v>
      </c>
      <c r="K679" s="732">
        <v>1.35945</v>
      </c>
      <c r="N679" s="729">
        <v>41781</v>
      </c>
      <c r="O679" s="732">
        <v>62.353000000000002</v>
      </c>
      <c r="Q679" s="729">
        <v>41401</v>
      </c>
      <c r="R679" s="732">
        <v>273.33499999999998</v>
      </c>
      <c r="T679" s="729">
        <v>41401</v>
      </c>
      <c r="U679" s="732">
        <v>54.521999999999998</v>
      </c>
      <c r="W679" s="729"/>
      <c r="Z679" s="729">
        <v>41781</v>
      </c>
      <c r="AA679" s="732">
        <v>92.655000000000001</v>
      </c>
      <c r="AC679" s="729">
        <v>41781</v>
      </c>
      <c r="AD679" s="732">
        <v>125.49</v>
      </c>
    </row>
    <row r="680" spans="1:30" ht="14.25" customHeight="1">
      <c r="A680" s="729">
        <v>41823</v>
      </c>
      <c r="B680" s="732">
        <v>3.04345</v>
      </c>
      <c r="D680" s="729">
        <v>41823</v>
      </c>
      <c r="E680" s="732">
        <v>4.1421200000000002</v>
      </c>
      <c r="G680" s="729">
        <v>41823</v>
      </c>
      <c r="H680" s="732">
        <v>3.4069500000000001</v>
      </c>
      <c r="J680" s="729">
        <v>41823</v>
      </c>
      <c r="K680" s="732">
        <v>1.3610199999999999</v>
      </c>
      <c r="N680" s="729">
        <v>41780</v>
      </c>
      <c r="O680" s="732">
        <v>62.338000000000001</v>
      </c>
      <c r="Q680" s="729">
        <v>41400</v>
      </c>
      <c r="R680" s="732">
        <v>293.327</v>
      </c>
      <c r="T680" s="729">
        <v>41400</v>
      </c>
      <c r="U680" s="732">
        <v>55.347000000000001</v>
      </c>
      <c r="W680" s="729"/>
      <c r="Z680" s="729">
        <v>41780</v>
      </c>
      <c r="AA680" s="732">
        <v>93.984999999999999</v>
      </c>
      <c r="AC680" s="729">
        <v>41780</v>
      </c>
      <c r="AD680" s="732">
        <v>123.815</v>
      </c>
    </row>
    <row r="681" spans="1:30" ht="14.25" customHeight="1">
      <c r="A681" s="729">
        <v>41822</v>
      </c>
      <c r="B681" s="732">
        <v>3.0348999999999999</v>
      </c>
      <c r="D681" s="729">
        <v>41822</v>
      </c>
      <c r="E681" s="732">
        <v>4.1455000000000002</v>
      </c>
      <c r="G681" s="729">
        <v>41822</v>
      </c>
      <c r="H681" s="732">
        <v>3.4144000000000001</v>
      </c>
      <c r="J681" s="729">
        <v>41822</v>
      </c>
      <c r="K681" s="732">
        <v>1.36595</v>
      </c>
      <c r="N681" s="729">
        <v>41779</v>
      </c>
      <c r="O681" s="732">
        <v>62.347000000000001</v>
      </c>
      <c r="Q681" s="729">
        <v>41397</v>
      </c>
      <c r="R681" s="732">
        <v>277.75</v>
      </c>
      <c r="T681" s="729">
        <v>41397</v>
      </c>
      <c r="U681" s="732">
        <v>55.350999999999999</v>
      </c>
      <c r="W681" s="729"/>
      <c r="Z681" s="729">
        <v>41779</v>
      </c>
      <c r="AA681" s="732">
        <v>95.984999999999999</v>
      </c>
      <c r="AC681" s="729">
        <v>41779</v>
      </c>
      <c r="AD681" s="732">
        <v>127.325</v>
      </c>
    </row>
    <row r="682" spans="1:30" ht="14.25" customHeight="1">
      <c r="A682" s="729">
        <v>41821</v>
      </c>
      <c r="B682" s="732">
        <v>3.04095</v>
      </c>
      <c r="D682" s="729">
        <v>41821</v>
      </c>
      <c r="E682" s="732">
        <v>4.1602499999999996</v>
      </c>
      <c r="G682" s="729">
        <v>41821</v>
      </c>
      <c r="H682" s="732">
        <v>3.42665</v>
      </c>
      <c r="J682" s="729">
        <v>41821</v>
      </c>
      <c r="K682" s="732">
        <v>1.3679299999999999</v>
      </c>
      <c r="N682" s="729">
        <v>41778</v>
      </c>
      <c r="O682" s="732">
        <v>62.677999999999997</v>
      </c>
      <c r="Q682" s="729">
        <v>41396</v>
      </c>
      <c r="R682" s="732">
        <v>283.98500000000001</v>
      </c>
      <c r="T682" s="729">
        <v>41396</v>
      </c>
      <c r="U682" s="732">
        <v>54.744</v>
      </c>
      <c r="W682" s="729"/>
      <c r="Z682" s="729">
        <v>41778</v>
      </c>
      <c r="AA682" s="732">
        <v>92.105000000000004</v>
      </c>
      <c r="AC682" s="729">
        <v>41778</v>
      </c>
      <c r="AD682" s="732">
        <v>119.554</v>
      </c>
    </row>
    <row r="683" spans="1:30" ht="14.25" customHeight="1">
      <c r="A683" s="729">
        <v>41820</v>
      </c>
      <c r="B683" s="732">
        <v>3.0374500000000002</v>
      </c>
      <c r="D683" s="729">
        <v>41820</v>
      </c>
      <c r="E683" s="732">
        <v>4.15848</v>
      </c>
      <c r="G683" s="729">
        <v>41820</v>
      </c>
      <c r="H683" s="732">
        <v>3.4256500000000001</v>
      </c>
      <c r="J683" s="729">
        <v>41820</v>
      </c>
      <c r="K683" s="732">
        <v>1.3692299999999999</v>
      </c>
      <c r="N683" s="729">
        <v>41775</v>
      </c>
      <c r="O683" s="732">
        <v>63.006999999999998</v>
      </c>
      <c r="Q683" s="729">
        <v>41395</v>
      </c>
      <c r="R683" s="732">
        <v>289.33999999999997</v>
      </c>
      <c r="T683" s="729">
        <v>41395</v>
      </c>
      <c r="U683" s="732">
        <v>54.84</v>
      </c>
      <c r="W683" s="729"/>
      <c r="Z683" s="729">
        <v>41775</v>
      </c>
      <c r="AA683" s="732">
        <v>87.683000000000007</v>
      </c>
      <c r="AC683" s="729">
        <v>41775</v>
      </c>
      <c r="AD683" s="732">
        <v>112.83799999999999</v>
      </c>
    </row>
    <row r="684" spans="1:30" ht="14.25" customHeight="1">
      <c r="A684" s="729">
        <v>41817</v>
      </c>
      <c r="B684" s="732">
        <v>3.0427499999999998</v>
      </c>
      <c r="D684" s="729">
        <v>41817</v>
      </c>
      <c r="E684" s="732">
        <v>4.15306</v>
      </c>
      <c r="G684" s="729">
        <v>41817</v>
      </c>
      <c r="H684" s="732">
        <v>3.4152499999999999</v>
      </c>
      <c r="J684" s="729">
        <v>41817</v>
      </c>
      <c r="K684" s="732">
        <v>1.3649</v>
      </c>
      <c r="N684" s="729">
        <v>41774</v>
      </c>
      <c r="O684" s="732">
        <v>65.341999999999999</v>
      </c>
      <c r="Q684" s="729">
        <v>41394</v>
      </c>
      <c r="R684" s="732">
        <v>296.32</v>
      </c>
      <c r="T684" s="729">
        <v>41394</v>
      </c>
      <c r="U684" s="732">
        <v>54.591999999999999</v>
      </c>
      <c r="W684" s="729"/>
      <c r="Z684" s="729">
        <v>41774</v>
      </c>
      <c r="AA684" s="732">
        <v>90.822999999999993</v>
      </c>
      <c r="AC684" s="729">
        <v>41774</v>
      </c>
      <c r="AD684" s="732">
        <v>115.82</v>
      </c>
    </row>
    <row r="685" spans="1:30" ht="14.25" customHeight="1">
      <c r="A685" s="729">
        <v>41816</v>
      </c>
      <c r="B685" s="732">
        <v>3.05</v>
      </c>
      <c r="D685" s="729">
        <v>41816</v>
      </c>
      <c r="E685" s="732">
        <v>4.1512900000000004</v>
      </c>
      <c r="G685" s="729">
        <v>41816</v>
      </c>
      <c r="H685" s="732">
        <v>3.4129999999999998</v>
      </c>
      <c r="J685" s="729">
        <v>41816</v>
      </c>
      <c r="K685" s="732">
        <v>1.3611500000000001</v>
      </c>
      <c r="N685" s="729">
        <v>41773</v>
      </c>
      <c r="O685" s="732">
        <v>66.337999999999994</v>
      </c>
      <c r="Q685" s="729">
        <v>41393</v>
      </c>
      <c r="R685" s="732">
        <v>298.33300000000003</v>
      </c>
      <c r="T685" s="729">
        <v>41393</v>
      </c>
      <c r="U685" s="732">
        <v>55.005000000000003</v>
      </c>
      <c r="W685" s="729"/>
      <c r="Z685" s="729">
        <v>41773</v>
      </c>
      <c r="AA685" s="732">
        <v>81.66</v>
      </c>
      <c r="AC685" s="729">
        <v>41773</v>
      </c>
      <c r="AD685" s="732">
        <v>103.82299999999999</v>
      </c>
    </row>
    <row r="686" spans="1:30" ht="14.25" customHeight="1">
      <c r="A686" s="729">
        <v>41815</v>
      </c>
      <c r="B686" s="732">
        <v>3.0357099999999999</v>
      </c>
      <c r="D686" s="729">
        <v>41815</v>
      </c>
      <c r="E686" s="732">
        <v>4.1371799999999999</v>
      </c>
      <c r="G686" s="729">
        <v>41815</v>
      </c>
      <c r="H686" s="732">
        <v>3.4</v>
      </c>
      <c r="J686" s="729">
        <v>41815</v>
      </c>
      <c r="K686" s="732">
        <v>1.36286</v>
      </c>
      <c r="N686" s="729">
        <v>41772</v>
      </c>
      <c r="O686" s="732">
        <v>66.337999999999994</v>
      </c>
      <c r="Q686" s="729">
        <v>41390</v>
      </c>
      <c r="R686" s="732">
        <v>298.68</v>
      </c>
      <c r="T686" s="729">
        <v>41390</v>
      </c>
      <c r="U686" s="732">
        <v>53.685000000000002</v>
      </c>
      <c r="W686" s="729"/>
      <c r="Z686" s="729">
        <v>41772</v>
      </c>
      <c r="AA686" s="732">
        <v>79.84</v>
      </c>
      <c r="AC686" s="729">
        <v>41772</v>
      </c>
      <c r="AD686" s="732">
        <v>102.495</v>
      </c>
    </row>
    <row r="687" spans="1:30" ht="14.25" customHeight="1">
      <c r="A687" s="729">
        <v>41814</v>
      </c>
      <c r="B687" s="732">
        <v>3.0531000000000001</v>
      </c>
      <c r="D687" s="729">
        <v>41814</v>
      </c>
      <c r="E687" s="732">
        <v>4.1542500000000002</v>
      </c>
      <c r="G687" s="729">
        <v>41814</v>
      </c>
      <c r="H687" s="732">
        <v>3.4158499999999998</v>
      </c>
      <c r="J687" s="729">
        <v>41814</v>
      </c>
      <c r="K687" s="732">
        <v>1.3605800000000001</v>
      </c>
      <c r="N687" s="729">
        <v>41771</v>
      </c>
      <c r="O687" s="732">
        <v>66.007000000000005</v>
      </c>
      <c r="Q687" s="729">
        <v>41389</v>
      </c>
      <c r="R687" s="732">
        <v>299.33300000000003</v>
      </c>
      <c r="T687" s="729">
        <v>41389</v>
      </c>
      <c r="U687" s="732">
        <v>55.024999999999999</v>
      </c>
      <c r="W687" s="729"/>
      <c r="Z687" s="729">
        <v>41771</v>
      </c>
      <c r="AA687" s="732">
        <v>82.35</v>
      </c>
      <c r="AC687" s="729">
        <v>41771</v>
      </c>
      <c r="AD687" s="732">
        <v>102.16800000000001</v>
      </c>
    </row>
    <row r="688" spans="1:30" ht="14.25" customHeight="1">
      <c r="A688" s="729">
        <v>41813</v>
      </c>
      <c r="B688" s="732">
        <v>3.0590000000000002</v>
      </c>
      <c r="D688" s="729">
        <v>41813</v>
      </c>
      <c r="E688" s="732">
        <v>4.1620999999999997</v>
      </c>
      <c r="G688" s="729">
        <v>41813</v>
      </c>
      <c r="H688" s="732">
        <v>3.4212500000000001</v>
      </c>
      <c r="J688" s="729">
        <v>41813</v>
      </c>
      <c r="K688" s="732">
        <v>1.3604499999999999</v>
      </c>
      <c r="N688" s="729">
        <v>41768</v>
      </c>
      <c r="O688" s="732">
        <v>71.003</v>
      </c>
      <c r="Q688" s="729">
        <v>41388</v>
      </c>
      <c r="R688" s="732">
        <v>300.45</v>
      </c>
      <c r="T688" s="729">
        <v>41388</v>
      </c>
      <c r="U688" s="732">
        <v>54.698</v>
      </c>
      <c r="W688" s="729"/>
      <c r="Z688" s="729">
        <v>41768</v>
      </c>
      <c r="AA688" s="732">
        <v>83.174999999999997</v>
      </c>
      <c r="AC688" s="729">
        <v>41768</v>
      </c>
      <c r="AD688" s="732">
        <v>102.155</v>
      </c>
    </row>
    <row r="689" spans="1:30" ht="14.25" customHeight="1">
      <c r="A689" s="729">
        <v>41810</v>
      </c>
      <c r="B689" s="732">
        <v>3.0655999999999999</v>
      </c>
      <c r="D689" s="729">
        <v>41810</v>
      </c>
      <c r="E689" s="732">
        <v>4.1688700000000001</v>
      </c>
      <c r="G689" s="729">
        <v>41810</v>
      </c>
      <c r="H689" s="732">
        <v>3.4251499999999999</v>
      </c>
      <c r="J689" s="729">
        <v>41810</v>
      </c>
      <c r="K689" s="732">
        <v>1.35998</v>
      </c>
      <c r="N689" s="729">
        <v>41767</v>
      </c>
      <c r="O689" s="732">
        <v>71.003</v>
      </c>
      <c r="Q689" s="729">
        <v>41387</v>
      </c>
      <c r="R689" s="732">
        <v>317.995</v>
      </c>
      <c r="T689" s="729">
        <v>41387</v>
      </c>
      <c r="U689" s="732">
        <v>55.042999999999999</v>
      </c>
      <c r="W689" s="729"/>
      <c r="Z689" s="729">
        <v>41767</v>
      </c>
      <c r="AA689" s="732">
        <v>85.504999999999995</v>
      </c>
      <c r="AC689" s="729">
        <v>41767</v>
      </c>
      <c r="AD689" s="732">
        <v>103.655</v>
      </c>
    </row>
    <row r="690" spans="1:30" ht="14.25" customHeight="1">
      <c r="A690" s="729">
        <v>41809</v>
      </c>
      <c r="B690" s="732">
        <v>3.04895</v>
      </c>
      <c r="D690" s="729">
        <v>41809</v>
      </c>
      <c r="E690" s="732">
        <v>4.1486499999999999</v>
      </c>
      <c r="G690" s="729">
        <v>41809</v>
      </c>
      <c r="H690" s="732">
        <v>3.41005</v>
      </c>
      <c r="J690" s="729">
        <v>41809</v>
      </c>
      <c r="K690" s="732">
        <v>1.36076</v>
      </c>
      <c r="N690" s="729">
        <v>41766</v>
      </c>
      <c r="O690" s="732">
        <v>71.003</v>
      </c>
      <c r="Q690" s="729">
        <v>41386</v>
      </c>
      <c r="R690" s="732">
        <v>325.83699999999999</v>
      </c>
      <c r="T690" s="729">
        <v>41386</v>
      </c>
      <c r="U690" s="732">
        <v>55.051000000000002</v>
      </c>
      <c r="W690" s="729"/>
      <c r="Z690" s="729">
        <v>41766</v>
      </c>
      <c r="AA690" s="732">
        <v>85.67</v>
      </c>
      <c r="AC690" s="729">
        <v>41766</v>
      </c>
      <c r="AD690" s="732">
        <v>108.673</v>
      </c>
    </row>
    <row r="691" spans="1:30" ht="14.25" customHeight="1">
      <c r="A691" s="729">
        <v>41808</v>
      </c>
      <c r="B691" s="732">
        <v>3.0359400000000001</v>
      </c>
      <c r="D691" s="729">
        <v>41808</v>
      </c>
      <c r="E691" s="732">
        <v>4.1274499999999996</v>
      </c>
      <c r="G691" s="729">
        <v>41808</v>
      </c>
      <c r="H691" s="732">
        <v>3.3894000000000002</v>
      </c>
      <c r="J691" s="729">
        <v>41808</v>
      </c>
      <c r="K691" s="732">
        <v>1.35955</v>
      </c>
      <c r="N691" s="729">
        <v>41765</v>
      </c>
      <c r="O691" s="732">
        <v>71.003</v>
      </c>
      <c r="Q691" s="729">
        <v>41383</v>
      </c>
      <c r="R691" s="732">
        <v>321.66699999999997</v>
      </c>
      <c r="T691" s="729">
        <v>41383</v>
      </c>
      <c r="U691" s="732">
        <v>56.74</v>
      </c>
      <c r="W691" s="729"/>
      <c r="Z691" s="729">
        <v>41765</v>
      </c>
      <c r="AA691" s="732">
        <v>86.84</v>
      </c>
      <c r="AC691" s="729">
        <v>41765</v>
      </c>
      <c r="AD691" s="732">
        <v>108.5</v>
      </c>
    </row>
    <row r="692" spans="1:30" ht="14.25" customHeight="1">
      <c r="A692" s="729">
        <v>41807</v>
      </c>
      <c r="B692" s="732">
        <v>3.0587499999999999</v>
      </c>
      <c r="D692" s="729">
        <v>41807</v>
      </c>
      <c r="E692" s="732">
        <v>4.1435500000000003</v>
      </c>
      <c r="G692" s="729">
        <v>41807</v>
      </c>
      <c r="H692" s="732">
        <v>3.4005000000000001</v>
      </c>
      <c r="J692" s="729">
        <v>41807</v>
      </c>
      <c r="K692" s="732">
        <v>1.3546800000000001</v>
      </c>
      <c r="N692" s="729">
        <v>41764</v>
      </c>
      <c r="O692" s="732">
        <v>71.102000000000004</v>
      </c>
      <c r="Q692" s="729">
        <v>41382</v>
      </c>
      <c r="R692" s="732">
        <v>313.75</v>
      </c>
      <c r="T692" s="729">
        <v>41382</v>
      </c>
      <c r="U692" s="732">
        <v>54.354999999999997</v>
      </c>
      <c r="W692" s="729"/>
      <c r="Z692" s="729">
        <v>41764</v>
      </c>
      <c r="AA692" s="732">
        <v>90.733000000000004</v>
      </c>
      <c r="AC692" s="729">
        <v>41764</v>
      </c>
      <c r="AD692" s="732">
        <v>112.119</v>
      </c>
    </row>
    <row r="693" spans="1:30" ht="14.25" customHeight="1">
      <c r="A693" s="729">
        <v>41806</v>
      </c>
      <c r="B693" s="732">
        <v>3.0504199999999999</v>
      </c>
      <c r="D693" s="729">
        <v>41806</v>
      </c>
      <c r="E693" s="732">
        <v>4.1406000000000001</v>
      </c>
      <c r="G693" s="729">
        <v>41806</v>
      </c>
      <c r="H693" s="732">
        <v>3.4003000000000001</v>
      </c>
      <c r="J693" s="729">
        <v>41806</v>
      </c>
      <c r="K693" s="732">
        <v>1.3573599999999999</v>
      </c>
      <c r="N693" s="729">
        <v>41761</v>
      </c>
      <c r="O693" s="732">
        <v>71.087000000000003</v>
      </c>
      <c r="Q693" s="729">
        <v>41381</v>
      </c>
      <c r="R693" s="732">
        <v>308</v>
      </c>
      <c r="T693" s="729">
        <v>41381</v>
      </c>
      <c r="U693" s="732">
        <v>58.182000000000002</v>
      </c>
      <c r="W693" s="729"/>
      <c r="Z693" s="729">
        <v>41761</v>
      </c>
      <c r="AA693" s="732">
        <v>90.174999999999997</v>
      </c>
      <c r="AC693" s="729">
        <v>41761</v>
      </c>
      <c r="AD693" s="732">
        <v>110.995</v>
      </c>
    </row>
    <row r="694" spans="1:30" ht="14.25" customHeight="1">
      <c r="A694" s="729">
        <v>41803</v>
      </c>
      <c r="B694" s="732">
        <v>3.0418500000000002</v>
      </c>
      <c r="D694" s="729">
        <v>41803</v>
      </c>
      <c r="E694" s="732">
        <v>4.1186199999999999</v>
      </c>
      <c r="G694" s="729">
        <v>41803</v>
      </c>
      <c r="H694" s="732">
        <v>3.3792</v>
      </c>
      <c r="J694" s="729">
        <v>41803</v>
      </c>
      <c r="K694" s="732">
        <v>1.3540099999999999</v>
      </c>
      <c r="N694" s="729">
        <v>41760</v>
      </c>
      <c r="O694" s="732">
        <v>69.683000000000007</v>
      </c>
      <c r="Q694" s="729">
        <v>41380</v>
      </c>
      <c r="R694" s="732">
        <v>308.649</v>
      </c>
      <c r="T694" s="729">
        <v>41380</v>
      </c>
      <c r="U694" s="732">
        <v>55.811999999999998</v>
      </c>
      <c r="W694" s="729"/>
      <c r="Z694" s="729">
        <v>41760</v>
      </c>
      <c r="AA694" s="732">
        <v>90.427999999999997</v>
      </c>
      <c r="AC694" s="729">
        <v>41760</v>
      </c>
      <c r="AD694" s="732">
        <v>111.497</v>
      </c>
    </row>
    <row r="695" spans="1:30" ht="14.25" customHeight="1">
      <c r="A695" s="729">
        <v>41802</v>
      </c>
      <c r="B695" s="732">
        <v>3.0368499999999998</v>
      </c>
      <c r="D695" s="729">
        <v>41802</v>
      </c>
      <c r="E695" s="732">
        <v>4.1158000000000001</v>
      </c>
      <c r="G695" s="729">
        <v>41802</v>
      </c>
      <c r="H695" s="732">
        <v>3.3805499999999999</v>
      </c>
      <c r="J695" s="729">
        <v>41802</v>
      </c>
      <c r="K695" s="732">
        <v>1.3552500000000001</v>
      </c>
      <c r="N695" s="729">
        <v>41759</v>
      </c>
      <c r="O695" s="732">
        <v>71.012</v>
      </c>
      <c r="Q695" s="729">
        <v>41379</v>
      </c>
      <c r="R695" s="732">
        <v>306.25</v>
      </c>
      <c r="T695" s="729">
        <v>41379</v>
      </c>
      <c r="U695" s="732">
        <v>55.570999999999998</v>
      </c>
      <c r="W695" s="729"/>
      <c r="Z695" s="729">
        <v>41759</v>
      </c>
      <c r="AA695" s="732">
        <v>90.507000000000005</v>
      </c>
      <c r="AC695" s="729">
        <v>41759</v>
      </c>
      <c r="AD695" s="732">
        <v>112.66500000000001</v>
      </c>
    </row>
    <row r="696" spans="1:30" ht="14.25" customHeight="1">
      <c r="A696" s="729">
        <v>41801</v>
      </c>
      <c r="B696" s="732">
        <v>3.0350600000000001</v>
      </c>
      <c r="D696" s="729">
        <v>41801</v>
      </c>
      <c r="E696" s="732">
        <v>4.1066900000000004</v>
      </c>
      <c r="G696" s="729">
        <v>41801</v>
      </c>
      <c r="H696" s="732">
        <v>3.3730000000000002</v>
      </c>
      <c r="J696" s="729">
        <v>41801</v>
      </c>
      <c r="K696" s="732">
        <v>1.3531500000000001</v>
      </c>
      <c r="N696" s="729">
        <v>41758</v>
      </c>
      <c r="O696" s="732">
        <v>72.286000000000001</v>
      </c>
      <c r="Q696" s="729">
        <v>41376</v>
      </c>
      <c r="R696" s="732">
        <v>304.5</v>
      </c>
      <c r="T696" s="729">
        <v>41376</v>
      </c>
      <c r="U696" s="732">
        <v>59.465000000000003</v>
      </c>
      <c r="W696" s="729"/>
      <c r="Z696" s="729">
        <v>41758</v>
      </c>
      <c r="AA696" s="732">
        <v>92.507000000000005</v>
      </c>
      <c r="AC696" s="729">
        <v>41758</v>
      </c>
      <c r="AD696" s="732">
        <v>115.33199999999999</v>
      </c>
    </row>
    <row r="697" spans="1:30" ht="14.25" customHeight="1">
      <c r="A697" s="729">
        <v>41800</v>
      </c>
      <c r="B697" s="732">
        <v>3.03132</v>
      </c>
      <c r="D697" s="729">
        <v>41800</v>
      </c>
      <c r="E697" s="732">
        <v>4.1069199999999997</v>
      </c>
      <c r="G697" s="729">
        <v>41800</v>
      </c>
      <c r="H697" s="732">
        <v>3.3713000000000002</v>
      </c>
      <c r="J697" s="729">
        <v>41800</v>
      </c>
      <c r="K697" s="732">
        <v>1.3547400000000001</v>
      </c>
      <c r="N697" s="729">
        <v>41757</v>
      </c>
      <c r="O697" s="732">
        <v>72.003</v>
      </c>
      <c r="Q697" s="729">
        <v>41375</v>
      </c>
      <c r="R697" s="732">
        <v>303.33300000000003</v>
      </c>
      <c r="T697" s="729">
        <v>41375</v>
      </c>
      <c r="U697" s="732">
        <v>61.915999999999997</v>
      </c>
      <c r="W697" s="729"/>
      <c r="Z697" s="729">
        <v>41757</v>
      </c>
      <c r="AA697" s="732">
        <v>91.668000000000006</v>
      </c>
      <c r="AC697" s="729">
        <v>41757</v>
      </c>
      <c r="AD697" s="732">
        <v>115.827</v>
      </c>
    </row>
    <row r="698" spans="1:30" ht="14.25" customHeight="1">
      <c r="A698" s="729">
        <v>41799</v>
      </c>
      <c r="B698" s="732">
        <v>3.0182099999999998</v>
      </c>
      <c r="D698" s="729">
        <v>41799</v>
      </c>
      <c r="E698" s="732">
        <v>4.1028799999999999</v>
      </c>
      <c r="G698" s="729">
        <v>41799</v>
      </c>
      <c r="H698" s="732">
        <v>3.3646500000000001</v>
      </c>
      <c r="J698" s="729">
        <v>41799</v>
      </c>
      <c r="K698" s="732">
        <v>1.35938</v>
      </c>
      <c r="N698" s="729">
        <v>41754</v>
      </c>
      <c r="O698" s="732">
        <v>69.635999999999996</v>
      </c>
      <c r="Q698" s="729">
        <v>41374</v>
      </c>
      <c r="R698" s="732">
        <v>306</v>
      </c>
      <c r="T698" s="729">
        <v>41374</v>
      </c>
      <c r="U698" s="732">
        <v>59.201999999999998</v>
      </c>
      <c r="W698" s="729"/>
      <c r="Z698" s="729">
        <v>41754</v>
      </c>
      <c r="AA698" s="732">
        <v>92.492999999999995</v>
      </c>
      <c r="AC698" s="729">
        <v>41754</v>
      </c>
      <c r="AD698" s="732">
        <v>116.652</v>
      </c>
    </row>
    <row r="699" spans="1:30" ht="14.25" customHeight="1">
      <c r="A699" s="729">
        <v>41796</v>
      </c>
      <c r="B699" s="732">
        <v>3.0026000000000002</v>
      </c>
      <c r="D699" s="729">
        <v>41796</v>
      </c>
      <c r="E699" s="732">
        <v>4.0960000000000001</v>
      </c>
      <c r="G699" s="729">
        <v>41796</v>
      </c>
      <c r="H699" s="732">
        <v>3.3601999999999999</v>
      </c>
      <c r="J699" s="729">
        <v>41796</v>
      </c>
      <c r="K699" s="732">
        <v>1.36426</v>
      </c>
      <c r="N699" s="729">
        <v>41753</v>
      </c>
      <c r="O699" s="732">
        <v>69.635999999999996</v>
      </c>
      <c r="Q699" s="729">
        <v>41373</v>
      </c>
      <c r="R699" s="732">
        <v>321.33300000000003</v>
      </c>
      <c r="T699" s="729">
        <v>41373</v>
      </c>
      <c r="U699" s="732">
        <v>60.732999999999997</v>
      </c>
      <c r="W699" s="729"/>
      <c r="Z699" s="729">
        <v>41753</v>
      </c>
      <c r="AA699" s="732">
        <v>90.007000000000005</v>
      </c>
      <c r="AC699" s="729">
        <v>41753</v>
      </c>
      <c r="AD699" s="732">
        <v>113.842</v>
      </c>
    </row>
    <row r="700" spans="1:30" ht="14.25" customHeight="1">
      <c r="A700" s="729">
        <v>41795</v>
      </c>
      <c r="B700" s="732">
        <v>3.02433</v>
      </c>
      <c r="D700" s="729">
        <v>41795</v>
      </c>
      <c r="E700" s="732">
        <v>4.1315</v>
      </c>
      <c r="G700" s="729">
        <v>41795</v>
      </c>
      <c r="H700" s="732">
        <v>3.3932500000000001</v>
      </c>
      <c r="J700" s="729">
        <v>41795</v>
      </c>
      <c r="K700" s="732">
        <v>1.36605</v>
      </c>
      <c r="N700" s="729">
        <v>41752</v>
      </c>
      <c r="O700" s="732">
        <v>69.635999999999996</v>
      </c>
      <c r="Q700" s="729">
        <v>41372</v>
      </c>
      <c r="R700" s="732">
        <v>323.91500000000002</v>
      </c>
      <c r="T700" s="729">
        <v>41372</v>
      </c>
      <c r="U700" s="732">
        <v>60.238</v>
      </c>
      <c r="W700" s="729"/>
      <c r="Z700" s="729">
        <v>41752</v>
      </c>
      <c r="AA700" s="732">
        <v>89.677000000000007</v>
      </c>
      <c r="AC700" s="729">
        <v>41752</v>
      </c>
      <c r="AD700" s="732">
        <v>110.83499999999999</v>
      </c>
    </row>
    <row r="701" spans="1:30" ht="14.25" customHeight="1">
      <c r="A701" s="729">
        <v>41794</v>
      </c>
      <c r="B701" s="732">
        <v>3.0365799999999998</v>
      </c>
      <c r="D701" s="729">
        <v>41794</v>
      </c>
      <c r="E701" s="732">
        <v>4.1292600000000004</v>
      </c>
      <c r="G701" s="729">
        <v>41794</v>
      </c>
      <c r="H701" s="732">
        <v>3.3844500000000002</v>
      </c>
      <c r="J701" s="729">
        <v>41794</v>
      </c>
      <c r="K701" s="732">
        <v>1.3598600000000001</v>
      </c>
      <c r="N701" s="729">
        <v>41751</v>
      </c>
      <c r="O701" s="732">
        <v>69.635999999999996</v>
      </c>
      <c r="Q701" s="729">
        <v>41369</v>
      </c>
      <c r="R701" s="732">
        <v>341</v>
      </c>
      <c r="T701" s="729">
        <v>41369</v>
      </c>
      <c r="U701" s="732">
        <v>61.198</v>
      </c>
      <c r="W701" s="729"/>
      <c r="Z701" s="729">
        <v>41751</v>
      </c>
      <c r="AA701" s="732">
        <v>92.504999999999995</v>
      </c>
      <c r="AC701" s="729">
        <v>41751</v>
      </c>
      <c r="AD701" s="732">
        <v>114.5</v>
      </c>
    </row>
    <row r="702" spans="1:30" ht="14.25" customHeight="1">
      <c r="A702" s="729">
        <v>41793</v>
      </c>
      <c r="B702" s="732">
        <v>3.0489000000000002</v>
      </c>
      <c r="D702" s="729">
        <v>41793</v>
      </c>
      <c r="E702" s="732">
        <v>4.1550500000000001</v>
      </c>
      <c r="G702" s="729">
        <v>41793</v>
      </c>
      <c r="H702" s="732">
        <v>3.4016999999999999</v>
      </c>
      <c r="J702" s="729">
        <v>41793</v>
      </c>
      <c r="K702" s="732">
        <v>1.3627500000000001</v>
      </c>
      <c r="N702" s="729">
        <v>41750</v>
      </c>
      <c r="O702" s="732">
        <v>69.635999999999996</v>
      </c>
      <c r="Q702" s="729">
        <v>41368</v>
      </c>
      <c r="R702" s="732">
        <v>364.5</v>
      </c>
      <c r="T702" s="729">
        <v>41368</v>
      </c>
      <c r="U702" s="732">
        <v>61.131</v>
      </c>
      <c r="W702" s="729"/>
      <c r="Z702" s="729">
        <v>41750</v>
      </c>
      <c r="AA702" s="732">
        <v>93.677000000000007</v>
      </c>
      <c r="AC702" s="729">
        <v>41750</v>
      </c>
      <c r="AD702" s="732">
        <v>116.375</v>
      </c>
    </row>
    <row r="703" spans="1:30" ht="14.25" customHeight="1">
      <c r="A703" s="729">
        <v>41792</v>
      </c>
      <c r="B703" s="732">
        <v>3.0472000000000001</v>
      </c>
      <c r="D703" s="729">
        <v>41792</v>
      </c>
      <c r="E703" s="732">
        <v>4.14323</v>
      </c>
      <c r="G703" s="729">
        <v>41792</v>
      </c>
      <c r="H703" s="732">
        <v>3.3902000000000001</v>
      </c>
      <c r="J703" s="729">
        <v>41792</v>
      </c>
      <c r="K703" s="732">
        <v>1.3596599999999999</v>
      </c>
      <c r="N703" s="729">
        <v>41746</v>
      </c>
      <c r="O703" s="732">
        <v>69.638999999999996</v>
      </c>
      <c r="Q703" s="729">
        <v>41367</v>
      </c>
      <c r="R703" s="732">
        <v>377.5</v>
      </c>
      <c r="T703" s="729">
        <v>41367</v>
      </c>
      <c r="U703" s="732">
        <v>62.250999999999998</v>
      </c>
      <c r="W703" s="729"/>
      <c r="Z703" s="729">
        <v>41746</v>
      </c>
      <c r="AA703" s="732">
        <v>93.995000000000005</v>
      </c>
      <c r="AC703" s="729">
        <v>41746</v>
      </c>
      <c r="AD703" s="732">
        <v>116.99</v>
      </c>
    </row>
    <row r="704" spans="1:30" ht="14.25" customHeight="1">
      <c r="A704" s="729">
        <v>41789</v>
      </c>
      <c r="B704" s="732">
        <v>3.0398499999999999</v>
      </c>
      <c r="D704" s="729">
        <v>41789</v>
      </c>
      <c r="E704" s="732">
        <v>4.1446500000000004</v>
      </c>
      <c r="G704" s="729">
        <v>41789</v>
      </c>
      <c r="H704" s="732">
        <v>3.39574</v>
      </c>
      <c r="J704" s="729">
        <v>41789</v>
      </c>
      <c r="K704" s="732">
        <v>1.3634500000000001</v>
      </c>
      <c r="N704" s="729">
        <v>41745</v>
      </c>
      <c r="O704" s="732">
        <v>72.834999999999994</v>
      </c>
      <c r="Q704" s="729">
        <v>41366</v>
      </c>
      <c r="R704" s="732">
        <v>379</v>
      </c>
      <c r="T704" s="729">
        <v>41366</v>
      </c>
      <c r="U704" s="732">
        <v>63.031999999999996</v>
      </c>
      <c r="W704" s="729"/>
      <c r="Z704" s="729">
        <v>41745</v>
      </c>
      <c r="AA704" s="732">
        <v>92.007000000000005</v>
      </c>
      <c r="AC704" s="729">
        <v>41745</v>
      </c>
      <c r="AD704" s="732">
        <v>114.842</v>
      </c>
    </row>
    <row r="705" spans="1:30" ht="14.25" customHeight="1">
      <c r="A705" s="729">
        <v>41788</v>
      </c>
      <c r="B705" s="732">
        <v>3.0438200000000002</v>
      </c>
      <c r="D705" s="729">
        <v>41788</v>
      </c>
      <c r="E705" s="732">
        <v>4.1401500000000002</v>
      </c>
      <c r="G705" s="729">
        <v>41788</v>
      </c>
      <c r="H705" s="732">
        <v>3.3902000000000001</v>
      </c>
      <c r="J705" s="729">
        <v>41788</v>
      </c>
      <c r="K705" s="732">
        <v>1.3601799999999999</v>
      </c>
      <c r="N705" s="729">
        <v>41744</v>
      </c>
      <c r="O705" s="732">
        <v>72.834999999999994</v>
      </c>
      <c r="Q705" s="729">
        <v>41365</v>
      </c>
      <c r="R705" s="732">
        <v>383.10899999999998</v>
      </c>
      <c r="T705" s="729">
        <v>41365</v>
      </c>
      <c r="U705" s="732">
        <v>63.493000000000002</v>
      </c>
      <c r="W705" s="729"/>
      <c r="Z705" s="729">
        <v>41744</v>
      </c>
      <c r="AA705" s="732">
        <v>93.007000000000005</v>
      </c>
      <c r="AC705" s="729">
        <v>41744</v>
      </c>
      <c r="AD705" s="732">
        <v>116.33799999999999</v>
      </c>
    </row>
    <row r="706" spans="1:30" ht="14.25" customHeight="1">
      <c r="A706" s="729">
        <v>41787</v>
      </c>
      <c r="B706" s="732">
        <v>3.0565899999999999</v>
      </c>
      <c r="D706" s="729">
        <v>41787</v>
      </c>
      <c r="E706" s="732">
        <v>4.1540699999999999</v>
      </c>
      <c r="G706" s="729">
        <v>41787</v>
      </c>
      <c r="H706" s="732">
        <v>3.4029500000000001</v>
      </c>
      <c r="J706" s="729">
        <v>41787</v>
      </c>
      <c r="K706" s="732">
        <v>1.3591</v>
      </c>
      <c r="N706" s="729">
        <v>41743</v>
      </c>
      <c r="O706" s="732">
        <v>72.834999999999994</v>
      </c>
      <c r="Q706" s="729">
        <v>41361</v>
      </c>
      <c r="R706" s="732">
        <v>378.33300000000003</v>
      </c>
      <c r="T706" s="729">
        <v>41361</v>
      </c>
      <c r="U706" s="732">
        <v>61.674999999999997</v>
      </c>
      <c r="W706" s="729"/>
      <c r="Z706" s="729">
        <v>41743</v>
      </c>
      <c r="AA706" s="732">
        <v>93.67</v>
      </c>
      <c r="AC706" s="729">
        <v>41743</v>
      </c>
      <c r="AD706" s="732">
        <v>119</v>
      </c>
    </row>
    <row r="707" spans="1:30" ht="14.25" customHeight="1">
      <c r="A707" s="729">
        <v>41786</v>
      </c>
      <c r="B707" s="732">
        <v>3.05389</v>
      </c>
      <c r="D707" s="729">
        <v>41786</v>
      </c>
      <c r="E707" s="732">
        <v>4.1635900000000001</v>
      </c>
      <c r="G707" s="729">
        <v>41786</v>
      </c>
      <c r="H707" s="732">
        <v>3.40585</v>
      </c>
      <c r="J707" s="729">
        <v>41786</v>
      </c>
      <c r="K707" s="732">
        <v>1.3634500000000001</v>
      </c>
      <c r="N707" s="729">
        <v>41740</v>
      </c>
      <c r="O707" s="732">
        <v>72.834999999999994</v>
      </c>
      <c r="Q707" s="729">
        <v>41360</v>
      </c>
      <c r="R707" s="732">
        <v>363.33300000000003</v>
      </c>
      <c r="T707" s="729">
        <v>41360</v>
      </c>
      <c r="U707" s="732">
        <v>59.453000000000003</v>
      </c>
      <c r="W707" s="729"/>
      <c r="Z707" s="729">
        <v>41740</v>
      </c>
      <c r="AA707" s="732">
        <v>93.484999999999999</v>
      </c>
      <c r="AC707" s="729">
        <v>41740</v>
      </c>
      <c r="AD707" s="732">
        <v>118.815</v>
      </c>
    </row>
    <row r="708" spans="1:30" ht="14.25" customHeight="1">
      <c r="A708" s="729">
        <v>41785</v>
      </c>
      <c r="B708" s="732">
        <v>3.0510000000000002</v>
      </c>
      <c r="D708" s="729">
        <v>41785</v>
      </c>
      <c r="E708" s="732">
        <v>4.1634799999999998</v>
      </c>
      <c r="G708" s="729">
        <v>41785</v>
      </c>
      <c r="H708" s="732">
        <v>3.4104800000000002</v>
      </c>
      <c r="J708" s="729">
        <v>41785</v>
      </c>
      <c r="K708" s="732">
        <v>1.3645800000000001</v>
      </c>
      <c r="N708" s="729">
        <v>41739</v>
      </c>
      <c r="O708" s="732">
        <v>74.484999999999999</v>
      </c>
      <c r="Q708" s="729">
        <v>41359</v>
      </c>
      <c r="R708" s="732">
        <v>371</v>
      </c>
      <c r="T708" s="729">
        <v>41359</v>
      </c>
      <c r="U708" s="732">
        <v>56.372999999999998</v>
      </c>
      <c r="W708" s="729"/>
      <c r="Z708" s="729">
        <v>41739</v>
      </c>
      <c r="AA708" s="732">
        <v>89.68</v>
      </c>
      <c r="AC708" s="729">
        <v>41739</v>
      </c>
      <c r="AD708" s="732">
        <v>113</v>
      </c>
    </row>
    <row r="709" spans="1:30" ht="14.25" customHeight="1">
      <c r="A709" s="729">
        <v>41782</v>
      </c>
      <c r="B709" s="732">
        <v>3.0473699999999999</v>
      </c>
      <c r="D709" s="729">
        <v>41782</v>
      </c>
      <c r="E709" s="732">
        <v>4.1533499999999997</v>
      </c>
      <c r="G709" s="729">
        <v>41782</v>
      </c>
      <c r="H709" s="732">
        <v>3.4016299999999999</v>
      </c>
      <c r="J709" s="729">
        <v>41782</v>
      </c>
      <c r="K709" s="732">
        <v>1.3629100000000001</v>
      </c>
      <c r="N709" s="729">
        <v>41738</v>
      </c>
      <c r="O709" s="732">
        <v>70.703000000000003</v>
      </c>
      <c r="Q709" s="729">
        <v>41358</v>
      </c>
      <c r="R709" s="732">
        <v>364.75</v>
      </c>
      <c r="T709" s="729">
        <v>41358</v>
      </c>
      <c r="U709" s="732">
        <v>56.238999999999997</v>
      </c>
      <c r="W709" s="729"/>
      <c r="Z709" s="729">
        <v>41738</v>
      </c>
      <c r="AA709" s="732">
        <v>89.51</v>
      </c>
      <c r="AC709" s="729">
        <v>41738</v>
      </c>
      <c r="AD709" s="732">
        <v>112</v>
      </c>
    </row>
    <row r="710" spans="1:30" ht="14.25" customHeight="1">
      <c r="A710" s="729">
        <v>41781</v>
      </c>
      <c r="B710" s="732">
        <v>3.04555</v>
      </c>
      <c r="D710" s="729">
        <v>41781</v>
      </c>
      <c r="E710" s="732">
        <v>4.1588500000000002</v>
      </c>
      <c r="G710" s="729">
        <v>41781</v>
      </c>
      <c r="H710" s="732">
        <v>3.4062000000000001</v>
      </c>
      <c r="J710" s="729">
        <v>41781</v>
      </c>
      <c r="K710" s="732">
        <v>1.36557</v>
      </c>
      <c r="N710" s="729">
        <v>41737</v>
      </c>
      <c r="O710" s="732">
        <v>70.703000000000003</v>
      </c>
      <c r="Q710" s="729">
        <v>41355</v>
      </c>
      <c r="R710" s="732">
        <v>370.10399999999998</v>
      </c>
      <c r="T710" s="729">
        <v>41355</v>
      </c>
      <c r="U710" s="732">
        <v>56.238999999999997</v>
      </c>
      <c r="W710" s="729"/>
      <c r="Z710" s="729">
        <v>41737</v>
      </c>
      <c r="AA710" s="732">
        <v>91.557000000000002</v>
      </c>
      <c r="AC710" s="729">
        <v>41737</v>
      </c>
      <c r="AD710" s="732">
        <v>115.33</v>
      </c>
    </row>
    <row r="711" spans="1:30" ht="14.25" customHeight="1">
      <c r="A711" s="729">
        <v>41780</v>
      </c>
      <c r="B711" s="732">
        <v>3.0528</v>
      </c>
      <c r="D711" s="729">
        <v>41780</v>
      </c>
      <c r="E711" s="732">
        <v>4.1783999999999999</v>
      </c>
      <c r="G711" s="729">
        <v>41780</v>
      </c>
      <c r="H711" s="732">
        <v>3.4179499999999998</v>
      </c>
      <c r="J711" s="729">
        <v>41780</v>
      </c>
      <c r="K711" s="732">
        <v>1.3687</v>
      </c>
      <c r="N711" s="729">
        <v>41736</v>
      </c>
      <c r="O711" s="732">
        <v>70.703000000000003</v>
      </c>
      <c r="Q711" s="729">
        <v>41354</v>
      </c>
      <c r="R711" s="732">
        <v>348</v>
      </c>
      <c r="T711" s="729">
        <v>41354</v>
      </c>
      <c r="U711" s="732">
        <v>56.030999999999999</v>
      </c>
      <c r="W711" s="729"/>
      <c r="Z711" s="729">
        <v>41736</v>
      </c>
      <c r="AA711" s="732">
        <v>88.834999999999994</v>
      </c>
      <c r="AC711" s="729">
        <v>41736</v>
      </c>
      <c r="AD711" s="732">
        <v>112.825</v>
      </c>
    </row>
    <row r="712" spans="1:30" ht="14.25" customHeight="1">
      <c r="A712" s="729">
        <v>41779</v>
      </c>
      <c r="B712" s="732">
        <v>3.0570499999999998</v>
      </c>
      <c r="D712" s="729">
        <v>41779</v>
      </c>
      <c r="E712" s="732">
        <v>4.1882099999999998</v>
      </c>
      <c r="G712" s="729">
        <v>41779</v>
      </c>
      <c r="H712" s="732">
        <v>3.4271500000000001</v>
      </c>
      <c r="J712" s="729">
        <v>41779</v>
      </c>
      <c r="K712" s="732">
        <v>1.37015</v>
      </c>
      <c r="N712" s="729">
        <v>41733</v>
      </c>
      <c r="O712" s="732">
        <v>70.703000000000003</v>
      </c>
      <c r="Q712" s="729">
        <v>41353</v>
      </c>
      <c r="R712" s="732">
        <v>345</v>
      </c>
      <c r="T712" s="729">
        <v>41353</v>
      </c>
      <c r="U712" s="732">
        <v>57.956000000000003</v>
      </c>
      <c r="W712" s="729"/>
      <c r="Z712" s="729">
        <v>41733</v>
      </c>
      <c r="AA712" s="732">
        <v>86.673000000000002</v>
      </c>
      <c r="AC712" s="729">
        <v>41733</v>
      </c>
      <c r="AD712" s="732">
        <v>111.005</v>
      </c>
    </row>
    <row r="713" spans="1:30" ht="14.25" customHeight="1">
      <c r="A713" s="729">
        <v>41778</v>
      </c>
      <c r="B713" s="732">
        <v>3.05545</v>
      </c>
      <c r="D713" s="729">
        <v>41778</v>
      </c>
      <c r="E713" s="732">
        <v>4.1887499999999998</v>
      </c>
      <c r="G713" s="729">
        <v>41778</v>
      </c>
      <c r="H713" s="732">
        <v>3.4245100000000002</v>
      </c>
      <c r="J713" s="729">
        <v>41778</v>
      </c>
      <c r="K713" s="732">
        <v>1.3709100000000001</v>
      </c>
      <c r="N713" s="729">
        <v>41732</v>
      </c>
      <c r="O713" s="732">
        <v>70.703000000000003</v>
      </c>
      <c r="Q713" s="729">
        <v>41352</v>
      </c>
      <c r="R713" s="732">
        <v>349</v>
      </c>
      <c r="T713" s="729">
        <v>41352</v>
      </c>
      <c r="U713" s="732">
        <v>56.234999999999999</v>
      </c>
      <c r="W713" s="729"/>
      <c r="Z713" s="729">
        <v>41732</v>
      </c>
      <c r="AA713" s="732">
        <v>94.507000000000005</v>
      </c>
      <c r="AC713" s="729">
        <v>41732</v>
      </c>
      <c r="AD713" s="732">
        <v>120.345</v>
      </c>
    </row>
    <row r="714" spans="1:30" ht="14.25" customHeight="1">
      <c r="A714" s="729">
        <v>41775</v>
      </c>
      <c r="B714" s="732">
        <v>3.0606499999999999</v>
      </c>
      <c r="D714" s="729">
        <v>41775</v>
      </c>
      <c r="E714" s="732">
        <v>4.1912099999999999</v>
      </c>
      <c r="G714" s="729">
        <v>41775</v>
      </c>
      <c r="H714" s="732">
        <v>3.4290500000000002</v>
      </c>
      <c r="J714" s="729">
        <v>41775</v>
      </c>
      <c r="K714" s="732">
        <v>1.36938</v>
      </c>
      <c r="N714" s="729">
        <v>41731</v>
      </c>
      <c r="O714" s="732">
        <v>70.703000000000003</v>
      </c>
      <c r="Q714" s="729">
        <v>41351</v>
      </c>
      <c r="R714" s="732">
        <v>347.5</v>
      </c>
      <c r="T714" s="729">
        <v>41351</v>
      </c>
      <c r="U714" s="732">
        <v>56.048999999999999</v>
      </c>
      <c r="W714" s="729"/>
      <c r="Z714" s="729">
        <v>41731</v>
      </c>
      <c r="AA714" s="732">
        <v>96.341999999999999</v>
      </c>
      <c r="AC714" s="729">
        <v>41731</v>
      </c>
      <c r="AD714" s="732">
        <v>125.01</v>
      </c>
    </row>
    <row r="715" spans="1:30" ht="14.25" customHeight="1">
      <c r="A715" s="729">
        <v>41774</v>
      </c>
      <c r="B715" s="732">
        <v>3.0585499999999999</v>
      </c>
      <c r="D715" s="729">
        <v>41774</v>
      </c>
      <c r="E715" s="732">
        <v>4.1930199999999997</v>
      </c>
      <c r="G715" s="729">
        <v>41774</v>
      </c>
      <c r="H715" s="732">
        <v>3.43283</v>
      </c>
      <c r="J715" s="729">
        <v>41774</v>
      </c>
      <c r="K715" s="732">
        <v>1.3709500000000001</v>
      </c>
      <c r="N715" s="729">
        <v>41730</v>
      </c>
      <c r="O715" s="732">
        <v>70.703000000000003</v>
      </c>
      <c r="Q715" s="729">
        <v>41348</v>
      </c>
      <c r="R715" s="732">
        <v>343.66699999999997</v>
      </c>
      <c r="T715" s="729">
        <v>41348</v>
      </c>
      <c r="U715" s="732">
        <v>55.622</v>
      </c>
      <c r="W715" s="729"/>
      <c r="Z715" s="729">
        <v>41730</v>
      </c>
      <c r="AA715" s="732">
        <v>98.831999999999994</v>
      </c>
      <c r="AC715" s="729">
        <v>41730</v>
      </c>
      <c r="AD715" s="732">
        <v>127.33</v>
      </c>
    </row>
    <row r="716" spans="1:30" ht="14.25" customHeight="1">
      <c r="A716" s="729">
        <v>41773</v>
      </c>
      <c r="B716" s="732">
        <v>3.0549300000000001</v>
      </c>
      <c r="D716" s="729">
        <v>41773</v>
      </c>
      <c r="E716" s="732">
        <v>4.1898799999999996</v>
      </c>
      <c r="G716" s="729">
        <v>41773</v>
      </c>
      <c r="H716" s="732">
        <v>3.43343</v>
      </c>
      <c r="J716" s="729">
        <v>41773</v>
      </c>
      <c r="K716" s="732">
        <v>1.37147</v>
      </c>
      <c r="N716" s="729">
        <v>41729</v>
      </c>
      <c r="O716" s="732">
        <v>71.013000000000005</v>
      </c>
      <c r="Q716" s="729">
        <v>41347</v>
      </c>
      <c r="R716" s="732">
        <v>342.69</v>
      </c>
      <c r="T716" s="729">
        <v>41347</v>
      </c>
      <c r="U716" s="732">
        <v>57.634</v>
      </c>
      <c r="W716" s="729"/>
      <c r="Z716" s="729">
        <v>41729</v>
      </c>
      <c r="AA716" s="732">
        <v>105</v>
      </c>
      <c r="AC716" s="729">
        <v>41729</v>
      </c>
      <c r="AD716" s="732">
        <v>131.155</v>
      </c>
    </row>
    <row r="717" spans="1:30" ht="14.25" customHeight="1">
      <c r="A717" s="729">
        <v>41772</v>
      </c>
      <c r="B717" s="732">
        <v>3.05307</v>
      </c>
      <c r="D717" s="729">
        <v>41772</v>
      </c>
      <c r="E717" s="732">
        <v>4.1834800000000003</v>
      </c>
      <c r="G717" s="729">
        <v>41772</v>
      </c>
      <c r="H717" s="732">
        <v>3.4298199999999999</v>
      </c>
      <c r="J717" s="729">
        <v>41772</v>
      </c>
      <c r="K717" s="732">
        <v>1.37035</v>
      </c>
      <c r="N717" s="729">
        <v>41726</v>
      </c>
      <c r="O717" s="732">
        <v>70.674000000000007</v>
      </c>
      <c r="Q717" s="729">
        <v>41346</v>
      </c>
      <c r="R717" s="732">
        <v>344.66699999999997</v>
      </c>
      <c r="T717" s="729">
        <v>41346</v>
      </c>
      <c r="U717" s="732">
        <v>55.5</v>
      </c>
      <c r="W717" s="729"/>
      <c r="Z717" s="729">
        <v>41726</v>
      </c>
      <c r="AA717" s="732">
        <v>106.16500000000001</v>
      </c>
      <c r="AC717" s="729">
        <v>41726</v>
      </c>
      <c r="AD717" s="732">
        <v>135</v>
      </c>
    </row>
    <row r="718" spans="1:30" ht="14.25" customHeight="1">
      <c r="A718" s="729">
        <v>41771</v>
      </c>
      <c r="B718" s="732">
        <v>3.0394999999999999</v>
      </c>
      <c r="D718" s="729">
        <v>41771</v>
      </c>
      <c r="E718" s="732">
        <v>4.1815899999999999</v>
      </c>
      <c r="G718" s="729">
        <v>41771</v>
      </c>
      <c r="H718" s="732">
        <v>3.4234999999999998</v>
      </c>
      <c r="J718" s="729">
        <v>41771</v>
      </c>
      <c r="K718" s="732">
        <v>1.3757299999999999</v>
      </c>
      <c r="N718" s="729">
        <v>41725</v>
      </c>
      <c r="O718" s="732">
        <v>70.013000000000005</v>
      </c>
      <c r="Q718" s="729">
        <v>41345</v>
      </c>
      <c r="R718" s="732">
        <v>338.17700000000002</v>
      </c>
      <c r="T718" s="729">
        <v>41345</v>
      </c>
      <c r="U718" s="732">
        <v>56.84</v>
      </c>
      <c r="W718" s="729"/>
      <c r="Z718" s="729">
        <v>41725</v>
      </c>
      <c r="AA718" s="732">
        <v>105.83499999999999</v>
      </c>
      <c r="AC718" s="729">
        <v>41725</v>
      </c>
      <c r="AD718" s="732">
        <v>135.83500000000001</v>
      </c>
    </row>
    <row r="719" spans="1:30" ht="14.25" customHeight="1">
      <c r="A719" s="729">
        <v>41768</v>
      </c>
      <c r="B719" s="732">
        <v>3.0399500000000002</v>
      </c>
      <c r="D719" s="729">
        <v>41768</v>
      </c>
      <c r="E719" s="732">
        <v>4.1821299999999999</v>
      </c>
      <c r="G719" s="729">
        <v>41768</v>
      </c>
      <c r="H719" s="732">
        <v>3.4289999999999998</v>
      </c>
      <c r="J719" s="729">
        <v>41768</v>
      </c>
      <c r="K719" s="732">
        <v>1.37585</v>
      </c>
      <c r="N719" s="729">
        <v>41724</v>
      </c>
      <c r="O719" s="732">
        <v>68.337999999999994</v>
      </c>
      <c r="Q719" s="729">
        <v>41344</v>
      </c>
      <c r="R719" s="732">
        <v>320.75</v>
      </c>
      <c r="T719" s="729">
        <v>41344</v>
      </c>
      <c r="U719" s="732">
        <v>54.667000000000002</v>
      </c>
      <c r="W719" s="729"/>
      <c r="Z719" s="729">
        <v>41724</v>
      </c>
      <c r="AA719" s="732">
        <v>107.175</v>
      </c>
      <c r="AC719" s="729">
        <v>41724</v>
      </c>
      <c r="AD719" s="732">
        <v>135.83500000000001</v>
      </c>
    </row>
    <row r="720" spans="1:30" ht="14.25" customHeight="1">
      <c r="A720" s="729">
        <v>41767</v>
      </c>
      <c r="B720" s="732">
        <v>3.0195699999999999</v>
      </c>
      <c r="D720" s="729">
        <v>41767</v>
      </c>
      <c r="E720" s="732">
        <v>4.1791499999999999</v>
      </c>
      <c r="G720" s="729">
        <v>41767</v>
      </c>
      <c r="H720" s="732">
        <v>3.4307500000000002</v>
      </c>
      <c r="J720" s="729">
        <v>41767</v>
      </c>
      <c r="K720" s="732">
        <v>1.3839900000000001</v>
      </c>
      <c r="N720" s="729">
        <v>41723</v>
      </c>
      <c r="O720" s="732">
        <v>73.161000000000001</v>
      </c>
      <c r="Q720" s="729">
        <v>41341</v>
      </c>
      <c r="R720" s="732">
        <v>310.33300000000003</v>
      </c>
      <c r="T720" s="729">
        <v>41341</v>
      </c>
      <c r="U720" s="732">
        <v>54.832999999999998</v>
      </c>
      <c r="W720" s="729"/>
      <c r="Z720" s="729">
        <v>41723</v>
      </c>
      <c r="AA720" s="732">
        <v>107.5</v>
      </c>
      <c r="AC720" s="729">
        <v>41723</v>
      </c>
      <c r="AD720" s="732">
        <v>138.49700000000001</v>
      </c>
    </row>
    <row r="721" spans="1:30" ht="14.25" customHeight="1">
      <c r="A721" s="729">
        <v>41766</v>
      </c>
      <c r="B721" s="732">
        <v>3.0106999999999999</v>
      </c>
      <c r="D721" s="729">
        <v>41766</v>
      </c>
      <c r="E721" s="732">
        <v>4.1879900000000001</v>
      </c>
      <c r="G721" s="729">
        <v>41766</v>
      </c>
      <c r="H721" s="732">
        <v>3.4359500000000001</v>
      </c>
      <c r="J721" s="729">
        <v>41766</v>
      </c>
      <c r="K721" s="732">
        <v>1.39103</v>
      </c>
      <c r="N721" s="729">
        <v>41722</v>
      </c>
      <c r="O721" s="732">
        <v>74.972999999999999</v>
      </c>
      <c r="Q721" s="729">
        <v>41340</v>
      </c>
      <c r="R721" s="732">
        <v>310.625</v>
      </c>
      <c r="T721" s="729">
        <v>41340</v>
      </c>
      <c r="U721" s="732">
        <v>55.502000000000002</v>
      </c>
      <c r="W721" s="729"/>
      <c r="Z721" s="729">
        <v>41722</v>
      </c>
      <c r="AA721" s="732">
        <v>106.345</v>
      </c>
      <c r="AC721" s="729">
        <v>41722</v>
      </c>
      <c r="AD721" s="732">
        <v>137.51</v>
      </c>
    </row>
    <row r="722" spans="1:30" ht="14.25" customHeight="1">
      <c r="A722" s="729">
        <v>41765</v>
      </c>
      <c r="B722" s="732">
        <v>3.0136799999999999</v>
      </c>
      <c r="D722" s="729">
        <v>41765</v>
      </c>
      <c r="E722" s="732">
        <v>4.1976399999999998</v>
      </c>
      <c r="G722" s="729">
        <v>41765</v>
      </c>
      <c r="H722" s="732">
        <v>3.4470499999999999</v>
      </c>
      <c r="J722" s="729">
        <v>41765</v>
      </c>
      <c r="K722" s="732">
        <v>1.39276</v>
      </c>
      <c r="N722" s="729">
        <v>41719</v>
      </c>
      <c r="O722" s="732">
        <v>72.992999999999995</v>
      </c>
      <c r="Q722" s="729">
        <v>41339</v>
      </c>
      <c r="R722" s="732">
        <v>312.66500000000002</v>
      </c>
      <c r="T722" s="729">
        <v>41339</v>
      </c>
      <c r="U722" s="732">
        <v>55.67</v>
      </c>
      <c r="W722" s="729"/>
      <c r="Z722" s="729">
        <v>41719</v>
      </c>
      <c r="AA722" s="732">
        <v>106.66</v>
      </c>
      <c r="AC722" s="729">
        <v>41719</v>
      </c>
      <c r="AD722" s="732">
        <v>134.822</v>
      </c>
    </row>
    <row r="723" spans="1:30" ht="14.25" customHeight="1">
      <c r="A723" s="729">
        <v>41764</v>
      </c>
      <c r="B723" s="732">
        <v>3.0302199999999999</v>
      </c>
      <c r="D723" s="729">
        <v>41764</v>
      </c>
      <c r="E723" s="732">
        <v>4.2047699999999999</v>
      </c>
      <c r="G723" s="729">
        <v>41764</v>
      </c>
      <c r="H723" s="732">
        <v>3.4523000000000001</v>
      </c>
      <c r="J723" s="729">
        <v>41764</v>
      </c>
      <c r="K723" s="732">
        <v>1.3875500000000001</v>
      </c>
      <c r="N723" s="729">
        <v>41718</v>
      </c>
      <c r="O723" s="732">
        <v>73.983999999999995</v>
      </c>
      <c r="Q723" s="729">
        <v>41338</v>
      </c>
      <c r="R723" s="732">
        <v>313</v>
      </c>
      <c r="T723" s="729">
        <v>41338</v>
      </c>
      <c r="U723" s="732">
        <v>56.256999999999998</v>
      </c>
      <c r="W723" s="729"/>
      <c r="Z723" s="729">
        <v>41718</v>
      </c>
      <c r="AA723" s="732">
        <v>107.003</v>
      </c>
      <c r="AC723" s="729">
        <v>41718</v>
      </c>
      <c r="AD723" s="732">
        <v>136.5</v>
      </c>
    </row>
    <row r="724" spans="1:30" ht="14.25" customHeight="1">
      <c r="A724" s="729">
        <v>41761</v>
      </c>
      <c r="B724" s="732">
        <v>3.0318999999999998</v>
      </c>
      <c r="D724" s="729">
        <v>41761</v>
      </c>
      <c r="E724" s="732">
        <v>4.2052199999999997</v>
      </c>
      <c r="G724" s="729">
        <v>41761</v>
      </c>
      <c r="H724" s="732">
        <v>3.45181</v>
      </c>
      <c r="J724" s="729">
        <v>41761</v>
      </c>
      <c r="K724" s="732">
        <v>1.3869400000000001</v>
      </c>
      <c r="N724" s="729">
        <v>41717</v>
      </c>
      <c r="O724" s="732">
        <v>73.67</v>
      </c>
      <c r="Q724" s="729">
        <v>41337</v>
      </c>
      <c r="R724" s="732">
        <v>317.33300000000003</v>
      </c>
      <c r="T724" s="729">
        <v>41337</v>
      </c>
      <c r="U724" s="732">
        <v>56.674999999999997</v>
      </c>
      <c r="W724" s="729"/>
      <c r="Z724" s="729">
        <v>41717</v>
      </c>
      <c r="AA724" s="732">
        <v>107.34</v>
      </c>
      <c r="AC724" s="729">
        <v>41717</v>
      </c>
      <c r="AD724" s="732">
        <v>134.495</v>
      </c>
    </row>
    <row r="725" spans="1:30" ht="14.25" customHeight="1">
      <c r="A725" s="729">
        <v>41760</v>
      </c>
      <c r="B725" s="732">
        <v>3.0247099999999998</v>
      </c>
      <c r="D725" s="729">
        <v>41760</v>
      </c>
      <c r="E725" s="732">
        <v>4.1948299999999996</v>
      </c>
      <c r="G725" s="729">
        <v>41760</v>
      </c>
      <c r="H725" s="732">
        <v>3.4401700000000002</v>
      </c>
      <c r="J725" s="729">
        <v>41760</v>
      </c>
      <c r="K725" s="732">
        <v>1.3869500000000001</v>
      </c>
      <c r="N725" s="729">
        <v>41716</v>
      </c>
      <c r="O725" s="732">
        <v>74.328999999999994</v>
      </c>
      <c r="Q725" s="729">
        <v>41334</v>
      </c>
      <c r="R725" s="732">
        <v>317.33300000000003</v>
      </c>
      <c r="T725" s="729">
        <v>41334</v>
      </c>
      <c r="U725" s="732">
        <v>57.420999999999999</v>
      </c>
      <c r="W725" s="729"/>
      <c r="Z725" s="729">
        <v>41716</v>
      </c>
      <c r="AA725" s="732">
        <v>109.33199999999999</v>
      </c>
      <c r="AC725" s="729">
        <v>41716</v>
      </c>
      <c r="AD725" s="732">
        <v>139.32</v>
      </c>
    </row>
    <row r="726" spans="1:30" ht="14.25" customHeight="1">
      <c r="A726" s="729">
        <v>41759</v>
      </c>
      <c r="B726" s="732">
        <v>3.0316000000000001</v>
      </c>
      <c r="D726" s="729">
        <v>41759</v>
      </c>
      <c r="E726" s="732">
        <v>4.20397</v>
      </c>
      <c r="G726" s="729">
        <v>41759</v>
      </c>
      <c r="H726" s="732">
        <v>3.4434100000000001</v>
      </c>
      <c r="J726" s="729">
        <v>41759</v>
      </c>
      <c r="K726" s="732">
        <v>1.3866800000000001</v>
      </c>
      <c r="N726" s="729">
        <v>41715</v>
      </c>
      <c r="O726" s="732">
        <v>78.185000000000002</v>
      </c>
      <c r="Q726" s="729">
        <v>41333</v>
      </c>
      <c r="R726" s="732">
        <v>314.5</v>
      </c>
      <c r="T726" s="729">
        <v>41333</v>
      </c>
      <c r="U726" s="732">
        <v>56.17</v>
      </c>
      <c r="W726" s="729"/>
      <c r="Z726" s="729">
        <v>41715</v>
      </c>
      <c r="AA726" s="732">
        <v>110.16</v>
      </c>
      <c r="AC726" s="729">
        <v>41715</v>
      </c>
      <c r="AD726" s="732">
        <v>140.315</v>
      </c>
    </row>
    <row r="727" spans="1:30" ht="14.25" customHeight="1">
      <c r="A727" s="729">
        <v>41758</v>
      </c>
      <c r="B727" s="732">
        <v>3.0366200000000001</v>
      </c>
      <c r="D727" s="729">
        <v>41758</v>
      </c>
      <c r="E727" s="732">
        <v>4.1940799999999996</v>
      </c>
      <c r="G727" s="729">
        <v>41758</v>
      </c>
      <c r="H727" s="732">
        <v>3.4372400000000001</v>
      </c>
      <c r="J727" s="729">
        <v>41758</v>
      </c>
      <c r="K727" s="732">
        <v>1.38123</v>
      </c>
      <c r="N727" s="729">
        <v>41712</v>
      </c>
      <c r="O727" s="732">
        <v>80.825000000000003</v>
      </c>
      <c r="Q727" s="729">
        <v>41332</v>
      </c>
      <c r="R727" s="732">
        <v>317.33300000000003</v>
      </c>
      <c r="T727" s="729">
        <v>41332</v>
      </c>
      <c r="U727" s="732">
        <v>57.325000000000003</v>
      </c>
      <c r="W727" s="729"/>
      <c r="Z727" s="729">
        <v>41712</v>
      </c>
      <c r="AA727" s="732">
        <v>115.83199999999999</v>
      </c>
      <c r="AC727" s="729">
        <v>41712</v>
      </c>
      <c r="AD727" s="732">
        <v>148.00299999999999</v>
      </c>
    </row>
    <row r="728" spans="1:30" ht="14.25" customHeight="1">
      <c r="A728" s="729">
        <v>41757</v>
      </c>
      <c r="B728" s="732">
        <v>3.0368499999999998</v>
      </c>
      <c r="D728" s="729">
        <v>41757</v>
      </c>
      <c r="E728" s="732">
        <v>4.2068399999999997</v>
      </c>
      <c r="G728" s="729">
        <v>41757</v>
      </c>
      <c r="H728" s="732">
        <v>3.4511799999999999</v>
      </c>
      <c r="J728" s="729">
        <v>41757</v>
      </c>
      <c r="K728" s="732">
        <v>1.3851200000000001</v>
      </c>
      <c r="N728" s="729">
        <v>41711</v>
      </c>
      <c r="O728" s="732">
        <v>75.647999999999996</v>
      </c>
      <c r="Q728" s="729">
        <v>41331</v>
      </c>
      <c r="R728" s="732">
        <v>320</v>
      </c>
      <c r="T728" s="729">
        <v>41331</v>
      </c>
      <c r="U728" s="732">
        <v>60.161999999999999</v>
      </c>
      <c r="W728" s="729"/>
      <c r="Z728" s="729">
        <v>41711</v>
      </c>
      <c r="AA728" s="732">
        <v>117.31</v>
      </c>
      <c r="AC728" s="729">
        <v>41711</v>
      </c>
      <c r="AD728" s="732">
        <v>144.31</v>
      </c>
    </row>
    <row r="729" spans="1:30" ht="14.25" customHeight="1">
      <c r="A729" s="729">
        <v>41754</v>
      </c>
      <c r="B729" s="732">
        <v>3.0441500000000001</v>
      </c>
      <c r="D729" s="729">
        <v>41754</v>
      </c>
      <c r="E729" s="732">
        <v>4.2111499999999999</v>
      </c>
      <c r="G729" s="729">
        <v>41754</v>
      </c>
      <c r="H729" s="732">
        <v>3.4543699999999999</v>
      </c>
      <c r="J729" s="729">
        <v>41754</v>
      </c>
      <c r="K729" s="732">
        <v>1.3833800000000001</v>
      </c>
      <c r="N729" s="729">
        <v>41710</v>
      </c>
      <c r="O729" s="732">
        <v>73.844999999999999</v>
      </c>
      <c r="Q729" s="729">
        <v>41330</v>
      </c>
      <c r="R729" s="732">
        <v>304.66699999999997</v>
      </c>
      <c r="T729" s="729">
        <v>41330</v>
      </c>
      <c r="U729" s="732">
        <v>55.009</v>
      </c>
      <c r="W729" s="729"/>
      <c r="Z729" s="729">
        <v>41710</v>
      </c>
      <c r="AA729" s="732">
        <v>115.152</v>
      </c>
      <c r="AC729" s="729">
        <v>41710</v>
      </c>
      <c r="AD729" s="732">
        <v>140.322</v>
      </c>
    </row>
    <row r="730" spans="1:30" ht="14.25" customHeight="1">
      <c r="A730" s="729">
        <v>41753</v>
      </c>
      <c r="B730" s="732">
        <v>3.0339</v>
      </c>
      <c r="D730" s="729">
        <v>41753</v>
      </c>
      <c r="E730" s="732">
        <v>4.1965000000000003</v>
      </c>
      <c r="G730" s="729">
        <v>41753</v>
      </c>
      <c r="H730" s="732">
        <v>3.4407700000000001</v>
      </c>
      <c r="J730" s="729">
        <v>41753</v>
      </c>
      <c r="K730" s="732">
        <v>1.3831500000000001</v>
      </c>
      <c r="N730" s="729">
        <v>41709</v>
      </c>
      <c r="O730" s="732">
        <v>76.087999999999994</v>
      </c>
      <c r="Q730" s="729">
        <v>41327</v>
      </c>
      <c r="R730" s="732">
        <v>306.5</v>
      </c>
      <c r="T730" s="729">
        <v>41327</v>
      </c>
      <c r="U730" s="732">
        <v>54.558999999999997</v>
      </c>
      <c r="W730" s="729"/>
      <c r="Z730" s="729">
        <v>41709</v>
      </c>
      <c r="AA730" s="732">
        <v>111.83499999999999</v>
      </c>
      <c r="AC730" s="729">
        <v>41709</v>
      </c>
      <c r="AD730" s="732">
        <v>135.16499999999999</v>
      </c>
    </row>
    <row r="731" spans="1:30" ht="14.25" customHeight="1">
      <c r="A731" s="729">
        <v>41752</v>
      </c>
      <c r="B731" s="732">
        <v>3.0312000000000001</v>
      </c>
      <c r="D731" s="729">
        <v>41752</v>
      </c>
      <c r="E731" s="732">
        <v>4.1882400000000004</v>
      </c>
      <c r="G731" s="729">
        <v>41752</v>
      </c>
      <c r="H731" s="732">
        <v>3.4311600000000002</v>
      </c>
      <c r="J731" s="729">
        <v>41752</v>
      </c>
      <c r="K731" s="732">
        <v>1.3816999999999999</v>
      </c>
      <c r="N731" s="729">
        <v>41708</v>
      </c>
      <c r="O731" s="732">
        <v>75.164000000000001</v>
      </c>
      <c r="Q731" s="729">
        <v>41326</v>
      </c>
      <c r="R731" s="732">
        <v>300.66699999999997</v>
      </c>
      <c r="T731" s="729">
        <v>41326</v>
      </c>
      <c r="U731" s="732">
        <v>54.558999999999997</v>
      </c>
      <c r="W731" s="729"/>
      <c r="Z731" s="729">
        <v>41708</v>
      </c>
      <c r="AA731" s="732">
        <v>114.675</v>
      </c>
      <c r="AC731" s="729">
        <v>41708</v>
      </c>
      <c r="AD731" s="732">
        <v>136.667</v>
      </c>
    </row>
    <row r="732" spans="1:30" ht="14.25" customHeight="1">
      <c r="A732" s="729">
        <v>41751</v>
      </c>
      <c r="B732" s="732">
        <v>3.03539</v>
      </c>
      <c r="D732" s="729">
        <v>41751</v>
      </c>
      <c r="E732" s="732">
        <v>4.1907899999999998</v>
      </c>
      <c r="G732" s="729">
        <v>41751</v>
      </c>
      <c r="H732" s="732">
        <v>3.4302000000000001</v>
      </c>
      <c r="J732" s="729">
        <v>41751</v>
      </c>
      <c r="K732" s="732">
        <v>1.38052</v>
      </c>
      <c r="N732" s="729">
        <v>41705</v>
      </c>
      <c r="O732" s="732">
        <v>77.396000000000001</v>
      </c>
      <c r="Q732" s="729">
        <v>41325</v>
      </c>
      <c r="R732" s="732">
        <v>295.66699999999997</v>
      </c>
      <c r="T732" s="729">
        <v>41325</v>
      </c>
      <c r="U732" s="732">
        <v>56.176000000000002</v>
      </c>
      <c r="W732" s="729"/>
      <c r="Z732" s="729">
        <v>41705</v>
      </c>
      <c r="AA732" s="732">
        <v>120.018</v>
      </c>
      <c r="AC732" s="729">
        <v>41705</v>
      </c>
      <c r="AD732" s="732">
        <v>138.33500000000001</v>
      </c>
    </row>
    <row r="733" spans="1:30" ht="14.25" customHeight="1">
      <c r="A733" s="729">
        <v>41750</v>
      </c>
      <c r="B733" s="732">
        <v>3.0297999999999998</v>
      </c>
      <c r="D733" s="729">
        <v>41750</v>
      </c>
      <c r="E733" s="732">
        <v>4.17889</v>
      </c>
      <c r="G733" s="729">
        <v>41750</v>
      </c>
      <c r="H733" s="732">
        <v>3.4235799999999998</v>
      </c>
      <c r="J733" s="729">
        <v>41750</v>
      </c>
      <c r="K733" s="732">
        <v>1.3792599999999999</v>
      </c>
      <c r="N733" s="729">
        <v>41704</v>
      </c>
      <c r="O733" s="732">
        <v>79.144999999999996</v>
      </c>
      <c r="Q733" s="729">
        <v>41324</v>
      </c>
      <c r="R733" s="732">
        <v>292.33300000000003</v>
      </c>
      <c r="T733" s="729">
        <v>41324</v>
      </c>
      <c r="U733" s="732">
        <v>57.68</v>
      </c>
      <c r="W733" s="729"/>
      <c r="Z733" s="729">
        <v>41704</v>
      </c>
      <c r="AA733" s="732">
        <v>120.35299999999999</v>
      </c>
      <c r="AC733" s="729">
        <v>41704</v>
      </c>
      <c r="AD733" s="732">
        <v>137.66</v>
      </c>
    </row>
    <row r="734" spans="1:30" ht="14.25" customHeight="1">
      <c r="A734" s="729">
        <v>41747</v>
      </c>
      <c r="B734" s="732">
        <v>3.0276999999999998</v>
      </c>
      <c r="D734" s="729">
        <v>41747</v>
      </c>
      <c r="E734" s="732">
        <v>4.1837099999999996</v>
      </c>
      <c r="G734" s="729">
        <v>41747</v>
      </c>
      <c r="H734" s="732">
        <v>3.4284499999999998</v>
      </c>
      <c r="J734" s="729">
        <v>41747</v>
      </c>
      <c r="K734" s="732">
        <v>1.38127</v>
      </c>
      <c r="N734" s="729">
        <v>41703</v>
      </c>
      <c r="O734" s="732">
        <v>77.515000000000001</v>
      </c>
      <c r="Q734" s="729">
        <v>41320</v>
      </c>
      <c r="R734" s="732">
        <v>294.33300000000003</v>
      </c>
      <c r="T734" s="729">
        <v>41320</v>
      </c>
      <c r="U734" s="732">
        <v>56.871000000000002</v>
      </c>
      <c r="W734" s="729"/>
      <c r="Z734" s="729">
        <v>41703</v>
      </c>
      <c r="AA734" s="732">
        <v>122.012</v>
      </c>
      <c r="AC734" s="729">
        <v>41703</v>
      </c>
      <c r="AD734" s="732">
        <v>140.99</v>
      </c>
    </row>
    <row r="735" spans="1:30" ht="14.25" customHeight="1">
      <c r="A735" s="729">
        <v>41746</v>
      </c>
      <c r="B735" s="732">
        <v>3.0274100000000002</v>
      </c>
      <c r="D735" s="729">
        <v>41746</v>
      </c>
      <c r="E735" s="732">
        <v>4.1819800000000003</v>
      </c>
      <c r="G735" s="729">
        <v>41746</v>
      </c>
      <c r="H735" s="732">
        <v>3.4273400000000001</v>
      </c>
      <c r="J735" s="729">
        <v>41746</v>
      </c>
      <c r="K735" s="732">
        <v>1.3813900000000001</v>
      </c>
      <c r="N735" s="729">
        <v>41702</v>
      </c>
      <c r="O735" s="732">
        <v>78.343999999999994</v>
      </c>
      <c r="Q735" s="729">
        <v>41319</v>
      </c>
      <c r="R735" s="732">
        <v>291.25</v>
      </c>
      <c r="T735" s="729">
        <v>41319</v>
      </c>
      <c r="U735" s="732">
        <v>57.642000000000003</v>
      </c>
      <c r="W735" s="729"/>
      <c r="Z735" s="729">
        <v>41702</v>
      </c>
      <c r="AA735" s="732">
        <v>126.17</v>
      </c>
      <c r="AC735" s="729">
        <v>41702</v>
      </c>
      <c r="AD735" s="732">
        <v>148.66499999999999</v>
      </c>
    </row>
    <row r="736" spans="1:30" ht="14.25" customHeight="1">
      <c r="A736" s="729">
        <v>41745</v>
      </c>
      <c r="B736" s="732">
        <v>3.0316999999999998</v>
      </c>
      <c r="D736" s="729">
        <v>41745</v>
      </c>
      <c r="E736" s="732">
        <v>4.1893900000000004</v>
      </c>
      <c r="G736" s="729">
        <v>41745</v>
      </c>
      <c r="H736" s="732">
        <v>3.4390000000000001</v>
      </c>
      <c r="J736" s="729">
        <v>41745</v>
      </c>
      <c r="K736" s="732">
        <v>1.3815500000000001</v>
      </c>
      <c r="N736" s="729">
        <v>41701</v>
      </c>
      <c r="O736" s="732">
        <v>79.498999999999995</v>
      </c>
      <c r="Q736" s="729">
        <v>41318</v>
      </c>
      <c r="R736" s="732">
        <v>289.15800000000002</v>
      </c>
      <c r="T736" s="729">
        <v>41318</v>
      </c>
      <c r="U736" s="732">
        <v>57.069000000000003</v>
      </c>
      <c r="W736" s="729"/>
      <c r="Z736" s="729">
        <v>41701</v>
      </c>
      <c r="AA736" s="732">
        <v>129.82499999999999</v>
      </c>
      <c r="AC736" s="729">
        <v>41701</v>
      </c>
      <c r="AD736" s="732">
        <v>152.16</v>
      </c>
    </row>
    <row r="737" spans="1:30" ht="14.25" customHeight="1">
      <c r="A737" s="729">
        <v>41744</v>
      </c>
      <c r="B737" s="732">
        <v>3.03165</v>
      </c>
      <c r="D737" s="729">
        <v>41744</v>
      </c>
      <c r="E737" s="732">
        <v>4.18811</v>
      </c>
      <c r="G737" s="729">
        <v>41744</v>
      </c>
      <c r="H737" s="732">
        <v>3.4446300000000001</v>
      </c>
      <c r="J737" s="729">
        <v>41744</v>
      </c>
      <c r="K737" s="732">
        <v>1.3814500000000001</v>
      </c>
      <c r="N737" s="729">
        <v>41698</v>
      </c>
      <c r="O737" s="732">
        <v>77.022999999999996</v>
      </c>
      <c r="Q737" s="729">
        <v>41317</v>
      </c>
      <c r="R737" s="732">
        <v>291.33300000000003</v>
      </c>
      <c r="T737" s="729">
        <v>41317</v>
      </c>
      <c r="U737" s="732">
        <v>56.173000000000002</v>
      </c>
      <c r="W737" s="729"/>
      <c r="Z737" s="729">
        <v>41698</v>
      </c>
      <c r="AA737" s="732">
        <v>125.00700000000001</v>
      </c>
      <c r="AC737" s="729">
        <v>41698</v>
      </c>
      <c r="AD737" s="732">
        <v>145.667</v>
      </c>
    </row>
    <row r="738" spans="1:30" ht="14.25" customHeight="1">
      <c r="A738" s="729">
        <v>41743</v>
      </c>
      <c r="B738" s="732">
        <v>3.0243099999999998</v>
      </c>
      <c r="D738" s="729">
        <v>41743</v>
      </c>
      <c r="E738" s="732">
        <v>4.1794700000000002</v>
      </c>
      <c r="G738" s="729">
        <v>41743</v>
      </c>
      <c r="H738" s="732">
        <v>3.4374000000000002</v>
      </c>
      <c r="J738" s="729">
        <v>41743</v>
      </c>
      <c r="K738" s="732">
        <v>1.3820700000000001</v>
      </c>
      <c r="N738" s="729">
        <v>41697</v>
      </c>
      <c r="O738" s="732">
        <v>78.504999999999995</v>
      </c>
      <c r="Q738" s="729">
        <v>41316</v>
      </c>
      <c r="R738" s="732">
        <v>293.00599999999997</v>
      </c>
      <c r="T738" s="729">
        <v>41316</v>
      </c>
      <c r="U738" s="732">
        <v>57.331000000000003</v>
      </c>
      <c r="W738" s="729"/>
      <c r="Z738" s="729">
        <v>41697</v>
      </c>
      <c r="AA738" s="732">
        <v>130.65199999999999</v>
      </c>
      <c r="AC738" s="729">
        <v>41697</v>
      </c>
      <c r="AD738" s="732">
        <v>151.98500000000001</v>
      </c>
    </row>
    <row r="739" spans="1:30" ht="14.25" customHeight="1">
      <c r="A739" s="729">
        <v>41740</v>
      </c>
      <c r="B739" s="732">
        <v>3.0105</v>
      </c>
      <c r="D739" s="729">
        <v>41740</v>
      </c>
      <c r="E739" s="732">
        <v>4.1821299999999999</v>
      </c>
      <c r="G739" s="729">
        <v>41740</v>
      </c>
      <c r="H739" s="732">
        <v>3.4365199999999998</v>
      </c>
      <c r="J739" s="729">
        <v>41740</v>
      </c>
      <c r="K739" s="732">
        <v>1.3884799999999999</v>
      </c>
      <c r="N739" s="729">
        <v>41696</v>
      </c>
      <c r="O739" s="732">
        <v>79.834999999999994</v>
      </c>
      <c r="Q739" s="729">
        <v>41313</v>
      </c>
      <c r="R739" s="732">
        <v>298.75</v>
      </c>
      <c r="T739" s="729">
        <v>41313</v>
      </c>
      <c r="U739" s="732">
        <v>57.512999999999998</v>
      </c>
      <c r="W739" s="729"/>
      <c r="Z739" s="729">
        <v>41696</v>
      </c>
      <c r="AA739" s="732">
        <v>126.67700000000001</v>
      </c>
      <c r="AC739" s="729">
        <v>41696</v>
      </c>
      <c r="AD739" s="732">
        <v>147.34800000000001</v>
      </c>
    </row>
    <row r="740" spans="1:30" ht="14.25" customHeight="1">
      <c r="A740" s="729">
        <v>41739</v>
      </c>
      <c r="B740" s="732">
        <v>3.0065499999999998</v>
      </c>
      <c r="D740" s="729">
        <v>41739</v>
      </c>
      <c r="E740" s="732">
        <v>4.1747800000000002</v>
      </c>
      <c r="G740" s="729">
        <v>41739</v>
      </c>
      <c r="H740" s="732">
        <v>3.4303599999999999</v>
      </c>
      <c r="J740" s="729">
        <v>41739</v>
      </c>
      <c r="K740" s="732">
        <v>1.38863</v>
      </c>
      <c r="N740" s="729">
        <v>41695</v>
      </c>
      <c r="O740" s="732">
        <v>80.673000000000002</v>
      </c>
      <c r="Q740" s="729">
        <v>41312</v>
      </c>
      <c r="R740" s="732">
        <v>299</v>
      </c>
      <c r="T740" s="729">
        <v>41312</v>
      </c>
      <c r="U740" s="732">
        <v>56.134</v>
      </c>
      <c r="W740" s="729"/>
      <c r="Z740" s="729">
        <v>41695</v>
      </c>
      <c r="AA740" s="732">
        <v>129.85</v>
      </c>
      <c r="AC740" s="729">
        <v>41695</v>
      </c>
      <c r="AD740" s="732">
        <v>146.66</v>
      </c>
    </row>
    <row r="741" spans="1:30" ht="14.25" customHeight="1">
      <c r="A741" s="729">
        <v>41738</v>
      </c>
      <c r="B741" s="732">
        <v>3.00515</v>
      </c>
      <c r="D741" s="729">
        <v>41738</v>
      </c>
      <c r="E741" s="732">
        <v>4.1635600000000004</v>
      </c>
      <c r="G741" s="729">
        <v>41738</v>
      </c>
      <c r="H741" s="732">
        <v>3.41635</v>
      </c>
      <c r="J741" s="729">
        <v>41738</v>
      </c>
      <c r="K741" s="732">
        <v>1.3855200000000001</v>
      </c>
      <c r="N741" s="729">
        <v>41694</v>
      </c>
      <c r="O741" s="732">
        <v>79.165000000000006</v>
      </c>
      <c r="Q741" s="729">
        <v>41311</v>
      </c>
      <c r="R741" s="732">
        <v>301.5</v>
      </c>
      <c r="T741" s="729">
        <v>41311</v>
      </c>
      <c r="U741" s="732">
        <v>57.847000000000001</v>
      </c>
      <c r="W741" s="729"/>
      <c r="Z741" s="729">
        <v>41694</v>
      </c>
      <c r="AA741" s="732">
        <v>131.66499999999999</v>
      </c>
      <c r="AC741" s="729">
        <v>41694</v>
      </c>
      <c r="AD741" s="732">
        <v>150.32</v>
      </c>
    </row>
    <row r="742" spans="1:30" ht="14.25" customHeight="1">
      <c r="A742" s="729">
        <v>41737</v>
      </c>
      <c r="B742" s="732">
        <v>3.0214500000000002</v>
      </c>
      <c r="D742" s="729">
        <v>41737</v>
      </c>
      <c r="E742" s="732">
        <v>4.1684599999999996</v>
      </c>
      <c r="G742" s="729">
        <v>41737</v>
      </c>
      <c r="H742" s="732">
        <v>3.4205700000000001</v>
      </c>
      <c r="J742" s="729">
        <v>41737</v>
      </c>
      <c r="K742" s="732">
        <v>1.3796999999999999</v>
      </c>
      <c r="N742" s="729">
        <v>41691</v>
      </c>
      <c r="O742" s="732">
        <v>79.165000000000006</v>
      </c>
      <c r="Q742" s="729">
        <v>41310</v>
      </c>
      <c r="R742" s="732">
        <v>301</v>
      </c>
      <c r="T742" s="729">
        <v>41310</v>
      </c>
      <c r="U742" s="732">
        <v>58.512999999999998</v>
      </c>
      <c r="W742" s="729"/>
      <c r="Z742" s="729">
        <v>41691</v>
      </c>
      <c r="AA742" s="732">
        <v>135.66499999999999</v>
      </c>
      <c r="AC742" s="729">
        <v>41691</v>
      </c>
      <c r="AD742" s="732">
        <v>153.16499999999999</v>
      </c>
    </row>
    <row r="743" spans="1:30" ht="14.25" customHeight="1">
      <c r="A743" s="729">
        <v>41736</v>
      </c>
      <c r="B743" s="732">
        <v>3.0345200000000001</v>
      </c>
      <c r="D743" s="729">
        <v>41736</v>
      </c>
      <c r="E743" s="732">
        <v>4.1700299999999997</v>
      </c>
      <c r="G743" s="729">
        <v>41736</v>
      </c>
      <c r="H743" s="732">
        <v>3.4173900000000001</v>
      </c>
      <c r="J743" s="729">
        <v>41736</v>
      </c>
      <c r="K743" s="732">
        <v>1.3741699999999999</v>
      </c>
      <c r="N743" s="729">
        <v>41690</v>
      </c>
      <c r="O743" s="732">
        <v>81.161000000000001</v>
      </c>
      <c r="Q743" s="729">
        <v>41309</v>
      </c>
      <c r="R743" s="732">
        <v>301.66699999999997</v>
      </c>
      <c r="T743" s="729">
        <v>41309</v>
      </c>
      <c r="U743" s="732">
        <v>62.404000000000003</v>
      </c>
      <c r="W743" s="729"/>
      <c r="Z743" s="729">
        <v>41690</v>
      </c>
      <c r="AA743" s="732">
        <v>135.01499999999999</v>
      </c>
      <c r="AC743" s="729">
        <v>41690</v>
      </c>
      <c r="AD743" s="732">
        <v>154.50299999999999</v>
      </c>
    </row>
    <row r="744" spans="1:30" ht="14.25" customHeight="1">
      <c r="A744" s="729">
        <v>41733</v>
      </c>
      <c r="B744" s="732">
        <v>3.0374500000000002</v>
      </c>
      <c r="D744" s="729">
        <v>41733</v>
      </c>
      <c r="E744" s="732">
        <v>4.1625199999999998</v>
      </c>
      <c r="G744" s="729">
        <v>41733</v>
      </c>
      <c r="H744" s="732">
        <v>3.4022000000000001</v>
      </c>
      <c r="J744" s="729">
        <v>41733</v>
      </c>
      <c r="K744" s="732">
        <v>1.37049</v>
      </c>
      <c r="N744" s="729">
        <v>41689</v>
      </c>
      <c r="O744" s="732">
        <v>79.174999999999997</v>
      </c>
      <c r="Q744" s="729">
        <v>41306</v>
      </c>
      <c r="R744" s="732">
        <v>295.375</v>
      </c>
      <c r="T744" s="729">
        <v>41306</v>
      </c>
      <c r="U744" s="732">
        <v>60.674999999999997</v>
      </c>
      <c r="W744" s="729"/>
      <c r="Z744" s="729">
        <v>41689</v>
      </c>
      <c r="AA744" s="732">
        <v>132</v>
      </c>
      <c r="AC744" s="729">
        <v>41689</v>
      </c>
      <c r="AD744" s="732">
        <v>152.167</v>
      </c>
    </row>
    <row r="745" spans="1:30" ht="14.25" customHeight="1">
      <c r="A745" s="729">
        <v>41732</v>
      </c>
      <c r="B745" s="732">
        <v>3.0356700000000001</v>
      </c>
      <c r="D745" s="729">
        <v>41732</v>
      </c>
      <c r="E745" s="732">
        <v>4.1646799999999997</v>
      </c>
      <c r="G745" s="729">
        <v>41732</v>
      </c>
      <c r="H745" s="732">
        <v>3.4072300000000002</v>
      </c>
      <c r="J745" s="729">
        <v>41732</v>
      </c>
      <c r="K745" s="732">
        <v>1.37199</v>
      </c>
      <c r="N745" s="729">
        <v>41688</v>
      </c>
      <c r="O745" s="732">
        <v>78.522000000000006</v>
      </c>
      <c r="Q745" s="729">
        <v>41305</v>
      </c>
      <c r="R745" s="732">
        <v>295.33300000000003</v>
      </c>
      <c r="T745" s="729">
        <v>41305</v>
      </c>
      <c r="U745" s="732">
        <v>60.228999999999999</v>
      </c>
      <c r="W745" s="729"/>
      <c r="Z745" s="729">
        <v>41688</v>
      </c>
      <c r="AA745" s="732">
        <v>130.005</v>
      </c>
      <c r="AC745" s="729">
        <v>41688</v>
      </c>
      <c r="AD745" s="732">
        <v>151.505</v>
      </c>
    </row>
    <row r="746" spans="1:30" ht="14.25" customHeight="1">
      <c r="A746" s="729">
        <v>41731</v>
      </c>
      <c r="B746" s="732">
        <v>3.0262799999999999</v>
      </c>
      <c r="D746" s="729">
        <v>41731</v>
      </c>
      <c r="E746" s="732">
        <v>4.1666499999999997</v>
      </c>
      <c r="G746" s="729">
        <v>41731</v>
      </c>
      <c r="H746" s="732">
        <v>3.4134500000000001</v>
      </c>
      <c r="J746" s="729">
        <v>41731</v>
      </c>
      <c r="K746" s="732">
        <v>1.37673</v>
      </c>
      <c r="N746" s="729">
        <v>41684</v>
      </c>
      <c r="O746" s="732">
        <v>81.17</v>
      </c>
      <c r="Q746" s="729">
        <v>41304</v>
      </c>
      <c r="R746" s="732">
        <v>298.75</v>
      </c>
      <c r="T746" s="729">
        <v>41304</v>
      </c>
      <c r="U746" s="732">
        <v>59.448</v>
      </c>
      <c r="W746" s="729"/>
      <c r="Z746" s="729">
        <v>41684</v>
      </c>
      <c r="AA746" s="732">
        <v>135.83500000000001</v>
      </c>
      <c r="AC746" s="729">
        <v>41684</v>
      </c>
      <c r="AD746" s="732">
        <v>159.66499999999999</v>
      </c>
    </row>
    <row r="747" spans="1:30" ht="14.25" customHeight="1">
      <c r="A747" s="729">
        <v>41730</v>
      </c>
      <c r="B747" s="732">
        <v>3.0249999999999999</v>
      </c>
      <c r="D747" s="729">
        <v>41730</v>
      </c>
      <c r="E747" s="732">
        <v>4.1723499999999998</v>
      </c>
      <c r="G747" s="729">
        <v>41730</v>
      </c>
      <c r="H747" s="732">
        <v>3.4261400000000002</v>
      </c>
      <c r="J747" s="729">
        <v>41730</v>
      </c>
      <c r="K747" s="732">
        <v>1.3793199999999999</v>
      </c>
      <c r="N747" s="729">
        <v>41683</v>
      </c>
      <c r="O747" s="732">
        <v>80.515000000000001</v>
      </c>
      <c r="Q747" s="729">
        <v>41303</v>
      </c>
      <c r="R747" s="732">
        <v>289.25</v>
      </c>
      <c r="T747" s="729">
        <v>41303</v>
      </c>
      <c r="U747" s="732">
        <v>59.015000000000001</v>
      </c>
      <c r="W747" s="729"/>
      <c r="Z747" s="729">
        <v>41683</v>
      </c>
      <c r="AA747" s="732">
        <v>140.495</v>
      </c>
      <c r="AC747" s="729">
        <v>41683</v>
      </c>
      <c r="AD747" s="732">
        <v>166.82</v>
      </c>
    </row>
    <row r="748" spans="1:30" ht="14.25" customHeight="1">
      <c r="A748" s="729">
        <v>41729</v>
      </c>
      <c r="B748" s="732">
        <v>3.0253999999999999</v>
      </c>
      <c r="D748" s="729">
        <v>41729</v>
      </c>
      <c r="E748" s="732">
        <v>4.1657000000000002</v>
      </c>
      <c r="G748" s="729">
        <v>41729</v>
      </c>
      <c r="H748" s="732">
        <v>3.4199199999999998</v>
      </c>
      <c r="J748" s="729">
        <v>41729</v>
      </c>
      <c r="K748" s="732">
        <v>1.3768500000000001</v>
      </c>
      <c r="N748" s="729">
        <v>41682</v>
      </c>
      <c r="O748" s="732">
        <v>78.673000000000002</v>
      </c>
      <c r="Q748" s="729">
        <v>41302</v>
      </c>
      <c r="R748" s="732">
        <v>274.375</v>
      </c>
      <c r="T748" s="729">
        <v>41302</v>
      </c>
      <c r="U748" s="732">
        <v>55.872</v>
      </c>
      <c r="W748" s="729"/>
      <c r="Z748" s="729">
        <v>41682</v>
      </c>
      <c r="AA748" s="732">
        <v>135.17500000000001</v>
      </c>
      <c r="AC748" s="729">
        <v>41682</v>
      </c>
      <c r="AD748" s="732">
        <v>159.815</v>
      </c>
    </row>
    <row r="749" spans="1:30" ht="14.25" customHeight="1">
      <c r="A749" s="729">
        <v>41726</v>
      </c>
      <c r="B749" s="732">
        <v>3.0328499999999998</v>
      </c>
      <c r="D749" s="729">
        <v>41726</v>
      </c>
      <c r="E749" s="732">
        <v>4.1707000000000001</v>
      </c>
      <c r="G749" s="729">
        <v>41726</v>
      </c>
      <c r="H749" s="732">
        <v>3.4199799999999998</v>
      </c>
      <c r="J749" s="729">
        <v>41726</v>
      </c>
      <c r="K749" s="732">
        <v>1.3751599999999999</v>
      </c>
      <c r="N749" s="729">
        <v>41681</v>
      </c>
      <c r="O749" s="732">
        <v>81.834999999999994</v>
      </c>
      <c r="Q749" s="729">
        <v>41299</v>
      </c>
      <c r="R749" s="732">
        <v>273.33300000000003</v>
      </c>
      <c r="T749" s="729">
        <v>41299</v>
      </c>
      <c r="U749" s="732">
        <v>57.51</v>
      </c>
      <c r="W749" s="729"/>
      <c r="Z749" s="729">
        <v>41681</v>
      </c>
      <c r="AA749" s="732">
        <v>136.82499999999999</v>
      </c>
      <c r="AC749" s="729">
        <v>41681</v>
      </c>
      <c r="AD749" s="732">
        <v>162.65199999999999</v>
      </c>
    </row>
    <row r="750" spans="1:30" ht="14.25" customHeight="1">
      <c r="A750" s="729">
        <v>41725</v>
      </c>
      <c r="B750" s="732">
        <v>3.0309200000000001</v>
      </c>
      <c r="D750" s="729">
        <v>41725</v>
      </c>
      <c r="E750" s="732">
        <v>4.1647999999999996</v>
      </c>
      <c r="G750" s="729">
        <v>41725</v>
      </c>
      <c r="H750" s="732">
        <v>3.4186199999999998</v>
      </c>
      <c r="J750" s="729">
        <v>41725</v>
      </c>
      <c r="K750" s="732">
        <v>1.3740399999999999</v>
      </c>
      <c r="N750" s="729">
        <v>41680</v>
      </c>
      <c r="O750" s="732">
        <v>79.673000000000002</v>
      </c>
      <c r="Q750" s="729">
        <v>41298</v>
      </c>
      <c r="R750" s="732">
        <v>273.66699999999997</v>
      </c>
      <c r="T750" s="729">
        <v>41298</v>
      </c>
      <c r="U750" s="732">
        <v>55.933</v>
      </c>
      <c r="W750" s="729"/>
      <c r="Z750" s="729">
        <v>41680</v>
      </c>
      <c r="AA750" s="732">
        <v>132.47999999999999</v>
      </c>
      <c r="AC750" s="729">
        <v>41680</v>
      </c>
      <c r="AD750" s="732">
        <v>161.155</v>
      </c>
    </row>
    <row r="751" spans="1:30" ht="14.25" customHeight="1">
      <c r="A751" s="729">
        <v>41724</v>
      </c>
      <c r="B751" s="732">
        <v>3.0339100000000001</v>
      </c>
      <c r="D751" s="729">
        <v>41724</v>
      </c>
      <c r="E751" s="732">
        <v>4.1812199999999997</v>
      </c>
      <c r="G751" s="729">
        <v>41724</v>
      </c>
      <c r="H751" s="732">
        <v>3.4285000000000001</v>
      </c>
      <c r="J751" s="729">
        <v>41724</v>
      </c>
      <c r="K751" s="732">
        <v>1.3781099999999999</v>
      </c>
      <c r="N751" s="729">
        <v>41677</v>
      </c>
      <c r="O751" s="732">
        <v>81.17</v>
      </c>
      <c r="Q751" s="729">
        <v>41297</v>
      </c>
      <c r="R751" s="732">
        <v>274.33699999999999</v>
      </c>
      <c r="T751" s="729">
        <v>41297</v>
      </c>
      <c r="U751" s="732">
        <v>57.85</v>
      </c>
      <c r="W751" s="729"/>
      <c r="Z751" s="729">
        <v>41677</v>
      </c>
      <c r="AA751" s="732">
        <v>128.84</v>
      </c>
      <c r="AC751" s="729">
        <v>41677</v>
      </c>
      <c r="AD751" s="732">
        <v>160.845</v>
      </c>
    </row>
    <row r="752" spans="1:30" ht="14.25" customHeight="1">
      <c r="A752" s="729">
        <v>41723</v>
      </c>
      <c r="B752" s="732">
        <v>3.0297299999999998</v>
      </c>
      <c r="D752" s="729">
        <v>41723</v>
      </c>
      <c r="E752" s="732">
        <v>4.1890499999999999</v>
      </c>
      <c r="G752" s="729">
        <v>41723</v>
      </c>
      <c r="H752" s="732">
        <v>3.4323000000000001</v>
      </c>
      <c r="J752" s="729">
        <v>41723</v>
      </c>
      <c r="K752" s="732">
        <v>1.38263</v>
      </c>
      <c r="N752" s="729">
        <v>41676</v>
      </c>
      <c r="O752" s="732">
        <v>79.525000000000006</v>
      </c>
      <c r="Q752" s="729">
        <v>41296</v>
      </c>
      <c r="R752" s="732">
        <v>275</v>
      </c>
      <c r="T752" s="729">
        <v>41296</v>
      </c>
      <c r="U752" s="732">
        <v>59.01</v>
      </c>
      <c r="W752" s="729"/>
      <c r="Z752" s="729">
        <v>41676</v>
      </c>
      <c r="AA752" s="732">
        <v>132.35499999999999</v>
      </c>
      <c r="AC752" s="729">
        <v>41676</v>
      </c>
      <c r="AD752" s="732">
        <v>164.68</v>
      </c>
    </row>
    <row r="753" spans="1:30" ht="14.25" customHeight="1">
      <c r="A753" s="729">
        <v>41722</v>
      </c>
      <c r="B753" s="732">
        <v>3.0354299999999999</v>
      </c>
      <c r="D753" s="729">
        <v>41722</v>
      </c>
      <c r="E753" s="732">
        <v>4.2006300000000003</v>
      </c>
      <c r="G753" s="729">
        <v>41722</v>
      </c>
      <c r="H753" s="732">
        <v>3.4461300000000001</v>
      </c>
      <c r="J753" s="729">
        <v>41722</v>
      </c>
      <c r="K753" s="732">
        <v>1.3839000000000001</v>
      </c>
      <c r="N753" s="729">
        <v>41675</v>
      </c>
      <c r="O753" s="732">
        <v>81.504999999999995</v>
      </c>
      <c r="Q753" s="729">
        <v>41292</v>
      </c>
      <c r="R753" s="732">
        <v>277.33300000000003</v>
      </c>
      <c r="T753" s="729">
        <v>41292</v>
      </c>
      <c r="U753" s="732">
        <v>60</v>
      </c>
      <c r="W753" s="729"/>
      <c r="Z753" s="729">
        <v>41675</v>
      </c>
      <c r="AA753" s="732">
        <v>136.005</v>
      </c>
      <c r="AC753" s="729">
        <v>41675</v>
      </c>
      <c r="AD753" s="732">
        <v>170.655</v>
      </c>
    </row>
    <row r="754" spans="1:30" ht="14.25" customHeight="1">
      <c r="A754" s="729">
        <v>41719</v>
      </c>
      <c r="B754" s="732">
        <v>3.0424699999999998</v>
      </c>
      <c r="D754" s="729">
        <v>41719</v>
      </c>
      <c r="E754" s="732">
        <v>4.1968699999999997</v>
      </c>
      <c r="G754" s="729">
        <v>41719</v>
      </c>
      <c r="H754" s="732">
        <v>3.4467300000000001</v>
      </c>
      <c r="J754" s="729">
        <v>41719</v>
      </c>
      <c r="K754" s="732">
        <v>1.3793500000000001</v>
      </c>
      <c r="N754" s="729">
        <v>41674</v>
      </c>
      <c r="O754" s="732">
        <v>80.844999999999999</v>
      </c>
      <c r="Q754" s="729">
        <v>41291</v>
      </c>
      <c r="R754" s="732">
        <v>279.65499999999997</v>
      </c>
      <c r="T754" s="729">
        <v>41291</v>
      </c>
      <c r="U754" s="732">
        <v>58.68</v>
      </c>
      <c r="W754" s="729"/>
      <c r="Z754" s="729">
        <v>41674</v>
      </c>
      <c r="AA754" s="732">
        <v>136.16300000000001</v>
      </c>
      <c r="AC754" s="729">
        <v>41674</v>
      </c>
      <c r="AD754" s="732">
        <v>170.988</v>
      </c>
    </row>
    <row r="755" spans="1:30" ht="14.25" customHeight="1">
      <c r="A755" s="729">
        <v>41718</v>
      </c>
      <c r="B755" s="732">
        <v>3.04617</v>
      </c>
      <c r="D755" s="729">
        <v>41718</v>
      </c>
      <c r="E755" s="732">
        <v>4.1969399999999997</v>
      </c>
      <c r="G755" s="729">
        <v>41718</v>
      </c>
      <c r="H755" s="732">
        <v>3.4469599999999998</v>
      </c>
      <c r="J755" s="729">
        <v>41718</v>
      </c>
      <c r="K755" s="732">
        <v>1.37785</v>
      </c>
      <c r="N755" s="729">
        <v>41673</v>
      </c>
      <c r="O755" s="732">
        <v>83.507000000000005</v>
      </c>
      <c r="Q755" s="729">
        <v>41290</v>
      </c>
      <c r="R755" s="732">
        <v>283</v>
      </c>
      <c r="T755" s="729">
        <v>41290</v>
      </c>
      <c r="U755" s="732">
        <v>61.308999999999997</v>
      </c>
      <c r="W755" s="729"/>
      <c r="Z755" s="729">
        <v>41673</v>
      </c>
      <c r="AA755" s="732">
        <v>134.143</v>
      </c>
      <c r="AC755" s="729">
        <v>41673</v>
      </c>
      <c r="AD755" s="732">
        <v>172.14500000000001</v>
      </c>
    </row>
    <row r="756" spans="1:30" ht="14.25" customHeight="1">
      <c r="A756" s="729">
        <v>41717</v>
      </c>
      <c r="B756" s="732">
        <v>3.04522</v>
      </c>
      <c r="D756" s="729">
        <v>41717</v>
      </c>
      <c r="E756" s="732">
        <v>4.21265</v>
      </c>
      <c r="G756" s="729">
        <v>41717</v>
      </c>
      <c r="H756" s="732">
        <v>3.4579200000000001</v>
      </c>
      <c r="J756" s="729">
        <v>41717</v>
      </c>
      <c r="K756" s="732">
        <v>1.3832800000000001</v>
      </c>
      <c r="N756" s="729">
        <v>41670</v>
      </c>
      <c r="O756" s="732">
        <v>84.662999999999997</v>
      </c>
      <c r="Q756" s="729">
        <v>41289</v>
      </c>
      <c r="R756" s="732">
        <v>280.33300000000003</v>
      </c>
      <c r="T756" s="729">
        <v>41289</v>
      </c>
      <c r="U756" s="732">
        <v>61.32</v>
      </c>
      <c r="W756" s="729"/>
      <c r="Z756" s="729">
        <v>41670</v>
      </c>
      <c r="AA756" s="732">
        <v>132.845</v>
      </c>
      <c r="AC756" s="729">
        <v>41670</v>
      </c>
      <c r="AD756" s="732">
        <v>172.34</v>
      </c>
    </row>
    <row r="757" spans="1:30" ht="14.25" customHeight="1">
      <c r="A757" s="729">
        <v>41716</v>
      </c>
      <c r="B757" s="732">
        <v>3.0199500000000001</v>
      </c>
      <c r="D757" s="729">
        <v>41716</v>
      </c>
      <c r="E757" s="732">
        <v>4.2081799999999996</v>
      </c>
      <c r="G757" s="729">
        <v>41716</v>
      </c>
      <c r="H757" s="732">
        <v>3.4582999999999999</v>
      </c>
      <c r="J757" s="729">
        <v>41716</v>
      </c>
      <c r="K757" s="732">
        <v>1.3934</v>
      </c>
      <c r="N757" s="729">
        <v>41669</v>
      </c>
      <c r="O757" s="732">
        <v>81.679000000000002</v>
      </c>
      <c r="Q757" s="729">
        <v>41288</v>
      </c>
      <c r="R757" s="732">
        <v>276.5</v>
      </c>
      <c r="T757" s="729">
        <v>41288</v>
      </c>
      <c r="U757" s="732">
        <v>59.006999999999998</v>
      </c>
      <c r="W757" s="729"/>
      <c r="Z757" s="729">
        <v>41669</v>
      </c>
      <c r="AA757" s="732">
        <v>132.185</v>
      </c>
      <c r="AC757" s="729">
        <v>41669</v>
      </c>
      <c r="AD757" s="732">
        <v>169.505</v>
      </c>
    </row>
    <row r="758" spans="1:30" ht="14.25" customHeight="1">
      <c r="A758" s="729">
        <v>41715</v>
      </c>
      <c r="B758" s="732">
        <v>3.0373999999999999</v>
      </c>
      <c r="D758" s="729">
        <v>41715</v>
      </c>
      <c r="E758" s="732">
        <v>4.2286999999999999</v>
      </c>
      <c r="G758" s="729">
        <v>41715</v>
      </c>
      <c r="H758" s="732">
        <v>3.4779800000000001</v>
      </c>
      <c r="J758" s="729">
        <v>41715</v>
      </c>
      <c r="K758" s="732">
        <v>1.3921999999999999</v>
      </c>
      <c r="N758" s="729">
        <v>41668</v>
      </c>
      <c r="O758" s="732">
        <v>79.358999999999995</v>
      </c>
      <c r="Q758" s="729">
        <v>41285</v>
      </c>
      <c r="R758" s="732">
        <v>270</v>
      </c>
      <c r="T758" s="729">
        <v>41285</v>
      </c>
      <c r="U758" s="732">
        <v>59.64</v>
      </c>
      <c r="W758" s="729"/>
      <c r="Z758" s="729">
        <v>41668</v>
      </c>
      <c r="AA758" s="732">
        <v>128.85300000000001</v>
      </c>
      <c r="AC758" s="729">
        <v>41668</v>
      </c>
      <c r="AD758" s="732">
        <v>167.15</v>
      </c>
    </row>
    <row r="759" spans="1:30" ht="14.25" customHeight="1">
      <c r="A759" s="729">
        <v>41712</v>
      </c>
      <c r="B759" s="732">
        <v>3.0373700000000001</v>
      </c>
      <c r="D759" s="729">
        <v>41712</v>
      </c>
      <c r="E759" s="732">
        <v>4.2244900000000003</v>
      </c>
      <c r="G759" s="729">
        <v>41712</v>
      </c>
      <c r="H759" s="732">
        <v>3.4822699999999998</v>
      </c>
      <c r="J759" s="729">
        <v>41712</v>
      </c>
      <c r="K759" s="732">
        <v>1.3914200000000001</v>
      </c>
      <c r="N759" s="729">
        <v>41667</v>
      </c>
      <c r="O759" s="732">
        <v>77.012</v>
      </c>
      <c r="Q759" s="729">
        <v>41284</v>
      </c>
      <c r="R759" s="732">
        <v>259.33300000000003</v>
      </c>
      <c r="T759" s="729">
        <v>41284</v>
      </c>
      <c r="U759" s="732">
        <v>58.759</v>
      </c>
      <c r="W759" s="729"/>
      <c r="Z759" s="729">
        <v>41667</v>
      </c>
      <c r="AA759" s="732">
        <v>131.49199999999999</v>
      </c>
      <c r="AC759" s="729">
        <v>41667</v>
      </c>
      <c r="AD759" s="732">
        <v>165.99</v>
      </c>
    </row>
    <row r="760" spans="1:30" ht="14.25" customHeight="1">
      <c r="A760" s="729">
        <v>41711</v>
      </c>
      <c r="B760" s="732">
        <v>3.0559500000000002</v>
      </c>
      <c r="D760" s="729">
        <v>41711</v>
      </c>
      <c r="E760" s="732">
        <v>4.2379800000000003</v>
      </c>
      <c r="G760" s="729">
        <v>41711</v>
      </c>
      <c r="H760" s="732">
        <v>3.4947599999999999</v>
      </c>
      <c r="J760" s="729">
        <v>41711</v>
      </c>
      <c r="K760" s="732">
        <v>1.38683</v>
      </c>
      <c r="N760" s="729">
        <v>41666</v>
      </c>
      <c r="O760" s="732">
        <v>77.816000000000003</v>
      </c>
      <c r="Q760" s="729">
        <v>41283</v>
      </c>
      <c r="R760" s="732">
        <v>260</v>
      </c>
      <c r="T760" s="729">
        <v>41283</v>
      </c>
      <c r="U760" s="732">
        <v>59.18</v>
      </c>
      <c r="W760" s="729"/>
      <c r="Z760" s="729">
        <v>41666</v>
      </c>
      <c r="AA760" s="732">
        <v>132.845</v>
      </c>
      <c r="AC760" s="729">
        <v>41666</v>
      </c>
      <c r="AD760" s="732">
        <v>167.5</v>
      </c>
    </row>
    <row r="761" spans="1:30" ht="14.25" customHeight="1">
      <c r="A761" s="729">
        <v>41710</v>
      </c>
      <c r="B761" s="732">
        <v>3.0385499999999999</v>
      </c>
      <c r="D761" s="729">
        <v>41710</v>
      </c>
      <c r="E761" s="732">
        <v>4.2242100000000002</v>
      </c>
      <c r="G761" s="729">
        <v>41710</v>
      </c>
      <c r="H761" s="732">
        <v>3.47546</v>
      </c>
      <c r="J761" s="729">
        <v>41710</v>
      </c>
      <c r="K761" s="732">
        <v>1.3903300000000001</v>
      </c>
      <c r="N761" s="729">
        <v>41663</v>
      </c>
      <c r="O761" s="732">
        <v>76.495000000000005</v>
      </c>
      <c r="Q761" s="729">
        <v>41282</v>
      </c>
      <c r="R761" s="732">
        <v>262.17</v>
      </c>
      <c r="T761" s="729">
        <v>41282</v>
      </c>
      <c r="U761" s="732">
        <v>57.89</v>
      </c>
      <c r="W761" s="729"/>
      <c r="Z761" s="729">
        <v>41663</v>
      </c>
      <c r="AA761" s="732">
        <v>123.827</v>
      </c>
      <c r="AC761" s="729">
        <v>41663</v>
      </c>
      <c r="AD761" s="732">
        <v>165.39599999999999</v>
      </c>
    </row>
    <row r="762" spans="1:30" ht="14.25" customHeight="1">
      <c r="A762" s="729">
        <v>41709</v>
      </c>
      <c r="B762" s="732">
        <v>3.0476000000000001</v>
      </c>
      <c r="D762" s="729">
        <v>41709</v>
      </c>
      <c r="E762" s="732">
        <v>4.2239300000000002</v>
      </c>
      <c r="G762" s="729">
        <v>41709</v>
      </c>
      <c r="H762" s="732">
        <v>3.4699800000000001</v>
      </c>
      <c r="J762" s="729">
        <v>41709</v>
      </c>
      <c r="K762" s="732">
        <v>1.38598</v>
      </c>
      <c r="N762" s="729">
        <v>41662</v>
      </c>
      <c r="O762" s="732">
        <v>74.840999999999994</v>
      </c>
      <c r="Q762" s="729">
        <v>41281</v>
      </c>
      <c r="R762" s="732">
        <v>258</v>
      </c>
      <c r="T762" s="729">
        <v>41281</v>
      </c>
      <c r="U762" s="732">
        <v>59.177999999999997</v>
      </c>
      <c r="W762" s="729"/>
      <c r="Z762" s="729">
        <v>41662</v>
      </c>
      <c r="AA762" s="732">
        <v>123.827</v>
      </c>
      <c r="AC762" s="729">
        <v>41662</v>
      </c>
      <c r="AD762" s="732">
        <v>154.66499999999999</v>
      </c>
    </row>
    <row r="763" spans="1:30" ht="14.25" customHeight="1">
      <c r="A763" s="729">
        <v>41708</v>
      </c>
      <c r="B763" s="732">
        <v>3.0359500000000001</v>
      </c>
      <c r="D763" s="729">
        <v>41708</v>
      </c>
      <c r="E763" s="732">
        <v>4.2129899999999996</v>
      </c>
      <c r="G763" s="729">
        <v>41708</v>
      </c>
      <c r="H763" s="732">
        <v>3.4582000000000002</v>
      </c>
      <c r="J763" s="729">
        <v>41708</v>
      </c>
      <c r="K763" s="732">
        <v>1.3876500000000001</v>
      </c>
      <c r="N763" s="729">
        <v>41661</v>
      </c>
      <c r="O763" s="732">
        <v>77.150999999999996</v>
      </c>
      <c r="Q763" s="729">
        <v>41278</v>
      </c>
      <c r="R763" s="732">
        <v>258.5</v>
      </c>
      <c r="T763" s="729">
        <v>41278</v>
      </c>
      <c r="U763" s="732">
        <v>56.924999999999997</v>
      </c>
      <c r="W763" s="729"/>
      <c r="Z763" s="729">
        <v>41661</v>
      </c>
      <c r="AA763" s="732">
        <v>121.827</v>
      </c>
      <c r="AC763" s="729">
        <v>41661</v>
      </c>
      <c r="AD763" s="732">
        <v>147.32499999999999</v>
      </c>
    </row>
    <row r="764" spans="1:30" ht="14.25" customHeight="1">
      <c r="A764" s="729">
        <v>41705</v>
      </c>
      <c r="B764" s="732">
        <v>3.0291100000000002</v>
      </c>
      <c r="D764" s="729">
        <v>41705</v>
      </c>
      <c r="E764" s="732">
        <v>4.2040800000000003</v>
      </c>
      <c r="G764" s="729">
        <v>41705</v>
      </c>
      <c r="H764" s="732">
        <v>3.4503400000000002</v>
      </c>
      <c r="J764" s="729">
        <v>41705</v>
      </c>
      <c r="K764" s="732">
        <v>1.3875</v>
      </c>
      <c r="N764" s="729">
        <v>41660</v>
      </c>
      <c r="O764" s="732">
        <v>75.501000000000005</v>
      </c>
      <c r="Q764" s="729">
        <v>41277</v>
      </c>
      <c r="R764" s="732">
        <v>254.99799999999999</v>
      </c>
      <c r="T764" s="729">
        <v>41277</v>
      </c>
      <c r="U764" s="732">
        <v>61.167000000000002</v>
      </c>
      <c r="W764" s="729"/>
      <c r="Z764" s="729">
        <v>41660</v>
      </c>
      <c r="AA764" s="732">
        <v>122.66</v>
      </c>
      <c r="AC764" s="729">
        <v>41660</v>
      </c>
      <c r="AD764" s="732">
        <v>146.995</v>
      </c>
    </row>
    <row r="765" spans="1:30" ht="14.25" customHeight="1">
      <c r="A765" s="729">
        <v>41704</v>
      </c>
      <c r="B765" s="732">
        <v>3.01376</v>
      </c>
      <c r="D765" s="729">
        <v>41704</v>
      </c>
      <c r="E765" s="732">
        <v>4.1770100000000001</v>
      </c>
      <c r="G765" s="729">
        <v>41704</v>
      </c>
      <c r="H765" s="732">
        <v>3.4228299999999998</v>
      </c>
      <c r="J765" s="729">
        <v>41704</v>
      </c>
      <c r="K765" s="732">
        <v>1.38608</v>
      </c>
      <c r="N765" s="729">
        <v>41656</v>
      </c>
      <c r="O765" s="732">
        <v>75.195999999999998</v>
      </c>
      <c r="Q765" s="729">
        <v>41276</v>
      </c>
      <c r="R765" s="732">
        <v>267.02999999999997</v>
      </c>
      <c r="T765" s="729">
        <v>41276</v>
      </c>
      <c r="U765" s="732">
        <v>66</v>
      </c>
      <c r="W765" s="729"/>
      <c r="Z765" s="729">
        <v>41656</v>
      </c>
      <c r="AA765" s="732">
        <v>124.003</v>
      </c>
      <c r="AC765" s="729">
        <v>41656</v>
      </c>
      <c r="AD765" s="732">
        <v>146.827</v>
      </c>
    </row>
    <row r="766" spans="1:30" ht="14.25" customHeight="1">
      <c r="A766" s="729">
        <v>41703</v>
      </c>
      <c r="B766" s="732">
        <v>3.0474600000000001</v>
      </c>
      <c r="D766" s="729">
        <v>41703</v>
      </c>
      <c r="E766" s="732">
        <v>4.1846500000000004</v>
      </c>
      <c r="G766" s="729">
        <v>41703</v>
      </c>
      <c r="H766" s="732">
        <v>3.4350399999999999</v>
      </c>
      <c r="J766" s="729">
        <v>41703</v>
      </c>
      <c r="K766" s="732">
        <v>1.37331</v>
      </c>
      <c r="N766" s="729">
        <v>41655</v>
      </c>
      <c r="O766" s="732">
        <v>75.171000000000006</v>
      </c>
      <c r="Q766" s="729">
        <v>41274</v>
      </c>
      <c r="R766" s="732">
        <v>279.447</v>
      </c>
      <c r="T766" s="729">
        <v>41274</v>
      </c>
      <c r="U766" s="732">
        <v>67.364999999999995</v>
      </c>
      <c r="W766" s="729"/>
      <c r="Z766" s="729">
        <v>41655</v>
      </c>
      <c r="AA766" s="732">
        <v>125.16</v>
      </c>
      <c r="AC766" s="729">
        <v>41655</v>
      </c>
      <c r="AD766" s="732">
        <v>147.155</v>
      </c>
    </row>
    <row r="767" spans="1:30" ht="14.25" customHeight="1">
      <c r="A767" s="729">
        <v>41702</v>
      </c>
      <c r="B767" s="732">
        <v>3.0443099999999998</v>
      </c>
      <c r="D767" s="729">
        <v>41702</v>
      </c>
      <c r="E767" s="732">
        <v>4.1833999999999998</v>
      </c>
      <c r="G767" s="729">
        <v>41702</v>
      </c>
      <c r="H767" s="732">
        <v>3.43127</v>
      </c>
      <c r="J767" s="729">
        <v>41702</v>
      </c>
      <c r="K767" s="732">
        <v>1.3743099999999999</v>
      </c>
      <c r="N767" s="729">
        <v>41654</v>
      </c>
      <c r="O767" s="732">
        <v>77.652000000000001</v>
      </c>
      <c r="Q767" s="729">
        <v>41271</v>
      </c>
      <c r="R767" s="732">
        <v>280.33300000000003</v>
      </c>
      <c r="T767" s="729">
        <v>41271</v>
      </c>
      <c r="U767" s="732">
        <v>66</v>
      </c>
      <c r="W767" s="729"/>
      <c r="Z767" s="729">
        <v>41654</v>
      </c>
      <c r="AA767" s="732">
        <v>126.655</v>
      </c>
      <c r="AC767" s="729">
        <v>41654</v>
      </c>
      <c r="AD767" s="732">
        <v>148.49</v>
      </c>
    </row>
    <row r="768" spans="1:30" ht="14.25" customHeight="1">
      <c r="A768" s="729">
        <v>41701</v>
      </c>
      <c r="B768" s="732">
        <v>3.0750000000000002</v>
      </c>
      <c r="D768" s="729">
        <v>41701</v>
      </c>
      <c r="E768" s="732">
        <v>4.2236799999999999</v>
      </c>
      <c r="G768" s="729">
        <v>41701</v>
      </c>
      <c r="H768" s="732">
        <v>3.4821900000000001</v>
      </c>
      <c r="J768" s="729">
        <v>41701</v>
      </c>
      <c r="K768" s="732">
        <v>1.37347</v>
      </c>
      <c r="N768" s="729">
        <v>41653</v>
      </c>
      <c r="O768" s="732">
        <v>75.177000000000007</v>
      </c>
      <c r="Q768" s="729">
        <v>41270</v>
      </c>
      <c r="R768" s="732">
        <v>281.5</v>
      </c>
      <c r="T768" s="729">
        <v>41270</v>
      </c>
      <c r="U768" s="732">
        <v>64.875</v>
      </c>
      <c r="W768" s="729"/>
      <c r="Z768" s="729">
        <v>41653</v>
      </c>
      <c r="AA768" s="732">
        <v>130.33699999999999</v>
      </c>
      <c r="AC768" s="729">
        <v>41653</v>
      </c>
      <c r="AD768" s="732">
        <v>153.673</v>
      </c>
    </row>
    <row r="769" spans="1:30" ht="14.25" customHeight="1">
      <c r="A769" s="729">
        <v>41698</v>
      </c>
      <c r="B769" s="732">
        <v>3.0127100000000002</v>
      </c>
      <c r="D769" s="729">
        <v>41698</v>
      </c>
      <c r="E769" s="732">
        <v>4.1610899999999997</v>
      </c>
      <c r="G769" s="729">
        <v>41698</v>
      </c>
      <c r="H769" s="732">
        <v>3.4231500000000001</v>
      </c>
      <c r="J769" s="729">
        <v>41698</v>
      </c>
      <c r="K769" s="732">
        <v>1.38022</v>
      </c>
      <c r="N769" s="729">
        <v>41652</v>
      </c>
      <c r="O769" s="732">
        <v>76.822000000000003</v>
      </c>
      <c r="Q769" s="729">
        <v>41269</v>
      </c>
      <c r="R769" s="732">
        <v>280.63</v>
      </c>
      <c r="T769" s="729">
        <v>41269</v>
      </c>
      <c r="U769" s="732">
        <v>64.215999999999994</v>
      </c>
      <c r="W769" s="729"/>
      <c r="Z769" s="729">
        <v>41652</v>
      </c>
      <c r="AA769" s="732">
        <v>131.08500000000001</v>
      </c>
      <c r="AC769" s="729">
        <v>41652</v>
      </c>
      <c r="AD769" s="732">
        <v>152.83500000000001</v>
      </c>
    </row>
    <row r="770" spans="1:30" ht="14.25" customHeight="1">
      <c r="A770" s="729">
        <v>41697</v>
      </c>
      <c r="B770" s="732">
        <v>3.03403</v>
      </c>
      <c r="D770" s="729">
        <v>41697</v>
      </c>
      <c r="E770" s="732">
        <v>4.1595500000000003</v>
      </c>
      <c r="G770" s="729">
        <v>41697</v>
      </c>
      <c r="H770" s="732">
        <v>3.4153799999999999</v>
      </c>
      <c r="J770" s="729">
        <v>41697</v>
      </c>
      <c r="K770" s="732">
        <v>1.3709899999999999</v>
      </c>
      <c r="N770" s="729">
        <v>41649</v>
      </c>
      <c r="O770" s="732">
        <v>76.825000000000003</v>
      </c>
      <c r="Q770" s="729">
        <v>41267</v>
      </c>
      <c r="R770" s="732">
        <v>280.81799999999998</v>
      </c>
      <c r="T770" s="729">
        <v>41267</v>
      </c>
      <c r="U770" s="732">
        <v>64.218999999999994</v>
      </c>
      <c r="W770" s="729"/>
      <c r="Z770" s="729">
        <v>41649</v>
      </c>
      <c r="AA770" s="732">
        <v>130.482</v>
      </c>
      <c r="AC770" s="729">
        <v>41649</v>
      </c>
      <c r="AD770" s="732">
        <v>151.31299999999999</v>
      </c>
    </row>
    <row r="771" spans="1:30" ht="14.25" customHeight="1">
      <c r="A771" s="729">
        <v>41696</v>
      </c>
      <c r="B771" s="732">
        <v>3.0541499999999999</v>
      </c>
      <c r="D771" s="729">
        <v>41696</v>
      </c>
      <c r="E771" s="732">
        <v>4.18</v>
      </c>
      <c r="G771" s="729">
        <v>41696</v>
      </c>
      <c r="H771" s="732">
        <v>3.4291999999999998</v>
      </c>
      <c r="J771" s="729">
        <v>41696</v>
      </c>
      <c r="K771" s="732">
        <v>1.36866</v>
      </c>
      <c r="N771" s="729">
        <v>41648</v>
      </c>
      <c r="O771" s="732">
        <v>75.501000000000005</v>
      </c>
      <c r="Q771" s="729">
        <v>41264</v>
      </c>
      <c r="R771" s="732">
        <v>280.33300000000003</v>
      </c>
      <c r="T771" s="729">
        <v>41264</v>
      </c>
      <c r="U771" s="732">
        <v>64.667000000000002</v>
      </c>
      <c r="W771" s="729"/>
      <c r="Z771" s="729">
        <v>41648</v>
      </c>
      <c r="AA771" s="732">
        <v>125.508</v>
      </c>
      <c r="AC771" s="729">
        <v>41648</v>
      </c>
      <c r="AD771" s="732">
        <v>144.5</v>
      </c>
    </row>
    <row r="772" spans="1:30" ht="14.25" customHeight="1">
      <c r="A772" s="729">
        <v>41695</v>
      </c>
      <c r="B772" s="732">
        <v>3.0226500000000001</v>
      </c>
      <c r="D772" s="729">
        <v>41695</v>
      </c>
      <c r="E772" s="732">
        <v>4.1544299999999996</v>
      </c>
      <c r="G772" s="729">
        <v>41695</v>
      </c>
      <c r="H772" s="732">
        <v>3.4081299999999999</v>
      </c>
      <c r="J772" s="729">
        <v>41695</v>
      </c>
      <c r="K772" s="732">
        <v>1.37446</v>
      </c>
      <c r="N772" s="729">
        <v>41647</v>
      </c>
      <c r="O772" s="732">
        <v>75.171000000000006</v>
      </c>
      <c r="Q772" s="729">
        <v>41263</v>
      </c>
      <c r="R772" s="732">
        <v>280.5</v>
      </c>
      <c r="T772" s="729">
        <v>41263</v>
      </c>
      <c r="U772" s="732">
        <v>65.25</v>
      </c>
      <c r="W772" s="729"/>
      <c r="Z772" s="729">
        <v>41647</v>
      </c>
      <c r="AA772" s="732">
        <v>127.503</v>
      </c>
      <c r="AC772" s="729">
        <v>41647</v>
      </c>
      <c r="AD772" s="732">
        <v>145.32499999999999</v>
      </c>
    </row>
    <row r="773" spans="1:30" ht="14.25" customHeight="1">
      <c r="A773" s="729">
        <v>41694</v>
      </c>
      <c r="B773" s="732">
        <v>3.0283699999999998</v>
      </c>
      <c r="D773" s="729">
        <v>41694</v>
      </c>
      <c r="E773" s="732">
        <v>4.1591300000000002</v>
      </c>
      <c r="G773" s="729">
        <v>41694</v>
      </c>
      <c r="H773" s="732">
        <v>3.4070999999999998</v>
      </c>
      <c r="J773" s="729">
        <v>41694</v>
      </c>
      <c r="K773" s="732">
        <v>1.3734899999999999</v>
      </c>
      <c r="N773" s="729">
        <v>41646</v>
      </c>
      <c r="O773" s="732">
        <v>73.495999999999995</v>
      </c>
      <c r="Q773" s="729">
        <v>41262</v>
      </c>
      <c r="R773" s="732">
        <v>282</v>
      </c>
      <c r="T773" s="729">
        <v>41262</v>
      </c>
      <c r="U773" s="732">
        <v>64.667000000000002</v>
      </c>
      <c r="W773" s="729"/>
      <c r="Z773" s="729">
        <v>41646</v>
      </c>
      <c r="AA773" s="732">
        <v>126.84</v>
      </c>
      <c r="AC773" s="729">
        <v>41646</v>
      </c>
      <c r="AD773" s="732">
        <v>144.83000000000001</v>
      </c>
    </row>
    <row r="774" spans="1:30" ht="14.25" customHeight="1">
      <c r="A774" s="729">
        <v>41691</v>
      </c>
      <c r="B774" s="732">
        <v>3.02162</v>
      </c>
      <c r="D774" s="729">
        <v>41691</v>
      </c>
      <c r="E774" s="732">
        <v>4.1519599999999999</v>
      </c>
      <c r="G774" s="729">
        <v>41691</v>
      </c>
      <c r="H774" s="732">
        <v>3.4034</v>
      </c>
      <c r="J774" s="729">
        <v>41691</v>
      </c>
      <c r="K774" s="732">
        <v>1.37459</v>
      </c>
      <c r="N774" s="729">
        <v>41645</v>
      </c>
      <c r="O774" s="732">
        <v>76.489999999999995</v>
      </c>
      <c r="Q774" s="729">
        <v>41261</v>
      </c>
      <c r="R774" s="732">
        <v>287.875</v>
      </c>
      <c r="T774" s="729">
        <v>41261</v>
      </c>
      <c r="U774" s="732">
        <v>64.875</v>
      </c>
      <c r="W774" s="729"/>
      <c r="Z774" s="729">
        <v>41645</v>
      </c>
      <c r="AA774" s="732">
        <v>134.18</v>
      </c>
      <c r="AC774" s="729">
        <v>41645</v>
      </c>
      <c r="AD774" s="732">
        <v>147.84</v>
      </c>
    </row>
    <row r="775" spans="1:30" ht="14.25" customHeight="1">
      <c r="A775" s="729">
        <v>41690</v>
      </c>
      <c r="B775" s="732">
        <v>3.0384199999999999</v>
      </c>
      <c r="D775" s="729">
        <v>41690</v>
      </c>
      <c r="E775" s="732">
        <v>4.1682800000000002</v>
      </c>
      <c r="G775" s="729">
        <v>41690</v>
      </c>
      <c r="H775" s="732">
        <v>3.41642</v>
      </c>
      <c r="J775" s="729">
        <v>41690</v>
      </c>
      <c r="K775" s="732">
        <v>1.37185</v>
      </c>
      <c r="N775" s="729">
        <v>41642</v>
      </c>
      <c r="O775" s="732">
        <v>79.176000000000002</v>
      </c>
      <c r="Q775" s="729">
        <v>41260</v>
      </c>
      <c r="R775" s="732">
        <v>288.375</v>
      </c>
      <c r="T775" s="729">
        <v>41260</v>
      </c>
      <c r="U775" s="732">
        <v>65.5</v>
      </c>
      <c r="W775" s="729"/>
      <c r="Z775" s="729">
        <v>41642</v>
      </c>
      <c r="AA775" s="732">
        <v>138.018</v>
      </c>
      <c r="AC775" s="729">
        <v>41642</v>
      </c>
      <c r="AD775" s="732">
        <v>149.66999999999999</v>
      </c>
    </row>
    <row r="776" spans="1:30" ht="14.25" customHeight="1">
      <c r="A776" s="729">
        <v>41689</v>
      </c>
      <c r="B776" s="732">
        <v>3.03667</v>
      </c>
      <c r="D776" s="729">
        <v>41689</v>
      </c>
      <c r="E776" s="732">
        <v>4.1696099999999996</v>
      </c>
      <c r="G776" s="729">
        <v>41689</v>
      </c>
      <c r="H776" s="732">
        <v>3.4175900000000001</v>
      </c>
      <c r="J776" s="729">
        <v>41689</v>
      </c>
      <c r="K776" s="732">
        <v>1.3733200000000001</v>
      </c>
      <c r="N776" s="729">
        <v>41641</v>
      </c>
      <c r="O776" s="732">
        <v>79.736000000000004</v>
      </c>
      <c r="Q776" s="729">
        <v>41257</v>
      </c>
      <c r="R776" s="732">
        <v>291</v>
      </c>
      <c r="T776" s="729">
        <v>41257</v>
      </c>
      <c r="U776" s="732">
        <v>67.5</v>
      </c>
      <c r="W776" s="729"/>
      <c r="Z776" s="729">
        <v>41641</v>
      </c>
      <c r="AA776" s="732">
        <v>147.857</v>
      </c>
      <c r="AC776" s="729">
        <v>41641</v>
      </c>
      <c r="AD776" s="732">
        <v>156.66300000000001</v>
      </c>
    </row>
    <row r="777" spans="1:30" ht="14.25" customHeight="1">
      <c r="A777" s="729">
        <v>41688</v>
      </c>
      <c r="B777" s="732">
        <v>3.0147300000000001</v>
      </c>
      <c r="D777" s="729">
        <v>41688</v>
      </c>
      <c r="E777" s="732">
        <v>4.1479999999999997</v>
      </c>
      <c r="G777" s="729">
        <v>41688</v>
      </c>
      <c r="H777" s="732">
        <v>3.3952800000000001</v>
      </c>
      <c r="J777" s="729">
        <v>41688</v>
      </c>
      <c r="K777" s="732">
        <v>1.3758699999999999</v>
      </c>
      <c r="N777" s="729">
        <v>41639</v>
      </c>
      <c r="O777" s="732">
        <v>80.001000000000005</v>
      </c>
      <c r="Q777" s="729">
        <v>41256</v>
      </c>
      <c r="R777" s="732">
        <v>287.33300000000003</v>
      </c>
      <c r="T777" s="729">
        <v>41256</v>
      </c>
      <c r="U777" s="732">
        <v>66.165000000000006</v>
      </c>
      <c r="W777" s="729"/>
      <c r="Z777" s="729">
        <v>41639</v>
      </c>
      <c r="AA777" s="732">
        <v>156.99199999999999</v>
      </c>
      <c r="AC777" s="729">
        <v>41639</v>
      </c>
      <c r="AD777" s="732">
        <v>168.452</v>
      </c>
    </row>
    <row r="778" spans="1:30" ht="14.25" customHeight="1">
      <c r="A778" s="729">
        <v>41687</v>
      </c>
      <c r="B778" s="732">
        <v>3.0236499999999999</v>
      </c>
      <c r="D778" s="729">
        <v>41687</v>
      </c>
      <c r="E778" s="732">
        <v>4.1441999999999997</v>
      </c>
      <c r="G778" s="729">
        <v>41687</v>
      </c>
      <c r="H778" s="732">
        <v>3.3918400000000002</v>
      </c>
      <c r="J778" s="729">
        <v>41687</v>
      </c>
      <c r="K778" s="732">
        <v>1.3707</v>
      </c>
      <c r="N778" s="729">
        <v>41638</v>
      </c>
      <c r="O778" s="732">
        <v>81.611999999999995</v>
      </c>
      <c r="Q778" s="729">
        <v>41255</v>
      </c>
      <c r="R778" s="732">
        <v>292.75</v>
      </c>
      <c r="T778" s="729">
        <v>41255</v>
      </c>
      <c r="U778" s="732">
        <v>65.375</v>
      </c>
      <c r="W778" s="729"/>
      <c r="Z778" s="729">
        <v>41638</v>
      </c>
      <c r="AA778" s="732">
        <v>156.99199999999999</v>
      </c>
      <c r="AC778" s="729">
        <v>41638</v>
      </c>
      <c r="AD778" s="732">
        <v>168.452</v>
      </c>
    </row>
    <row r="779" spans="1:30" ht="14.25" customHeight="1">
      <c r="A779" s="729">
        <v>41684</v>
      </c>
      <c r="B779" s="732">
        <v>3.02623</v>
      </c>
      <c r="D779" s="729">
        <v>41684</v>
      </c>
      <c r="E779" s="732">
        <v>4.1434699999999998</v>
      </c>
      <c r="G779" s="729">
        <v>41684</v>
      </c>
      <c r="H779" s="732">
        <v>3.3902900000000002</v>
      </c>
      <c r="J779" s="729">
        <v>41684</v>
      </c>
      <c r="K779" s="732">
        <v>1.3692599999999999</v>
      </c>
      <c r="N779" s="729">
        <v>41635</v>
      </c>
      <c r="O779" s="732">
        <v>80.241</v>
      </c>
      <c r="Q779" s="729">
        <v>41254</v>
      </c>
      <c r="R779" s="732">
        <v>294</v>
      </c>
      <c r="T779" s="729">
        <v>41254</v>
      </c>
      <c r="U779" s="732">
        <v>65.67</v>
      </c>
      <c r="W779" s="729"/>
      <c r="Z779" s="729">
        <v>41635</v>
      </c>
      <c r="AA779" s="732">
        <v>156.99199999999999</v>
      </c>
      <c r="AC779" s="729">
        <v>41635</v>
      </c>
      <c r="AD779" s="732">
        <v>170.66</v>
      </c>
    </row>
    <row r="780" spans="1:30" ht="14.25" customHeight="1">
      <c r="A780" s="729">
        <v>41683</v>
      </c>
      <c r="B780" s="732">
        <v>3.04115</v>
      </c>
      <c r="D780" s="729">
        <v>41683</v>
      </c>
      <c r="E780" s="732">
        <v>4.1601100000000004</v>
      </c>
      <c r="G780" s="729">
        <v>41683</v>
      </c>
      <c r="H780" s="732">
        <v>3.4037600000000001</v>
      </c>
      <c r="J780" s="729">
        <v>41683</v>
      </c>
      <c r="K780" s="732">
        <v>1.36805</v>
      </c>
      <c r="N780" s="729">
        <v>41634</v>
      </c>
      <c r="O780" s="732">
        <v>80.241</v>
      </c>
      <c r="Q780" s="729">
        <v>41253</v>
      </c>
      <c r="R780" s="732">
        <v>295</v>
      </c>
      <c r="T780" s="729">
        <v>41253</v>
      </c>
      <c r="U780" s="732">
        <v>67.332999999999998</v>
      </c>
      <c r="W780" s="729"/>
      <c r="Z780" s="729">
        <v>41634</v>
      </c>
      <c r="AA780" s="732">
        <v>156.99199999999999</v>
      </c>
      <c r="AC780" s="729">
        <v>41634</v>
      </c>
      <c r="AD780" s="732">
        <v>171.49</v>
      </c>
    </row>
    <row r="781" spans="1:30" ht="14.25" customHeight="1">
      <c r="A781" s="729">
        <v>41682</v>
      </c>
      <c r="B781" s="732">
        <v>3.06107</v>
      </c>
      <c r="D781" s="729">
        <v>41682</v>
      </c>
      <c r="E781" s="732">
        <v>4.16092</v>
      </c>
      <c r="G781" s="729">
        <v>41682</v>
      </c>
      <c r="H781" s="732">
        <v>3.399</v>
      </c>
      <c r="J781" s="729">
        <v>41682</v>
      </c>
      <c r="K781" s="732">
        <v>1.3593199999999999</v>
      </c>
      <c r="N781" s="729">
        <v>41632</v>
      </c>
      <c r="O781" s="732">
        <v>80.241</v>
      </c>
      <c r="Q781" s="729">
        <v>41250</v>
      </c>
      <c r="R781" s="732">
        <v>292.125</v>
      </c>
      <c r="T781" s="729">
        <v>41250</v>
      </c>
      <c r="U781" s="732">
        <v>68.375</v>
      </c>
      <c r="W781" s="729"/>
      <c r="Z781" s="729">
        <v>41632</v>
      </c>
      <c r="AA781" s="732">
        <v>156.99199999999999</v>
      </c>
      <c r="AC781" s="729">
        <v>41632</v>
      </c>
      <c r="AD781" s="732">
        <v>171.49</v>
      </c>
    </row>
    <row r="782" spans="1:30" ht="14.25" customHeight="1">
      <c r="A782" s="729">
        <v>41681</v>
      </c>
      <c r="B782" s="732">
        <v>3.05945</v>
      </c>
      <c r="D782" s="729">
        <v>41681</v>
      </c>
      <c r="E782" s="732">
        <v>4.1723999999999997</v>
      </c>
      <c r="G782" s="729">
        <v>41681</v>
      </c>
      <c r="H782" s="732">
        <v>3.4059300000000001</v>
      </c>
      <c r="J782" s="729">
        <v>41681</v>
      </c>
      <c r="K782" s="732">
        <v>1.3637900000000001</v>
      </c>
      <c r="N782" s="729">
        <v>41631</v>
      </c>
      <c r="O782" s="732">
        <v>80.241</v>
      </c>
      <c r="Q782" s="729">
        <v>41249</v>
      </c>
      <c r="R782" s="732">
        <v>289.625</v>
      </c>
      <c r="T782" s="729">
        <v>41249</v>
      </c>
      <c r="U782" s="732">
        <v>68.16</v>
      </c>
      <c r="W782" s="729"/>
      <c r="Z782" s="729">
        <v>41631</v>
      </c>
      <c r="AA782" s="732">
        <v>157.55799999999999</v>
      </c>
      <c r="AC782" s="729">
        <v>41631</v>
      </c>
      <c r="AD782" s="732">
        <v>171.60400000000001</v>
      </c>
    </row>
    <row r="783" spans="1:30" ht="14.25" customHeight="1">
      <c r="A783" s="729">
        <v>41680</v>
      </c>
      <c r="B783" s="732">
        <v>3.0630299999999999</v>
      </c>
      <c r="D783" s="729">
        <v>41680</v>
      </c>
      <c r="E783" s="732">
        <v>4.1793500000000003</v>
      </c>
      <c r="G783" s="729">
        <v>41680</v>
      </c>
      <c r="H783" s="732">
        <v>3.4152800000000001</v>
      </c>
      <c r="J783" s="729">
        <v>41680</v>
      </c>
      <c r="K783" s="732">
        <v>1.3645499999999999</v>
      </c>
      <c r="N783" s="729">
        <v>41628</v>
      </c>
      <c r="O783" s="732">
        <v>80.180999999999997</v>
      </c>
      <c r="Q783" s="729">
        <v>41248</v>
      </c>
      <c r="R783" s="732">
        <v>289.505</v>
      </c>
      <c r="T783" s="729">
        <v>41248</v>
      </c>
      <c r="U783" s="732">
        <v>69.004999999999995</v>
      </c>
      <c r="W783" s="729"/>
      <c r="Z783" s="729">
        <v>41628</v>
      </c>
      <c r="AA783" s="732">
        <v>155.16300000000001</v>
      </c>
      <c r="AC783" s="729">
        <v>41628</v>
      </c>
      <c r="AD783" s="732">
        <v>171.33500000000001</v>
      </c>
    </row>
    <row r="784" spans="1:30" ht="14.25" customHeight="1">
      <c r="A784" s="729">
        <v>41677</v>
      </c>
      <c r="B784" s="732">
        <v>3.0623</v>
      </c>
      <c r="D784" s="729">
        <v>41677</v>
      </c>
      <c r="E784" s="732">
        <v>4.1748000000000003</v>
      </c>
      <c r="G784" s="729">
        <v>41677</v>
      </c>
      <c r="H784" s="732">
        <v>3.4100899999999998</v>
      </c>
      <c r="J784" s="729">
        <v>41677</v>
      </c>
      <c r="K784" s="732">
        <v>1.3634599999999999</v>
      </c>
      <c r="N784" s="729">
        <v>41627</v>
      </c>
      <c r="O784" s="732">
        <v>78.688000000000002</v>
      </c>
      <c r="Q784" s="729">
        <v>41247</v>
      </c>
      <c r="R784" s="732">
        <v>287.125</v>
      </c>
      <c r="T784" s="729">
        <v>41247</v>
      </c>
      <c r="U784" s="732">
        <v>68.417000000000002</v>
      </c>
      <c r="W784" s="729"/>
      <c r="Z784" s="729">
        <v>41627</v>
      </c>
      <c r="AA784" s="732">
        <v>154.322</v>
      </c>
      <c r="AC784" s="729">
        <v>41627</v>
      </c>
      <c r="AD784" s="732">
        <v>170.82</v>
      </c>
    </row>
    <row r="785" spans="1:30" ht="14.25" customHeight="1">
      <c r="A785" s="729">
        <v>41676</v>
      </c>
      <c r="B785" s="732">
        <v>3.0737000000000001</v>
      </c>
      <c r="D785" s="729">
        <v>41676</v>
      </c>
      <c r="E785" s="732">
        <v>4.1769400000000001</v>
      </c>
      <c r="G785" s="729">
        <v>41676</v>
      </c>
      <c r="H785" s="732">
        <v>3.411</v>
      </c>
      <c r="J785" s="729">
        <v>41676</v>
      </c>
      <c r="K785" s="732">
        <v>1.359</v>
      </c>
      <c r="N785" s="729">
        <v>41626</v>
      </c>
      <c r="O785" s="732">
        <v>81.206999999999994</v>
      </c>
      <c r="Q785" s="729">
        <v>41246</v>
      </c>
      <c r="R785" s="732">
        <v>286.17200000000003</v>
      </c>
      <c r="T785" s="729">
        <v>41246</v>
      </c>
      <c r="U785" s="732">
        <v>69.25</v>
      </c>
      <c r="W785" s="729"/>
      <c r="Z785" s="729">
        <v>41626</v>
      </c>
      <c r="AA785" s="732">
        <v>154.34800000000001</v>
      </c>
      <c r="AC785" s="729">
        <v>41626</v>
      </c>
      <c r="AD785" s="732">
        <v>174.83</v>
      </c>
    </row>
    <row r="786" spans="1:30" ht="14.25" customHeight="1">
      <c r="A786" s="729">
        <v>41675</v>
      </c>
      <c r="B786" s="732">
        <v>3.0965799999999999</v>
      </c>
      <c r="D786" s="729">
        <v>41675</v>
      </c>
      <c r="E786" s="732">
        <v>4.1907800000000002</v>
      </c>
      <c r="G786" s="729">
        <v>41675</v>
      </c>
      <c r="H786" s="732">
        <v>3.4270700000000001</v>
      </c>
      <c r="J786" s="729">
        <v>41675</v>
      </c>
      <c r="K786" s="732">
        <v>1.3532999999999999</v>
      </c>
      <c r="N786" s="729">
        <v>41625</v>
      </c>
      <c r="O786" s="732">
        <v>81.22</v>
      </c>
      <c r="Q786" s="729">
        <v>41243</v>
      </c>
      <c r="R786" s="732">
        <v>289.75</v>
      </c>
      <c r="T786" s="729">
        <v>41243</v>
      </c>
      <c r="U786" s="732">
        <v>68.625</v>
      </c>
      <c r="W786" s="729"/>
      <c r="Z786" s="729">
        <v>41625</v>
      </c>
      <c r="AA786" s="732">
        <v>151.673</v>
      </c>
      <c r="AC786" s="729">
        <v>41625</v>
      </c>
      <c r="AD786" s="732">
        <v>168.17</v>
      </c>
    </row>
    <row r="787" spans="1:30" ht="14.25" customHeight="1">
      <c r="A787" s="729">
        <v>41674</v>
      </c>
      <c r="B787" s="732">
        <v>3.1124499999999999</v>
      </c>
      <c r="D787" s="729">
        <v>41674</v>
      </c>
      <c r="E787" s="732">
        <v>4.2079500000000003</v>
      </c>
      <c r="G787" s="729">
        <v>41674</v>
      </c>
      <c r="H787" s="732">
        <v>3.4443700000000002</v>
      </c>
      <c r="J787" s="729">
        <v>41674</v>
      </c>
      <c r="K787" s="732">
        <v>1.35185</v>
      </c>
      <c r="N787" s="729">
        <v>41624</v>
      </c>
      <c r="O787" s="732">
        <v>81.334000000000003</v>
      </c>
      <c r="Q787" s="729">
        <v>41242</v>
      </c>
      <c r="R787" s="732">
        <v>287.5</v>
      </c>
      <c r="T787" s="729">
        <v>41242</v>
      </c>
      <c r="U787" s="732">
        <v>72.662000000000006</v>
      </c>
      <c r="W787" s="729"/>
      <c r="Z787" s="729">
        <v>41624</v>
      </c>
      <c r="AA787" s="732">
        <v>149.68</v>
      </c>
      <c r="AC787" s="729">
        <v>41624</v>
      </c>
      <c r="AD787" s="732">
        <v>166.67</v>
      </c>
    </row>
    <row r="788" spans="1:30" ht="14.25" customHeight="1">
      <c r="A788" s="729">
        <v>41673</v>
      </c>
      <c r="B788" s="732">
        <v>3.1387</v>
      </c>
      <c r="D788" s="729">
        <v>41673</v>
      </c>
      <c r="E788" s="732">
        <v>4.2453799999999999</v>
      </c>
      <c r="G788" s="729">
        <v>41673</v>
      </c>
      <c r="H788" s="732">
        <v>3.4842300000000002</v>
      </c>
      <c r="J788" s="729">
        <v>41673</v>
      </c>
      <c r="K788" s="732">
        <v>1.3525</v>
      </c>
      <c r="N788" s="729">
        <v>41621</v>
      </c>
      <c r="O788" s="732">
        <v>81.668000000000006</v>
      </c>
      <c r="Q788" s="729">
        <v>41241</v>
      </c>
      <c r="R788" s="732">
        <v>291.01</v>
      </c>
      <c r="T788" s="729">
        <v>41241</v>
      </c>
      <c r="U788" s="732">
        <v>72.875</v>
      </c>
      <c r="W788" s="729"/>
      <c r="Z788" s="729">
        <v>41621</v>
      </c>
      <c r="AA788" s="732">
        <v>151.00299999999999</v>
      </c>
      <c r="AC788" s="729">
        <v>41621</v>
      </c>
      <c r="AD788" s="732">
        <v>168.5</v>
      </c>
    </row>
    <row r="789" spans="1:30" ht="14.25" customHeight="1">
      <c r="A789" s="729">
        <v>41670</v>
      </c>
      <c r="B789" s="732">
        <v>3.1528</v>
      </c>
      <c r="D789" s="729">
        <v>41670</v>
      </c>
      <c r="E789" s="732">
        <v>4.2520199999999999</v>
      </c>
      <c r="G789" s="729">
        <v>41670</v>
      </c>
      <c r="H789" s="732">
        <v>3.4789300000000001</v>
      </c>
      <c r="J789" s="729">
        <v>41670</v>
      </c>
      <c r="K789" s="732">
        <v>1.3486099999999999</v>
      </c>
      <c r="N789" s="729">
        <v>41620</v>
      </c>
      <c r="O789" s="732">
        <v>82.007000000000005</v>
      </c>
      <c r="Q789" s="729">
        <v>41240</v>
      </c>
      <c r="R789" s="732">
        <v>289</v>
      </c>
      <c r="T789" s="729">
        <v>41240</v>
      </c>
      <c r="U789" s="732">
        <v>73.825000000000003</v>
      </c>
      <c r="W789" s="729"/>
      <c r="Z789" s="729">
        <v>41620</v>
      </c>
      <c r="AA789" s="732">
        <v>149.65799999999999</v>
      </c>
      <c r="AC789" s="729">
        <v>41620</v>
      </c>
      <c r="AD789" s="732">
        <v>167.48500000000001</v>
      </c>
    </row>
    <row r="790" spans="1:30" ht="14.25" customHeight="1">
      <c r="A790" s="729">
        <v>41669</v>
      </c>
      <c r="B790" s="732">
        <v>3.1222699999999999</v>
      </c>
      <c r="D790" s="729">
        <v>41669</v>
      </c>
      <c r="E790" s="732">
        <v>4.23203</v>
      </c>
      <c r="G790" s="729">
        <v>41669</v>
      </c>
      <c r="H790" s="732">
        <v>3.4580500000000001</v>
      </c>
      <c r="J790" s="729">
        <v>41669</v>
      </c>
      <c r="K790" s="732">
        <v>1.35545</v>
      </c>
      <c r="N790" s="729">
        <v>41619</v>
      </c>
      <c r="O790" s="732">
        <v>80.66</v>
      </c>
      <c r="Q790" s="729">
        <v>41239</v>
      </c>
      <c r="R790" s="732">
        <v>299</v>
      </c>
      <c r="T790" s="729">
        <v>41239</v>
      </c>
      <c r="U790" s="732">
        <v>74.375</v>
      </c>
      <c r="W790" s="729"/>
      <c r="Z790" s="729">
        <v>41619</v>
      </c>
      <c r="AA790" s="732">
        <v>150.31800000000001</v>
      </c>
      <c r="AC790" s="729">
        <v>41619</v>
      </c>
      <c r="AD790" s="732">
        <v>166.98</v>
      </c>
    </row>
    <row r="791" spans="1:30" ht="14.25" customHeight="1">
      <c r="A791" s="729">
        <v>41668</v>
      </c>
      <c r="B791" s="732">
        <v>3.0929000000000002</v>
      </c>
      <c r="D791" s="729">
        <v>41668</v>
      </c>
      <c r="E791" s="732">
        <v>4.2257400000000001</v>
      </c>
      <c r="G791" s="729">
        <v>41668</v>
      </c>
      <c r="H791" s="732">
        <v>3.4582000000000002</v>
      </c>
      <c r="J791" s="729">
        <v>41668</v>
      </c>
      <c r="K791" s="732">
        <v>1.36625</v>
      </c>
      <c r="N791" s="729">
        <v>41618</v>
      </c>
      <c r="O791" s="732">
        <v>78.688000000000002</v>
      </c>
      <c r="Q791" s="729">
        <v>41236</v>
      </c>
      <c r="R791" s="732">
        <v>302</v>
      </c>
      <c r="T791" s="729">
        <v>41236</v>
      </c>
      <c r="U791" s="732">
        <v>74.073999999999998</v>
      </c>
      <c r="W791" s="729"/>
      <c r="Z791" s="729">
        <v>41618</v>
      </c>
      <c r="AA791" s="732">
        <v>152</v>
      </c>
      <c r="AC791" s="729">
        <v>41618</v>
      </c>
      <c r="AD791" s="732">
        <v>170.49</v>
      </c>
    </row>
    <row r="792" spans="1:30" ht="14.25" customHeight="1">
      <c r="A792" s="729">
        <v>41667</v>
      </c>
      <c r="B792" s="732">
        <v>3.0718999999999999</v>
      </c>
      <c r="D792" s="729">
        <v>41667</v>
      </c>
      <c r="E792" s="732">
        <v>4.1997</v>
      </c>
      <c r="G792" s="729">
        <v>41667</v>
      </c>
      <c r="H792" s="732">
        <v>3.4230499999999999</v>
      </c>
      <c r="J792" s="729">
        <v>41667</v>
      </c>
      <c r="K792" s="732">
        <v>1.3670800000000001</v>
      </c>
      <c r="N792" s="729">
        <v>41617</v>
      </c>
      <c r="O792" s="732">
        <v>78.515000000000001</v>
      </c>
      <c r="Q792" s="729">
        <v>41234</v>
      </c>
      <c r="R792" s="732">
        <v>298.375</v>
      </c>
      <c r="T792" s="729">
        <v>41234</v>
      </c>
      <c r="U792" s="732">
        <v>76</v>
      </c>
      <c r="W792" s="729"/>
      <c r="Z792" s="729">
        <v>41617</v>
      </c>
      <c r="AA792" s="732">
        <v>158.34200000000001</v>
      </c>
      <c r="AC792" s="729">
        <v>41617</v>
      </c>
      <c r="AD792" s="732">
        <v>176.84</v>
      </c>
    </row>
    <row r="793" spans="1:30" ht="14.25" customHeight="1">
      <c r="A793" s="729">
        <v>41666</v>
      </c>
      <c r="B793" s="732">
        <v>3.0753900000000001</v>
      </c>
      <c r="D793" s="729">
        <v>41666</v>
      </c>
      <c r="E793" s="732">
        <v>4.20451</v>
      </c>
      <c r="G793" s="729">
        <v>41666</v>
      </c>
      <c r="H793" s="732">
        <v>3.4313099999999999</v>
      </c>
      <c r="J793" s="729">
        <v>41666</v>
      </c>
      <c r="K793" s="732">
        <v>1.36734</v>
      </c>
      <c r="N793" s="729">
        <v>41614</v>
      </c>
      <c r="O793" s="732">
        <v>83.349000000000004</v>
      </c>
      <c r="Q793" s="729">
        <v>41233</v>
      </c>
      <c r="R793" s="732">
        <v>304.80900000000003</v>
      </c>
      <c r="T793" s="729">
        <v>41233</v>
      </c>
      <c r="U793" s="732">
        <v>76</v>
      </c>
      <c r="W793" s="729"/>
      <c r="Z793" s="729">
        <v>41614</v>
      </c>
      <c r="AA793" s="732">
        <v>167.16499999999999</v>
      </c>
      <c r="AC793" s="729">
        <v>41614</v>
      </c>
      <c r="AD793" s="732">
        <v>185.66</v>
      </c>
    </row>
    <row r="794" spans="1:30" ht="14.25" customHeight="1">
      <c r="A794" s="729">
        <v>41663</v>
      </c>
      <c r="B794" s="732">
        <v>3.0670899999999999</v>
      </c>
      <c r="D794" s="729">
        <v>41663</v>
      </c>
      <c r="E794" s="732">
        <v>4.1952499999999997</v>
      </c>
      <c r="G794" s="729">
        <v>41663</v>
      </c>
      <c r="H794" s="732">
        <v>3.4285999999999999</v>
      </c>
      <c r="J794" s="729">
        <v>41663</v>
      </c>
      <c r="K794" s="732">
        <v>1.36775</v>
      </c>
      <c r="N794" s="729">
        <v>41613</v>
      </c>
      <c r="O794" s="732">
        <v>83.349000000000004</v>
      </c>
      <c r="Q794" s="729">
        <v>41232</v>
      </c>
      <c r="R794" s="732">
        <v>312.33300000000003</v>
      </c>
      <c r="T794" s="729">
        <v>41232</v>
      </c>
      <c r="U794" s="732">
        <v>76.332999999999998</v>
      </c>
      <c r="W794" s="729"/>
      <c r="Z794" s="729">
        <v>41613</v>
      </c>
      <c r="AA794" s="732">
        <v>164.33699999999999</v>
      </c>
      <c r="AC794" s="729">
        <v>41613</v>
      </c>
      <c r="AD794" s="732">
        <v>185.83500000000001</v>
      </c>
    </row>
    <row r="795" spans="1:30" ht="14.25" customHeight="1">
      <c r="A795" s="729">
        <v>41662</v>
      </c>
      <c r="B795" s="732">
        <v>3.0527099999999998</v>
      </c>
      <c r="D795" s="729">
        <v>41662</v>
      </c>
      <c r="E795" s="732">
        <v>4.1808300000000003</v>
      </c>
      <c r="G795" s="729">
        <v>41662</v>
      </c>
      <c r="H795" s="732">
        <v>3.4018999999999999</v>
      </c>
      <c r="J795" s="729">
        <v>41662</v>
      </c>
      <c r="K795" s="732">
        <v>1.36961</v>
      </c>
      <c r="N795" s="729">
        <v>41612</v>
      </c>
      <c r="O795" s="732">
        <v>84.338999999999999</v>
      </c>
      <c r="Q795" s="729">
        <v>41229</v>
      </c>
      <c r="R795" s="732">
        <v>320.74400000000003</v>
      </c>
      <c r="T795" s="729">
        <v>41229</v>
      </c>
      <c r="U795" s="732">
        <v>76.5</v>
      </c>
      <c r="W795" s="729"/>
      <c r="Z795" s="729">
        <v>41612</v>
      </c>
      <c r="AA795" s="732">
        <v>160.018</v>
      </c>
      <c r="AC795" s="729">
        <v>41612</v>
      </c>
      <c r="AD795" s="732">
        <v>180.84</v>
      </c>
    </row>
    <row r="796" spans="1:30" ht="14.25" customHeight="1">
      <c r="A796" s="729">
        <v>41661</v>
      </c>
      <c r="B796" s="732">
        <v>3.0725500000000001</v>
      </c>
      <c r="D796" s="729">
        <v>41661</v>
      </c>
      <c r="E796" s="732">
        <v>4.1622199999999996</v>
      </c>
      <c r="G796" s="729">
        <v>41661</v>
      </c>
      <c r="H796" s="732">
        <v>3.3704499999999999</v>
      </c>
      <c r="J796" s="729">
        <v>41661</v>
      </c>
      <c r="K796" s="732">
        <v>1.3547199999999999</v>
      </c>
      <c r="N796" s="729">
        <v>41611</v>
      </c>
      <c r="O796" s="732">
        <v>85.481999999999999</v>
      </c>
      <c r="Q796" s="729">
        <v>41228</v>
      </c>
      <c r="R796" s="732">
        <v>307.67700000000002</v>
      </c>
      <c r="T796" s="729">
        <v>41228</v>
      </c>
      <c r="U796" s="732">
        <v>76.375</v>
      </c>
      <c r="W796" s="729"/>
      <c r="Z796" s="729">
        <v>41611</v>
      </c>
      <c r="AA796" s="732">
        <v>155.34</v>
      </c>
      <c r="AC796" s="729">
        <v>41611</v>
      </c>
      <c r="AD796" s="732">
        <v>176.66499999999999</v>
      </c>
    </row>
    <row r="797" spans="1:30" ht="14.25" customHeight="1">
      <c r="A797" s="729">
        <v>41660</v>
      </c>
      <c r="B797" s="732">
        <v>3.0708600000000001</v>
      </c>
      <c r="D797" s="729">
        <v>41660</v>
      </c>
      <c r="E797" s="732">
        <v>4.1643299999999996</v>
      </c>
      <c r="G797" s="729">
        <v>41660</v>
      </c>
      <c r="H797" s="732">
        <v>3.37344</v>
      </c>
      <c r="J797" s="729">
        <v>41660</v>
      </c>
      <c r="K797" s="732">
        <v>1.3561000000000001</v>
      </c>
      <c r="N797" s="729">
        <v>41610</v>
      </c>
      <c r="O797" s="732">
        <v>84.491</v>
      </c>
      <c r="Q797" s="729">
        <v>41227</v>
      </c>
      <c r="R797" s="732">
        <v>297.25</v>
      </c>
      <c r="T797" s="729">
        <v>41227</v>
      </c>
      <c r="U797" s="732">
        <v>75.792000000000002</v>
      </c>
      <c r="W797" s="729"/>
      <c r="Z797" s="729">
        <v>41610</v>
      </c>
      <c r="AA797" s="732">
        <v>155.65799999999999</v>
      </c>
      <c r="AC797" s="729">
        <v>41610</v>
      </c>
      <c r="AD797" s="732">
        <v>176.52</v>
      </c>
    </row>
    <row r="798" spans="1:30" ht="14.25" customHeight="1">
      <c r="A798" s="729">
        <v>41659</v>
      </c>
      <c r="B798" s="732">
        <v>3.0671599999999999</v>
      </c>
      <c r="D798" s="729">
        <v>41659</v>
      </c>
      <c r="E798" s="732">
        <v>4.1563400000000001</v>
      </c>
      <c r="G798" s="729">
        <v>41659</v>
      </c>
      <c r="H798" s="732">
        <v>3.3689</v>
      </c>
      <c r="J798" s="729">
        <v>41659</v>
      </c>
      <c r="K798" s="732">
        <v>1.3552</v>
      </c>
      <c r="N798" s="729">
        <v>41607</v>
      </c>
      <c r="O798" s="732">
        <v>83.331999999999994</v>
      </c>
      <c r="Q798" s="729">
        <v>41226</v>
      </c>
      <c r="R798" s="732">
        <v>294.18099999999998</v>
      </c>
      <c r="T798" s="729">
        <v>41226</v>
      </c>
      <c r="U798" s="732">
        <v>76.375</v>
      </c>
      <c r="W798" s="729"/>
      <c r="Z798" s="729">
        <v>41607</v>
      </c>
      <c r="AA798" s="732">
        <v>153.333</v>
      </c>
      <c r="AC798" s="729">
        <v>41607</v>
      </c>
      <c r="AD798" s="732">
        <v>178.16499999999999</v>
      </c>
    </row>
    <row r="799" spans="1:30" ht="14.25" customHeight="1">
      <c r="A799" s="729">
        <v>41656</v>
      </c>
      <c r="B799" s="732">
        <v>3.0753300000000001</v>
      </c>
      <c r="D799" s="729">
        <v>41656</v>
      </c>
      <c r="E799" s="732">
        <v>4.1645300000000001</v>
      </c>
      <c r="G799" s="729">
        <v>41656</v>
      </c>
      <c r="H799" s="732">
        <v>3.3786499999999999</v>
      </c>
      <c r="J799" s="729">
        <v>41656</v>
      </c>
      <c r="K799" s="732">
        <v>1.3541000000000001</v>
      </c>
      <c r="N799" s="729">
        <v>41605</v>
      </c>
      <c r="O799" s="732">
        <v>83.331999999999994</v>
      </c>
      <c r="Q799" s="729">
        <v>41222</v>
      </c>
      <c r="R799" s="732">
        <v>290.875</v>
      </c>
      <c r="T799" s="729">
        <v>41222</v>
      </c>
      <c r="U799" s="732">
        <v>76.957999999999998</v>
      </c>
      <c r="W799" s="729"/>
      <c r="Z799" s="729">
        <v>41605</v>
      </c>
      <c r="AA799" s="732">
        <v>149.00299999999999</v>
      </c>
      <c r="AC799" s="729">
        <v>41605</v>
      </c>
      <c r="AD799" s="732">
        <v>176.16499999999999</v>
      </c>
    </row>
    <row r="800" spans="1:30" ht="14.25" customHeight="1">
      <c r="A800" s="729">
        <v>41655</v>
      </c>
      <c r="B800" s="732">
        <v>3.0600499999999999</v>
      </c>
      <c r="D800" s="729">
        <v>41655</v>
      </c>
      <c r="E800" s="732">
        <v>4.1678800000000003</v>
      </c>
      <c r="G800" s="729">
        <v>41655</v>
      </c>
      <c r="H800" s="732">
        <v>3.3822100000000002</v>
      </c>
      <c r="J800" s="729">
        <v>41655</v>
      </c>
      <c r="K800" s="732">
        <v>1.3620000000000001</v>
      </c>
      <c r="N800" s="729">
        <v>41604</v>
      </c>
      <c r="O800" s="732">
        <v>81.575000000000003</v>
      </c>
      <c r="Q800" s="729">
        <v>41221</v>
      </c>
      <c r="R800" s="732">
        <v>283.66699999999997</v>
      </c>
      <c r="T800" s="729">
        <v>41221</v>
      </c>
      <c r="U800" s="732">
        <v>78</v>
      </c>
      <c r="W800" s="729"/>
      <c r="Z800" s="729">
        <v>41604</v>
      </c>
      <c r="AA800" s="732">
        <v>149.495</v>
      </c>
      <c r="AC800" s="729">
        <v>41604</v>
      </c>
      <c r="AD800" s="732">
        <v>177.66499999999999</v>
      </c>
    </row>
    <row r="801" spans="1:30" ht="14.25" customHeight="1">
      <c r="A801" s="729">
        <v>41654</v>
      </c>
      <c r="B801" s="732">
        <v>3.0554000000000001</v>
      </c>
      <c r="D801" s="729">
        <v>41654</v>
      </c>
      <c r="E801" s="732">
        <v>4.1568399999999999</v>
      </c>
      <c r="G801" s="729">
        <v>41654</v>
      </c>
      <c r="H801" s="732">
        <v>3.3623500000000002</v>
      </c>
      <c r="J801" s="729">
        <v>41654</v>
      </c>
      <c r="K801" s="732">
        <v>1.3605</v>
      </c>
      <c r="N801" s="729">
        <v>41603</v>
      </c>
      <c r="O801" s="732">
        <v>83.326999999999998</v>
      </c>
      <c r="Q801" s="729">
        <v>41220</v>
      </c>
      <c r="R801" s="732">
        <v>287.33999999999997</v>
      </c>
      <c r="T801" s="729">
        <v>41220</v>
      </c>
      <c r="U801" s="732">
        <v>76.375</v>
      </c>
      <c r="W801" s="729"/>
      <c r="Z801" s="729">
        <v>41603</v>
      </c>
      <c r="AA801" s="732">
        <v>150.34800000000001</v>
      </c>
      <c r="AC801" s="729">
        <v>41603</v>
      </c>
      <c r="AD801" s="732">
        <v>181.005</v>
      </c>
    </row>
    <row r="802" spans="1:30" ht="14.25" customHeight="1">
      <c r="A802" s="729">
        <v>41653</v>
      </c>
      <c r="B802" s="732">
        <v>3.028</v>
      </c>
      <c r="D802" s="729">
        <v>41653</v>
      </c>
      <c r="E802" s="732">
        <v>4.1420000000000003</v>
      </c>
      <c r="G802" s="729">
        <v>41653</v>
      </c>
      <c r="H802" s="732">
        <v>3.3548800000000001</v>
      </c>
      <c r="J802" s="729">
        <v>41653</v>
      </c>
      <c r="K802" s="732">
        <v>1.36792</v>
      </c>
      <c r="N802" s="729">
        <v>41600</v>
      </c>
      <c r="O802" s="732">
        <v>83.997</v>
      </c>
      <c r="Q802" s="729">
        <v>41219</v>
      </c>
      <c r="R802" s="732">
        <v>280.16699999999997</v>
      </c>
      <c r="T802" s="729">
        <v>41219</v>
      </c>
      <c r="U802" s="732">
        <v>76.167000000000002</v>
      </c>
      <c r="W802" s="729"/>
      <c r="Z802" s="729">
        <v>41600</v>
      </c>
      <c r="AA802" s="732">
        <v>154.66999999999999</v>
      </c>
      <c r="AC802" s="729">
        <v>41600</v>
      </c>
      <c r="AD802" s="732">
        <v>186.83699999999999</v>
      </c>
    </row>
    <row r="803" spans="1:30" ht="14.25" customHeight="1">
      <c r="A803" s="729">
        <v>41652</v>
      </c>
      <c r="B803" s="732">
        <v>3.0385200000000001</v>
      </c>
      <c r="D803" s="729">
        <v>41652</v>
      </c>
      <c r="E803" s="732">
        <v>4.1540100000000004</v>
      </c>
      <c r="G803" s="729">
        <v>41652</v>
      </c>
      <c r="H803" s="732">
        <v>3.3802500000000002</v>
      </c>
      <c r="J803" s="729">
        <v>41652</v>
      </c>
      <c r="K803" s="732">
        <v>1.36713</v>
      </c>
      <c r="N803" s="729">
        <v>41599</v>
      </c>
      <c r="O803" s="732">
        <v>85.988</v>
      </c>
      <c r="Q803" s="729">
        <v>41218</v>
      </c>
      <c r="R803" s="732">
        <v>277.25</v>
      </c>
      <c r="T803" s="729">
        <v>41218</v>
      </c>
      <c r="U803" s="732">
        <v>77.515000000000001</v>
      </c>
      <c r="W803" s="729"/>
      <c r="Z803" s="729">
        <v>41599</v>
      </c>
      <c r="AA803" s="732">
        <v>162.75</v>
      </c>
      <c r="AC803" s="729">
        <v>41599</v>
      </c>
      <c r="AD803" s="732">
        <v>192</v>
      </c>
    </row>
    <row r="804" spans="1:30" ht="14.25" customHeight="1">
      <c r="A804" s="729">
        <v>41649</v>
      </c>
      <c r="B804" s="732">
        <v>3.0352000000000001</v>
      </c>
      <c r="D804" s="729">
        <v>41649</v>
      </c>
      <c r="E804" s="732">
        <v>4.1489099999999999</v>
      </c>
      <c r="G804" s="729">
        <v>41649</v>
      </c>
      <c r="H804" s="732">
        <v>3.3653300000000002</v>
      </c>
      <c r="J804" s="729">
        <v>41649</v>
      </c>
      <c r="K804" s="732">
        <v>1.3669799999999999</v>
      </c>
      <c r="N804" s="729">
        <v>41598</v>
      </c>
      <c r="O804" s="732">
        <v>85.825000000000003</v>
      </c>
      <c r="Q804" s="729">
        <v>41215</v>
      </c>
      <c r="R804" s="732">
        <v>273.5</v>
      </c>
      <c r="T804" s="729">
        <v>41215</v>
      </c>
      <c r="U804" s="732">
        <v>76.858999999999995</v>
      </c>
      <c r="W804" s="729"/>
      <c r="Z804" s="729">
        <v>41598</v>
      </c>
      <c r="AA804" s="732">
        <v>161.667</v>
      </c>
      <c r="AC804" s="729">
        <v>41598</v>
      </c>
      <c r="AD804" s="732">
        <v>192.16</v>
      </c>
    </row>
    <row r="805" spans="1:30" ht="14.25" customHeight="1">
      <c r="A805" s="729">
        <v>41648</v>
      </c>
      <c r="B805" s="732">
        <v>3.0690200000000001</v>
      </c>
      <c r="D805" s="729">
        <v>41648</v>
      </c>
      <c r="E805" s="732">
        <v>4.1760700000000002</v>
      </c>
      <c r="G805" s="729">
        <v>41648</v>
      </c>
      <c r="H805" s="732">
        <v>3.38395</v>
      </c>
      <c r="J805" s="729">
        <v>41648</v>
      </c>
      <c r="K805" s="732">
        <v>1.36083</v>
      </c>
      <c r="N805" s="729">
        <v>41597</v>
      </c>
      <c r="O805" s="732">
        <v>85.165000000000006</v>
      </c>
      <c r="Q805" s="729">
        <v>41214</v>
      </c>
      <c r="R805" s="732">
        <v>277.49200000000002</v>
      </c>
      <c r="T805" s="729">
        <v>41214</v>
      </c>
      <c r="U805" s="732">
        <v>77.75</v>
      </c>
      <c r="W805" s="729"/>
      <c r="Z805" s="729">
        <v>41597</v>
      </c>
      <c r="AA805" s="732">
        <v>162.00299999999999</v>
      </c>
      <c r="AC805" s="729">
        <v>41597</v>
      </c>
      <c r="AD805" s="732">
        <v>189.33</v>
      </c>
    </row>
    <row r="806" spans="1:30" ht="14.25" customHeight="1">
      <c r="A806" s="729">
        <v>41647</v>
      </c>
      <c r="B806" s="732">
        <v>3.0766100000000001</v>
      </c>
      <c r="D806" s="729">
        <v>41647</v>
      </c>
      <c r="E806" s="732">
        <v>4.1764700000000001</v>
      </c>
      <c r="G806" s="729">
        <v>41647</v>
      </c>
      <c r="H806" s="732">
        <v>3.3756900000000001</v>
      </c>
      <c r="J806" s="729">
        <v>41647</v>
      </c>
      <c r="K806" s="732">
        <v>1.35755</v>
      </c>
      <c r="N806" s="729">
        <v>41596</v>
      </c>
      <c r="O806" s="732">
        <v>83.506</v>
      </c>
      <c r="Q806" s="729">
        <v>41213</v>
      </c>
      <c r="R806" s="732">
        <v>278.15800000000002</v>
      </c>
      <c r="T806" s="729">
        <v>41213</v>
      </c>
      <c r="U806" s="732">
        <v>80.492999999999995</v>
      </c>
      <c r="W806" s="729"/>
      <c r="Z806" s="729">
        <v>41596</v>
      </c>
      <c r="AA806" s="732">
        <v>161.827</v>
      </c>
      <c r="AC806" s="729">
        <v>41596</v>
      </c>
      <c r="AD806" s="732">
        <v>189.98500000000001</v>
      </c>
    </row>
    <row r="807" spans="1:30" ht="14.25" customHeight="1">
      <c r="A807" s="729">
        <v>41646</v>
      </c>
      <c r="B807" s="732">
        <v>3.0675499999999998</v>
      </c>
      <c r="D807" s="729">
        <v>41646</v>
      </c>
      <c r="E807" s="732">
        <v>4.1767500000000002</v>
      </c>
      <c r="G807" s="729">
        <v>41646</v>
      </c>
      <c r="H807" s="732">
        <v>3.3741599999999998</v>
      </c>
      <c r="J807" s="729">
        <v>41646</v>
      </c>
      <c r="K807" s="732">
        <v>1.3615599999999999</v>
      </c>
      <c r="N807" s="729">
        <v>41593</v>
      </c>
      <c r="O807" s="732">
        <v>83.84</v>
      </c>
      <c r="Q807" s="729">
        <v>41212</v>
      </c>
      <c r="R807" s="732">
        <v>270.33300000000003</v>
      </c>
      <c r="T807" s="729">
        <v>41212</v>
      </c>
      <c r="U807" s="732">
        <v>79</v>
      </c>
      <c r="W807" s="729"/>
      <c r="Z807" s="729">
        <v>41593</v>
      </c>
      <c r="AA807" s="732">
        <v>161.85</v>
      </c>
      <c r="AC807" s="729">
        <v>41593</v>
      </c>
      <c r="AD807" s="732">
        <v>191.178</v>
      </c>
    </row>
    <row r="808" spans="1:30" ht="14.25" customHeight="1">
      <c r="A808" s="729">
        <v>41645</v>
      </c>
      <c r="B808" s="732">
        <v>3.0637699999999999</v>
      </c>
      <c r="D808" s="729">
        <v>41645</v>
      </c>
      <c r="E808" s="732">
        <v>4.1754999999999995</v>
      </c>
      <c r="G808" s="729">
        <v>41645</v>
      </c>
      <c r="H808" s="732">
        <v>3.3889300000000002</v>
      </c>
      <c r="J808" s="729">
        <v>41645</v>
      </c>
      <c r="K808" s="732">
        <v>1.3628800000000001</v>
      </c>
      <c r="N808" s="729">
        <v>41592</v>
      </c>
      <c r="O808" s="732">
        <v>84.825000000000003</v>
      </c>
      <c r="Q808" s="729">
        <v>41211</v>
      </c>
      <c r="R808" s="732">
        <v>269.33300000000003</v>
      </c>
      <c r="T808" s="729">
        <v>41211</v>
      </c>
      <c r="U808" s="732">
        <v>79.097999999999999</v>
      </c>
      <c r="W808" s="729"/>
      <c r="Z808" s="729">
        <v>41592</v>
      </c>
      <c r="AA808" s="732">
        <v>164.16</v>
      </c>
      <c r="AC808" s="729">
        <v>41592</v>
      </c>
      <c r="AD808" s="732">
        <v>191.34200000000001</v>
      </c>
    </row>
    <row r="809" spans="1:30" ht="14.25" customHeight="1">
      <c r="A809" s="729">
        <v>41642</v>
      </c>
      <c r="B809" s="732">
        <v>3.0680000000000001</v>
      </c>
      <c r="D809" s="729">
        <v>41642</v>
      </c>
      <c r="E809" s="732">
        <v>4.1687799999999999</v>
      </c>
      <c r="G809" s="729">
        <v>41642</v>
      </c>
      <c r="H809" s="732">
        <v>3.3887399999999999</v>
      </c>
      <c r="J809" s="729">
        <v>41642</v>
      </c>
      <c r="K809" s="732">
        <v>1.3588499999999999</v>
      </c>
      <c r="N809" s="729">
        <v>41591</v>
      </c>
      <c r="O809" s="732">
        <v>85.322999999999993</v>
      </c>
      <c r="Q809" s="729">
        <v>41208</v>
      </c>
      <c r="R809" s="732">
        <v>260</v>
      </c>
      <c r="T809" s="729">
        <v>41208</v>
      </c>
      <c r="U809" s="732">
        <v>77.754999999999995</v>
      </c>
      <c r="W809" s="729"/>
      <c r="Z809" s="729">
        <v>41591</v>
      </c>
      <c r="AA809" s="732">
        <v>166.17</v>
      </c>
      <c r="AC809" s="729">
        <v>41591</v>
      </c>
      <c r="AD809" s="732">
        <v>195.50800000000001</v>
      </c>
    </row>
    <row r="810" spans="1:30" ht="14.25" customHeight="1">
      <c r="A810" s="729">
        <v>41641</v>
      </c>
      <c r="B810" s="732">
        <v>3.0493100000000002</v>
      </c>
      <c r="D810" s="729">
        <v>41641</v>
      </c>
      <c r="E810" s="732">
        <v>4.1687799999999999</v>
      </c>
      <c r="G810" s="729">
        <v>41641</v>
      </c>
      <c r="H810" s="732">
        <v>3.3913500000000001</v>
      </c>
      <c r="J810" s="729">
        <v>41641</v>
      </c>
      <c r="K810" s="732">
        <v>1.36721</v>
      </c>
      <c r="N810" s="729">
        <v>41590</v>
      </c>
      <c r="O810" s="732">
        <v>86.584999999999994</v>
      </c>
      <c r="Q810" s="729">
        <v>41207</v>
      </c>
      <c r="R810" s="732">
        <v>249.67</v>
      </c>
      <c r="T810" s="729">
        <v>41207</v>
      </c>
      <c r="U810" s="732">
        <v>78.875</v>
      </c>
      <c r="W810" s="729"/>
      <c r="Z810" s="729">
        <v>41590</v>
      </c>
      <c r="AA810" s="732">
        <v>166.583</v>
      </c>
      <c r="AC810" s="729">
        <v>41590</v>
      </c>
      <c r="AD810" s="732">
        <v>192.995</v>
      </c>
    </row>
    <row r="811" spans="1:30" ht="14.25" customHeight="1">
      <c r="A811" s="729">
        <v>41640</v>
      </c>
      <c r="B811" s="732">
        <v>3.0185300000000002</v>
      </c>
      <c r="D811" s="729">
        <v>41640</v>
      </c>
      <c r="E811" s="732">
        <v>4.1551</v>
      </c>
      <c r="G811" s="729">
        <v>41640</v>
      </c>
      <c r="H811" s="732">
        <v>3.38611</v>
      </c>
      <c r="J811" s="729">
        <v>41640</v>
      </c>
      <c r="K811" s="732">
        <v>1.37625</v>
      </c>
      <c r="N811" s="729">
        <v>41586</v>
      </c>
      <c r="O811" s="732">
        <v>87.337999999999994</v>
      </c>
      <c r="Q811" s="729">
        <v>41206</v>
      </c>
      <c r="R811" s="732">
        <v>266.75</v>
      </c>
      <c r="T811" s="729">
        <v>41206</v>
      </c>
      <c r="U811" s="732">
        <v>79.625</v>
      </c>
      <c r="W811" s="729"/>
      <c r="Z811" s="729">
        <v>41586</v>
      </c>
      <c r="AA811" s="732">
        <v>165.833</v>
      </c>
      <c r="AC811" s="729">
        <v>41586</v>
      </c>
      <c r="AD811" s="732">
        <v>195.50299999999999</v>
      </c>
    </row>
    <row r="812" spans="1:30" ht="14.25" customHeight="1">
      <c r="A812" s="729">
        <v>41639</v>
      </c>
      <c r="B812" s="732">
        <v>3.0229499999999998</v>
      </c>
      <c r="D812" s="729">
        <v>41639</v>
      </c>
      <c r="E812" s="732">
        <v>4.1543999999999999</v>
      </c>
      <c r="G812" s="729">
        <v>41639</v>
      </c>
      <c r="H812" s="732">
        <v>3.3855900000000001</v>
      </c>
      <c r="J812" s="729">
        <v>41639</v>
      </c>
      <c r="K812" s="732">
        <v>1.3742799999999999</v>
      </c>
      <c r="N812" s="729">
        <v>41585</v>
      </c>
      <c r="O812" s="732">
        <v>84</v>
      </c>
      <c r="Q812" s="729">
        <v>41205</v>
      </c>
      <c r="R812" s="732">
        <v>274.25</v>
      </c>
      <c r="T812" s="729">
        <v>41205</v>
      </c>
      <c r="U812" s="732">
        <v>81.667000000000002</v>
      </c>
      <c r="W812" s="729"/>
      <c r="Z812" s="729">
        <v>41585</v>
      </c>
      <c r="AA812" s="732">
        <v>166</v>
      </c>
      <c r="AC812" s="729">
        <v>41585</v>
      </c>
      <c r="AD812" s="732">
        <v>193.375</v>
      </c>
    </row>
    <row r="813" spans="1:30" ht="14.25" customHeight="1">
      <c r="A813" s="729">
        <v>41638</v>
      </c>
      <c r="B813" s="732">
        <v>3.0043799999999998</v>
      </c>
      <c r="D813" s="729">
        <v>41638</v>
      </c>
      <c r="E813" s="732">
        <v>4.1469899999999997</v>
      </c>
      <c r="G813" s="729">
        <v>41638</v>
      </c>
      <c r="H813" s="732">
        <v>3.3837999999999999</v>
      </c>
      <c r="J813" s="729">
        <v>41638</v>
      </c>
      <c r="K813" s="732">
        <v>1.38005</v>
      </c>
      <c r="N813" s="729">
        <v>41584</v>
      </c>
      <c r="O813" s="732">
        <v>82.515000000000001</v>
      </c>
      <c r="Q813" s="729">
        <v>41204</v>
      </c>
      <c r="R813" s="732">
        <v>260.5</v>
      </c>
      <c r="T813" s="729">
        <v>41204</v>
      </c>
      <c r="U813" s="732">
        <v>80.667000000000002</v>
      </c>
      <c r="W813" s="729"/>
      <c r="Z813" s="729">
        <v>41584</v>
      </c>
      <c r="AA813" s="732">
        <v>171.833</v>
      </c>
      <c r="AC813" s="729">
        <v>41584</v>
      </c>
      <c r="AD813" s="732">
        <v>200.25</v>
      </c>
    </row>
    <row r="814" spans="1:30" ht="14.25" customHeight="1">
      <c r="A814" s="729">
        <v>41635</v>
      </c>
      <c r="B814" s="732">
        <v>3.0167000000000002</v>
      </c>
      <c r="D814" s="729">
        <v>41635</v>
      </c>
      <c r="E814" s="732">
        <v>4.1441600000000003</v>
      </c>
      <c r="G814" s="729">
        <v>41635</v>
      </c>
      <c r="H814" s="732">
        <v>3.3838400000000002</v>
      </c>
      <c r="J814" s="729">
        <v>41635</v>
      </c>
      <c r="K814" s="732">
        <v>1.3749</v>
      </c>
      <c r="N814" s="729">
        <v>41583</v>
      </c>
      <c r="O814" s="732">
        <v>86.659000000000006</v>
      </c>
      <c r="Q814" s="729">
        <v>41201</v>
      </c>
      <c r="R814" s="732">
        <v>254.25</v>
      </c>
      <c r="T814" s="729">
        <v>41201</v>
      </c>
      <c r="U814" s="732">
        <v>78.875</v>
      </c>
      <c r="W814" s="729"/>
      <c r="Z814" s="729">
        <v>41583</v>
      </c>
      <c r="AA814" s="732">
        <v>172.833</v>
      </c>
      <c r="AC814" s="729">
        <v>41583</v>
      </c>
      <c r="AD814" s="732">
        <v>200.75</v>
      </c>
    </row>
    <row r="815" spans="1:30" ht="14.25" customHeight="1">
      <c r="A815" s="729">
        <v>41634</v>
      </c>
      <c r="B815" s="732">
        <v>3.02223</v>
      </c>
      <c r="D815" s="729">
        <v>41634</v>
      </c>
      <c r="E815" s="732">
        <v>4.1372999999999998</v>
      </c>
      <c r="G815" s="729">
        <v>41634</v>
      </c>
      <c r="H815" s="732">
        <v>3.3707699999999998</v>
      </c>
      <c r="J815" s="729">
        <v>41634</v>
      </c>
      <c r="K815" s="732">
        <v>1.3691200000000001</v>
      </c>
      <c r="N815" s="729">
        <v>41582</v>
      </c>
      <c r="O815" s="732">
        <v>82.185000000000002</v>
      </c>
      <c r="Q815" s="729">
        <v>41200</v>
      </c>
      <c r="R815" s="732">
        <v>248.5</v>
      </c>
      <c r="T815" s="729">
        <v>41200</v>
      </c>
      <c r="U815" s="732">
        <v>79.207999999999998</v>
      </c>
      <c r="W815" s="729"/>
      <c r="Z815" s="729">
        <v>41582</v>
      </c>
      <c r="AA815" s="732">
        <v>169.52</v>
      </c>
      <c r="AC815" s="729">
        <v>41582</v>
      </c>
      <c r="AD815" s="732">
        <v>199.67500000000001</v>
      </c>
    </row>
    <row r="816" spans="1:30" ht="14.25" customHeight="1">
      <c r="A816" s="729">
        <v>41633</v>
      </c>
      <c r="B816" s="732">
        <v>3.0291600000000001</v>
      </c>
      <c r="D816" s="729">
        <v>41633</v>
      </c>
      <c r="E816" s="732">
        <v>4.1437499999999998</v>
      </c>
      <c r="G816" s="729">
        <v>41633</v>
      </c>
      <c r="H816" s="732">
        <v>3.3826999999999998</v>
      </c>
      <c r="J816" s="729">
        <v>41633</v>
      </c>
      <c r="K816" s="732">
        <v>1.36805</v>
      </c>
      <c r="N816" s="729">
        <v>41579</v>
      </c>
      <c r="O816" s="732">
        <v>84.673000000000002</v>
      </c>
      <c r="Q816" s="729">
        <v>41199</v>
      </c>
      <c r="R816" s="732">
        <v>241.5</v>
      </c>
      <c r="T816" s="729">
        <v>41199</v>
      </c>
      <c r="U816" s="732">
        <v>79.25</v>
      </c>
      <c r="W816" s="729"/>
      <c r="Z816" s="729">
        <v>41579</v>
      </c>
      <c r="AA816" s="732">
        <v>179.345</v>
      </c>
      <c r="AC816" s="729">
        <v>41579</v>
      </c>
      <c r="AD816" s="732">
        <v>202.67</v>
      </c>
    </row>
    <row r="817" spans="1:30" ht="14.25" customHeight="1">
      <c r="A817" s="729">
        <v>41632</v>
      </c>
      <c r="B817" s="732">
        <v>3.02684</v>
      </c>
      <c r="D817" s="729">
        <v>41632</v>
      </c>
      <c r="E817" s="732">
        <v>4.1415499999999996</v>
      </c>
      <c r="G817" s="729">
        <v>41632</v>
      </c>
      <c r="H817" s="732">
        <v>3.3797100000000002</v>
      </c>
      <c r="J817" s="729">
        <v>41632</v>
      </c>
      <c r="K817" s="732">
        <v>1.36798</v>
      </c>
      <c r="N817" s="729">
        <v>41578</v>
      </c>
      <c r="O817" s="732">
        <v>82.352999999999994</v>
      </c>
      <c r="Q817" s="729">
        <v>41198</v>
      </c>
      <c r="R817" s="732">
        <v>246.827</v>
      </c>
      <c r="T817" s="729">
        <v>41198</v>
      </c>
      <c r="U817" s="732">
        <v>78.518000000000001</v>
      </c>
      <c r="W817" s="729"/>
      <c r="Z817" s="729">
        <v>41578</v>
      </c>
      <c r="AA817" s="732">
        <v>183.68</v>
      </c>
      <c r="AC817" s="729">
        <v>41578</v>
      </c>
      <c r="AD817" s="732">
        <v>205.67500000000001</v>
      </c>
    </row>
    <row r="818" spans="1:30" ht="14.25" customHeight="1">
      <c r="A818" s="729">
        <v>41631</v>
      </c>
      <c r="B818" s="732">
        <v>3.0364100000000001</v>
      </c>
      <c r="D818" s="729">
        <v>41631</v>
      </c>
      <c r="E818" s="732">
        <v>4.1586400000000001</v>
      </c>
      <c r="G818" s="729">
        <v>41631</v>
      </c>
      <c r="H818" s="732">
        <v>3.3952399999999998</v>
      </c>
      <c r="J818" s="729">
        <v>41631</v>
      </c>
      <c r="K818" s="732">
        <v>1.3695999999999999</v>
      </c>
      <c r="N818" s="729">
        <v>41577</v>
      </c>
      <c r="O818" s="732">
        <v>84.341999999999999</v>
      </c>
      <c r="Q818" s="729">
        <v>41197</v>
      </c>
      <c r="R818" s="732">
        <v>270.625</v>
      </c>
      <c r="T818" s="729">
        <v>41197</v>
      </c>
      <c r="U818" s="732">
        <v>82.5</v>
      </c>
      <c r="W818" s="729"/>
      <c r="Z818" s="729">
        <v>41577</v>
      </c>
      <c r="AA818" s="732">
        <v>186.5</v>
      </c>
      <c r="AC818" s="729">
        <v>41577</v>
      </c>
      <c r="AD818" s="732">
        <v>204.83500000000001</v>
      </c>
    </row>
    <row r="819" spans="1:30" ht="14.25" customHeight="1">
      <c r="A819" s="729">
        <v>41628</v>
      </c>
      <c r="B819" s="732">
        <v>3.04189</v>
      </c>
      <c r="D819" s="729">
        <v>41628</v>
      </c>
      <c r="E819" s="732">
        <v>4.1574299999999997</v>
      </c>
      <c r="G819" s="729">
        <v>41628</v>
      </c>
      <c r="H819" s="732">
        <v>3.3959199999999998</v>
      </c>
      <c r="J819" s="729">
        <v>41628</v>
      </c>
      <c r="K819" s="732">
        <v>1.3673</v>
      </c>
      <c r="N819" s="729">
        <v>41576</v>
      </c>
      <c r="O819" s="732">
        <v>84.352999999999994</v>
      </c>
      <c r="Q819" s="729">
        <v>41194</v>
      </c>
      <c r="R819" s="732">
        <v>298.625</v>
      </c>
      <c r="T819" s="729">
        <v>41194</v>
      </c>
      <c r="U819" s="732">
        <v>84.5</v>
      </c>
      <c r="W819" s="729"/>
      <c r="Z819" s="729">
        <v>41576</v>
      </c>
      <c r="AA819" s="732">
        <v>184.34</v>
      </c>
      <c r="AC819" s="729">
        <v>41576</v>
      </c>
      <c r="AD819" s="732">
        <v>201.34</v>
      </c>
    </row>
    <row r="820" spans="1:30" ht="14.25" customHeight="1">
      <c r="A820" s="729">
        <v>41627</v>
      </c>
      <c r="B820" s="732">
        <v>3.0442499999999999</v>
      </c>
      <c r="D820" s="729">
        <v>41627</v>
      </c>
      <c r="E820" s="732">
        <v>4.1588000000000003</v>
      </c>
      <c r="G820" s="729">
        <v>41627</v>
      </c>
      <c r="H820" s="732">
        <v>3.3902000000000001</v>
      </c>
      <c r="J820" s="729">
        <v>41627</v>
      </c>
      <c r="K820" s="732">
        <v>1.3660999999999999</v>
      </c>
      <c r="N820" s="729">
        <v>41575</v>
      </c>
      <c r="O820" s="732">
        <v>83.182000000000002</v>
      </c>
      <c r="Q820" s="729">
        <v>41193</v>
      </c>
      <c r="R820" s="732">
        <v>303.49799999999999</v>
      </c>
      <c r="T820" s="729">
        <v>41193</v>
      </c>
      <c r="U820" s="732">
        <v>86.33</v>
      </c>
      <c r="W820" s="729"/>
      <c r="Z820" s="729">
        <v>41575</v>
      </c>
      <c r="AA820" s="732">
        <v>189.33</v>
      </c>
      <c r="AC820" s="729">
        <v>41575</v>
      </c>
      <c r="AD820" s="732">
        <v>209.82499999999999</v>
      </c>
    </row>
    <row r="821" spans="1:30" ht="14.25" customHeight="1">
      <c r="A821" s="729">
        <v>41626</v>
      </c>
      <c r="B821" s="732">
        <v>3.0472199999999998</v>
      </c>
      <c r="D821" s="729">
        <v>41626</v>
      </c>
      <c r="E821" s="732">
        <v>4.1696</v>
      </c>
      <c r="G821" s="729">
        <v>41626</v>
      </c>
      <c r="H821" s="732">
        <v>3.4088599999999998</v>
      </c>
      <c r="J821" s="729">
        <v>41626</v>
      </c>
      <c r="K821" s="732">
        <v>1.3684700000000001</v>
      </c>
      <c r="N821" s="729">
        <v>41572</v>
      </c>
      <c r="O821" s="732">
        <v>84.727000000000004</v>
      </c>
      <c r="Q821" s="729">
        <v>41192</v>
      </c>
      <c r="R821" s="732">
        <v>327.84699999999998</v>
      </c>
      <c r="T821" s="729">
        <v>41192</v>
      </c>
      <c r="U821" s="732">
        <v>86.125</v>
      </c>
      <c r="W821" s="729"/>
      <c r="Z821" s="729">
        <v>41572</v>
      </c>
      <c r="AA821" s="732">
        <v>189.495</v>
      </c>
      <c r="AC821" s="729">
        <v>41572</v>
      </c>
      <c r="AD821" s="732">
        <v>207.495</v>
      </c>
    </row>
    <row r="822" spans="1:30" ht="14.25" customHeight="1">
      <c r="A822" s="729">
        <v>41625</v>
      </c>
      <c r="B822" s="732">
        <v>3.0365199999999999</v>
      </c>
      <c r="D822" s="729">
        <v>41625</v>
      </c>
      <c r="E822" s="732">
        <v>4.18072</v>
      </c>
      <c r="G822" s="729">
        <v>41625</v>
      </c>
      <c r="H822" s="732">
        <v>3.4318200000000001</v>
      </c>
      <c r="J822" s="729">
        <v>41625</v>
      </c>
      <c r="K822" s="732">
        <v>1.3768099999999999</v>
      </c>
      <c r="N822" s="729">
        <v>41571</v>
      </c>
      <c r="O822" s="732">
        <v>83.492000000000004</v>
      </c>
      <c r="Q822" s="729">
        <v>41191</v>
      </c>
      <c r="R822" s="732">
        <v>345.97500000000002</v>
      </c>
      <c r="T822" s="729">
        <v>41191</v>
      </c>
      <c r="U822" s="732">
        <v>85.66</v>
      </c>
      <c r="W822" s="729"/>
      <c r="Z822" s="729">
        <v>41571</v>
      </c>
      <c r="AA822" s="732">
        <v>187.51</v>
      </c>
      <c r="AC822" s="729">
        <v>41571</v>
      </c>
      <c r="AD822" s="732">
        <v>204.17500000000001</v>
      </c>
    </row>
    <row r="823" spans="1:30" ht="14.25" customHeight="1">
      <c r="A823" s="729">
        <v>41624</v>
      </c>
      <c r="B823" s="732">
        <v>3.0339800000000001</v>
      </c>
      <c r="D823" s="729">
        <v>41624</v>
      </c>
      <c r="E823" s="732">
        <v>4.1751500000000004</v>
      </c>
      <c r="G823" s="729">
        <v>41624</v>
      </c>
      <c r="H823" s="732">
        <v>3.4186000000000001</v>
      </c>
      <c r="J823" s="729">
        <v>41624</v>
      </c>
      <c r="K823" s="732">
        <v>1.37605</v>
      </c>
      <c r="N823" s="729">
        <v>41570</v>
      </c>
      <c r="O823" s="732">
        <v>85.313999999999993</v>
      </c>
      <c r="Q823" s="729">
        <v>41187</v>
      </c>
      <c r="R823" s="732">
        <v>345.5</v>
      </c>
      <c r="T823" s="729">
        <v>41187</v>
      </c>
      <c r="U823" s="732">
        <v>87.5</v>
      </c>
      <c r="W823" s="729"/>
      <c r="Z823" s="729">
        <v>41570</v>
      </c>
      <c r="AA823" s="732">
        <v>185.69</v>
      </c>
      <c r="AC823" s="729">
        <v>41570</v>
      </c>
      <c r="AD823" s="732">
        <v>201.16499999999999</v>
      </c>
    </row>
    <row r="824" spans="1:30" ht="14.25" customHeight="1">
      <c r="A824" s="729">
        <v>41621</v>
      </c>
      <c r="B824" s="732">
        <v>3.0416799999999999</v>
      </c>
      <c r="D824" s="729">
        <v>41621</v>
      </c>
      <c r="E824" s="732">
        <v>4.1794000000000002</v>
      </c>
      <c r="G824" s="729">
        <v>41621</v>
      </c>
      <c r="H824" s="732">
        <v>3.4182899999999998</v>
      </c>
      <c r="J824" s="729">
        <v>41621</v>
      </c>
      <c r="K824" s="732">
        <v>1.37418</v>
      </c>
      <c r="N824" s="729">
        <v>41569</v>
      </c>
      <c r="O824" s="732">
        <v>83.492999999999995</v>
      </c>
      <c r="Q824" s="729">
        <v>41186</v>
      </c>
      <c r="R824" s="732">
        <v>374.75</v>
      </c>
      <c r="T824" s="729">
        <v>41186</v>
      </c>
      <c r="U824" s="732">
        <v>89.5</v>
      </c>
      <c r="W824" s="729"/>
      <c r="Z824" s="729">
        <v>41569</v>
      </c>
      <c r="AA824" s="732">
        <v>189.66</v>
      </c>
      <c r="AC824" s="729">
        <v>41569</v>
      </c>
      <c r="AD824" s="732">
        <v>202.99</v>
      </c>
    </row>
    <row r="825" spans="1:30" ht="14.25" customHeight="1">
      <c r="A825" s="729">
        <v>41620</v>
      </c>
      <c r="B825" s="732">
        <v>3.0390199999999998</v>
      </c>
      <c r="D825" s="729">
        <v>41620</v>
      </c>
      <c r="E825" s="732">
        <v>4.1797000000000004</v>
      </c>
      <c r="G825" s="729">
        <v>41620</v>
      </c>
      <c r="H825" s="732">
        <v>3.41709</v>
      </c>
      <c r="J825" s="729">
        <v>41620</v>
      </c>
      <c r="K825" s="732">
        <v>1.37531</v>
      </c>
      <c r="N825" s="729">
        <v>41568</v>
      </c>
      <c r="O825" s="732">
        <v>84.483000000000004</v>
      </c>
      <c r="Q825" s="729">
        <v>41185</v>
      </c>
      <c r="R825" s="732">
        <v>375.84199999999998</v>
      </c>
      <c r="T825" s="729">
        <v>41185</v>
      </c>
      <c r="U825" s="732">
        <v>91.32</v>
      </c>
      <c r="W825" s="729"/>
      <c r="Z825" s="729">
        <v>41568</v>
      </c>
      <c r="AA825" s="732">
        <v>194.66499999999999</v>
      </c>
      <c r="AC825" s="729">
        <v>41568</v>
      </c>
      <c r="AD825" s="732">
        <v>209.655</v>
      </c>
    </row>
    <row r="826" spans="1:30" ht="14.25" customHeight="1">
      <c r="A826" s="729">
        <v>41619</v>
      </c>
      <c r="B826" s="732">
        <v>3.0336799999999999</v>
      </c>
      <c r="D826" s="729">
        <v>41619</v>
      </c>
      <c r="E826" s="732">
        <v>4.1822299999999997</v>
      </c>
      <c r="G826" s="729">
        <v>41619</v>
      </c>
      <c r="H826" s="732">
        <v>3.4228299999999998</v>
      </c>
      <c r="J826" s="729">
        <v>41619</v>
      </c>
      <c r="K826" s="732">
        <v>1.3786</v>
      </c>
      <c r="N826" s="729">
        <v>41565</v>
      </c>
      <c r="O826" s="732">
        <v>84.313999999999993</v>
      </c>
      <c r="Q826" s="729">
        <v>41184</v>
      </c>
      <c r="R826" s="732">
        <v>382.5</v>
      </c>
      <c r="T826" s="729">
        <v>41184</v>
      </c>
      <c r="U826" s="732">
        <v>90.33</v>
      </c>
      <c r="W826" s="729"/>
      <c r="Z826" s="729">
        <v>41565</v>
      </c>
      <c r="AA826" s="732">
        <v>195.49</v>
      </c>
      <c r="AC826" s="729">
        <v>41565</v>
      </c>
      <c r="AD826" s="732">
        <v>210.155</v>
      </c>
    </row>
    <row r="827" spans="1:30" ht="14.25" customHeight="1">
      <c r="A827" s="729">
        <v>41618</v>
      </c>
      <c r="B827" s="732">
        <v>3.03742</v>
      </c>
      <c r="D827" s="729">
        <v>41618</v>
      </c>
      <c r="E827" s="732">
        <v>4.1798000000000002</v>
      </c>
      <c r="G827" s="729">
        <v>41618</v>
      </c>
      <c r="H827" s="732">
        <v>3.4230100000000001</v>
      </c>
      <c r="J827" s="729">
        <v>41618</v>
      </c>
      <c r="K827" s="732">
        <v>1.3761000000000001</v>
      </c>
      <c r="N827" s="729">
        <v>41564</v>
      </c>
      <c r="O827" s="732">
        <v>83.492000000000004</v>
      </c>
      <c r="Q827" s="729">
        <v>41183</v>
      </c>
      <c r="R827" s="732">
        <v>380.41699999999997</v>
      </c>
      <c r="T827" s="729">
        <v>41183</v>
      </c>
      <c r="U827" s="732">
        <v>91.34</v>
      </c>
      <c r="W827" s="729"/>
      <c r="Z827" s="729">
        <v>41564</v>
      </c>
      <c r="AA827" s="732">
        <v>193.845</v>
      </c>
      <c r="AC827" s="729">
        <v>41564</v>
      </c>
      <c r="AD827" s="732">
        <v>207.18</v>
      </c>
    </row>
    <row r="828" spans="1:30" ht="14.25" customHeight="1">
      <c r="A828" s="729">
        <v>41617</v>
      </c>
      <c r="B828" s="732">
        <v>3.0477099999999999</v>
      </c>
      <c r="D828" s="729">
        <v>41617</v>
      </c>
      <c r="E828" s="732">
        <v>4.1872299999999996</v>
      </c>
      <c r="G828" s="729">
        <v>41617</v>
      </c>
      <c r="H828" s="732">
        <v>3.4220800000000002</v>
      </c>
      <c r="J828" s="729">
        <v>41617</v>
      </c>
      <c r="K828" s="732">
        <v>1.3738699999999999</v>
      </c>
      <c r="N828" s="729">
        <v>41563</v>
      </c>
      <c r="O828" s="732">
        <v>82.947000000000003</v>
      </c>
      <c r="Q828" s="729">
        <v>41180</v>
      </c>
      <c r="R828" s="732">
        <v>386.34699999999998</v>
      </c>
      <c r="T828" s="729">
        <v>41180</v>
      </c>
      <c r="U828" s="732">
        <v>91</v>
      </c>
      <c r="W828" s="729"/>
      <c r="Z828" s="729">
        <v>41563</v>
      </c>
      <c r="AA828" s="732">
        <v>193.85</v>
      </c>
      <c r="AC828" s="729">
        <v>41563</v>
      </c>
      <c r="AD828" s="732">
        <v>208.495</v>
      </c>
    </row>
    <row r="829" spans="1:30" ht="14.25" customHeight="1">
      <c r="A829" s="729">
        <v>41614</v>
      </c>
      <c r="B829" s="732">
        <v>3.0546500000000001</v>
      </c>
      <c r="D829" s="729">
        <v>41614</v>
      </c>
      <c r="E829" s="732">
        <v>4.1863299999999999</v>
      </c>
      <c r="G829" s="729">
        <v>41614</v>
      </c>
      <c r="H829" s="732">
        <v>3.4243000000000001</v>
      </c>
      <c r="J829" s="729">
        <v>41614</v>
      </c>
      <c r="K829" s="732">
        <v>1.3705499999999999</v>
      </c>
      <c r="N829" s="729">
        <v>41562</v>
      </c>
      <c r="O829" s="732">
        <v>84.644000000000005</v>
      </c>
      <c r="Q829" s="729">
        <v>41179</v>
      </c>
      <c r="R829" s="732">
        <v>386.25299999999999</v>
      </c>
      <c r="T829" s="729">
        <v>41179</v>
      </c>
      <c r="U829" s="732">
        <v>91.332999999999998</v>
      </c>
      <c r="W829" s="729"/>
      <c r="Z829" s="729">
        <v>41562</v>
      </c>
      <c r="AA829" s="732">
        <v>195.85499999999999</v>
      </c>
      <c r="AC829" s="729">
        <v>41562</v>
      </c>
      <c r="AD829" s="732">
        <v>205.52500000000001</v>
      </c>
    </row>
    <row r="830" spans="1:30" ht="14.25" customHeight="1">
      <c r="A830" s="729">
        <v>41613</v>
      </c>
      <c r="B830" s="732">
        <v>3.0648</v>
      </c>
      <c r="D830" s="729">
        <v>41613</v>
      </c>
      <c r="E830" s="732">
        <v>4.1891999999999996</v>
      </c>
      <c r="G830" s="729">
        <v>41613</v>
      </c>
      <c r="H830" s="732">
        <v>3.41797</v>
      </c>
      <c r="J830" s="729">
        <v>41613</v>
      </c>
      <c r="K830" s="732">
        <v>1.3667199999999999</v>
      </c>
      <c r="N830" s="729">
        <v>41558</v>
      </c>
      <c r="O830" s="732">
        <v>84.647000000000006</v>
      </c>
      <c r="Q830" s="729">
        <v>41178</v>
      </c>
      <c r="R830" s="732">
        <v>390.33</v>
      </c>
      <c r="T830" s="729">
        <v>41178</v>
      </c>
      <c r="U830" s="732">
        <v>93</v>
      </c>
      <c r="W830" s="729"/>
      <c r="Z830" s="729">
        <v>41558</v>
      </c>
      <c r="AA830" s="732">
        <v>202.67500000000001</v>
      </c>
      <c r="AC830" s="729">
        <v>41558</v>
      </c>
      <c r="AD830" s="732">
        <v>217.005</v>
      </c>
    </row>
    <row r="831" spans="1:30" ht="14.25" customHeight="1">
      <c r="A831" s="729">
        <v>41612</v>
      </c>
      <c r="B831" s="732">
        <v>3.0908000000000002</v>
      </c>
      <c r="D831" s="729">
        <v>41612</v>
      </c>
      <c r="E831" s="732">
        <v>4.2010800000000001</v>
      </c>
      <c r="G831" s="729">
        <v>41612</v>
      </c>
      <c r="H831" s="732">
        <v>3.4253</v>
      </c>
      <c r="J831" s="729">
        <v>41612</v>
      </c>
      <c r="K831" s="732">
        <v>1.35931</v>
      </c>
      <c r="N831" s="729">
        <v>41557</v>
      </c>
      <c r="O831" s="732">
        <v>86.293999999999997</v>
      </c>
      <c r="Q831" s="729">
        <v>41177</v>
      </c>
      <c r="R831" s="732">
        <v>385.375</v>
      </c>
      <c r="T831" s="729">
        <v>41177</v>
      </c>
      <c r="U831" s="732">
        <v>93.018000000000001</v>
      </c>
      <c r="W831" s="729"/>
      <c r="Z831" s="729">
        <v>41557</v>
      </c>
      <c r="AA831" s="732">
        <v>204.83</v>
      </c>
      <c r="AC831" s="729">
        <v>41557</v>
      </c>
      <c r="AD831" s="732">
        <v>220.83</v>
      </c>
    </row>
    <row r="832" spans="1:30" ht="14.25" customHeight="1">
      <c r="A832" s="729">
        <v>41611</v>
      </c>
      <c r="B832" s="732">
        <v>3.0929000000000002</v>
      </c>
      <c r="D832" s="729">
        <v>41611</v>
      </c>
      <c r="E832" s="732">
        <v>4.2031200000000002</v>
      </c>
      <c r="G832" s="729">
        <v>41611</v>
      </c>
      <c r="H832" s="732">
        <v>3.4187599999999998</v>
      </c>
      <c r="J832" s="729">
        <v>41611</v>
      </c>
      <c r="K832" s="732">
        <v>1.3588</v>
      </c>
      <c r="N832" s="729">
        <v>41556</v>
      </c>
      <c r="O832" s="732">
        <v>85.867000000000004</v>
      </c>
      <c r="Q832" s="729">
        <v>41176</v>
      </c>
      <c r="R832" s="732">
        <v>383.68</v>
      </c>
      <c r="T832" s="729">
        <v>41176</v>
      </c>
      <c r="U832" s="732">
        <v>90.66</v>
      </c>
      <c r="W832" s="729"/>
      <c r="Z832" s="729">
        <v>41556</v>
      </c>
      <c r="AA832" s="732">
        <v>212.49</v>
      </c>
      <c r="AC832" s="729">
        <v>41556</v>
      </c>
      <c r="AD832" s="732">
        <v>232.49</v>
      </c>
    </row>
    <row r="833" spans="1:30" ht="14.25" customHeight="1">
      <c r="A833" s="729">
        <v>41610</v>
      </c>
      <c r="B833" s="732">
        <v>3.1023000000000001</v>
      </c>
      <c r="D833" s="729">
        <v>41610</v>
      </c>
      <c r="E833" s="732">
        <v>4.20106</v>
      </c>
      <c r="G833" s="729">
        <v>41610</v>
      </c>
      <c r="H833" s="732">
        <v>3.4143699999999999</v>
      </c>
      <c r="J833" s="729">
        <v>41610</v>
      </c>
      <c r="K833" s="732">
        <v>1.3541799999999999</v>
      </c>
      <c r="N833" s="729">
        <v>41555</v>
      </c>
      <c r="O833" s="732">
        <v>85.802999999999997</v>
      </c>
      <c r="Q833" s="729">
        <v>41173</v>
      </c>
      <c r="R833" s="732">
        <v>374.005</v>
      </c>
      <c r="T833" s="729">
        <v>41173</v>
      </c>
      <c r="U833" s="732">
        <v>90.34</v>
      </c>
      <c r="W833" s="729"/>
      <c r="Z833" s="729">
        <v>41555</v>
      </c>
      <c r="AA833" s="732">
        <v>213.81</v>
      </c>
      <c r="AC833" s="729">
        <v>41555</v>
      </c>
      <c r="AD833" s="732">
        <v>234.47499999999999</v>
      </c>
    </row>
    <row r="834" spans="1:30" ht="14.25" customHeight="1">
      <c r="A834" s="729">
        <v>41607</v>
      </c>
      <c r="B834" s="732">
        <v>3.0939100000000002</v>
      </c>
      <c r="D834" s="729">
        <v>41607</v>
      </c>
      <c r="E834" s="732">
        <v>4.2048500000000004</v>
      </c>
      <c r="G834" s="729">
        <v>41607</v>
      </c>
      <c r="H834" s="732">
        <v>3.4140199999999998</v>
      </c>
      <c r="J834" s="729">
        <v>41607</v>
      </c>
      <c r="K834" s="732">
        <v>1.3590599999999999</v>
      </c>
      <c r="N834" s="729">
        <v>41554</v>
      </c>
      <c r="O834" s="732">
        <v>86.234999999999999</v>
      </c>
      <c r="Q834" s="729">
        <v>41172</v>
      </c>
      <c r="R834" s="732">
        <v>378.78100000000001</v>
      </c>
      <c r="T834" s="729">
        <v>41172</v>
      </c>
      <c r="U834" s="732">
        <v>93.248000000000005</v>
      </c>
      <c r="W834" s="729"/>
      <c r="Z834" s="729">
        <v>41554</v>
      </c>
      <c r="AA834" s="732">
        <v>211.32499999999999</v>
      </c>
      <c r="AC834" s="729">
        <v>41554</v>
      </c>
      <c r="AD834" s="732">
        <v>234.15</v>
      </c>
    </row>
    <row r="835" spans="1:30" ht="14.25" customHeight="1">
      <c r="A835" s="729">
        <v>41606</v>
      </c>
      <c r="B835" s="732">
        <v>3.08507</v>
      </c>
      <c r="D835" s="729">
        <v>41606</v>
      </c>
      <c r="E835" s="732">
        <v>4.1974999999999998</v>
      </c>
      <c r="G835" s="729">
        <v>41606</v>
      </c>
      <c r="H835" s="732">
        <v>3.40767</v>
      </c>
      <c r="J835" s="729">
        <v>41606</v>
      </c>
      <c r="K835" s="732">
        <v>1.36063</v>
      </c>
      <c r="N835" s="729">
        <v>41551</v>
      </c>
      <c r="O835" s="732">
        <v>86.600999999999999</v>
      </c>
      <c r="Q835" s="729">
        <v>41171</v>
      </c>
      <c r="R835" s="732">
        <v>371.01</v>
      </c>
      <c r="T835" s="729">
        <v>41171</v>
      </c>
      <c r="U835" s="732">
        <v>86.68</v>
      </c>
      <c r="W835" s="729"/>
      <c r="Z835" s="729">
        <v>41551</v>
      </c>
      <c r="AA835" s="732">
        <v>210.51</v>
      </c>
      <c r="AC835" s="729">
        <v>41551</v>
      </c>
      <c r="AD835" s="732">
        <v>236.51499999999999</v>
      </c>
    </row>
    <row r="836" spans="1:30" ht="14.25" customHeight="1">
      <c r="A836" s="729">
        <v>41605</v>
      </c>
      <c r="B836" s="732">
        <v>3.0973000000000002</v>
      </c>
      <c r="D836" s="729">
        <v>41605</v>
      </c>
      <c r="E836" s="732">
        <v>4.2058</v>
      </c>
      <c r="G836" s="729">
        <v>41605</v>
      </c>
      <c r="H836" s="732">
        <v>3.41276</v>
      </c>
      <c r="J836" s="729">
        <v>41605</v>
      </c>
      <c r="K836" s="732">
        <v>1.3579300000000001</v>
      </c>
      <c r="N836" s="729">
        <v>41550</v>
      </c>
      <c r="O836" s="732">
        <v>85.968000000000004</v>
      </c>
      <c r="Q836" s="729">
        <v>41170</v>
      </c>
      <c r="R836" s="732">
        <v>371.59199999999998</v>
      </c>
      <c r="T836" s="729">
        <v>41170</v>
      </c>
      <c r="U836" s="732">
        <v>88.167000000000002</v>
      </c>
      <c r="W836" s="729"/>
      <c r="Z836" s="729">
        <v>41550</v>
      </c>
      <c r="AA836" s="732">
        <v>215.505</v>
      </c>
      <c r="AC836" s="729">
        <v>41550</v>
      </c>
      <c r="AD836" s="732">
        <v>247.17500000000001</v>
      </c>
    </row>
    <row r="837" spans="1:30" ht="14.25" customHeight="1">
      <c r="A837" s="729">
        <v>41604</v>
      </c>
      <c r="B837" s="732">
        <v>3.097</v>
      </c>
      <c r="D837" s="729">
        <v>41604</v>
      </c>
      <c r="E837" s="732">
        <v>4.2035</v>
      </c>
      <c r="G837" s="729">
        <v>41604</v>
      </c>
      <c r="H837" s="732">
        <v>3.4164599999999998</v>
      </c>
      <c r="J837" s="729">
        <v>41604</v>
      </c>
      <c r="K837" s="732">
        <v>1.35721</v>
      </c>
      <c r="N837" s="729">
        <v>41549</v>
      </c>
      <c r="O837" s="732">
        <v>88.445999999999998</v>
      </c>
      <c r="Q837" s="729">
        <v>41169</v>
      </c>
      <c r="R837" s="732">
        <v>372.33</v>
      </c>
      <c r="T837" s="729">
        <v>41169</v>
      </c>
      <c r="U837" s="732">
        <v>86.816999999999993</v>
      </c>
      <c r="W837" s="729"/>
      <c r="Z837" s="729">
        <v>41549</v>
      </c>
      <c r="AA837" s="732">
        <v>216.82</v>
      </c>
      <c r="AC837" s="729">
        <v>41549</v>
      </c>
      <c r="AD837" s="732">
        <v>248.16499999999999</v>
      </c>
    </row>
    <row r="838" spans="1:30" ht="14.25" customHeight="1">
      <c r="A838" s="729">
        <v>41603</v>
      </c>
      <c r="B838" s="732">
        <v>3.1053000000000002</v>
      </c>
      <c r="D838" s="729">
        <v>41603</v>
      </c>
      <c r="E838" s="732">
        <v>4.1972500000000004</v>
      </c>
      <c r="G838" s="729">
        <v>41603</v>
      </c>
      <c r="H838" s="732">
        <v>3.4056299999999999</v>
      </c>
      <c r="J838" s="729">
        <v>41603</v>
      </c>
      <c r="K838" s="732">
        <v>1.35165</v>
      </c>
      <c r="N838" s="729">
        <v>41548</v>
      </c>
      <c r="O838" s="732">
        <v>85.927999999999997</v>
      </c>
      <c r="Q838" s="729">
        <v>41166</v>
      </c>
      <c r="R838" s="732">
        <v>365.86</v>
      </c>
      <c r="T838" s="729">
        <v>41166</v>
      </c>
      <c r="U838" s="732">
        <v>86.825000000000003</v>
      </c>
      <c r="W838" s="729"/>
      <c r="Z838" s="729">
        <v>41548</v>
      </c>
      <c r="AA838" s="732">
        <v>218.5</v>
      </c>
      <c r="AC838" s="729">
        <v>41548</v>
      </c>
      <c r="AD838" s="732">
        <v>256.25</v>
      </c>
    </row>
    <row r="839" spans="1:30" ht="14.25" customHeight="1">
      <c r="A839" s="729">
        <v>41600</v>
      </c>
      <c r="B839" s="732">
        <v>3.0941100000000001</v>
      </c>
      <c r="D839" s="729">
        <v>41600</v>
      </c>
      <c r="E839" s="732">
        <v>4.1947299999999998</v>
      </c>
      <c r="G839" s="729">
        <v>41600</v>
      </c>
      <c r="H839" s="732">
        <v>3.4123700000000001</v>
      </c>
      <c r="J839" s="729">
        <v>41600</v>
      </c>
      <c r="K839" s="732">
        <v>1.35585</v>
      </c>
      <c r="N839" s="729">
        <v>41547</v>
      </c>
      <c r="O839" s="732">
        <v>86.423000000000002</v>
      </c>
      <c r="Q839" s="729">
        <v>41165</v>
      </c>
      <c r="R839" s="732">
        <v>387</v>
      </c>
      <c r="T839" s="729">
        <v>41165</v>
      </c>
      <c r="U839" s="732">
        <v>98.02</v>
      </c>
      <c r="W839" s="729"/>
      <c r="Z839" s="729">
        <v>41547</v>
      </c>
      <c r="AA839" s="732">
        <v>227.02</v>
      </c>
      <c r="AC839" s="729">
        <v>41547</v>
      </c>
      <c r="AD839" s="732">
        <v>266.685</v>
      </c>
    </row>
    <row r="840" spans="1:30" ht="14.25" customHeight="1">
      <c r="A840" s="729">
        <v>41599</v>
      </c>
      <c r="B840" s="732">
        <v>3.11185</v>
      </c>
      <c r="D840" s="729">
        <v>41599</v>
      </c>
      <c r="E840" s="732">
        <v>4.1951599999999996</v>
      </c>
      <c r="G840" s="729">
        <v>41599</v>
      </c>
      <c r="H840" s="732">
        <v>3.4082599999999998</v>
      </c>
      <c r="J840" s="729">
        <v>41599</v>
      </c>
      <c r="K840" s="732">
        <v>1.3481799999999999</v>
      </c>
      <c r="N840" s="729">
        <v>41544</v>
      </c>
      <c r="O840" s="732">
        <v>87.007000000000005</v>
      </c>
      <c r="Q840" s="729">
        <v>41164</v>
      </c>
      <c r="R840" s="732">
        <v>382.25</v>
      </c>
      <c r="T840" s="729">
        <v>41164</v>
      </c>
      <c r="U840" s="732">
        <v>97.03</v>
      </c>
      <c r="W840" s="729"/>
      <c r="Z840" s="729">
        <v>41544</v>
      </c>
      <c r="AA840" s="732">
        <v>230.155</v>
      </c>
      <c r="AC840" s="729">
        <v>41544</v>
      </c>
      <c r="AD840" s="732">
        <v>261.815</v>
      </c>
    </row>
    <row r="841" spans="1:30" ht="14.25" customHeight="1">
      <c r="A841" s="729">
        <v>41598</v>
      </c>
      <c r="B841" s="732">
        <v>3.1192000000000002</v>
      </c>
      <c r="D841" s="729">
        <v>41598</v>
      </c>
      <c r="E841" s="732">
        <v>4.1918100000000003</v>
      </c>
      <c r="G841" s="729">
        <v>41598</v>
      </c>
      <c r="H841" s="732">
        <v>3.4046500000000002</v>
      </c>
      <c r="J841" s="729">
        <v>41598</v>
      </c>
      <c r="K841" s="732">
        <v>1.34385</v>
      </c>
      <c r="N841" s="729">
        <v>41543</v>
      </c>
      <c r="O841" s="732">
        <v>86.611000000000004</v>
      </c>
      <c r="Q841" s="729">
        <v>41163</v>
      </c>
      <c r="R841" s="732">
        <v>383</v>
      </c>
      <c r="T841" s="729">
        <v>41163</v>
      </c>
      <c r="U841" s="732">
        <v>98.35</v>
      </c>
      <c r="W841" s="729"/>
      <c r="Z841" s="729">
        <v>41543</v>
      </c>
      <c r="AA841" s="732">
        <v>225.67</v>
      </c>
      <c r="AC841" s="729">
        <v>41543</v>
      </c>
      <c r="AD841" s="732">
        <v>252.655</v>
      </c>
    </row>
    <row r="842" spans="1:30" ht="14.25" customHeight="1">
      <c r="A842" s="729">
        <v>41597</v>
      </c>
      <c r="B842" s="732">
        <v>3.0889500000000001</v>
      </c>
      <c r="D842" s="729">
        <v>41597</v>
      </c>
      <c r="E842" s="732">
        <v>4.1821200000000003</v>
      </c>
      <c r="G842" s="729">
        <v>41597</v>
      </c>
      <c r="H842" s="732">
        <v>3.3916900000000001</v>
      </c>
      <c r="J842" s="729">
        <v>41597</v>
      </c>
      <c r="K842" s="732">
        <v>1.35385</v>
      </c>
      <c r="N842" s="729">
        <v>41542</v>
      </c>
      <c r="O842" s="732">
        <v>85.847999999999999</v>
      </c>
      <c r="Q842" s="729">
        <v>41162</v>
      </c>
      <c r="R842" s="732">
        <v>387.005</v>
      </c>
      <c r="T842" s="729">
        <v>41162</v>
      </c>
      <c r="U842" s="732">
        <v>101.884</v>
      </c>
      <c r="W842" s="729"/>
      <c r="Z842" s="729">
        <v>41542</v>
      </c>
      <c r="AA842" s="732">
        <v>221.52500000000001</v>
      </c>
      <c r="AC842" s="729">
        <v>41542</v>
      </c>
      <c r="AD842" s="732">
        <v>239.51</v>
      </c>
    </row>
    <row r="843" spans="1:30" ht="14.25" customHeight="1">
      <c r="A843" s="729">
        <v>41596</v>
      </c>
      <c r="B843" s="732">
        <v>3.09118</v>
      </c>
      <c r="D843" s="729">
        <v>41596</v>
      </c>
      <c r="E843" s="732">
        <v>4.17441</v>
      </c>
      <c r="G843" s="729">
        <v>41596</v>
      </c>
      <c r="H843" s="732">
        <v>3.38558</v>
      </c>
      <c r="J843" s="729">
        <v>41596</v>
      </c>
      <c r="K843" s="732">
        <v>1.3505499999999999</v>
      </c>
      <c r="N843" s="729">
        <v>41541</v>
      </c>
      <c r="O843" s="732">
        <v>88.759</v>
      </c>
      <c r="Q843" s="729">
        <v>41159</v>
      </c>
      <c r="R843" s="732">
        <v>385</v>
      </c>
      <c r="T843" s="729">
        <v>41159</v>
      </c>
      <c r="U843" s="732">
        <v>100.16500000000001</v>
      </c>
      <c r="W843" s="729"/>
      <c r="Z843" s="729">
        <v>41541</v>
      </c>
      <c r="AA843" s="732">
        <v>226.17</v>
      </c>
      <c r="AC843" s="729">
        <v>41541</v>
      </c>
      <c r="AD843" s="732">
        <v>240.17</v>
      </c>
    </row>
    <row r="844" spans="1:30" ht="14.25" customHeight="1">
      <c r="A844" s="729">
        <v>41593</v>
      </c>
      <c r="B844" s="732">
        <v>3.10283</v>
      </c>
      <c r="D844" s="729">
        <v>41593</v>
      </c>
      <c r="E844" s="732">
        <v>4.1883499999999998</v>
      </c>
      <c r="G844" s="729">
        <v>41593</v>
      </c>
      <c r="H844" s="732">
        <v>3.3920699999999999</v>
      </c>
      <c r="J844" s="729">
        <v>41593</v>
      </c>
      <c r="K844" s="732">
        <v>1.3496000000000001</v>
      </c>
      <c r="N844" s="729">
        <v>41540</v>
      </c>
      <c r="O844" s="732">
        <v>87.021000000000001</v>
      </c>
      <c r="Q844" s="729">
        <v>41158</v>
      </c>
      <c r="R844" s="732">
        <v>401.73099999999999</v>
      </c>
      <c r="T844" s="729">
        <v>41158</v>
      </c>
      <c r="U844" s="732">
        <v>104.508</v>
      </c>
      <c r="W844" s="729"/>
      <c r="Z844" s="729">
        <v>41540</v>
      </c>
      <c r="AA844" s="732">
        <v>228.82499999999999</v>
      </c>
      <c r="AC844" s="729">
        <v>41540</v>
      </c>
      <c r="AD844" s="732">
        <v>242.16</v>
      </c>
    </row>
    <row r="845" spans="1:30" ht="14.25" customHeight="1">
      <c r="A845" s="729">
        <v>41592</v>
      </c>
      <c r="B845" s="732">
        <v>3.1143900000000002</v>
      </c>
      <c r="D845" s="729">
        <v>41592</v>
      </c>
      <c r="E845" s="732">
        <v>4.1920000000000002</v>
      </c>
      <c r="G845" s="729">
        <v>41592</v>
      </c>
      <c r="H845" s="732">
        <v>3.3986800000000001</v>
      </c>
      <c r="J845" s="729">
        <v>41592</v>
      </c>
      <c r="K845" s="732">
        <v>1.3461000000000001</v>
      </c>
      <c r="N845" s="729">
        <v>41537</v>
      </c>
      <c r="O845" s="732">
        <v>85.965000000000003</v>
      </c>
      <c r="Q845" s="729">
        <v>41157</v>
      </c>
      <c r="R845" s="732">
        <v>400.673</v>
      </c>
      <c r="T845" s="729">
        <v>41157</v>
      </c>
      <c r="U845" s="732">
        <v>109.515</v>
      </c>
      <c r="W845" s="729"/>
      <c r="Z845" s="729">
        <v>41537</v>
      </c>
      <c r="AA845" s="732">
        <v>229.33500000000001</v>
      </c>
      <c r="AC845" s="729">
        <v>41537</v>
      </c>
      <c r="AD845" s="732">
        <v>243.15</v>
      </c>
    </row>
    <row r="846" spans="1:30" ht="14.25" customHeight="1">
      <c r="A846" s="729">
        <v>41591</v>
      </c>
      <c r="B846" s="732">
        <v>3.11225</v>
      </c>
      <c r="D846" s="729">
        <v>41591</v>
      </c>
      <c r="E846" s="732">
        <v>4.1972800000000001</v>
      </c>
      <c r="G846" s="729">
        <v>41591</v>
      </c>
      <c r="H846" s="732">
        <v>3.40706</v>
      </c>
      <c r="J846" s="729">
        <v>41591</v>
      </c>
      <c r="K846" s="732">
        <v>1.3486799999999999</v>
      </c>
      <c r="N846" s="729">
        <v>41536</v>
      </c>
      <c r="O846" s="732">
        <v>85.046999999999997</v>
      </c>
      <c r="Q846" s="729">
        <v>41156</v>
      </c>
      <c r="R846" s="732">
        <v>418.625</v>
      </c>
      <c r="T846" s="729">
        <v>41156</v>
      </c>
      <c r="U846" s="732">
        <v>110.505</v>
      </c>
      <c r="W846" s="729"/>
      <c r="Z846" s="729">
        <v>41536</v>
      </c>
      <c r="AA846" s="732">
        <v>224.505</v>
      </c>
      <c r="AC846" s="729">
        <v>41536</v>
      </c>
      <c r="AD846" s="732">
        <v>238.83500000000001</v>
      </c>
    </row>
    <row r="847" spans="1:30" ht="14.25" customHeight="1">
      <c r="A847" s="729">
        <v>41590</v>
      </c>
      <c r="B847" s="732">
        <v>3.1302300000000001</v>
      </c>
      <c r="D847" s="729">
        <v>41590</v>
      </c>
      <c r="E847" s="732">
        <v>4.2058600000000004</v>
      </c>
      <c r="G847" s="729">
        <v>41590</v>
      </c>
      <c r="H847" s="732">
        <v>3.4123899999999998</v>
      </c>
      <c r="J847" s="729">
        <v>41590</v>
      </c>
      <c r="K847" s="732">
        <v>1.34355</v>
      </c>
      <c r="N847" s="729">
        <v>41535</v>
      </c>
      <c r="O847" s="732">
        <v>88.856999999999999</v>
      </c>
      <c r="Q847" s="729">
        <v>41152</v>
      </c>
      <c r="R847" s="732">
        <v>423.33</v>
      </c>
      <c r="T847" s="729">
        <v>41152</v>
      </c>
      <c r="U847" s="732">
        <v>112.67</v>
      </c>
      <c r="W847" s="729"/>
      <c r="Z847" s="729">
        <v>41535</v>
      </c>
      <c r="AA847" s="732">
        <v>227.845</v>
      </c>
      <c r="AC847" s="729">
        <v>41535</v>
      </c>
      <c r="AD847" s="732">
        <v>241.52</v>
      </c>
    </row>
    <row r="848" spans="1:30" ht="14.25" customHeight="1">
      <c r="A848" s="729">
        <v>41589</v>
      </c>
      <c r="B848" s="732">
        <v>3.1431200000000001</v>
      </c>
      <c r="D848" s="729">
        <v>41589</v>
      </c>
      <c r="E848" s="732">
        <v>4.2137500000000001</v>
      </c>
      <c r="G848" s="729">
        <v>41589</v>
      </c>
      <c r="H848" s="732">
        <v>3.4184299999999999</v>
      </c>
      <c r="J848" s="729">
        <v>41589</v>
      </c>
      <c r="K848" s="732">
        <v>1.3406500000000001</v>
      </c>
      <c r="N848" s="729">
        <v>41534</v>
      </c>
      <c r="O848" s="732">
        <v>89.406000000000006</v>
      </c>
      <c r="Q848" s="729">
        <v>41151</v>
      </c>
      <c r="R848" s="732">
        <v>425.01499999999999</v>
      </c>
      <c r="T848" s="729">
        <v>41151</v>
      </c>
      <c r="U848" s="732">
        <v>112.5</v>
      </c>
      <c r="W848" s="729"/>
      <c r="Z848" s="729">
        <v>41534</v>
      </c>
      <c r="AA848" s="732">
        <v>229.16499999999999</v>
      </c>
      <c r="AC848" s="729">
        <v>41534</v>
      </c>
      <c r="AD848" s="732">
        <v>243.5</v>
      </c>
    </row>
    <row r="849" spans="1:30" ht="14.25" customHeight="1">
      <c r="A849" s="729">
        <v>41586</v>
      </c>
      <c r="B849" s="732">
        <v>3.1280100000000002</v>
      </c>
      <c r="D849" s="729">
        <v>41586</v>
      </c>
      <c r="E849" s="732">
        <v>4.18147</v>
      </c>
      <c r="G849" s="729">
        <v>41586</v>
      </c>
      <c r="H849" s="732">
        <v>3.3945500000000002</v>
      </c>
      <c r="J849" s="729">
        <v>41586</v>
      </c>
      <c r="K849" s="732">
        <v>1.3367</v>
      </c>
      <c r="N849" s="729">
        <v>41533</v>
      </c>
      <c r="O849" s="732">
        <v>88.468999999999994</v>
      </c>
      <c r="Q849" s="729">
        <v>41150</v>
      </c>
      <c r="R849" s="732">
        <v>424.5</v>
      </c>
      <c r="T849" s="729">
        <v>41150</v>
      </c>
      <c r="U849" s="732">
        <v>112.375</v>
      </c>
      <c r="W849" s="729"/>
      <c r="Z849" s="729">
        <v>41533</v>
      </c>
      <c r="AA849" s="732">
        <v>235.51499999999999</v>
      </c>
      <c r="AC849" s="729">
        <v>41533</v>
      </c>
      <c r="AD849" s="732">
        <v>249.17500000000001</v>
      </c>
    </row>
    <row r="850" spans="1:30" ht="14.25" customHeight="1">
      <c r="A850" s="729">
        <v>41585</v>
      </c>
      <c r="B850" s="732">
        <v>3.1259700000000001</v>
      </c>
      <c r="D850" s="729">
        <v>41585</v>
      </c>
      <c r="E850" s="732">
        <v>4.1948299999999996</v>
      </c>
      <c r="G850" s="729">
        <v>41585</v>
      </c>
      <c r="H850" s="732">
        <v>3.4132699999999998</v>
      </c>
      <c r="J850" s="729">
        <v>41585</v>
      </c>
      <c r="K850" s="732">
        <v>1.3419300000000001</v>
      </c>
      <c r="N850" s="729">
        <v>41530</v>
      </c>
      <c r="O850" s="732">
        <v>90.402000000000001</v>
      </c>
      <c r="Q850" s="729">
        <v>41149</v>
      </c>
      <c r="R850" s="732">
        <v>425</v>
      </c>
      <c r="T850" s="729">
        <v>41149</v>
      </c>
      <c r="U850" s="732">
        <v>111.67</v>
      </c>
      <c r="W850" s="729"/>
      <c r="Z850" s="729">
        <v>41530</v>
      </c>
      <c r="AA850" s="732">
        <v>237.66</v>
      </c>
      <c r="AC850" s="729">
        <v>41530</v>
      </c>
      <c r="AD850" s="732">
        <v>251.495</v>
      </c>
    </row>
    <row r="851" spans="1:30" ht="14.25" customHeight="1">
      <c r="A851" s="729">
        <v>41584</v>
      </c>
      <c r="B851" s="732">
        <v>3.0871399999999998</v>
      </c>
      <c r="D851" s="729">
        <v>41584</v>
      </c>
      <c r="E851" s="732">
        <v>4.1720499999999996</v>
      </c>
      <c r="G851" s="729">
        <v>41584</v>
      </c>
      <c r="H851" s="732">
        <v>3.3835700000000002</v>
      </c>
      <c r="J851" s="729">
        <v>41584</v>
      </c>
      <c r="K851" s="732">
        <v>1.3512599999999999</v>
      </c>
      <c r="N851" s="729">
        <v>41529</v>
      </c>
      <c r="O851" s="732">
        <v>90.454999999999998</v>
      </c>
      <c r="Q851" s="729">
        <v>41148</v>
      </c>
      <c r="R851" s="732">
        <v>423.33300000000003</v>
      </c>
      <c r="T851" s="729">
        <v>41148</v>
      </c>
      <c r="U851" s="732">
        <v>110.961</v>
      </c>
      <c r="W851" s="729"/>
      <c r="Z851" s="729">
        <v>41529</v>
      </c>
      <c r="AA851" s="732">
        <v>236.32</v>
      </c>
      <c r="AC851" s="729">
        <v>41529</v>
      </c>
      <c r="AD851" s="732">
        <v>248.65</v>
      </c>
    </row>
    <row r="852" spans="1:30" ht="14.25" customHeight="1">
      <c r="A852" s="729">
        <v>41583</v>
      </c>
      <c r="B852" s="732">
        <v>3.1061999999999999</v>
      </c>
      <c r="D852" s="729">
        <v>41583</v>
      </c>
      <c r="E852" s="732">
        <v>4.1849299999999996</v>
      </c>
      <c r="G852" s="729">
        <v>41583</v>
      </c>
      <c r="H852" s="732">
        <v>3.40029</v>
      </c>
      <c r="J852" s="729">
        <v>41583</v>
      </c>
      <c r="K852" s="732">
        <v>1.3474200000000001</v>
      </c>
      <c r="N852" s="729">
        <v>41528</v>
      </c>
      <c r="O852" s="732">
        <v>91.626999999999995</v>
      </c>
      <c r="Q852" s="729">
        <v>41145</v>
      </c>
      <c r="R852" s="732">
        <v>428.767</v>
      </c>
      <c r="T852" s="729">
        <v>41145</v>
      </c>
      <c r="U852" s="732">
        <v>111.2</v>
      </c>
      <c r="W852" s="729"/>
      <c r="Z852" s="729">
        <v>41528</v>
      </c>
      <c r="AA852" s="732">
        <v>234.33500000000001</v>
      </c>
      <c r="AC852" s="729">
        <v>41528</v>
      </c>
      <c r="AD852" s="732">
        <v>246</v>
      </c>
    </row>
    <row r="853" spans="1:30" ht="14.25" customHeight="1">
      <c r="A853" s="729">
        <v>41582</v>
      </c>
      <c r="B853" s="732">
        <v>3.0937199999999998</v>
      </c>
      <c r="D853" s="729">
        <v>41582</v>
      </c>
      <c r="E853" s="732">
        <v>4.1807600000000003</v>
      </c>
      <c r="G853" s="729">
        <v>41582</v>
      </c>
      <c r="H853" s="732">
        <v>3.40036</v>
      </c>
      <c r="J853" s="729">
        <v>41582</v>
      </c>
      <c r="K853" s="732">
        <v>1.3514300000000001</v>
      </c>
      <c r="N853" s="729">
        <v>41527</v>
      </c>
      <c r="O853" s="732">
        <v>91.257999999999996</v>
      </c>
      <c r="Q853" s="729">
        <v>41144</v>
      </c>
      <c r="R853" s="732">
        <v>425.47</v>
      </c>
      <c r="T853" s="729">
        <v>41144</v>
      </c>
      <c r="U853" s="732">
        <v>112</v>
      </c>
      <c r="W853" s="729"/>
      <c r="Z853" s="729">
        <v>41527</v>
      </c>
      <c r="AA853" s="732">
        <v>234.83</v>
      </c>
      <c r="AC853" s="729">
        <v>41527</v>
      </c>
      <c r="AD853" s="732">
        <v>246.5</v>
      </c>
    </row>
    <row r="854" spans="1:30" ht="14.25" customHeight="1">
      <c r="A854" s="729">
        <v>41579</v>
      </c>
      <c r="B854" s="732">
        <v>3.1133299999999999</v>
      </c>
      <c r="D854" s="729">
        <v>41579</v>
      </c>
      <c r="E854" s="732">
        <v>4.1988000000000003</v>
      </c>
      <c r="G854" s="729">
        <v>41579</v>
      </c>
      <c r="H854" s="732">
        <v>3.4117600000000001</v>
      </c>
      <c r="J854" s="729">
        <v>41579</v>
      </c>
      <c r="K854" s="732">
        <v>1.34867</v>
      </c>
      <c r="N854" s="729">
        <v>41526</v>
      </c>
      <c r="O854" s="732">
        <v>92.367000000000004</v>
      </c>
      <c r="Q854" s="729">
        <v>41143</v>
      </c>
      <c r="R854" s="732">
        <v>432.875</v>
      </c>
      <c r="T854" s="729">
        <v>41143</v>
      </c>
      <c r="U854" s="732">
        <v>112.15</v>
      </c>
      <c r="W854" s="729"/>
      <c r="Z854" s="729">
        <v>41526</v>
      </c>
      <c r="AA854" s="732">
        <v>238.52</v>
      </c>
      <c r="AC854" s="729">
        <v>41526</v>
      </c>
      <c r="AD854" s="732">
        <v>249.34</v>
      </c>
    </row>
    <row r="855" spans="1:30" ht="14.25" customHeight="1">
      <c r="A855" s="729">
        <v>41578</v>
      </c>
      <c r="B855" s="732">
        <v>3.0807099999999998</v>
      </c>
      <c r="D855" s="729">
        <v>41578</v>
      </c>
      <c r="E855" s="732">
        <v>4.1848900000000002</v>
      </c>
      <c r="G855" s="729">
        <v>41578</v>
      </c>
      <c r="H855" s="732">
        <v>3.3971800000000001</v>
      </c>
      <c r="J855" s="729">
        <v>41578</v>
      </c>
      <c r="K855" s="732">
        <v>1.3583499999999999</v>
      </c>
      <c r="N855" s="729">
        <v>41523</v>
      </c>
      <c r="O855" s="732">
        <v>92.524000000000001</v>
      </c>
      <c r="Q855" s="729">
        <v>41142</v>
      </c>
      <c r="R855" s="732">
        <v>430</v>
      </c>
      <c r="T855" s="729">
        <v>41142</v>
      </c>
      <c r="U855" s="732">
        <v>109.377</v>
      </c>
      <c r="W855" s="729"/>
      <c r="Z855" s="729">
        <v>41523</v>
      </c>
      <c r="AA855" s="732">
        <v>235.495</v>
      </c>
      <c r="AC855" s="729">
        <v>41523</v>
      </c>
      <c r="AD855" s="732">
        <v>246.49</v>
      </c>
    </row>
    <row r="856" spans="1:30" ht="14.25" customHeight="1">
      <c r="A856" s="729">
        <v>41577</v>
      </c>
      <c r="B856" s="732">
        <v>3.0442200000000001</v>
      </c>
      <c r="D856" s="729">
        <v>41577</v>
      </c>
      <c r="E856" s="732">
        <v>4.18241</v>
      </c>
      <c r="G856" s="729">
        <v>41577</v>
      </c>
      <c r="H856" s="732">
        <v>3.3858299999999999</v>
      </c>
      <c r="J856" s="729">
        <v>41577</v>
      </c>
      <c r="K856" s="732">
        <v>1.37358</v>
      </c>
      <c r="N856" s="729">
        <v>41522</v>
      </c>
      <c r="O856" s="732">
        <v>95.462000000000003</v>
      </c>
      <c r="Q856" s="729">
        <v>41141</v>
      </c>
      <c r="R856" s="732">
        <v>435.125</v>
      </c>
      <c r="T856" s="729">
        <v>41141</v>
      </c>
      <c r="U856" s="732">
        <v>110.66</v>
      </c>
      <c r="W856" s="729"/>
      <c r="Z856" s="729">
        <v>41522</v>
      </c>
      <c r="AA856" s="732">
        <v>234.16</v>
      </c>
      <c r="AC856" s="729">
        <v>41522</v>
      </c>
      <c r="AD856" s="732">
        <v>245.82499999999999</v>
      </c>
    </row>
    <row r="857" spans="1:30" ht="14.25" customHeight="1">
      <c r="A857" s="729">
        <v>41576</v>
      </c>
      <c r="B857" s="732">
        <v>3.0461399999999998</v>
      </c>
      <c r="D857" s="729">
        <v>41576</v>
      </c>
      <c r="E857" s="732">
        <v>4.1869800000000001</v>
      </c>
      <c r="G857" s="729">
        <v>41576</v>
      </c>
      <c r="H857" s="732">
        <v>3.3884600000000002</v>
      </c>
      <c r="J857" s="729">
        <v>41576</v>
      </c>
      <c r="K857" s="732">
        <v>1.3745499999999999</v>
      </c>
      <c r="N857" s="729">
        <v>41521</v>
      </c>
      <c r="O857" s="732">
        <v>92.424000000000007</v>
      </c>
      <c r="Q857" s="729">
        <v>41138</v>
      </c>
      <c r="R857" s="732">
        <v>436.75</v>
      </c>
      <c r="T857" s="729">
        <v>41138</v>
      </c>
      <c r="U857" s="732">
        <v>109.833</v>
      </c>
      <c r="W857" s="729"/>
      <c r="Z857" s="729">
        <v>41521</v>
      </c>
      <c r="AA857" s="732">
        <v>235.5</v>
      </c>
      <c r="AC857" s="729">
        <v>41521</v>
      </c>
      <c r="AD857" s="732">
        <v>246.82499999999999</v>
      </c>
    </row>
    <row r="858" spans="1:30" ht="14.25" customHeight="1">
      <c r="A858" s="729">
        <v>41575</v>
      </c>
      <c r="B858" s="732">
        <v>3.0338799999999999</v>
      </c>
      <c r="D858" s="729">
        <v>41575</v>
      </c>
      <c r="E858" s="732">
        <v>4.1824899999999996</v>
      </c>
      <c r="G858" s="729">
        <v>41575</v>
      </c>
      <c r="H858" s="732">
        <v>3.3866499999999999</v>
      </c>
      <c r="J858" s="729">
        <v>41575</v>
      </c>
      <c r="K858" s="732">
        <v>1.3784799999999999</v>
      </c>
      <c r="N858" s="729">
        <v>41520</v>
      </c>
      <c r="O858" s="732">
        <v>90.453999999999994</v>
      </c>
      <c r="Q858" s="729">
        <v>41137</v>
      </c>
      <c r="R858" s="732">
        <v>439.5</v>
      </c>
      <c r="T858" s="729">
        <v>41137</v>
      </c>
      <c r="U858" s="732">
        <v>112.97</v>
      </c>
      <c r="W858" s="729"/>
      <c r="Z858" s="729">
        <v>41520</v>
      </c>
      <c r="AA858" s="732">
        <v>233.155</v>
      </c>
      <c r="AC858" s="729">
        <v>41520</v>
      </c>
      <c r="AD858" s="732">
        <v>240.49</v>
      </c>
    </row>
    <row r="859" spans="1:30" ht="14.25" customHeight="1">
      <c r="A859" s="729">
        <v>41572</v>
      </c>
      <c r="B859" s="732">
        <v>3.0290499999999998</v>
      </c>
      <c r="D859" s="729">
        <v>41572</v>
      </c>
      <c r="E859" s="732">
        <v>4.1827500000000004</v>
      </c>
      <c r="G859" s="729">
        <v>41572</v>
      </c>
      <c r="H859" s="732">
        <v>3.39324</v>
      </c>
      <c r="J859" s="729">
        <v>41572</v>
      </c>
      <c r="K859" s="732">
        <v>1.38025</v>
      </c>
      <c r="N859" s="729">
        <v>41516</v>
      </c>
      <c r="O859" s="732">
        <v>89.271000000000001</v>
      </c>
      <c r="Q859" s="729">
        <v>41136</v>
      </c>
      <c r="R859" s="732">
        <v>440</v>
      </c>
      <c r="T859" s="729">
        <v>41136</v>
      </c>
      <c r="U859" s="732">
        <v>111.65</v>
      </c>
      <c r="W859" s="729"/>
      <c r="Z859" s="729">
        <v>41516</v>
      </c>
      <c r="AA859" s="732">
        <v>232.678</v>
      </c>
      <c r="AC859" s="729">
        <v>41516</v>
      </c>
      <c r="AD859" s="732">
        <v>240.16</v>
      </c>
    </row>
    <row r="860" spans="1:30" ht="14.25" customHeight="1">
      <c r="A860" s="729">
        <v>41571</v>
      </c>
      <c r="B860" s="732">
        <v>3.0297299999999998</v>
      </c>
      <c r="D860" s="729">
        <v>41571</v>
      </c>
      <c r="E860" s="732">
        <v>4.1814</v>
      </c>
      <c r="G860" s="729">
        <v>41571</v>
      </c>
      <c r="H860" s="732">
        <v>3.3952900000000001</v>
      </c>
      <c r="J860" s="729">
        <v>41571</v>
      </c>
      <c r="K860" s="732">
        <v>1.3801300000000001</v>
      </c>
      <c r="N860" s="729">
        <v>41515</v>
      </c>
      <c r="O860" s="732">
        <v>90.634</v>
      </c>
      <c r="Q860" s="729">
        <v>41135</v>
      </c>
      <c r="R860" s="732">
        <v>435.25</v>
      </c>
      <c r="T860" s="729">
        <v>41135</v>
      </c>
      <c r="U860" s="732">
        <v>109.16200000000001</v>
      </c>
      <c r="W860" s="729"/>
      <c r="Z860" s="729">
        <v>41515</v>
      </c>
      <c r="AA860" s="732">
        <v>231.01499999999999</v>
      </c>
      <c r="AC860" s="729">
        <v>41515</v>
      </c>
      <c r="AD860" s="732">
        <v>239.58699999999999</v>
      </c>
    </row>
    <row r="861" spans="1:30" ht="14.25" customHeight="1">
      <c r="A861" s="729">
        <v>41570</v>
      </c>
      <c r="B861" s="732">
        <v>3.0372400000000002</v>
      </c>
      <c r="D861" s="729">
        <v>41570</v>
      </c>
      <c r="E861" s="732">
        <v>4.1839500000000003</v>
      </c>
      <c r="G861" s="729">
        <v>41570</v>
      </c>
      <c r="H861" s="732">
        <v>3.4041299999999999</v>
      </c>
      <c r="J861" s="729">
        <v>41570</v>
      </c>
      <c r="K861" s="732">
        <v>1.37758</v>
      </c>
      <c r="N861" s="729">
        <v>41514</v>
      </c>
      <c r="O861" s="732">
        <v>92.486000000000004</v>
      </c>
      <c r="Q861" s="729">
        <v>41134</v>
      </c>
      <c r="R861" s="732">
        <v>439.32</v>
      </c>
      <c r="T861" s="729">
        <v>41134</v>
      </c>
      <c r="U861" s="732">
        <v>112.80800000000001</v>
      </c>
      <c r="W861" s="729"/>
      <c r="Z861" s="729">
        <v>41514</v>
      </c>
      <c r="AA861" s="732">
        <v>231.685</v>
      </c>
      <c r="AC861" s="729">
        <v>41514</v>
      </c>
      <c r="AD861" s="732">
        <v>242.33</v>
      </c>
    </row>
    <row r="862" spans="1:30" ht="14.25" customHeight="1">
      <c r="A862" s="729">
        <v>41569</v>
      </c>
      <c r="B862" s="732">
        <v>3.0222099999999998</v>
      </c>
      <c r="D862" s="729">
        <v>41569</v>
      </c>
      <c r="E862" s="732">
        <v>4.165</v>
      </c>
      <c r="G862" s="729">
        <v>41569</v>
      </c>
      <c r="H862" s="732">
        <v>3.37805</v>
      </c>
      <c r="J862" s="729">
        <v>41569</v>
      </c>
      <c r="K862" s="732">
        <v>1.37815</v>
      </c>
      <c r="N862" s="729">
        <v>41513</v>
      </c>
      <c r="O862" s="732">
        <v>90.896000000000001</v>
      </c>
      <c r="Q862" s="729">
        <v>41131</v>
      </c>
      <c r="R862" s="732">
        <v>439.34</v>
      </c>
      <c r="T862" s="729">
        <v>41131</v>
      </c>
      <c r="U862" s="732">
        <v>111.36</v>
      </c>
      <c r="W862" s="729"/>
      <c r="Z862" s="729">
        <v>41513</v>
      </c>
      <c r="AA862" s="732">
        <v>232.16499999999999</v>
      </c>
      <c r="AC862" s="729">
        <v>41513</v>
      </c>
      <c r="AD862" s="732">
        <v>243.815</v>
      </c>
    </row>
    <row r="863" spans="1:30" ht="14.25" customHeight="1">
      <c r="A863" s="729">
        <v>41568</v>
      </c>
      <c r="B863" s="732">
        <v>3.0509200000000001</v>
      </c>
      <c r="D863" s="729">
        <v>41568</v>
      </c>
      <c r="E863" s="732">
        <v>4.17347</v>
      </c>
      <c r="G863" s="729">
        <v>41568</v>
      </c>
      <c r="H863" s="732">
        <v>3.3822299999999998</v>
      </c>
      <c r="J863" s="729">
        <v>41568</v>
      </c>
      <c r="K863" s="732">
        <v>1.36808</v>
      </c>
      <c r="N863" s="729">
        <v>41512</v>
      </c>
      <c r="O863" s="732">
        <v>88.192999999999998</v>
      </c>
      <c r="Q863" s="729">
        <v>41130</v>
      </c>
      <c r="R863" s="732">
        <v>433.25</v>
      </c>
      <c r="T863" s="729">
        <v>41130</v>
      </c>
      <c r="U863" s="732">
        <v>109.82299999999999</v>
      </c>
      <c r="W863" s="729"/>
      <c r="Z863" s="729">
        <v>41512</v>
      </c>
      <c r="AA863" s="732">
        <v>226.51</v>
      </c>
      <c r="AC863" s="729">
        <v>41512</v>
      </c>
      <c r="AD863" s="732">
        <v>232.85</v>
      </c>
    </row>
    <row r="864" spans="1:30" ht="14.25" customHeight="1">
      <c r="A864" s="729">
        <v>41565</v>
      </c>
      <c r="B864" s="732">
        <v>3.0472100000000002</v>
      </c>
      <c r="D864" s="729">
        <v>41565</v>
      </c>
      <c r="E864" s="732">
        <v>4.1704299999999996</v>
      </c>
      <c r="G864" s="729">
        <v>41565</v>
      </c>
      <c r="H864" s="732">
        <v>3.3791500000000001</v>
      </c>
      <c r="J864" s="729">
        <v>41565</v>
      </c>
      <c r="K864" s="732">
        <v>1.36866</v>
      </c>
      <c r="N864" s="729">
        <v>41509</v>
      </c>
      <c r="O864" s="732">
        <v>90.003</v>
      </c>
      <c r="Q864" s="729">
        <v>41129</v>
      </c>
      <c r="R864" s="732">
        <v>436.32499999999999</v>
      </c>
      <c r="T864" s="729">
        <v>41129</v>
      </c>
      <c r="U864" s="732">
        <v>107.518</v>
      </c>
      <c r="W864" s="729"/>
      <c r="Z864" s="729">
        <v>41509</v>
      </c>
      <c r="AA864" s="732">
        <v>226.67500000000001</v>
      </c>
      <c r="AC864" s="729">
        <v>41509</v>
      </c>
      <c r="AD864" s="732">
        <v>233.18</v>
      </c>
    </row>
    <row r="865" spans="1:30" ht="14.25" customHeight="1">
      <c r="A865" s="729">
        <v>41564</v>
      </c>
      <c r="B865" s="732">
        <v>3.0473300000000001</v>
      </c>
      <c r="D865" s="729">
        <v>41564</v>
      </c>
      <c r="E865" s="732">
        <v>4.1675300000000002</v>
      </c>
      <c r="G865" s="729">
        <v>41564</v>
      </c>
      <c r="H865" s="732">
        <v>3.3764599999999998</v>
      </c>
      <c r="J865" s="729">
        <v>41564</v>
      </c>
      <c r="K865" s="732">
        <v>1.36755</v>
      </c>
      <c r="N865" s="729">
        <v>41508</v>
      </c>
      <c r="O865" s="732">
        <v>92.658000000000001</v>
      </c>
      <c r="Q865" s="729">
        <v>41128</v>
      </c>
      <c r="R865" s="732">
        <v>436.505</v>
      </c>
      <c r="T865" s="729">
        <v>41128</v>
      </c>
      <c r="U865" s="732">
        <v>108.83199999999999</v>
      </c>
      <c r="W865" s="729"/>
      <c r="Z865" s="729">
        <v>41508</v>
      </c>
      <c r="AA865" s="732">
        <v>228.495</v>
      </c>
      <c r="AC865" s="729">
        <v>41508</v>
      </c>
      <c r="AD865" s="732">
        <v>235.66300000000001</v>
      </c>
    </row>
    <row r="866" spans="1:30" ht="14.25" customHeight="1">
      <c r="A866" s="729">
        <v>41563</v>
      </c>
      <c r="B866" s="732">
        <v>3.0773000000000001</v>
      </c>
      <c r="D866" s="729">
        <v>41563</v>
      </c>
      <c r="E866" s="732">
        <v>4.1645500000000002</v>
      </c>
      <c r="G866" s="729">
        <v>41563</v>
      </c>
      <c r="H866" s="732">
        <v>3.36944</v>
      </c>
      <c r="J866" s="729">
        <v>41563</v>
      </c>
      <c r="K866" s="732">
        <v>1.35345</v>
      </c>
      <c r="N866" s="729">
        <v>41507</v>
      </c>
      <c r="O866" s="732">
        <v>90.225999999999999</v>
      </c>
      <c r="Q866" s="729">
        <v>41127</v>
      </c>
      <c r="R866" s="732">
        <v>432.75</v>
      </c>
      <c r="T866" s="729">
        <v>41127</v>
      </c>
      <c r="U866" s="732">
        <v>108.512</v>
      </c>
      <c r="W866" s="729"/>
      <c r="Z866" s="729">
        <v>41507</v>
      </c>
      <c r="AA866" s="732">
        <v>231.16499999999999</v>
      </c>
      <c r="AC866" s="729">
        <v>41507</v>
      </c>
      <c r="AD866" s="732">
        <v>239.16499999999999</v>
      </c>
    </row>
    <row r="867" spans="1:30" ht="14.25" customHeight="1">
      <c r="A867" s="729">
        <v>41562</v>
      </c>
      <c r="B867" s="732">
        <v>3.0867300000000002</v>
      </c>
      <c r="D867" s="729">
        <v>41562</v>
      </c>
      <c r="E867" s="732">
        <v>4.1742400000000002</v>
      </c>
      <c r="G867" s="729">
        <v>41562</v>
      </c>
      <c r="H867" s="732">
        <v>3.38191</v>
      </c>
      <c r="J867" s="729">
        <v>41562</v>
      </c>
      <c r="K867" s="732">
        <v>1.35236</v>
      </c>
      <c r="N867" s="729">
        <v>41506</v>
      </c>
      <c r="O867" s="732">
        <v>88.44</v>
      </c>
      <c r="Q867" s="729">
        <v>41124</v>
      </c>
      <c r="R867" s="732">
        <v>445.5</v>
      </c>
      <c r="T867" s="729">
        <v>41124</v>
      </c>
      <c r="U867" s="732">
        <v>111.675</v>
      </c>
      <c r="W867" s="729"/>
      <c r="Z867" s="729">
        <v>41506</v>
      </c>
      <c r="AA867" s="732">
        <v>231.345</v>
      </c>
      <c r="AC867" s="729">
        <v>41506</v>
      </c>
      <c r="AD867" s="732">
        <v>238.18</v>
      </c>
    </row>
    <row r="868" spans="1:30" ht="14.25" customHeight="1">
      <c r="A868" s="729">
        <v>41561</v>
      </c>
      <c r="B868" s="732">
        <v>3.08466</v>
      </c>
      <c r="D868" s="729">
        <v>41561</v>
      </c>
      <c r="E868" s="732">
        <v>4.1825000000000001</v>
      </c>
      <c r="G868" s="729">
        <v>41561</v>
      </c>
      <c r="H868" s="732">
        <v>3.38828</v>
      </c>
      <c r="J868" s="729">
        <v>41561</v>
      </c>
      <c r="K868" s="732">
        <v>1.3561000000000001</v>
      </c>
      <c r="N868" s="729">
        <v>41505</v>
      </c>
      <c r="O868" s="732">
        <v>87.822999999999993</v>
      </c>
      <c r="Q868" s="729">
        <v>41123</v>
      </c>
      <c r="R868" s="732">
        <v>466.75</v>
      </c>
      <c r="T868" s="729">
        <v>41123</v>
      </c>
      <c r="U868" s="732">
        <v>119.655</v>
      </c>
      <c r="W868" s="729"/>
      <c r="Z868" s="729">
        <v>41505</v>
      </c>
      <c r="AA868" s="732">
        <v>227.2</v>
      </c>
      <c r="AC868" s="729">
        <v>41505</v>
      </c>
      <c r="AD868" s="732">
        <v>233.345</v>
      </c>
    </row>
    <row r="869" spans="1:30" ht="14.25" customHeight="1">
      <c r="A869" s="729">
        <v>41558</v>
      </c>
      <c r="B869" s="732">
        <v>3.0945499999999999</v>
      </c>
      <c r="D869" s="729">
        <v>41558</v>
      </c>
      <c r="E869" s="732">
        <v>4.1929800000000004</v>
      </c>
      <c r="G869" s="729">
        <v>41558</v>
      </c>
      <c r="H869" s="732">
        <v>3.3925000000000001</v>
      </c>
      <c r="J869" s="729">
        <v>41558</v>
      </c>
      <c r="K869" s="732">
        <v>1.3543499999999999</v>
      </c>
      <c r="N869" s="729">
        <v>41502</v>
      </c>
      <c r="O869" s="732">
        <v>83.956000000000003</v>
      </c>
      <c r="Q869" s="729">
        <v>41122</v>
      </c>
      <c r="R869" s="732">
        <v>457.82</v>
      </c>
      <c r="T869" s="729">
        <v>41122</v>
      </c>
      <c r="U869" s="732">
        <v>118.842</v>
      </c>
      <c r="W869" s="729"/>
      <c r="Z869" s="729">
        <v>41502</v>
      </c>
      <c r="AA869" s="732">
        <v>225.35</v>
      </c>
      <c r="AC869" s="729">
        <v>41502</v>
      </c>
      <c r="AD869" s="732">
        <v>232.01499999999999</v>
      </c>
    </row>
    <row r="870" spans="1:30" ht="14.25" customHeight="1">
      <c r="A870" s="729">
        <v>41557</v>
      </c>
      <c r="B870" s="732">
        <v>3.0947399999999998</v>
      </c>
      <c r="D870" s="729">
        <v>41557</v>
      </c>
      <c r="E870" s="732">
        <v>4.18424</v>
      </c>
      <c r="G870" s="729">
        <v>41557</v>
      </c>
      <c r="H870" s="732">
        <v>3.3948900000000002</v>
      </c>
      <c r="J870" s="729">
        <v>41557</v>
      </c>
      <c r="K870" s="732">
        <v>1.35202</v>
      </c>
      <c r="N870" s="729">
        <v>41501</v>
      </c>
      <c r="O870" s="732">
        <v>83.120999999999995</v>
      </c>
      <c r="Q870" s="729">
        <v>41121</v>
      </c>
      <c r="R870" s="732">
        <v>461.65499999999997</v>
      </c>
      <c r="T870" s="729">
        <v>41121</v>
      </c>
      <c r="U870" s="732">
        <v>119.518</v>
      </c>
      <c r="W870" s="729"/>
      <c r="Z870" s="729">
        <v>41501</v>
      </c>
      <c r="AA870" s="732">
        <v>228.01</v>
      </c>
      <c r="AC870" s="729">
        <v>41501</v>
      </c>
      <c r="AD870" s="732">
        <v>234.68</v>
      </c>
    </row>
    <row r="871" spans="1:30" ht="14.25" customHeight="1">
      <c r="A871" s="729">
        <v>41556</v>
      </c>
      <c r="B871" s="732">
        <v>3.1035599999999999</v>
      </c>
      <c r="D871" s="729">
        <v>41556</v>
      </c>
      <c r="E871" s="732">
        <v>4.1972800000000001</v>
      </c>
      <c r="G871" s="729">
        <v>41556</v>
      </c>
      <c r="H871" s="732">
        <v>3.4106299999999998</v>
      </c>
      <c r="J871" s="729">
        <v>41556</v>
      </c>
      <c r="K871" s="732">
        <v>1.3524</v>
      </c>
      <c r="N871" s="729">
        <v>41500</v>
      </c>
      <c r="O871" s="732">
        <v>83.058000000000007</v>
      </c>
      <c r="Q871" s="729">
        <v>41120</v>
      </c>
      <c r="R871" s="732">
        <v>465.82499999999999</v>
      </c>
      <c r="T871" s="729">
        <v>41120</v>
      </c>
      <c r="U871" s="732">
        <v>121.16500000000001</v>
      </c>
      <c r="W871" s="729"/>
      <c r="Z871" s="729">
        <v>41500</v>
      </c>
      <c r="AA871" s="732">
        <v>223.00299999999999</v>
      </c>
      <c r="AC871" s="729">
        <v>41500</v>
      </c>
      <c r="AD871" s="732">
        <v>230.49</v>
      </c>
    </row>
    <row r="872" spans="1:30" ht="14.25" customHeight="1">
      <c r="A872" s="729">
        <v>41555</v>
      </c>
      <c r="B872" s="732">
        <v>3.0917500000000002</v>
      </c>
      <c r="D872" s="729">
        <v>41555</v>
      </c>
      <c r="E872" s="732">
        <v>4.1965000000000003</v>
      </c>
      <c r="G872" s="729">
        <v>41555</v>
      </c>
      <c r="H872" s="732">
        <v>3.4205100000000002</v>
      </c>
      <c r="J872" s="729">
        <v>41555</v>
      </c>
      <c r="K872" s="732">
        <v>1.3573299999999999</v>
      </c>
      <c r="N872" s="729">
        <v>41499</v>
      </c>
      <c r="O872" s="732">
        <v>84.762</v>
      </c>
      <c r="Q872" s="729">
        <v>41117</v>
      </c>
      <c r="R872" s="732">
        <v>482.34</v>
      </c>
      <c r="T872" s="729">
        <v>41117</v>
      </c>
      <c r="U872" s="732">
        <v>125.68</v>
      </c>
      <c r="W872" s="729"/>
      <c r="Z872" s="729">
        <v>41499</v>
      </c>
      <c r="AA872" s="732">
        <v>230.16499999999999</v>
      </c>
      <c r="AC872" s="729">
        <v>41499</v>
      </c>
      <c r="AD872" s="732">
        <v>231.33</v>
      </c>
    </row>
    <row r="873" spans="1:30" ht="14.25" customHeight="1">
      <c r="A873" s="729">
        <v>41554</v>
      </c>
      <c r="B873" s="732">
        <v>3.0928399999999998</v>
      </c>
      <c r="D873" s="729">
        <v>41554</v>
      </c>
      <c r="E873" s="732">
        <v>4.20031</v>
      </c>
      <c r="G873" s="729">
        <v>41554</v>
      </c>
      <c r="H873" s="732">
        <v>3.4256199999999999</v>
      </c>
      <c r="J873" s="729">
        <v>41554</v>
      </c>
      <c r="K873" s="732">
        <v>1.3580999999999999</v>
      </c>
      <c r="N873" s="729">
        <v>41498</v>
      </c>
      <c r="O873" s="732">
        <v>83.984999999999999</v>
      </c>
      <c r="Q873" s="729">
        <v>41116</v>
      </c>
      <c r="R873" s="732">
        <v>486.75</v>
      </c>
      <c r="T873" s="729">
        <v>41116</v>
      </c>
      <c r="U873" s="732">
        <v>127.827</v>
      </c>
      <c r="W873" s="729"/>
      <c r="Z873" s="729">
        <v>41498</v>
      </c>
      <c r="AA873" s="732">
        <v>232.82</v>
      </c>
      <c r="AC873" s="729">
        <v>41498</v>
      </c>
      <c r="AD873" s="732">
        <v>237.99</v>
      </c>
    </row>
    <row r="874" spans="1:30" ht="14.25" customHeight="1">
      <c r="A874" s="729">
        <v>41551</v>
      </c>
      <c r="B874" s="732">
        <v>3.09762</v>
      </c>
      <c r="D874" s="729">
        <v>41551</v>
      </c>
      <c r="E874" s="732">
        <v>4.2005100000000004</v>
      </c>
      <c r="G874" s="729">
        <v>41551</v>
      </c>
      <c r="H874" s="732">
        <v>3.4149500000000002</v>
      </c>
      <c r="J874" s="729">
        <v>41551</v>
      </c>
      <c r="K874" s="732">
        <v>1.35575</v>
      </c>
      <c r="N874" s="729">
        <v>41495</v>
      </c>
      <c r="O874" s="732">
        <v>84.218999999999994</v>
      </c>
      <c r="Q874" s="729">
        <v>41115</v>
      </c>
      <c r="R874" s="732">
        <v>508</v>
      </c>
      <c r="T874" s="729">
        <v>41115</v>
      </c>
      <c r="U874" s="732">
        <v>132.255</v>
      </c>
      <c r="W874" s="729"/>
      <c r="Z874" s="729">
        <v>41495</v>
      </c>
      <c r="AA874" s="732">
        <v>232.16</v>
      </c>
      <c r="AC874" s="729">
        <v>41495</v>
      </c>
      <c r="AD874" s="732">
        <v>237.995</v>
      </c>
    </row>
    <row r="875" spans="1:30" ht="14.25" customHeight="1">
      <c r="A875" s="729">
        <v>41550</v>
      </c>
      <c r="B875" s="732">
        <v>3.0825800000000001</v>
      </c>
      <c r="D875" s="729">
        <v>41550</v>
      </c>
      <c r="E875" s="732">
        <v>4.1976500000000003</v>
      </c>
      <c r="G875" s="729">
        <v>41550</v>
      </c>
      <c r="H875" s="732">
        <v>3.4271400000000001</v>
      </c>
      <c r="J875" s="729">
        <v>41550</v>
      </c>
      <c r="K875" s="732">
        <v>1.36185</v>
      </c>
      <c r="N875" s="729">
        <v>41494</v>
      </c>
      <c r="O875" s="732">
        <v>85.340999999999994</v>
      </c>
      <c r="Q875" s="729">
        <v>41114</v>
      </c>
      <c r="R875" s="732">
        <v>511.75</v>
      </c>
      <c r="T875" s="729">
        <v>41114</v>
      </c>
      <c r="U875" s="732">
        <v>133.833</v>
      </c>
      <c r="W875" s="729"/>
      <c r="Z875" s="729">
        <v>41494</v>
      </c>
      <c r="AA875" s="732">
        <v>237.17</v>
      </c>
      <c r="AC875" s="729">
        <v>41494</v>
      </c>
      <c r="AD875" s="732">
        <v>241.16</v>
      </c>
    </row>
    <row r="876" spans="1:30" ht="14.25" customHeight="1">
      <c r="A876" s="729">
        <v>41549</v>
      </c>
      <c r="B876" s="732">
        <v>3.1038000000000001</v>
      </c>
      <c r="D876" s="729">
        <v>41549</v>
      </c>
      <c r="E876" s="732">
        <v>4.2148399999999997</v>
      </c>
      <c r="G876" s="729">
        <v>41549</v>
      </c>
      <c r="H876" s="732">
        <v>3.4374600000000002</v>
      </c>
      <c r="J876" s="729">
        <v>41549</v>
      </c>
      <c r="K876" s="732">
        <v>1.35785</v>
      </c>
      <c r="N876" s="729">
        <v>41493</v>
      </c>
      <c r="O876" s="732">
        <v>84.832999999999998</v>
      </c>
      <c r="Q876" s="729">
        <v>41113</v>
      </c>
      <c r="R876" s="732">
        <v>506.32499999999999</v>
      </c>
      <c r="T876" s="729">
        <v>41113</v>
      </c>
      <c r="U876" s="732">
        <v>132.49</v>
      </c>
      <c r="W876" s="729"/>
      <c r="Z876" s="729">
        <v>41493</v>
      </c>
      <c r="AA876" s="732">
        <v>233.34800000000001</v>
      </c>
      <c r="AC876" s="729">
        <v>41493</v>
      </c>
      <c r="AD876" s="732">
        <v>242.14500000000001</v>
      </c>
    </row>
    <row r="877" spans="1:30" ht="14.25" customHeight="1">
      <c r="A877" s="729">
        <v>41548</v>
      </c>
      <c r="B877" s="732">
        <v>3.1194199999999999</v>
      </c>
      <c r="D877" s="729">
        <v>41548</v>
      </c>
      <c r="E877" s="732">
        <v>4.2192999999999996</v>
      </c>
      <c r="G877" s="729">
        <v>41548</v>
      </c>
      <c r="H877" s="732">
        <v>3.4447700000000001</v>
      </c>
      <c r="J877" s="729">
        <v>41548</v>
      </c>
      <c r="K877" s="732">
        <v>1.3526</v>
      </c>
      <c r="N877" s="729">
        <v>41492</v>
      </c>
      <c r="O877" s="732">
        <v>85.424999999999997</v>
      </c>
      <c r="Q877" s="729">
        <v>41110</v>
      </c>
      <c r="R877" s="732">
        <v>490.33</v>
      </c>
      <c r="T877" s="729">
        <v>41110</v>
      </c>
      <c r="U877" s="732">
        <v>127.58</v>
      </c>
      <c r="W877" s="729"/>
      <c r="Z877" s="729">
        <v>41492</v>
      </c>
      <c r="AA877" s="732">
        <v>235.84</v>
      </c>
      <c r="AC877" s="729">
        <v>41492</v>
      </c>
      <c r="AD877" s="732">
        <v>239.66</v>
      </c>
    </row>
    <row r="878" spans="1:30" ht="14.25" customHeight="1">
      <c r="A878" s="729">
        <v>41547</v>
      </c>
      <c r="B878" s="732">
        <v>3.1211099999999998</v>
      </c>
      <c r="D878" s="729">
        <v>41547</v>
      </c>
      <c r="E878" s="732">
        <v>4.2219300000000004</v>
      </c>
      <c r="G878" s="729">
        <v>41547</v>
      </c>
      <c r="H878" s="732">
        <v>3.4494600000000002</v>
      </c>
      <c r="J878" s="729">
        <v>41547</v>
      </c>
      <c r="K878" s="732">
        <v>1.3527</v>
      </c>
      <c r="N878" s="729">
        <v>41491</v>
      </c>
      <c r="O878" s="732">
        <v>87.3</v>
      </c>
      <c r="Q878" s="729">
        <v>41109</v>
      </c>
      <c r="R878" s="732">
        <v>480.82499999999999</v>
      </c>
      <c r="T878" s="729">
        <v>41109</v>
      </c>
      <c r="U878" s="732">
        <v>128.15799999999999</v>
      </c>
      <c r="W878" s="729"/>
      <c r="Z878" s="729">
        <v>41491</v>
      </c>
      <c r="AA878" s="732">
        <v>236.48500000000001</v>
      </c>
      <c r="AC878" s="729">
        <v>41491</v>
      </c>
      <c r="AD878" s="732">
        <v>242.655</v>
      </c>
    </row>
    <row r="879" spans="1:30" ht="14.25" customHeight="1">
      <c r="A879" s="729">
        <v>41544</v>
      </c>
      <c r="B879" s="732">
        <v>3.1226500000000001</v>
      </c>
      <c r="D879" s="729">
        <v>41544</v>
      </c>
      <c r="E879" s="732">
        <v>4.2227300000000003</v>
      </c>
      <c r="G879" s="729">
        <v>41544</v>
      </c>
      <c r="H879" s="732">
        <v>3.44875</v>
      </c>
      <c r="J879" s="729">
        <v>41544</v>
      </c>
      <c r="K879" s="732">
        <v>1.3522000000000001</v>
      </c>
      <c r="N879" s="729">
        <v>41488</v>
      </c>
      <c r="O879" s="732">
        <v>85.39</v>
      </c>
      <c r="Q879" s="729">
        <v>41108</v>
      </c>
      <c r="R879" s="732">
        <v>482</v>
      </c>
      <c r="T879" s="729">
        <v>41108</v>
      </c>
      <c r="U879" s="732">
        <v>128.15</v>
      </c>
      <c r="W879" s="729"/>
      <c r="Z879" s="729">
        <v>41488</v>
      </c>
      <c r="AA879" s="732">
        <v>239.37</v>
      </c>
      <c r="AC879" s="729">
        <v>41488</v>
      </c>
      <c r="AD879" s="732">
        <v>244.845</v>
      </c>
    </row>
    <row r="880" spans="1:30" ht="14.25" customHeight="1">
      <c r="A880" s="729">
        <v>41543</v>
      </c>
      <c r="B880" s="732">
        <v>3.13565</v>
      </c>
      <c r="D880" s="729">
        <v>41543</v>
      </c>
      <c r="E880" s="732">
        <v>4.2293099999999999</v>
      </c>
      <c r="G880" s="729">
        <v>41543</v>
      </c>
      <c r="H880" s="732">
        <v>3.4446500000000002</v>
      </c>
      <c r="J880" s="729">
        <v>41543</v>
      </c>
      <c r="K880" s="732">
        <v>1.3488500000000001</v>
      </c>
      <c r="N880" s="729">
        <v>41487</v>
      </c>
      <c r="O880" s="732">
        <v>87.093000000000004</v>
      </c>
      <c r="Q880" s="729">
        <v>41107</v>
      </c>
      <c r="R880" s="732">
        <v>481.315</v>
      </c>
      <c r="T880" s="729">
        <v>41107</v>
      </c>
      <c r="U880" s="732">
        <v>127.73399999999999</v>
      </c>
      <c r="W880" s="729"/>
      <c r="Z880" s="729">
        <v>41487</v>
      </c>
      <c r="AA880" s="732">
        <v>243.17</v>
      </c>
      <c r="AC880" s="729">
        <v>41487</v>
      </c>
      <c r="AD880" s="732">
        <v>246.33</v>
      </c>
    </row>
    <row r="881" spans="1:30" ht="14.25" customHeight="1">
      <c r="A881" s="729">
        <v>41542</v>
      </c>
      <c r="B881" s="732">
        <v>3.1189999999999998</v>
      </c>
      <c r="D881" s="729">
        <v>41542</v>
      </c>
      <c r="E881" s="732">
        <v>4.2188999999999997</v>
      </c>
      <c r="G881" s="729">
        <v>41542</v>
      </c>
      <c r="H881" s="732">
        <v>3.43045</v>
      </c>
      <c r="J881" s="729">
        <v>41542</v>
      </c>
      <c r="K881" s="732">
        <v>1.3526</v>
      </c>
      <c r="N881" s="729">
        <v>41486</v>
      </c>
      <c r="O881" s="732">
        <v>88.631</v>
      </c>
      <c r="Q881" s="729">
        <v>41106</v>
      </c>
      <c r="R881" s="732">
        <v>491.66</v>
      </c>
      <c r="T881" s="729">
        <v>41106</v>
      </c>
      <c r="U881" s="732">
        <v>128.16499999999999</v>
      </c>
      <c r="W881" s="729"/>
      <c r="Z881" s="729">
        <v>41486</v>
      </c>
      <c r="AA881" s="732">
        <v>253.16</v>
      </c>
      <c r="AC881" s="729">
        <v>41486</v>
      </c>
      <c r="AD881" s="732">
        <v>254.98500000000001</v>
      </c>
    </row>
    <row r="882" spans="1:30" ht="14.25" customHeight="1">
      <c r="A882" s="729">
        <v>41541</v>
      </c>
      <c r="B882" s="732">
        <v>3.1261000000000001</v>
      </c>
      <c r="D882" s="729">
        <v>41541</v>
      </c>
      <c r="E882" s="732">
        <v>4.2117300000000002</v>
      </c>
      <c r="G882" s="729">
        <v>41541</v>
      </c>
      <c r="H882" s="732">
        <v>3.4248400000000001</v>
      </c>
      <c r="J882" s="729">
        <v>41541</v>
      </c>
      <c r="K882" s="732">
        <v>1.34735</v>
      </c>
      <c r="N882" s="729">
        <v>41485</v>
      </c>
      <c r="O882" s="732">
        <v>87.506</v>
      </c>
      <c r="Q882" s="729">
        <v>41103</v>
      </c>
      <c r="R882" s="732">
        <v>501.5</v>
      </c>
      <c r="T882" s="729">
        <v>41103</v>
      </c>
      <c r="U882" s="732">
        <v>132.33699999999999</v>
      </c>
      <c r="W882" s="729"/>
      <c r="Z882" s="729">
        <v>41485</v>
      </c>
      <c r="AA882" s="732">
        <v>254.83</v>
      </c>
      <c r="AC882" s="729">
        <v>41485</v>
      </c>
      <c r="AD882" s="732">
        <v>256.66000000000003</v>
      </c>
    </row>
    <row r="883" spans="1:30" ht="14.25" customHeight="1">
      <c r="A883" s="729">
        <v>41540</v>
      </c>
      <c r="B883" s="732">
        <v>3.1331899999999999</v>
      </c>
      <c r="D883" s="729">
        <v>41540</v>
      </c>
      <c r="E883" s="732">
        <v>4.2274900000000004</v>
      </c>
      <c r="G883" s="729">
        <v>41540</v>
      </c>
      <c r="H883" s="732">
        <v>3.43927</v>
      </c>
      <c r="J883" s="729">
        <v>41540</v>
      </c>
      <c r="K883" s="732">
        <v>1.3493200000000001</v>
      </c>
      <c r="N883" s="729">
        <v>41484</v>
      </c>
      <c r="O883" s="732">
        <v>88.685000000000002</v>
      </c>
      <c r="Q883" s="729">
        <v>41102</v>
      </c>
      <c r="R883" s="732">
        <v>509.5</v>
      </c>
      <c r="T883" s="729">
        <v>41102</v>
      </c>
      <c r="U883" s="732">
        <v>134.34200000000001</v>
      </c>
      <c r="W883" s="729"/>
      <c r="Z883" s="729">
        <v>41484</v>
      </c>
      <c r="AA883" s="732">
        <v>254.18</v>
      </c>
      <c r="AC883" s="729">
        <v>41484</v>
      </c>
      <c r="AD883" s="732">
        <v>257.16500000000002</v>
      </c>
    </row>
    <row r="884" spans="1:30" ht="14.25" customHeight="1">
      <c r="A884" s="729">
        <v>41537</v>
      </c>
      <c r="B884" s="732">
        <v>3.1254499999999998</v>
      </c>
      <c r="D884" s="729">
        <v>41537</v>
      </c>
      <c r="E884" s="732">
        <v>4.2136199999999997</v>
      </c>
      <c r="G884" s="729">
        <v>41537</v>
      </c>
      <c r="H884" s="732">
        <v>3.4179300000000001</v>
      </c>
      <c r="J884" s="729">
        <v>41537</v>
      </c>
      <c r="K884" s="732">
        <v>1.35242</v>
      </c>
      <c r="N884" s="729">
        <v>41481</v>
      </c>
      <c r="O884" s="732">
        <v>89.007000000000005</v>
      </c>
      <c r="Q884" s="729">
        <v>41101</v>
      </c>
      <c r="R884" s="732">
        <v>508.5</v>
      </c>
      <c r="T884" s="729">
        <v>41101</v>
      </c>
      <c r="U884" s="732">
        <v>136.00299999999999</v>
      </c>
      <c r="W884" s="729"/>
      <c r="Z884" s="729">
        <v>41481</v>
      </c>
      <c r="AA884" s="732">
        <v>255.83</v>
      </c>
      <c r="AC884" s="729">
        <v>41481</v>
      </c>
      <c r="AD884" s="732">
        <v>256.66000000000003</v>
      </c>
    </row>
    <row r="885" spans="1:30" ht="14.25" customHeight="1">
      <c r="A885" s="729">
        <v>41536</v>
      </c>
      <c r="B885" s="732">
        <v>3.1061899999999998</v>
      </c>
      <c r="D885" s="729">
        <v>41536</v>
      </c>
      <c r="E885" s="732">
        <v>4.2025699999999997</v>
      </c>
      <c r="G885" s="729">
        <v>41536</v>
      </c>
      <c r="H885" s="732">
        <v>3.4114</v>
      </c>
      <c r="J885" s="729">
        <v>41536</v>
      </c>
      <c r="K885" s="732">
        <v>1.35297</v>
      </c>
      <c r="N885" s="729">
        <v>41480</v>
      </c>
      <c r="O885" s="732">
        <v>89.676000000000002</v>
      </c>
      <c r="Q885" s="729">
        <v>41100</v>
      </c>
      <c r="R885" s="732">
        <v>509.5</v>
      </c>
      <c r="T885" s="729">
        <v>41100</v>
      </c>
      <c r="U885" s="732">
        <v>135.018</v>
      </c>
      <c r="W885" s="729"/>
      <c r="Z885" s="729">
        <v>41480</v>
      </c>
      <c r="AA885" s="732">
        <v>254.18</v>
      </c>
      <c r="AC885" s="729">
        <v>41480</v>
      </c>
      <c r="AD885" s="732">
        <v>258.48</v>
      </c>
    </row>
    <row r="886" spans="1:30" ht="14.25" customHeight="1">
      <c r="A886" s="729">
        <v>41535</v>
      </c>
      <c r="B886" s="732">
        <v>3.08209</v>
      </c>
      <c r="D886" s="729">
        <v>41535</v>
      </c>
      <c r="E886" s="732">
        <v>4.1683500000000002</v>
      </c>
      <c r="G886" s="729">
        <v>41535</v>
      </c>
      <c r="H886" s="732">
        <v>3.3806699999999998</v>
      </c>
      <c r="J886" s="729">
        <v>41535</v>
      </c>
      <c r="K886" s="732">
        <v>1.35215</v>
      </c>
      <c r="N886" s="729">
        <v>41479</v>
      </c>
      <c r="O886" s="732">
        <v>89.016000000000005</v>
      </c>
      <c r="Q886" s="729">
        <v>41099</v>
      </c>
      <c r="R886" s="732">
        <v>517.33500000000004</v>
      </c>
      <c r="T886" s="729">
        <v>41099</v>
      </c>
      <c r="U886" s="732">
        <v>135.505</v>
      </c>
      <c r="W886" s="729"/>
      <c r="Z886" s="729">
        <v>41479</v>
      </c>
      <c r="AA886" s="732">
        <v>254.83500000000001</v>
      </c>
      <c r="AC886" s="729">
        <v>41479</v>
      </c>
      <c r="AD886" s="732">
        <v>255.82499999999999</v>
      </c>
    </row>
    <row r="887" spans="1:30" ht="14.25" customHeight="1">
      <c r="A887" s="729">
        <v>41534</v>
      </c>
      <c r="B887" s="732">
        <v>3.1568499999999999</v>
      </c>
      <c r="D887" s="729">
        <v>41534</v>
      </c>
      <c r="E887" s="732">
        <v>4.2173499999999997</v>
      </c>
      <c r="G887" s="729">
        <v>41534</v>
      </c>
      <c r="H887" s="732">
        <v>3.4101300000000001</v>
      </c>
      <c r="J887" s="729">
        <v>41534</v>
      </c>
      <c r="K887" s="732">
        <v>1.3359000000000001</v>
      </c>
      <c r="N887" s="729">
        <v>41478</v>
      </c>
      <c r="O887" s="732">
        <v>87.340999999999994</v>
      </c>
      <c r="Q887" s="729">
        <v>41096</v>
      </c>
      <c r="R887" s="732">
        <v>514.66999999999996</v>
      </c>
      <c r="T887" s="729">
        <v>41096</v>
      </c>
      <c r="U887" s="732">
        <v>135.16499999999999</v>
      </c>
      <c r="W887" s="729"/>
      <c r="Z887" s="729">
        <v>41478</v>
      </c>
      <c r="AA887" s="732">
        <v>263.17500000000001</v>
      </c>
      <c r="AC887" s="729">
        <v>41478</v>
      </c>
      <c r="AD887" s="732">
        <v>263.51</v>
      </c>
    </row>
    <row r="888" spans="1:30" ht="14.25" customHeight="1">
      <c r="A888" s="729">
        <v>41533</v>
      </c>
      <c r="B888" s="732">
        <v>3.1512899999999999</v>
      </c>
      <c r="D888" s="729">
        <v>41533</v>
      </c>
      <c r="E888" s="732">
        <v>4.2018800000000001</v>
      </c>
      <c r="G888" s="729">
        <v>41533</v>
      </c>
      <c r="H888" s="732">
        <v>3.3979900000000001</v>
      </c>
      <c r="J888" s="729">
        <v>41533</v>
      </c>
      <c r="K888" s="732">
        <v>1.3333999999999999</v>
      </c>
      <c r="N888" s="729">
        <v>41477</v>
      </c>
      <c r="O888" s="732">
        <v>87.668000000000006</v>
      </c>
      <c r="Q888" s="729">
        <v>41095</v>
      </c>
      <c r="R888" s="732">
        <v>499.75</v>
      </c>
      <c r="T888" s="729">
        <v>41095</v>
      </c>
      <c r="U888" s="732">
        <v>132.322</v>
      </c>
      <c r="W888" s="729"/>
      <c r="Z888" s="729">
        <v>41477</v>
      </c>
      <c r="AA888" s="732">
        <v>266.83499999999998</v>
      </c>
      <c r="AC888" s="729">
        <v>41477</v>
      </c>
      <c r="AD888" s="732">
        <v>265.48500000000001</v>
      </c>
    </row>
    <row r="889" spans="1:30" ht="14.25" customHeight="1">
      <c r="A889" s="729">
        <v>41530</v>
      </c>
      <c r="B889" s="732">
        <v>3.16255</v>
      </c>
      <c r="D889" s="729">
        <v>41530</v>
      </c>
      <c r="E889" s="732">
        <v>4.2046299999999999</v>
      </c>
      <c r="G889" s="729">
        <v>41530</v>
      </c>
      <c r="H889" s="732">
        <v>3.4013800000000001</v>
      </c>
      <c r="J889" s="729">
        <v>41530</v>
      </c>
      <c r="K889" s="732">
        <v>1.3294000000000001</v>
      </c>
      <c r="N889" s="729">
        <v>41474</v>
      </c>
      <c r="O889" s="732">
        <v>90.515000000000001</v>
      </c>
      <c r="Q889" s="729">
        <v>41093</v>
      </c>
      <c r="R889" s="732">
        <v>491.995</v>
      </c>
      <c r="T889" s="729">
        <v>41093</v>
      </c>
      <c r="U889" s="732">
        <v>130.49700000000001</v>
      </c>
      <c r="W889" s="729"/>
      <c r="Z889" s="729">
        <v>41474</v>
      </c>
      <c r="AA889" s="732">
        <v>274.185</v>
      </c>
      <c r="AC889" s="729">
        <v>41474</v>
      </c>
      <c r="AD889" s="732">
        <v>272.67500000000001</v>
      </c>
    </row>
    <row r="890" spans="1:30" ht="14.25" customHeight="1">
      <c r="A890" s="729">
        <v>41529</v>
      </c>
      <c r="B890" s="732">
        <v>3.17265</v>
      </c>
      <c r="D890" s="729">
        <v>41529</v>
      </c>
      <c r="E890" s="732">
        <v>4.2194099999999999</v>
      </c>
      <c r="G890" s="729">
        <v>41529</v>
      </c>
      <c r="H890" s="732">
        <v>3.4091399999999998</v>
      </c>
      <c r="J890" s="729">
        <v>41529</v>
      </c>
      <c r="K890" s="732">
        <v>1.32989</v>
      </c>
      <c r="N890" s="729">
        <v>41473</v>
      </c>
      <c r="O890" s="732">
        <v>90.677999999999997</v>
      </c>
      <c r="Q890" s="729">
        <v>41092</v>
      </c>
      <c r="R890" s="732">
        <v>501.5</v>
      </c>
      <c r="T890" s="729">
        <v>41092</v>
      </c>
      <c r="U890" s="732">
        <v>132.66</v>
      </c>
      <c r="W890" s="729"/>
      <c r="Z890" s="729">
        <v>41473</v>
      </c>
      <c r="AA890" s="732">
        <v>275.51499999999999</v>
      </c>
      <c r="AC890" s="729">
        <v>41473</v>
      </c>
      <c r="AD890" s="732">
        <v>274.17</v>
      </c>
    </row>
    <row r="891" spans="1:30" ht="14.25" customHeight="1">
      <c r="A891" s="729">
        <v>41528</v>
      </c>
      <c r="B891" s="732">
        <v>3.1662400000000002</v>
      </c>
      <c r="D891" s="729">
        <v>41528</v>
      </c>
      <c r="E891" s="732">
        <v>4.2146499999999998</v>
      </c>
      <c r="G891" s="729">
        <v>41528</v>
      </c>
      <c r="H891" s="732">
        <v>3.4028700000000001</v>
      </c>
      <c r="J891" s="729">
        <v>41528</v>
      </c>
      <c r="K891" s="732">
        <v>1.33107</v>
      </c>
      <c r="N891" s="729">
        <v>41472</v>
      </c>
      <c r="O891" s="732">
        <v>92.688000000000002</v>
      </c>
      <c r="Q891" s="729">
        <v>41089</v>
      </c>
      <c r="R891" s="732">
        <v>502.25</v>
      </c>
      <c r="T891" s="729">
        <v>41089</v>
      </c>
      <c r="U891" s="732">
        <v>130.33000000000001</v>
      </c>
      <c r="W891" s="729"/>
      <c r="Z891" s="729">
        <v>41472</v>
      </c>
      <c r="AA891" s="732">
        <v>279.66500000000002</v>
      </c>
      <c r="AC891" s="729">
        <v>41472</v>
      </c>
      <c r="AD891" s="732">
        <v>275.83</v>
      </c>
    </row>
    <row r="892" spans="1:30" ht="14.25" customHeight="1">
      <c r="A892" s="729">
        <v>41527</v>
      </c>
      <c r="B892" s="732">
        <v>3.19902</v>
      </c>
      <c r="D892" s="729">
        <v>41527</v>
      </c>
      <c r="E892" s="732">
        <v>4.2448300000000003</v>
      </c>
      <c r="G892" s="729">
        <v>41527</v>
      </c>
      <c r="H892" s="732">
        <v>3.4232200000000002</v>
      </c>
      <c r="J892" s="729">
        <v>41527</v>
      </c>
      <c r="K892" s="732">
        <v>1.3268200000000001</v>
      </c>
      <c r="N892" s="729">
        <v>41471</v>
      </c>
      <c r="O892" s="732">
        <v>91.058000000000007</v>
      </c>
      <c r="Q892" s="729">
        <v>41088</v>
      </c>
      <c r="R892" s="732">
        <v>522.66999999999996</v>
      </c>
      <c r="T892" s="729">
        <v>41088</v>
      </c>
      <c r="U892" s="732">
        <v>136.96799999999999</v>
      </c>
      <c r="W892" s="729"/>
      <c r="Z892" s="729">
        <v>41471</v>
      </c>
      <c r="AA892" s="732">
        <v>278.51499999999999</v>
      </c>
      <c r="AC892" s="729">
        <v>41471</v>
      </c>
      <c r="AD892" s="732">
        <v>277.15499999999997</v>
      </c>
    </row>
    <row r="893" spans="1:30" ht="14.25" customHeight="1">
      <c r="A893" s="729">
        <v>41526</v>
      </c>
      <c r="B893" s="732">
        <v>3.22201</v>
      </c>
      <c r="D893" s="729">
        <v>41526</v>
      </c>
      <c r="E893" s="732">
        <v>4.2707100000000002</v>
      </c>
      <c r="G893" s="729">
        <v>41526</v>
      </c>
      <c r="H893" s="732">
        <v>3.45573</v>
      </c>
      <c r="J893" s="729">
        <v>41526</v>
      </c>
      <c r="K893" s="732">
        <v>1.3254999999999999</v>
      </c>
      <c r="N893" s="729">
        <v>41470</v>
      </c>
      <c r="O893" s="732">
        <v>90.841999999999999</v>
      </c>
      <c r="Q893" s="729">
        <v>41087</v>
      </c>
      <c r="R893" s="732">
        <v>519.99699999999996</v>
      </c>
      <c r="T893" s="729">
        <v>41087</v>
      </c>
      <c r="U893" s="732">
        <v>135.333</v>
      </c>
      <c r="W893" s="729"/>
      <c r="Z893" s="729">
        <v>41470</v>
      </c>
      <c r="AA893" s="732">
        <v>287.875</v>
      </c>
      <c r="AC893" s="729">
        <v>41470</v>
      </c>
      <c r="AD893" s="732">
        <v>280.125</v>
      </c>
    </row>
    <row r="894" spans="1:30" ht="14.25" customHeight="1">
      <c r="A894" s="729">
        <v>41523</v>
      </c>
      <c r="B894" s="732">
        <v>3.2473900000000002</v>
      </c>
      <c r="D894" s="729">
        <v>41523</v>
      </c>
      <c r="E894" s="732">
        <v>4.27963</v>
      </c>
      <c r="G894" s="729">
        <v>41523</v>
      </c>
      <c r="H894" s="732">
        <v>3.4622000000000002</v>
      </c>
      <c r="J894" s="729">
        <v>41523</v>
      </c>
      <c r="K894" s="732">
        <v>1.3178000000000001</v>
      </c>
      <c r="N894" s="729">
        <v>41467</v>
      </c>
      <c r="O894" s="732">
        <v>93.552000000000007</v>
      </c>
      <c r="Q894" s="729">
        <v>41086</v>
      </c>
      <c r="R894" s="732">
        <v>528.75</v>
      </c>
      <c r="T894" s="729">
        <v>41086</v>
      </c>
      <c r="U894" s="732">
        <v>134.24199999999999</v>
      </c>
      <c r="W894" s="729"/>
      <c r="Z894" s="729">
        <v>41467</v>
      </c>
      <c r="AA894" s="732">
        <v>280.17</v>
      </c>
      <c r="AC894" s="729">
        <v>41467</v>
      </c>
      <c r="AD894" s="732">
        <v>275.16500000000002</v>
      </c>
    </row>
    <row r="895" spans="1:30" ht="14.25" customHeight="1">
      <c r="A895" s="729">
        <v>41522</v>
      </c>
      <c r="B895" s="732">
        <v>3.27807</v>
      </c>
      <c r="D895" s="729">
        <v>41522</v>
      </c>
      <c r="E895" s="732">
        <v>4.3007</v>
      </c>
      <c r="G895" s="729">
        <v>41522</v>
      </c>
      <c r="H895" s="732">
        <v>3.4686900000000001</v>
      </c>
      <c r="J895" s="729">
        <v>41522</v>
      </c>
      <c r="K895" s="732">
        <v>1.31202</v>
      </c>
      <c r="N895" s="729">
        <v>41466</v>
      </c>
      <c r="O895" s="732">
        <v>94.213999999999999</v>
      </c>
      <c r="Q895" s="729">
        <v>41085</v>
      </c>
      <c r="R895" s="732">
        <v>531</v>
      </c>
      <c r="T895" s="729">
        <v>41085</v>
      </c>
      <c r="U895" s="732">
        <v>136.49700000000001</v>
      </c>
      <c r="W895" s="729"/>
      <c r="Z895" s="729">
        <v>41466</v>
      </c>
      <c r="AA895" s="732">
        <v>276.83999999999997</v>
      </c>
      <c r="AC895" s="729">
        <v>41466</v>
      </c>
      <c r="AD895" s="732">
        <v>267.83999999999997</v>
      </c>
    </row>
    <row r="896" spans="1:30" ht="14.25" customHeight="1">
      <c r="A896" s="729">
        <v>41521</v>
      </c>
      <c r="B896" s="732">
        <v>3.2377799999999999</v>
      </c>
      <c r="D896" s="729">
        <v>41521</v>
      </c>
      <c r="E896" s="732">
        <v>4.2762500000000001</v>
      </c>
      <c r="G896" s="729">
        <v>41521</v>
      </c>
      <c r="H896" s="732">
        <v>3.4615200000000002</v>
      </c>
      <c r="J896" s="729">
        <v>41521</v>
      </c>
      <c r="K896" s="732">
        <v>1.32074</v>
      </c>
      <c r="N896" s="729">
        <v>41465</v>
      </c>
      <c r="O896" s="732">
        <v>94.266999999999996</v>
      </c>
      <c r="Q896" s="729">
        <v>41082</v>
      </c>
      <c r="R896" s="732">
        <v>523.5</v>
      </c>
      <c r="T896" s="729">
        <v>41082</v>
      </c>
      <c r="U896" s="732">
        <v>133.49700000000001</v>
      </c>
      <c r="W896" s="729"/>
      <c r="Z896" s="729">
        <v>41465</v>
      </c>
      <c r="AA896" s="732">
        <v>276.51</v>
      </c>
      <c r="AC896" s="729">
        <v>41465</v>
      </c>
      <c r="AD896" s="732">
        <v>267.51</v>
      </c>
    </row>
    <row r="897" spans="1:30" ht="14.25" customHeight="1">
      <c r="A897" s="729">
        <v>41520</v>
      </c>
      <c r="B897" s="732">
        <v>3.2451699999999999</v>
      </c>
      <c r="D897" s="729">
        <v>41520</v>
      </c>
      <c r="E897" s="732">
        <v>4.2738300000000002</v>
      </c>
      <c r="G897" s="729">
        <v>41520</v>
      </c>
      <c r="H897" s="732">
        <v>3.4648400000000001</v>
      </c>
      <c r="J897" s="729">
        <v>41520</v>
      </c>
      <c r="K897" s="732">
        <v>1.3170500000000001</v>
      </c>
      <c r="N897" s="729">
        <v>41464</v>
      </c>
      <c r="O897" s="732">
        <v>93.837999999999994</v>
      </c>
      <c r="Q897" s="729">
        <v>41081</v>
      </c>
      <c r="R897" s="732">
        <v>528.25</v>
      </c>
      <c r="T897" s="729">
        <v>41081</v>
      </c>
      <c r="U897" s="732">
        <v>130.345</v>
      </c>
      <c r="W897" s="729"/>
      <c r="Z897" s="729">
        <v>41464</v>
      </c>
      <c r="AA897" s="732">
        <v>272.51</v>
      </c>
      <c r="AC897" s="729">
        <v>41464</v>
      </c>
      <c r="AD897" s="732">
        <v>265.83999999999997</v>
      </c>
    </row>
    <row r="898" spans="1:30" ht="14.25" customHeight="1">
      <c r="A898" s="729">
        <v>41519</v>
      </c>
      <c r="B898" s="732">
        <v>3.2284000000000002</v>
      </c>
      <c r="D898" s="729">
        <v>41519</v>
      </c>
      <c r="E898" s="732">
        <v>4.2592999999999996</v>
      </c>
      <c r="G898" s="729">
        <v>41519</v>
      </c>
      <c r="H898" s="732">
        <v>3.4553699999999998</v>
      </c>
      <c r="J898" s="729">
        <v>41519</v>
      </c>
      <c r="K898" s="732">
        <v>1.3191999999999999</v>
      </c>
      <c r="N898" s="729">
        <v>41463</v>
      </c>
      <c r="O898" s="732">
        <v>94.006</v>
      </c>
      <c r="Q898" s="729">
        <v>41080</v>
      </c>
      <c r="R898" s="732">
        <v>534.5</v>
      </c>
      <c r="T898" s="729">
        <v>41080</v>
      </c>
      <c r="U898" s="732">
        <v>129.66300000000001</v>
      </c>
      <c r="W898" s="729"/>
      <c r="Z898" s="729">
        <v>41463</v>
      </c>
      <c r="AA898" s="732">
        <v>278.01</v>
      </c>
      <c r="AC898" s="729">
        <v>41463</v>
      </c>
      <c r="AD898" s="732">
        <v>275.33999999999997</v>
      </c>
    </row>
    <row r="899" spans="1:30" ht="14.25" customHeight="1">
      <c r="A899" s="729">
        <v>41516</v>
      </c>
      <c r="B899" s="732">
        <v>3.2297799999999999</v>
      </c>
      <c r="D899" s="729">
        <v>41516</v>
      </c>
      <c r="E899" s="732">
        <v>4.2717000000000001</v>
      </c>
      <c r="G899" s="729">
        <v>41516</v>
      </c>
      <c r="H899" s="732">
        <v>3.47336</v>
      </c>
      <c r="J899" s="729">
        <v>41516</v>
      </c>
      <c r="K899" s="732">
        <v>1.3222499999999999</v>
      </c>
      <c r="N899" s="729">
        <v>41460</v>
      </c>
      <c r="O899" s="732">
        <v>97.302999999999997</v>
      </c>
      <c r="Q899" s="729">
        <v>41079</v>
      </c>
      <c r="R899" s="732">
        <v>536.34500000000003</v>
      </c>
      <c r="T899" s="729">
        <v>41079</v>
      </c>
      <c r="U899" s="732">
        <v>133.15799999999999</v>
      </c>
      <c r="W899" s="729"/>
      <c r="Z899" s="729">
        <v>41460</v>
      </c>
      <c r="AA899" s="732">
        <v>283.49</v>
      </c>
      <c r="AC899" s="729">
        <v>41460</v>
      </c>
      <c r="AD899" s="732">
        <v>279.84500000000003</v>
      </c>
    </row>
    <row r="900" spans="1:30" ht="14.25" customHeight="1">
      <c r="A900" s="729">
        <v>41515</v>
      </c>
      <c r="B900" s="732">
        <v>3.2339000000000002</v>
      </c>
      <c r="D900" s="729">
        <v>41515</v>
      </c>
      <c r="E900" s="732">
        <v>4.2821800000000003</v>
      </c>
      <c r="G900" s="729">
        <v>41515</v>
      </c>
      <c r="H900" s="732">
        <v>3.4738099999999998</v>
      </c>
      <c r="J900" s="729">
        <v>41515</v>
      </c>
      <c r="K900" s="732">
        <v>1.3241000000000001</v>
      </c>
      <c r="N900" s="729">
        <v>41458</v>
      </c>
      <c r="O900" s="732">
        <v>95.441999999999993</v>
      </c>
      <c r="Q900" s="729">
        <v>41078</v>
      </c>
      <c r="R900" s="732">
        <v>553.33500000000004</v>
      </c>
      <c r="T900" s="729">
        <v>41078</v>
      </c>
      <c r="U900" s="732">
        <v>133.81800000000001</v>
      </c>
      <c r="W900" s="729"/>
      <c r="Z900" s="729">
        <v>41458</v>
      </c>
      <c r="AA900" s="732">
        <v>291.36</v>
      </c>
      <c r="AC900" s="729">
        <v>41458</v>
      </c>
      <c r="AD900" s="732">
        <v>289.685</v>
      </c>
    </row>
    <row r="901" spans="1:30" ht="14.25" customHeight="1">
      <c r="A901" s="729">
        <v>41514</v>
      </c>
      <c r="B901" s="732">
        <v>3.21292</v>
      </c>
      <c r="D901" s="729">
        <v>41514</v>
      </c>
      <c r="E901" s="732">
        <v>4.2859999999999996</v>
      </c>
      <c r="G901" s="729">
        <v>41514</v>
      </c>
      <c r="H901" s="732">
        <v>3.4847299999999999</v>
      </c>
      <c r="J901" s="729">
        <v>41514</v>
      </c>
      <c r="K901" s="732">
        <v>1.33395</v>
      </c>
      <c r="N901" s="729">
        <v>41457</v>
      </c>
      <c r="O901" s="732">
        <v>98.721999999999994</v>
      </c>
      <c r="Q901" s="729">
        <v>41075</v>
      </c>
      <c r="R901" s="732">
        <v>555.68499999999995</v>
      </c>
      <c r="T901" s="729">
        <v>41075</v>
      </c>
      <c r="U901" s="732">
        <v>131.833</v>
      </c>
      <c r="W901" s="729"/>
      <c r="Z901" s="729">
        <v>41457</v>
      </c>
      <c r="AA901" s="732">
        <v>272.64499999999998</v>
      </c>
      <c r="AC901" s="729">
        <v>41457</v>
      </c>
      <c r="AD901" s="732">
        <v>272.64999999999998</v>
      </c>
    </row>
    <row r="902" spans="1:30" ht="14.25" customHeight="1">
      <c r="A902" s="729">
        <v>41513</v>
      </c>
      <c r="B902" s="732">
        <v>3.1729500000000002</v>
      </c>
      <c r="D902" s="729">
        <v>41513</v>
      </c>
      <c r="E902" s="732">
        <v>4.2496</v>
      </c>
      <c r="G902" s="729">
        <v>41513</v>
      </c>
      <c r="H902" s="732">
        <v>3.4581</v>
      </c>
      <c r="J902" s="729">
        <v>41513</v>
      </c>
      <c r="K902" s="732">
        <v>1.3392999999999999</v>
      </c>
      <c r="N902" s="729">
        <v>41456</v>
      </c>
      <c r="O902" s="732">
        <v>97.850999999999999</v>
      </c>
      <c r="Q902" s="729">
        <v>41074</v>
      </c>
      <c r="R902" s="732">
        <v>567.5</v>
      </c>
      <c r="T902" s="729">
        <v>41074</v>
      </c>
      <c r="U902" s="732">
        <v>132.173</v>
      </c>
      <c r="W902" s="729"/>
      <c r="Z902" s="729">
        <v>41456</v>
      </c>
      <c r="AA902" s="732">
        <v>274.995</v>
      </c>
      <c r="AC902" s="729">
        <v>41456</v>
      </c>
      <c r="AD902" s="732">
        <v>275.67</v>
      </c>
    </row>
    <row r="903" spans="1:30" ht="14.25" customHeight="1">
      <c r="A903" s="729">
        <v>41512</v>
      </c>
      <c r="B903" s="732">
        <v>3.1675</v>
      </c>
      <c r="D903" s="729">
        <v>41512</v>
      </c>
      <c r="E903" s="732">
        <v>4.2340200000000001</v>
      </c>
      <c r="G903" s="729">
        <v>41512</v>
      </c>
      <c r="H903" s="732">
        <v>3.4310499999999999</v>
      </c>
      <c r="J903" s="729">
        <v>41512</v>
      </c>
      <c r="K903" s="732">
        <v>1.3367899999999999</v>
      </c>
      <c r="N903" s="729">
        <v>41453</v>
      </c>
      <c r="O903" s="732">
        <v>105.49299999999999</v>
      </c>
      <c r="Q903" s="729">
        <v>41073</v>
      </c>
      <c r="R903" s="732">
        <v>564.66700000000003</v>
      </c>
      <c r="T903" s="729">
        <v>41073</v>
      </c>
      <c r="U903" s="732">
        <v>131.167</v>
      </c>
      <c r="W903" s="729"/>
      <c r="Z903" s="729">
        <v>41453</v>
      </c>
      <c r="AA903" s="732">
        <v>281.48500000000001</v>
      </c>
      <c r="AC903" s="729">
        <v>41453</v>
      </c>
      <c r="AD903" s="732">
        <v>280.48500000000001</v>
      </c>
    </row>
    <row r="904" spans="1:30" ht="14.25" customHeight="1">
      <c r="A904" s="729">
        <v>41509</v>
      </c>
      <c r="B904" s="732">
        <v>3.15848</v>
      </c>
      <c r="D904" s="729">
        <v>41509</v>
      </c>
      <c r="E904" s="732">
        <v>4.2272299999999996</v>
      </c>
      <c r="G904" s="729">
        <v>41509</v>
      </c>
      <c r="H904" s="732">
        <v>3.4253999999999998</v>
      </c>
      <c r="J904" s="729">
        <v>41509</v>
      </c>
      <c r="K904" s="732">
        <v>1.3383</v>
      </c>
      <c r="N904" s="729">
        <v>41452</v>
      </c>
      <c r="O904" s="732">
        <v>106.155</v>
      </c>
      <c r="Q904" s="729">
        <v>41072</v>
      </c>
      <c r="R904" s="732">
        <v>573</v>
      </c>
      <c r="T904" s="729">
        <v>41072</v>
      </c>
      <c r="U904" s="732">
        <v>131</v>
      </c>
      <c r="W904" s="729"/>
      <c r="Z904" s="729">
        <v>41452</v>
      </c>
      <c r="AA904" s="732">
        <v>276.99</v>
      </c>
      <c r="AC904" s="729">
        <v>41452</v>
      </c>
      <c r="AD904" s="732">
        <v>276.33</v>
      </c>
    </row>
    <row r="905" spans="1:30" ht="14.25" customHeight="1">
      <c r="A905" s="729">
        <v>41508</v>
      </c>
      <c r="B905" s="732">
        <v>3.1805699999999999</v>
      </c>
      <c r="D905" s="729">
        <v>41508</v>
      </c>
      <c r="E905" s="732">
        <v>4.2482499999999996</v>
      </c>
      <c r="G905" s="729">
        <v>41508</v>
      </c>
      <c r="H905" s="732">
        <v>3.4449999999999998</v>
      </c>
      <c r="J905" s="729">
        <v>41508</v>
      </c>
      <c r="K905" s="732">
        <v>1.3355999999999999</v>
      </c>
      <c r="N905" s="729">
        <v>41451</v>
      </c>
      <c r="O905" s="732">
        <v>112.206</v>
      </c>
      <c r="Q905" s="729">
        <v>41071</v>
      </c>
      <c r="R905" s="732">
        <v>580.01499999999999</v>
      </c>
      <c r="T905" s="729">
        <v>41071</v>
      </c>
      <c r="U905" s="732">
        <v>131.08699999999999</v>
      </c>
      <c r="W905" s="729"/>
      <c r="Z905" s="729">
        <v>41451</v>
      </c>
      <c r="AA905" s="732">
        <v>283.83</v>
      </c>
      <c r="AC905" s="729">
        <v>41451</v>
      </c>
      <c r="AD905" s="732">
        <v>283.33</v>
      </c>
    </row>
    <row r="906" spans="1:30" ht="14.25" customHeight="1">
      <c r="A906" s="729">
        <v>41507</v>
      </c>
      <c r="B906" s="732">
        <v>3.1829499999999999</v>
      </c>
      <c r="D906" s="729">
        <v>41507</v>
      </c>
      <c r="E906" s="732">
        <v>4.25075</v>
      </c>
      <c r="G906" s="729">
        <v>41507</v>
      </c>
      <c r="H906" s="732">
        <v>3.4508700000000001</v>
      </c>
      <c r="J906" s="729">
        <v>41507</v>
      </c>
      <c r="K906" s="732">
        <v>1.33548</v>
      </c>
      <c r="N906" s="729">
        <v>41450</v>
      </c>
      <c r="O906" s="732">
        <v>117.428</v>
      </c>
      <c r="Q906" s="729">
        <v>41068</v>
      </c>
      <c r="R906" s="732">
        <v>584.5</v>
      </c>
      <c r="T906" s="729">
        <v>41068</v>
      </c>
      <c r="U906" s="732">
        <v>137.315</v>
      </c>
      <c r="W906" s="729"/>
      <c r="Z906" s="729">
        <v>41450</v>
      </c>
      <c r="AA906" s="732">
        <v>295.63499999999999</v>
      </c>
      <c r="AC906" s="729">
        <v>41450</v>
      </c>
      <c r="AD906" s="732">
        <v>291.13499999999999</v>
      </c>
    </row>
    <row r="907" spans="1:30" ht="14.25" customHeight="1">
      <c r="A907" s="729">
        <v>41506</v>
      </c>
      <c r="B907" s="732">
        <v>3.15415</v>
      </c>
      <c r="D907" s="729">
        <v>41506</v>
      </c>
      <c r="E907" s="732">
        <v>4.2317999999999998</v>
      </c>
      <c r="G907" s="729">
        <v>41506</v>
      </c>
      <c r="H907" s="732">
        <v>3.4383300000000001</v>
      </c>
      <c r="J907" s="729">
        <v>41506</v>
      </c>
      <c r="K907" s="732">
        <v>1.34172</v>
      </c>
      <c r="N907" s="729">
        <v>41449</v>
      </c>
      <c r="O907" s="732">
        <v>134.167</v>
      </c>
      <c r="Q907" s="729">
        <v>41067</v>
      </c>
      <c r="R907" s="732">
        <v>584.5</v>
      </c>
      <c r="T907" s="729">
        <v>41067</v>
      </c>
      <c r="U907" s="732">
        <v>134.18199999999999</v>
      </c>
      <c r="W907" s="729"/>
      <c r="Z907" s="729">
        <v>41449</v>
      </c>
      <c r="AA907" s="732">
        <v>291.29000000000002</v>
      </c>
      <c r="AC907" s="729">
        <v>41449</v>
      </c>
      <c r="AD907" s="732">
        <v>286.815</v>
      </c>
    </row>
    <row r="908" spans="1:30" ht="14.25" customHeight="1">
      <c r="A908" s="729">
        <v>41505</v>
      </c>
      <c r="B908" s="732">
        <v>3.1883499999999998</v>
      </c>
      <c r="D908" s="729">
        <v>41505</v>
      </c>
      <c r="E908" s="732">
        <v>4.2519600000000004</v>
      </c>
      <c r="G908" s="729">
        <v>41505</v>
      </c>
      <c r="H908" s="732">
        <v>3.4497100000000001</v>
      </c>
      <c r="J908" s="729">
        <v>41505</v>
      </c>
      <c r="K908" s="732">
        <v>1.3334999999999999</v>
      </c>
      <c r="N908" s="729">
        <v>41446</v>
      </c>
      <c r="O908" s="732">
        <v>106.04600000000001</v>
      </c>
      <c r="Q908" s="729">
        <v>41066</v>
      </c>
      <c r="R908" s="732">
        <v>606.25</v>
      </c>
      <c r="T908" s="729">
        <v>41066</v>
      </c>
      <c r="U908" s="732">
        <v>142.857</v>
      </c>
      <c r="W908" s="729"/>
      <c r="Z908" s="729">
        <v>41446</v>
      </c>
      <c r="AA908" s="732">
        <v>284.97500000000002</v>
      </c>
      <c r="AC908" s="729">
        <v>41446</v>
      </c>
      <c r="AD908" s="732">
        <v>283.49</v>
      </c>
    </row>
    <row r="909" spans="1:30" ht="14.25" customHeight="1">
      <c r="A909" s="729">
        <v>41502</v>
      </c>
      <c r="B909" s="732">
        <v>3.1757499999999999</v>
      </c>
      <c r="D909" s="729">
        <v>41502</v>
      </c>
      <c r="E909" s="732">
        <v>4.2328900000000003</v>
      </c>
      <c r="G909" s="729">
        <v>41502</v>
      </c>
      <c r="H909" s="732">
        <v>3.4277199999999999</v>
      </c>
      <c r="J909" s="729">
        <v>41502</v>
      </c>
      <c r="K909" s="732">
        <v>1.3329200000000001</v>
      </c>
      <c r="N909" s="729">
        <v>41445</v>
      </c>
      <c r="O909" s="732">
        <v>95.869</v>
      </c>
      <c r="Q909" s="729">
        <v>41065</v>
      </c>
      <c r="R909" s="732">
        <v>629.82000000000005</v>
      </c>
      <c r="T909" s="729">
        <v>41065</v>
      </c>
      <c r="U909" s="732">
        <v>149.47499999999999</v>
      </c>
      <c r="W909" s="729"/>
      <c r="Z909" s="729">
        <v>41445</v>
      </c>
      <c r="AA909" s="732">
        <v>283.96499999999997</v>
      </c>
      <c r="AC909" s="729">
        <v>41445</v>
      </c>
      <c r="AD909" s="732">
        <v>286.15499999999997</v>
      </c>
    </row>
    <row r="910" spans="1:30" ht="14.25" customHeight="1">
      <c r="A910" s="729">
        <v>41501</v>
      </c>
      <c r="B910" s="732">
        <v>3.1656900000000001</v>
      </c>
      <c r="D910" s="729">
        <v>41501</v>
      </c>
      <c r="E910" s="732">
        <v>4.2252799999999997</v>
      </c>
      <c r="G910" s="729">
        <v>41501</v>
      </c>
      <c r="H910" s="732">
        <v>3.4177499999999998</v>
      </c>
      <c r="J910" s="729">
        <v>41501</v>
      </c>
      <c r="K910" s="732">
        <v>1.3347500000000001</v>
      </c>
      <c r="N910" s="729">
        <v>41444</v>
      </c>
      <c r="O910" s="732">
        <v>80.703999999999994</v>
      </c>
      <c r="Q910" s="729">
        <v>41064</v>
      </c>
      <c r="R910" s="732">
        <v>629.64800000000002</v>
      </c>
      <c r="T910" s="729">
        <v>41064</v>
      </c>
      <c r="U910" s="732">
        <v>149.607</v>
      </c>
      <c r="W910" s="729"/>
      <c r="Z910" s="729">
        <v>41444</v>
      </c>
      <c r="AA910" s="732">
        <v>256.16500000000002</v>
      </c>
      <c r="AC910" s="729">
        <v>41444</v>
      </c>
      <c r="AD910" s="732">
        <v>266.82499999999999</v>
      </c>
    </row>
    <row r="911" spans="1:30" ht="14.25" customHeight="1">
      <c r="A911" s="729">
        <v>41500</v>
      </c>
      <c r="B911" s="732">
        <v>3.1732900000000002</v>
      </c>
      <c r="D911" s="729">
        <v>41500</v>
      </c>
      <c r="E911" s="732">
        <v>4.2063600000000001</v>
      </c>
      <c r="G911" s="729">
        <v>41500</v>
      </c>
      <c r="H911" s="732">
        <v>3.3922499999999998</v>
      </c>
      <c r="J911" s="729">
        <v>41500</v>
      </c>
      <c r="K911" s="732">
        <v>1.3255399999999999</v>
      </c>
      <c r="N911" s="729">
        <v>41443</v>
      </c>
      <c r="O911" s="732">
        <v>79.8</v>
      </c>
      <c r="Q911" s="729">
        <v>41061</v>
      </c>
      <c r="R911" s="732">
        <v>625</v>
      </c>
      <c r="T911" s="729">
        <v>41061</v>
      </c>
      <c r="U911" s="732">
        <v>148.91900000000001</v>
      </c>
      <c r="W911" s="729"/>
      <c r="Z911" s="729">
        <v>41443</v>
      </c>
      <c r="AA911" s="732">
        <v>255.155</v>
      </c>
      <c r="AC911" s="729">
        <v>41443</v>
      </c>
      <c r="AD911" s="732">
        <v>263.49</v>
      </c>
    </row>
    <row r="912" spans="1:30" ht="14.25" customHeight="1">
      <c r="A912" s="729">
        <v>41499</v>
      </c>
      <c r="B912" s="732">
        <v>3.1638099999999998</v>
      </c>
      <c r="D912" s="729">
        <v>41499</v>
      </c>
      <c r="E912" s="732">
        <v>4.1962799999999998</v>
      </c>
      <c r="G912" s="729">
        <v>41499</v>
      </c>
      <c r="H912" s="732">
        <v>3.3917999999999999</v>
      </c>
      <c r="J912" s="729">
        <v>41499</v>
      </c>
      <c r="K912" s="732">
        <v>1.3263</v>
      </c>
      <c r="N912" s="729">
        <v>41442</v>
      </c>
      <c r="O912" s="732">
        <v>77.864000000000004</v>
      </c>
      <c r="Q912" s="729">
        <v>41060</v>
      </c>
      <c r="R912" s="732">
        <v>612.49699999999996</v>
      </c>
      <c r="T912" s="729">
        <v>41060</v>
      </c>
      <c r="U912" s="732">
        <v>139.99700000000001</v>
      </c>
      <c r="W912" s="729"/>
      <c r="Z912" s="729">
        <v>41442</v>
      </c>
      <c r="AA912" s="732">
        <v>251.98</v>
      </c>
      <c r="AC912" s="729">
        <v>41442</v>
      </c>
      <c r="AD912" s="732">
        <v>260.14999999999998</v>
      </c>
    </row>
    <row r="913" spans="1:30" ht="14.25" customHeight="1">
      <c r="A913" s="729">
        <v>41498</v>
      </c>
      <c r="B913" s="732">
        <v>3.1533699999999998</v>
      </c>
      <c r="D913" s="729">
        <v>41498</v>
      </c>
      <c r="E913" s="732">
        <v>4.1942700000000004</v>
      </c>
      <c r="G913" s="729">
        <v>41498</v>
      </c>
      <c r="H913" s="732">
        <v>3.4067699999999999</v>
      </c>
      <c r="J913" s="729">
        <v>41498</v>
      </c>
      <c r="K913" s="732">
        <v>1.3300399999999999</v>
      </c>
      <c r="N913" s="729">
        <v>41439</v>
      </c>
      <c r="O913" s="732">
        <v>80.875</v>
      </c>
      <c r="Q913" s="729">
        <v>41059</v>
      </c>
      <c r="R913" s="732">
        <v>607.16700000000003</v>
      </c>
      <c r="T913" s="729">
        <v>41059</v>
      </c>
      <c r="U913" s="732">
        <v>141.167</v>
      </c>
      <c r="W913" s="729"/>
      <c r="Z913" s="729">
        <v>41439</v>
      </c>
      <c r="AA913" s="732">
        <v>252.82</v>
      </c>
      <c r="AC913" s="729">
        <v>41439</v>
      </c>
      <c r="AD913" s="732">
        <v>259.82499999999999</v>
      </c>
    </row>
    <row r="914" spans="1:30" ht="14.25" customHeight="1">
      <c r="A914" s="729">
        <v>41495</v>
      </c>
      <c r="B914" s="732">
        <v>3.1375000000000002</v>
      </c>
      <c r="D914" s="729">
        <v>41495</v>
      </c>
      <c r="E914" s="732">
        <v>4.1861600000000001</v>
      </c>
      <c r="G914" s="729">
        <v>41495</v>
      </c>
      <c r="H914" s="732">
        <v>3.4015300000000002</v>
      </c>
      <c r="J914" s="729">
        <v>41495</v>
      </c>
      <c r="K914" s="732">
        <v>1.3342000000000001</v>
      </c>
      <c r="N914" s="729">
        <v>41438</v>
      </c>
      <c r="O914" s="732">
        <v>81.367000000000004</v>
      </c>
      <c r="Q914" s="729">
        <v>41058</v>
      </c>
      <c r="R914" s="732">
        <v>591.375</v>
      </c>
      <c r="T914" s="729">
        <v>41058</v>
      </c>
      <c r="U914" s="732">
        <v>135.16999999999999</v>
      </c>
      <c r="W914" s="729"/>
      <c r="Z914" s="729">
        <v>41438</v>
      </c>
      <c r="AA914" s="732">
        <v>253.82499999999999</v>
      </c>
      <c r="AC914" s="729">
        <v>41438</v>
      </c>
      <c r="AD914" s="732">
        <v>265.5</v>
      </c>
    </row>
    <row r="915" spans="1:30" ht="14.25" customHeight="1">
      <c r="A915" s="729">
        <v>41494</v>
      </c>
      <c r="B915" s="732">
        <v>3.1339999999999999</v>
      </c>
      <c r="D915" s="729">
        <v>41494</v>
      </c>
      <c r="E915" s="732">
        <v>4.1937899999999999</v>
      </c>
      <c r="G915" s="729">
        <v>41494</v>
      </c>
      <c r="H915" s="732">
        <v>3.40605</v>
      </c>
      <c r="J915" s="729">
        <v>41494</v>
      </c>
      <c r="K915" s="732">
        <v>1.3381000000000001</v>
      </c>
      <c r="N915" s="729">
        <v>41437</v>
      </c>
      <c r="O915" s="732">
        <v>85.415999999999997</v>
      </c>
      <c r="Q915" s="729">
        <v>41054</v>
      </c>
      <c r="R915" s="732">
        <v>599</v>
      </c>
      <c r="T915" s="729">
        <v>41054</v>
      </c>
      <c r="U915" s="732">
        <v>134.66499999999999</v>
      </c>
      <c r="W915" s="729"/>
      <c r="Z915" s="729">
        <v>41437</v>
      </c>
      <c r="AA915" s="732">
        <v>247.495</v>
      </c>
      <c r="AC915" s="729">
        <v>41437</v>
      </c>
      <c r="AD915" s="732">
        <v>259.17</v>
      </c>
    </row>
    <row r="916" spans="1:30" ht="14.25" customHeight="1">
      <c r="A916" s="729">
        <v>41493</v>
      </c>
      <c r="B916" s="732">
        <v>3.1575600000000001</v>
      </c>
      <c r="D916" s="729">
        <v>41493</v>
      </c>
      <c r="E916" s="732">
        <v>4.2108499999999998</v>
      </c>
      <c r="G916" s="729">
        <v>41493</v>
      </c>
      <c r="H916" s="732">
        <v>3.42557</v>
      </c>
      <c r="J916" s="729">
        <v>41493</v>
      </c>
      <c r="K916" s="732">
        <v>1.3336000000000001</v>
      </c>
      <c r="N916" s="729">
        <v>41436</v>
      </c>
      <c r="O916" s="732">
        <v>89.125</v>
      </c>
      <c r="Q916" s="729">
        <v>41053</v>
      </c>
      <c r="R916" s="732">
        <v>592.32000000000005</v>
      </c>
      <c r="T916" s="729">
        <v>41053</v>
      </c>
      <c r="U916" s="732">
        <v>137.00299999999999</v>
      </c>
      <c r="W916" s="729"/>
      <c r="Z916" s="729">
        <v>41436</v>
      </c>
      <c r="AA916" s="732">
        <v>249.83</v>
      </c>
      <c r="AC916" s="729">
        <v>41436</v>
      </c>
      <c r="AD916" s="732">
        <v>262.84500000000003</v>
      </c>
    </row>
    <row r="917" spans="1:30" ht="14.25" customHeight="1">
      <c r="A917" s="729">
        <v>41492</v>
      </c>
      <c r="B917" s="732">
        <v>3.1616300000000002</v>
      </c>
      <c r="D917" s="729">
        <v>41492</v>
      </c>
      <c r="E917" s="732">
        <v>4.2065299999999999</v>
      </c>
      <c r="G917" s="729">
        <v>41492</v>
      </c>
      <c r="H917" s="732">
        <v>3.4147500000000002</v>
      </c>
      <c r="J917" s="729">
        <v>41492</v>
      </c>
      <c r="K917" s="732">
        <v>1.3304800000000001</v>
      </c>
      <c r="N917" s="729">
        <v>41435</v>
      </c>
      <c r="O917" s="732">
        <v>80.787999999999997</v>
      </c>
      <c r="Q917" s="729">
        <v>41052</v>
      </c>
      <c r="R917" s="732">
        <v>594.33000000000004</v>
      </c>
      <c r="T917" s="729">
        <v>41052</v>
      </c>
      <c r="U917" s="732">
        <v>134.648</v>
      </c>
      <c r="W917" s="729"/>
      <c r="Z917" s="729">
        <v>41435</v>
      </c>
      <c r="AA917" s="732">
        <v>244.82</v>
      </c>
      <c r="AC917" s="729">
        <v>41435</v>
      </c>
      <c r="AD917" s="732">
        <v>255.82499999999999</v>
      </c>
    </row>
    <row r="918" spans="1:30" ht="14.25" customHeight="1">
      <c r="A918" s="729">
        <v>41491</v>
      </c>
      <c r="B918" s="732">
        <v>3.1772800000000001</v>
      </c>
      <c r="D918" s="729">
        <v>41491</v>
      </c>
      <c r="E918" s="732">
        <v>4.21265</v>
      </c>
      <c r="G918" s="729">
        <v>41491</v>
      </c>
      <c r="H918" s="732">
        <v>3.42645</v>
      </c>
      <c r="J918" s="729">
        <v>41491</v>
      </c>
      <c r="K918" s="732">
        <v>1.3258300000000001</v>
      </c>
      <c r="N918" s="729">
        <v>41432</v>
      </c>
      <c r="O918" s="732">
        <v>79.213999999999999</v>
      </c>
      <c r="Q918" s="729">
        <v>41051</v>
      </c>
      <c r="R918" s="732">
        <v>568.875</v>
      </c>
      <c r="T918" s="729">
        <v>41051</v>
      </c>
      <c r="U918" s="732">
        <v>130.84200000000001</v>
      </c>
      <c r="W918" s="729"/>
      <c r="Z918" s="729">
        <v>41432</v>
      </c>
      <c r="AA918" s="732">
        <v>247.5</v>
      </c>
      <c r="AC918" s="729">
        <v>41432</v>
      </c>
      <c r="AD918" s="732">
        <v>256.85500000000002</v>
      </c>
    </row>
    <row r="919" spans="1:30" ht="14.25" customHeight="1">
      <c r="A919" s="729">
        <v>41488</v>
      </c>
      <c r="B919" s="732">
        <v>3.1889099999999999</v>
      </c>
      <c r="D919" s="729">
        <v>41488</v>
      </c>
      <c r="E919" s="732">
        <v>4.2348299999999997</v>
      </c>
      <c r="G919" s="729">
        <v>41488</v>
      </c>
      <c r="H919" s="732">
        <v>3.4317799999999998</v>
      </c>
      <c r="J919" s="729">
        <v>41488</v>
      </c>
      <c r="K919" s="732">
        <v>1.3275999999999999</v>
      </c>
      <c r="N919" s="729">
        <v>41431</v>
      </c>
      <c r="O919" s="732">
        <v>77.23</v>
      </c>
      <c r="Q919" s="729">
        <v>41050</v>
      </c>
      <c r="R919" s="732">
        <v>577.66499999999996</v>
      </c>
      <c r="T919" s="729">
        <v>41050</v>
      </c>
      <c r="U919" s="732">
        <v>131.83699999999999</v>
      </c>
      <c r="W919" s="729"/>
      <c r="Z919" s="729">
        <v>41431</v>
      </c>
      <c r="AA919" s="732">
        <v>247.64</v>
      </c>
      <c r="AC919" s="729">
        <v>41431</v>
      </c>
      <c r="AD919" s="732">
        <v>266.495</v>
      </c>
    </row>
    <row r="920" spans="1:30" ht="14.25" customHeight="1">
      <c r="A920" s="729">
        <v>41487</v>
      </c>
      <c r="B920" s="732">
        <v>3.2278699999999998</v>
      </c>
      <c r="D920" s="729">
        <v>41487</v>
      </c>
      <c r="E920" s="732">
        <v>4.2635199999999998</v>
      </c>
      <c r="G920" s="729">
        <v>41487</v>
      </c>
      <c r="H920" s="732">
        <v>3.4451000000000001</v>
      </c>
      <c r="J920" s="729">
        <v>41487</v>
      </c>
      <c r="K920" s="732">
        <v>1.3206599999999999</v>
      </c>
      <c r="N920" s="729">
        <v>41430</v>
      </c>
      <c r="O920" s="732">
        <v>75.445999999999998</v>
      </c>
      <c r="Q920" s="729">
        <v>41047</v>
      </c>
      <c r="R920" s="732">
        <v>580.875</v>
      </c>
      <c r="T920" s="729">
        <v>41047</v>
      </c>
      <c r="U920" s="732">
        <v>135.822</v>
      </c>
      <c r="W920" s="729"/>
      <c r="Z920" s="729">
        <v>41430</v>
      </c>
      <c r="AA920" s="732">
        <v>232.32499999999999</v>
      </c>
      <c r="AC920" s="729">
        <v>41430</v>
      </c>
      <c r="AD920" s="732">
        <v>251.17</v>
      </c>
    </row>
    <row r="921" spans="1:30" ht="14.25" customHeight="1">
      <c r="A921" s="729">
        <v>41486</v>
      </c>
      <c r="B921" s="732">
        <v>3.1962799999999998</v>
      </c>
      <c r="D921" s="729">
        <v>41486</v>
      </c>
      <c r="E921" s="732">
        <v>4.2517500000000004</v>
      </c>
      <c r="G921" s="729">
        <v>41486</v>
      </c>
      <c r="H921" s="732">
        <v>3.4513699999999998</v>
      </c>
      <c r="J921" s="729">
        <v>41486</v>
      </c>
      <c r="K921" s="732">
        <v>1.3302</v>
      </c>
      <c r="N921" s="729">
        <v>41429</v>
      </c>
      <c r="O921" s="732">
        <v>73.614999999999995</v>
      </c>
      <c r="Q921" s="729">
        <v>41046</v>
      </c>
      <c r="R921" s="732">
        <v>575.01</v>
      </c>
      <c r="T921" s="729">
        <v>41046</v>
      </c>
      <c r="U921" s="732">
        <v>131.83699999999999</v>
      </c>
      <c r="W921" s="729"/>
      <c r="Z921" s="729">
        <v>41429</v>
      </c>
      <c r="AA921" s="732">
        <v>232.66499999999999</v>
      </c>
      <c r="AC921" s="729">
        <v>41429</v>
      </c>
      <c r="AD921" s="732">
        <v>252.32</v>
      </c>
    </row>
    <row r="922" spans="1:30" ht="14.25" customHeight="1">
      <c r="A922" s="729">
        <v>41485</v>
      </c>
      <c r="B922" s="732">
        <v>3.1899000000000002</v>
      </c>
      <c r="D922" s="729">
        <v>41485</v>
      </c>
      <c r="E922" s="732">
        <v>4.2305799999999998</v>
      </c>
      <c r="G922" s="729">
        <v>41485</v>
      </c>
      <c r="H922" s="732">
        <v>3.4311099999999999</v>
      </c>
      <c r="J922" s="729">
        <v>41485</v>
      </c>
      <c r="K922" s="732">
        <v>1.3262499999999999</v>
      </c>
      <c r="N922" s="729">
        <v>41428</v>
      </c>
      <c r="O922" s="732">
        <v>74.673000000000002</v>
      </c>
      <c r="Q922" s="729">
        <v>41045</v>
      </c>
      <c r="R922" s="732">
        <v>563.73699999999997</v>
      </c>
      <c r="T922" s="729">
        <v>41045</v>
      </c>
      <c r="U922" s="732">
        <v>130.827</v>
      </c>
      <c r="W922" s="729"/>
      <c r="Z922" s="729">
        <v>41428</v>
      </c>
      <c r="AA922" s="732">
        <v>238.48500000000001</v>
      </c>
      <c r="AC922" s="729">
        <v>41428</v>
      </c>
      <c r="AD922" s="732">
        <v>258.49</v>
      </c>
    </row>
    <row r="923" spans="1:30" ht="14.25" customHeight="1">
      <c r="A923" s="729">
        <v>41484</v>
      </c>
      <c r="B923" s="732">
        <v>3.1714000000000002</v>
      </c>
      <c r="D923" s="729">
        <v>41484</v>
      </c>
      <c r="E923" s="732">
        <v>4.20655</v>
      </c>
      <c r="G923" s="729">
        <v>41484</v>
      </c>
      <c r="H923" s="732">
        <v>3.4067600000000002</v>
      </c>
      <c r="J923" s="729">
        <v>41484</v>
      </c>
      <c r="K923" s="732">
        <v>1.32623</v>
      </c>
      <c r="N923" s="729">
        <v>41425</v>
      </c>
      <c r="O923" s="732">
        <v>75.671000000000006</v>
      </c>
      <c r="Q923" s="729">
        <v>41044</v>
      </c>
      <c r="R923" s="732">
        <v>559.16700000000003</v>
      </c>
      <c r="T923" s="729">
        <v>41044</v>
      </c>
      <c r="U923" s="732">
        <v>126</v>
      </c>
      <c r="W923" s="729"/>
      <c r="Z923" s="729">
        <v>41425</v>
      </c>
      <c r="AA923" s="732">
        <v>235.303</v>
      </c>
      <c r="AC923" s="729">
        <v>41425</v>
      </c>
      <c r="AD923" s="732">
        <v>255.8</v>
      </c>
    </row>
    <row r="924" spans="1:30" ht="14.25" customHeight="1">
      <c r="A924" s="729">
        <v>41481</v>
      </c>
      <c r="B924" s="732">
        <v>3.1876099999999998</v>
      </c>
      <c r="D924" s="729">
        <v>41481</v>
      </c>
      <c r="E924" s="732">
        <v>4.2338399999999998</v>
      </c>
      <c r="G924" s="729">
        <v>41481</v>
      </c>
      <c r="H924" s="732">
        <v>3.4329999999999998</v>
      </c>
      <c r="J924" s="729">
        <v>41481</v>
      </c>
      <c r="K924" s="732">
        <v>1.3279000000000001</v>
      </c>
      <c r="N924" s="729">
        <v>41424</v>
      </c>
      <c r="O924" s="732">
        <v>75.213999999999999</v>
      </c>
      <c r="Q924" s="729">
        <v>41043</v>
      </c>
      <c r="R924" s="732">
        <v>549.84699999999998</v>
      </c>
      <c r="T924" s="729">
        <v>41043</v>
      </c>
      <c r="U924" s="732">
        <v>124.985</v>
      </c>
      <c r="W924" s="729"/>
      <c r="Z924" s="729">
        <v>41424</v>
      </c>
      <c r="AA924" s="732">
        <v>230.17</v>
      </c>
      <c r="AC924" s="729">
        <v>41424</v>
      </c>
      <c r="AD924" s="732">
        <v>249</v>
      </c>
    </row>
    <row r="925" spans="1:30" ht="14.25" customHeight="1">
      <c r="A925" s="729">
        <v>41480</v>
      </c>
      <c r="B925" s="732">
        <v>3.1871200000000002</v>
      </c>
      <c r="D925" s="729">
        <v>41480</v>
      </c>
      <c r="E925" s="732">
        <v>4.2317900000000002</v>
      </c>
      <c r="G925" s="729">
        <v>41480</v>
      </c>
      <c r="H925" s="732">
        <v>3.4282400000000002</v>
      </c>
      <c r="J925" s="729">
        <v>41480</v>
      </c>
      <c r="K925" s="732">
        <v>1.3277000000000001</v>
      </c>
      <c r="N925" s="729">
        <v>41423</v>
      </c>
      <c r="O925" s="732">
        <v>75.049000000000007</v>
      </c>
      <c r="Q925" s="729">
        <v>41040</v>
      </c>
      <c r="R925" s="732">
        <v>524.01</v>
      </c>
      <c r="T925" s="729">
        <v>41040</v>
      </c>
      <c r="U925" s="732">
        <v>118.325</v>
      </c>
      <c r="W925" s="729"/>
      <c r="Z925" s="729">
        <v>41423</v>
      </c>
      <c r="AA925" s="732">
        <v>234.16</v>
      </c>
      <c r="AC925" s="729">
        <v>41423</v>
      </c>
      <c r="AD925" s="732">
        <v>252.82</v>
      </c>
    </row>
    <row r="926" spans="1:30" ht="14.25" customHeight="1">
      <c r="A926" s="729">
        <v>41479</v>
      </c>
      <c r="B926" s="732">
        <v>3.2045500000000002</v>
      </c>
      <c r="D926" s="729">
        <v>41479</v>
      </c>
      <c r="E926" s="732">
        <v>4.2303800000000003</v>
      </c>
      <c r="G926" s="729">
        <v>41479</v>
      </c>
      <c r="H926" s="732">
        <v>3.4184999999999999</v>
      </c>
      <c r="J926" s="729">
        <v>41479</v>
      </c>
      <c r="K926" s="732">
        <v>1.3200700000000001</v>
      </c>
      <c r="N926" s="729">
        <v>41422</v>
      </c>
      <c r="O926" s="732">
        <v>75.447000000000003</v>
      </c>
      <c r="Q926" s="729">
        <v>41039</v>
      </c>
      <c r="R926" s="732">
        <v>520.625</v>
      </c>
      <c r="T926" s="729">
        <v>41039</v>
      </c>
      <c r="U926" s="732">
        <v>119.83199999999999</v>
      </c>
      <c r="W926" s="729"/>
      <c r="Z926" s="729">
        <v>41422</v>
      </c>
      <c r="AA926" s="732">
        <v>227.17500000000001</v>
      </c>
      <c r="AC926" s="729">
        <v>41422</v>
      </c>
      <c r="AD926" s="732">
        <v>244.5</v>
      </c>
    </row>
    <row r="927" spans="1:30" ht="14.25" customHeight="1">
      <c r="A927" s="729">
        <v>41478</v>
      </c>
      <c r="B927" s="732">
        <v>3.1809799999999999</v>
      </c>
      <c r="D927" s="729">
        <v>41478</v>
      </c>
      <c r="E927" s="732">
        <v>4.2066999999999997</v>
      </c>
      <c r="G927" s="729">
        <v>41478</v>
      </c>
      <c r="H927" s="732">
        <v>3.4031099999999999</v>
      </c>
      <c r="J927" s="729">
        <v>41478</v>
      </c>
      <c r="K927" s="732">
        <v>1.3223</v>
      </c>
      <c r="N927" s="729">
        <v>41418</v>
      </c>
      <c r="O927" s="732">
        <v>76.341999999999999</v>
      </c>
      <c r="Q927" s="729">
        <v>41038</v>
      </c>
      <c r="R927" s="732">
        <v>519.82299999999998</v>
      </c>
      <c r="T927" s="729">
        <v>41038</v>
      </c>
      <c r="U927" s="732">
        <v>119.83499999999999</v>
      </c>
      <c r="W927" s="729"/>
      <c r="Z927" s="729">
        <v>41418</v>
      </c>
      <c r="AA927" s="732">
        <v>233.82499999999999</v>
      </c>
      <c r="AC927" s="729">
        <v>41418</v>
      </c>
      <c r="AD927" s="732">
        <v>249.977</v>
      </c>
    </row>
    <row r="928" spans="1:30" ht="14.25" customHeight="1">
      <c r="A928" s="729">
        <v>41477</v>
      </c>
      <c r="B928" s="732">
        <v>3.1949800000000002</v>
      </c>
      <c r="D928" s="729">
        <v>41477</v>
      </c>
      <c r="E928" s="732">
        <v>4.2128500000000004</v>
      </c>
      <c r="G928" s="729">
        <v>41477</v>
      </c>
      <c r="H928" s="732">
        <v>3.4130400000000001</v>
      </c>
      <c r="J928" s="729">
        <v>41477</v>
      </c>
      <c r="K928" s="732">
        <v>1.3185500000000001</v>
      </c>
      <c r="N928" s="729">
        <v>41417</v>
      </c>
      <c r="O928" s="732">
        <v>77.497</v>
      </c>
      <c r="Q928" s="729">
        <v>41037</v>
      </c>
      <c r="R928" s="732">
        <v>508.49700000000001</v>
      </c>
      <c r="T928" s="729">
        <v>41037</v>
      </c>
      <c r="U928" s="732">
        <v>117.99</v>
      </c>
      <c r="W928" s="729"/>
      <c r="Z928" s="729">
        <v>41417</v>
      </c>
      <c r="AA928" s="732">
        <v>210.17500000000001</v>
      </c>
      <c r="AC928" s="729">
        <v>41417</v>
      </c>
      <c r="AD928" s="732">
        <v>231.845</v>
      </c>
    </row>
    <row r="929" spans="1:30" ht="14.25" customHeight="1">
      <c r="A929" s="729">
        <v>41474</v>
      </c>
      <c r="B929" s="732">
        <v>3.22281</v>
      </c>
      <c r="D929" s="729">
        <v>41474</v>
      </c>
      <c r="E929" s="732">
        <v>4.2358500000000001</v>
      </c>
      <c r="G929" s="729">
        <v>41474</v>
      </c>
      <c r="H929" s="732">
        <v>3.42544</v>
      </c>
      <c r="J929" s="729">
        <v>41474</v>
      </c>
      <c r="K929" s="732">
        <v>1.3143</v>
      </c>
      <c r="N929" s="729">
        <v>41416</v>
      </c>
      <c r="O929" s="732">
        <v>78.545000000000002</v>
      </c>
      <c r="Q929" s="729">
        <v>41036</v>
      </c>
      <c r="R929" s="732">
        <v>500.56900000000002</v>
      </c>
      <c r="T929" s="729">
        <v>41036</v>
      </c>
      <c r="U929" s="732">
        <v>115.64100000000001</v>
      </c>
      <c r="W929" s="729"/>
      <c r="Z929" s="729">
        <v>41416</v>
      </c>
      <c r="AA929" s="732">
        <v>200.69499999999999</v>
      </c>
      <c r="AC929" s="729">
        <v>41416</v>
      </c>
      <c r="AD929" s="732">
        <v>215.01</v>
      </c>
    </row>
    <row r="930" spans="1:30" ht="14.25" customHeight="1">
      <c r="A930" s="729">
        <v>41473</v>
      </c>
      <c r="B930" s="732">
        <v>3.2363</v>
      </c>
      <c r="D930" s="729">
        <v>41473</v>
      </c>
      <c r="E930" s="732">
        <v>4.2421800000000003</v>
      </c>
      <c r="G930" s="729">
        <v>41473</v>
      </c>
      <c r="H930" s="732">
        <v>3.4251200000000002</v>
      </c>
      <c r="J930" s="729">
        <v>41473</v>
      </c>
      <c r="K930" s="732">
        <v>1.3109500000000001</v>
      </c>
      <c r="N930" s="729">
        <v>41415</v>
      </c>
      <c r="O930" s="732">
        <v>77.372</v>
      </c>
      <c r="Q930" s="729">
        <v>41033</v>
      </c>
      <c r="R930" s="732">
        <v>500.02</v>
      </c>
      <c r="T930" s="729">
        <v>41033</v>
      </c>
      <c r="U930" s="732">
        <v>115.503</v>
      </c>
      <c r="W930" s="729"/>
      <c r="Z930" s="729">
        <v>41415</v>
      </c>
      <c r="AA930" s="732">
        <v>211.51499999999999</v>
      </c>
      <c r="AC930" s="729">
        <v>41415</v>
      </c>
      <c r="AD930" s="732">
        <v>225.83</v>
      </c>
    </row>
    <row r="931" spans="1:30" ht="14.25" customHeight="1">
      <c r="A931" s="729">
        <v>41472</v>
      </c>
      <c r="B931" s="732">
        <v>3.23549</v>
      </c>
      <c r="D931" s="729">
        <v>41472</v>
      </c>
      <c r="E931" s="732">
        <v>4.2472099999999999</v>
      </c>
      <c r="G931" s="729">
        <v>41472</v>
      </c>
      <c r="H931" s="732">
        <v>3.43784</v>
      </c>
      <c r="J931" s="729">
        <v>41472</v>
      </c>
      <c r="K931" s="732">
        <v>1.3124799999999999</v>
      </c>
      <c r="N931" s="729">
        <v>41414</v>
      </c>
      <c r="O931" s="732">
        <v>76.447000000000003</v>
      </c>
      <c r="Q931" s="729">
        <v>41032</v>
      </c>
      <c r="R931" s="732">
        <v>497.83300000000003</v>
      </c>
      <c r="T931" s="729">
        <v>41032</v>
      </c>
      <c r="U931" s="732">
        <v>114.44</v>
      </c>
      <c r="W931" s="729"/>
      <c r="Z931" s="729">
        <v>41414</v>
      </c>
      <c r="AA931" s="732">
        <v>211.37</v>
      </c>
      <c r="AC931" s="729">
        <v>41414</v>
      </c>
      <c r="AD931" s="732">
        <v>223.69</v>
      </c>
    </row>
    <row r="932" spans="1:30" ht="14.25" customHeight="1">
      <c r="A932" s="729">
        <v>41471</v>
      </c>
      <c r="B932" s="732">
        <v>3.23055</v>
      </c>
      <c r="D932" s="729">
        <v>41471</v>
      </c>
      <c r="E932" s="732">
        <v>4.2521000000000004</v>
      </c>
      <c r="G932" s="729">
        <v>41471</v>
      </c>
      <c r="H932" s="732">
        <v>3.4400300000000001</v>
      </c>
      <c r="J932" s="729">
        <v>41471</v>
      </c>
      <c r="K932" s="732">
        <v>1.3162499999999999</v>
      </c>
      <c r="N932" s="729">
        <v>41411</v>
      </c>
      <c r="O932" s="732">
        <v>78.822999999999993</v>
      </c>
      <c r="Q932" s="729">
        <v>41031</v>
      </c>
      <c r="R932" s="732">
        <v>501.83300000000003</v>
      </c>
      <c r="T932" s="729">
        <v>41031</v>
      </c>
      <c r="U932" s="732">
        <v>115.479</v>
      </c>
      <c r="W932" s="729"/>
      <c r="Z932" s="729">
        <v>41411</v>
      </c>
      <c r="AA932" s="732">
        <v>225.83500000000001</v>
      </c>
      <c r="AC932" s="729">
        <v>41411</v>
      </c>
      <c r="AD932" s="732">
        <v>233.505</v>
      </c>
    </row>
    <row r="933" spans="1:30" ht="14.25" customHeight="1">
      <c r="A933" s="729">
        <v>41470</v>
      </c>
      <c r="B933" s="732">
        <v>3.2808999999999999</v>
      </c>
      <c r="D933" s="729">
        <v>41470</v>
      </c>
      <c r="E933" s="732">
        <v>4.2855400000000001</v>
      </c>
      <c r="G933" s="729">
        <v>41470</v>
      </c>
      <c r="H933" s="732">
        <v>3.45892</v>
      </c>
      <c r="J933" s="729">
        <v>41470</v>
      </c>
      <c r="K933" s="732">
        <v>1.30623</v>
      </c>
      <c r="N933" s="729">
        <v>41410</v>
      </c>
      <c r="O933" s="732">
        <v>79.158000000000001</v>
      </c>
      <c r="Q933" s="729">
        <v>41030</v>
      </c>
      <c r="R933" s="732">
        <v>498.68700000000001</v>
      </c>
      <c r="T933" s="729">
        <v>41030</v>
      </c>
      <c r="U933" s="732">
        <v>115.55200000000001</v>
      </c>
      <c r="W933" s="729"/>
      <c r="Z933" s="729">
        <v>41410</v>
      </c>
      <c r="AA933" s="732">
        <v>226.845</v>
      </c>
      <c r="AC933" s="729">
        <v>41410</v>
      </c>
      <c r="AD933" s="732">
        <v>236.34</v>
      </c>
    </row>
    <row r="934" spans="1:30" ht="14.25" customHeight="1">
      <c r="A934" s="729">
        <v>41467</v>
      </c>
      <c r="B934" s="732">
        <v>3.2886500000000001</v>
      </c>
      <c r="D934" s="729">
        <v>41467</v>
      </c>
      <c r="E934" s="732">
        <v>4.2969499999999998</v>
      </c>
      <c r="G934" s="729">
        <v>41467</v>
      </c>
      <c r="H934" s="732">
        <v>3.47397</v>
      </c>
      <c r="J934" s="729">
        <v>41467</v>
      </c>
      <c r="K934" s="732">
        <v>1.3067500000000001</v>
      </c>
      <c r="N934" s="729">
        <v>41409</v>
      </c>
      <c r="O934" s="732">
        <v>76.826999999999998</v>
      </c>
      <c r="Q934" s="729">
        <v>41029</v>
      </c>
      <c r="R934" s="732">
        <v>516.5</v>
      </c>
      <c r="T934" s="729">
        <v>41029</v>
      </c>
      <c r="U934" s="732">
        <v>118.89400000000001</v>
      </c>
      <c r="W934" s="729"/>
      <c r="Z934" s="729">
        <v>41409</v>
      </c>
      <c r="AA934" s="732">
        <v>228.845</v>
      </c>
      <c r="AC934" s="729">
        <v>41409</v>
      </c>
      <c r="AD934" s="732">
        <v>236.345</v>
      </c>
    </row>
    <row r="935" spans="1:30" ht="14.25" customHeight="1">
      <c r="A935" s="729">
        <v>41466</v>
      </c>
      <c r="B935" s="732">
        <v>3.2960799999999999</v>
      </c>
      <c r="D935" s="729">
        <v>41466</v>
      </c>
      <c r="E935" s="732">
        <v>4.3164699999999998</v>
      </c>
      <c r="G935" s="729">
        <v>41466</v>
      </c>
      <c r="H935" s="732">
        <v>3.4805999999999999</v>
      </c>
      <c r="J935" s="729">
        <v>41466</v>
      </c>
      <c r="K935" s="732">
        <v>1.3096999999999999</v>
      </c>
      <c r="N935" s="729">
        <v>41408</v>
      </c>
      <c r="O935" s="732">
        <v>71.421999999999997</v>
      </c>
      <c r="Q935" s="729">
        <v>41026</v>
      </c>
      <c r="R935" s="732">
        <v>521.16700000000003</v>
      </c>
      <c r="T935" s="729">
        <v>41026</v>
      </c>
      <c r="U935" s="732">
        <v>117.741</v>
      </c>
      <c r="W935" s="729"/>
      <c r="Z935" s="729">
        <v>41408</v>
      </c>
      <c r="AA935" s="732">
        <v>229.14500000000001</v>
      </c>
      <c r="AC935" s="729">
        <v>41408</v>
      </c>
      <c r="AD935" s="732">
        <v>237.81</v>
      </c>
    </row>
    <row r="936" spans="1:30" ht="14.25" customHeight="1">
      <c r="A936" s="729">
        <v>41465</v>
      </c>
      <c r="B936" s="732">
        <v>3.3433000000000002</v>
      </c>
      <c r="D936" s="729">
        <v>41465</v>
      </c>
      <c r="E936" s="732">
        <v>4.3382699999999996</v>
      </c>
      <c r="G936" s="729">
        <v>41465</v>
      </c>
      <c r="H936" s="732">
        <v>3.4874499999999999</v>
      </c>
      <c r="J936" s="729">
        <v>41465</v>
      </c>
      <c r="K936" s="732">
        <v>1.2978000000000001</v>
      </c>
      <c r="N936" s="729">
        <v>41407</v>
      </c>
      <c r="O936" s="732">
        <v>72.965000000000003</v>
      </c>
      <c r="Q936" s="729">
        <v>41025</v>
      </c>
      <c r="R936" s="732">
        <v>525</v>
      </c>
      <c r="T936" s="729">
        <v>41025</v>
      </c>
      <c r="U936" s="732">
        <v>118.374</v>
      </c>
      <c r="W936" s="729"/>
      <c r="Z936" s="729">
        <v>41407</v>
      </c>
      <c r="AA936" s="732">
        <v>227.83500000000001</v>
      </c>
      <c r="AC936" s="729">
        <v>41407</v>
      </c>
      <c r="AD936" s="732">
        <v>238.33</v>
      </c>
    </row>
    <row r="937" spans="1:30" ht="14.25" customHeight="1">
      <c r="A937" s="729">
        <v>41464</v>
      </c>
      <c r="B937" s="732">
        <v>3.38253</v>
      </c>
      <c r="D937" s="729">
        <v>41464</v>
      </c>
      <c r="E937" s="732">
        <v>4.3227500000000001</v>
      </c>
      <c r="G937" s="729">
        <v>41464</v>
      </c>
      <c r="H937" s="732">
        <v>3.4770599999999998</v>
      </c>
      <c r="J937" s="729">
        <v>41464</v>
      </c>
      <c r="K937" s="732">
        <v>1.2781</v>
      </c>
      <c r="N937" s="729">
        <v>41404</v>
      </c>
      <c r="O937" s="732">
        <v>67.576999999999998</v>
      </c>
      <c r="Q937" s="729">
        <v>41024</v>
      </c>
      <c r="R937" s="732">
        <v>531.66700000000003</v>
      </c>
      <c r="T937" s="729">
        <v>41024</v>
      </c>
      <c r="U937" s="732">
        <v>119.57</v>
      </c>
      <c r="W937" s="729"/>
      <c r="Z937" s="729">
        <v>41404</v>
      </c>
      <c r="AA937" s="732">
        <v>224.333</v>
      </c>
      <c r="AC937" s="729">
        <v>41404</v>
      </c>
      <c r="AD937" s="732">
        <v>234.83699999999999</v>
      </c>
    </row>
    <row r="938" spans="1:30" ht="14.25" customHeight="1">
      <c r="A938" s="729">
        <v>41463</v>
      </c>
      <c r="B938" s="732">
        <v>3.35371</v>
      </c>
      <c r="D938" s="729">
        <v>41463</v>
      </c>
      <c r="E938" s="732">
        <v>4.3166000000000002</v>
      </c>
      <c r="G938" s="729">
        <v>41463</v>
      </c>
      <c r="H938" s="732">
        <v>3.4799699999999998</v>
      </c>
      <c r="J938" s="729">
        <v>41463</v>
      </c>
      <c r="K938" s="732">
        <v>1.28705</v>
      </c>
      <c r="N938" s="729">
        <v>41403</v>
      </c>
      <c r="O938" s="732">
        <v>75.507999999999996</v>
      </c>
      <c r="Q938" s="729">
        <v>41023</v>
      </c>
      <c r="R938" s="732">
        <v>569.75</v>
      </c>
      <c r="T938" s="729">
        <v>41023</v>
      </c>
      <c r="U938" s="732">
        <v>123.17</v>
      </c>
      <c r="W938" s="729"/>
      <c r="Z938" s="729">
        <v>41403</v>
      </c>
      <c r="AA938" s="732">
        <v>227.17</v>
      </c>
      <c r="AC938" s="729">
        <v>41403</v>
      </c>
      <c r="AD938" s="732">
        <v>237.66499999999999</v>
      </c>
    </row>
    <row r="939" spans="1:30" ht="14.25" customHeight="1">
      <c r="A939" s="729">
        <v>41460</v>
      </c>
      <c r="B939" s="732">
        <v>3.3546200000000002</v>
      </c>
      <c r="D939" s="729">
        <v>41460</v>
      </c>
      <c r="E939" s="732">
        <v>4.3037599999999996</v>
      </c>
      <c r="G939" s="729">
        <v>41460</v>
      </c>
      <c r="H939" s="732">
        <v>3.4802</v>
      </c>
      <c r="J939" s="729">
        <v>41460</v>
      </c>
      <c r="K939" s="732">
        <v>1.28288</v>
      </c>
      <c r="N939" s="729">
        <v>41402</v>
      </c>
      <c r="O939" s="732">
        <v>76.995000000000005</v>
      </c>
      <c r="Q939" s="729">
        <v>41022</v>
      </c>
      <c r="R939" s="732">
        <v>599.33299999999997</v>
      </c>
      <c r="T939" s="729">
        <v>41022</v>
      </c>
      <c r="U939" s="732">
        <v>118.11</v>
      </c>
      <c r="W939" s="729"/>
      <c r="Z939" s="729">
        <v>41402</v>
      </c>
      <c r="AA939" s="732">
        <v>222.495</v>
      </c>
      <c r="AC939" s="729">
        <v>41402</v>
      </c>
      <c r="AD939" s="732">
        <v>236.5</v>
      </c>
    </row>
    <row r="940" spans="1:30" ht="14.25" customHeight="1">
      <c r="A940" s="729">
        <v>41459</v>
      </c>
      <c r="B940" s="732">
        <v>3.3088000000000002</v>
      </c>
      <c r="D940" s="729">
        <v>41459</v>
      </c>
      <c r="E940" s="732">
        <v>4.2732000000000001</v>
      </c>
      <c r="G940" s="729">
        <v>41459</v>
      </c>
      <c r="H940" s="732">
        <v>3.4596299999999998</v>
      </c>
      <c r="J940" s="729">
        <v>41459</v>
      </c>
      <c r="K940" s="732">
        <v>1.2913600000000001</v>
      </c>
      <c r="N940" s="729">
        <v>41401</v>
      </c>
      <c r="O940" s="732">
        <v>76.84</v>
      </c>
      <c r="Q940" s="729">
        <v>41019</v>
      </c>
      <c r="R940" s="732">
        <v>595.66700000000003</v>
      </c>
      <c r="T940" s="729">
        <v>41019</v>
      </c>
      <c r="U940" s="732">
        <v>107.121</v>
      </c>
      <c r="W940" s="729"/>
      <c r="Z940" s="729">
        <v>41401</v>
      </c>
      <c r="AA940" s="732">
        <v>223.48500000000001</v>
      </c>
      <c r="AC940" s="729">
        <v>41401</v>
      </c>
      <c r="AD940" s="732">
        <v>235.31</v>
      </c>
    </row>
    <row r="941" spans="1:30" ht="14.25" customHeight="1">
      <c r="A941" s="729">
        <v>41458</v>
      </c>
      <c r="B941" s="732">
        <v>3.3087900000000001</v>
      </c>
      <c r="D941" s="729">
        <v>41458</v>
      </c>
      <c r="E941" s="732">
        <v>4.3043800000000001</v>
      </c>
      <c r="G941" s="729">
        <v>41458</v>
      </c>
      <c r="H941" s="732">
        <v>3.49533</v>
      </c>
      <c r="J941" s="729">
        <v>41458</v>
      </c>
      <c r="K941" s="732">
        <v>1.30087</v>
      </c>
      <c r="N941" s="729">
        <v>41400</v>
      </c>
      <c r="O941" s="732">
        <v>78.778999999999996</v>
      </c>
      <c r="Q941" s="729">
        <v>41018</v>
      </c>
      <c r="R941" s="732">
        <v>599.66700000000003</v>
      </c>
      <c r="T941" s="729">
        <v>41018</v>
      </c>
      <c r="U941" s="732">
        <v>110.5</v>
      </c>
      <c r="W941" s="729"/>
      <c r="Z941" s="729">
        <v>41400</v>
      </c>
      <c r="AA941" s="732">
        <v>226.863</v>
      </c>
      <c r="AC941" s="729">
        <v>41400</v>
      </c>
      <c r="AD941" s="732">
        <v>240.577</v>
      </c>
    </row>
    <row r="942" spans="1:30" ht="14.25" customHeight="1">
      <c r="A942" s="729">
        <v>41457</v>
      </c>
      <c r="B942" s="732">
        <v>3.3434499999999998</v>
      </c>
      <c r="D942" s="729">
        <v>41457</v>
      </c>
      <c r="E942" s="732">
        <v>4.3395799999999998</v>
      </c>
      <c r="G942" s="729">
        <v>41457</v>
      </c>
      <c r="H942" s="732">
        <v>3.5170699999999999</v>
      </c>
      <c r="J942" s="729">
        <v>41457</v>
      </c>
      <c r="K942" s="732">
        <v>1.2979000000000001</v>
      </c>
      <c r="N942" s="729">
        <v>41397</v>
      </c>
      <c r="O942" s="732">
        <v>78.555000000000007</v>
      </c>
      <c r="Q942" s="729">
        <v>41017</v>
      </c>
      <c r="R942" s="732">
        <v>591</v>
      </c>
      <c r="T942" s="729">
        <v>41017</v>
      </c>
      <c r="U942" s="732">
        <v>111.673</v>
      </c>
      <c r="W942" s="729"/>
      <c r="Z942" s="729">
        <v>41397</v>
      </c>
      <c r="AA942" s="732">
        <v>227.852</v>
      </c>
      <c r="AC942" s="729">
        <v>41397</v>
      </c>
      <c r="AD942" s="732">
        <v>242.50299999999999</v>
      </c>
    </row>
    <row r="943" spans="1:30" ht="14.25" customHeight="1">
      <c r="A943" s="729">
        <v>41456</v>
      </c>
      <c r="B943" s="732">
        <v>3.3143500000000001</v>
      </c>
      <c r="D943" s="729">
        <v>41456</v>
      </c>
      <c r="E943" s="732">
        <v>4.3298699999999997</v>
      </c>
      <c r="G943" s="729">
        <v>41456</v>
      </c>
      <c r="H943" s="732">
        <v>3.5051199999999998</v>
      </c>
      <c r="J943" s="729">
        <v>41456</v>
      </c>
      <c r="K943" s="732">
        <v>1.30637</v>
      </c>
      <c r="N943" s="729">
        <v>41396</v>
      </c>
      <c r="O943" s="732">
        <v>79.956000000000003</v>
      </c>
      <c r="Q943" s="729">
        <v>41016</v>
      </c>
      <c r="R943" s="732">
        <v>573.66700000000003</v>
      </c>
      <c r="T943" s="729">
        <v>41016</v>
      </c>
      <c r="U943" s="732">
        <v>110.333</v>
      </c>
      <c r="W943" s="729"/>
      <c r="Z943" s="729">
        <v>41396</v>
      </c>
      <c r="AA943" s="732">
        <v>236.54499999999999</v>
      </c>
      <c r="AC943" s="729">
        <v>41396</v>
      </c>
      <c r="AD943" s="732">
        <v>250.18</v>
      </c>
    </row>
    <row r="944" spans="1:30" ht="14.25" customHeight="1">
      <c r="A944" s="729">
        <v>41453</v>
      </c>
      <c r="B944" s="732">
        <v>3.32464</v>
      </c>
      <c r="D944" s="729">
        <v>41453</v>
      </c>
      <c r="E944" s="732">
        <v>4.3244899999999999</v>
      </c>
      <c r="G944" s="729">
        <v>41453</v>
      </c>
      <c r="H944" s="732">
        <v>3.5202499999999999</v>
      </c>
      <c r="J944" s="729">
        <v>41453</v>
      </c>
      <c r="K944" s="732">
        <v>1.3009999999999999</v>
      </c>
      <c r="N944" s="729">
        <v>41395</v>
      </c>
      <c r="O944" s="732">
        <v>81.162000000000006</v>
      </c>
      <c r="Q944" s="729">
        <v>41015</v>
      </c>
      <c r="R944" s="732">
        <v>574</v>
      </c>
      <c r="T944" s="729">
        <v>41015</v>
      </c>
      <c r="U944" s="732">
        <v>112.039</v>
      </c>
      <c r="W944" s="729"/>
      <c r="Z944" s="729">
        <v>41395</v>
      </c>
      <c r="AA944" s="732">
        <v>241.815</v>
      </c>
      <c r="AC944" s="729">
        <v>41395</v>
      </c>
      <c r="AD944" s="732">
        <v>255.47</v>
      </c>
    </row>
    <row r="945" spans="1:30" ht="14.25" customHeight="1">
      <c r="A945" s="729">
        <v>41452</v>
      </c>
      <c r="B945" s="732">
        <v>3.3141699999999998</v>
      </c>
      <c r="D945" s="729">
        <v>41452</v>
      </c>
      <c r="E945" s="732">
        <v>4.3213799999999996</v>
      </c>
      <c r="G945" s="729">
        <v>41452</v>
      </c>
      <c r="H945" s="732">
        <v>3.5063300000000002</v>
      </c>
      <c r="J945" s="729">
        <v>41452</v>
      </c>
      <c r="K945" s="732">
        <v>1.3038099999999999</v>
      </c>
      <c r="N945" s="729">
        <v>41394</v>
      </c>
      <c r="O945" s="732">
        <v>81.98</v>
      </c>
      <c r="Q945" s="729">
        <v>41012</v>
      </c>
      <c r="R945" s="732">
        <v>570.66700000000003</v>
      </c>
      <c r="T945" s="729">
        <v>41012</v>
      </c>
      <c r="U945" s="732">
        <v>110.056</v>
      </c>
      <c r="W945" s="729"/>
      <c r="Z945" s="729">
        <v>41394</v>
      </c>
      <c r="AA945" s="732">
        <v>241.67</v>
      </c>
      <c r="AC945" s="729">
        <v>41394</v>
      </c>
      <c r="AD945" s="732">
        <v>252.82</v>
      </c>
    </row>
    <row r="946" spans="1:30" ht="14.25" customHeight="1">
      <c r="A946" s="729">
        <v>41451</v>
      </c>
      <c r="B946" s="732">
        <v>3.3384399999999999</v>
      </c>
      <c r="D946" s="729">
        <v>41451</v>
      </c>
      <c r="E946" s="732">
        <v>4.3437799999999998</v>
      </c>
      <c r="G946" s="729">
        <v>41451</v>
      </c>
      <c r="H946" s="732">
        <v>3.5396900000000002</v>
      </c>
      <c r="J946" s="729">
        <v>41451</v>
      </c>
      <c r="K946" s="732">
        <v>1.3012000000000001</v>
      </c>
      <c r="N946" s="729">
        <v>41393</v>
      </c>
      <c r="O946" s="732">
        <v>81.16</v>
      </c>
      <c r="Q946" s="729">
        <v>41011</v>
      </c>
      <c r="R946" s="732">
        <v>564.33299999999997</v>
      </c>
      <c r="T946" s="729">
        <v>41011</v>
      </c>
      <c r="U946" s="732">
        <v>110.845</v>
      </c>
      <c r="W946" s="729"/>
      <c r="Z946" s="729">
        <v>41393</v>
      </c>
      <c r="AA946" s="732">
        <v>248</v>
      </c>
      <c r="AC946" s="729">
        <v>41393</v>
      </c>
      <c r="AD946" s="732">
        <v>257.15499999999997</v>
      </c>
    </row>
    <row r="947" spans="1:30" ht="14.25" customHeight="1">
      <c r="A947" s="729">
        <v>41450</v>
      </c>
      <c r="B947" s="732">
        <v>3.31358</v>
      </c>
      <c r="D947" s="729">
        <v>41450</v>
      </c>
      <c r="E947" s="732">
        <v>4.3327999999999998</v>
      </c>
      <c r="G947" s="729">
        <v>41450</v>
      </c>
      <c r="H947" s="732">
        <v>3.5314399999999999</v>
      </c>
      <c r="J947" s="729">
        <v>41450</v>
      </c>
      <c r="K947" s="732">
        <v>1.3077399999999999</v>
      </c>
      <c r="N947" s="729">
        <v>41390</v>
      </c>
      <c r="O947" s="732">
        <v>79.67</v>
      </c>
      <c r="Q947" s="729">
        <v>41010</v>
      </c>
      <c r="R947" s="732">
        <v>565.33299999999997</v>
      </c>
      <c r="T947" s="729">
        <v>41010</v>
      </c>
      <c r="U947" s="732">
        <v>110.333</v>
      </c>
      <c r="W947" s="729"/>
      <c r="Z947" s="729">
        <v>41390</v>
      </c>
      <c r="AA947" s="732">
        <v>253.49199999999999</v>
      </c>
      <c r="AC947" s="729">
        <v>41390</v>
      </c>
      <c r="AD947" s="732">
        <v>266.16500000000002</v>
      </c>
    </row>
    <row r="948" spans="1:30" ht="14.25" customHeight="1">
      <c r="A948" s="729">
        <v>41449</v>
      </c>
      <c r="B948" s="732">
        <v>3.3027000000000002</v>
      </c>
      <c r="D948" s="729">
        <v>41449</v>
      </c>
      <c r="E948" s="732">
        <v>4.3330000000000002</v>
      </c>
      <c r="G948" s="729">
        <v>41449</v>
      </c>
      <c r="H948" s="732">
        <v>3.5385999999999997</v>
      </c>
      <c r="J948" s="729">
        <v>41449</v>
      </c>
      <c r="K948" s="732">
        <v>1.3119499999999999</v>
      </c>
      <c r="N948" s="729">
        <v>41389</v>
      </c>
      <c r="O948" s="732">
        <v>79.832999999999998</v>
      </c>
      <c r="Q948" s="729">
        <v>41009</v>
      </c>
      <c r="R948" s="732">
        <v>570.5</v>
      </c>
      <c r="T948" s="729">
        <v>41009</v>
      </c>
      <c r="U948" s="732">
        <v>114.16500000000001</v>
      </c>
      <c r="W948" s="729"/>
      <c r="Z948" s="729">
        <v>41389</v>
      </c>
      <c r="AA948" s="732">
        <v>251.505</v>
      </c>
      <c r="AC948" s="729">
        <v>41389</v>
      </c>
      <c r="AD948" s="732">
        <v>261.33699999999999</v>
      </c>
    </row>
    <row r="949" spans="1:30" ht="14.25" customHeight="1">
      <c r="A949" s="729">
        <v>41446</v>
      </c>
      <c r="B949" s="732">
        <v>3.3125999999999998</v>
      </c>
      <c r="D949" s="729">
        <v>41446</v>
      </c>
      <c r="E949" s="732">
        <v>4.3464</v>
      </c>
      <c r="G949" s="729">
        <v>41446</v>
      </c>
      <c r="H949" s="732">
        <v>3.5453799999999998</v>
      </c>
      <c r="J949" s="729">
        <v>41446</v>
      </c>
      <c r="K949" s="732">
        <v>1.3121499999999999</v>
      </c>
      <c r="N949" s="729">
        <v>41388</v>
      </c>
      <c r="O949" s="732">
        <v>81.084999999999994</v>
      </c>
      <c r="Q949" s="729">
        <v>41008</v>
      </c>
      <c r="R949" s="732">
        <v>560.56600000000003</v>
      </c>
      <c r="T949" s="729">
        <v>41008</v>
      </c>
      <c r="U949" s="732">
        <v>110.39100000000001</v>
      </c>
      <c r="W949" s="729"/>
      <c r="Z949" s="729">
        <v>41388</v>
      </c>
      <c r="AA949" s="732">
        <v>248.34800000000001</v>
      </c>
      <c r="AC949" s="729">
        <v>41388</v>
      </c>
      <c r="AD949" s="732">
        <v>254.00800000000001</v>
      </c>
    </row>
    <row r="950" spans="1:30" ht="14.25" customHeight="1">
      <c r="A950" s="729">
        <v>41445</v>
      </c>
      <c r="B950" s="732">
        <v>3.2871600000000001</v>
      </c>
      <c r="D950" s="729">
        <v>41445</v>
      </c>
      <c r="E950" s="732">
        <v>4.3458500000000004</v>
      </c>
      <c r="G950" s="729">
        <v>41445</v>
      </c>
      <c r="H950" s="732">
        <v>3.5444200000000001</v>
      </c>
      <c r="J950" s="729">
        <v>41445</v>
      </c>
      <c r="K950" s="732">
        <v>1.3220000000000001</v>
      </c>
      <c r="N950" s="729">
        <v>41387</v>
      </c>
      <c r="O950" s="732">
        <v>81</v>
      </c>
      <c r="Q950" s="729">
        <v>41004</v>
      </c>
      <c r="R950" s="732">
        <v>555.59400000000005</v>
      </c>
      <c r="T950" s="729">
        <v>41004</v>
      </c>
      <c r="U950" s="732">
        <v>110.37</v>
      </c>
      <c r="W950" s="729"/>
      <c r="Z950" s="729">
        <v>41387</v>
      </c>
      <c r="AA950" s="732">
        <v>244.5</v>
      </c>
      <c r="AC950" s="729">
        <v>41387</v>
      </c>
      <c r="AD950" s="732">
        <v>250.48500000000001</v>
      </c>
    </row>
    <row r="951" spans="1:30" ht="14.25" customHeight="1">
      <c r="A951" s="729">
        <v>41444</v>
      </c>
      <c r="B951" s="732">
        <v>3.2267000000000001</v>
      </c>
      <c r="D951" s="729">
        <v>41444</v>
      </c>
      <c r="E951" s="732">
        <v>4.2879699999999996</v>
      </c>
      <c r="G951" s="729">
        <v>41444</v>
      </c>
      <c r="H951" s="732">
        <v>3.4763199999999999</v>
      </c>
      <c r="J951" s="729">
        <v>41444</v>
      </c>
      <c r="K951" s="732">
        <v>1.32945</v>
      </c>
      <c r="N951" s="729">
        <v>41386</v>
      </c>
      <c r="O951" s="732">
        <v>82.49</v>
      </c>
      <c r="Q951" s="729">
        <v>41003</v>
      </c>
      <c r="R951" s="732">
        <v>545.33299999999997</v>
      </c>
      <c r="T951" s="729">
        <v>41003</v>
      </c>
      <c r="U951" s="732">
        <v>111.49</v>
      </c>
      <c r="W951" s="729"/>
      <c r="Z951" s="729">
        <v>41386</v>
      </c>
      <c r="AA951" s="732">
        <v>258.18</v>
      </c>
      <c r="AC951" s="729">
        <v>41386</v>
      </c>
      <c r="AD951" s="732">
        <v>260.5</v>
      </c>
    </row>
    <row r="952" spans="1:30" ht="14.25" customHeight="1">
      <c r="A952" s="729">
        <v>41443</v>
      </c>
      <c r="B952" s="732">
        <v>3.1855000000000002</v>
      </c>
      <c r="D952" s="729">
        <v>41443</v>
      </c>
      <c r="E952" s="732">
        <v>4.2663500000000001</v>
      </c>
      <c r="G952" s="729">
        <v>41443</v>
      </c>
      <c r="H952" s="732">
        <v>3.4622700000000002</v>
      </c>
      <c r="J952" s="729">
        <v>41443</v>
      </c>
      <c r="K952" s="732">
        <v>1.33924</v>
      </c>
      <c r="N952" s="729">
        <v>41383</v>
      </c>
      <c r="O952" s="732">
        <v>81.332999999999998</v>
      </c>
      <c r="Q952" s="729">
        <v>41002</v>
      </c>
      <c r="R952" s="732">
        <v>541.25</v>
      </c>
      <c r="T952" s="729">
        <v>41002</v>
      </c>
      <c r="U952" s="732">
        <v>108.658</v>
      </c>
      <c r="W952" s="729"/>
      <c r="Z952" s="729">
        <v>41383</v>
      </c>
      <c r="AA952" s="732">
        <v>265.66300000000001</v>
      </c>
      <c r="AC952" s="729">
        <v>41383</v>
      </c>
      <c r="AD952" s="732">
        <v>269.99200000000002</v>
      </c>
    </row>
    <row r="953" spans="1:30" ht="14.25" customHeight="1">
      <c r="A953" s="729">
        <v>41442</v>
      </c>
      <c r="B953" s="732">
        <v>3.1676199999999999</v>
      </c>
      <c r="D953" s="729">
        <v>41442</v>
      </c>
      <c r="E953" s="732">
        <v>4.2338300000000002</v>
      </c>
      <c r="G953" s="729">
        <v>41442</v>
      </c>
      <c r="H953" s="732">
        <v>3.4332500000000001</v>
      </c>
      <c r="J953" s="729">
        <v>41442</v>
      </c>
      <c r="K953" s="732">
        <v>1.3366500000000001</v>
      </c>
      <c r="N953" s="729">
        <v>41382</v>
      </c>
      <c r="O953" s="732">
        <v>81.332999999999998</v>
      </c>
      <c r="Q953" s="729">
        <v>41001</v>
      </c>
      <c r="R953" s="732">
        <v>548.33299999999997</v>
      </c>
      <c r="T953" s="729">
        <v>41001</v>
      </c>
      <c r="U953" s="732">
        <v>111.167</v>
      </c>
      <c r="W953" s="729"/>
      <c r="Z953" s="729">
        <v>41382</v>
      </c>
      <c r="AA953" s="732">
        <v>264.505</v>
      </c>
      <c r="AC953" s="729">
        <v>41382</v>
      </c>
      <c r="AD953" s="732">
        <v>268.16000000000003</v>
      </c>
    </row>
    <row r="954" spans="1:30" ht="14.25" customHeight="1">
      <c r="A954" s="729">
        <v>41439</v>
      </c>
      <c r="B954" s="732">
        <v>3.1782900000000001</v>
      </c>
      <c r="D954" s="729">
        <v>41439</v>
      </c>
      <c r="E954" s="732">
        <v>4.24064</v>
      </c>
      <c r="G954" s="729">
        <v>41439</v>
      </c>
      <c r="H954" s="732">
        <v>3.4504799999999998</v>
      </c>
      <c r="J954" s="729">
        <v>41439</v>
      </c>
      <c r="K954" s="732">
        <v>1.3346499999999999</v>
      </c>
      <c r="N954" s="729">
        <v>41381</v>
      </c>
      <c r="O954" s="732">
        <v>81.667000000000002</v>
      </c>
      <c r="Q954" s="729">
        <v>40998</v>
      </c>
      <c r="R954" s="732">
        <v>551</v>
      </c>
      <c r="T954" s="729">
        <v>40998</v>
      </c>
      <c r="U954" s="732">
        <v>113.155</v>
      </c>
      <c r="W954" s="729"/>
      <c r="Z954" s="729">
        <v>41381</v>
      </c>
      <c r="AA954" s="732">
        <v>261.815</v>
      </c>
      <c r="AC954" s="729">
        <v>41381</v>
      </c>
      <c r="AD954" s="732">
        <v>266.14999999999998</v>
      </c>
    </row>
    <row r="955" spans="1:30" ht="14.25" customHeight="1">
      <c r="A955" s="729">
        <v>41438</v>
      </c>
      <c r="B955" s="732">
        <v>3.1592799999999999</v>
      </c>
      <c r="D955" s="729">
        <v>41438</v>
      </c>
      <c r="E955" s="732">
        <v>4.2263000000000002</v>
      </c>
      <c r="G955" s="729">
        <v>41438</v>
      </c>
      <c r="H955" s="732">
        <v>3.4267599999999998</v>
      </c>
      <c r="J955" s="729">
        <v>41438</v>
      </c>
      <c r="K955" s="732">
        <v>1.33748</v>
      </c>
      <c r="N955" s="729">
        <v>41380</v>
      </c>
      <c r="O955" s="732">
        <v>82.165000000000006</v>
      </c>
      <c r="Q955" s="729">
        <v>40997</v>
      </c>
      <c r="R955" s="732">
        <v>555</v>
      </c>
      <c r="T955" s="729">
        <v>40997</v>
      </c>
      <c r="U955" s="732">
        <v>113.556</v>
      </c>
      <c r="W955" s="729"/>
      <c r="Z955" s="729">
        <v>41380</v>
      </c>
      <c r="AA955" s="732">
        <v>264.14</v>
      </c>
      <c r="AC955" s="729">
        <v>41380</v>
      </c>
      <c r="AD955" s="732">
        <v>268.495</v>
      </c>
    </row>
    <row r="956" spans="1:30" ht="14.25" customHeight="1">
      <c r="A956" s="729">
        <v>41437</v>
      </c>
      <c r="B956" s="732">
        <v>3.1940499999999998</v>
      </c>
      <c r="D956" s="729">
        <v>41437</v>
      </c>
      <c r="E956" s="732">
        <v>4.2600199999999999</v>
      </c>
      <c r="G956" s="729">
        <v>41437</v>
      </c>
      <c r="H956" s="732">
        <v>3.4687700000000001</v>
      </c>
      <c r="J956" s="729">
        <v>41437</v>
      </c>
      <c r="K956" s="732">
        <v>1.3337300000000001</v>
      </c>
      <c r="N956" s="729">
        <v>41379</v>
      </c>
      <c r="O956" s="732">
        <v>81.667000000000002</v>
      </c>
      <c r="Q956" s="729">
        <v>40996</v>
      </c>
      <c r="R956" s="732">
        <v>537.66700000000003</v>
      </c>
      <c r="T956" s="729">
        <v>40996</v>
      </c>
      <c r="U956" s="732">
        <v>109.52200000000001</v>
      </c>
      <c r="W956" s="729"/>
      <c r="Z956" s="729">
        <v>41379</v>
      </c>
      <c r="AA956" s="732">
        <v>264.375</v>
      </c>
      <c r="AC956" s="729">
        <v>41379</v>
      </c>
      <c r="AD956" s="732">
        <v>269.75</v>
      </c>
    </row>
    <row r="957" spans="1:30" ht="14.25" customHeight="1">
      <c r="A957" s="729">
        <v>41436</v>
      </c>
      <c r="B957" s="732">
        <v>3.2099099999999998</v>
      </c>
      <c r="D957" s="729">
        <v>41436</v>
      </c>
      <c r="E957" s="732">
        <v>4.2745499999999996</v>
      </c>
      <c r="G957" s="729">
        <v>41436</v>
      </c>
      <c r="H957" s="732">
        <v>3.4711500000000002</v>
      </c>
      <c r="J957" s="729">
        <v>41436</v>
      </c>
      <c r="K957" s="732">
        <v>1.33135</v>
      </c>
      <c r="N957" s="729">
        <v>41376</v>
      </c>
      <c r="O957" s="732">
        <v>81.667000000000002</v>
      </c>
      <c r="Q957" s="729">
        <v>40995</v>
      </c>
      <c r="R957" s="732">
        <v>539</v>
      </c>
      <c r="T957" s="729">
        <v>40995</v>
      </c>
      <c r="U957" s="732">
        <v>111.833</v>
      </c>
      <c r="W957" s="729"/>
      <c r="Z957" s="729">
        <v>41376</v>
      </c>
      <c r="AA957" s="732">
        <v>262.99700000000001</v>
      </c>
      <c r="AC957" s="729">
        <v>41376</v>
      </c>
      <c r="AD957" s="732">
        <v>266.98700000000002</v>
      </c>
    </row>
    <row r="958" spans="1:30" ht="14.25" customHeight="1">
      <c r="A958" s="729">
        <v>41435</v>
      </c>
      <c r="B958" s="732">
        <v>3.2208899999999998</v>
      </c>
      <c r="D958" s="729">
        <v>41435</v>
      </c>
      <c r="E958" s="732">
        <v>4.2699100000000003</v>
      </c>
      <c r="G958" s="729">
        <v>41435</v>
      </c>
      <c r="H958" s="732">
        <v>3.4501300000000001</v>
      </c>
      <c r="J958" s="729">
        <v>41435</v>
      </c>
      <c r="K958" s="732">
        <v>1.32575</v>
      </c>
      <c r="N958" s="729">
        <v>41375</v>
      </c>
      <c r="O958" s="732">
        <v>81</v>
      </c>
      <c r="Q958" s="729">
        <v>40994</v>
      </c>
      <c r="R958" s="732">
        <v>541.63900000000001</v>
      </c>
      <c r="T958" s="729">
        <v>40994</v>
      </c>
      <c r="U958" s="732">
        <v>114.83499999999999</v>
      </c>
      <c r="W958" s="729"/>
      <c r="Z958" s="729">
        <v>41375</v>
      </c>
      <c r="AA958" s="732">
        <v>258.83499999999998</v>
      </c>
      <c r="AC958" s="729">
        <v>41375</v>
      </c>
      <c r="AD958" s="732">
        <v>263.15499999999997</v>
      </c>
    </row>
    <row r="959" spans="1:30" ht="14.25" customHeight="1">
      <c r="A959" s="729">
        <v>41432</v>
      </c>
      <c r="B959" s="732">
        <v>3.2075499999999999</v>
      </c>
      <c r="D959" s="729">
        <v>41432</v>
      </c>
      <c r="E959" s="732">
        <v>4.2404799999999998</v>
      </c>
      <c r="G959" s="729">
        <v>41432</v>
      </c>
      <c r="H959" s="732">
        <v>3.4266999999999999</v>
      </c>
      <c r="J959" s="729">
        <v>41432</v>
      </c>
      <c r="K959" s="732">
        <v>1.32185</v>
      </c>
      <c r="N959" s="729">
        <v>41374</v>
      </c>
      <c r="O959" s="732">
        <v>84.5</v>
      </c>
      <c r="Q959" s="729">
        <v>40991</v>
      </c>
      <c r="R959" s="732">
        <v>543</v>
      </c>
      <c r="T959" s="729">
        <v>40991</v>
      </c>
      <c r="U959" s="732">
        <v>112.869</v>
      </c>
      <c r="W959" s="729"/>
      <c r="Z959" s="729">
        <v>41374</v>
      </c>
      <c r="AA959" s="732">
        <v>262.43200000000002</v>
      </c>
      <c r="AC959" s="729">
        <v>41374</v>
      </c>
      <c r="AD959" s="732">
        <v>265.505</v>
      </c>
    </row>
    <row r="960" spans="1:30" ht="14.25" customHeight="1">
      <c r="A960" s="729">
        <v>41431</v>
      </c>
      <c r="B960" s="732">
        <v>3.2445300000000001</v>
      </c>
      <c r="D960" s="729">
        <v>41431</v>
      </c>
      <c r="E960" s="732">
        <v>4.2975599999999998</v>
      </c>
      <c r="G960" s="729">
        <v>41431</v>
      </c>
      <c r="H960" s="732">
        <v>3.4915400000000001</v>
      </c>
      <c r="J960" s="729">
        <v>41431</v>
      </c>
      <c r="K960" s="732">
        <v>1.32457</v>
      </c>
      <c r="N960" s="729">
        <v>41373</v>
      </c>
      <c r="O960" s="732">
        <v>85.332999999999998</v>
      </c>
      <c r="Q960" s="729">
        <v>40990</v>
      </c>
      <c r="R960" s="732">
        <v>533.66700000000003</v>
      </c>
      <c r="T960" s="729">
        <v>40990</v>
      </c>
      <c r="U960" s="732">
        <v>114.37</v>
      </c>
      <c r="W960" s="729"/>
      <c r="Z960" s="729">
        <v>41373</v>
      </c>
      <c r="AA960" s="732">
        <v>272.67</v>
      </c>
      <c r="AC960" s="729">
        <v>41373</v>
      </c>
      <c r="AD960" s="732">
        <v>276.82499999999999</v>
      </c>
    </row>
    <row r="961" spans="1:30" ht="14.25" customHeight="1">
      <c r="A961" s="729">
        <v>41430</v>
      </c>
      <c r="B961" s="732">
        <v>3.27223</v>
      </c>
      <c r="D961" s="729">
        <v>41430</v>
      </c>
      <c r="E961" s="732">
        <v>4.28451</v>
      </c>
      <c r="G961" s="729">
        <v>41430</v>
      </c>
      <c r="H961" s="732">
        <v>3.47322</v>
      </c>
      <c r="J961" s="729">
        <v>41430</v>
      </c>
      <c r="K961" s="732">
        <v>1.30932</v>
      </c>
      <c r="N961" s="729">
        <v>41372</v>
      </c>
      <c r="O961" s="732">
        <v>85.995000000000005</v>
      </c>
      <c r="Q961" s="729">
        <v>40989</v>
      </c>
      <c r="R961" s="732">
        <v>523.66700000000003</v>
      </c>
      <c r="T961" s="729">
        <v>40989</v>
      </c>
      <c r="U961" s="732">
        <v>111.539</v>
      </c>
      <c r="W961" s="729"/>
      <c r="Z961" s="729">
        <v>41372</v>
      </c>
      <c r="AA961" s="732">
        <v>273.82499999999999</v>
      </c>
      <c r="AC961" s="729">
        <v>41372</v>
      </c>
      <c r="AD961" s="732">
        <v>277.15499999999997</v>
      </c>
    </row>
    <row r="962" spans="1:30" ht="14.25" customHeight="1">
      <c r="A962" s="729">
        <v>41429</v>
      </c>
      <c r="B962" s="732">
        <v>3.2397</v>
      </c>
      <c r="D962" s="729">
        <v>41429</v>
      </c>
      <c r="E962" s="732">
        <v>4.2379100000000003</v>
      </c>
      <c r="G962" s="729">
        <v>41429</v>
      </c>
      <c r="H962" s="732">
        <v>3.4214799999999999</v>
      </c>
      <c r="J962" s="729">
        <v>41429</v>
      </c>
      <c r="K962" s="732">
        <v>1.3081</v>
      </c>
      <c r="N962" s="729">
        <v>41369</v>
      </c>
      <c r="O962" s="732">
        <v>85.667000000000002</v>
      </c>
      <c r="Q962" s="729">
        <v>40988</v>
      </c>
      <c r="R962" s="732">
        <v>522.13</v>
      </c>
      <c r="T962" s="729">
        <v>40988</v>
      </c>
      <c r="U962" s="732">
        <v>111.86799999999999</v>
      </c>
      <c r="W962" s="729"/>
      <c r="Z962" s="729">
        <v>41369</v>
      </c>
      <c r="AA962" s="732">
        <v>282.86</v>
      </c>
      <c r="AC962" s="729">
        <v>41369</v>
      </c>
      <c r="AD962" s="732">
        <v>284.67700000000002</v>
      </c>
    </row>
    <row r="963" spans="1:30" ht="14.25" customHeight="1">
      <c r="A963" s="729">
        <v>41428</v>
      </c>
      <c r="B963" s="732">
        <v>3.2522700000000002</v>
      </c>
      <c r="D963" s="729">
        <v>41428</v>
      </c>
      <c r="E963" s="732">
        <v>4.25223</v>
      </c>
      <c r="G963" s="729">
        <v>41428</v>
      </c>
      <c r="H963" s="732">
        <v>3.4332400000000001</v>
      </c>
      <c r="J963" s="729">
        <v>41428</v>
      </c>
      <c r="K963" s="732">
        <v>1.3075999999999999</v>
      </c>
      <c r="N963" s="729">
        <v>41368</v>
      </c>
      <c r="O963" s="732">
        <v>89.15</v>
      </c>
      <c r="Q963" s="729">
        <v>40987</v>
      </c>
      <c r="R963" s="732">
        <v>515.33299999999997</v>
      </c>
      <c r="T963" s="729">
        <v>40987</v>
      </c>
      <c r="U963" s="732">
        <v>113.5</v>
      </c>
      <c r="W963" s="729"/>
      <c r="Z963" s="729">
        <v>41368</v>
      </c>
      <c r="AA963" s="732">
        <v>283.51</v>
      </c>
      <c r="AC963" s="729">
        <v>41368</v>
      </c>
      <c r="AD963" s="732">
        <v>286.495</v>
      </c>
    </row>
    <row r="964" spans="1:30" ht="14.25" customHeight="1">
      <c r="A964" s="729">
        <v>41425</v>
      </c>
      <c r="B964" s="732">
        <v>3.2913700000000001</v>
      </c>
      <c r="D964" s="729">
        <v>41425</v>
      </c>
      <c r="E964" s="732">
        <v>4.27759</v>
      </c>
      <c r="G964" s="729">
        <v>41425</v>
      </c>
      <c r="H964" s="732">
        <v>3.4470100000000001</v>
      </c>
      <c r="J964" s="729">
        <v>41425</v>
      </c>
      <c r="K964" s="732">
        <v>1.2999000000000001</v>
      </c>
      <c r="N964" s="729">
        <v>41367</v>
      </c>
      <c r="O964" s="732">
        <v>88.332999999999998</v>
      </c>
      <c r="Q964" s="729">
        <v>40984</v>
      </c>
      <c r="R964" s="732">
        <v>520</v>
      </c>
      <c r="T964" s="729">
        <v>40984</v>
      </c>
      <c r="U964" s="732">
        <v>115.114</v>
      </c>
      <c r="W964" s="729"/>
      <c r="Z964" s="729">
        <v>41367</v>
      </c>
      <c r="AA964" s="732">
        <v>288.16500000000002</v>
      </c>
      <c r="AC964" s="729">
        <v>41367</v>
      </c>
      <c r="AD964" s="732">
        <v>290.495</v>
      </c>
    </row>
    <row r="965" spans="1:30" ht="14.25" customHeight="1">
      <c r="A965" s="729">
        <v>41424</v>
      </c>
      <c r="B965" s="732">
        <v>3.2779799999999999</v>
      </c>
      <c r="D965" s="729">
        <v>41424</v>
      </c>
      <c r="E965" s="732">
        <v>4.2774999999999999</v>
      </c>
      <c r="G965" s="729">
        <v>41424</v>
      </c>
      <c r="H965" s="732">
        <v>3.4395600000000002</v>
      </c>
      <c r="J965" s="729">
        <v>41424</v>
      </c>
      <c r="K965" s="732">
        <v>1.3049999999999999</v>
      </c>
      <c r="N965" s="729">
        <v>41366</v>
      </c>
      <c r="O965" s="732">
        <v>89</v>
      </c>
      <c r="Q965" s="729">
        <v>40983</v>
      </c>
      <c r="R965" s="732">
        <v>520</v>
      </c>
      <c r="T965" s="729">
        <v>40983</v>
      </c>
      <c r="U965" s="732">
        <v>116</v>
      </c>
      <c r="W965" s="729"/>
      <c r="Z965" s="729">
        <v>41366</v>
      </c>
      <c r="AA965" s="732">
        <v>293.18</v>
      </c>
      <c r="AC965" s="729">
        <v>41366</v>
      </c>
      <c r="AD965" s="732">
        <v>295.85500000000002</v>
      </c>
    </row>
    <row r="966" spans="1:30" ht="14.25" customHeight="1">
      <c r="A966" s="729">
        <v>41423</v>
      </c>
      <c r="B966" s="732">
        <v>3.2809400000000002</v>
      </c>
      <c r="D966" s="729">
        <v>41423</v>
      </c>
      <c r="E966" s="732">
        <v>4.2459600000000002</v>
      </c>
      <c r="G966" s="729">
        <v>41423</v>
      </c>
      <c r="H966" s="732">
        <v>3.4119899999999999</v>
      </c>
      <c r="J966" s="729">
        <v>41423</v>
      </c>
      <c r="K966" s="732">
        <v>1.2940800000000001</v>
      </c>
      <c r="N966" s="729">
        <v>41365</v>
      </c>
      <c r="O966" s="732">
        <v>96.402000000000001</v>
      </c>
      <c r="Q966" s="729">
        <v>40982</v>
      </c>
      <c r="R966" s="732">
        <v>511.66699999999997</v>
      </c>
      <c r="T966" s="729">
        <v>40982</v>
      </c>
      <c r="U966" s="732">
        <v>117.167</v>
      </c>
      <c r="W966" s="729"/>
      <c r="Z966" s="729">
        <v>41365</v>
      </c>
      <c r="AA966" s="732">
        <v>302.53500000000003</v>
      </c>
      <c r="AC966" s="729">
        <v>41365</v>
      </c>
      <c r="AD966" s="732">
        <v>304.786</v>
      </c>
    </row>
    <row r="967" spans="1:30" ht="14.25" customHeight="1">
      <c r="A967" s="729">
        <v>41422</v>
      </c>
      <c r="B967" s="732">
        <v>3.2725599999999999</v>
      </c>
      <c r="D967" s="729">
        <v>41422</v>
      </c>
      <c r="E967" s="732">
        <v>4.2072599999999998</v>
      </c>
      <c r="G967" s="729">
        <v>41422</v>
      </c>
      <c r="H967" s="732">
        <v>3.3498999999999999</v>
      </c>
      <c r="J967" s="729">
        <v>41422</v>
      </c>
      <c r="K967" s="732">
        <v>1.28555</v>
      </c>
      <c r="N967" s="729">
        <v>41361</v>
      </c>
      <c r="O967" s="732">
        <v>89</v>
      </c>
      <c r="Q967" s="729">
        <v>40981</v>
      </c>
      <c r="R967" s="732">
        <v>519</v>
      </c>
      <c r="T967" s="729">
        <v>40981</v>
      </c>
      <c r="U967" s="732">
        <v>119.5</v>
      </c>
      <c r="W967" s="729"/>
      <c r="Z967" s="729">
        <v>41361</v>
      </c>
      <c r="AA967" s="732">
        <v>298.16500000000002</v>
      </c>
      <c r="AC967" s="729">
        <v>41361</v>
      </c>
      <c r="AD967" s="732">
        <v>302.66500000000002</v>
      </c>
    </row>
    <row r="968" spans="1:30" ht="14.25" customHeight="1">
      <c r="A968" s="729">
        <v>41421</v>
      </c>
      <c r="B968" s="732">
        <v>3.2468900000000001</v>
      </c>
      <c r="D968" s="729">
        <v>41421</v>
      </c>
      <c r="E968" s="732">
        <v>4.1991699999999996</v>
      </c>
      <c r="G968" s="729">
        <v>41421</v>
      </c>
      <c r="H968" s="732">
        <v>3.3708</v>
      </c>
      <c r="J968" s="729">
        <v>41421</v>
      </c>
      <c r="K968" s="732">
        <v>1.2930999999999999</v>
      </c>
      <c r="N968" s="729">
        <v>41360</v>
      </c>
      <c r="O968" s="732">
        <v>85.332999999999998</v>
      </c>
      <c r="Q968" s="729">
        <v>40980</v>
      </c>
      <c r="R968" s="732">
        <v>525.83299999999997</v>
      </c>
      <c r="T968" s="729">
        <v>40980</v>
      </c>
      <c r="U968" s="732">
        <v>121.5</v>
      </c>
      <c r="W968" s="729"/>
      <c r="Z968" s="729">
        <v>41360</v>
      </c>
      <c r="AA968" s="732">
        <v>291.95999999999998</v>
      </c>
      <c r="AC968" s="729">
        <v>41360</v>
      </c>
      <c r="AD968" s="732">
        <v>295.12</v>
      </c>
    </row>
    <row r="969" spans="1:30" ht="14.25" customHeight="1">
      <c r="A969" s="729">
        <v>41418</v>
      </c>
      <c r="B969" s="732">
        <v>3.2461500000000001</v>
      </c>
      <c r="D969" s="729">
        <v>41418</v>
      </c>
      <c r="E969" s="732">
        <v>4.1963299999999997</v>
      </c>
      <c r="G969" s="729">
        <v>41418</v>
      </c>
      <c r="H969" s="732">
        <v>3.3753799999999998</v>
      </c>
      <c r="J969" s="729">
        <v>41418</v>
      </c>
      <c r="K969" s="732">
        <v>1.2932299999999999</v>
      </c>
      <c r="N969" s="729">
        <v>41359</v>
      </c>
      <c r="O969" s="732">
        <v>85.332999999999998</v>
      </c>
      <c r="Q969" s="729">
        <v>40977</v>
      </c>
      <c r="R969" s="732">
        <v>524.66700000000003</v>
      </c>
      <c r="T969" s="729">
        <v>40977</v>
      </c>
      <c r="U969" s="732">
        <v>122.10599999999999</v>
      </c>
      <c r="W969" s="729"/>
      <c r="Z969" s="729">
        <v>41359</v>
      </c>
      <c r="AA969" s="732">
        <v>279.79000000000002</v>
      </c>
      <c r="AC969" s="729">
        <v>41359</v>
      </c>
      <c r="AD969" s="732">
        <v>281.8</v>
      </c>
    </row>
    <row r="970" spans="1:30" ht="14.25" customHeight="1">
      <c r="A970" s="729">
        <v>41417</v>
      </c>
      <c r="B970" s="732">
        <v>3.2476400000000001</v>
      </c>
      <c r="D970" s="729">
        <v>41417</v>
      </c>
      <c r="E970" s="732">
        <v>4.2004900000000003</v>
      </c>
      <c r="G970" s="729">
        <v>41417</v>
      </c>
      <c r="H970" s="732">
        <v>3.3523700000000001</v>
      </c>
      <c r="J970" s="729">
        <v>41417</v>
      </c>
      <c r="K970" s="732">
        <v>1.29335</v>
      </c>
      <c r="N970" s="729">
        <v>41358</v>
      </c>
      <c r="O970" s="732">
        <v>87.15</v>
      </c>
      <c r="Q970" s="729">
        <v>40976</v>
      </c>
      <c r="R970" s="732">
        <v>525.66700000000003</v>
      </c>
      <c r="T970" s="729">
        <v>40976</v>
      </c>
      <c r="U970" s="732">
        <v>124.167</v>
      </c>
      <c r="W970" s="729"/>
      <c r="Z970" s="729">
        <v>41358</v>
      </c>
      <c r="AA970" s="732">
        <v>283.61500000000001</v>
      </c>
      <c r="AC970" s="729">
        <v>41358</v>
      </c>
      <c r="AD970" s="732">
        <v>285.79000000000002</v>
      </c>
    </row>
    <row r="971" spans="1:30" ht="14.25" customHeight="1">
      <c r="A971" s="729">
        <v>41416</v>
      </c>
      <c r="B971" s="732">
        <v>3.25501</v>
      </c>
      <c r="D971" s="729">
        <v>41416</v>
      </c>
      <c r="E971" s="732">
        <v>4.1855399999999996</v>
      </c>
      <c r="G971" s="729">
        <v>41416</v>
      </c>
      <c r="H971" s="732">
        <v>3.32728</v>
      </c>
      <c r="J971" s="729">
        <v>41416</v>
      </c>
      <c r="K971" s="732">
        <v>1.2858000000000001</v>
      </c>
      <c r="N971" s="729">
        <v>41355</v>
      </c>
      <c r="O971" s="732">
        <v>87</v>
      </c>
      <c r="Q971" s="729">
        <v>40975</v>
      </c>
      <c r="R971" s="732">
        <v>533.25</v>
      </c>
      <c r="T971" s="729">
        <v>40975</v>
      </c>
      <c r="U971" s="732">
        <v>123.675</v>
      </c>
      <c r="W971" s="729"/>
      <c r="Z971" s="729">
        <v>41355</v>
      </c>
      <c r="AA971" s="732">
        <v>277.767</v>
      </c>
      <c r="AC971" s="729">
        <v>41355</v>
      </c>
      <c r="AD971" s="732">
        <v>279.82600000000002</v>
      </c>
    </row>
    <row r="972" spans="1:30" ht="14.25" customHeight="1">
      <c r="A972" s="729">
        <v>41415</v>
      </c>
      <c r="B972" s="732">
        <v>3.23983</v>
      </c>
      <c r="D972" s="729">
        <v>41415</v>
      </c>
      <c r="E972" s="732">
        <v>4.1815499999999997</v>
      </c>
      <c r="G972" s="729">
        <v>41415</v>
      </c>
      <c r="H972" s="732">
        <v>3.33954</v>
      </c>
      <c r="J972" s="729">
        <v>41415</v>
      </c>
      <c r="K972" s="732">
        <v>1.2906500000000001</v>
      </c>
      <c r="N972" s="729">
        <v>41354</v>
      </c>
      <c r="O972" s="732">
        <v>86</v>
      </c>
      <c r="Q972" s="729">
        <v>40974</v>
      </c>
      <c r="R972" s="732">
        <v>515</v>
      </c>
      <c r="T972" s="729">
        <v>40974</v>
      </c>
      <c r="U972" s="732">
        <v>124.5</v>
      </c>
      <c r="W972" s="729"/>
      <c r="Z972" s="729">
        <v>41354</v>
      </c>
      <c r="AA972" s="732">
        <v>280.99</v>
      </c>
      <c r="AC972" s="729">
        <v>41354</v>
      </c>
      <c r="AD972" s="732">
        <v>282.98700000000002</v>
      </c>
    </row>
    <row r="973" spans="1:30" ht="14.25" customHeight="1">
      <c r="A973" s="729">
        <v>41414</v>
      </c>
      <c r="B973" s="732">
        <v>3.2492999999999999</v>
      </c>
      <c r="D973" s="729">
        <v>41414</v>
      </c>
      <c r="E973" s="732">
        <v>4.1856299999999997</v>
      </c>
      <c r="G973" s="729">
        <v>41414</v>
      </c>
      <c r="H973" s="732">
        <v>3.3595000000000002</v>
      </c>
      <c r="J973" s="729">
        <v>41414</v>
      </c>
      <c r="K973" s="732">
        <v>1.2882500000000001</v>
      </c>
      <c r="N973" s="729">
        <v>41353</v>
      </c>
      <c r="O973" s="732">
        <v>86.332999999999998</v>
      </c>
      <c r="Q973" s="729">
        <v>40973</v>
      </c>
      <c r="R973" s="732">
        <v>502.66699999999997</v>
      </c>
      <c r="T973" s="729">
        <v>40973</v>
      </c>
      <c r="U973" s="732">
        <v>122.833</v>
      </c>
      <c r="W973" s="729"/>
      <c r="Z973" s="729">
        <v>41353</v>
      </c>
      <c r="AA973" s="732">
        <v>283.46499999999997</v>
      </c>
      <c r="AC973" s="729">
        <v>41353</v>
      </c>
      <c r="AD973" s="732">
        <v>284.47500000000002</v>
      </c>
    </row>
    <row r="974" spans="1:30" ht="14.25" customHeight="1">
      <c r="A974" s="729">
        <v>41411</v>
      </c>
      <c r="B974" s="732">
        <v>3.2509999999999999</v>
      </c>
      <c r="D974" s="729">
        <v>41411</v>
      </c>
      <c r="E974" s="732">
        <v>4.1734400000000003</v>
      </c>
      <c r="G974" s="729">
        <v>41411</v>
      </c>
      <c r="H974" s="732">
        <v>3.34253</v>
      </c>
      <c r="J974" s="729">
        <v>41411</v>
      </c>
      <c r="K974" s="732">
        <v>1.2838799999999999</v>
      </c>
      <c r="N974" s="729">
        <v>41352</v>
      </c>
      <c r="O974" s="732">
        <v>87.125</v>
      </c>
      <c r="Q974" s="729">
        <v>40970</v>
      </c>
      <c r="R974" s="732">
        <v>495.66699999999997</v>
      </c>
      <c r="T974" s="729">
        <v>40970</v>
      </c>
      <c r="U974" s="732">
        <v>120.98</v>
      </c>
      <c r="W974" s="729"/>
      <c r="Z974" s="729">
        <v>41352</v>
      </c>
      <c r="AA974" s="732">
        <v>288.94</v>
      </c>
      <c r="AC974" s="729">
        <v>41352</v>
      </c>
      <c r="AD974" s="732">
        <v>289.94499999999999</v>
      </c>
    </row>
    <row r="975" spans="1:30" ht="14.25" customHeight="1">
      <c r="A975" s="729">
        <v>41410</v>
      </c>
      <c r="B975" s="732">
        <v>3.2494999999999998</v>
      </c>
      <c r="D975" s="729">
        <v>41410</v>
      </c>
      <c r="E975" s="732">
        <v>4.1872699999999998</v>
      </c>
      <c r="G975" s="729">
        <v>41410</v>
      </c>
      <c r="H975" s="732">
        <v>3.3684400000000001</v>
      </c>
      <c r="J975" s="729">
        <v>41410</v>
      </c>
      <c r="K975" s="732">
        <v>1.2882</v>
      </c>
      <c r="N975" s="729">
        <v>41351</v>
      </c>
      <c r="O975" s="732">
        <v>86.375</v>
      </c>
      <c r="Q975" s="729">
        <v>40969</v>
      </c>
      <c r="R975" s="732">
        <v>501.875</v>
      </c>
      <c r="T975" s="729">
        <v>40969</v>
      </c>
      <c r="U975" s="732">
        <v>125.125</v>
      </c>
      <c r="W975" s="729"/>
      <c r="Z975" s="729">
        <v>41351</v>
      </c>
      <c r="AA975" s="732">
        <v>279.815</v>
      </c>
      <c r="AC975" s="729">
        <v>41351</v>
      </c>
      <c r="AD975" s="732">
        <v>279.49</v>
      </c>
    </row>
    <row r="976" spans="1:30" ht="14.25" customHeight="1">
      <c r="A976" s="729">
        <v>41409</v>
      </c>
      <c r="B976" s="732">
        <v>3.2421500000000001</v>
      </c>
      <c r="D976" s="729">
        <v>41409</v>
      </c>
      <c r="E976" s="732">
        <v>4.1779500000000001</v>
      </c>
      <c r="G976" s="729">
        <v>41409</v>
      </c>
      <c r="H976" s="732">
        <v>3.3603000000000001</v>
      </c>
      <c r="J976" s="729">
        <v>41409</v>
      </c>
      <c r="K976" s="732">
        <v>1.2886500000000001</v>
      </c>
      <c r="N976" s="729">
        <v>41348</v>
      </c>
      <c r="O976" s="732">
        <v>85.563000000000002</v>
      </c>
      <c r="Q976" s="729">
        <v>40968</v>
      </c>
      <c r="R976" s="732">
        <v>512.33299999999997</v>
      </c>
      <c r="T976" s="729">
        <v>40968</v>
      </c>
      <c r="U976" s="732">
        <v>127.143</v>
      </c>
      <c r="W976" s="729"/>
      <c r="Z976" s="729">
        <v>41348</v>
      </c>
      <c r="AA976" s="732">
        <v>270.83499999999998</v>
      </c>
      <c r="AC976" s="729">
        <v>41348</v>
      </c>
      <c r="AD976" s="732">
        <v>273.66500000000002</v>
      </c>
    </row>
    <row r="977" spans="1:30" ht="14.25" customHeight="1">
      <c r="A977" s="729">
        <v>41408</v>
      </c>
      <c r="B977" s="732">
        <v>3.22275</v>
      </c>
      <c r="D977" s="729">
        <v>41408</v>
      </c>
      <c r="E977" s="732">
        <v>4.1637000000000004</v>
      </c>
      <c r="G977" s="729">
        <v>41408</v>
      </c>
      <c r="H977" s="732">
        <v>3.33223</v>
      </c>
      <c r="J977" s="729">
        <v>41408</v>
      </c>
      <c r="K977" s="732">
        <v>1.2920099999999999</v>
      </c>
      <c r="N977" s="729">
        <v>41347</v>
      </c>
      <c r="O977" s="732">
        <v>85.17</v>
      </c>
      <c r="Q977" s="729">
        <v>40967</v>
      </c>
      <c r="R977" s="732">
        <v>511.75</v>
      </c>
      <c r="T977" s="729">
        <v>40967</v>
      </c>
      <c r="U977" s="732">
        <v>129.167</v>
      </c>
      <c r="W977" s="729"/>
      <c r="Z977" s="729">
        <v>41347</v>
      </c>
      <c r="AA977" s="732">
        <v>270.40800000000002</v>
      </c>
      <c r="AC977" s="729">
        <v>41347</v>
      </c>
      <c r="AD977" s="732">
        <v>276.17500000000001</v>
      </c>
    </row>
    <row r="978" spans="1:30" ht="14.25" customHeight="1">
      <c r="A978" s="729">
        <v>41407</v>
      </c>
      <c r="B978" s="732">
        <v>3.2068400000000001</v>
      </c>
      <c r="D978" s="729">
        <v>41407</v>
      </c>
      <c r="E978" s="732">
        <v>4.1605699999999999</v>
      </c>
      <c r="G978" s="729">
        <v>41407</v>
      </c>
      <c r="H978" s="732">
        <v>3.34876</v>
      </c>
      <c r="J978" s="729">
        <v>41407</v>
      </c>
      <c r="K978" s="732">
        <v>1.29745</v>
      </c>
      <c r="N978" s="729">
        <v>41346</v>
      </c>
      <c r="O978" s="732">
        <v>86.563000000000002</v>
      </c>
      <c r="Q978" s="729">
        <v>40966</v>
      </c>
      <c r="R978" s="732">
        <v>518.25</v>
      </c>
      <c r="T978" s="729">
        <v>40966</v>
      </c>
      <c r="U978" s="732">
        <v>130.15600000000001</v>
      </c>
      <c r="W978" s="729"/>
      <c r="Z978" s="729">
        <v>41346</v>
      </c>
      <c r="AA978" s="732">
        <v>264.83</v>
      </c>
      <c r="AC978" s="729">
        <v>41346</v>
      </c>
      <c r="AD978" s="732">
        <v>275.16500000000002</v>
      </c>
    </row>
    <row r="979" spans="1:30" ht="14.25" customHeight="1">
      <c r="A979" s="729">
        <v>41404</v>
      </c>
      <c r="B979" s="732">
        <v>3.1893500000000001</v>
      </c>
      <c r="D979" s="729">
        <v>41404</v>
      </c>
      <c r="E979" s="732">
        <v>4.1426699999999999</v>
      </c>
      <c r="G979" s="729">
        <v>41404</v>
      </c>
      <c r="H979" s="732">
        <v>3.3321000000000001</v>
      </c>
      <c r="J979" s="729">
        <v>41404</v>
      </c>
      <c r="K979" s="732">
        <v>1.29887</v>
      </c>
      <c r="N979" s="729">
        <v>41345</v>
      </c>
      <c r="O979" s="732">
        <v>86.168000000000006</v>
      </c>
      <c r="Q979" s="729">
        <v>40963</v>
      </c>
      <c r="R979" s="732">
        <v>512.33299999999997</v>
      </c>
      <c r="T979" s="729">
        <v>40963</v>
      </c>
      <c r="U979" s="732">
        <v>129.505</v>
      </c>
      <c r="W979" s="729"/>
      <c r="Z979" s="729">
        <v>41345</v>
      </c>
      <c r="AA979" s="732">
        <v>256.65499999999997</v>
      </c>
      <c r="AC979" s="729">
        <v>41345</v>
      </c>
      <c r="AD979" s="732">
        <v>265.83</v>
      </c>
    </row>
    <row r="980" spans="1:30" ht="14.25" customHeight="1">
      <c r="A980" s="729">
        <v>41403</v>
      </c>
      <c r="B980" s="732">
        <v>3.1656</v>
      </c>
      <c r="D980" s="729">
        <v>41403</v>
      </c>
      <c r="E980" s="732">
        <v>4.1295999999999999</v>
      </c>
      <c r="G980" s="729">
        <v>41403</v>
      </c>
      <c r="H980" s="732">
        <v>3.33874</v>
      </c>
      <c r="J980" s="729">
        <v>41403</v>
      </c>
      <c r="K980" s="732">
        <v>1.3043400000000001</v>
      </c>
      <c r="N980" s="729">
        <v>41344</v>
      </c>
      <c r="O980" s="732">
        <v>89.813000000000002</v>
      </c>
      <c r="Q980" s="729">
        <v>40962</v>
      </c>
      <c r="R980" s="732">
        <v>525.83299999999997</v>
      </c>
      <c r="T980" s="729">
        <v>40962</v>
      </c>
      <c r="U980" s="732">
        <v>132.899</v>
      </c>
      <c r="W980" s="729"/>
      <c r="Z980" s="729">
        <v>41344</v>
      </c>
      <c r="AA980" s="732">
        <v>253.51</v>
      </c>
      <c r="AC980" s="729">
        <v>41344</v>
      </c>
      <c r="AD980" s="732">
        <v>263.85500000000002</v>
      </c>
    </row>
    <row r="981" spans="1:30" ht="14.25" customHeight="1">
      <c r="A981" s="729">
        <v>41402</v>
      </c>
      <c r="B981" s="732">
        <v>3.1398999999999999</v>
      </c>
      <c r="D981" s="729">
        <v>41402</v>
      </c>
      <c r="E981" s="732">
        <v>4.1299000000000001</v>
      </c>
      <c r="G981" s="729">
        <v>41402</v>
      </c>
      <c r="H981" s="732">
        <v>3.3561999999999999</v>
      </c>
      <c r="J981" s="729">
        <v>41402</v>
      </c>
      <c r="K981" s="732">
        <v>1.31528</v>
      </c>
      <c r="N981" s="729">
        <v>41341</v>
      </c>
      <c r="O981" s="732">
        <v>89.667000000000002</v>
      </c>
      <c r="Q981" s="729">
        <v>40961</v>
      </c>
      <c r="R981" s="732">
        <v>528.125</v>
      </c>
      <c r="T981" s="729">
        <v>40961</v>
      </c>
      <c r="U981" s="732">
        <v>134.066</v>
      </c>
      <c r="W981" s="729"/>
      <c r="Z981" s="729">
        <v>41341</v>
      </c>
      <c r="AA981" s="732">
        <v>249.66499999999999</v>
      </c>
      <c r="AC981" s="729">
        <v>41341</v>
      </c>
      <c r="AD981" s="732">
        <v>257.66000000000003</v>
      </c>
    </row>
    <row r="982" spans="1:30" ht="14.25" customHeight="1">
      <c r="A982" s="729">
        <v>41401</v>
      </c>
      <c r="B982" s="732">
        <v>3.1657600000000001</v>
      </c>
      <c r="D982" s="729">
        <v>41401</v>
      </c>
      <c r="E982" s="732">
        <v>4.1405399999999997</v>
      </c>
      <c r="G982" s="729">
        <v>41401</v>
      </c>
      <c r="H982" s="732">
        <v>3.367</v>
      </c>
      <c r="J982" s="729">
        <v>41401</v>
      </c>
      <c r="K982" s="732">
        <v>1.3078799999999999</v>
      </c>
      <c r="N982" s="729">
        <v>41340</v>
      </c>
      <c r="O982" s="732">
        <v>91.332999999999998</v>
      </c>
      <c r="Q982" s="729">
        <v>40960</v>
      </c>
      <c r="R982" s="732">
        <v>532</v>
      </c>
      <c r="T982" s="729">
        <v>40960</v>
      </c>
      <c r="U982" s="732">
        <v>134.667</v>
      </c>
      <c r="W982" s="729"/>
      <c r="Z982" s="729">
        <v>41340</v>
      </c>
      <c r="AA982" s="732">
        <v>257.505</v>
      </c>
      <c r="AC982" s="729">
        <v>41340</v>
      </c>
      <c r="AD982" s="732">
        <v>265.32499999999999</v>
      </c>
    </row>
    <row r="983" spans="1:30" ht="14.25" customHeight="1">
      <c r="A983" s="729">
        <v>41400</v>
      </c>
      <c r="B983" s="732">
        <v>3.1736900000000001</v>
      </c>
      <c r="D983" s="729">
        <v>41400</v>
      </c>
      <c r="E983" s="732">
        <v>4.1502999999999997</v>
      </c>
      <c r="G983" s="729">
        <v>41400</v>
      </c>
      <c r="H983" s="732">
        <v>3.3820399999999999</v>
      </c>
      <c r="J983" s="729">
        <v>41400</v>
      </c>
      <c r="K983" s="732">
        <v>1.3076099999999999</v>
      </c>
      <c r="N983" s="729">
        <v>41339</v>
      </c>
      <c r="O983" s="732">
        <v>92.49</v>
      </c>
      <c r="Q983" s="729">
        <v>40956</v>
      </c>
      <c r="R983" s="732">
        <v>553.5</v>
      </c>
      <c r="T983" s="729">
        <v>40956</v>
      </c>
      <c r="U983" s="732">
        <v>137.14699999999999</v>
      </c>
      <c r="W983" s="729"/>
      <c r="Z983" s="729">
        <v>41339</v>
      </c>
      <c r="AA983" s="732">
        <v>265.815</v>
      </c>
      <c r="AC983" s="729">
        <v>41339</v>
      </c>
      <c r="AD983" s="732">
        <v>273.32</v>
      </c>
    </row>
    <row r="984" spans="1:30" ht="14.25" customHeight="1">
      <c r="A984" s="729">
        <v>41397</v>
      </c>
      <c r="B984" s="732">
        <v>3.1611099999999999</v>
      </c>
      <c r="D984" s="729">
        <v>41397</v>
      </c>
      <c r="E984" s="732">
        <v>4.1448</v>
      </c>
      <c r="G984" s="729">
        <v>41397</v>
      </c>
      <c r="H984" s="732">
        <v>3.3794300000000002</v>
      </c>
      <c r="J984" s="729">
        <v>41397</v>
      </c>
      <c r="K984" s="732">
        <v>1.31141</v>
      </c>
      <c r="N984" s="729">
        <v>41338</v>
      </c>
      <c r="O984" s="732">
        <v>92.125</v>
      </c>
      <c r="Q984" s="729">
        <v>40955</v>
      </c>
      <c r="R984" s="732">
        <v>556.125</v>
      </c>
      <c r="T984" s="729">
        <v>40955</v>
      </c>
      <c r="U984" s="732">
        <v>141</v>
      </c>
      <c r="W984" s="729"/>
      <c r="Z984" s="729">
        <v>41338</v>
      </c>
      <c r="AA984" s="732">
        <v>268.66500000000002</v>
      </c>
      <c r="AC984" s="729">
        <v>41338</v>
      </c>
      <c r="AD984" s="732">
        <v>282.84500000000003</v>
      </c>
    </row>
    <row r="985" spans="1:30" ht="14.25" customHeight="1">
      <c r="A985" s="729">
        <v>41396</v>
      </c>
      <c r="B985" s="732">
        <v>3.16655</v>
      </c>
      <c r="D985" s="729">
        <v>41396</v>
      </c>
      <c r="E985" s="732">
        <v>4.1395</v>
      </c>
      <c r="G985" s="729">
        <v>41396</v>
      </c>
      <c r="H985" s="732">
        <v>3.38733</v>
      </c>
      <c r="J985" s="729">
        <v>41396</v>
      </c>
      <c r="K985" s="732">
        <v>1.3065500000000001</v>
      </c>
      <c r="N985" s="729">
        <v>41337</v>
      </c>
      <c r="O985" s="732">
        <v>93.667000000000002</v>
      </c>
      <c r="Q985" s="729">
        <v>40954</v>
      </c>
      <c r="R985" s="732">
        <v>555.125</v>
      </c>
      <c r="T985" s="729">
        <v>40954</v>
      </c>
      <c r="U985" s="732">
        <v>138.333</v>
      </c>
      <c r="W985" s="729"/>
      <c r="Z985" s="729">
        <v>41337</v>
      </c>
      <c r="AA985" s="732">
        <v>274.14999999999998</v>
      </c>
      <c r="AC985" s="729">
        <v>41337</v>
      </c>
      <c r="AD985" s="732">
        <v>287.82499999999999</v>
      </c>
    </row>
    <row r="986" spans="1:30" ht="14.25" customHeight="1">
      <c r="A986" s="729">
        <v>41395</v>
      </c>
      <c r="B986" s="732">
        <v>3.1613099999999998</v>
      </c>
      <c r="D986" s="729">
        <v>41395</v>
      </c>
      <c r="E986" s="732">
        <v>4.1667500000000004</v>
      </c>
      <c r="G986" s="729">
        <v>41395</v>
      </c>
      <c r="H986" s="732">
        <v>3.4093900000000001</v>
      </c>
      <c r="J986" s="729">
        <v>41395</v>
      </c>
      <c r="K986" s="732">
        <v>1.3179799999999999</v>
      </c>
      <c r="N986" s="729">
        <v>41334</v>
      </c>
      <c r="O986" s="732">
        <v>93.667000000000002</v>
      </c>
      <c r="Q986" s="729">
        <v>40953</v>
      </c>
      <c r="R986" s="732">
        <v>555.375</v>
      </c>
      <c r="T986" s="729">
        <v>40953</v>
      </c>
      <c r="U986" s="732">
        <v>139</v>
      </c>
      <c r="W986" s="729"/>
      <c r="Z986" s="729">
        <v>41334</v>
      </c>
      <c r="AA986" s="732">
        <v>271.01499999999999</v>
      </c>
      <c r="AC986" s="729">
        <v>41334</v>
      </c>
      <c r="AD986" s="732">
        <v>285.01499999999999</v>
      </c>
    </row>
    <row r="987" spans="1:30" ht="14.25" customHeight="1">
      <c r="A987" s="729">
        <v>41394</v>
      </c>
      <c r="B987" s="732">
        <v>3.1612800000000001</v>
      </c>
      <c r="D987" s="729">
        <v>41394</v>
      </c>
      <c r="E987" s="732">
        <v>4.1631499999999999</v>
      </c>
      <c r="G987" s="729">
        <v>41394</v>
      </c>
      <c r="H987" s="732">
        <v>3.40191</v>
      </c>
      <c r="J987" s="729">
        <v>41394</v>
      </c>
      <c r="K987" s="732">
        <v>1.3167499999999999</v>
      </c>
      <c r="N987" s="729">
        <v>41333</v>
      </c>
      <c r="O987" s="732">
        <v>93.625</v>
      </c>
      <c r="Q987" s="729">
        <v>40952</v>
      </c>
      <c r="R987" s="732">
        <v>556</v>
      </c>
      <c r="T987" s="729">
        <v>40952</v>
      </c>
      <c r="U987" s="732">
        <v>137.50299999999999</v>
      </c>
      <c r="W987" s="729"/>
      <c r="Z987" s="729">
        <v>41333</v>
      </c>
      <c r="AA987" s="732">
        <v>267</v>
      </c>
      <c r="AC987" s="729">
        <v>41333</v>
      </c>
      <c r="AD987" s="732">
        <v>276.75</v>
      </c>
    </row>
    <row r="988" spans="1:30" ht="14.25" customHeight="1">
      <c r="A988" s="729">
        <v>41393</v>
      </c>
      <c r="B988" s="732">
        <v>3.1596799999999998</v>
      </c>
      <c r="D988" s="729">
        <v>41393</v>
      </c>
      <c r="E988" s="732">
        <v>4.1386500000000002</v>
      </c>
      <c r="G988" s="729">
        <v>41393</v>
      </c>
      <c r="H988" s="732">
        <v>3.37385</v>
      </c>
      <c r="J988" s="729">
        <v>41393</v>
      </c>
      <c r="K988" s="732">
        <v>1.3099000000000001</v>
      </c>
      <c r="N988" s="729">
        <v>41332</v>
      </c>
      <c r="O988" s="732">
        <v>93.938000000000002</v>
      </c>
      <c r="Q988" s="729">
        <v>40949</v>
      </c>
      <c r="R988" s="732">
        <v>560.66700000000003</v>
      </c>
      <c r="T988" s="729">
        <v>40949</v>
      </c>
      <c r="U988" s="732">
        <v>140.44499999999999</v>
      </c>
      <c r="W988" s="729"/>
      <c r="Z988" s="729">
        <v>41332</v>
      </c>
      <c r="AA988" s="732">
        <v>281.04000000000002</v>
      </c>
      <c r="AC988" s="729">
        <v>41332</v>
      </c>
      <c r="AD988" s="732">
        <v>287.7</v>
      </c>
    </row>
    <row r="989" spans="1:30" ht="14.25" customHeight="1">
      <c r="A989" s="729">
        <v>41390</v>
      </c>
      <c r="B989" s="732">
        <v>3.1937799999999998</v>
      </c>
      <c r="D989" s="729">
        <v>41390</v>
      </c>
      <c r="E989" s="732">
        <v>4.1597900000000001</v>
      </c>
      <c r="G989" s="729">
        <v>41390</v>
      </c>
      <c r="H989" s="732">
        <v>3.3883299999999998</v>
      </c>
      <c r="J989" s="729">
        <v>41390</v>
      </c>
      <c r="K989" s="732">
        <v>1.3030200000000001</v>
      </c>
      <c r="N989" s="729">
        <v>41331</v>
      </c>
      <c r="O989" s="732">
        <v>96</v>
      </c>
      <c r="Q989" s="729">
        <v>40948</v>
      </c>
      <c r="R989" s="732">
        <v>551.16700000000003</v>
      </c>
      <c r="T989" s="729">
        <v>40948</v>
      </c>
      <c r="U989" s="732">
        <v>137.88800000000001</v>
      </c>
      <c r="W989" s="729"/>
      <c r="Z989" s="729">
        <v>41331</v>
      </c>
      <c r="AA989" s="732">
        <v>292.31</v>
      </c>
      <c r="AC989" s="729">
        <v>41331</v>
      </c>
      <c r="AD989" s="732">
        <v>292.97000000000003</v>
      </c>
    </row>
    <row r="990" spans="1:30" ht="14.25" customHeight="1">
      <c r="A990" s="729">
        <v>41389</v>
      </c>
      <c r="B990" s="732">
        <v>3.19448</v>
      </c>
      <c r="D990" s="729">
        <v>41389</v>
      </c>
      <c r="E990" s="732">
        <v>4.1565599999999998</v>
      </c>
      <c r="G990" s="729">
        <v>41389</v>
      </c>
      <c r="H990" s="732">
        <v>3.3810700000000002</v>
      </c>
      <c r="J990" s="729">
        <v>41389</v>
      </c>
      <c r="K990" s="732">
        <v>1.30115</v>
      </c>
      <c r="N990" s="729">
        <v>41330</v>
      </c>
      <c r="O990" s="732">
        <v>93.332999999999998</v>
      </c>
      <c r="Q990" s="729">
        <v>40947</v>
      </c>
      <c r="R990" s="732">
        <v>548.83299999999997</v>
      </c>
      <c r="T990" s="729">
        <v>40947</v>
      </c>
      <c r="U990" s="732">
        <v>137.667</v>
      </c>
      <c r="W990" s="729"/>
      <c r="Z990" s="729">
        <v>41330</v>
      </c>
      <c r="AA990" s="732">
        <v>259.25</v>
      </c>
      <c r="AC990" s="729">
        <v>41330</v>
      </c>
      <c r="AD990" s="732">
        <v>250.25</v>
      </c>
    </row>
    <row r="991" spans="1:30" ht="14.25" customHeight="1">
      <c r="A991" s="729">
        <v>41388</v>
      </c>
      <c r="B991" s="732">
        <v>3.1891600000000002</v>
      </c>
      <c r="D991" s="729">
        <v>41388</v>
      </c>
      <c r="E991" s="732">
        <v>4.1509499999999999</v>
      </c>
      <c r="G991" s="729">
        <v>41388</v>
      </c>
      <c r="H991" s="732">
        <v>3.3675299999999999</v>
      </c>
      <c r="J991" s="729">
        <v>41388</v>
      </c>
      <c r="K991" s="732">
        <v>1.30155</v>
      </c>
      <c r="N991" s="729">
        <v>41327</v>
      </c>
      <c r="O991" s="732">
        <v>93.875</v>
      </c>
      <c r="Q991" s="729">
        <v>40946</v>
      </c>
      <c r="R991" s="732">
        <v>548.125</v>
      </c>
      <c r="T991" s="729">
        <v>40946</v>
      </c>
      <c r="U991" s="732">
        <v>136.66499999999999</v>
      </c>
      <c r="W991" s="729"/>
      <c r="Z991" s="729">
        <v>41327</v>
      </c>
      <c r="AA991" s="732">
        <v>260.5</v>
      </c>
      <c r="AC991" s="729">
        <v>41327</v>
      </c>
      <c r="AD991" s="732">
        <v>249.5</v>
      </c>
    </row>
    <row r="992" spans="1:30" ht="14.25" customHeight="1">
      <c r="A992" s="729">
        <v>41387</v>
      </c>
      <c r="B992" s="732">
        <v>3.18465</v>
      </c>
      <c r="D992" s="729">
        <v>41387</v>
      </c>
      <c r="E992" s="732">
        <v>4.1398299999999999</v>
      </c>
      <c r="G992" s="729">
        <v>41387</v>
      </c>
      <c r="H992" s="732">
        <v>3.36653</v>
      </c>
      <c r="J992" s="729">
        <v>41387</v>
      </c>
      <c r="K992" s="732">
        <v>1.2995999999999999</v>
      </c>
      <c r="N992" s="729">
        <v>41326</v>
      </c>
      <c r="O992" s="732">
        <v>92.332999999999998</v>
      </c>
      <c r="Q992" s="729">
        <v>40945</v>
      </c>
      <c r="R992" s="732">
        <v>550.83299999999997</v>
      </c>
      <c r="T992" s="729">
        <v>40945</v>
      </c>
      <c r="U992" s="732">
        <v>136.66499999999999</v>
      </c>
      <c r="W992" s="729"/>
      <c r="Z992" s="729">
        <v>41326</v>
      </c>
      <c r="AA992" s="732">
        <v>263.15499999999997</v>
      </c>
      <c r="AC992" s="729">
        <v>41326</v>
      </c>
      <c r="AD992" s="732">
        <v>252.66</v>
      </c>
    </row>
    <row r="993" spans="1:30" ht="14.25" customHeight="1">
      <c r="A993" s="729">
        <v>41386</v>
      </c>
      <c r="B993" s="732">
        <v>3.1419999999999999</v>
      </c>
      <c r="D993" s="729">
        <v>41386</v>
      </c>
      <c r="E993" s="732">
        <v>4.1056600000000003</v>
      </c>
      <c r="G993" s="729">
        <v>41386</v>
      </c>
      <c r="H993" s="732">
        <v>3.36368</v>
      </c>
      <c r="J993" s="729">
        <v>41386</v>
      </c>
      <c r="K993" s="732">
        <v>1.30664</v>
      </c>
      <c r="N993" s="729">
        <v>41325</v>
      </c>
      <c r="O993" s="732">
        <v>92.332999999999998</v>
      </c>
      <c r="Q993" s="729">
        <v>40942</v>
      </c>
      <c r="R993" s="732">
        <v>555</v>
      </c>
      <c r="T993" s="729">
        <v>40942</v>
      </c>
      <c r="U993" s="732">
        <v>137.333</v>
      </c>
      <c r="W993" s="729"/>
      <c r="Z993" s="729">
        <v>41325</v>
      </c>
      <c r="AA993" s="732">
        <v>252.15</v>
      </c>
      <c r="AC993" s="729">
        <v>41325</v>
      </c>
      <c r="AD993" s="732">
        <v>235.83500000000001</v>
      </c>
    </row>
    <row r="994" spans="1:30" ht="14.25" customHeight="1">
      <c r="A994" s="729">
        <v>41383</v>
      </c>
      <c r="B994" s="732">
        <v>3.145</v>
      </c>
      <c r="D994" s="729">
        <v>41383</v>
      </c>
      <c r="E994" s="732">
        <v>4.1049300000000004</v>
      </c>
      <c r="G994" s="729">
        <v>41383</v>
      </c>
      <c r="H994" s="732">
        <v>3.3681800000000002</v>
      </c>
      <c r="J994" s="729">
        <v>41383</v>
      </c>
      <c r="K994" s="732">
        <v>1.3052000000000001</v>
      </c>
      <c r="N994" s="729">
        <v>41324</v>
      </c>
      <c r="O994" s="732">
        <v>90.667000000000002</v>
      </c>
      <c r="Q994" s="729">
        <v>40941</v>
      </c>
      <c r="R994" s="732">
        <v>571.25</v>
      </c>
      <c r="T994" s="729">
        <v>40941</v>
      </c>
      <c r="U994" s="732">
        <v>140</v>
      </c>
      <c r="W994" s="729"/>
      <c r="Z994" s="729">
        <v>41324</v>
      </c>
      <c r="AA994" s="732">
        <v>257.16000000000003</v>
      </c>
      <c r="AC994" s="729">
        <v>41324</v>
      </c>
      <c r="AD994" s="732">
        <v>238.49</v>
      </c>
    </row>
    <row r="995" spans="1:30" ht="14.25" customHeight="1">
      <c r="A995" s="729">
        <v>41382</v>
      </c>
      <c r="B995" s="732">
        <v>3.1539299999999999</v>
      </c>
      <c r="D995" s="729">
        <v>41382</v>
      </c>
      <c r="E995" s="732">
        <v>4.1161000000000003</v>
      </c>
      <c r="G995" s="729">
        <v>41382</v>
      </c>
      <c r="H995" s="732">
        <v>3.3817400000000002</v>
      </c>
      <c r="J995" s="729">
        <v>41382</v>
      </c>
      <c r="K995" s="732">
        <v>1.30508</v>
      </c>
      <c r="N995" s="729">
        <v>41320</v>
      </c>
      <c r="O995" s="732">
        <v>91.188000000000002</v>
      </c>
      <c r="Q995" s="729">
        <v>40940</v>
      </c>
      <c r="R995" s="732">
        <v>573</v>
      </c>
      <c r="T995" s="729">
        <v>40940</v>
      </c>
      <c r="U995" s="732">
        <v>140.25</v>
      </c>
      <c r="W995" s="729"/>
      <c r="Z995" s="729">
        <v>41320</v>
      </c>
      <c r="AA995" s="732">
        <v>255.495</v>
      </c>
      <c r="AC995" s="729">
        <v>41320</v>
      </c>
      <c r="AD995" s="732">
        <v>237.155</v>
      </c>
    </row>
    <row r="996" spans="1:30" ht="14.25" customHeight="1">
      <c r="A996" s="729">
        <v>41381</v>
      </c>
      <c r="B996" s="732">
        <v>3.16174</v>
      </c>
      <c r="D996" s="729">
        <v>41381</v>
      </c>
      <c r="E996" s="732">
        <v>4.1206699999999996</v>
      </c>
      <c r="G996" s="729">
        <v>41381</v>
      </c>
      <c r="H996" s="732">
        <v>3.3894500000000001</v>
      </c>
      <c r="J996" s="729">
        <v>41381</v>
      </c>
      <c r="K996" s="732">
        <v>1.30321</v>
      </c>
      <c r="N996" s="729">
        <v>41319</v>
      </c>
      <c r="O996" s="732">
        <v>90.25</v>
      </c>
      <c r="Q996" s="729">
        <v>40939</v>
      </c>
      <c r="R996" s="732">
        <v>587.375</v>
      </c>
      <c r="T996" s="729">
        <v>40939</v>
      </c>
      <c r="U996" s="732">
        <v>143.904</v>
      </c>
      <c r="W996" s="729"/>
      <c r="Z996" s="729">
        <v>41319</v>
      </c>
      <c r="AA996" s="732">
        <v>257.16000000000003</v>
      </c>
      <c r="AC996" s="729">
        <v>41319</v>
      </c>
      <c r="AD996" s="732">
        <v>238.49</v>
      </c>
    </row>
    <row r="997" spans="1:30" ht="14.25" customHeight="1">
      <c r="A997" s="729">
        <v>41380</v>
      </c>
      <c r="B997" s="732">
        <v>3.1170399999999998</v>
      </c>
      <c r="D997" s="729">
        <v>41380</v>
      </c>
      <c r="E997" s="732">
        <v>4.1072800000000003</v>
      </c>
      <c r="G997" s="729">
        <v>41380</v>
      </c>
      <c r="H997" s="732">
        <v>3.37859</v>
      </c>
      <c r="J997" s="729">
        <v>41380</v>
      </c>
      <c r="K997" s="732">
        <v>1.31775</v>
      </c>
      <c r="N997" s="729">
        <v>41318</v>
      </c>
      <c r="O997" s="732">
        <v>89.417000000000002</v>
      </c>
      <c r="Q997" s="729">
        <v>40938</v>
      </c>
      <c r="R997" s="732">
        <v>590.66700000000003</v>
      </c>
      <c r="T997" s="729">
        <v>40938</v>
      </c>
      <c r="U997" s="732">
        <v>144.274</v>
      </c>
      <c r="W997" s="729"/>
      <c r="Z997" s="729">
        <v>41318</v>
      </c>
      <c r="AA997" s="732">
        <v>255.505</v>
      </c>
      <c r="AC997" s="729">
        <v>41318</v>
      </c>
      <c r="AD997" s="732">
        <v>240.16499999999999</v>
      </c>
    </row>
    <row r="998" spans="1:30" ht="14.25" customHeight="1">
      <c r="A998" s="729">
        <v>41379</v>
      </c>
      <c r="B998" s="732">
        <v>3.15</v>
      </c>
      <c r="D998" s="729">
        <v>41379</v>
      </c>
      <c r="E998" s="732">
        <v>4.1063999999999998</v>
      </c>
      <c r="G998" s="729">
        <v>41379</v>
      </c>
      <c r="H998" s="732">
        <v>3.3823500000000002</v>
      </c>
      <c r="J998" s="729">
        <v>41379</v>
      </c>
      <c r="K998" s="732">
        <v>1.3036300000000001</v>
      </c>
      <c r="N998" s="729">
        <v>41317</v>
      </c>
      <c r="O998" s="732">
        <v>91.332999999999998</v>
      </c>
      <c r="Q998" s="729">
        <v>40935</v>
      </c>
      <c r="R998" s="732">
        <v>581.25</v>
      </c>
      <c r="T998" s="729">
        <v>40935</v>
      </c>
      <c r="U998" s="732">
        <v>143.05500000000001</v>
      </c>
      <c r="W998" s="729"/>
      <c r="Z998" s="729">
        <v>41317</v>
      </c>
      <c r="AA998" s="732">
        <v>275.67500000000001</v>
      </c>
      <c r="AC998" s="729">
        <v>41317</v>
      </c>
      <c r="AD998" s="732">
        <v>255.84</v>
      </c>
    </row>
    <row r="999" spans="1:30" ht="14.25" customHeight="1">
      <c r="A999" s="729">
        <v>41376</v>
      </c>
      <c r="B999" s="732">
        <v>3.1279500000000002</v>
      </c>
      <c r="D999" s="729">
        <v>41376</v>
      </c>
      <c r="E999" s="732">
        <v>4.1015100000000002</v>
      </c>
      <c r="G999" s="729">
        <v>41376</v>
      </c>
      <c r="H999" s="732">
        <v>3.37331</v>
      </c>
      <c r="J999" s="729">
        <v>41376</v>
      </c>
      <c r="K999" s="732">
        <v>1.31125</v>
      </c>
      <c r="N999" s="729">
        <v>41316</v>
      </c>
      <c r="O999" s="732">
        <v>92.063000000000002</v>
      </c>
      <c r="Q999" s="729">
        <v>40934</v>
      </c>
      <c r="R999" s="732">
        <v>577</v>
      </c>
      <c r="T999" s="729">
        <v>40934</v>
      </c>
      <c r="U999" s="732">
        <v>143.952</v>
      </c>
      <c r="W999" s="729"/>
      <c r="Z999" s="729">
        <v>41316</v>
      </c>
      <c r="AA999" s="732">
        <v>287.995</v>
      </c>
      <c r="AC999" s="729">
        <v>41316</v>
      </c>
      <c r="AD999" s="732">
        <v>267.82499999999999</v>
      </c>
    </row>
    <row r="1000" spans="1:30" ht="14.25" customHeight="1">
      <c r="A1000" s="729">
        <v>41375</v>
      </c>
      <c r="B1000" s="732">
        <v>3.1393599999999999</v>
      </c>
      <c r="D1000" s="729">
        <v>41375</v>
      </c>
      <c r="E1000" s="732">
        <v>4.11212</v>
      </c>
      <c r="G1000" s="729">
        <v>41375</v>
      </c>
      <c r="H1000" s="732">
        <v>3.3719100000000002</v>
      </c>
      <c r="J1000" s="729">
        <v>41375</v>
      </c>
      <c r="K1000" s="732">
        <v>1.3099000000000001</v>
      </c>
      <c r="N1000" s="729">
        <v>41313</v>
      </c>
      <c r="O1000" s="732">
        <v>93</v>
      </c>
      <c r="Q1000" s="729">
        <v>40933</v>
      </c>
      <c r="R1000" s="732">
        <v>588.75</v>
      </c>
      <c r="T1000" s="729">
        <v>40933</v>
      </c>
      <c r="U1000" s="732">
        <v>148.25899999999999</v>
      </c>
      <c r="W1000" s="729"/>
      <c r="Z1000" s="729">
        <v>41313</v>
      </c>
      <c r="AA1000" s="732">
        <v>282.69</v>
      </c>
      <c r="AC1000" s="729">
        <v>41313</v>
      </c>
      <c r="AD1000" s="732">
        <v>265.52</v>
      </c>
    </row>
    <row r="1001" spans="1:30" ht="14.25" customHeight="1">
      <c r="A1001" s="729">
        <v>41374</v>
      </c>
      <c r="B1001" s="732">
        <v>3.1361499999999998</v>
      </c>
      <c r="D1001" s="729">
        <v>41374</v>
      </c>
      <c r="E1001" s="732">
        <v>4.0981300000000003</v>
      </c>
      <c r="G1001" s="729">
        <v>41374</v>
      </c>
      <c r="H1001" s="732">
        <v>3.36259</v>
      </c>
      <c r="J1001" s="729">
        <v>41374</v>
      </c>
      <c r="K1001" s="732">
        <v>1.3069999999999999</v>
      </c>
      <c r="N1001" s="729">
        <v>41312</v>
      </c>
      <c r="O1001" s="732">
        <v>93</v>
      </c>
      <c r="Q1001" s="729">
        <v>40932</v>
      </c>
      <c r="R1001" s="732">
        <v>594.875</v>
      </c>
      <c r="T1001" s="729">
        <v>40932</v>
      </c>
      <c r="U1001" s="732">
        <v>155.667</v>
      </c>
      <c r="W1001" s="729"/>
      <c r="Z1001" s="729">
        <v>41312</v>
      </c>
      <c r="AA1001" s="732">
        <v>291.48500000000001</v>
      </c>
      <c r="AC1001" s="729">
        <v>41312</v>
      </c>
      <c r="AD1001" s="732">
        <v>273.81</v>
      </c>
    </row>
    <row r="1002" spans="1:30" ht="14.25" customHeight="1">
      <c r="A1002" s="729">
        <v>41373</v>
      </c>
      <c r="B1002" s="732">
        <v>3.1446200000000002</v>
      </c>
      <c r="D1002" s="729">
        <v>41373</v>
      </c>
      <c r="E1002" s="732">
        <v>4.1139999999999999</v>
      </c>
      <c r="G1002" s="729">
        <v>41373</v>
      </c>
      <c r="H1002" s="732">
        <v>3.3721100000000002</v>
      </c>
      <c r="J1002" s="729">
        <v>41373</v>
      </c>
      <c r="K1002" s="732">
        <v>1.30827</v>
      </c>
      <c r="N1002" s="729">
        <v>41311</v>
      </c>
      <c r="O1002" s="732">
        <v>92.938000000000002</v>
      </c>
      <c r="Q1002" s="729">
        <v>40931</v>
      </c>
      <c r="R1002" s="732">
        <v>596.66700000000003</v>
      </c>
      <c r="T1002" s="729">
        <v>40931</v>
      </c>
      <c r="U1002" s="732">
        <v>151.822</v>
      </c>
      <c r="W1002" s="729"/>
      <c r="Z1002" s="729">
        <v>41311</v>
      </c>
      <c r="AA1002" s="732">
        <v>294.99</v>
      </c>
      <c r="AC1002" s="729">
        <v>41311</v>
      </c>
      <c r="AD1002" s="732">
        <v>275.815</v>
      </c>
    </row>
    <row r="1003" spans="1:30" ht="14.25" customHeight="1">
      <c r="A1003" s="729">
        <v>41372</v>
      </c>
      <c r="B1003" s="732">
        <v>3.1682999999999999</v>
      </c>
      <c r="D1003" s="729">
        <v>41372</v>
      </c>
      <c r="E1003" s="732">
        <v>4.1222000000000003</v>
      </c>
      <c r="G1003" s="729">
        <v>41372</v>
      </c>
      <c r="H1003" s="732">
        <v>3.3875500000000001</v>
      </c>
      <c r="J1003" s="729">
        <v>41372</v>
      </c>
      <c r="K1003" s="732">
        <v>1.30088</v>
      </c>
      <c r="N1003" s="729">
        <v>41310</v>
      </c>
      <c r="O1003" s="732">
        <v>92.938000000000002</v>
      </c>
      <c r="Q1003" s="729">
        <v>40928</v>
      </c>
      <c r="R1003" s="732">
        <v>609.33299999999997</v>
      </c>
      <c r="T1003" s="729">
        <v>40928</v>
      </c>
      <c r="U1003" s="732">
        <v>163.16900000000001</v>
      </c>
      <c r="W1003" s="729"/>
      <c r="Z1003" s="729">
        <v>41310</v>
      </c>
      <c r="AA1003" s="732">
        <v>284.17</v>
      </c>
      <c r="AC1003" s="729">
        <v>41310</v>
      </c>
      <c r="AD1003" s="732">
        <v>264.15499999999997</v>
      </c>
    </row>
    <row r="1004" spans="1:30" ht="14.25" customHeight="1">
      <c r="A1004" s="729">
        <v>41369</v>
      </c>
      <c r="B1004" s="732">
        <v>3.19814</v>
      </c>
      <c r="D1004" s="729">
        <v>41369</v>
      </c>
      <c r="E1004" s="732">
        <v>4.1565500000000002</v>
      </c>
      <c r="G1004" s="729">
        <v>41369</v>
      </c>
      <c r="H1004" s="732">
        <v>3.4226299999999998</v>
      </c>
      <c r="J1004" s="729">
        <v>41369</v>
      </c>
      <c r="K1004" s="732">
        <v>1.2990599999999999</v>
      </c>
      <c r="N1004" s="729">
        <v>41309</v>
      </c>
      <c r="O1004" s="732">
        <v>95</v>
      </c>
      <c r="Q1004" s="729">
        <v>40927</v>
      </c>
      <c r="R1004" s="732">
        <v>625</v>
      </c>
      <c r="T1004" s="729">
        <v>40927</v>
      </c>
      <c r="U1004" s="732">
        <v>169.387</v>
      </c>
      <c r="W1004" s="729"/>
      <c r="Z1004" s="729">
        <v>41309</v>
      </c>
      <c r="AA1004" s="732">
        <v>291.15499999999997</v>
      </c>
      <c r="AC1004" s="729">
        <v>41309</v>
      </c>
      <c r="AD1004" s="732">
        <v>269.48</v>
      </c>
    </row>
    <row r="1005" spans="1:30" ht="14.25" customHeight="1">
      <c r="A1005" s="729">
        <v>41368</v>
      </c>
      <c r="B1005" s="732">
        <v>3.2301299999999999</v>
      </c>
      <c r="D1005" s="729">
        <v>41368</v>
      </c>
      <c r="E1005" s="732">
        <v>4.1783799999999998</v>
      </c>
      <c r="G1005" s="729">
        <v>41368</v>
      </c>
      <c r="H1005" s="732">
        <v>3.4369299999999998</v>
      </c>
      <c r="J1005" s="729">
        <v>41368</v>
      </c>
      <c r="K1005" s="732">
        <v>1.2936000000000001</v>
      </c>
      <c r="N1005" s="729">
        <v>41306</v>
      </c>
      <c r="O1005" s="732">
        <v>92.332999999999998</v>
      </c>
      <c r="Q1005" s="729">
        <v>40926</v>
      </c>
      <c r="R1005" s="732">
        <v>668</v>
      </c>
      <c r="T1005" s="729">
        <v>40926</v>
      </c>
      <c r="U1005" s="732">
        <v>174.05600000000001</v>
      </c>
      <c r="W1005" s="729"/>
      <c r="Z1005" s="729">
        <v>41306</v>
      </c>
      <c r="AA1005" s="732">
        <v>270.17700000000002</v>
      </c>
      <c r="AC1005" s="729">
        <v>41306</v>
      </c>
      <c r="AD1005" s="732">
        <v>250.00800000000001</v>
      </c>
    </row>
    <row r="1006" spans="1:30" ht="14.25" customHeight="1">
      <c r="A1006" s="729">
        <v>41367</v>
      </c>
      <c r="B1006" s="732">
        <v>3.2667899999999999</v>
      </c>
      <c r="D1006" s="729">
        <v>41367</v>
      </c>
      <c r="E1006" s="732">
        <v>4.1977200000000003</v>
      </c>
      <c r="G1006" s="729">
        <v>41367</v>
      </c>
      <c r="H1006" s="732">
        <v>3.4561299999999999</v>
      </c>
      <c r="J1006" s="729">
        <v>41367</v>
      </c>
      <c r="K1006" s="732">
        <v>1.2849999999999999</v>
      </c>
      <c r="N1006" s="729">
        <v>41305</v>
      </c>
      <c r="O1006" s="732">
        <v>92.313000000000002</v>
      </c>
      <c r="Q1006" s="729">
        <v>40925</v>
      </c>
      <c r="R1006" s="732">
        <v>691</v>
      </c>
      <c r="T1006" s="729">
        <v>40925</v>
      </c>
      <c r="U1006" s="732">
        <v>172.619</v>
      </c>
      <c r="W1006" s="729"/>
      <c r="Z1006" s="729">
        <v>41305</v>
      </c>
      <c r="AA1006" s="732">
        <v>268.68</v>
      </c>
      <c r="AC1006" s="729">
        <v>41305</v>
      </c>
      <c r="AD1006" s="732">
        <v>250.34200000000001</v>
      </c>
    </row>
    <row r="1007" spans="1:30" ht="14.25" customHeight="1">
      <c r="A1007" s="729">
        <v>41366</v>
      </c>
      <c r="B1007" s="732">
        <v>3.2661500000000001</v>
      </c>
      <c r="D1007" s="729">
        <v>41366</v>
      </c>
      <c r="E1007" s="732">
        <v>4.1875999999999998</v>
      </c>
      <c r="G1007" s="729">
        <v>41366</v>
      </c>
      <c r="H1007" s="732">
        <v>3.4420500000000001</v>
      </c>
      <c r="J1007" s="729">
        <v>41366</v>
      </c>
      <c r="K1007" s="732">
        <v>1.28203</v>
      </c>
      <c r="N1007" s="729">
        <v>41304</v>
      </c>
      <c r="O1007" s="732">
        <v>88.5</v>
      </c>
      <c r="Q1007" s="729">
        <v>40921</v>
      </c>
      <c r="R1007" s="732">
        <v>689.375</v>
      </c>
      <c r="T1007" s="729">
        <v>40921</v>
      </c>
      <c r="U1007" s="732">
        <v>176.5</v>
      </c>
      <c r="W1007" s="729"/>
      <c r="Z1007" s="729">
        <v>41304</v>
      </c>
      <c r="AA1007" s="732">
        <v>263.14499999999998</v>
      </c>
      <c r="AC1007" s="729">
        <v>41304</v>
      </c>
      <c r="AD1007" s="732">
        <v>245.30500000000001</v>
      </c>
    </row>
    <row r="1008" spans="1:30" ht="14.25" customHeight="1">
      <c r="A1008" s="729">
        <v>41365</v>
      </c>
      <c r="B1008" s="732">
        <v>3.2466200000000001</v>
      </c>
      <c r="D1008" s="729">
        <v>41365</v>
      </c>
      <c r="E1008" s="732">
        <v>4.1715499999999999</v>
      </c>
      <c r="G1008" s="729">
        <v>41365</v>
      </c>
      <c r="H1008" s="732">
        <v>3.4298600000000001</v>
      </c>
      <c r="J1008" s="729">
        <v>41365</v>
      </c>
      <c r="K1008" s="732">
        <v>1.28487</v>
      </c>
      <c r="N1008" s="729">
        <v>41303</v>
      </c>
      <c r="O1008" s="732">
        <v>84.375</v>
      </c>
      <c r="Q1008" s="729">
        <v>40920</v>
      </c>
      <c r="R1008" s="732">
        <v>672.5</v>
      </c>
      <c r="T1008" s="729">
        <v>40920</v>
      </c>
      <c r="U1008" s="732">
        <v>170.333</v>
      </c>
      <c r="W1008" s="729"/>
      <c r="Z1008" s="729">
        <v>41303</v>
      </c>
      <c r="AA1008" s="732">
        <v>259.5</v>
      </c>
      <c r="AC1008" s="729">
        <v>41303</v>
      </c>
      <c r="AD1008" s="732">
        <v>241.82499999999999</v>
      </c>
    </row>
    <row r="1009" spans="1:30" ht="14.25" customHeight="1">
      <c r="A1009" s="729">
        <v>41362</v>
      </c>
      <c r="B1009" s="732">
        <v>3.2597700000000001</v>
      </c>
      <c r="D1009" s="729">
        <v>41362</v>
      </c>
      <c r="E1009" s="732">
        <v>4.1787000000000001</v>
      </c>
      <c r="G1009" s="729">
        <v>41362</v>
      </c>
      <c r="H1009" s="732">
        <v>3.4337800000000001</v>
      </c>
      <c r="J1009" s="729">
        <v>41362</v>
      </c>
      <c r="K1009" s="732">
        <v>1.2819499999999999</v>
      </c>
      <c r="N1009" s="729">
        <v>41302</v>
      </c>
      <c r="O1009" s="732">
        <v>84.125</v>
      </c>
      <c r="Q1009" s="729">
        <v>40919</v>
      </c>
      <c r="R1009" s="732">
        <v>679.75</v>
      </c>
      <c r="T1009" s="729">
        <v>40919</v>
      </c>
      <c r="U1009" s="732">
        <v>186.333</v>
      </c>
      <c r="W1009" s="729"/>
      <c r="Z1009" s="729">
        <v>41302</v>
      </c>
      <c r="AA1009" s="732">
        <v>257.005</v>
      </c>
      <c r="AC1009" s="729">
        <v>41302</v>
      </c>
      <c r="AD1009" s="732">
        <v>238.17</v>
      </c>
    </row>
    <row r="1010" spans="1:30" ht="14.25" customHeight="1">
      <c r="A1010" s="729">
        <v>41361</v>
      </c>
      <c r="B1010" s="732">
        <v>3.2583299999999999</v>
      </c>
      <c r="D1010" s="729">
        <v>41361</v>
      </c>
      <c r="E1010" s="732">
        <v>4.1753299999999998</v>
      </c>
      <c r="G1010" s="729">
        <v>41361</v>
      </c>
      <c r="H1010" s="732">
        <v>3.43092</v>
      </c>
      <c r="J1010" s="729">
        <v>41361</v>
      </c>
      <c r="K1010" s="732">
        <v>1.2815799999999999</v>
      </c>
      <c r="N1010" s="729">
        <v>41299</v>
      </c>
      <c r="O1010" s="732">
        <v>82</v>
      </c>
      <c r="Q1010" s="729">
        <v>40918</v>
      </c>
      <c r="R1010" s="732">
        <v>664</v>
      </c>
      <c r="T1010" s="729">
        <v>40918</v>
      </c>
      <c r="U1010" s="732">
        <v>187</v>
      </c>
      <c r="W1010" s="729"/>
      <c r="Z1010" s="729">
        <v>41299</v>
      </c>
      <c r="AA1010" s="732">
        <v>254.495</v>
      </c>
      <c r="AC1010" s="729">
        <v>41299</v>
      </c>
      <c r="AD1010" s="732">
        <v>234.495</v>
      </c>
    </row>
    <row r="1011" spans="1:30" ht="14.25" customHeight="1">
      <c r="A1011" s="729">
        <v>41360</v>
      </c>
      <c r="B1011" s="732">
        <v>3.2733099999999999</v>
      </c>
      <c r="D1011" s="729">
        <v>41360</v>
      </c>
      <c r="E1011" s="732">
        <v>4.1830400000000001</v>
      </c>
      <c r="G1011" s="729">
        <v>41360</v>
      </c>
      <c r="H1011" s="732">
        <v>3.4318900000000001</v>
      </c>
      <c r="J1011" s="729">
        <v>41360</v>
      </c>
      <c r="K1011" s="732">
        <v>1.278</v>
      </c>
      <c r="N1011" s="729">
        <v>41298</v>
      </c>
      <c r="O1011" s="732">
        <v>82</v>
      </c>
      <c r="Q1011" s="729">
        <v>40917</v>
      </c>
      <c r="R1011" s="732">
        <v>690</v>
      </c>
      <c r="T1011" s="729">
        <v>40917</v>
      </c>
      <c r="U1011" s="732">
        <v>190.833</v>
      </c>
      <c r="W1011" s="729"/>
      <c r="Z1011" s="729">
        <v>41298</v>
      </c>
      <c r="AA1011" s="732">
        <v>259.185</v>
      </c>
      <c r="AC1011" s="729">
        <v>41298</v>
      </c>
      <c r="AD1011" s="732">
        <v>239.35</v>
      </c>
    </row>
    <row r="1012" spans="1:30" ht="14.25" customHeight="1">
      <c r="A1012" s="729">
        <v>41359</v>
      </c>
      <c r="B1012" s="732">
        <v>3.25041</v>
      </c>
      <c r="D1012" s="729">
        <v>41359</v>
      </c>
      <c r="E1012" s="732">
        <v>4.1794799999999999</v>
      </c>
      <c r="G1012" s="729">
        <v>41359</v>
      </c>
      <c r="H1012" s="732">
        <v>3.4284599999999998</v>
      </c>
      <c r="J1012" s="729">
        <v>41359</v>
      </c>
      <c r="K1012" s="732">
        <v>1.2861</v>
      </c>
      <c r="N1012" s="729">
        <v>41297</v>
      </c>
      <c r="O1012" s="732">
        <v>81.334000000000003</v>
      </c>
      <c r="Q1012" s="729">
        <v>40914</v>
      </c>
      <c r="R1012" s="732">
        <v>693.125</v>
      </c>
      <c r="T1012" s="729">
        <v>40914</v>
      </c>
      <c r="U1012" s="732">
        <v>185.333</v>
      </c>
      <c r="W1012" s="729"/>
      <c r="Z1012" s="729">
        <v>41297</v>
      </c>
      <c r="AA1012" s="732">
        <v>260.315</v>
      </c>
      <c r="AC1012" s="729">
        <v>41297</v>
      </c>
      <c r="AD1012" s="732">
        <v>239.64500000000001</v>
      </c>
    </row>
    <row r="1013" spans="1:30" ht="14.25" customHeight="1">
      <c r="A1013" s="729">
        <v>41358</v>
      </c>
      <c r="B1013" s="732">
        <v>3.2410800000000002</v>
      </c>
      <c r="D1013" s="729">
        <v>41358</v>
      </c>
      <c r="E1013" s="732">
        <v>4.1657500000000001</v>
      </c>
      <c r="G1013" s="729">
        <v>41358</v>
      </c>
      <c r="H1013" s="732">
        <v>3.4162699999999999</v>
      </c>
      <c r="J1013" s="729">
        <v>41358</v>
      </c>
      <c r="K1013" s="732">
        <v>1.2852600000000001</v>
      </c>
      <c r="N1013" s="729">
        <v>41296</v>
      </c>
      <c r="O1013" s="732">
        <v>81.667000000000002</v>
      </c>
      <c r="Q1013" s="729">
        <v>40913</v>
      </c>
      <c r="R1013" s="732">
        <v>735</v>
      </c>
      <c r="T1013" s="729">
        <v>40913</v>
      </c>
      <c r="U1013" s="732">
        <v>186.333</v>
      </c>
      <c r="W1013" s="729"/>
      <c r="Z1013" s="729">
        <v>41296</v>
      </c>
      <c r="AA1013" s="732">
        <v>256.48500000000001</v>
      </c>
      <c r="AC1013" s="729">
        <v>41296</v>
      </c>
      <c r="AD1013" s="732">
        <v>236.82499999999999</v>
      </c>
    </row>
    <row r="1014" spans="1:30" ht="14.25" customHeight="1">
      <c r="A1014" s="729">
        <v>41355</v>
      </c>
      <c r="B1014" s="732">
        <v>3.2117</v>
      </c>
      <c r="D1014" s="729">
        <v>41355</v>
      </c>
      <c r="E1014" s="732">
        <v>4.1737900000000003</v>
      </c>
      <c r="G1014" s="729">
        <v>41355</v>
      </c>
      <c r="H1014" s="732">
        <v>3.41655</v>
      </c>
      <c r="J1014" s="729">
        <v>41355</v>
      </c>
      <c r="K1014" s="732">
        <v>1.2988999999999999</v>
      </c>
      <c r="N1014" s="729">
        <v>41292</v>
      </c>
      <c r="O1014" s="732">
        <v>80.332999999999998</v>
      </c>
      <c r="Q1014" s="729">
        <v>40912</v>
      </c>
      <c r="R1014" s="732">
        <v>720</v>
      </c>
      <c r="T1014" s="729">
        <v>40912</v>
      </c>
      <c r="U1014" s="732">
        <v>178.667</v>
      </c>
      <c r="W1014" s="729"/>
      <c r="Z1014" s="729">
        <v>41292</v>
      </c>
      <c r="AA1014" s="732">
        <v>250.16</v>
      </c>
      <c r="AC1014" s="729">
        <v>41292</v>
      </c>
      <c r="AD1014" s="732">
        <v>227.48</v>
      </c>
    </row>
    <row r="1015" spans="1:30" ht="14.25" customHeight="1">
      <c r="A1015" s="729">
        <v>41354</v>
      </c>
      <c r="B1015" s="732">
        <v>3.2511999999999999</v>
      </c>
      <c r="D1015" s="729">
        <v>41354</v>
      </c>
      <c r="E1015" s="732">
        <v>4.1944800000000004</v>
      </c>
      <c r="G1015" s="729">
        <v>41354</v>
      </c>
      <c r="H1015" s="732">
        <v>3.4397700000000002</v>
      </c>
      <c r="J1015" s="729">
        <v>41354</v>
      </c>
      <c r="K1015" s="732">
        <v>1.2898499999999999</v>
      </c>
      <c r="N1015" s="729">
        <v>41291</v>
      </c>
      <c r="O1015" s="732">
        <v>79.510000000000005</v>
      </c>
      <c r="Q1015" s="729">
        <v>40911</v>
      </c>
      <c r="R1015" s="732">
        <v>651.66700000000003</v>
      </c>
      <c r="T1015" s="729">
        <v>40911</v>
      </c>
      <c r="U1015" s="732">
        <v>171.33</v>
      </c>
      <c r="W1015" s="729"/>
      <c r="Z1015" s="729">
        <v>41291</v>
      </c>
      <c r="AA1015" s="732">
        <v>254.15</v>
      </c>
      <c r="AC1015" s="729">
        <v>41291</v>
      </c>
      <c r="AD1015" s="732">
        <v>226.495</v>
      </c>
    </row>
    <row r="1016" spans="1:30" ht="14.25" customHeight="1">
      <c r="A1016" s="729">
        <v>41353</v>
      </c>
      <c r="B1016" s="732">
        <v>3.2278500000000001</v>
      </c>
      <c r="D1016" s="729">
        <v>41353</v>
      </c>
      <c r="E1016" s="732">
        <v>4.1742499999999998</v>
      </c>
      <c r="G1016" s="729">
        <v>41353</v>
      </c>
      <c r="H1016" s="732">
        <v>3.4147099999999999</v>
      </c>
      <c r="J1016" s="729">
        <v>41353</v>
      </c>
      <c r="K1016" s="732">
        <v>1.29325</v>
      </c>
      <c r="N1016" s="729">
        <v>41290</v>
      </c>
      <c r="O1016" s="732">
        <v>80.5</v>
      </c>
      <c r="Q1016" s="729">
        <v>40907</v>
      </c>
      <c r="R1016" s="732">
        <v>622.60500000000002</v>
      </c>
      <c r="T1016" s="729">
        <v>40907</v>
      </c>
      <c r="U1016" s="732">
        <v>173.767</v>
      </c>
      <c r="W1016" s="729"/>
      <c r="Z1016" s="729">
        <v>41290</v>
      </c>
      <c r="AA1016" s="732">
        <v>251.83500000000001</v>
      </c>
      <c r="AC1016" s="729">
        <v>41290</v>
      </c>
      <c r="AD1016" s="732">
        <v>232.505</v>
      </c>
    </row>
    <row r="1017" spans="1:30" ht="14.25" customHeight="1">
      <c r="A1017" s="729">
        <v>41352</v>
      </c>
      <c r="B1017" s="732">
        <v>3.2322799999999998</v>
      </c>
      <c r="D1017" s="729">
        <v>41352</v>
      </c>
      <c r="E1017" s="732">
        <v>4.1640100000000002</v>
      </c>
      <c r="G1017" s="729">
        <v>41352</v>
      </c>
      <c r="H1017" s="732">
        <v>3.4134199999999999</v>
      </c>
      <c r="J1017" s="729">
        <v>41352</v>
      </c>
      <c r="K1017" s="732">
        <v>1.2882500000000001</v>
      </c>
      <c r="N1017" s="729">
        <v>41289</v>
      </c>
      <c r="O1017" s="732">
        <v>78.063000000000002</v>
      </c>
      <c r="Q1017" s="729">
        <v>40906</v>
      </c>
      <c r="R1017" s="732">
        <v>610.31700000000001</v>
      </c>
      <c r="T1017" s="729">
        <v>40906</v>
      </c>
      <c r="U1017" s="732">
        <v>176.01499999999999</v>
      </c>
      <c r="W1017" s="729"/>
      <c r="Z1017" s="729">
        <v>41289</v>
      </c>
      <c r="AA1017" s="732">
        <v>250.82499999999999</v>
      </c>
      <c r="AC1017" s="729">
        <v>41289</v>
      </c>
      <c r="AD1017" s="732">
        <v>232.495</v>
      </c>
    </row>
    <row r="1018" spans="1:30" ht="14.25" customHeight="1">
      <c r="A1018" s="729">
        <v>41351</v>
      </c>
      <c r="B1018" s="732">
        <v>3.2030699999999999</v>
      </c>
      <c r="D1018" s="729">
        <v>41351</v>
      </c>
      <c r="E1018" s="732">
        <v>4.1501299999999999</v>
      </c>
      <c r="G1018" s="729">
        <v>41351</v>
      </c>
      <c r="H1018" s="732">
        <v>3.38578</v>
      </c>
      <c r="J1018" s="729">
        <v>41351</v>
      </c>
      <c r="K1018" s="732">
        <v>1.29565</v>
      </c>
      <c r="N1018" s="729">
        <v>41288</v>
      </c>
      <c r="O1018" s="732">
        <v>76</v>
      </c>
      <c r="Q1018" s="729">
        <v>40905</v>
      </c>
      <c r="R1018" s="732">
        <v>609.33000000000004</v>
      </c>
      <c r="T1018" s="729">
        <v>40905</v>
      </c>
      <c r="U1018" s="732">
        <v>173.05500000000001</v>
      </c>
      <c r="W1018" s="729"/>
      <c r="Z1018" s="729">
        <v>41288</v>
      </c>
      <c r="AA1018" s="732">
        <v>252.625</v>
      </c>
      <c r="AC1018" s="729">
        <v>41288</v>
      </c>
      <c r="AD1018" s="732">
        <v>232.31</v>
      </c>
    </row>
    <row r="1019" spans="1:30" ht="14.25" customHeight="1">
      <c r="A1019" s="729">
        <v>41348</v>
      </c>
      <c r="B1019" s="732">
        <v>3.1705899999999998</v>
      </c>
      <c r="D1019" s="729">
        <v>41348</v>
      </c>
      <c r="E1019" s="732">
        <v>4.1458000000000004</v>
      </c>
      <c r="G1019" s="729">
        <v>41348</v>
      </c>
      <c r="H1019" s="732">
        <v>3.3780399999999999</v>
      </c>
      <c r="J1019" s="729">
        <v>41348</v>
      </c>
      <c r="K1019" s="732">
        <v>1.3075700000000001</v>
      </c>
      <c r="N1019" s="729">
        <v>41285</v>
      </c>
      <c r="O1019" s="732">
        <v>77</v>
      </c>
      <c r="Q1019" s="729">
        <v>40904</v>
      </c>
      <c r="R1019" s="732">
        <v>609.29</v>
      </c>
      <c r="T1019" s="729">
        <v>40904</v>
      </c>
      <c r="U1019" s="732">
        <v>176.40899999999999</v>
      </c>
      <c r="W1019" s="729"/>
      <c r="Z1019" s="729">
        <v>41285</v>
      </c>
      <c r="AA1019" s="732">
        <v>241.495</v>
      </c>
      <c r="AC1019" s="729">
        <v>41285</v>
      </c>
      <c r="AD1019" s="732">
        <v>222.49</v>
      </c>
    </row>
    <row r="1020" spans="1:30" ht="14.25" customHeight="1">
      <c r="A1020" s="729">
        <v>41347</v>
      </c>
      <c r="B1020" s="732">
        <v>3.1955999999999998</v>
      </c>
      <c r="D1020" s="729">
        <v>41347</v>
      </c>
      <c r="E1020" s="732">
        <v>4.1557000000000004</v>
      </c>
      <c r="G1020" s="729">
        <v>41347</v>
      </c>
      <c r="H1020" s="732">
        <v>3.3739400000000002</v>
      </c>
      <c r="J1020" s="729">
        <v>41347</v>
      </c>
      <c r="K1020" s="732">
        <v>1.3005</v>
      </c>
      <c r="N1020" s="729">
        <v>41284</v>
      </c>
      <c r="O1020" s="732">
        <v>75.332999999999998</v>
      </c>
      <c r="Q1020" s="729">
        <v>40900</v>
      </c>
      <c r="R1020" s="732">
        <v>609.33000000000004</v>
      </c>
      <c r="T1020" s="729">
        <v>40900</v>
      </c>
      <c r="U1020" s="732">
        <v>176.40899999999999</v>
      </c>
      <c r="W1020" s="729"/>
      <c r="Z1020" s="729">
        <v>41284</v>
      </c>
      <c r="AA1020" s="732">
        <v>246.98</v>
      </c>
      <c r="AC1020" s="729">
        <v>41284</v>
      </c>
      <c r="AD1020" s="732">
        <v>227.98</v>
      </c>
    </row>
    <row r="1021" spans="1:30" ht="14.25" customHeight="1">
      <c r="A1021" s="729">
        <v>41346</v>
      </c>
      <c r="B1021" s="732">
        <v>3.1935000000000002</v>
      </c>
      <c r="D1021" s="729">
        <v>41346</v>
      </c>
      <c r="E1021" s="732">
        <v>4.1387499999999999</v>
      </c>
      <c r="G1021" s="729">
        <v>41346</v>
      </c>
      <c r="H1021" s="732">
        <v>3.3532999999999999</v>
      </c>
      <c r="J1021" s="729">
        <v>41346</v>
      </c>
      <c r="K1021" s="732">
        <v>1.2961</v>
      </c>
      <c r="N1021" s="729">
        <v>41283</v>
      </c>
      <c r="O1021" s="732">
        <v>76</v>
      </c>
      <c r="Q1021" s="729">
        <v>40899</v>
      </c>
      <c r="R1021" s="732">
        <v>608.28200000000004</v>
      </c>
      <c r="T1021" s="729">
        <v>40899</v>
      </c>
      <c r="U1021" s="732">
        <v>170.98500000000001</v>
      </c>
      <c r="W1021" s="729"/>
      <c r="Z1021" s="729">
        <v>41283</v>
      </c>
      <c r="AA1021" s="732">
        <v>258.49</v>
      </c>
      <c r="AC1021" s="729">
        <v>41283</v>
      </c>
      <c r="AD1021" s="732">
        <v>237.5</v>
      </c>
    </row>
    <row r="1022" spans="1:30" ht="14.25" customHeight="1">
      <c r="A1022" s="729">
        <v>41345</v>
      </c>
      <c r="B1022" s="732">
        <v>3.1758999999999999</v>
      </c>
      <c r="D1022" s="729">
        <v>41345</v>
      </c>
      <c r="E1022" s="732">
        <v>4.1392499999999997</v>
      </c>
      <c r="G1022" s="729">
        <v>41345</v>
      </c>
      <c r="H1022" s="732">
        <v>3.3533499999999998</v>
      </c>
      <c r="J1022" s="729">
        <v>41345</v>
      </c>
      <c r="K1022" s="732">
        <v>1.30338</v>
      </c>
      <c r="N1022" s="729">
        <v>41282</v>
      </c>
      <c r="O1022" s="732">
        <v>75.923000000000002</v>
      </c>
      <c r="Q1022" s="729">
        <v>40898</v>
      </c>
      <c r="R1022" s="732">
        <v>573</v>
      </c>
      <c r="T1022" s="729">
        <v>40898</v>
      </c>
      <c r="U1022" s="732">
        <v>172</v>
      </c>
      <c r="W1022" s="729"/>
      <c r="Z1022" s="729">
        <v>41282</v>
      </c>
      <c r="AA1022" s="732">
        <v>258.995</v>
      </c>
      <c r="AC1022" s="729">
        <v>41282</v>
      </c>
      <c r="AD1022" s="732">
        <v>238.738</v>
      </c>
    </row>
    <row r="1023" spans="1:30" ht="14.25" customHeight="1">
      <c r="A1023" s="729">
        <v>41344</v>
      </c>
      <c r="B1023" s="732">
        <v>3.1751200000000002</v>
      </c>
      <c r="D1023" s="729">
        <v>41344</v>
      </c>
      <c r="E1023" s="732">
        <v>4.1422499999999998</v>
      </c>
      <c r="G1023" s="729">
        <v>41344</v>
      </c>
      <c r="H1023" s="732">
        <v>3.3522500000000002</v>
      </c>
      <c r="J1023" s="729">
        <v>41344</v>
      </c>
      <c r="K1023" s="732">
        <v>1.3046</v>
      </c>
      <c r="N1023" s="729">
        <v>41281</v>
      </c>
      <c r="O1023" s="732">
        <v>75.667000000000002</v>
      </c>
      <c r="Q1023" s="729">
        <v>40897</v>
      </c>
      <c r="R1023" s="732">
        <v>576.66700000000003</v>
      </c>
      <c r="T1023" s="729">
        <v>40897</v>
      </c>
      <c r="U1023" s="732">
        <v>175.39099999999999</v>
      </c>
      <c r="W1023" s="729"/>
      <c r="Z1023" s="729">
        <v>41281</v>
      </c>
      <c r="AA1023" s="732">
        <v>255.495</v>
      </c>
      <c r="AC1023" s="729">
        <v>41281</v>
      </c>
      <c r="AD1023" s="732">
        <v>238.80500000000001</v>
      </c>
    </row>
    <row r="1024" spans="1:30" ht="14.25" customHeight="1">
      <c r="A1024" s="729">
        <v>41341</v>
      </c>
      <c r="B1024" s="732">
        <v>3.17754</v>
      </c>
      <c r="D1024" s="729">
        <v>41341</v>
      </c>
      <c r="E1024" s="732">
        <v>4.13103</v>
      </c>
      <c r="G1024" s="729">
        <v>41341</v>
      </c>
      <c r="H1024" s="732">
        <v>3.3400599999999998</v>
      </c>
      <c r="J1024" s="729">
        <v>41341</v>
      </c>
      <c r="K1024" s="732">
        <v>1.3004899999999999</v>
      </c>
      <c r="N1024" s="729">
        <v>41278</v>
      </c>
      <c r="O1024" s="732">
        <v>75.5</v>
      </c>
      <c r="Q1024" s="729">
        <v>40896</v>
      </c>
      <c r="R1024" s="732">
        <v>582</v>
      </c>
      <c r="T1024" s="729">
        <v>40896</v>
      </c>
      <c r="U1024" s="732">
        <v>174.333</v>
      </c>
      <c r="W1024" s="729"/>
      <c r="Z1024" s="729">
        <v>41278</v>
      </c>
      <c r="AA1024" s="732">
        <v>269.39</v>
      </c>
      <c r="AC1024" s="729">
        <v>41278</v>
      </c>
      <c r="AD1024" s="732">
        <v>252.23500000000001</v>
      </c>
    </row>
    <row r="1025" spans="1:30" ht="14.25" customHeight="1">
      <c r="A1025" s="729">
        <v>41340</v>
      </c>
      <c r="B1025" s="732">
        <v>3.1660599999999999</v>
      </c>
      <c r="D1025" s="729">
        <v>41340</v>
      </c>
      <c r="E1025" s="732">
        <v>4.1505000000000001</v>
      </c>
      <c r="G1025" s="729">
        <v>41340</v>
      </c>
      <c r="H1025" s="732">
        <v>3.3590800000000001</v>
      </c>
      <c r="J1025" s="729">
        <v>41340</v>
      </c>
      <c r="K1025" s="732">
        <v>1.3106499999999999</v>
      </c>
      <c r="N1025" s="729">
        <v>41277</v>
      </c>
      <c r="O1025" s="732">
        <v>75.167000000000002</v>
      </c>
      <c r="Q1025" s="729">
        <v>40893</v>
      </c>
      <c r="R1025" s="732">
        <v>580.66</v>
      </c>
      <c r="T1025" s="729">
        <v>40893</v>
      </c>
      <c r="U1025" s="732">
        <v>173.952</v>
      </c>
      <c r="W1025" s="729"/>
      <c r="Z1025" s="729">
        <v>41277</v>
      </c>
      <c r="AA1025" s="732">
        <v>271.23</v>
      </c>
      <c r="AC1025" s="729">
        <v>41277</v>
      </c>
      <c r="AD1025" s="732">
        <v>256.88</v>
      </c>
    </row>
    <row r="1026" spans="1:30" ht="14.25" customHeight="1">
      <c r="A1026" s="729">
        <v>41339</v>
      </c>
      <c r="B1026" s="732">
        <v>3.1989800000000002</v>
      </c>
      <c r="D1026" s="729">
        <v>41339</v>
      </c>
      <c r="E1026" s="732">
        <v>4.1483999999999996</v>
      </c>
      <c r="G1026" s="729">
        <v>41339</v>
      </c>
      <c r="H1026" s="732">
        <v>3.3719100000000002</v>
      </c>
      <c r="J1026" s="729">
        <v>41339</v>
      </c>
      <c r="K1026" s="732">
        <v>1.2966800000000001</v>
      </c>
      <c r="N1026" s="729">
        <v>41276</v>
      </c>
      <c r="O1026" s="732">
        <v>78.849999999999994</v>
      </c>
      <c r="Q1026" s="729">
        <v>40892</v>
      </c>
      <c r="R1026" s="732">
        <v>579</v>
      </c>
      <c r="T1026" s="729">
        <v>40892</v>
      </c>
      <c r="U1026" s="732">
        <v>175.667</v>
      </c>
      <c r="W1026" s="729"/>
      <c r="Z1026" s="729">
        <v>41276</v>
      </c>
      <c r="AA1026" s="732">
        <v>282.08</v>
      </c>
      <c r="AC1026" s="729">
        <v>41276</v>
      </c>
      <c r="AD1026" s="732">
        <v>266.05500000000001</v>
      </c>
    </row>
    <row r="1027" spans="1:30" ht="14.25" customHeight="1">
      <c r="A1027" s="729">
        <v>41338</v>
      </c>
      <c r="B1027" s="732">
        <v>3.1614100000000001</v>
      </c>
      <c r="D1027" s="729">
        <v>41338</v>
      </c>
      <c r="E1027" s="732">
        <v>4.1267100000000001</v>
      </c>
      <c r="G1027" s="729">
        <v>41338</v>
      </c>
      <c r="H1027" s="732">
        <v>3.3603499999999999</v>
      </c>
      <c r="J1027" s="729">
        <v>41338</v>
      </c>
      <c r="K1027" s="732">
        <v>1.30515</v>
      </c>
      <c r="N1027" s="729">
        <v>41274</v>
      </c>
      <c r="O1027" s="732">
        <v>82.85</v>
      </c>
      <c r="Q1027" s="729">
        <v>40891</v>
      </c>
      <c r="R1027" s="732">
        <v>585</v>
      </c>
      <c r="T1027" s="729">
        <v>40891</v>
      </c>
      <c r="U1027" s="732">
        <v>174.5</v>
      </c>
      <c r="W1027" s="729"/>
      <c r="Z1027" s="729">
        <v>41274</v>
      </c>
      <c r="AA1027" s="732">
        <v>294.81</v>
      </c>
      <c r="AC1027" s="729">
        <v>41274</v>
      </c>
      <c r="AD1027" s="732">
        <v>278.27999999999997</v>
      </c>
    </row>
    <row r="1028" spans="1:30" ht="14.25" customHeight="1">
      <c r="A1028" s="729">
        <v>41337</v>
      </c>
      <c r="B1028" s="732">
        <v>3.1740599999999999</v>
      </c>
      <c r="D1028" s="729">
        <v>41337</v>
      </c>
      <c r="E1028" s="732">
        <v>4.1353999999999997</v>
      </c>
      <c r="G1028" s="729">
        <v>41337</v>
      </c>
      <c r="H1028" s="732">
        <v>3.3738000000000001</v>
      </c>
      <c r="J1028" s="729">
        <v>41337</v>
      </c>
      <c r="K1028" s="732">
        <v>1.3026</v>
      </c>
      <c r="N1028" s="729">
        <v>41271</v>
      </c>
      <c r="O1028" s="732">
        <v>77.332999999999998</v>
      </c>
      <c r="Q1028" s="729">
        <v>40890</v>
      </c>
      <c r="R1028" s="732">
        <v>581.66700000000003</v>
      </c>
      <c r="T1028" s="729">
        <v>40890</v>
      </c>
      <c r="U1028" s="732">
        <v>169.333</v>
      </c>
      <c r="W1028" s="729"/>
      <c r="Z1028" s="729">
        <v>41271</v>
      </c>
      <c r="AA1028" s="732">
        <v>295.36</v>
      </c>
      <c r="AC1028" s="729">
        <v>41271</v>
      </c>
      <c r="AD1028" s="732">
        <v>283.85300000000001</v>
      </c>
    </row>
    <row r="1029" spans="1:30" ht="14.25" customHeight="1">
      <c r="A1029" s="729">
        <v>41334</v>
      </c>
      <c r="B1029" s="732">
        <v>3.1780499999999998</v>
      </c>
      <c r="D1029" s="729">
        <v>41334</v>
      </c>
      <c r="E1029" s="732">
        <v>4.1377600000000001</v>
      </c>
      <c r="G1029" s="729">
        <v>41334</v>
      </c>
      <c r="H1029" s="732">
        <v>3.3708399999999998</v>
      </c>
      <c r="J1029" s="729">
        <v>41334</v>
      </c>
      <c r="K1029" s="732">
        <v>1.30219</v>
      </c>
      <c r="N1029" s="729">
        <v>41270</v>
      </c>
      <c r="O1029" s="732">
        <v>80.751000000000005</v>
      </c>
      <c r="Q1029" s="729">
        <v>40889</v>
      </c>
      <c r="R1029" s="732">
        <v>591</v>
      </c>
      <c r="T1029" s="729">
        <v>40889</v>
      </c>
      <c r="U1029" s="732">
        <v>168.34</v>
      </c>
      <c r="W1029" s="729"/>
      <c r="Z1029" s="729">
        <v>41270</v>
      </c>
      <c r="AA1029" s="732">
        <v>292.01499999999999</v>
      </c>
      <c r="AC1029" s="729">
        <v>41270</v>
      </c>
      <c r="AD1029" s="732">
        <v>273.66699999999997</v>
      </c>
    </row>
    <row r="1030" spans="1:30" ht="14.25" customHeight="1">
      <c r="A1030" s="729">
        <v>41333</v>
      </c>
      <c r="B1030" s="732">
        <v>3.1788799999999999</v>
      </c>
      <c r="D1030" s="729">
        <v>41333</v>
      </c>
      <c r="E1030" s="732">
        <v>4.1494999999999997</v>
      </c>
      <c r="G1030" s="729">
        <v>41333</v>
      </c>
      <c r="H1030" s="732">
        <v>3.3934500000000001</v>
      </c>
      <c r="J1030" s="729">
        <v>41333</v>
      </c>
      <c r="K1030" s="732">
        <v>1.30565</v>
      </c>
      <c r="N1030" s="729">
        <v>41269</v>
      </c>
      <c r="O1030" s="732">
        <v>82.706000000000003</v>
      </c>
      <c r="Q1030" s="729">
        <v>40886</v>
      </c>
      <c r="R1030" s="732">
        <v>575.33299999999997</v>
      </c>
      <c r="T1030" s="729">
        <v>40886</v>
      </c>
      <c r="U1030" s="732">
        <v>166.17</v>
      </c>
      <c r="W1030" s="729"/>
      <c r="Z1030" s="729">
        <v>41269</v>
      </c>
      <c r="AA1030" s="732">
        <v>292.80900000000003</v>
      </c>
      <c r="AC1030" s="729">
        <v>41269</v>
      </c>
      <c r="AD1030" s="732">
        <v>274.92200000000003</v>
      </c>
    </row>
    <row r="1031" spans="1:30" ht="14.25" customHeight="1">
      <c r="A1031" s="729">
        <v>41332</v>
      </c>
      <c r="B1031" s="732">
        <v>3.1647500000000002</v>
      </c>
      <c r="D1031" s="729">
        <v>41332</v>
      </c>
      <c r="E1031" s="732">
        <v>4.1580000000000004</v>
      </c>
      <c r="G1031" s="729">
        <v>41332</v>
      </c>
      <c r="H1031" s="732">
        <v>3.4047800000000001</v>
      </c>
      <c r="J1031" s="729">
        <v>41332</v>
      </c>
      <c r="K1031" s="732">
        <v>1.3138799999999999</v>
      </c>
      <c r="N1031" s="729">
        <v>41267</v>
      </c>
      <c r="O1031" s="732">
        <v>84.619</v>
      </c>
      <c r="Q1031" s="729">
        <v>40885</v>
      </c>
      <c r="R1031" s="732">
        <v>577.66700000000003</v>
      </c>
      <c r="T1031" s="729">
        <v>40885</v>
      </c>
      <c r="U1031" s="732">
        <v>163.36000000000001</v>
      </c>
      <c r="W1031" s="729"/>
      <c r="Z1031" s="729">
        <v>41267</v>
      </c>
      <c r="AA1031" s="732">
        <v>292.553</v>
      </c>
      <c r="AC1031" s="729">
        <v>41267</v>
      </c>
      <c r="AD1031" s="732">
        <v>275.67099999999999</v>
      </c>
    </row>
    <row r="1032" spans="1:30" ht="14.25" customHeight="1">
      <c r="A1032" s="729">
        <v>41331</v>
      </c>
      <c r="B1032" s="732">
        <v>3.1852299999999998</v>
      </c>
      <c r="D1032" s="729">
        <v>41331</v>
      </c>
      <c r="E1032" s="732">
        <v>4.1607500000000002</v>
      </c>
      <c r="G1032" s="729">
        <v>41331</v>
      </c>
      <c r="H1032" s="732">
        <v>3.4177499999999998</v>
      </c>
      <c r="J1032" s="729">
        <v>41331</v>
      </c>
      <c r="K1032" s="732">
        <v>1.3061</v>
      </c>
      <c r="N1032" s="729">
        <v>41264</v>
      </c>
      <c r="O1032" s="732">
        <v>79.667000000000002</v>
      </c>
      <c r="Q1032" s="729">
        <v>40884</v>
      </c>
      <c r="R1032" s="732">
        <v>555.66700000000003</v>
      </c>
      <c r="T1032" s="729">
        <v>40884</v>
      </c>
      <c r="U1032" s="732">
        <v>155.333</v>
      </c>
      <c r="W1032" s="729"/>
      <c r="Z1032" s="729">
        <v>41264</v>
      </c>
      <c r="AA1032" s="732">
        <v>291</v>
      </c>
      <c r="AC1032" s="729">
        <v>41264</v>
      </c>
      <c r="AD1032" s="732">
        <v>274.33300000000003</v>
      </c>
    </row>
    <row r="1033" spans="1:30" ht="14.25" customHeight="1">
      <c r="A1033" s="729">
        <v>41330</v>
      </c>
      <c r="B1033" s="732">
        <v>3.1838099999999998</v>
      </c>
      <c r="D1033" s="729">
        <v>41330</v>
      </c>
      <c r="E1033" s="732">
        <v>4.1586699999999999</v>
      </c>
      <c r="G1033" s="729">
        <v>41330</v>
      </c>
      <c r="H1033" s="732">
        <v>3.41581</v>
      </c>
      <c r="J1033" s="729">
        <v>41330</v>
      </c>
      <c r="K1033" s="732">
        <v>1.3062499999999999</v>
      </c>
      <c r="N1033" s="729">
        <v>41263</v>
      </c>
      <c r="O1033" s="732">
        <v>79.25</v>
      </c>
      <c r="Q1033" s="729">
        <v>40883</v>
      </c>
      <c r="R1033" s="732">
        <v>557.33299999999997</v>
      </c>
      <c r="T1033" s="729">
        <v>40883</v>
      </c>
      <c r="U1033" s="732">
        <v>158.33500000000001</v>
      </c>
      <c r="W1033" s="729"/>
      <c r="Z1033" s="729">
        <v>41263</v>
      </c>
      <c r="AA1033" s="732">
        <v>285.30500000000001</v>
      </c>
      <c r="AC1033" s="729">
        <v>41263</v>
      </c>
      <c r="AD1033" s="732">
        <v>266.75</v>
      </c>
    </row>
    <row r="1034" spans="1:30" ht="14.25" customHeight="1">
      <c r="A1034" s="729">
        <v>41327</v>
      </c>
      <c r="B1034" s="732">
        <v>3.1534</v>
      </c>
      <c r="D1034" s="729">
        <v>41327</v>
      </c>
      <c r="E1034" s="732">
        <v>4.16066</v>
      </c>
      <c r="G1034" s="729">
        <v>41327</v>
      </c>
      <c r="H1034" s="732">
        <v>3.3925800000000002</v>
      </c>
      <c r="J1034" s="729">
        <v>41327</v>
      </c>
      <c r="K1034" s="732">
        <v>1.3193600000000001</v>
      </c>
      <c r="N1034" s="729">
        <v>41262</v>
      </c>
      <c r="O1034" s="732">
        <v>77</v>
      </c>
      <c r="Q1034" s="729">
        <v>40882</v>
      </c>
      <c r="R1034" s="732">
        <v>544.75</v>
      </c>
      <c r="T1034" s="729">
        <v>40882</v>
      </c>
      <c r="U1034" s="732">
        <v>161.167</v>
      </c>
      <c r="W1034" s="729"/>
      <c r="Z1034" s="729">
        <v>41262</v>
      </c>
      <c r="AA1034" s="732">
        <v>280.82499999999999</v>
      </c>
      <c r="AC1034" s="729">
        <v>41262</v>
      </c>
      <c r="AD1034" s="732">
        <v>257.33499999999998</v>
      </c>
    </row>
    <row r="1035" spans="1:30" ht="14.25" customHeight="1">
      <c r="A1035" s="729">
        <v>41326</v>
      </c>
      <c r="B1035" s="732">
        <v>3.1593999999999998</v>
      </c>
      <c r="D1035" s="729">
        <v>41326</v>
      </c>
      <c r="E1035" s="732">
        <v>4.1680999999999999</v>
      </c>
      <c r="G1035" s="729">
        <v>41326</v>
      </c>
      <c r="H1035" s="732">
        <v>3.3943300000000001</v>
      </c>
      <c r="J1035" s="729">
        <v>41326</v>
      </c>
      <c r="K1035" s="732">
        <v>1.31898</v>
      </c>
      <c r="N1035" s="729">
        <v>41261</v>
      </c>
      <c r="O1035" s="732">
        <v>80.375</v>
      </c>
      <c r="Q1035" s="729">
        <v>40879</v>
      </c>
      <c r="R1035" s="732">
        <v>559.33299999999997</v>
      </c>
      <c r="T1035" s="729">
        <v>40879</v>
      </c>
      <c r="U1035" s="732">
        <v>165.07599999999999</v>
      </c>
      <c r="W1035" s="729"/>
      <c r="Z1035" s="729">
        <v>41261</v>
      </c>
      <c r="AA1035" s="732">
        <v>280</v>
      </c>
      <c r="AC1035" s="729">
        <v>41261</v>
      </c>
      <c r="AD1035" s="732">
        <v>267.5</v>
      </c>
    </row>
    <row r="1036" spans="1:30" ht="14.25" customHeight="1">
      <c r="A1036" s="729">
        <v>41325</v>
      </c>
      <c r="B1036" s="732">
        <v>3.1345499999999999</v>
      </c>
      <c r="D1036" s="729">
        <v>41325</v>
      </c>
      <c r="E1036" s="732">
        <v>4.1627000000000001</v>
      </c>
      <c r="G1036" s="729">
        <v>41325</v>
      </c>
      <c r="H1036" s="732">
        <v>3.3811499999999999</v>
      </c>
      <c r="J1036" s="729">
        <v>41325</v>
      </c>
      <c r="K1036" s="732">
        <v>1.3283100000000001</v>
      </c>
      <c r="N1036" s="729">
        <v>41260</v>
      </c>
      <c r="O1036" s="732">
        <v>80.375</v>
      </c>
      <c r="Q1036" s="729">
        <v>40878</v>
      </c>
      <c r="R1036" s="732">
        <v>576</v>
      </c>
      <c r="T1036" s="729">
        <v>40878</v>
      </c>
      <c r="U1036" s="732">
        <v>174.667</v>
      </c>
      <c r="W1036" s="729"/>
      <c r="Z1036" s="729">
        <v>41260</v>
      </c>
      <c r="AA1036" s="732">
        <v>296.66000000000003</v>
      </c>
      <c r="AC1036" s="729">
        <v>41260</v>
      </c>
      <c r="AD1036" s="732">
        <v>271.5</v>
      </c>
    </row>
    <row r="1037" spans="1:30" ht="14.25" customHeight="1">
      <c r="A1037" s="729">
        <v>41324</v>
      </c>
      <c r="B1037" s="732">
        <v>3.1139999999999999</v>
      </c>
      <c r="D1037" s="729">
        <v>41324</v>
      </c>
      <c r="E1037" s="732">
        <v>4.1695500000000001</v>
      </c>
      <c r="G1037" s="729">
        <v>41324</v>
      </c>
      <c r="H1037" s="732">
        <v>3.3747099999999999</v>
      </c>
      <c r="J1037" s="729">
        <v>41324</v>
      </c>
      <c r="K1037" s="732">
        <v>1.3387800000000001</v>
      </c>
      <c r="N1037" s="729">
        <v>41257</v>
      </c>
      <c r="O1037" s="732">
        <v>83.004999999999995</v>
      </c>
      <c r="Q1037" s="729">
        <v>40877</v>
      </c>
      <c r="R1037" s="732">
        <v>587.66700000000003</v>
      </c>
      <c r="T1037" s="729">
        <v>40877</v>
      </c>
      <c r="U1037" s="732">
        <v>175.7</v>
      </c>
      <c r="W1037" s="729"/>
      <c r="Z1037" s="729">
        <v>41257</v>
      </c>
      <c r="AA1037" s="732">
        <v>293.59800000000001</v>
      </c>
      <c r="AC1037" s="729">
        <v>41257</v>
      </c>
      <c r="AD1037" s="732">
        <v>272</v>
      </c>
    </row>
    <row r="1038" spans="1:30" ht="14.25" customHeight="1">
      <c r="A1038" s="729">
        <v>41323</v>
      </c>
      <c r="B1038" s="732">
        <v>3.13565</v>
      </c>
      <c r="D1038" s="729">
        <v>41323</v>
      </c>
      <c r="E1038" s="732">
        <v>4.1855599999999997</v>
      </c>
      <c r="G1038" s="729">
        <v>41323</v>
      </c>
      <c r="H1038" s="732">
        <v>3.4015</v>
      </c>
      <c r="J1038" s="729">
        <v>41323</v>
      </c>
      <c r="K1038" s="732">
        <v>1.3351</v>
      </c>
      <c r="N1038" s="729">
        <v>41256</v>
      </c>
      <c r="O1038" s="732">
        <v>81.75</v>
      </c>
      <c r="Q1038" s="729">
        <v>40876</v>
      </c>
      <c r="R1038" s="732">
        <v>621</v>
      </c>
      <c r="T1038" s="729">
        <v>40876</v>
      </c>
      <c r="U1038" s="732">
        <v>191</v>
      </c>
      <c r="W1038" s="729"/>
      <c r="Z1038" s="729">
        <v>41256</v>
      </c>
      <c r="AA1038" s="732">
        <v>295.34500000000003</v>
      </c>
      <c r="AC1038" s="729">
        <v>41256</v>
      </c>
      <c r="AD1038" s="732">
        <v>273.5</v>
      </c>
    </row>
    <row r="1039" spans="1:30" ht="14.25" customHeight="1">
      <c r="A1039" s="729">
        <v>41320</v>
      </c>
      <c r="B1039" s="732">
        <v>3.1349999999999998</v>
      </c>
      <c r="D1039" s="729">
        <v>41320</v>
      </c>
      <c r="E1039" s="732">
        <v>4.1900000000000004</v>
      </c>
      <c r="G1039" s="729">
        <v>41320</v>
      </c>
      <c r="H1039" s="732">
        <v>3.4011800000000001</v>
      </c>
      <c r="J1039" s="729">
        <v>41320</v>
      </c>
      <c r="K1039" s="732">
        <v>1.3360000000000001</v>
      </c>
      <c r="N1039" s="729">
        <v>41255</v>
      </c>
      <c r="O1039" s="732">
        <v>82.125</v>
      </c>
      <c r="Q1039" s="729">
        <v>40875</v>
      </c>
      <c r="R1039" s="732">
        <v>619</v>
      </c>
      <c r="T1039" s="729">
        <v>40875</v>
      </c>
      <c r="U1039" s="732">
        <v>189.559</v>
      </c>
      <c r="W1039" s="729"/>
      <c r="Z1039" s="729">
        <v>41255</v>
      </c>
      <c r="AA1039" s="732">
        <v>292.125</v>
      </c>
      <c r="AC1039" s="729">
        <v>41255</v>
      </c>
      <c r="AD1039" s="732">
        <v>276.875</v>
      </c>
    </row>
    <row r="1040" spans="1:30" ht="14.25" customHeight="1">
      <c r="A1040" s="729">
        <v>41319</v>
      </c>
      <c r="B1040" s="732">
        <v>3.12622</v>
      </c>
      <c r="D1040" s="729">
        <v>41319</v>
      </c>
      <c r="E1040" s="732">
        <v>4.1774199999999997</v>
      </c>
      <c r="G1040" s="729">
        <v>41319</v>
      </c>
      <c r="H1040" s="732">
        <v>3.3936500000000001</v>
      </c>
      <c r="J1040" s="729">
        <v>41319</v>
      </c>
      <c r="K1040" s="732">
        <v>1.3362799999999999</v>
      </c>
      <c r="N1040" s="729">
        <v>41254</v>
      </c>
      <c r="O1040" s="732">
        <v>83.375</v>
      </c>
      <c r="Q1040" s="729">
        <v>40872</v>
      </c>
      <c r="R1040" s="732">
        <v>644.34799999999996</v>
      </c>
      <c r="T1040" s="729">
        <v>40872</v>
      </c>
      <c r="U1040" s="732">
        <v>195.833</v>
      </c>
      <c r="W1040" s="729"/>
      <c r="Z1040" s="729">
        <v>41254</v>
      </c>
      <c r="AA1040" s="732">
        <v>299.33999999999997</v>
      </c>
      <c r="AC1040" s="729">
        <v>41254</v>
      </c>
      <c r="AD1040" s="732">
        <v>288.125</v>
      </c>
    </row>
    <row r="1041" spans="1:30" ht="14.25" customHeight="1">
      <c r="A1041" s="729">
        <v>41318</v>
      </c>
      <c r="B1041" s="732">
        <v>3.0885600000000002</v>
      </c>
      <c r="D1041" s="729">
        <v>41318</v>
      </c>
      <c r="E1041" s="732">
        <v>4.1556499999999996</v>
      </c>
      <c r="G1041" s="729">
        <v>41318</v>
      </c>
      <c r="H1041" s="732">
        <v>3.36883</v>
      </c>
      <c r="J1041" s="729">
        <v>41318</v>
      </c>
      <c r="K1041" s="732">
        <v>1.3452</v>
      </c>
      <c r="N1041" s="729">
        <v>41253</v>
      </c>
      <c r="O1041" s="732">
        <v>85</v>
      </c>
      <c r="Q1041" s="729">
        <v>40870</v>
      </c>
      <c r="R1041" s="732">
        <v>604.375</v>
      </c>
      <c r="T1041" s="729">
        <v>40870</v>
      </c>
      <c r="U1041" s="732">
        <v>187.5</v>
      </c>
      <c r="W1041" s="729"/>
      <c r="Z1041" s="729">
        <v>41253</v>
      </c>
      <c r="AA1041" s="732">
        <v>311.67500000000001</v>
      </c>
      <c r="AC1041" s="729">
        <v>41253</v>
      </c>
      <c r="AD1041" s="732">
        <v>291.625</v>
      </c>
    </row>
    <row r="1042" spans="1:30" ht="14.25" customHeight="1">
      <c r="A1042" s="729">
        <v>41317</v>
      </c>
      <c r="B1042" s="732">
        <v>3.10365</v>
      </c>
      <c r="D1042" s="729">
        <v>41317</v>
      </c>
      <c r="E1042" s="732">
        <v>4.1768099999999997</v>
      </c>
      <c r="G1042" s="729">
        <v>41317</v>
      </c>
      <c r="H1042" s="732">
        <v>3.3858600000000001</v>
      </c>
      <c r="J1042" s="729">
        <v>41317</v>
      </c>
      <c r="K1042" s="732">
        <v>1.34541</v>
      </c>
      <c r="N1042" s="729">
        <v>41250</v>
      </c>
      <c r="O1042" s="732">
        <v>84.625</v>
      </c>
      <c r="Q1042" s="729">
        <v>40869</v>
      </c>
      <c r="R1042" s="732">
        <v>592.16700000000003</v>
      </c>
      <c r="T1042" s="729">
        <v>40869</v>
      </c>
      <c r="U1042" s="732">
        <v>183.75</v>
      </c>
      <c r="W1042" s="729"/>
      <c r="Z1042" s="729">
        <v>41250</v>
      </c>
      <c r="AA1042" s="732">
        <v>299.875</v>
      </c>
      <c r="AC1042" s="729">
        <v>41250</v>
      </c>
      <c r="AD1042" s="732">
        <v>253.327</v>
      </c>
    </row>
    <row r="1043" spans="1:30" ht="14.25" customHeight="1">
      <c r="A1043" s="729">
        <v>41316</v>
      </c>
      <c r="B1043" s="732">
        <v>3.0964499999999999</v>
      </c>
      <c r="D1043" s="729">
        <v>41316</v>
      </c>
      <c r="E1043" s="732">
        <v>4.1522600000000001</v>
      </c>
      <c r="G1043" s="729">
        <v>41316</v>
      </c>
      <c r="H1043" s="732">
        <v>3.3649499999999999</v>
      </c>
      <c r="J1043" s="729">
        <v>41316</v>
      </c>
      <c r="K1043" s="732">
        <v>1.3406199999999999</v>
      </c>
      <c r="N1043" s="729">
        <v>41249</v>
      </c>
      <c r="O1043" s="732">
        <v>85.331999999999994</v>
      </c>
      <c r="Q1043" s="729">
        <v>40868</v>
      </c>
      <c r="R1043" s="732">
        <v>593.66700000000003</v>
      </c>
      <c r="T1043" s="729">
        <v>40868</v>
      </c>
      <c r="U1043" s="732">
        <v>181.625</v>
      </c>
      <c r="W1043" s="729"/>
      <c r="Z1043" s="729">
        <v>41249</v>
      </c>
      <c r="AA1043" s="732">
        <v>292.64499999999998</v>
      </c>
      <c r="AC1043" s="729">
        <v>41249</v>
      </c>
      <c r="AD1043" s="732">
        <v>249.75</v>
      </c>
    </row>
    <row r="1044" spans="1:30" ht="14.25" customHeight="1">
      <c r="A1044" s="729">
        <v>41313</v>
      </c>
      <c r="B1044" s="732">
        <v>3.1048100000000001</v>
      </c>
      <c r="D1044" s="729">
        <v>41313</v>
      </c>
      <c r="E1044" s="732">
        <v>4.1489000000000003</v>
      </c>
      <c r="G1044" s="729">
        <v>41313</v>
      </c>
      <c r="H1044" s="732">
        <v>3.3848199999999999</v>
      </c>
      <c r="J1044" s="729">
        <v>41313</v>
      </c>
      <c r="K1044" s="732">
        <v>1.3364500000000001</v>
      </c>
      <c r="N1044" s="729">
        <v>41248</v>
      </c>
      <c r="O1044" s="732">
        <v>85.412999999999997</v>
      </c>
      <c r="Q1044" s="729">
        <v>40865</v>
      </c>
      <c r="R1044" s="732">
        <v>580.33299999999997</v>
      </c>
      <c r="T1044" s="729">
        <v>40865</v>
      </c>
      <c r="U1044" s="732">
        <v>180.833</v>
      </c>
      <c r="W1044" s="729"/>
      <c r="Z1044" s="729">
        <v>41248</v>
      </c>
      <c r="AA1044" s="732">
        <v>281.29500000000002</v>
      </c>
      <c r="AC1044" s="729">
        <v>41248</v>
      </c>
      <c r="AD1044" s="732">
        <v>233.875</v>
      </c>
    </row>
    <row r="1045" spans="1:30" ht="14.25" customHeight="1">
      <c r="A1045" s="729">
        <v>41312</v>
      </c>
      <c r="B1045" s="732">
        <v>3.1139299999999999</v>
      </c>
      <c r="D1045" s="729">
        <v>41312</v>
      </c>
      <c r="E1045" s="732">
        <v>4.17197</v>
      </c>
      <c r="G1045" s="729">
        <v>41312</v>
      </c>
      <c r="H1045" s="732">
        <v>3.3908300000000002</v>
      </c>
      <c r="J1045" s="729">
        <v>41312</v>
      </c>
      <c r="K1045" s="732">
        <v>1.33978</v>
      </c>
      <c r="N1045" s="729">
        <v>41247</v>
      </c>
      <c r="O1045" s="732">
        <v>84.375</v>
      </c>
      <c r="Q1045" s="729">
        <v>40864</v>
      </c>
      <c r="R1045" s="732">
        <v>594.625</v>
      </c>
      <c r="T1045" s="729">
        <v>40864</v>
      </c>
      <c r="U1045" s="732">
        <v>186.333</v>
      </c>
      <c r="W1045" s="729"/>
      <c r="Z1045" s="729">
        <v>41247</v>
      </c>
      <c r="AA1045" s="732">
        <v>274.83300000000003</v>
      </c>
      <c r="AC1045" s="729">
        <v>41247</v>
      </c>
      <c r="AD1045" s="732">
        <v>231.375</v>
      </c>
    </row>
    <row r="1046" spans="1:30" ht="14.25" customHeight="1">
      <c r="A1046" s="729">
        <v>41311</v>
      </c>
      <c r="B1046" s="732">
        <v>3.0895700000000001</v>
      </c>
      <c r="D1046" s="729">
        <v>41311</v>
      </c>
      <c r="E1046" s="732">
        <v>4.1793800000000001</v>
      </c>
      <c r="G1046" s="729">
        <v>41311</v>
      </c>
      <c r="H1046" s="732">
        <v>3.3941400000000002</v>
      </c>
      <c r="J1046" s="729">
        <v>41311</v>
      </c>
      <c r="K1046" s="732">
        <v>1.35225</v>
      </c>
      <c r="N1046" s="729">
        <v>41246</v>
      </c>
      <c r="O1046" s="732">
        <v>83.582999999999998</v>
      </c>
      <c r="Q1046" s="729">
        <v>40863</v>
      </c>
      <c r="R1046" s="732">
        <v>607</v>
      </c>
      <c r="T1046" s="729">
        <v>40863</v>
      </c>
      <c r="U1046" s="732">
        <v>187.875</v>
      </c>
      <c r="W1046" s="729"/>
      <c r="Z1046" s="729">
        <v>41246</v>
      </c>
      <c r="AA1046" s="732">
        <v>271.67500000000001</v>
      </c>
      <c r="AC1046" s="729">
        <v>41246</v>
      </c>
      <c r="AD1046" s="732">
        <v>230.875</v>
      </c>
    </row>
    <row r="1047" spans="1:30" ht="14.25" customHeight="1">
      <c r="A1047" s="729">
        <v>41310</v>
      </c>
      <c r="B1047" s="732">
        <v>3.0752999999999999</v>
      </c>
      <c r="D1047" s="729">
        <v>41310</v>
      </c>
      <c r="E1047" s="732">
        <v>4.1773100000000003</v>
      </c>
      <c r="G1047" s="729">
        <v>41310</v>
      </c>
      <c r="H1047" s="732">
        <v>3.3853200000000001</v>
      </c>
      <c r="J1047" s="729">
        <v>41310</v>
      </c>
      <c r="K1047" s="732">
        <v>1.35833</v>
      </c>
      <c r="N1047" s="729">
        <v>41243</v>
      </c>
      <c r="O1047" s="732">
        <v>84.417000000000002</v>
      </c>
      <c r="Q1047" s="729">
        <v>40862</v>
      </c>
      <c r="R1047" s="732">
        <v>615</v>
      </c>
      <c r="T1047" s="729">
        <v>40862</v>
      </c>
      <c r="U1047" s="732">
        <v>191.75</v>
      </c>
      <c r="W1047" s="729"/>
      <c r="Z1047" s="729">
        <v>41243</v>
      </c>
      <c r="AA1047" s="732">
        <v>283.82299999999998</v>
      </c>
      <c r="AC1047" s="729">
        <v>41243</v>
      </c>
      <c r="AD1047" s="732">
        <v>243.822</v>
      </c>
    </row>
    <row r="1048" spans="1:30" ht="14.25" customHeight="1">
      <c r="A1048" s="729">
        <v>41309</v>
      </c>
      <c r="B1048" s="732">
        <v>3.0922900000000002</v>
      </c>
      <c r="D1048" s="729">
        <v>41309</v>
      </c>
      <c r="E1048" s="732">
        <v>4.1789699999999996</v>
      </c>
      <c r="G1048" s="729">
        <v>41309</v>
      </c>
      <c r="H1048" s="732">
        <v>3.4045999999999998</v>
      </c>
      <c r="J1048" s="729">
        <v>41309</v>
      </c>
      <c r="K1048" s="732">
        <v>1.35145</v>
      </c>
      <c r="N1048" s="729">
        <v>41242</v>
      </c>
      <c r="O1048" s="732">
        <v>85.25</v>
      </c>
      <c r="Q1048" s="729">
        <v>40861</v>
      </c>
      <c r="R1048" s="732">
        <v>603</v>
      </c>
      <c r="T1048" s="729">
        <v>40861</v>
      </c>
      <c r="U1048" s="732">
        <v>169.833</v>
      </c>
      <c r="W1048" s="729"/>
      <c r="Z1048" s="729">
        <v>41242</v>
      </c>
      <c r="AA1048" s="732">
        <v>282.33</v>
      </c>
      <c r="AC1048" s="729">
        <v>41242</v>
      </c>
      <c r="AD1048" s="732">
        <v>241</v>
      </c>
    </row>
    <row r="1049" spans="1:30" ht="14.25" customHeight="1">
      <c r="A1049" s="729">
        <v>41306</v>
      </c>
      <c r="B1049" s="732">
        <v>3.0557099999999999</v>
      </c>
      <c r="D1049" s="729">
        <v>41306</v>
      </c>
      <c r="E1049" s="732">
        <v>4.1672900000000004</v>
      </c>
      <c r="G1049" s="729">
        <v>41306</v>
      </c>
      <c r="H1049" s="732">
        <v>3.36537</v>
      </c>
      <c r="J1049" s="729">
        <v>41306</v>
      </c>
      <c r="K1049" s="732">
        <v>1.3640099999999999</v>
      </c>
      <c r="N1049" s="729">
        <v>41241</v>
      </c>
      <c r="O1049" s="732">
        <v>86.25</v>
      </c>
      <c r="Q1049" s="729">
        <v>40857</v>
      </c>
      <c r="R1049" s="732">
        <v>570.5</v>
      </c>
      <c r="T1049" s="729">
        <v>40857</v>
      </c>
      <c r="U1049" s="732">
        <v>137</v>
      </c>
      <c r="W1049" s="729"/>
      <c r="Z1049" s="729">
        <v>41241</v>
      </c>
      <c r="AA1049" s="732">
        <v>289.36500000000001</v>
      </c>
      <c r="AC1049" s="729">
        <v>41241</v>
      </c>
      <c r="AD1049" s="732">
        <v>246.67500000000001</v>
      </c>
    </row>
    <row r="1050" spans="1:30" ht="14.25" customHeight="1">
      <c r="A1050" s="729">
        <v>41305</v>
      </c>
      <c r="B1050" s="732">
        <v>3.0898699999999999</v>
      </c>
      <c r="D1050" s="729">
        <v>41305</v>
      </c>
      <c r="E1050" s="732">
        <v>4.1957199999999997</v>
      </c>
      <c r="G1050" s="729">
        <v>41305</v>
      </c>
      <c r="H1050" s="732">
        <v>3.3957199999999998</v>
      </c>
      <c r="J1050" s="729">
        <v>41305</v>
      </c>
      <c r="K1050" s="732">
        <v>1.35785</v>
      </c>
      <c r="N1050" s="729">
        <v>41240</v>
      </c>
      <c r="O1050" s="732">
        <v>85.17</v>
      </c>
      <c r="Q1050" s="729">
        <v>40856</v>
      </c>
      <c r="R1050" s="732">
        <v>569</v>
      </c>
      <c r="T1050" s="729">
        <v>40856</v>
      </c>
      <c r="U1050" s="732">
        <v>128.333</v>
      </c>
      <c r="W1050" s="729"/>
      <c r="Z1050" s="729">
        <v>41240</v>
      </c>
      <c r="AA1050" s="732">
        <v>303.84800000000001</v>
      </c>
      <c r="AC1050" s="729">
        <v>41240</v>
      </c>
      <c r="AD1050" s="732">
        <v>255.178</v>
      </c>
    </row>
    <row r="1051" spans="1:30" ht="14.25" customHeight="1">
      <c r="A1051" s="729">
        <v>41304</v>
      </c>
      <c r="B1051" s="732">
        <v>3.0918299999999999</v>
      </c>
      <c r="D1051" s="729">
        <v>41304</v>
      </c>
      <c r="E1051" s="732">
        <v>4.19475</v>
      </c>
      <c r="G1051" s="729">
        <v>41304</v>
      </c>
      <c r="H1051" s="732">
        <v>3.3945600000000002</v>
      </c>
      <c r="J1051" s="729">
        <v>41304</v>
      </c>
      <c r="K1051" s="732">
        <v>1.3567</v>
      </c>
      <c r="N1051" s="729">
        <v>41239</v>
      </c>
      <c r="O1051" s="732">
        <v>86.375</v>
      </c>
      <c r="Q1051" s="729">
        <v>40855</v>
      </c>
      <c r="R1051" s="732">
        <v>544.5</v>
      </c>
      <c r="T1051" s="729">
        <v>40855</v>
      </c>
      <c r="U1051" s="732">
        <v>119</v>
      </c>
      <c r="W1051" s="729"/>
      <c r="Z1051" s="729">
        <v>41239</v>
      </c>
      <c r="AA1051" s="732">
        <v>317.35000000000002</v>
      </c>
      <c r="AC1051" s="729">
        <v>41239</v>
      </c>
      <c r="AD1051" s="732">
        <v>265.02499999999998</v>
      </c>
    </row>
    <row r="1052" spans="1:30" ht="14.25" customHeight="1">
      <c r="A1052" s="729">
        <v>41303</v>
      </c>
      <c r="B1052" s="732">
        <v>3.1028600000000002</v>
      </c>
      <c r="D1052" s="729">
        <v>41303</v>
      </c>
      <c r="E1052" s="732">
        <v>4.18635</v>
      </c>
      <c r="G1052" s="729">
        <v>41303</v>
      </c>
      <c r="H1052" s="732">
        <v>3.36822</v>
      </c>
      <c r="J1052" s="729">
        <v>41303</v>
      </c>
      <c r="K1052" s="732">
        <v>1.3492</v>
      </c>
      <c r="N1052" s="729">
        <v>41236</v>
      </c>
      <c r="O1052" s="732">
        <v>88.332999999999998</v>
      </c>
      <c r="Q1052" s="729">
        <v>40854</v>
      </c>
      <c r="R1052" s="732">
        <v>543.875</v>
      </c>
      <c r="T1052" s="729">
        <v>40854</v>
      </c>
      <c r="U1052" s="732">
        <v>119.5</v>
      </c>
      <c r="W1052" s="729"/>
      <c r="Z1052" s="729">
        <v>41236</v>
      </c>
      <c r="AA1052" s="732">
        <v>318.267</v>
      </c>
      <c r="AC1052" s="729">
        <v>41236</v>
      </c>
      <c r="AD1052" s="732">
        <v>266.06299999999999</v>
      </c>
    </row>
    <row r="1053" spans="1:30" ht="14.25" customHeight="1">
      <c r="A1053" s="729">
        <v>41302</v>
      </c>
      <c r="B1053" s="732">
        <v>3.1204999999999998</v>
      </c>
      <c r="D1053" s="729">
        <v>41302</v>
      </c>
      <c r="E1053" s="732">
        <v>4.1988700000000003</v>
      </c>
      <c r="G1053" s="729">
        <v>41302</v>
      </c>
      <c r="H1053" s="732">
        <v>3.3689</v>
      </c>
      <c r="J1053" s="729">
        <v>41302</v>
      </c>
      <c r="K1053" s="732">
        <v>1.34555</v>
      </c>
      <c r="N1053" s="729">
        <v>41234</v>
      </c>
      <c r="O1053" s="732">
        <v>86.837999999999994</v>
      </c>
      <c r="Q1053" s="729">
        <v>40851</v>
      </c>
      <c r="R1053" s="732">
        <v>535</v>
      </c>
      <c r="T1053" s="729">
        <v>40851</v>
      </c>
      <c r="U1053" s="732">
        <v>119.667</v>
      </c>
      <c r="W1053" s="729"/>
      <c r="Z1053" s="729">
        <v>41234</v>
      </c>
      <c r="AA1053" s="732">
        <v>325.35500000000002</v>
      </c>
      <c r="AC1053" s="729">
        <v>41234</v>
      </c>
      <c r="AD1053" s="732">
        <v>272.375</v>
      </c>
    </row>
    <row r="1054" spans="1:30" ht="14.25" customHeight="1">
      <c r="A1054" s="729">
        <v>41299</v>
      </c>
      <c r="B1054" s="732">
        <v>3.0971000000000002</v>
      </c>
      <c r="D1054" s="729">
        <v>41299</v>
      </c>
      <c r="E1054" s="732">
        <v>4.16974</v>
      </c>
      <c r="G1054" s="729">
        <v>41299</v>
      </c>
      <c r="H1054" s="732">
        <v>3.34368</v>
      </c>
      <c r="J1054" s="729">
        <v>41299</v>
      </c>
      <c r="K1054" s="732">
        <v>1.34639</v>
      </c>
      <c r="N1054" s="729">
        <v>41233</v>
      </c>
      <c r="O1054" s="732">
        <v>86.311999999999998</v>
      </c>
      <c r="Q1054" s="729">
        <v>40850</v>
      </c>
      <c r="R1054" s="732">
        <v>532.75</v>
      </c>
      <c r="T1054" s="729">
        <v>40850</v>
      </c>
      <c r="U1054" s="732">
        <v>117.5</v>
      </c>
      <c r="W1054" s="729"/>
      <c r="Z1054" s="729">
        <v>41233</v>
      </c>
      <c r="AA1054" s="732">
        <v>331.34500000000003</v>
      </c>
      <c r="AC1054" s="729">
        <v>41233</v>
      </c>
      <c r="AD1054" s="732">
        <v>285.25</v>
      </c>
    </row>
    <row r="1055" spans="1:30" ht="14.25" customHeight="1">
      <c r="A1055" s="729">
        <v>41298</v>
      </c>
      <c r="B1055" s="732">
        <v>3.1308699999999998</v>
      </c>
      <c r="D1055" s="729">
        <v>41298</v>
      </c>
      <c r="E1055" s="732">
        <v>4.1879299999999997</v>
      </c>
      <c r="G1055" s="729">
        <v>41298</v>
      </c>
      <c r="H1055" s="732">
        <v>3.37019</v>
      </c>
      <c r="J1055" s="729">
        <v>41298</v>
      </c>
      <c r="K1055" s="732">
        <v>1.33775</v>
      </c>
      <c r="N1055" s="729">
        <v>41232</v>
      </c>
      <c r="O1055" s="732">
        <v>87.332999999999998</v>
      </c>
      <c r="Q1055" s="729">
        <v>40849</v>
      </c>
      <c r="R1055" s="732">
        <v>545</v>
      </c>
      <c r="T1055" s="729">
        <v>40849</v>
      </c>
      <c r="U1055" s="732">
        <v>118.667</v>
      </c>
      <c r="W1055" s="729"/>
      <c r="Z1055" s="729">
        <v>41232</v>
      </c>
      <c r="AA1055" s="732">
        <v>337.42700000000002</v>
      </c>
      <c r="AC1055" s="729">
        <v>41232</v>
      </c>
      <c r="AD1055" s="732">
        <v>294.18799999999999</v>
      </c>
    </row>
    <row r="1056" spans="1:30" ht="14.25" customHeight="1">
      <c r="A1056" s="729">
        <v>41297</v>
      </c>
      <c r="B1056" s="732">
        <v>3.1316999999999999</v>
      </c>
      <c r="D1056" s="729">
        <v>41297</v>
      </c>
      <c r="E1056" s="732">
        <v>4.1710500000000001</v>
      </c>
      <c r="G1056" s="729">
        <v>41297</v>
      </c>
      <c r="H1056" s="732">
        <v>3.36958</v>
      </c>
      <c r="J1056" s="729">
        <v>41297</v>
      </c>
      <c r="K1056" s="732">
        <v>1.3317999999999999</v>
      </c>
      <c r="N1056" s="729">
        <v>41229</v>
      </c>
      <c r="O1056" s="732">
        <v>89.802999999999997</v>
      </c>
      <c r="Q1056" s="729">
        <v>40848</v>
      </c>
      <c r="R1056" s="732">
        <v>553.33299999999997</v>
      </c>
      <c r="T1056" s="729">
        <v>40848</v>
      </c>
      <c r="U1056" s="732">
        <v>120.622</v>
      </c>
      <c r="W1056" s="729"/>
      <c r="Z1056" s="729">
        <v>41229</v>
      </c>
      <c r="AA1056" s="732">
        <v>352.66500000000002</v>
      </c>
      <c r="AC1056" s="729">
        <v>41229</v>
      </c>
      <c r="AD1056" s="732">
        <v>309.5</v>
      </c>
    </row>
    <row r="1057" spans="1:30" ht="14.25" customHeight="1">
      <c r="A1057" s="729">
        <v>41296</v>
      </c>
      <c r="B1057" s="732">
        <v>3.1330999999999998</v>
      </c>
      <c r="D1057" s="729">
        <v>41296</v>
      </c>
      <c r="E1057" s="732">
        <v>4.1737500000000001</v>
      </c>
      <c r="G1057" s="729">
        <v>41296</v>
      </c>
      <c r="H1057" s="732">
        <v>3.3715899999999999</v>
      </c>
      <c r="J1057" s="729">
        <v>41296</v>
      </c>
      <c r="K1057" s="732">
        <v>1.33223</v>
      </c>
      <c r="N1057" s="729">
        <v>41228</v>
      </c>
      <c r="O1057" s="732">
        <v>89.25</v>
      </c>
      <c r="Q1057" s="729">
        <v>40847</v>
      </c>
      <c r="R1057" s="732">
        <v>518.66700000000003</v>
      </c>
      <c r="T1057" s="729">
        <v>40847</v>
      </c>
      <c r="U1057" s="732">
        <v>112.333</v>
      </c>
      <c r="W1057" s="729"/>
      <c r="Z1057" s="729">
        <v>41228</v>
      </c>
      <c r="AA1057" s="732">
        <v>354.51499999999999</v>
      </c>
      <c r="AC1057" s="729">
        <v>41228</v>
      </c>
      <c r="AD1057" s="732">
        <v>310.25</v>
      </c>
    </row>
    <row r="1058" spans="1:30" ht="14.25" customHeight="1">
      <c r="A1058" s="729">
        <v>41295</v>
      </c>
      <c r="B1058" s="732">
        <v>3.1327799999999999</v>
      </c>
      <c r="D1058" s="729">
        <v>41295</v>
      </c>
      <c r="E1058" s="732">
        <v>4.1711999999999998</v>
      </c>
      <c r="G1058" s="729">
        <v>41295</v>
      </c>
      <c r="H1058" s="732">
        <v>3.3603000000000001</v>
      </c>
      <c r="J1058" s="729">
        <v>41295</v>
      </c>
      <c r="K1058" s="732">
        <v>1.3312999999999999</v>
      </c>
      <c r="N1058" s="729">
        <v>41227</v>
      </c>
      <c r="O1058" s="732">
        <v>87.478999999999999</v>
      </c>
      <c r="Q1058" s="729">
        <v>40844</v>
      </c>
      <c r="R1058" s="732">
        <v>501.5</v>
      </c>
      <c r="T1058" s="729">
        <v>40844</v>
      </c>
      <c r="U1058" s="732">
        <v>109.16</v>
      </c>
      <c r="W1058" s="729"/>
      <c r="Z1058" s="729">
        <v>41227</v>
      </c>
      <c r="AA1058" s="732">
        <v>351.87</v>
      </c>
      <c r="AC1058" s="729">
        <v>41227</v>
      </c>
      <c r="AD1058" s="732">
        <v>310.625</v>
      </c>
    </row>
    <row r="1059" spans="1:30" ht="14.25" customHeight="1">
      <c r="A1059" s="729">
        <v>41292</v>
      </c>
      <c r="B1059" s="732">
        <v>3.1173500000000001</v>
      </c>
      <c r="D1059" s="729">
        <v>41292</v>
      </c>
      <c r="E1059" s="732">
        <v>4.15266</v>
      </c>
      <c r="G1059" s="729">
        <v>41292</v>
      </c>
      <c r="H1059" s="732">
        <v>3.3374100000000002</v>
      </c>
      <c r="J1059" s="729">
        <v>41292</v>
      </c>
      <c r="K1059" s="732">
        <v>1.33209</v>
      </c>
      <c r="N1059" s="729">
        <v>41226</v>
      </c>
      <c r="O1059" s="732">
        <v>87.923000000000002</v>
      </c>
      <c r="Q1059" s="729">
        <v>40843</v>
      </c>
      <c r="R1059" s="732">
        <v>476.66699999999997</v>
      </c>
      <c r="T1059" s="729">
        <v>40843</v>
      </c>
      <c r="U1059" s="732">
        <v>110.5</v>
      </c>
      <c r="W1059" s="729"/>
      <c r="Z1059" s="729">
        <v>41226</v>
      </c>
      <c r="AA1059" s="732">
        <v>355.88499999999999</v>
      </c>
      <c r="AC1059" s="729">
        <v>41226</v>
      </c>
      <c r="AD1059" s="732">
        <v>314.75</v>
      </c>
    </row>
    <row r="1060" spans="1:30" ht="14.25" customHeight="1">
      <c r="A1060" s="729">
        <v>41291</v>
      </c>
      <c r="B1060" s="732">
        <v>3.0710600000000001</v>
      </c>
      <c r="D1060" s="729">
        <v>41291</v>
      </c>
      <c r="E1060" s="732">
        <v>4.1077000000000004</v>
      </c>
      <c r="G1060" s="729">
        <v>41291</v>
      </c>
      <c r="H1060" s="732">
        <v>3.29271</v>
      </c>
      <c r="J1060" s="729">
        <v>41291</v>
      </c>
      <c r="K1060" s="732">
        <v>1.33755</v>
      </c>
      <c r="N1060" s="729">
        <v>41222</v>
      </c>
      <c r="O1060" s="732">
        <v>89.331999999999994</v>
      </c>
      <c r="Q1060" s="729">
        <v>40842</v>
      </c>
      <c r="R1060" s="732">
        <v>527</v>
      </c>
      <c r="T1060" s="729">
        <v>40842</v>
      </c>
      <c r="U1060" s="732">
        <v>126.04600000000001</v>
      </c>
      <c r="W1060" s="729"/>
      <c r="Z1060" s="729">
        <v>41222</v>
      </c>
      <c r="AA1060" s="732">
        <v>343.32499999999999</v>
      </c>
      <c r="AC1060" s="729">
        <v>41222</v>
      </c>
      <c r="AD1060" s="732">
        <v>299.55200000000002</v>
      </c>
    </row>
    <row r="1061" spans="1:30" ht="14.25" customHeight="1">
      <c r="A1061" s="729">
        <v>41290</v>
      </c>
      <c r="B1061" s="732">
        <v>3.09992</v>
      </c>
      <c r="D1061" s="729">
        <v>41290</v>
      </c>
      <c r="E1061" s="732">
        <v>4.1191399999999998</v>
      </c>
      <c r="G1061" s="729">
        <v>41290</v>
      </c>
      <c r="H1061" s="732">
        <v>3.3299599999999998</v>
      </c>
      <c r="J1061" s="729">
        <v>41290</v>
      </c>
      <c r="K1061" s="732">
        <v>1.3289299999999999</v>
      </c>
      <c r="N1061" s="729">
        <v>41221</v>
      </c>
      <c r="O1061" s="732">
        <v>85.75</v>
      </c>
      <c r="Q1061" s="729">
        <v>40841</v>
      </c>
      <c r="R1061" s="732">
        <v>517.66700000000003</v>
      </c>
      <c r="T1061" s="729">
        <v>40841</v>
      </c>
      <c r="U1061" s="732">
        <v>125.333</v>
      </c>
      <c r="W1061" s="729"/>
      <c r="Z1061" s="729">
        <v>41221</v>
      </c>
      <c r="AA1061" s="732">
        <v>330.75</v>
      </c>
      <c r="AC1061" s="729">
        <v>41221</v>
      </c>
      <c r="AD1061" s="732">
        <v>298.25</v>
      </c>
    </row>
    <row r="1062" spans="1:30" ht="14.25" customHeight="1">
      <c r="A1062" s="729">
        <v>41289</v>
      </c>
      <c r="B1062" s="732">
        <v>3.09104</v>
      </c>
      <c r="D1062" s="729">
        <v>41289</v>
      </c>
      <c r="E1062" s="732">
        <v>4.1127000000000002</v>
      </c>
      <c r="G1062" s="729">
        <v>41289</v>
      </c>
      <c r="H1062" s="732">
        <v>3.3171499999999998</v>
      </c>
      <c r="J1062" s="729">
        <v>41289</v>
      </c>
      <c r="K1062" s="732">
        <v>1.3305500000000001</v>
      </c>
      <c r="N1062" s="729">
        <v>41220</v>
      </c>
      <c r="O1062" s="732">
        <v>89.001000000000005</v>
      </c>
      <c r="Q1062" s="729">
        <v>40840</v>
      </c>
      <c r="R1062" s="732">
        <v>512.66700000000003</v>
      </c>
      <c r="T1062" s="729">
        <v>40840</v>
      </c>
      <c r="U1062" s="732">
        <v>126.333</v>
      </c>
      <c r="W1062" s="729"/>
      <c r="Z1062" s="729">
        <v>41220</v>
      </c>
      <c r="AA1062" s="732">
        <v>325</v>
      </c>
      <c r="AC1062" s="729">
        <v>41220</v>
      </c>
      <c r="AD1062" s="732">
        <v>290.375</v>
      </c>
    </row>
    <row r="1063" spans="1:30" ht="14.25" customHeight="1">
      <c r="A1063" s="729">
        <v>41288</v>
      </c>
      <c r="B1063" s="732">
        <v>3.06663</v>
      </c>
      <c r="D1063" s="729">
        <v>41288</v>
      </c>
      <c r="E1063" s="732">
        <v>4.1035599999999999</v>
      </c>
      <c r="G1063" s="729">
        <v>41288</v>
      </c>
      <c r="H1063" s="732">
        <v>3.3260000000000001</v>
      </c>
      <c r="J1063" s="729">
        <v>41288</v>
      </c>
      <c r="K1063" s="732">
        <v>1.3382000000000001</v>
      </c>
      <c r="N1063" s="729">
        <v>41219</v>
      </c>
      <c r="O1063" s="732">
        <v>87.75</v>
      </c>
      <c r="Q1063" s="729">
        <v>40837</v>
      </c>
      <c r="R1063" s="732">
        <v>516.5</v>
      </c>
      <c r="T1063" s="729">
        <v>40837</v>
      </c>
      <c r="U1063" s="732">
        <v>125.667</v>
      </c>
      <c r="W1063" s="729"/>
      <c r="Z1063" s="729">
        <v>41219</v>
      </c>
      <c r="AA1063" s="732">
        <v>315.25</v>
      </c>
      <c r="AC1063" s="729">
        <v>41219</v>
      </c>
      <c r="AD1063" s="732">
        <v>282</v>
      </c>
    </row>
    <row r="1064" spans="1:30" ht="14.25" customHeight="1">
      <c r="A1064" s="729">
        <v>41285</v>
      </c>
      <c r="B1064" s="732">
        <v>3.0794199999999998</v>
      </c>
      <c r="D1064" s="729">
        <v>41285</v>
      </c>
      <c r="E1064" s="732">
        <v>4.1093799999999998</v>
      </c>
      <c r="G1064" s="729">
        <v>41285</v>
      </c>
      <c r="H1064" s="732">
        <v>3.3716499999999998</v>
      </c>
      <c r="J1064" s="729">
        <v>41285</v>
      </c>
      <c r="K1064" s="732">
        <v>1.33429</v>
      </c>
      <c r="N1064" s="729">
        <v>41218</v>
      </c>
      <c r="O1064" s="732">
        <v>90.25</v>
      </c>
      <c r="Q1064" s="729">
        <v>40836</v>
      </c>
      <c r="R1064" s="732">
        <v>533.66700000000003</v>
      </c>
      <c r="T1064" s="729">
        <v>40836</v>
      </c>
      <c r="U1064" s="732">
        <v>125</v>
      </c>
      <c r="W1064" s="729"/>
      <c r="Z1064" s="729">
        <v>41218</v>
      </c>
      <c r="AA1064" s="732">
        <v>320.75</v>
      </c>
      <c r="AC1064" s="729">
        <v>41218</v>
      </c>
      <c r="AD1064" s="732">
        <v>288.5</v>
      </c>
    </row>
    <row r="1065" spans="1:30" ht="14.25" customHeight="1">
      <c r="A1065" s="729">
        <v>41284</v>
      </c>
      <c r="B1065" s="732">
        <v>3.0829</v>
      </c>
      <c r="D1065" s="729">
        <v>41284</v>
      </c>
      <c r="E1065" s="732">
        <v>4.0918200000000002</v>
      </c>
      <c r="G1065" s="729">
        <v>41284</v>
      </c>
      <c r="H1065" s="732">
        <v>3.3725399999999999</v>
      </c>
      <c r="J1065" s="729">
        <v>41284</v>
      </c>
      <c r="K1065" s="732">
        <v>1.32718</v>
      </c>
      <c r="N1065" s="729">
        <v>41215</v>
      </c>
      <c r="O1065" s="732">
        <v>89.332999999999998</v>
      </c>
      <c r="Q1065" s="729">
        <v>40835</v>
      </c>
      <c r="R1065" s="732">
        <v>508.5</v>
      </c>
      <c r="T1065" s="729">
        <v>40835</v>
      </c>
      <c r="U1065" s="732">
        <v>125</v>
      </c>
      <c r="W1065" s="729"/>
      <c r="Z1065" s="729">
        <v>41215</v>
      </c>
      <c r="AA1065" s="732">
        <v>311.43799999999999</v>
      </c>
      <c r="AC1065" s="729">
        <v>41215</v>
      </c>
      <c r="AD1065" s="732">
        <v>286.25</v>
      </c>
    </row>
    <row r="1066" spans="1:30" ht="14.25" customHeight="1">
      <c r="A1066" s="729">
        <v>41283</v>
      </c>
      <c r="B1066" s="732">
        <v>3.1211700000000002</v>
      </c>
      <c r="D1066" s="729">
        <v>41283</v>
      </c>
      <c r="E1066" s="732">
        <v>4.0774100000000004</v>
      </c>
      <c r="G1066" s="729">
        <v>41283</v>
      </c>
      <c r="H1066" s="732">
        <v>3.3731400000000002</v>
      </c>
      <c r="J1066" s="729">
        <v>41283</v>
      </c>
      <c r="K1066" s="732">
        <v>1.30643</v>
      </c>
      <c r="N1066" s="729">
        <v>41214</v>
      </c>
      <c r="O1066" s="732">
        <v>89.418999999999997</v>
      </c>
      <c r="Q1066" s="729">
        <v>40834</v>
      </c>
      <c r="R1066" s="732">
        <v>512.5</v>
      </c>
      <c r="T1066" s="729">
        <v>40834</v>
      </c>
      <c r="U1066" s="732">
        <v>130</v>
      </c>
      <c r="W1066" s="729"/>
      <c r="Z1066" s="729">
        <v>41214</v>
      </c>
      <c r="AA1066" s="732">
        <v>305</v>
      </c>
      <c r="AC1066" s="729">
        <v>41214</v>
      </c>
      <c r="AD1066" s="732">
        <v>280.33300000000003</v>
      </c>
    </row>
    <row r="1067" spans="1:30" ht="14.25" customHeight="1">
      <c r="A1067" s="729">
        <v>41282</v>
      </c>
      <c r="B1067" s="732">
        <v>3.1409099999999999</v>
      </c>
      <c r="D1067" s="729">
        <v>41282</v>
      </c>
      <c r="E1067" s="732">
        <v>4.1086299999999998</v>
      </c>
      <c r="G1067" s="729">
        <v>41282</v>
      </c>
      <c r="H1067" s="732">
        <v>3.3988999999999998</v>
      </c>
      <c r="J1067" s="729">
        <v>41282</v>
      </c>
      <c r="K1067" s="732">
        <v>1.3081</v>
      </c>
      <c r="N1067" s="729">
        <v>41213</v>
      </c>
      <c r="O1067" s="732">
        <v>92.138999999999996</v>
      </c>
      <c r="Q1067" s="729">
        <v>40833</v>
      </c>
      <c r="R1067" s="732">
        <v>508.25</v>
      </c>
      <c r="T1067" s="729">
        <v>40833</v>
      </c>
      <c r="U1067" s="732">
        <v>125.667</v>
      </c>
      <c r="W1067" s="729"/>
      <c r="Z1067" s="729">
        <v>41213</v>
      </c>
      <c r="AA1067" s="732">
        <v>299.5</v>
      </c>
      <c r="AC1067" s="729">
        <v>41213</v>
      </c>
      <c r="AD1067" s="732">
        <v>273.125</v>
      </c>
    </row>
    <row r="1068" spans="1:30" ht="14.25" customHeight="1">
      <c r="A1068" s="729">
        <v>41281</v>
      </c>
      <c r="B1068" s="732">
        <v>3.1435</v>
      </c>
      <c r="D1068" s="729">
        <v>41281</v>
      </c>
      <c r="E1068" s="732">
        <v>4.1232600000000001</v>
      </c>
      <c r="G1068" s="729">
        <v>41281</v>
      </c>
      <c r="H1068" s="732">
        <v>3.4120699999999999</v>
      </c>
      <c r="J1068" s="729">
        <v>41281</v>
      </c>
      <c r="K1068" s="732">
        <v>1.31165</v>
      </c>
      <c r="N1068" s="729">
        <v>41212</v>
      </c>
      <c r="O1068" s="732">
        <v>93.332999999999998</v>
      </c>
      <c r="Q1068" s="729">
        <v>40830</v>
      </c>
      <c r="R1068" s="732">
        <v>514</v>
      </c>
      <c r="T1068" s="729">
        <v>40830</v>
      </c>
      <c r="U1068" s="732">
        <v>128.78100000000001</v>
      </c>
      <c r="W1068" s="729"/>
      <c r="Z1068" s="729">
        <v>41212</v>
      </c>
      <c r="AA1068" s="732">
        <v>303.43799999999999</v>
      </c>
      <c r="AC1068" s="729">
        <v>41212</v>
      </c>
      <c r="AD1068" s="732">
        <v>273.5</v>
      </c>
    </row>
    <row r="1069" spans="1:30" ht="14.25" customHeight="1">
      <c r="A1069" s="729">
        <v>41278</v>
      </c>
      <c r="B1069" s="732">
        <v>3.1455799999999998</v>
      </c>
      <c r="D1069" s="729">
        <v>41278</v>
      </c>
      <c r="E1069" s="732">
        <v>4.1108000000000002</v>
      </c>
      <c r="G1069" s="729">
        <v>41278</v>
      </c>
      <c r="H1069" s="732">
        <v>3.4018299999999999</v>
      </c>
      <c r="J1069" s="729">
        <v>41278</v>
      </c>
      <c r="K1069" s="732">
        <v>1.30687</v>
      </c>
      <c r="N1069" s="729">
        <v>41211</v>
      </c>
      <c r="O1069" s="732">
        <v>94.332999999999998</v>
      </c>
      <c r="Q1069" s="729">
        <v>40829</v>
      </c>
      <c r="R1069" s="732">
        <v>519.33299999999997</v>
      </c>
      <c r="T1069" s="729">
        <v>40829</v>
      </c>
      <c r="U1069" s="732">
        <v>129</v>
      </c>
      <c r="W1069" s="729"/>
      <c r="Z1069" s="729">
        <v>41211</v>
      </c>
      <c r="AA1069" s="732">
        <v>308.66699999999997</v>
      </c>
      <c r="AC1069" s="729">
        <v>41211</v>
      </c>
      <c r="AD1069" s="732">
        <v>279</v>
      </c>
    </row>
    <row r="1070" spans="1:30" ht="14.25" customHeight="1">
      <c r="A1070" s="729">
        <v>41277</v>
      </c>
      <c r="B1070" s="732">
        <v>3.1380300000000001</v>
      </c>
      <c r="D1070" s="729">
        <v>41277</v>
      </c>
      <c r="E1070" s="732">
        <v>4.0941400000000003</v>
      </c>
      <c r="G1070" s="729">
        <v>41277</v>
      </c>
      <c r="H1070" s="732">
        <v>3.3859599999999999</v>
      </c>
      <c r="J1070" s="729">
        <v>41277</v>
      </c>
      <c r="K1070" s="732">
        <v>1.3048999999999999</v>
      </c>
      <c r="N1070" s="729">
        <v>41208</v>
      </c>
      <c r="O1070" s="732">
        <v>92</v>
      </c>
      <c r="Q1070" s="729">
        <v>40828</v>
      </c>
      <c r="R1070" s="732">
        <v>517.75</v>
      </c>
      <c r="T1070" s="729">
        <v>40828</v>
      </c>
      <c r="U1070" s="732">
        <v>130.667</v>
      </c>
      <c r="W1070" s="729"/>
      <c r="Z1070" s="729">
        <v>41208</v>
      </c>
      <c r="AA1070" s="732">
        <v>305.93799999999999</v>
      </c>
      <c r="AC1070" s="729">
        <v>41208</v>
      </c>
      <c r="AD1070" s="732">
        <v>269.375</v>
      </c>
    </row>
    <row r="1071" spans="1:30" ht="14.25" customHeight="1">
      <c r="A1071" s="729">
        <v>41276</v>
      </c>
      <c r="B1071" s="732">
        <v>3.0838000000000001</v>
      </c>
      <c r="D1071" s="729">
        <v>41276</v>
      </c>
      <c r="E1071" s="732">
        <v>4.0661100000000001</v>
      </c>
      <c r="G1071" s="729">
        <v>41276</v>
      </c>
      <c r="H1071" s="732">
        <v>3.3595700000000002</v>
      </c>
      <c r="J1071" s="729">
        <v>41276</v>
      </c>
      <c r="K1071" s="732">
        <v>1.3186</v>
      </c>
      <c r="N1071" s="729">
        <v>41207</v>
      </c>
      <c r="O1071" s="732">
        <v>90.311000000000007</v>
      </c>
      <c r="Q1071" s="729">
        <v>40827</v>
      </c>
      <c r="R1071" s="732">
        <v>541.33299999999997</v>
      </c>
      <c r="T1071" s="729">
        <v>40827</v>
      </c>
      <c r="U1071" s="732">
        <v>132.19499999999999</v>
      </c>
      <c r="W1071" s="729"/>
      <c r="Z1071" s="729">
        <v>41207</v>
      </c>
      <c r="AA1071" s="732">
        <v>292.625</v>
      </c>
      <c r="AC1071" s="729">
        <v>41207</v>
      </c>
      <c r="AD1071" s="732">
        <v>252.625</v>
      </c>
    </row>
    <row r="1072" spans="1:30" ht="14.25" customHeight="1">
      <c r="A1072" s="729">
        <v>41275</v>
      </c>
      <c r="B1072" s="732">
        <v>3.0857000000000001</v>
      </c>
      <c r="D1072" s="729">
        <v>41275</v>
      </c>
      <c r="E1072" s="732">
        <v>4.0805100000000003</v>
      </c>
      <c r="G1072" s="729">
        <v>41275</v>
      </c>
      <c r="H1072" s="732">
        <v>3.3721399999999999</v>
      </c>
      <c r="J1072" s="729">
        <v>41275</v>
      </c>
      <c r="K1072" s="732">
        <v>1.3204400000000001</v>
      </c>
      <c r="N1072" s="729">
        <v>41206</v>
      </c>
      <c r="O1072" s="732">
        <v>95.331000000000003</v>
      </c>
      <c r="Q1072" s="729">
        <v>40823</v>
      </c>
      <c r="R1072" s="732">
        <v>561.66700000000003</v>
      </c>
      <c r="T1072" s="729">
        <v>40823</v>
      </c>
      <c r="U1072" s="732">
        <v>143.32499999999999</v>
      </c>
      <c r="W1072" s="729"/>
      <c r="Z1072" s="729">
        <v>41206</v>
      </c>
      <c r="AA1072" s="732">
        <v>319.5</v>
      </c>
      <c r="AC1072" s="729">
        <v>41206</v>
      </c>
      <c r="AD1072" s="732">
        <v>265.375</v>
      </c>
    </row>
    <row r="1073" spans="1:30" ht="14.25" customHeight="1">
      <c r="A1073" s="729">
        <v>41274</v>
      </c>
      <c r="B1073" s="732">
        <v>3.0935800000000002</v>
      </c>
      <c r="D1073" s="729">
        <v>41274</v>
      </c>
      <c r="E1073" s="732">
        <v>4.0792200000000003</v>
      </c>
      <c r="G1073" s="729">
        <v>41274</v>
      </c>
      <c r="H1073" s="732">
        <v>3.3788399999999998</v>
      </c>
      <c r="J1073" s="729">
        <v>41274</v>
      </c>
      <c r="K1073" s="732">
        <v>1.31925</v>
      </c>
      <c r="N1073" s="729">
        <v>41205</v>
      </c>
      <c r="O1073" s="732">
        <v>97.688000000000002</v>
      </c>
      <c r="Q1073" s="729">
        <v>40822</v>
      </c>
      <c r="R1073" s="732">
        <v>552.66700000000003</v>
      </c>
      <c r="T1073" s="729">
        <v>40822</v>
      </c>
      <c r="U1073" s="732">
        <v>146.333</v>
      </c>
      <c r="W1073" s="729"/>
      <c r="Z1073" s="729">
        <v>41205</v>
      </c>
      <c r="AA1073" s="732">
        <v>314.375</v>
      </c>
      <c r="AC1073" s="729">
        <v>41205</v>
      </c>
      <c r="AD1073" s="732">
        <v>258.625</v>
      </c>
    </row>
    <row r="1074" spans="1:30" ht="14.25" customHeight="1">
      <c r="A1074" s="729">
        <v>41271</v>
      </c>
      <c r="B1074" s="732">
        <v>3.0842900000000002</v>
      </c>
      <c r="D1074" s="729">
        <v>41271</v>
      </c>
      <c r="E1074" s="732">
        <v>4.0761700000000003</v>
      </c>
      <c r="G1074" s="729">
        <v>41271</v>
      </c>
      <c r="H1074" s="732">
        <v>3.3762699999999999</v>
      </c>
      <c r="J1074" s="729">
        <v>41271</v>
      </c>
      <c r="K1074" s="732">
        <v>1.3216300000000001</v>
      </c>
      <c r="N1074" s="729">
        <v>41204</v>
      </c>
      <c r="O1074" s="732">
        <v>95.667000000000002</v>
      </c>
      <c r="Q1074" s="729">
        <v>40821</v>
      </c>
      <c r="R1074" s="732">
        <v>565.5</v>
      </c>
      <c r="T1074" s="729">
        <v>40821</v>
      </c>
      <c r="U1074" s="732">
        <v>150.40600000000001</v>
      </c>
      <c r="W1074" s="729"/>
      <c r="Z1074" s="729">
        <v>41204</v>
      </c>
      <c r="AA1074" s="732">
        <v>292.375</v>
      </c>
      <c r="AC1074" s="729">
        <v>41204</v>
      </c>
      <c r="AD1074" s="732">
        <v>245.292</v>
      </c>
    </row>
    <row r="1075" spans="1:30" ht="14.25" customHeight="1">
      <c r="A1075" s="729">
        <v>41270</v>
      </c>
      <c r="B1075" s="732">
        <v>3.0771600000000001</v>
      </c>
      <c r="D1075" s="729">
        <v>41270</v>
      </c>
      <c r="E1075" s="732">
        <v>4.0724999999999998</v>
      </c>
      <c r="G1075" s="729">
        <v>41270</v>
      </c>
      <c r="H1075" s="732">
        <v>3.3682500000000002</v>
      </c>
      <c r="J1075" s="729">
        <v>41270</v>
      </c>
      <c r="K1075" s="732">
        <v>1.32365</v>
      </c>
      <c r="N1075" s="729">
        <v>41201</v>
      </c>
      <c r="O1075" s="732">
        <v>92.625</v>
      </c>
      <c r="Q1075" s="729">
        <v>40820</v>
      </c>
      <c r="R1075" s="732">
        <v>571.25</v>
      </c>
      <c r="T1075" s="729">
        <v>40820</v>
      </c>
      <c r="U1075" s="732">
        <v>158.333</v>
      </c>
      <c r="W1075" s="729"/>
      <c r="Z1075" s="729">
        <v>41201</v>
      </c>
      <c r="AA1075" s="732">
        <v>288.82</v>
      </c>
      <c r="AC1075" s="729">
        <v>41201</v>
      </c>
      <c r="AD1075" s="732">
        <v>246.375</v>
      </c>
    </row>
    <row r="1076" spans="1:30" ht="14.25" customHeight="1">
      <c r="A1076" s="729">
        <v>41269</v>
      </c>
      <c r="B1076" s="732">
        <v>3.1105999999999998</v>
      </c>
      <c r="D1076" s="729">
        <v>41269</v>
      </c>
      <c r="E1076" s="732">
        <v>4.1135000000000002</v>
      </c>
      <c r="G1076" s="729">
        <v>41269</v>
      </c>
      <c r="H1076" s="732">
        <v>3.4057900000000001</v>
      </c>
      <c r="J1076" s="729">
        <v>41269</v>
      </c>
      <c r="K1076" s="732">
        <v>1.3224</v>
      </c>
      <c r="N1076" s="729">
        <v>41200</v>
      </c>
      <c r="O1076" s="732">
        <v>88.125</v>
      </c>
      <c r="Q1076" s="729">
        <v>40819</v>
      </c>
      <c r="R1076" s="732">
        <v>548.33299999999997</v>
      </c>
      <c r="T1076" s="729">
        <v>40819</v>
      </c>
      <c r="U1076" s="732">
        <v>159.637</v>
      </c>
      <c r="W1076" s="729"/>
      <c r="Z1076" s="729">
        <v>41200</v>
      </c>
      <c r="AA1076" s="732">
        <v>286.48700000000002</v>
      </c>
      <c r="AC1076" s="729">
        <v>41200</v>
      </c>
      <c r="AD1076" s="732">
        <v>235.833</v>
      </c>
    </row>
    <row r="1077" spans="1:30" ht="14.25" customHeight="1">
      <c r="A1077" s="729">
        <v>41268</v>
      </c>
      <c r="B1077" s="732">
        <v>3.0985</v>
      </c>
      <c r="D1077" s="729">
        <v>41268</v>
      </c>
      <c r="E1077" s="732">
        <v>4.0896600000000003</v>
      </c>
      <c r="G1077" s="729">
        <v>41268</v>
      </c>
      <c r="H1077" s="732">
        <v>3.3769100000000001</v>
      </c>
      <c r="J1077" s="729">
        <v>41268</v>
      </c>
      <c r="K1077" s="732">
        <v>1.3183</v>
      </c>
      <c r="N1077" s="729">
        <v>41199</v>
      </c>
      <c r="O1077" s="732">
        <v>84.125</v>
      </c>
      <c r="Q1077" s="729">
        <v>40816</v>
      </c>
      <c r="R1077" s="732">
        <v>530</v>
      </c>
      <c r="T1077" s="729">
        <v>40816</v>
      </c>
      <c r="U1077" s="732">
        <v>154.083</v>
      </c>
      <c r="W1077" s="729"/>
      <c r="Z1077" s="729">
        <v>41199</v>
      </c>
      <c r="AA1077" s="732">
        <v>267.75</v>
      </c>
      <c r="AC1077" s="729">
        <v>41199</v>
      </c>
      <c r="AD1077" s="732">
        <v>232.56800000000001</v>
      </c>
    </row>
    <row r="1078" spans="1:30" ht="14.25" customHeight="1">
      <c r="A1078" s="729">
        <v>41267</v>
      </c>
      <c r="B1078" s="732">
        <v>3.0970300000000002</v>
      </c>
      <c r="D1078" s="729">
        <v>41267</v>
      </c>
      <c r="E1078" s="732">
        <v>4.0857299999999999</v>
      </c>
      <c r="G1078" s="729">
        <v>41267</v>
      </c>
      <c r="H1078" s="732">
        <v>3.38184</v>
      </c>
      <c r="J1078" s="729">
        <v>41267</v>
      </c>
      <c r="K1078" s="732">
        <v>1.3185100000000001</v>
      </c>
      <c r="N1078" s="729">
        <v>41198</v>
      </c>
      <c r="O1078" s="732">
        <v>89.834999999999994</v>
      </c>
      <c r="Q1078" s="729">
        <v>40815</v>
      </c>
      <c r="R1078" s="732">
        <v>514</v>
      </c>
      <c r="T1078" s="729">
        <v>40815</v>
      </c>
      <c r="U1078" s="732">
        <v>153.667</v>
      </c>
      <c r="W1078" s="729"/>
      <c r="Z1078" s="729">
        <v>41198</v>
      </c>
      <c r="AA1078" s="732">
        <v>318.625</v>
      </c>
      <c r="AC1078" s="729">
        <v>41198</v>
      </c>
      <c r="AD1078" s="732">
        <v>269.875</v>
      </c>
    </row>
    <row r="1079" spans="1:30" ht="14.25" customHeight="1">
      <c r="A1079" s="729">
        <v>41264</v>
      </c>
      <c r="B1079" s="732">
        <v>3.0950799999999998</v>
      </c>
      <c r="D1079" s="729">
        <v>41264</v>
      </c>
      <c r="E1079" s="732">
        <v>4.0840899999999998</v>
      </c>
      <c r="G1079" s="729">
        <v>41264</v>
      </c>
      <c r="H1079" s="732">
        <v>3.38184</v>
      </c>
      <c r="J1079" s="729">
        <v>41264</v>
      </c>
      <c r="K1079" s="732">
        <v>1.3187500000000001</v>
      </c>
      <c r="N1079" s="729">
        <v>41197</v>
      </c>
      <c r="O1079" s="732">
        <v>93.125</v>
      </c>
      <c r="Q1079" s="729">
        <v>40814</v>
      </c>
      <c r="R1079" s="732">
        <v>509.66699999999997</v>
      </c>
      <c r="T1079" s="729">
        <v>40814</v>
      </c>
      <c r="U1079" s="732">
        <v>154.833</v>
      </c>
      <c r="W1079" s="729"/>
      <c r="Z1079" s="729">
        <v>41197</v>
      </c>
      <c r="AA1079" s="732">
        <v>345.57</v>
      </c>
      <c r="AC1079" s="729">
        <v>41197</v>
      </c>
      <c r="AD1079" s="732">
        <v>292.33</v>
      </c>
    </row>
    <row r="1080" spans="1:30" ht="14.25" customHeight="1">
      <c r="A1080" s="729">
        <v>41263</v>
      </c>
      <c r="B1080" s="732">
        <v>3.06284</v>
      </c>
      <c r="D1080" s="729">
        <v>41263</v>
      </c>
      <c r="E1080" s="732">
        <v>4.0563000000000002</v>
      </c>
      <c r="G1080" s="729">
        <v>41263</v>
      </c>
      <c r="H1080" s="732">
        <v>3.3597799999999998</v>
      </c>
      <c r="J1080" s="729">
        <v>41263</v>
      </c>
      <c r="K1080" s="732">
        <v>1.32443</v>
      </c>
      <c r="N1080" s="729">
        <v>41194</v>
      </c>
      <c r="O1080" s="732">
        <v>95</v>
      </c>
      <c r="Q1080" s="729">
        <v>40813</v>
      </c>
      <c r="R1080" s="732">
        <v>499</v>
      </c>
      <c r="T1080" s="729">
        <v>40813</v>
      </c>
      <c r="U1080" s="732">
        <v>153.833</v>
      </c>
      <c r="W1080" s="729"/>
      <c r="Z1080" s="729">
        <v>41194</v>
      </c>
      <c r="AA1080" s="732">
        <v>351.25</v>
      </c>
      <c r="AC1080" s="729">
        <v>41194</v>
      </c>
      <c r="AD1080" s="732">
        <v>301.125</v>
      </c>
    </row>
    <row r="1081" spans="1:30" ht="14.25" customHeight="1">
      <c r="A1081" s="729">
        <v>41262</v>
      </c>
      <c r="B1081" s="732">
        <v>3.0793400000000002</v>
      </c>
      <c r="D1081" s="729">
        <v>41262</v>
      </c>
      <c r="E1081" s="732">
        <v>4.0730899999999997</v>
      </c>
      <c r="G1081" s="729">
        <v>41262</v>
      </c>
      <c r="H1081" s="732">
        <v>3.3714399999999998</v>
      </c>
      <c r="J1081" s="729">
        <v>41262</v>
      </c>
      <c r="K1081" s="732">
        <v>1.3226899999999999</v>
      </c>
      <c r="N1081" s="729">
        <v>41193</v>
      </c>
      <c r="O1081" s="732">
        <v>96.082999999999998</v>
      </c>
      <c r="Q1081" s="729">
        <v>40812</v>
      </c>
      <c r="R1081" s="732">
        <v>536.66700000000003</v>
      </c>
      <c r="T1081" s="729">
        <v>40812</v>
      </c>
      <c r="U1081" s="732">
        <v>177.333</v>
      </c>
      <c r="W1081" s="729"/>
      <c r="Z1081" s="729">
        <v>41193</v>
      </c>
      <c r="AA1081" s="732">
        <v>364.875</v>
      </c>
      <c r="AC1081" s="729">
        <v>41193</v>
      </c>
      <c r="AD1081" s="732">
        <v>318.125</v>
      </c>
    </row>
    <row r="1082" spans="1:30" ht="14.25" customHeight="1">
      <c r="A1082" s="729">
        <v>41261</v>
      </c>
      <c r="B1082" s="732">
        <v>3.07931</v>
      </c>
      <c r="D1082" s="729">
        <v>41261</v>
      </c>
      <c r="E1082" s="732">
        <v>4.0744999999999996</v>
      </c>
      <c r="G1082" s="729">
        <v>41261</v>
      </c>
      <c r="H1082" s="732">
        <v>3.3735900000000001</v>
      </c>
      <c r="J1082" s="729">
        <v>41261</v>
      </c>
      <c r="K1082" s="732">
        <v>1.3228800000000001</v>
      </c>
      <c r="N1082" s="729">
        <v>41192</v>
      </c>
      <c r="O1082" s="732">
        <v>95.417000000000002</v>
      </c>
      <c r="Q1082" s="729">
        <v>40809</v>
      </c>
      <c r="R1082" s="732">
        <v>530.74800000000005</v>
      </c>
      <c r="T1082" s="729">
        <v>40809</v>
      </c>
      <c r="U1082" s="732">
        <v>178.001</v>
      </c>
      <c r="W1082" s="729"/>
      <c r="Z1082" s="729">
        <v>41192</v>
      </c>
      <c r="AA1082" s="732">
        <v>362.875</v>
      </c>
      <c r="AC1082" s="729">
        <v>41192</v>
      </c>
      <c r="AD1082" s="732">
        <v>317.5</v>
      </c>
    </row>
    <row r="1083" spans="1:30" ht="14.25" customHeight="1">
      <c r="A1083" s="729">
        <v>41260</v>
      </c>
      <c r="B1083" s="732">
        <v>3.1065499999999999</v>
      </c>
      <c r="D1083" s="729">
        <v>41260</v>
      </c>
      <c r="E1083" s="732">
        <v>4.0904600000000002</v>
      </c>
      <c r="G1083" s="729">
        <v>41260</v>
      </c>
      <c r="H1083" s="732">
        <v>3.3865099999999999</v>
      </c>
      <c r="J1083" s="729">
        <v>41260</v>
      </c>
      <c r="K1083" s="732">
        <v>1.3164</v>
      </c>
      <c r="N1083" s="729">
        <v>41191</v>
      </c>
      <c r="O1083" s="732">
        <v>103.438</v>
      </c>
      <c r="Q1083" s="729">
        <v>40808</v>
      </c>
      <c r="R1083" s="732">
        <v>523.33299999999997</v>
      </c>
      <c r="T1083" s="729">
        <v>40808</v>
      </c>
      <c r="U1083" s="732">
        <v>145.667</v>
      </c>
      <c r="W1083" s="729"/>
      <c r="Z1083" s="729">
        <v>41191</v>
      </c>
      <c r="AA1083" s="732">
        <v>358.875</v>
      </c>
      <c r="AC1083" s="729">
        <v>41191</v>
      </c>
      <c r="AD1083" s="732">
        <v>320.875</v>
      </c>
    </row>
    <row r="1084" spans="1:30" ht="14.25" customHeight="1">
      <c r="A1084" s="729">
        <v>41257</v>
      </c>
      <c r="B1084" s="732">
        <v>3.0983100000000001</v>
      </c>
      <c r="D1084" s="729">
        <v>41257</v>
      </c>
      <c r="E1084" s="732">
        <v>4.0783100000000001</v>
      </c>
      <c r="G1084" s="729">
        <v>41257</v>
      </c>
      <c r="H1084" s="732">
        <v>3.3752499999999999</v>
      </c>
      <c r="J1084" s="729">
        <v>41257</v>
      </c>
      <c r="K1084" s="732">
        <v>1.3163</v>
      </c>
      <c r="N1084" s="729">
        <v>41187</v>
      </c>
      <c r="O1084" s="732">
        <v>103.336</v>
      </c>
      <c r="Q1084" s="729">
        <v>40807</v>
      </c>
      <c r="R1084" s="732">
        <v>488.721</v>
      </c>
      <c r="T1084" s="729">
        <v>40807</v>
      </c>
      <c r="U1084" s="732">
        <v>131.5</v>
      </c>
      <c r="W1084" s="729"/>
      <c r="Z1084" s="729">
        <v>41187</v>
      </c>
      <c r="AA1084" s="732">
        <v>349.125</v>
      </c>
      <c r="AC1084" s="729">
        <v>41187</v>
      </c>
      <c r="AD1084" s="732">
        <v>312.625</v>
      </c>
    </row>
    <row r="1085" spans="1:30" ht="14.25" customHeight="1">
      <c r="A1085" s="729">
        <v>41256</v>
      </c>
      <c r="B1085" s="732">
        <v>3.1336499999999998</v>
      </c>
      <c r="D1085" s="729">
        <v>41256</v>
      </c>
      <c r="E1085" s="732">
        <v>4.0983000000000001</v>
      </c>
      <c r="G1085" s="729">
        <v>41256</v>
      </c>
      <c r="H1085" s="732">
        <v>3.39303</v>
      </c>
      <c r="J1085" s="729">
        <v>41256</v>
      </c>
      <c r="K1085" s="732">
        <v>1.3077000000000001</v>
      </c>
      <c r="N1085" s="729">
        <v>41186</v>
      </c>
      <c r="O1085" s="732">
        <v>111.5</v>
      </c>
      <c r="Q1085" s="729">
        <v>40806</v>
      </c>
      <c r="R1085" s="732">
        <v>472.33300000000003</v>
      </c>
      <c r="T1085" s="729">
        <v>40806</v>
      </c>
      <c r="U1085" s="732">
        <v>125.67</v>
      </c>
      <c r="W1085" s="729"/>
      <c r="Z1085" s="729">
        <v>41186</v>
      </c>
      <c r="AA1085" s="732">
        <v>372.66699999999997</v>
      </c>
      <c r="AC1085" s="729">
        <v>41186</v>
      </c>
      <c r="AD1085" s="732">
        <v>330.66699999999997</v>
      </c>
    </row>
    <row r="1086" spans="1:30" ht="14.25" customHeight="1">
      <c r="A1086" s="729">
        <v>41255</v>
      </c>
      <c r="B1086" s="732">
        <v>3.1293500000000001</v>
      </c>
      <c r="D1086" s="729">
        <v>41255</v>
      </c>
      <c r="E1086" s="732">
        <v>4.0911900000000001</v>
      </c>
      <c r="G1086" s="729">
        <v>41255</v>
      </c>
      <c r="H1086" s="732">
        <v>3.3780800000000002</v>
      </c>
      <c r="J1086" s="729">
        <v>41255</v>
      </c>
      <c r="K1086" s="732">
        <v>1.3073999999999999</v>
      </c>
      <c r="N1086" s="729">
        <v>41185</v>
      </c>
      <c r="O1086" s="732">
        <v>112.188</v>
      </c>
      <c r="Q1086" s="729">
        <v>40805</v>
      </c>
      <c r="R1086" s="732">
        <v>472.66699999999997</v>
      </c>
      <c r="T1086" s="729">
        <v>40805</v>
      </c>
      <c r="U1086" s="732">
        <v>123.39</v>
      </c>
      <c r="W1086" s="729"/>
      <c r="Z1086" s="729">
        <v>41185</v>
      </c>
      <c r="AA1086" s="732">
        <v>379.995</v>
      </c>
      <c r="AC1086" s="729">
        <v>41185</v>
      </c>
      <c r="AD1086" s="732">
        <v>337.16500000000002</v>
      </c>
    </row>
    <row r="1087" spans="1:30" ht="14.25" customHeight="1">
      <c r="A1087" s="729">
        <v>41254</v>
      </c>
      <c r="B1087" s="732">
        <v>3.14114</v>
      </c>
      <c r="D1087" s="729">
        <v>41254</v>
      </c>
      <c r="E1087" s="732">
        <v>4.0853900000000003</v>
      </c>
      <c r="G1087" s="729">
        <v>41254</v>
      </c>
      <c r="H1087" s="732">
        <v>3.3691499999999999</v>
      </c>
      <c r="J1087" s="729">
        <v>41254</v>
      </c>
      <c r="K1087" s="732">
        <v>1.3005499999999999</v>
      </c>
      <c r="N1087" s="729">
        <v>41184</v>
      </c>
      <c r="O1087" s="732">
        <v>113.917</v>
      </c>
      <c r="Q1087" s="729">
        <v>40802</v>
      </c>
      <c r="R1087" s="732">
        <v>451.75</v>
      </c>
      <c r="T1087" s="729">
        <v>40802</v>
      </c>
      <c r="U1087" s="732">
        <v>118.899</v>
      </c>
      <c r="W1087" s="729"/>
      <c r="Z1087" s="729">
        <v>41184</v>
      </c>
      <c r="AA1087" s="732">
        <v>378.67200000000003</v>
      </c>
      <c r="AC1087" s="729">
        <v>41184</v>
      </c>
      <c r="AD1087" s="732">
        <v>341.66</v>
      </c>
    </row>
    <row r="1088" spans="1:30" ht="14.25" customHeight="1">
      <c r="A1088" s="729">
        <v>41253</v>
      </c>
      <c r="B1088" s="732">
        <v>3.1746500000000002</v>
      </c>
      <c r="D1088" s="729">
        <v>41253</v>
      </c>
      <c r="E1088" s="732">
        <v>4.1084899999999998</v>
      </c>
      <c r="G1088" s="729">
        <v>41253</v>
      </c>
      <c r="H1088" s="732">
        <v>3.4005900000000002</v>
      </c>
      <c r="J1088" s="729">
        <v>41253</v>
      </c>
      <c r="K1088" s="732">
        <v>1.2941</v>
      </c>
      <c r="N1088" s="729">
        <v>41183</v>
      </c>
      <c r="O1088" s="732">
        <v>115.935</v>
      </c>
      <c r="Q1088" s="729">
        <v>40801</v>
      </c>
      <c r="R1088" s="732">
        <v>458.33300000000003</v>
      </c>
      <c r="T1088" s="729">
        <v>40801</v>
      </c>
      <c r="U1088" s="732">
        <v>123.5</v>
      </c>
      <c r="W1088" s="729"/>
      <c r="Z1088" s="729">
        <v>41183</v>
      </c>
      <c r="AA1088" s="732">
        <v>379.82799999999997</v>
      </c>
      <c r="AC1088" s="729">
        <v>41183</v>
      </c>
      <c r="AD1088" s="732">
        <v>347.995</v>
      </c>
    </row>
    <row r="1089" spans="1:30" ht="14.25" customHeight="1">
      <c r="A1089" s="729">
        <v>41250</v>
      </c>
      <c r="B1089" s="732">
        <v>3.1873</v>
      </c>
      <c r="D1089" s="729">
        <v>41250</v>
      </c>
      <c r="E1089" s="732">
        <v>4.1212099999999996</v>
      </c>
      <c r="G1089" s="729">
        <v>41250</v>
      </c>
      <c r="H1089" s="732">
        <v>3.4111500000000001</v>
      </c>
      <c r="J1089" s="729">
        <v>41250</v>
      </c>
      <c r="K1089" s="732">
        <v>1.2927500000000001</v>
      </c>
      <c r="N1089" s="729">
        <v>41180</v>
      </c>
      <c r="O1089" s="732">
        <v>119.063</v>
      </c>
      <c r="Q1089" s="729">
        <v>40800</v>
      </c>
      <c r="R1089" s="732">
        <v>468.75</v>
      </c>
      <c r="T1089" s="729">
        <v>40800</v>
      </c>
      <c r="U1089" s="732">
        <v>129.167</v>
      </c>
      <c r="W1089" s="729"/>
      <c r="Z1089" s="729">
        <v>41180</v>
      </c>
      <c r="AA1089" s="732">
        <v>387.64499999999998</v>
      </c>
      <c r="AC1089" s="729">
        <v>41180</v>
      </c>
      <c r="AD1089" s="732">
        <v>356.98500000000001</v>
      </c>
    </row>
    <row r="1090" spans="1:30" ht="14.25" customHeight="1">
      <c r="A1090" s="729">
        <v>41249</v>
      </c>
      <c r="B1090" s="732">
        <v>3.1849699999999999</v>
      </c>
      <c r="D1090" s="729">
        <v>41249</v>
      </c>
      <c r="E1090" s="732">
        <v>4.1303400000000003</v>
      </c>
      <c r="G1090" s="729">
        <v>41249</v>
      </c>
      <c r="H1090" s="732">
        <v>3.4157600000000001</v>
      </c>
      <c r="J1090" s="729">
        <v>41249</v>
      </c>
      <c r="K1090" s="732">
        <v>1.29698</v>
      </c>
      <c r="N1090" s="729">
        <v>41179</v>
      </c>
      <c r="O1090" s="732">
        <v>120.16500000000001</v>
      </c>
      <c r="Q1090" s="729">
        <v>40799</v>
      </c>
      <c r="R1090" s="732">
        <v>453.75</v>
      </c>
      <c r="T1090" s="729">
        <v>40799</v>
      </c>
      <c r="U1090" s="732">
        <v>131.167</v>
      </c>
      <c r="W1090" s="729"/>
      <c r="Z1090" s="729">
        <v>41179</v>
      </c>
      <c r="AA1090" s="732">
        <v>393.33300000000003</v>
      </c>
      <c r="AC1090" s="729">
        <v>41179</v>
      </c>
      <c r="AD1090" s="732">
        <v>364.33300000000003</v>
      </c>
    </row>
    <row r="1091" spans="1:30" ht="14.25" customHeight="1">
      <c r="A1091" s="729">
        <v>41248</v>
      </c>
      <c r="B1091" s="732">
        <v>3.1521499999999998</v>
      </c>
      <c r="D1091" s="729">
        <v>41248</v>
      </c>
      <c r="E1091" s="732">
        <v>4.1219999999999999</v>
      </c>
      <c r="G1091" s="729">
        <v>41248</v>
      </c>
      <c r="H1091" s="732">
        <v>3.40239</v>
      </c>
      <c r="J1091" s="729">
        <v>41248</v>
      </c>
      <c r="K1091" s="732">
        <v>1.3067800000000001</v>
      </c>
      <c r="N1091" s="729">
        <v>41178</v>
      </c>
      <c r="O1091" s="732">
        <v>125</v>
      </c>
      <c r="Q1091" s="729">
        <v>40798</v>
      </c>
      <c r="R1091" s="732">
        <v>458.66699999999997</v>
      </c>
      <c r="T1091" s="729">
        <v>40798</v>
      </c>
      <c r="U1091" s="732">
        <v>123.833</v>
      </c>
      <c r="W1091" s="729"/>
      <c r="Z1091" s="729">
        <v>41178</v>
      </c>
      <c r="AA1091" s="732">
        <v>401.33300000000003</v>
      </c>
      <c r="AC1091" s="729">
        <v>41178</v>
      </c>
      <c r="AD1091" s="732">
        <v>369.66699999999997</v>
      </c>
    </row>
    <row r="1092" spans="1:30" ht="14.25" customHeight="1">
      <c r="A1092" s="729">
        <v>41247</v>
      </c>
      <c r="B1092" s="732">
        <v>3.1566000000000001</v>
      </c>
      <c r="D1092" s="729">
        <v>41247</v>
      </c>
      <c r="E1092" s="732">
        <v>4.1330900000000002</v>
      </c>
      <c r="G1092" s="729">
        <v>41247</v>
      </c>
      <c r="H1092" s="732">
        <v>3.4068399999999999</v>
      </c>
      <c r="J1092" s="729">
        <v>41247</v>
      </c>
      <c r="K1092" s="732">
        <v>1.3094399999999999</v>
      </c>
      <c r="N1092" s="729">
        <v>41177</v>
      </c>
      <c r="O1092" s="732">
        <v>118.167</v>
      </c>
      <c r="Q1092" s="729">
        <v>40795</v>
      </c>
      <c r="R1092" s="732">
        <v>442.33300000000003</v>
      </c>
      <c r="T1092" s="729">
        <v>40795</v>
      </c>
      <c r="U1092" s="732">
        <v>113.5</v>
      </c>
      <c r="W1092" s="729"/>
      <c r="Z1092" s="729">
        <v>41177</v>
      </c>
      <c r="AA1092" s="732">
        <v>367.46699999999998</v>
      </c>
      <c r="AC1092" s="729">
        <v>41177</v>
      </c>
      <c r="AD1092" s="732">
        <v>333.58499999999998</v>
      </c>
    </row>
    <row r="1093" spans="1:30" ht="14.25" customHeight="1">
      <c r="A1093" s="729">
        <v>41246</v>
      </c>
      <c r="B1093" s="732">
        <v>3.1661999999999999</v>
      </c>
      <c r="D1093" s="729">
        <v>41246</v>
      </c>
      <c r="E1093" s="732">
        <v>4.1332500000000003</v>
      </c>
      <c r="G1093" s="729">
        <v>41246</v>
      </c>
      <c r="H1093" s="732">
        <v>3.4208500000000002</v>
      </c>
      <c r="J1093" s="729">
        <v>41246</v>
      </c>
      <c r="K1093" s="732">
        <v>1.30535</v>
      </c>
      <c r="N1093" s="729">
        <v>41176</v>
      </c>
      <c r="O1093" s="732">
        <v>120.188</v>
      </c>
      <c r="Q1093" s="729">
        <v>40794</v>
      </c>
      <c r="R1093" s="732">
        <v>415.5</v>
      </c>
      <c r="T1093" s="729">
        <v>40794</v>
      </c>
      <c r="U1093" s="732">
        <v>113.333</v>
      </c>
      <c r="W1093" s="729"/>
      <c r="Z1093" s="729">
        <v>41176</v>
      </c>
      <c r="AA1093" s="732">
        <v>354.17200000000003</v>
      </c>
      <c r="AC1093" s="729">
        <v>41176</v>
      </c>
      <c r="AD1093" s="732">
        <v>325.33</v>
      </c>
    </row>
    <row r="1094" spans="1:30" ht="14.25" customHeight="1">
      <c r="A1094" s="729">
        <v>41243</v>
      </c>
      <c r="B1094" s="732">
        <v>3.1601400000000002</v>
      </c>
      <c r="D1094" s="729">
        <v>41243</v>
      </c>
      <c r="E1094" s="732">
        <v>4.1044400000000003</v>
      </c>
      <c r="G1094" s="729">
        <v>41243</v>
      </c>
      <c r="H1094" s="732">
        <v>3.4049</v>
      </c>
      <c r="J1094" s="729">
        <v>41243</v>
      </c>
      <c r="K1094" s="732">
        <v>1.2986</v>
      </c>
      <c r="N1094" s="729">
        <v>41173</v>
      </c>
      <c r="O1094" s="732">
        <v>114.589</v>
      </c>
      <c r="Q1094" s="729">
        <v>40793</v>
      </c>
      <c r="R1094" s="732">
        <v>412.03899999999999</v>
      </c>
      <c r="T1094" s="729">
        <v>40793</v>
      </c>
      <c r="U1094" s="732">
        <v>114.69799999999999</v>
      </c>
      <c r="W1094" s="729"/>
      <c r="Z1094" s="729">
        <v>41173</v>
      </c>
      <c r="AA1094" s="732">
        <v>369.82299999999998</v>
      </c>
      <c r="AC1094" s="729">
        <v>41173</v>
      </c>
      <c r="AD1094" s="732">
        <v>330.07799999999997</v>
      </c>
    </row>
    <row r="1095" spans="1:30" ht="14.25" customHeight="1">
      <c r="A1095" s="729">
        <v>41242</v>
      </c>
      <c r="B1095" s="732">
        <v>3.1502499999999998</v>
      </c>
      <c r="D1095" s="729">
        <v>41242</v>
      </c>
      <c r="E1095" s="732">
        <v>4.0867300000000002</v>
      </c>
      <c r="G1095" s="729">
        <v>41242</v>
      </c>
      <c r="H1095" s="732">
        <v>3.3970199999999999</v>
      </c>
      <c r="J1095" s="729">
        <v>41242</v>
      </c>
      <c r="K1095" s="732">
        <v>1.2979000000000001</v>
      </c>
      <c r="N1095" s="729">
        <v>41172</v>
      </c>
      <c r="O1095" s="732">
        <v>115.31100000000001</v>
      </c>
      <c r="Q1095" s="729">
        <v>40792</v>
      </c>
      <c r="R1095" s="732">
        <v>439.33300000000003</v>
      </c>
      <c r="T1095" s="729">
        <v>40792</v>
      </c>
      <c r="U1095" s="732">
        <v>116.333</v>
      </c>
      <c r="W1095" s="729"/>
      <c r="Z1095" s="729">
        <v>41172</v>
      </c>
      <c r="AA1095" s="732">
        <v>368.84199999999998</v>
      </c>
      <c r="AC1095" s="729">
        <v>41172</v>
      </c>
      <c r="AD1095" s="732">
        <v>330.17200000000003</v>
      </c>
    </row>
    <row r="1096" spans="1:30" ht="14.25" customHeight="1">
      <c r="A1096" s="729">
        <v>41241</v>
      </c>
      <c r="B1096" s="732">
        <v>3.1694900000000001</v>
      </c>
      <c r="D1096" s="729">
        <v>41241</v>
      </c>
      <c r="E1096" s="732">
        <v>4.1052999999999997</v>
      </c>
      <c r="G1096" s="729">
        <v>41241</v>
      </c>
      <c r="H1096" s="732">
        <v>3.41092</v>
      </c>
      <c r="J1096" s="729">
        <v>41241</v>
      </c>
      <c r="K1096" s="732">
        <v>1.2952699999999999</v>
      </c>
      <c r="N1096" s="729">
        <v>41171</v>
      </c>
      <c r="O1096" s="732">
        <v>109.34</v>
      </c>
      <c r="Q1096" s="729">
        <v>40788</v>
      </c>
      <c r="R1096" s="732">
        <v>428.33300000000003</v>
      </c>
      <c r="T1096" s="729">
        <v>40788</v>
      </c>
      <c r="U1096" s="732">
        <v>108.49</v>
      </c>
      <c r="W1096" s="729"/>
      <c r="Z1096" s="729">
        <v>41171</v>
      </c>
      <c r="AA1096" s="732">
        <v>351.69</v>
      </c>
      <c r="AC1096" s="729">
        <v>41171</v>
      </c>
      <c r="AD1096" s="732">
        <v>317.33499999999998</v>
      </c>
    </row>
    <row r="1097" spans="1:30" ht="14.25" customHeight="1">
      <c r="A1097" s="729">
        <v>41240</v>
      </c>
      <c r="B1097" s="732">
        <v>3.1680600000000001</v>
      </c>
      <c r="D1097" s="729">
        <v>41240</v>
      </c>
      <c r="E1097" s="732">
        <v>4.1009799999999998</v>
      </c>
      <c r="G1097" s="729">
        <v>41240</v>
      </c>
      <c r="H1097" s="732">
        <v>3.4048600000000002</v>
      </c>
      <c r="J1097" s="729">
        <v>41240</v>
      </c>
      <c r="K1097" s="732">
        <v>1.2942800000000001</v>
      </c>
      <c r="N1097" s="729">
        <v>41170</v>
      </c>
      <c r="O1097" s="732">
        <v>110.28700000000001</v>
      </c>
      <c r="Q1097" s="729">
        <v>40787</v>
      </c>
      <c r="R1097" s="732">
        <v>415.66699999999997</v>
      </c>
      <c r="T1097" s="729">
        <v>40787</v>
      </c>
      <c r="U1097" s="732">
        <v>106.119</v>
      </c>
      <c r="W1097" s="729"/>
      <c r="Z1097" s="729">
        <v>41170</v>
      </c>
      <c r="AA1097" s="732">
        <v>370.15199999999999</v>
      </c>
      <c r="AC1097" s="729">
        <v>41170</v>
      </c>
      <c r="AD1097" s="732">
        <v>328.01</v>
      </c>
    </row>
    <row r="1098" spans="1:30" ht="14.25" customHeight="1">
      <c r="A1098" s="729">
        <v>41239</v>
      </c>
      <c r="B1098" s="732">
        <v>3.1620499999999998</v>
      </c>
      <c r="D1098" s="729">
        <v>41239</v>
      </c>
      <c r="E1098" s="732">
        <v>4.1021400000000003</v>
      </c>
      <c r="G1098" s="729">
        <v>41239</v>
      </c>
      <c r="H1098" s="732">
        <v>3.4085200000000002</v>
      </c>
      <c r="J1098" s="729">
        <v>41239</v>
      </c>
      <c r="K1098" s="732">
        <v>1.29718</v>
      </c>
      <c r="N1098" s="729">
        <v>41169</v>
      </c>
      <c r="O1098" s="732">
        <v>110.845</v>
      </c>
      <c r="Q1098" s="729">
        <v>40786</v>
      </c>
      <c r="R1098" s="732">
        <v>410.75</v>
      </c>
      <c r="T1098" s="729">
        <v>40786</v>
      </c>
      <c r="U1098" s="732">
        <v>107.574</v>
      </c>
      <c r="W1098" s="729"/>
      <c r="Z1098" s="729">
        <v>41169</v>
      </c>
      <c r="AA1098" s="732">
        <v>355.27</v>
      </c>
      <c r="AC1098" s="729">
        <v>41169</v>
      </c>
      <c r="AD1098" s="732">
        <v>318.29000000000002</v>
      </c>
    </row>
    <row r="1099" spans="1:30" ht="14.25" customHeight="1">
      <c r="A1099" s="729">
        <v>41236</v>
      </c>
      <c r="B1099" s="732">
        <v>3.1696499999999999</v>
      </c>
      <c r="D1099" s="729">
        <v>41236</v>
      </c>
      <c r="E1099" s="732">
        <v>4.1114100000000002</v>
      </c>
      <c r="G1099" s="729">
        <v>41236</v>
      </c>
      <c r="H1099" s="732">
        <v>3.4150800000000001</v>
      </c>
      <c r="J1099" s="729">
        <v>41236</v>
      </c>
      <c r="K1099" s="732">
        <v>1.29759</v>
      </c>
      <c r="N1099" s="729">
        <v>41166</v>
      </c>
      <c r="O1099" s="732">
        <v>109.003</v>
      </c>
      <c r="Q1099" s="729">
        <v>40785</v>
      </c>
      <c r="R1099" s="732">
        <v>425.33300000000003</v>
      </c>
      <c r="T1099" s="729">
        <v>40785</v>
      </c>
      <c r="U1099" s="732">
        <v>112.538</v>
      </c>
      <c r="W1099" s="729"/>
      <c r="Z1099" s="729">
        <v>41166</v>
      </c>
      <c r="AA1099" s="732">
        <v>347.12</v>
      </c>
      <c r="AC1099" s="729">
        <v>41166</v>
      </c>
      <c r="AD1099" s="732">
        <v>310</v>
      </c>
    </row>
    <row r="1100" spans="1:30" ht="14.25" customHeight="1">
      <c r="A1100" s="729">
        <v>41235</v>
      </c>
      <c r="B1100" s="732">
        <v>3.1882299999999999</v>
      </c>
      <c r="D1100" s="729">
        <v>41235</v>
      </c>
      <c r="E1100" s="732">
        <v>4.1077000000000004</v>
      </c>
      <c r="G1100" s="729">
        <v>41235</v>
      </c>
      <c r="H1100" s="732">
        <v>3.4093499999999999</v>
      </c>
      <c r="J1100" s="729">
        <v>41235</v>
      </c>
      <c r="K1100" s="732">
        <v>1.2884199999999999</v>
      </c>
      <c r="N1100" s="729">
        <v>41165</v>
      </c>
      <c r="O1100" s="732">
        <v>122.5</v>
      </c>
      <c r="Q1100" s="729">
        <v>40784</v>
      </c>
      <c r="R1100" s="732">
        <v>434.86</v>
      </c>
      <c r="T1100" s="729">
        <v>40784</v>
      </c>
      <c r="U1100" s="732">
        <v>115.239</v>
      </c>
      <c r="W1100" s="729"/>
      <c r="Z1100" s="729">
        <v>41165</v>
      </c>
      <c r="AA1100" s="732">
        <v>352.46199999999999</v>
      </c>
      <c r="AC1100" s="729">
        <v>41165</v>
      </c>
      <c r="AD1100" s="732">
        <v>321.47300000000001</v>
      </c>
    </row>
    <row r="1101" spans="1:30" ht="14.25" customHeight="1">
      <c r="A1101" s="729">
        <v>41234</v>
      </c>
      <c r="B1101" s="732">
        <v>3.2091500000000002</v>
      </c>
      <c r="D1101" s="729">
        <v>41234</v>
      </c>
      <c r="E1101" s="732">
        <v>4.1175800000000002</v>
      </c>
      <c r="G1101" s="729">
        <v>41234</v>
      </c>
      <c r="H1101" s="732">
        <v>3.4184000000000001</v>
      </c>
      <c r="J1101" s="729">
        <v>41234</v>
      </c>
      <c r="K1101" s="732">
        <v>1.28294</v>
      </c>
      <c r="N1101" s="729">
        <v>41164</v>
      </c>
      <c r="O1101" s="732">
        <v>121.997</v>
      </c>
      <c r="Q1101" s="729">
        <v>40781</v>
      </c>
      <c r="R1101" s="732">
        <v>432.5</v>
      </c>
      <c r="T1101" s="729">
        <v>40781</v>
      </c>
      <c r="U1101" s="732">
        <v>115.244</v>
      </c>
      <c r="W1101" s="729"/>
      <c r="Z1101" s="729">
        <v>41164</v>
      </c>
      <c r="AA1101" s="732">
        <v>355</v>
      </c>
      <c r="AC1101" s="729">
        <v>41164</v>
      </c>
      <c r="AD1101" s="732">
        <v>319.99</v>
      </c>
    </row>
    <row r="1102" spans="1:30" ht="14.25" customHeight="1">
      <c r="A1102" s="729">
        <v>41233</v>
      </c>
      <c r="B1102" s="732">
        <v>3.2109999999999999</v>
      </c>
      <c r="D1102" s="729">
        <v>41233</v>
      </c>
      <c r="E1102" s="732">
        <v>4.1163699999999999</v>
      </c>
      <c r="G1102" s="729">
        <v>41233</v>
      </c>
      <c r="H1102" s="732">
        <v>3.41568</v>
      </c>
      <c r="J1102" s="729">
        <v>41233</v>
      </c>
      <c r="K1102" s="732">
        <v>1.2816799999999999</v>
      </c>
      <c r="N1102" s="729">
        <v>41163</v>
      </c>
      <c r="O1102" s="732">
        <v>124.99299999999999</v>
      </c>
      <c r="Q1102" s="729">
        <v>40780</v>
      </c>
      <c r="R1102" s="732">
        <v>435</v>
      </c>
      <c r="T1102" s="729">
        <v>40780</v>
      </c>
      <c r="U1102" s="732">
        <v>116.72499999999999</v>
      </c>
      <c r="W1102" s="729"/>
      <c r="Z1102" s="729">
        <v>41163</v>
      </c>
      <c r="AA1102" s="732">
        <v>380.33</v>
      </c>
      <c r="AC1102" s="729">
        <v>41163</v>
      </c>
      <c r="AD1102" s="732">
        <v>339.505</v>
      </c>
    </row>
    <row r="1103" spans="1:30" ht="14.25" customHeight="1">
      <c r="A1103" s="729">
        <v>41232</v>
      </c>
      <c r="B1103" s="732">
        <v>3.2222499999999998</v>
      </c>
      <c r="D1103" s="729">
        <v>41232</v>
      </c>
      <c r="E1103" s="732">
        <v>4.1283599999999998</v>
      </c>
      <c r="G1103" s="729">
        <v>41232</v>
      </c>
      <c r="H1103" s="732">
        <v>3.42794</v>
      </c>
      <c r="J1103" s="729">
        <v>41232</v>
      </c>
      <c r="K1103" s="732">
        <v>1.28135</v>
      </c>
      <c r="N1103" s="729">
        <v>41162</v>
      </c>
      <c r="O1103" s="732">
        <v>129.24700000000001</v>
      </c>
      <c r="Q1103" s="729">
        <v>40779</v>
      </c>
      <c r="R1103" s="732">
        <v>430.16699999999997</v>
      </c>
      <c r="T1103" s="729">
        <v>40779</v>
      </c>
      <c r="U1103" s="732">
        <v>117.539</v>
      </c>
      <c r="W1103" s="729"/>
      <c r="Z1103" s="729">
        <v>41162</v>
      </c>
      <c r="AA1103" s="732">
        <v>376.85500000000002</v>
      </c>
      <c r="AC1103" s="729">
        <v>41162</v>
      </c>
      <c r="AD1103" s="732">
        <v>344.33199999999999</v>
      </c>
    </row>
    <row r="1104" spans="1:30" ht="14.25" customHeight="1">
      <c r="A1104" s="729">
        <v>41229</v>
      </c>
      <c r="B1104" s="732">
        <v>3.2658499999999999</v>
      </c>
      <c r="D1104" s="729">
        <v>41229</v>
      </c>
      <c r="E1104" s="732">
        <v>4.1613499999999997</v>
      </c>
      <c r="G1104" s="729">
        <v>41229</v>
      </c>
      <c r="H1104" s="732">
        <v>3.4540699999999998</v>
      </c>
      <c r="J1104" s="729">
        <v>41229</v>
      </c>
      <c r="K1104" s="732">
        <v>1.2742599999999999</v>
      </c>
      <c r="N1104" s="729">
        <v>41159</v>
      </c>
      <c r="O1104" s="732">
        <v>131.75</v>
      </c>
      <c r="Q1104" s="729">
        <v>40778</v>
      </c>
      <c r="R1104" s="732">
        <v>423.46899999999999</v>
      </c>
      <c r="T1104" s="729">
        <v>40778</v>
      </c>
      <c r="U1104" s="732">
        <v>115.92700000000001</v>
      </c>
      <c r="W1104" s="729"/>
      <c r="Z1104" s="729">
        <v>41159</v>
      </c>
      <c r="AA1104" s="732">
        <v>347.17</v>
      </c>
      <c r="AC1104" s="729">
        <v>41159</v>
      </c>
      <c r="AD1104" s="732">
        <v>313.00799999999998</v>
      </c>
    </row>
    <row r="1105" spans="1:30" ht="14.25" customHeight="1">
      <c r="A1105" s="729">
        <v>41228</v>
      </c>
      <c r="B1105" s="732">
        <v>3.2520500000000001</v>
      </c>
      <c r="D1105" s="729">
        <v>41228</v>
      </c>
      <c r="E1105" s="732">
        <v>4.1564399999999999</v>
      </c>
      <c r="G1105" s="729">
        <v>41228</v>
      </c>
      <c r="H1105" s="732">
        <v>3.4519099999999998</v>
      </c>
      <c r="J1105" s="729">
        <v>41228</v>
      </c>
      <c r="K1105" s="732">
        <v>1.2781</v>
      </c>
      <c r="N1105" s="729">
        <v>41158</v>
      </c>
      <c r="O1105" s="732">
        <v>135.38900000000001</v>
      </c>
      <c r="Q1105" s="729">
        <v>40777</v>
      </c>
      <c r="R1105" s="732">
        <v>410</v>
      </c>
      <c r="T1105" s="729">
        <v>40777</v>
      </c>
      <c r="U1105" s="732">
        <v>113.54600000000001</v>
      </c>
      <c r="W1105" s="729"/>
      <c r="Z1105" s="729">
        <v>41158</v>
      </c>
      <c r="AA1105" s="732">
        <v>396.25</v>
      </c>
      <c r="AC1105" s="729">
        <v>41158</v>
      </c>
      <c r="AD1105" s="732">
        <v>354.25</v>
      </c>
    </row>
    <row r="1106" spans="1:30" ht="14.25" customHeight="1">
      <c r="A1106" s="729">
        <v>41227</v>
      </c>
      <c r="B1106" s="732">
        <v>3.2772199999999998</v>
      </c>
      <c r="D1106" s="729">
        <v>41227</v>
      </c>
      <c r="E1106" s="732">
        <v>4.1732199999999997</v>
      </c>
      <c r="G1106" s="729">
        <v>41227</v>
      </c>
      <c r="H1106" s="732">
        <v>3.4674499999999999</v>
      </c>
      <c r="J1106" s="729">
        <v>41227</v>
      </c>
      <c r="K1106" s="732">
        <v>1.27355</v>
      </c>
      <c r="N1106" s="729">
        <v>41157</v>
      </c>
      <c r="O1106" s="732">
        <v>144</v>
      </c>
      <c r="Q1106" s="729">
        <v>40774</v>
      </c>
      <c r="R1106" s="732">
        <v>405.5</v>
      </c>
      <c r="T1106" s="729">
        <v>40774</v>
      </c>
      <c r="U1106" s="732">
        <v>110.85</v>
      </c>
      <c r="W1106" s="729"/>
      <c r="Z1106" s="729">
        <v>41157</v>
      </c>
      <c r="AA1106" s="732">
        <v>450.17700000000002</v>
      </c>
      <c r="AC1106" s="729">
        <v>41157</v>
      </c>
      <c r="AD1106" s="732">
        <v>394.517</v>
      </c>
    </row>
    <row r="1107" spans="1:30" ht="14.25" customHeight="1">
      <c r="A1107" s="729">
        <v>41226</v>
      </c>
      <c r="B1107" s="732">
        <v>3.2946800000000001</v>
      </c>
      <c r="D1107" s="729">
        <v>41226</v>
      </c>
      <c r="E1107" s="732">
        <v>4.1846300000000003</v>
      </c>
      <c r="G1107" s="729">
        <v>41226</v>
      </c>
      <c r="H1107" s="732">
        <v>3.47715</v>
      </c>
      <c r="J1107" s="729">
        <v>41226</v>
      </c>
      <c r="K1107" s="732">
        <v>1.2704299999999999</v>
      </c>
      <c r="N1107" s="729">
        <v>41156</v>
      </c>
      <c r="O1107" s="732">
        <v>148.5</v>
      </c>
      <c r="Q1107" s="729">
        <v>40773</v>
      </c>
      <c r="R1107" s="732">
        <v>407.83300000000003</v>
      </c>
      <c r="T1107" s="729">
        <v>40773</v>
      </c>
      <c r="U1107" s="732">
        <v>111.04</v>
      </c>
      <c r="W1107" s="729"/>
      <c r="Z1107" s="729">
        <v>41156</v>
      </c>
      <c r="AA1107" s="732">
        <v>471.16800000000001</v>
      </c>
      <c r="AC1107" s="729">
        <v>41156</v>
      </c>
      <c r="AD1107" s="732">
        <v>420.17700000000002</v>
      </c>
    </row>
    <row r="1108" spans="1:30" ht="14.25" customHeight="1">
      <c r="A1108" s="729">
        <v>41225</v>
      </c>
      <c r="B1108" s="732">
        <v>3.2773300000000001</v>
      </c>
      <c r="D1108" s="729">
        <v>41225</v>
      </c>
      <c r="E1108" s="732">
        <v>4.1654</v>
      </c>
      <c r="G1108" s="729">
        <v>41225</v>
      </c>
      <c r="H1108" s="732">
        <v>3.4568099999999999</v>
      </c>
      <c r="J1108" s="729">
        <v>41225</v>
      </c>
      <c r="K1108" s="732">
        <v>1.27095</v>
      </c>
      <c r="N1108" s="729">
        <v>41152</v>
      </c>
      <c r="O1108" s="732">
        <v>150.83699999999999</v>
      </c>
      <c r="Q1108" s="729">
        <v>40772</v>
      </c>
      <c r="R1108" s="732">
        <v>386.5</v>
      </c>
      <c r="T1108" s="729">
        <v>40772</v>
      </c>
      <c r="U1108" s="732">
        <v>106.196</v>
      </c>
      <c r="W1108" s="729"/>
      <c r="Z1108" s="729">
        <v>41152</v>
      </c>
      <c r="AA1108" s="732">
        <v>518.16200000000003</v>
      </c>
      <c r="AC1108" s="729">
        <v>41152</v>
      </c>
      <c r="AD1108" s="732">
        <v>467.15199999999999</v>
      </c>
    </row>
    <row r="1109" spans="1:30" ht="14.25" customHeight="1">
      <c r="A1109" s="729">
        <v>41222</v>
      </c>
      <c r="B1109" s="732">
        <v>3.2730000000000001</v>
      </c>
      <c r="D1109" s="729">
        <v>41222</v>
      </c>
      <c r="E1109" s="732">
        <v>4.1616999999999997</v>
      </c>
      <c r="G1109" s="729">
        <v>41222</v>
      </c>
      <c r="H1109" s="732">
        <v>3.4494400000000001</v>
      </c>
      <c r="J1109" s="729">
        <v>41222</v>
      </c>
      <c r="K1109" s="732">
        <v>1.2713700000000001</v>
      </c>
      <c r="N1109" s="729">
        <v>41151</v>
      </c>
      <c r="O1109" s="732">
        <v>153.50299999999999</v>
      </c>
      <c r="Q1109" s="729">
        <v>40771</v>
      </c>
      <c r="R1109" s="732">
        <v>397.16699999999997</v>
      </c>
      <c r="T1109" s="729">
        <v>40771</v>
      </c>
      <c r="U1109" s="732">
        <v>111.143</v>
      </c>
      <c r="W1109" s="729"/>
      <c r="Z1109" s="729">
        <v>41151</v>
      </c>
      <c r="AA1109" s="732">
        <v>510.81799999999998</v>
      </c>
      <c r="AC1109" s="729">
        <v>41151</v>
      </c>
      <c r="AD1109" s="732">
        <v>468.80200000000002</v>
      </c>
    </row>
    <row r="1110" spans="1:30" ht="14.25" customHeight="1">
      <c r="A1110" s="729">
        <v>41221</v>
      </c>
      <c r="B1110" s="732">
        <v>3.2727499999999998</v>
      </c>
      <c r="D1110" s="729">
        <v>41221</v>
      </c>
      <c r="E1110" s="732">
        <v>4.1712499999999997</v>
      </c>
      <c r="G1110" s="729">
        <v>41221</v>
      </c>
      <c r="H1110" s="732">
        <v>3.4599799999999998</v>
      </c>
      <c r="J1110" s="729">
        <v>41221</v>
      </c>
      <c r="K1110" s="732">
        <v>1.2746999999999999</v>
      </c>
      <c r="N1110" s="729">
        <v>41150</v>
      </c>
      <c r="O1110" s="732">
        <v>153.875</v>
      </c>
      <c r="Q1110" s="729">
        <v>40770</v>
      </c>
      <c r="R1110" s="732">
        <v>398.25900000000001</v>
      </c>
      <c r="T1110" s="729">
        <v>40770</v>
      </c>
      <c r="U1110" s="732">
        <v>115</v>
      </c>
      <c r="W1110" s="729"/>
      <c r="Z1110" s="729">
        <v>41150</v>
      </c>
      <c r="AA1110" s="732">
        <v>490.84800000000001</v>
      </c>
      <c r="AC1110" s="729">
        <v>41150</v>
      </c>
      <c r="AD1110" s="732">
        <v>454.875</v>
      </c>
    </row>
    <row r="1111" spans="1:30" ht="14.25" customHeight="1">
      <c r="A1111" s="729">
        <v>41220</v>
      </c>
      <c r="B1111" s="732">
        <v>3.2421500000000001</v>
      </c>
      <c r="D1111" s="729">
        <v>41220</v>
      </c>
      <c r="E1111" s="732">
        <v>4.1412399999999998</v>
      </c>
      <c r="G1111" s="729">
        <v>41220</v>
      </c>
      <c r="H1111" s="732">
        <v>3.4314900000000002</v>
      </c>
      <c r="J1111" s="729">
        <v>41220</v>
      </c>
      <c r="K1111" s="732">
        <v>1.27711</v>
      </c>
      <c r="N1111" s="729">
        <v>41149</v>
      </c>
      <c r="O1111" s="732">
        <v>155.667</v>
      </c>
      <c r="Q1111" s="729">
        <v>40767</v>
      </c>
      <c r="R1111" s="732">
        <v>409.83300000000003</v>
      </c>
      <c r="T1111" s="729">
        <v>40767</v>
      </c>
      <c r="U1111" s="732">
        <v>122.97499999999999</v>
      </c>
      <c r="W1111" s="729"/>
      <c r="Z1111" s="729">
        <v>41149</v>
      </c>
      <c r="AA1111" s="732">
        <v>496.67</v>
      </c>
      <c r="AC1111" s="729">
        <v>41149</v>
      </c>
      <c r="AD1111" s="732">
        <v>455</v>
      </c>
    </row>
    <row r="1112" spans="1:30" ht="14.25" customHeight="1">
      <c r="A1112" s="729">
        <v>41219</v>
      </c>
      <c r="B1112" s="732">
        <v>3.2132999999999998</v>
      </c>
      <c r="D1112" s="729">
        <v>41219</v>
      </c>
      <c r="E1112" s="732">
        <v>4.1180099999999999</v>
      </c>
      <c r="G1112" s="729">
        <v>41219</v>
      </c>
      <c r="H1112" s="732">
        <v>3.4080599999999999</v>
      </c>
      <c r="J1112" s="729">
        <v>41219</v>
      </c>
      <c r="K1112" s="732">
        <v>1.28145</v>
      </c>
      <c r="N1112" s="729">
        <v>41148</v>
      </c>
      <c r="O1112" s="732">
        <v>157.155</v>
      </c>
      <c r="Q1112" s="729">
        <v>40766</v>
      </c>
      <c r="R1112" s="732">
        <v>429.01400000000001</v>
      </c>
      <c r="T1112" s="729">
        <v>40766</v>
      </c>
      <c r="U1112" s="732">
        <v>130.90199999999999</v>
      </c>
      <c r="W1112" s="729"/>
      <c r="Z1112" s="729">
        <v>41148</v>
      </c>
      <c r="AA1112" s="732">
        <v>498.08800000000002</v>
      </c>
      <c r="AC1112" s="729">
        <v>41148</v>
      </c>
      <c r="AD1112" s="732">
        <v>456.43599999999998</v>
      </c>
    </row>
    <row r="1113" spans="1:30" ht="14.25" customHeight="1">
      <c r="A1113" s="729">
        <v>41218</v>
      </c>
      <c r="B1113" s="732">
        <v>3.21305</v>
      </c>
      <c r="D1113" s="729">
        <v>41218</v>
      </c>
      <c r="E1113" s="732">
        <v>4.1119000000000003</v>
      </c>
      <c r="G1113" s="729">
        <v>41218</v>
      </c>
      <c r="H1113" s="732">
        <v>3.4051499999999999</v>
      </c>
      <c r="J1113" s="729">
        <v>41218</v>
      </c>
      <c r="K1113" s="732">
        <v>1.2796000000000001</v>
      </c>
      <c r="N1113" s="729">
        <v>41145</v>
      </c>
      <c r="O1113" s="732">
        <v>155.97900000000001</v>
      </c>
      <c r="Q1113" s="729">
        <v>40765</v>
      </c>
      <c r="R1113" s="732">
        <v>418.16699999999997</v>
      </c>
      <c r="T1113" s="729">
        <v>40765</v>
      </c>
      <c r="U1113" s="732">
        <v>117.723</v>
      </c>
      <c r="W1113" s="729"/>
      <c r="Z1113" s="729">
        <v>41145</v>
      </c>
      <c r="AA1113" s="732">
        <v>497.54500000000002</v>
      </c>
      <c r="AC1113" s="729">
        <v>41145</v>
      </c>
      <c r="AD1113" s="732">
        <v>455.73</v>
      </c>
    </row>
    <row r="1114" spans="1:30" ht="14.25" customHeight="1">
      <c r="A1114" s="729">
        <v>41215</v>
      </c>
      <c r="B1114" s="732">
        <v>3.2016999999999998</v>
      </c>
      <c r="D1114" s="729">
        <v>41215</v>
      </c>
      <c r="E1114" s="732">
        <v>4.1063900000000002</v>
      </c>
      <c r="G1114" s="729">
        <v>41215</v>
      </c>
      <c r="H1114" s="732">
        <v>3.4038900000000001</v>
      </c>
      <c r="J1114" s="729">
        <v>41215</v>
      </c>
      <c r="K1114" s="732">
        <v>1.28345</v>
      </c>
      <c r="N1114" s="729">
        <v>41144</v>
      </c>
      <c r="O1114" s="732">
        <v>155.17500000000001</v>
      </c>
      <c r="Q1114" s="729">
        <v>40764</v>
      </c>
      <c r="R1114" s="732">
        <v>410.66699999999997</v>
      </c>
      <c r="T1114" s="729">
        <v>40764</v>
      </c>
      <c r="U1114" s="732">
        <v>119.98</v>
      </c>
      <c r="W1114" s="729"/>
      <c r="Z1114" s="729">
        <v>41144</v>
      </c>
      <c r="AA1114" s="732">
        <v>484.01</v>
      </c>
      <c r="AC1114" s="729">
        <v>41144</v>
      </c>
      <c r="AD1114" s="732">
        <v>434.875</v>
      </c>
    </row>
    <row r="1115" spans="1:30" ht="14.25" customHeight="1">
      <c r="A1115" s="729">
        <v>41214</v>
      </c>
      <c r="B1115" s="732">
        <v>3.1828799999999999</v>
      </c>
      <c r="D1115" s="729">
        <v>41214</v>
      </c>
      <c r="E1115" s="732">
        <v>4.1195000000000004</v>
      </c>
      <c r="G1115" s="729">
        <v>41214</v>
      </c>
      <c r="H1115" s="732">
        <v>3.4153899999999999</v>
      </c>
      <c r="J1115" s="729">
        <v>41214</v>
      </c>
      <c r="K1115" s="732">
        <v>1.2942800000000001</v>
      </c>
      <c r="N1115" s="729">
        <v>41143</v>
      </c>
      <c r="O1115" s="732">
        <v>156.125</v>
      </c>
      <c r="Q1115" s="729">
        <v>40763</v>
      </c>
      <c r="R1115" s="732">
        <v>416.66699999999997</v>
      </c>
      <c r="T1115" s="729">
        <v>40763</v>
      </c>
      <c r="U1115" s="732">
        <v>113.40600000000001</v>
      </c>
      <c r="W1115" s="729"/>
      <c r="Z1115" s="729">
        <v>41143</v>
      </c>
      <c r="AA1115" s="732">
        <v>461.65</v>
      </c>
      <c r="AC1115" s="729">
        <v>41143</v>
      </c>
      <c r="AD1115" s="732">
        <v>417.995</v>
      </c>
    </row>
    <row r="1116" spans="1:30" ht="14.25" customHeight="1">
      <c r="A1116" s="729">
        <v>41213</v>
      </c>
      <c r="B1116" s="732">
        <v>3.1932700000000001</v>
      </c>
      <c r="D1116" s="729">
        <v>41213</v>
      </c>
      <c r="E1116" s="732">
        <v>4.1383299999999998</v>
      </c>
      <c r="G1116" s="729">
        <v>41213</v>
      </c>
      <c r="H1116" s="732">
        <v>3.42781</v>
      </c>
      <c r="J1116" s="729">
        <v>41213</v>
      </c>
      <c r="K1116" s="732">
        <v>1.2959800000000001</v>
      </c>
      <c r="N1116" s="729">
        <v>41142</v>
      </c>
      <c r="O1116" s="732">
        <v>156.16499999999999</v>
      </c>
      <c r="Q1116" s="729">
        <v>40760</v>
      </c>
      <c r="R1116" s="732">
        <v>408.16699999999997</v>
      </c>
      <c r="T1116" s="729">
        <v>40760</v>
      </c>
      <c r="U1116" s="732">
        <v>109.008</v>
      </c>
      <c r="W1116" s="729"/>
      <c r="Z1116" s="729">
        <v>41142</v>
      </c>
      <c r="AA1116" s="732">
        <v>446.32</v>
      </c>
      <c r="AC1116" s="729">
        <v>41142</v>
      </c>
      <c r="AD1116" s="732">
        <v>395.99</v>
      </c>
    </row>
    <row r="1117" spans="1:30" ht="14.25" customHeight="1">
      <c r="A1117" s="729">
        <v>41212</v>
      </c>
      <c r="B1117" s="732">
        <v>3.1858</v>
      </c>
      <c r="D1117" s="729">
        <v>41212</v>
      </c>
      <c r="E1117" s="732">
        <v>4.1292</v>
      </c>
      <c r="G1117" s="729">
        <v>41212</v>
      </c>
      <c r="H1117" s="732">
        <v>3.41676</v>
      </c>
      <c r="J1117" s="729">
        <v>41212</v>
      </c>
      <c r="K1117" s="732">
        <v>1.2958799999999999</v>
      </c>
      <c r="N1117" s="729">
        <v>41141</v>
      </c>
      <c r="O1117" s="732">
        <v>161.43799999999999</v>
      </c>
      <c r="Q1117" s="729">
        <v>40759</v>
      </c>
      <c r="R1117" s="732">
        <v>374.19799999999998</v>
      </c>
      <c r="T1117" s="729">
        <v>40759</v>
      </c>
      <c r="U1117" s="732">
        <v>102.002</v>
      </c>
      <c r="W1117" s="729"/>
      <c r="Z1117" s="729">
        <v>41141</v>
      </c>
      <c r="AA1117" s="732">
        <v>467.69</v>
      </c>
      <c r="AC1117" s="729">
        <v>41141</v>
      </c>
      <c r="AD1117" s="732">
        <v>417.01499999999999</v>
      </c>
    </row>
    <row r="1118" spans="1:30" ht="14.25" customHeight="1">
      <c r="A1118" s="729">
        <v>41211</v>
      </c>
      <c r="B1118" s="732">
        <v>3.2141500000000001</v>
      </c>
      <c r="D1118" s="729">
        <v>41211</v>
      </c>
      <c r="E1118" s="732">
        <v>4.14764</v>
      </c>
      <c r="G1118" s="729">
        <v>41211</v>
      </c>
      <c r="H1118" s="732">
        <v>3.43154</v>
      </c>
      <c r="J1118" s="729">
        <v>41211</v>
      </c>
      <c r="K1118" s="732">
        <v>1.2903899999999999</v>
      </c>
      <c r="N1118" s="729">
        <v>41138</v>
      </c>
      <c r="O1118" s="732">
        <v>164.67</v>
      </c>
      <c r="Q1118" s="729">
        <v>40758</v>
      </c>
      <c r="R1118" s="732">
        <v>342.16699999999997</v>
      </c>
      <c r="T1118" s="729">
        <v>40758</v>
      </c>
      <c r="U1118" s="732">
        <v>98.974000000000004</v>
      </c>
      <c r="W1118" s="729"/>
      <c r="Z1118" s="729">
        <v>41138</v>
      </c>
      <c r="AA1118" s="732">
        <v>475.75</v>
      </c>
      <c r="AC1118" s="729">
        <v>41138</v>
      </c>
      <c r="AD1118" s="732">
        <v>421.5</v>
      </c>
    </row>
    <row r="1119" spans="1:30" ht="14.25" customHeight="1">
      <c r="A1119" s="729">
        <v>41208</v>
      </c>
      <c r="B1119" s="732">
        <v>3.19645</v>
      </c>
      <c r="D1119" s="729">
        <v>41208</v>
      </c>
      <c r="E1119" s="732">
        <v>4.1359599999999999</v>
      </c>
      <c r="G1119" s="729">
        <v>41208</v>
      </c>
      <c r="H1119" s="732">
        <v>3.41967</v>
      </c>
      <c r="J1119" s="729">
        <v>41208</v>
      </c>
      <c r="K1119" s="732">
        <v>1.2938000000000001</v>
      </c>
      <c r="N1119" s="729">
        <v>41137</v>
      </c>
      <c r="O1119" s="732">
        <v>163.982</v>
      </c>
      <c r="Q1119" s="729">
        <v>40757</v>
      </c>
      <c r="R1119" s="732">
        <v>314.33300000000003</v>
      </c>
      <c r="T1119" s="729">
        <v>40757</v>
      </c>
      <c r="U1119" s="732">
        <v>97.332999999999998</v>
      </c>
      <c r="W1119" s="729"/>
      <c r="Z1119" s="729">
        <v>41137</v>
      </c>
      <c r="AA1119" s="732">
        <v>491.70499999999998</v>
      </c>
      <c r="AC1119" s="729">
        <v>41137</v>
      </c>
      <c r="AD1119" s="732">
        <v>431.85300000000001</v>
      </c>
    </row>
    <row r="1120" spans="1:30" ht="14.25" customHeight="1">
      <c r="A1120" s="729">
        <v>41207</v>
      </c>
      <c r="B1120" s="732">
        <v>3.2126000000000001</v>
      </c>
      <c r="D1120" s="729">
        <v>41207</v>
      </c>
      <c r="E1120" s="732">
        <v>4.1551799999999997</v>
      </c>
      <c r="G1120" s="729">
        <v>41207</v>
      </c>
      <c r="H1120" s="732">
        <v>3.4348299999999998</v>
      </c>
      <c r="J1120" s="729">
        <v>41207</v>
      </c>
      <c r="K1120" s="732">
        <v>1.2934000000000001</v>
      </c>
      <c r="N1120" s="729">
        <v>41136</v>
      </c>
      <c r="O1120" s="732">
        <v>162.56299999999999</v>
      </c>
      <c r="Q1120" s="729">
        <v>40756</v>
      </c>
      <c r="R1120" s="732">
        <v>305.846</v>
      </c>
      <c r="T1120" s="729">
        <v>40756</v>
      </c>
      <c r="U1120" s="732">
        <v>96.89</v>
      </c>
      <c r="W1120" s="729"/>
      <c r="Z1120" s="729">
        <v>41136</v>
      </c>
      <c r="AA1120" s="732">
        <v>492.01</v>
      </c>
      <c r="AC1120" s="729">
        <v>41136</v>
      </c>
      <c r="AD1120" s="732">
        <v>426.64499999999998</v>
      </c>
    </row>
    <row r="1121" spans="1:30" ht="14.25" customHeight="1">
      <c r="A1121" s="729">
        <v>41206</v>
      </c>
      <c r="B1121" s="732">
        <v>3.2059299999999999</v>
      </c>
      <c r="D1121" s="729">
        <v>41206</v>
      </c>
      <c r="E1121" s="732">
        <v>4.1592500000000001</v>
      </c>
      <c r="G1121" s="729">
        <v>41206</v>
      </c>
      <c r="H1121" s="732">
        <v>3.4381300000000001</v>
      </c>
      <c r="J1121" s="729">
        <v>41206</v>
      </c>
      <c r="K1121" s="732">
        <v>1.29735</v>
      </c>
      <c r="N1121" s="729">
        <v>41135</v>
      </c>
      <c r="O1121" s="732">
        <v>160.83699999999999</v>
      </c>
      <c r="Q1121" s="729">
        <v>40753</v>
      </c>
      <c r="R1121" s="732">
        <v>308.60000000000002</v>
      </c>
      <c r="T1121" s="729">
        <v>40753</v>
      </c>
      <c r="U1121" s="732">
        <v>96.84</v>
      </c>
      <c r="W1121" s="729"/>
      <c r="Z1121" s="729">
        <v>41135</v>
      </c>
      <c r="AA1121" s="732">
        <v>496.49700000000001</v>
      </c>
      <c r="AC1121" s="729">
        <v>41135</v>
      </c>
      <c r="AD1121" s="732">
        <v>441.16800000000001</v>
      </c>
    </row>
    <row r="1122" spans="1:30" ht="14.25" customHeight="1">
      <c r="A1122" s="729">
        <v>41205</v>
      </c>
      <c r="B1122" s="732">
        <v>3.1788799999999999</v>
      </c>
      <c r="D1122" s="729">
        <v>41205</v>
      </c>
      <c r="E1122" s="732">
        <v>4.1269499999999999</v>
      </c>
      <c r="G1122" s="729">
        <v>41205</v>
      </c>
      <c r="H1122" s="732">
        <v>3.4093300000000002</v>
      </c>
      <c r="J1122" s="729">
        <v>41205</v>
      </c>
      <c r="K1122" s="732">
        <v>1.2986599999999999</v>
      </c>
      <c r="N1122" s="729">
        <v>41134</v>
      </c>
      <c r="O1122" s="732">
        <v>162.99199999999999</v>
      </c>
      <c r="Q1122" s="729">
        <v>40752</v>
      </c>
      <c r="R1122" s="732">
        <v>302.16699999999997</v>
      </c>
      <c r="T1122" s="729">
        <v>40752</v>
      </c>
      <c r="U1122" s="732">
        <v>95.34</v>
      </c>
      <c r="W1122" s="729"/>
      <c r="Z1122" s="729">
        <v>41134</v>
      </c>
      <c r="AA1122" s="732">
        <v>510.82299999999998</v>
      </c>
      <c r="AC1122" s="729">
        <v>41134</v>
      </c>
      <c r="AD1122" s="732">
        <v>450.83199999999999</v>
      </c>
    </row>
    <row r="1123" spans="1:30" ht="14.25" customHeight="1">
      <c r="A1123" s="729">
        <v>41204</v>
      </c>
      <c r="B1123" s="732">
        <v>3.1457000000000002</v>
      </c>
      <c r="D1123" s="729">
        <v>41204</v>
      </c>
      <c r="E1123" s="732">
        <v>4.10825</v>
      </c>
      <c r="G1123" s="729">
        <v>41204</v>
      </c>
      <c r="H1123" s="732">
        <v>3.3938199999999998</v>
      </c>
      <c r="J1123" s="729">
        <v>41204</v>
      </c>
      <c r="K1123" s="732">
        <v>1.3059700000000001</v>
      </c>
      <c r="N1123" s="729">
        <v>41131</v>
      </c>
      <c r="O1123" s="732">
        <v>154.14599999999999</v>
      </c>
      <c r="Q1123" s="729">
        <v>40751</v>
      </c>
      <c r="R1123" s="732">
        <v>300.16699999999997</v>
      </c>
      <c r="T1123" s="729">
        <v>40751</v>
      </c>
      <c r="U1123" s="732">
        <v>94.43</v>
      </c>
      <c r="W1123" s="729"/>
      <c r="Z1123" s="729">
        <v>41131</v>
      </c>
      <c r="AA1123" s="732">
        <v>514.51300000000003</v>
      </c>
      <c r="AC1123" s="729">
        <v>41131</v>
      </c>
      <c r="AD1123" s="732">
        <v>454.17700000000002</v>
      </c>
    </row>
    <row r="1124" spans="1:30" ht="14.25" customHeight="1">
      <c r="A1124" s="729">
        <v>41201</v>
      </c>
      <c r="B1124" s="732">
        <v>3.1527500000000002</v>
      </c>
      <c r="D1124" s="729">
        <v>41201</v>
      </c>
      <c r="E1124" s="732">
        <v>4.1050699999999996</v>
      </c>
      <c r="G1124" s="729">
        <v>41201</v>
      </c>
      <c r="H1124" s="732">
        <v>3.3958900000000001</v>
      </c>
      <c r="J1124" s="729">
        <v>41201</v>
      </c>
      <c r="K1124" s="732">
        <v>1.30243</v>
      </c>
      <c r="N1124" s="729">
        <v>41130</v>
      </c>
      <c r="O1124" s="732">
        <v>151.012</v>
      </c>
      <c r="Q1124" s="729">
        <v>40750</v>
      </c>
      <c r="R1124" s="732">
        <v>297.5</v>
      </c>
      <c r="T1124" s="729">
        <v>40750</v>
      </c>
      <c r="U1124" s="732">
        <v>94.468999999999994</v>
      </c>
      <c r="W1124" s="729"/>
      <c r="Z1124" s="729">
        <v>41130</v>
      </c>
      <c r="AA1124" s="732">
        <v>500.41500000000002</v>
      </c>
      <c r="AC1124" s="729">
        <v>41130</v>
      </c>
      <c r="AD1124" s="732">
        <v>438.17</v>
      </c>
    </row>
    <row r="1125" spans="1:30" ht="14.25" customHeight="1">
      <c r="A1125" s="729">
        <v>41200</v>
      </c>
      <c r="B1125" s="732">
        <v>3.13551</v>
      </c>
      <c r="D1125" s="729">
        <v>41200</v>
      </c>
      <c r="E1125" s="732">
        <v>4.0972499999999998</v>
      </c>
      <c r="G1125" s="729">
        <v>41200</v>
      </c>
      <c r="H1125" s="732">
        <v>3.3908499999999999</v>
      </c>
      <c r="J1125" s="729">
        <v>41200</v>
      </c>
      <c r="K1125" s="732">
        <v>1.3066800000000001</v>
      </c>
      <c r="N1125" s="729">
        <v>41129</v>
      </c>
      <c r="O1125" s="732">
        <v>148</v>
      </c>
      <c r="Q1125" s="729">
        <v>40749</v>
      </c>
      <c r="R1125" s="732">
        <v>297.5</v>
      </c>
      <c r="T1125" s="729">
        <v>40749</v>
      </c>
      <c r="U1125" s="732">
        <v>95.326999999999998</v>
      </c>
      <c r="W1125" s="729"/>
      <c r="Z1125" s="729">
        <v>41129</v>
      </c>
      <c r="AA1125" s="732">
        <v>518.50300000000004</v>
      </c>
      <c r="AC1125" s="729">
        <v>41129</v>
      </c>
      <c r="AD1125" s="732">
        <v>456.67500000000001</v>
      </c>
    </row>
    <row r="1126" spans="1:30" ht="14.25" customHeight="1">
      <c r="A1126" s="729">
        <v>41199</v>
      </c>
      <c r="B1126" s="732">
        <v>3.1244999999999998</v>
      </c>
      <c r="D1126" s="729">
        <v>41199</v>
      </c>
      <c r="E1126" s="732">
        <v>4.0990000000000002</v>
      </c>
      <c r="G1126" s="729">
        <v>41199</v>
      </c>
      <c r="H1126" s="732">
        <v>3.3875199999999999</v>
      </c>
      <c r="J1126" s="729">
        <v>41199</v>
      </c>
      <c r="K1126" s="732">
        <v>1.3118699999999999</v>
      </c>
      <c r="N1126" s="729">
        <v>41128</v>
      </c>
      <c r="O1126" s="732">
        <v>145.84200000000001</v>
      </c>
      <c r="Q1126" s="729">
        <v>40746</v>
      </c>
      <c r="R1126" s="732">
        <v>292.83300000000003</v>
      </c>
      <c r="T1126" s="729">
        <v>40746</v>
      </c>
      <c r="U1126" s="732">
        <v>94.367999999999995</v>
      </c>
      <c r="W1126" s="729"/>
      <c r="Z1126" s="729">
        <v>41128</v>
      </c>
      <c r="AA1126" s="732">
        <v>505.83199999999999</v>
      </c>
      <c r="AC1126" s="729">
        <v>41128</v>
      </c>
      <c r="AD1126" s="732">
        <v>451.625</v>
      </c>
    </row>
    <row r="1127" spans="1:30" ht="14.25" customHeight="1">
      <c r="A1127" s="729">
        <v>41198</v>
      </c>
      <c r="B1127" s="732">
        <v>3.1285600000000002</v>
      </c>
      <c r="D1127" s="729">
        <v>41198</v>
      </c>
      <c r="E1127" s="732">
        <v>4.0837500000000002</v>
      </c>
      <c r="G1127" s="729">
        <v>41198</v>
      </c>
      <c r="H1127" s="732">
        <v>3.3786300000000002</v>
      </c>
      <c r="J1127" s="729">
        <v>41198</v>
      </c>
      <c r="K1127" s="732">
        <v>1.30538</v>
      </c>
      <c r="N1127" s="729">
        <v>41127</v>
      </c>
      <c r="O1127" s="732">
        <v>146.99700000000001</v>
      </c>
      <c r="Q1127" s="729">
        <v>40745</v>
      </c>
      <c r="R1127" s="732">
        <v>295.33300000000003</v>
      </c>
      <c r="T1127" s="729">
        <v>40745</v>
      </c>
      <c r="U1127" s="732">
        <v>95.65</v>
      </c>
      <c r="W1127" s="729"/>
      <c r="Z1127" s="729">
        <v>41127</v>
      </c>
      <c r="AA1127" s="732">
        <v>515.82799999999997</v>
      </c>
      <c r="AC1127" s="729">
        <v>41127</v>
      </c>
      <c r="AD1127" s="732">
        <v>456.625</v>
      </c>
    </row>
    <row r="1128" spans="1:30" ht="14.25" customHeight="1">
      <c r="A1128" s="729">
        <v>41197</v>
      </c>
      <c r="B1128" s="732">
        <v>3.1597499999999998</v>
      </c>
      <c r="D1128" s="729">
        <v>41197</v>
      </c>
      <c r="E1128" s="732">
        <v>4.0916899999999998</v>
      </c>
      <c r="G1128" s="729">
        <v>41197</v>
      </c>
      <c r="H1128" s="732">
        <v>3.3862299999999999</v>
      </c>
      <c r="J1128" s="729">
        <v>41197</v>
      </c>
      <c r="K1128" s="732">
        <v>1.29488</v>
      </c>
      <c r="N1128" s="729">
        <v>41124</v>
      </c>
      <c r="O1128" s="732">
        <v>151.501</v>
      </c>
      <c r="Q1128" s="729">
        <v>40744</v>
      </c>
      <c r="R1128" s="732">
        <v>311.33300000000003</v>
      </c>
      <c r="T1128" s="729">
        <v>40744</v>
      </c>
      <c r="U1128" s="732">
        <v>97.834000000000003</v>
      </c>
      <c r="W1128" s="729"/>
      <c r="Z1128" s="729">
        <v>41124</v>
      </c>
      <c r="AA1128" s="732">
        <v>534.83500000000004</v>
      </c>
      <c r="AC1128" s="729">
        <v>41124</v>
      </c>
      <c r="AD1128" s="732">
        <v>473.68</v>
      </c>
    </row>
    <row r="1129" spans="1:30" ht="14.25" customHeight="1">
      <c r="A1129" s="729">
        <v>41194</v>
      </c>
      <c r="B1129" s="732">
        <v>3.1638000000000002</v>
      </c>
      <c r="D1129" s="729">
        <v>41194</v>
      </c>
      <c r="E1129" s="732">
        <v>4.0982500000000002</v>
      </c>
      <c r="G1129" s="729">
        <v>41194</v>
      </c>
      <c r="H1129" s="732">
        <v>3.3894099999999998</v>
      </c>
      <c r="J1129" s="729">
        <v>41194</v>
      </c>
      <c r="K1129" s="732">
        <v>1.2950900000000001</v>
      </c>
      <c r="N1129" s="729">
        <v>41123</v>
      </c>
      <c r="O1129" s="732">
        <v>166.678</v>
      </c>
      <c r="Q1129" s="729">
        <v>40743</v>
      </c>
      <c r="R1129" s="732">
        <v>319.5</v>
      </c>
      <c r="T1129" s="729">
        <v>40743</v>
      </c>
      <c r="U1129" s="732">
        <v>94.914000000000001</v>
      </c>
      <c r="W1129" s="729"/>
      <c r="Z1129" s="729">
        <v>41123</v>
      </c>
      <c r="AA1129" s="732">
        <v>570.57799999999997</v>
      </c>
      <c r="AC1129" s="729">
        <v>41123</v>
      </c>
      <c r="AD1129" s="732">
        <v>522.13300000000004</v>
      </c>
    </row>
    <row r="1130" spans="1:30" ht="14.25" customHeight="1">
      <c r="A1130" s="729">
        <v>41193</v>
      </c>
      <c r="B1130" s="732">
        <v>3.1678500000000001</v>
      </c>
      <c r="D1130" s="729">
        <v>41193</v>
      </c>
      <c r="E1130" s="732">
        <v>4.0943800000000001</v>
      </c>
      <c r="G1130" s="729">
        <v>41193</v>
      </c>
      <c r="H1130" s="732">
        <v>3.3881199999999998</v>
      </c>
      <c r="J1130" s="729">
        <v>41193</v>
      </c>
      <c r="K1130" s="732">
        <v>1.2927500000000001</v>
      </c>
      <c r="N1130" s="729">
        <v>41122</v>
      </c>
      <c r="O1130" s="732">
        <v>162.995</v>
      </c>
      <c r="Q1130" s="729">
        <v>40742</v>
      </c>
      <c r="R1130" s="732">
        <v>323.00299999999999</v>
      </c>
      <c r="T1130" s="729">
        <v>40742</v>
      </c>
      <c r="U1130" s="732">
        <v>97.686000000000007</v>
      </c>
      <c r="W1130" s="729"/>
      <c r="Z1130" s="729">
        <v>41122</v>
      </c>
      <c r="AA1130" s="732">
        <v>537.15700000000004</v>
      </c>
      <c r="AC1130" s="729">
        <v>41122</v>
      </c>
      <c r="AD1130" s="732">
        <v>486.33</v>
      </c>
    </row>
    <row r="1131" spans="1:30" ht="14.25" customHeight="1">
      <c r="A1131" s="729">
        <v>41192</v>
      </c>
      <c r="B1131" s="732">
        <v>3.1823000000000001</v>
      </c>
      <c r="D1131" s="729">
        <v>41192</v>
      </c>
      <c r="E1131" s="732">
        <v>4.0971799999999998</v>
      </c>
      <c r="G1131" s="729">
        <v>41192</v>
      </c>
      <c r="H1131" s="732">
        <v>3.38801</v>
      </c>
      <c r="J1131" s="729">
        <v>41192</v>
      </c>
      <c r="K1131" s="732">
        <v>1.28745</v>
      </c>
      <c r="N1131" s="729">
        <v>41121</v>
      </c>
      <c r="O1131" s="732">
        <v>163.357</v>
      </c>
      <c r="Q1131" s="729">
        <v>40739</v>
      </c>
      <c r="R1131" s="732">
        <v>309.16000000000003</v>
      </c>
      <c r="T1131" s="729">
        <v>40739</v>
      </c>
      <c r="U1131" s="732">
        <v>95.614000000000004</v>
      </c>
      <c r="W1131" s="729"/>
      <c r="Z1131" s="729">
        <v>41121</v>
      </c>
      <c r="AA1131" s="732">
        <v>535.15300000000002</v>
      </c>
      <c r="AC1131" s="729">
        <v>41121</v>
      </c>
      <c r="AD1131" s="732">
        <v>487.47800000000001</v>
      </c>
    </row>
    <row r="1132" spans="1:30" ht="14.25" customHeight="1">
      <c r="A1132" s="729">
        <v>41191</v>
      </c>
      <c r="B1132" s="732">
        <v>3.1621100000000002</v>
      </c>
      <c r="D1132" s="729">
        <v>41191</v>
      </c>
      <c r="E1132" s="732">
        <v>4.0749500000000003</v>
      </c>
      <c r="G1132" s="729">
        <v>41191</v>
      </c>
      <c r="H1132" s="732">
        <v>3.363</v>
      </c>
      <c r="J1132" s="729">
        <v>41191</v>
      </c>
      <c r="K1132" s="732">
        <v>1.2884800000000001</v>
      </c>
      <c r="N1132" s="729">
        <v>41120</v>
      </c>
      <c r="O1132" s="732">
        <v>169.322</v>
      </c>
      <c r="Q1132" s="729">
        <v>40738</v>
      </c>
      <c r="R1132" s="732">
        <v>305.16699999999997</v>
      </c>
      <c r="T1132" s="729">
        <v>40738</v>
      </c>
      <c r="U1132" s="732">
        <v>95.308999999999997</v>
      </c>
      <c r="W1132" s="729"/>
      <c r="Z1132" s="729">
        <v>41120</v>
      </c>
      <c r="AA1132" s="732">
        <v>529.83500000000004</v>
      </c>
      <c r="AC1132" s="729">
        <v>41120</v>
      </c>
      <c r="AD1132" s="732">
        <v>483.17</v>
      </c>
    </row>
    <row r="1133" spans="1:30" ht="14.25" customHeight="1">
      <c r="A1133" s="729">
        <v>41190</v>
      </c>
      <c r="B1133" s="732">
        <v>3.1385999999999998</v>
      </c>
      <c r="D1133" s="729">
        <v>41190</v>
      </c>
      <c r="E1133" s="732">
        <v>4.0695300000000003</v>
      </c>
      <c r="G1133" s="729">
        <v>41190</v>
      </c>
      <c r="H1133" s="732">
        <v>3.3629500000000001</v>
      </c>
      <c r="J1133" s="729">
        <v>41190</v>
      </c>
      <c r="K1133" s="732">
        <v>1.29681</v>
      </c>
      <c r="N1133" s="729">
        <v>41117</v>
      </c>
      <c r="O1133" s="732">
        <v>177.16</v>
      </c>
      <c r="Q1133" s="729">
        <v>40737</v>
      </c>
      <c r="R1133" s="732">
        <v>308.5</v>
      </c>
      <c r="T1133" s="729">
        <v>40737</v>
      </c>
      <c r="U1133" s="732">
        <v>96.167000000000002</v>
      </c>
      <c r="W1133" s="729"/>
      <c r="Z1133" s="729">
        <v>41117</v>
      </c>
      <c r="AA1133" s="732">
        <v>549.01</v>
      </c>
      <c r="AC1133" s="729">
        <v>41117</v>
      </c>
      <c r="AD1133" s="732">
        <v>500.54</v>
      </c>
    </row>
    <row r="1134" spans="1:30" ht="14.25" customHeight="1">
      <c r="A1134" s="729">
        <v>41187</v>
      </c>
      <c r="B1134" s="732">
        <v>3.1277200000000001</v>
      </c>
      <c r="D1134" s="729">
        <v>41187</v>
      </c>
      <c r="E1134" s="732">
        <v>4.0786699999999998</v>
      </c>
      <c r="G1134" s="729">
        <v>41187</v>
      </c>
      <c r="H1134" s="732">
        <v>3.3652799999999998</v>
      </c>
      <c r="J1134" s="729">
        <v>41187</v>
      </c>
      <c r="K1134" s="732">
        <v>1.30447</v>
      </c>
      <c r="N1134" s="729">
        <v>41116</v>
      </c>
      <c r="O1134" s="732">
        <v>179.33699999999999</v>
      </c>
      <c r="Q1134" s="729">
        <v>40736</v>
      </c>
      <c r="R1134" s="732">
        <v>312</v>
      </c>
      <c r="T1134" s="729">
        <v>40736</v>
      </c>
      <c r="U1134" s="732">
        <v>96.850999999999999</v>
      </c>
      <c r="W1134" s="729"/>
      <c r="Z1134" s="729">
        <v>41116</v>
      </c>
      <c r="AA1134" s="732">
        <v>587.81799999999998</v>
      </c>
      <c r="AC1134" s="729">
        <v>41116</v>
      </c>
      <c r="AD1134" s="732">
        <v>524.98699999999997</v>
      </c>
    </row>
    <row r="1135" spans="1:30" ht="14.25" customHeight="1">
      <c r="A1135" s="729">
        <v>41186</v>
      </c>
      <c r="B1135" s="732">
        <v>3.1387200000000002</v>
      </c>
      <c r="D1135" s="729">
        <v>41186</v>
      </c>
      <c r="E1135" s="732">
        <v>4.0860700000000003</v>
      </c>
      <c r="G1135" s="729">
        <v>41186</v>
      </c>
      <c r="H1135" s="732">
        <v>3.3731599999999999</v>
      </c>
      <c r="J1135" s="729">
        <v>41186</v>
      </c>
      <c r="K1135" s="732">
        <v>1.3018000000000001</v>
      </c>
      <c r="N1135" s="729">
        <v>41115</v>
      </c>
      <c r="O1135" s="732">
        <v>189.018</v>
      </c>
      <c r="Q1135" s="729">
        <v>40735</v>
      </c>
      <c r="R1135" s="732">
        <v>309.83300000000003</v>
      </c>
      <c r="T1135" s="729">
        <v>40735</v>
      </c>
      <c r="U1135" s="732">
        <v>93.93</v>
      </c>
      <c r="W1135" s="729"/>
      <c r="Z1135" s="729">
        <v>41115</v>
      </c>
      <c r="AA1135" s="732">
        <v>625.99199999999996</v>
      </c>
      <c r="AC1135" s="729">
        <v>41115</v>
      </c>
      <c r="AD1135" s="732">
        <v>555.17700000000002</v>
      </c>
    </row>
    <row r="1136" spans="1:30" ht="14.25" customHeight="1">
      <c r="A1136" s="729">
        <v>41185</v>
      </c>
      <c r="B1136" s="732">
        <v>3.1659000000000002</v>
      </c>
      <c r="D1136" s="729">
        <v>41185</v>
      </c>
      <c r="E1136" s="732">
        <v>4.0853999999999999</v>
      </c>
      <c r="G1136" s="729">
        <v>41185</v>
      </c>
      <c r="H1136" s="732">
        <v>3.37304</v>
      </c>
      <c r="J1136" s="729">
        <v>41185</v>
      </c>
      <c r="K1136" s="732">
        <v>1.2905500000000001</v>
      </c>
      <c r="N1136" s="729">
        <v>41114</v>
      </c>
      <c r="O1136" s="732">
        <v>196.173</v>
      </c>
      <c r="Q1136" s="729">
        <v>40732</v>
      </c>
      <c r="R1136" s="732">
        <v>284.31299999999999</v>
      </c>
      <c r="T1136" s="729">
        <v>40732</v>
      </c>
      <c r="U1136" s="732">
        <v>89.241</v>
      </c>
      <c r="W1136" s="729"/>
      <c r="Z1136" s="729">
        <v>41114</v>
      </c>
      <c r="AA1136" s="732">
        <v>640.33299999999997</v>
      </c>
      <c r="AC1136" s="729">
        <v>41114</v>
      </c>
      <c r="AD1136" s="732">
        <v>569.82299999999998</v>
      </c>
    </row>
    <row r="1137" spans="1:30" ht="14.25" customHeight="1">
      <c r="A1137" s="729">
        <v>41184</v>
      </c>
      <c r="B1137" s="732">
        <v>3.1840999999999999</v>
      </c>
      <c r="D1137" s="729">
        <v>41184</v>
      </c>
      <c r="E1137" s="732">
        <v>4.1142700000000003</v>
      </c>
      <c r="G1137" s="729">
        <v>41184</v>
      </c>
      <c r="H1137" s="732">
        <v>3.4006699999999999</v>
      </c>
      <c r="J1137" s="729">
        <v>41184</v>
      </c>
      <c r="K1137" s="732">
        <v>1.2919499999999999</v>
      </c>
      <c r="N1137" s="729">
        <v>41113</v>
      </c>
      <c r="O1137" s="732">
        <v>194.125</v>
      </c>
      <c r="Q1137" s="729">
        <v>40731</v>
      </c>
      <c r="R1137" s="732">
        <v>277.5</v>
      </c>
      <c r="T1137" s="729">
        <v>40731</v>
      </c>
      <c r="U1137" s="732">
        <v>88.522999999999996</v>
      </c>
      <c r="W1137" s="729"/>
      <c r="Z1137" s="729">
        <v>41113</v>
      </c>
      <c r="AA1137" s="732">
        <v>631.17999999999995</v>
      </c>
      <c r="AC1137" s="729">
        <v>41113</v>
      </c>
      <c r="AD1137" s="732">
        <v>550.32500000000005</v>
      </c>
    </row>
    <row r="1138" spans="1:30" ht="14.25" customHeight="1">
      <c r="A1138" s="729">
        <v>41183</v>
      </c>
      <c r="B1138" s="732">
        <v>3.1870099999999999</v>
      </c>
      <c r="D1138" s="729">
        <v>41183</v>
      </c>
      <c r="E1138" s="732">
        <v>4.1070000000000002</v>
      </c>
      <c r="G1138" s="729">
        <v>41183</v>
      </c>
      <c r="H1138" s="732">
        <v>3.3967499999999999</v>
      </c>
      <c r="J1138" s="729">
        <v>41183</v>
      </c>
      <c r="K1138" s="732">
        <v>1.2888299999999999</v>
      </c>
      <c r="N1138" s="729">
        <v>41110</v>
      </c>
      <c r="O1138" s="732">
        <v>180.50299999999999</v>
      </c>
      <c r="Q1138" s="729">
        <v>40730</v>
      </c>
      <c r="R1138" s="732">
        <v>279.16699999999997</v>
      </c>
      <c r="T1138" s="729">
        <v>40730</v>
      </c>
      <c r="U1138" s="732">
        <v>87.926000000000002</v>
      </c>
      <c r="W1138" s="729"/>
      <c r="Z1138" s="729">
        <v>41110</v>
      </c>
      <c r="AA1138" s="732">
        <v>605.23199999999997</v>
      </c>
      <c r="AC1138" s="729">
        <v>41110</v>
      </c>
      <c r="AD1138" s="732">
        <v>525.83799999999997</v>
      </c>
    </row>
    <row r="1139" spans="1:30" ht="14.25" customHeight="1">
      <c r="A1139" s="729">
        <v>41180</v>
      </c>
      <c r="B1139" s="732">
        <v>3.2010999999999998</v>
      </c>
      <c r="D1139" s="729">
        <v>41180</v>
      </c>
      <c r="E1139" s="732">
        <v>4.1174499999999998</v>
      </c>
      <c r="G1139" s="729">
        <v>41180</v>
      </c>
      <c r="H1139" s="732">
        <v>3.4061599999999999</v>
      </c>
      <c r="J1139" s="729">
        <v>41180</v>
      </c>
      <c r="K1139" s="732">
        <v>1.2859700000000001</v>
      </c>
      <c r="N1139" s="729">
        <v>41109</v>
      </c>
      <c r="O1139" s="732">
        <v>176.16300000000001</v>
      </c>
      <c r="Q1139" s="729">
        <v>40729</v>
      </c>
      <c r="R1139" s="732">
        <v>269.33300000000003</v>
      </c>
      <c r="T1139" s="729">
        <v>40729</v>
      </c>
      <c r="U1139" s="732">
        <v>87.063999999999993</v>
      </c>
      <c r="W1139" s="729"/>
      <c r="Z1139" s="729">
        <v>41109</v>
      </c>
      <c r="AA1139" s="732">
        <v>580.33299999999997</v>
      </c>
      <c r="AC1139" s="729">
        <v>41109</v>
      </c>
      <c r="AD1139" s="732">
        <v>505.66500000000002</v>
      </c>
    </row>
    <row r="1140" spans="1:30" ht="14.25" customHeight="1">
      <c r="A1140" s="729">
        <v>41179</v>
      </c>
      <c r="B1140" s="732">
        <v>3.1938900000000001</v>
      </c>
      <c r="D1140" s="729">
        <v>41179</v>
      </c>
      <c r="E1140" s="732">
        <v>4.1241700000000003</v>
      </c>
      <c r="G1140" s="729">
        <v>41179</v>
      </c>
      <c r="H1140" s="732">
        <v>3.4074</v>
      </c>
      <c r="J1140" s="729">
        <v>41179</v>
      </c>
      <c r="K1140" s="732">
        <v>1.2912699999999999</v>
      </c>
      <c r="N1140" s="729">
        <v>41108</v>
      </c>
      <c r="O1140" s="732">
        <v>175.33699999999999</v>
      </c>
      <c r="Q1140" s="729">
        <v>40725</v>
      </c>
      <c r="R1140" s="732">
        <v>266.16699999999997</v>
      </c>
      <c r="T1140" s="729">
        <v>40725</v>
      </c>
      <c r="U1140" s="732">
        <v>86.233999999999995</v>
      </c>
      <c r="W1140" s="729"/>
      <c r="Z1140" s="729">
        <v>41108</v>
      </c>
      <c r="AA1140" s="732">
        <v>576.505</v>
      </c>
      <c r="AC1140" s="729">
        <v>41108</v>
      </c>
      <c r="AD1140" s="732">
        <v>511.33499999999998</v>
      </c>
    </row>
    <row r="1141" spans="1:30" ht="14.25" customHeight="1">
      <c r="A1141" s="729">
        <v>41178</v>
      </c>
      <c r="B1141" s="732">
        <v>3.2254</v>
      </c>
      <c r="D1141" s="729">
        <v>41178</v>
      </c>
      <c r="E1141" s="732">
        <v>4.1552600000000002</v>
      </c>
      <c r="G1141" s="729">
        <v>41178</v>
      </c>
      <c r="H1141" s="732">
        <v>3.4335399999999998</v>
      </c>
      <c r="J1141" s="729">
        <v>41178</v>
      </c>
      <c r="K1141" s="732">
        <v>1.2872699999999999</v>
      </c>
      <c r="N1141" s="729">
        <v>41107</v>
      </c>
      <c r="O1141" s="732">
        <v>174.322</v>
      </c>
      <c r="Q1141" s="729">
        <v>40724</v>
      </c>
      <c r="R1141" s="732">
        <v>268.5</v>
      </c>
      <c r="T1141" s="729">
        <v>40724</v>
      </c>
      <c r="U1141" s="732">
        <v>87.4</v>
      </c>
      <c r="W1141" s="729"/>
      <c r="Z1141" s="729">
        <v>41107</v>
      </c>
      <c r="AA1141" s="732">
        <v>566.81799999999998</v>
      </c>
      <c r="AC1141" s="729">
        <v>41107</v>
      </c>
      <c r="AD1141" s="732">
        <v>505.99</v>
      </c>
    </row>
    <row r="1142" spans="1:30" ht="14.25" customHeight="1">
      <c r="A1142" s="729">
        <v>41177</v>
      </c>
      <c r="B1142" s="732">
        <v>3.2106400000000002</v>
      </c>
      <c r="D1142" s="729">
        <v>41177</v>
      </c>
      <c r="E1142" s="732">
        <v>4.1422999999999996</v>
      </c>
      <c r="G1142" s="729">
        <v>41177</v>
      </c>
      <c r="H1142" s="732">
        <v>3.4248699999999999</v>
      </c>
      <c r="J1142" s="729">
        <v>41177</v>
      </c>
      <c r="K1142" s="732">
        <v>1.28993</v>
      </c>
      <c r="N1142" s="729">
        <v>41106</v>
      </c>
      <c r="O1142" s="732">
        <v>181.00299999999999</v>
      </c>
      <c r="Q1142" s="729">
        <v>40723</v>
      </c>
      <c r="R1142" s="732">
        <v>277</v>
      </c>
      <c r="T1142" s="729">
        <v>40723</v>
      </c>
      <c r="U1142" s="732">
        <v>87.072999999999993</v>
      </c>
      <c r="W1142" s="729"/>
      <c r="Z1142" s="729">
        <v>41106</v>
      </c>
      <c r="AA1142" s="732">
        <v>561.81799999999998</v>
      </c>
      <c r="AC1142" s="729">
        <v>41106</v>
      </c>
      <c r="AD1142" s="732">
        <v>502.29500000000002</v>
      </c>
    </row>
    <row r="1143" spans="1:30" ht="14.25" customHeight="1">
      <c r="A1143" s="729">
        <v>41176</v>
      </c>
      <c r="B1143" s="732">
        <v>3.20973</v>
      </c>
      <c r="D1143" s="729">
        <v>41176</v>
      </c>
      <c r="E1143" s="732">
        <v>4.1515700000000004</v>
      </c>
      <c r="G1143" s="729">
        <v>41176</v>
      </c>
      <c r="H1143" s="732">
        <v>3.4304800000000002</v>
      </c>
      <c r="J1143" s="729">
        <v>41176</v>
      </c>
      <c r="K1143" s="732">
        <v>1.29308</v>
      </c>
      <c r="N1143" s="729">
        <v>41103</v>
      </c>
      <c r="O1143" s="732">
        <v>189.423</v>
      </c>
      <c r="Q1143" s="729">
        <v>40722</v>
      </c>
      <c r="R1143" s="732">
        <v>285</v>
      </c>
      <c r="T1143" s="729">
        <v>40722</v>
      </c>
      <c r="U1143" s="732">
        <v>87.5</v>
      </c>
      <c r="W1143" s="729"/>
      <c r="Z1143" s="729">
        <v>41103</v>
      </c>
      <c r="AA1143" s="732">
        <v>555.49699999999996</v>
      </c>
      <c r="AC1143" s="729">
        <v>41103</v>
      </c>
      <c r="AD1143" s="732">
        <v>495.66</v>
      </c>
    </row>
    <row r="1144" spans="1:30" ht="14.25" customHeight="1">
      <c r="A1144" s="729">
        <v>41173</v>
      </c>
      <c r="B1144" s="732">
        <v>3.18635</v>
      </c>
      <c r="D1144" s="729">
        <v>41173</v>
      </c>
      <c r="E1144" s="732">
        <v>4.1357499999999998</v>
      </c>
      <c r="G1144" s="729">
        <v>41173</v>
      </c>
      <c r="H1144" s="732">
        <v>3.41527</v>
      </c>
      <c r="J1144" s="729">
        <v>41173</v>
      </c>
      <c r="K1144" s="732">
        <v>1.2979499999999999</v>
      </c>
      <c r="N1144" s="729">
        <v>41102</v>
      </c>
      <c r="O1144" s="732">
        <v>197.178</v>
      </c>
      <c r="Q1144" s="729">
        <v>40721</v>
      </c>
      <c r="R1144" s="732">
        <v>295.04300000000001</v>
      </c>
      <c r="T1144" s="729">
        <v>40721</v>
      </c>
      <c r="U1144" s="732">
        <v>91.332999999999998</v>
      </c>
      <c r="W1144" s="729"/>
      <c r="Z1144" s="729">
        <v>41102</v>
      </c>
      <c r="AA1144" s="732">
        <v>568.51300000000003</v>
      </c>
      <c r="AC1144" s="729">
        <v>41102</v>
      </c>
      <c r="AD1144" s="732">
        <v>502.67500000000001</v>
      </c>
    </row>
    <row r="1145" spans="1:30" ht="14.25" customHeight="1">
      <c r="A1145" s="729">
        <v>41172</v>
      </c>
      <c r="B1145" s="732">
        <v>3.1983899999999998</v>
      </c>
      <c r="D1145" s="729">
        <v>41172</v>
      </c>
      <c r="E1145" s="732">
        <v>4.1481500000000002</v>
      </c>
      <c r="G1145" s="729">
        <v>41172</v>
      </c>
      <c r="H1145" s="732">
        <v>3.4274200000000001</v>
      </c>
      <c r="J1145" s="729">
        <v>41172</v>
      </c>
      <c r="K1145" s="732">
        <v>1.2968500000000001</v>
      </c>
      <c r="N1145" s="729">
        <v>41101</v>
      </c>
      <c r="O1145" s="732">
        <v>199.66300000000001</v>
      </c>
      <c r="Q1145" s="729">
        <v>40718</v>
      </c>
      <c r="R1145" s="732">
        <v>300.16699999999997</v>
      </c>
      <c r="T1145" s="729">
        <v>40718</v>
      </c>
      <c r="U1145" s="732">
        <v>90.091999999999999</v>
      </c>
      <c r="W1145" s="729"/>
      <c r="Z1145" s="729">
        <v>41101</v>
      </c>
      <c r="AA1145" s="732">
        <v>558.43200000000002</v>
      </c>
      <c r="AC1145" s="729">
        <v>41101</v>
      </c>
      <c r="AD1145" s="732">
        <v>495.34500000000003</v>
      </c>
    </row>
    <row r="1146" spans="1:30" ht="14.25" customHeight="1">
      <c r="A1146" s="729">
        <v>41171</v>
      </c>
      <c r="B1146" s="732">
        <v>3.1754699999999998</v>
      </c>
      <c r="D1146" s="729">
        <v>41171</v>
      </c>
      <c r="E1146" s="732">
        <v>4.1435000000000004</v>
      </c>
      <c r="G1146" s="729">
        <v>41171</v>
      </c>
      <c r="H1146" s="732">
        <v>3.4231699999999998</v>
      </c>
      <c r="J1146" s="729">
        <v>41171</v>
      </c>
      <c r="K1146" s="732">
        <v>1.3048600000000001</v>
      </c>
      <c r="N1146" s="729">
        <v>41100</v>
      </c>
      <c r="O1146" s="732">
        <v>204.66300000000001</v>
      </c>
      <c r="Q1146" s="729">
        <v>40717</v>
      </c>
      <c r="R1146" s="732">
        <v>296.83300000000003</v>
      </c>
      <c r="T1146" s="729">
        <v>40717</v>
      </c>
      <c r="U1146" s="732">
        <v>88.968999999999994</v>
      </c>
      <c r="W1146" s="729"/>
      <c r="Z1146" s="729">
        <v>41100</v>
      </c>
      <c r="AA1146" s="732">
        <v>572.49699999999996</v>
      </c>
      <c r="AC1146" s="729">
        <v>41100</v>
      </c>
      <c r="AD1146" s="732">
        <v>508.50299999999999</v>
      </c>
    </row>
    <row r="1147" spans="1:30" ht="14.25" customHeight="1">
      <c r="A1147" s="729">
        <v>41170</v>
      </c>
      <c r="B1147" s="732">
        <v>3.1512699999999998</v>
      </c>
      <c r="D1147" s="729">
        <v>41170</v>
      </c>
      <c r="E1147" s="732">
        <v>4.1127500000000001</v>
      </c>
      <c r="G1147" s="729">
        <v>41170</v>
      </c>
      <c r="H1147" s="732">
        <v>3.3936999999999999</v>
      </c>
      <c r="J1147" s="729">
        <v>41170</v>
      </c>
      <c r="K1147" s="732">
        <v>1.3047900000000001</v>
      </c>
      <c r="N1147" s="729">
        <v>41099</v>
      </c>
      <c r="O1147" s="732">
        <v>215.34200000000001</v>
      </c>
      <c r="Q1147" s="729">
        <v>40716</v>
      </c>
      <c r="R1147" s="732">
        <v>279.75</v>
      </c>
      <c r="T1147" s="729">
        <v>40716</v>
      </c>
      <c r="U1147" s="732">
        <v>80.042000000000002</v>
      </c>
      <c r="W1147" s="729"/>
      <c r="Z1147" s="729">
        <v>41099</v>
      </c>
      <c r="AA1147" s="732">
        <v>586.67200000000003</v>
      </c>
      <c r="AC1147" s="729">
        <v>41099</v>
      </c>
      <c r="AD1147" s="732">
        <v>522.82299999999998</v>
      </c>
    </row>
    <row r="1148" spans="1:30" ht="14.25" customHeight="1">
      <c r="A1148" s="729">
        <v>41169</v>
      </c>
      <c r="B1148" s="732">
        <v>3.12595</v>
      </c>
      <c r="D1148" s="729">
        <v>41169</v>
      </c>
      <c r="E1148" s="732">
        <v>4.1002299999999998</v>
      </c>
      <c r="G1148" s="729">
        <v>41169</v>
      </c>
      <c r="H1148" s="732">
        <v>3.3709500000000001</v>
      </c>
      <c r="J1148" s="729">
        <v>41169</v>
      </c>
      <c r="K1148" s="732">
        <v>1.31168</v>
      </c>
      <c r="N1148" s="729">
        <v>41096</v>
      </c>
      <c r="O1148" s="732">
        <v>215.34200000000001</v>
      </c>
      <c r="Q1148" s="729">
        <v>40715</v>
      </c>
      <c r="R1148" s="732">
        <v>278</v>
      </c>
      <c r="T1148" s="729">
        <v>40715</v>
      </c>
      <c r="U1148" s="732">
        <v>82.230999999999995</v>
      </c>
      <c r="W1148" s="729"/>
      <c r="Z1148" s="729">
        <v>41096</v>
      </c>
      <c r="AA1148" s="732">
        <v>578.32500000000005</v>
      </c>
      <c r="AC1148" s="729">
        <v>41096</v>
      </c>
      <c r="AD1148" s="732">
        <v>515.75</v>
      </c>
    </row>
    <row r="1149" spans="1:30" ht="14.25" customHeight="1">
      <c r="A1149" s="729">
        <v>41166</v>
      </c>
      <c r="B1149" s="732">
        <v>3.093</v>
      </c>
      <c r="D1149" s="729">
        <v>41166</v>
      </c>
      <c r="E1149" s="732">
        <v>4.0622299999999996</v>
      </c>
      <c r="G1149" s="729">
        <v>41166</v>
      </c>
      <c r="H1149" s="732">
        <v>3.3369400000000002</v>
      </c>
      <c r="J1149" s="729">
        <v>41166</v>
      </c>
      <c r="K1149" s="732">
        <v>1.3130500000000001</v>
      </c>
      <c r="N1149" s="729">
        <v>41095</v>
      </c>
      <c r="O1149" s="732">
        <v>211.15799999999999</v>
      </c>
      <c r="Q1149" s="729">
        <v>40714</v>
      </c>
      <c r="R1149" s="732">
        <v>286.50900000000001</v>
      </c>
      <c r="T1149" s="729">
        <v>40714</v>
      </c>
      <c r="U1149" s="732">
        <v>82.808999999999997</v>
      </c>
      <c r="W1149" s="729"/>
      <c r="Z1149" s="729">
        <v>41095</v>
      </c>
      <c r="AA1149" s="732">
        <v>552.32500000000005</v>
      </c>
      <c r="AC1149" s="729">
        <v>41095</v>
      </c>
      <c r="AD1149" s="732">
        <v>494.33</v>
      </c>
    </row>
    <row r="1150" spans="1:30" ht="14.25" customHeight="1">
      <c r="A1150" s="729">
        <v>41165</v>
      </c>
      <c r="B1150" s="732">
        <v>3.1382300000000001</v>
      </c>
      <c r="D1150" s="729">
        <v>41165</v>
      </c>
      <c r="E1150" s="732">
        <v>4.0766299999999998</v>
      </c>
      <c r="G1150" s="729">
        <v>41165</v>
      </c>
      <c r="H1150" s="732">
        <v>3.35561</v>
      </c>
      <c r="J1150" s="729">
        <v>41165</v>
      </c>
      <c r="K1150" s="732">
        <v>1.2990699999999999</v>
      </c>
      <c r="N1150" s="729">
        <v>41093</v>
      </c>
      <c r="O1150" s="732">
        <v>205.173</v>
      </c>
      <c r="Q1150" s="729">
        <v>40711</v>
      </c>
      <c r="R1150" s="732">
        <v>279.75</v>
      </c>
      <c r="T1150" s="729">
        <v>40711</v>
      </c>
      <c r="U1150" s="732">
        <v>79</v>
      </c>
      <c r="W1150" s="729"/>
      <c r="Z1150" s="729">
        <v>41093</v>
      </c>
      <c r="AA1150" s="732">
        <v>491.83499999999998</v>
      </c>
      <c r="AC1150" s="729">
        <v>41093</v>
      </c>
      <c r="AD1150" s="732">
        <v>448</v>
      </c>
    </row>
    <row r="1151" spans="1:30" ht="14.25" customHeight="1">
      <c r="A1151" s="729">
        <v>41164</v>
      </c>
      <c r="B1151" s="732">
        <v>3.17564</v>
      </c>
      <c r="D1151" s="729">
        <v>41164</v>
      </c>
      <c r="E1151" s="732">
        <v>4.0966500000000003</v>
      </c>
      <c r="G1151" s="729">
        <v>41164</v>
      </c>
      <c r="H1151" s="732">
        <v>3.3884600000000002</v>
      </c>
      <c r="J1151" s="729">
        <v>41164</v>
      </c>
      <c r="K1151" s="732">
        <v>1.2899499999999999</v>
      </c>
      <c r="N1151" s="729">
        <v>41092</v>
      </c>
      <c r="O1151" s="732">
        <v>215.833</v>
      </c>
      <c r="Q1151" s="729">
        <v>40710</v>
      </c>
      <c r="R1151" s="732">
        <v>279.375</v>
      </c>
      <c r="T1151" s="729">
        <v>40710</v>
      </c>
      <c r="U1151" s="732">
        <v>77.326999999999998</v>
      </c>
      <c r="W1151" s="729"/>
      <c r="Z1151" s="729">
        <v>41092</v>
      </c>
      <c r="AA1151" s="732">
        <v>508.858</v>
      </c>
      <c r="AC1151" s="729">
        <v>41092</v>
      </c>
      <c r="AD1151" s="732">
        <v>469.15499999999997</v>
      </c>
    </row>
    <row r="1152" spans="1:30" ht="14.25" customHeight="1">
      <c r="A1152" s="729">
        <v>41163</v>
      </c>
      <c r="B1152" s="732">
        <v>3.1699799999999998</v>
      </c>
      <c r="D1152" s="729">
        <v>41163</v>
      </c>
      <c r="E1152" s="732">
        <v>4.0751799999999996</v>
      </c>
      <c r="G1152" s="729">
        <v>41163</v>
      </c>
      <c r="H1152" s="732">
        <v>3.37615</v>
      </c>
      <c r="J1152" s="729">
        <v>41163</v>
      </c>
      <c r="K1152" s="732">
        <v>1.2854700000000001</v>
      </c>
      <c r="N1152" s="729">
        <v>41089</v>
      </c>
      <c r="O1152" s="732">
        <v>215.50800000000001</v>
      </c>
      <c r="Q1152" s="729">
        <v>40709</v>
      </c>
      <c r="R1152" s="732">
        <v>271.30500000000001</v>
      </c>
      <c r="T1152" s="729">
        <v>40709</v>
      </c>
      <c r="U1152" s="732">
        <v>75.769000000000005</v>
      </c>
      <c r="W1152" s="729"/>
      <c r="Z1152" s="729">
        <v>41089</v>
      </c>
      <c r="AA1152" s="732">
        <v>529.87199999999996</v>
      </c>
      <c r="AC1152" s="729">
        <v>41089</v>
      </c>
      <c r="AD1152" s="732">
        <v>487.85300000000001</v>
      </c>
    </row>
    <row r="1153" spans="1:30" ht="14.25" customHeight="1">
      <c r="A1153" s="729">
        <v>41162</v>
      </c>
      <c r="B1153" s="732">
        <v>3.2255500000000001</v>
      </c>
      <c r="D1153" s="729">
        <v>41162</v>
      </c>
      <c r="E1153" s="732">
        <v>4.1152499999999996</v>
      </c>
      <c r="G1153" s="729">
        <v>41162</v>
      </c>
      <c r="H1153" s="732">
        <v>3.4084699999999999</v>
      </c>
      <c r="J1153" s="729">
        <v>41162</v>
      </c>
      <c r="K1153" s="732">
        <v>1.2758</v>
      </c>
      <c r="N1153" s="729">
        <v>41088</v>
      </c>
      <c r="O1153" s="732">
        <v>230.673</v>
      </c>
      <c r="Q1153" s="729">
        <v>40708</v>
      </c>
      <c r="R1153" s="732">
        <v>264.66699999999997</v>
      </c>
      <c r="T1153" s="729">
        <v>40708</v>
      </c>
      <c r="U1153" s="732">
        <v>75.596000000000004</v>
      </c>
      <c r="W1153" s="729"/>
      <c r="Z1153" s="729">
        <v>41088</v>
      </c>
      <c r="AA1153" s="732">
        <v>589.66499999999996</v>
      </c>
      <c r="AC1153" s="729">
        <v>41088</v>
      </c>
      <c r="AD1153" s="732">
        <v>539</v>
      </c>
    </row>
    <row r="1154" spans="1:30" ht="14.25" customHeight="1">
      <c r="A1154" s="729">
        <v>41159</v>
      </c>
      <c r="B1154" s="732">
        <v>3.1962999999999999</v>
      </c>
      <c r="D1154" s="729">
        <v>41159</v>
      </c>
      <c r="E1154" s="732">
        <v>4.0956299999999999</v>
      </c>
      <c r="G1154" s="729">
        <v>41159</v>
      </c>
      <c r="H1154" s="732">
        <v>3.3843899999999998</v>
      </c>
      <c r="J1154" s="729">
        <v>41159</v>
      </c>
      <c r="K1154" s="732">
        <v>1.2816100000000001</v>
      </c>
      <c r="N1154" s="729">
        <v>41087</v>
      </c>
      <c r="O1154" s="732">
        <v>225</v>
      </c>
      <c r="Q1154" s="729">
        <v>40707</v>
      </c>
      <c r="R1154" s="732">
        <v>271.01100000000002</v>
      </c>
      <c r="T1154" s="729">
        <v>40707</v>
      </c>
      <c r="U1154" s="732">
        <v>76.608999999999995</v>
      </c>
      <c r="W1154" s="729"/>
      <c r="Z1154" s="729">
        <v>41087</v>
      </c>
      <c r="AA1154" s="732">
        <v>587.995</v>
      </c>
      <c r="AC1154" s="729">
        <v>41087</v>
      </c>
      <c r="AD1154" s="732">
        <v>539.59299999999996</v>
      </c>
    </row>
    <row r="1155" spans="1:30" ht="14.25" customHeight="1">
      <c r="A1155" s="729">
        <v>41158</v>
      </c>
      <c r="B1155" s="732">
        <v>3.2679999999999998</v>
      </c>
      <c r="D1155" s="729">
        <v>41158</v>
      </c>
      <c r="E1155" s="732">
        <v>4.1276900000000003</v>
      </c>
      <c r="G1155" s="729">
        <v>41158</v>
      </c>
      <c r="H1155" s="732">
        <v>3.42686</v>
      </c>
      <c r="J1155" s="729">
        <v>41158</v>
      </c>
      <c r="K1155" s="732">
        <v>1.2630600000000001</v>
      </c>
      <c r="N1155" s="729">
        <v>41086</v>
      </c>
      <c r="O1155" s="732">
        <v>227.49700000000001</v>
      </c>
      <c r="Q1155" s="729">
        <v>40704</v>
      </c>
      <c r="R1155" s="732">
        <v>267.07</v>
      </c>
      <c r="T1155" s="729">
        <v>40704</v>
      </c>
      <c r="U1155" s="732">
        <v>76.566999999999993</v>
      </c>
      <c r="W1155" s="729"/>
      <c r="Z1155" s="729">
        <v>41086</v>
      </c>
      <c r="AA1155" s="732">
        <v>596.5</v>
      </c>
      <c r="AC1155" s="729">
        <v>41086</v>
      </c>
      <c r="AD1155" s="732">
        <v>545.34500000000003</v>
      </c>
    </row>
    <row r="1156" spans="1:30" ht="14.25" customHeight="1">
      <c r="A1156" s="729">
        <v>41157</v>
      </c>
      <c r="B1156" s="732">
        <v>3.3170199999999999</v>
      </c>
      <c r="D1156" s="729">
        <v>41157</v>
      </c>
      <c r="E1156" s="732">
        <v>4.1823800000000002</v>
      </c>
      <c r="G1156" s="729">
        <v>41157</v>
      </c>
      <c r="H1156" s="732">
        <v>3.4712200000000002</v>
      </c>
      <c r="J1156" s="729">
        <v>41157</v>
      </c>
      <c r="K1156" s="732">
        <v>1.2601499999999999</v>
      </c>
      <c r="N1156" s="729">
        <v>41085</v>
      </c>
      <c r="O1156" s="732">
        <v>225.327</v>
      </c>
      <c r="Q1156" s="729">
        <v>40703</v>
      </c>
      <c r="R1156" s="732">
        <v>255.5</v>
      </c>
      <c r="T1156" s="729">
        <v>40703</v>
      </c>
      <c r="U1156" s="732">
        <v>76.811999999999998</v>
      </c>
      <c r="W1156" s="729"/>
      <c r="Z1156" s="729">
        <v>41085</v>
      </c>
      <c r="AA1156" s="732">
        <v>581.49699999999996</v>
      </c>
      <c r="AC1156" s="729">
        <v>41085</v>
      </c>
      <c r="AD1156" s="732">
        <v>529.08000000000004</v>
      </c>
    </row>
    <row r="1157" spans="1:30" ht="14.25" customHeight="1">
      <c r="A1157" s="729">
        <v>41156</v>
      </c>
      <c r="B1157" s="732">
        <v>3.3377300000000001</v>
      </c>
      <c r="D1157" s="729">
        <v>41156</v>
      </c>
      <c r="E1157" s="732">
        <v>4.1942500000000003</v>
      </c>
      <c r="G1157" s="729">
        <v>41156</v>
      </c>
      <c r="H1157" s="732">
        <v>3.4918399999999998</v>
      </c>
      <c r="J1157" s="729">
        <v>41156</v>
      </c>
      <c r="K1157" s="732">
        <v>1.25661</v>
      </c>
      <c r="N1157" s="729">
        <v>41082</v>
      </c>
      <c r="O1157" s="732">
        <v>213.327</v>
      </c>
      <c r="Q1157" s="729">
        <v>40702</v>
      </c>
      <c r="R1157" s="732">
        <v>250.667</v>
      </c>
      <c r="T1157" s="729">
        <v>40702</v>
      </c>
      <c r="U1157" s="732">
        <v>76.513999999999996</v>
      </c>
      <c r="W1157" s="729"/>
      <c r="Z1157" s="729">
        <v>41082</v>
      </c>
      <c r="AA1157" s="732">
        <v>564.33000000000004</v>
      </c>
      <c r="AC1157" s="729">
        <v>41082</v>
      </c>
      <c r="AD1157" s="732">
        <v>506.64</v>
      </c>
    </row>
    <row r="1158" spans="1:30" ht="14.25" customHeight="1">
      <c r="A1158" s="729">
        <v>41155</v>
      </c>
      <c r="B1158" s="732">
        <v>3.3265500000000001</v>
      </c>
      <c r="D1158" s="729">
        <v>41155</v>
      </c>
      <c r="E1158" s="732">
        <v>4.1874000000000002</v>
      </c>
      <c r="G1158" s="729">
        <v>41155</v>
      </c>
      <c r="H1158" s="732">
        <v>3.4875799999999999</v>
      </c>
      <c r="J1158" s="729">
        <v>41155</v>
      </c>
      <c r="K1158" s="732">
        <v>1.25928</v>
      </c>
      <c r="N1158" s="729">
        <v>41081</v>
      </c>
      <c r="O1158" s="732">
        <v>213.50299999999999</v>
      </c>
      <c r="Q1158" s="729">
        <v>40701</v>
      </c>
      <c r="R1158" s="732">
        <v>247.67599999999999</v>
      </c>
      <c r="T1158" s="729">
        <v>40701</v>
      </c>
      <c r="U1158" s="732">
        <v>75.638000000000005</v>
      </c>
      <c r="W1158" s="729"/>
      <c r="Z1158" s="729">
        <v>41081</v>
      </c>
      <c r="AA1158" s="732">
        <v>571.64800000000002</v>
      </c>
      <c r="AC1158" s="729">
        <v>41081</v>
      </c>
      <c r="AD1158" s="732">
        <v>511.75</v>
      </c>
    </row>
    <row r="1159" spans="1:30" ht="14.25" customHeight="1">
      <c r="A1159" s="729">
        <v>41152</v>
      </c>
      <c r="B1159" s="732">
        <v>3.3140299999999998</v>
      </c>
      <c r="D1159" s="729">
        <v>41152</v>
      </c>
      <c r="E1159" s="732">
        <v>4.17225</v>
      </c>
      <c r="G1159" s="729">
        <v>41152</v>
      </c>
      <c r="H1159" s="732">
        <v>3.47119</v>
      </c>
      <c r="J1159" s="729">
        <v>41152</v>
      </c>
      <c r="K1159" s="732">
        <v>1.2579</v>
      </c>
      <c r="N1159" s="729">
        <v>41080</v>
      </c>
      <c r="O1159" s="732">
        <v>211.167</v>
      </c>
      <c r="Q1159" s="729">
        <v>40700</v>
      </c>
      <c r="R1159" s="732">
        <v>251.15799999999999</v>
      </c>
      <c r="T1159" s="729">
        <v>40700</v>
      </c>
      <c r="U1159" s="732">
        <v>75.67</v>
      </c>
      <c r="W1159" s="729"/>
      <c r="Z1159" s="729">
        <v>41080</v>
      </c>
      <c r="AA1159" s="732">
        <v>574.32799999999997</v>
      </c>
      <c r="AC1159" s="729">
        <v>41080</v>
      </c>
      <c r="AD1159" s="732">
        <v>511.49700000000001</v>
      </c>
    </row>
    <row r="1160" spans="1:30" ht="14.25" customHeight="1">
      <c r="A1160" s="729">
        <v>41151</v>
      </c>
      <c r="B1160" s="732">
        <v>3.35676</v>
      </c>
      <c r="D1160" s="729">
        <v>41151</v>
      </c>
      <c r="E1160" s="732">
        <v>4.1974400000000003</v>
      </c>
      <c r="G1160" s="729">
        <v>41151</v>
      </c>
      <c r="H1160" s="732">
        <v>3.4956</v>
      </c>
      <c r="J1160" s="729">
        <v>41151</v>
      </c>
      <c r="K1160" s="732">
        <v>1.2506200000000001</v>
      </c>
      <c r="N1160" s="729">
        <v>41079</v>
      </c>
      <c r="O1160" s="732">
        <v>212.155</v>
      </c>
      <c r="Q1160" s="729">
        <v>40697</v>
      </c>
      <c r="R1160" s="732">
        <v>254.333</v>
      </c>
      <c r="T1160" s="729">
        <v>40697</v>
      </c>
      <c r="U1160" s="732">
        <v>76.102000000000004</v>
      </c>
      <c r="W1160" s="729"/>
      <c r="Z1160" s="729">
        <v>41079</v>
      </c>
      <c r="AA1160" s="732">
        <v>602.18200000000002</v>
      </c>
      <c r="AC1160" s="729">
        <v>41079</v>
      </c>
      <c r="AD1160" s="732">
        <v>530.625</v>
      </c>
    </row>
    <row r="1161" spans="1:30" ht="14.25" customHeight="1">
      <c r="A1161" s="729">
        <v>41150</v>
      </c>
      <c r="B1161" s="732">
        <v>3.3332800000000002</v>
      </c>
      <c r="D1161" s="729">
        <v>41150</v>
      </c>
      <c r="E1161" s="732">
        <v>4.1762300000000003</v>
      </c>
      <c r="G1161" s="729">
        <v>41150</v>
      </c>
      <c r="H1161" s="732">
        <v>3.47742</v>
      </c>
      <c r="J1161" s="729">
        <v>41150</v>
      </c>
      <c r="K1161" s="732">
        <v>1.2529699999999999</v>
      </c>
      <c r="N1161" s="729">
        <v>41078</v>
      </c>
      <c r="O1161" s="732">
        <v>220.99700000000001</v>
      </c>
      <c r="Q1161" s="729">
        <v>40696</v>
      </c>
      <c r="R1161" s="732">
        <v>262.25</v>
      </c>
      <c r="T1161" s="729">
        <v>40696</v>
      </c>
      <c r="U1161" s="732">
        <v>76.114000000000004</v>
      </c>
      <c r="W1161" s="729"/>
      <c r="Z1161" s="729">
        <v>41078</v>
      </c>
      <c r="AA1161" s="732">
        <v>623.65499999999997</v>
      </c>
      <c r="AC1161" s="729">
        <v>41078</v>
      </c>
      <c r="AD1161" s="732">
        <v>553.625</v>
      </c>
    </row>
    <row r="1162" spans="1:30" ht="14.25" customHeight="1">
      <c r="A1162" s="729">
        <v>41149</v>
      </c>
      <c r="B1162" s="732">
        <v>3.2689599999999999</v>
      </c>
      <c r="D1162" s="729">
        <v>41149</v>
      </c>
      <c r="E1162" s="732">
        <v>4.1075999999999997</v>
      </c>
      <c r="G1162" s="729">
        <v>41149</v>
      </c>
      <c r="H1162" s="732">
        <v>3.4201899999999998</v>
      </c>
      <c r="J1162" s="729">
        <v>41149</v>
      </c>
      <c r="K1162" s="732">
        <v>1.25648</v>
      </c>
      <c r="N1162" s="729">
        <v>41075</v>
      </c>
      <c r="O1162" s="732">
        <v>221.511</v>
      </c>
      <c r="Q1162" s="729">
        <v>40695</v>
      </c>
      <c r="R1162" s="732">
        <v>260.83300000000003</v>
      </c>
      <c r="T1162" s="729">
        <v>40695</v>
      </c>
      <c r="U1162" s="732">
        <v>75.759</v>
      </c>
      <c r="W1162" s="729"/>
      <c r="Z1162" s="729">
        <v>41075</v>
      </c>
      <c r="AA1162" s="732">
        <v>598.84299999999996</v>
      </c>
      <c r="AC1162" s="729">
        <v>41075</v>
      </c>
      <c r="AD1162" s="732">
        <v>543.83799999999997</v>
      </c>
    </row>
    <row r="1163" spans="1:30" ht="14.25" customHeight="1">
      <c r="A1163" s="729">
        <v>41148</v>
      </c>
      <c r="B1163" s="732">
        <v>3.2671399999999999</v>
      </c>
      <c r="D1163" s="729">
        <v>41148</v>
      </c>
      <c r="E1163" s="732">
        <v>4.0832300000000004</v>
      </c>
      <c r="G1163" s="729">
        <v>41148</v>
      </c>
      <c r="H1163" s="732">
        <v>3.4001299999999999</v>
      </c>
      <c r="J1163" s="729">
        <v>41148</v>
      </c>
      <c r="K1163" s="732">
        <v>1.2499100000000001</v>
      </c>
      <c r="N1163" s="729">
        <v>41074</v>
      </c>
      <c r="O1163" s="732">
        <v>227.16300000000001</v>
      </c>
      <c r="Q1163" s="729">
        <v>40694</v>
      </c>
      <c r="R1163" s="732">
        <v>259</v>
      </c>
      <c r="T1163" s="729">
        <v>40694</v>
      </c>
      <c r="U1163" s="732">
        <v>75.701999999999998</v>
      </c>
      <c r="W1163" s="729"/>
      <c r="Z1163" s="729">
        <v>41074</v>
      </c>
      <c r="AA1163" s="732">
        <v>599.32000000000005</v>
      </c>
      <c r="AC1163" s="729">
        <v>41074</v>
      </c>
      <c r="AD1163" s="732">
        <v>549</v>
      </c>
    </row>
    <row r="1164" spans="1:30" ht="14.25" customHeight="1">
      <c r="A1164" s="729">
        <v>41145</v>
      </c>
      <c r="B1164" s="732">
        <v>3.2706900000000001</v>
      </c>
      <c r="D1164" s="729">
        <v>41145</v>
      </c>
      <c r="E1164" s="732">
        <v>4.0922499999999999</v>
      </c>
      <c r="G1164" s="729">
        <v>41145</v>
      </c>
      <c r="H1164" s="732">
        <v>3.4079000000000002</v>
      </c>
      <c r="J1164" s="729">
        <v>41145</v>
      </c>
      <c r="K1164" s="732">
        <v>1.25118</v>
      </c>
      <c r="N1164" s="729">
        <v>41073</v>
      </c>
      <c r="O1164" s="732">
        <v>234.15799999999999</v>
      </c>
      <c r="Q1164" s="729">
        <v>40690</v>
      </c>
      <c r="R1164" s="732">
        <v>262.5</v>
      </c>
      <c r="T1164" s="729">
        <v>40690</v>
      </c>
      <c r="U1164" s="732">
        <v>76.460999999999999</v>
      </c>
      <c r="W1164" s="729"/>
      <c r="Z1164" s="729">
        <v>41073</v>
      </c>
      <c r="AA1164" s="732">
        <v>598.83500000000004</v>
      </c>
      <c r="AC1164" s="729">
        <v>41073</v>
      </c>
      <c r="AD1164" s="732">
        <v>551.16499999999996</v>
      </c>
    </row>
    <row r="1165" spans="1:30" ht="14.25" customHeight="1">
      <c r="A1165" s="729">
        <v>41144</v>
      </c>
      <c r="B1165" s="732">
        <v>3.2610100000000002</v>
      </c>
      <c r="D1165" s="729">
        <v>41144</v>
      </c>
      <c r="E1165" s="732">
        <v>4.0971900000000003</v>
      </c>
      <c r="G1165" s="729">
        <v>41144</v>
      </c>
      <c r="H1165" s="732">
        <v>3.4114399999999998</v>
      </c>
      <c r="J1165" s="729">
        <v>41144</v>
      </c>
      <c r="K1165" s="732">
        <v>1.2564299999999999</v>
      </c>
      <c r="N1165" s="729">
        <v>41072</v>
      </c>
      <c r="O1165" s="732">
        <v>240.66300000000001</v>
      </c>
      <c r="Q1165" s="729">
        <v>40689</v>
      </c>
      <c r="R1165" s="732">
        <v>263.839</v>
      </c>
      <c r="T1165" s="729">
        <v>40689</v>
      </c>
      <c r="U1165" s="732">
        <v>76.941000000000003</v>
      </c>
      <c r="W1165" s="729"/>
      <c r="Z1165" s="729">
        <v>41072</v>
      </c>
      <c r="AA1165" s="732">
        <v>606.84699999999998</v>
      </c>
      <c r="AC1165" s="729">
        <v>41072</v>
      </c>
      <c r="AD1165" s="732">
        <v>562.5</v>
      </c>
    </row>
    <row r="1166" spans="1:30" ht="14.25" customHeight="1">
      <c r="A1166" s="729">
        <v>41143</v>
      </c>
      <c r="B1166" s="732">
        <v>3.2530999999999999</v>
      </c>
      <c r="D1166" s="729">
        <v>41143</v>
      </c>
      <c r="E1166" s="732">
        <v>4.0759999999999996</v>
      </c>
      <c r="G1166" s="729">
        <v>41143</v>
      </c>
      <c r="H1166" s="732">
        <v>3.3934699999999998</v>
      </c>
      <c r="J1166" s="729">
        <v>41143</v>
      </c>
      <c r="K1166" s="732">
        <v>1.2528999999999999</v>
      </c>
      <c r="N1166" s="729">
        <v>41071</v>
      </c>
      <c r="O1166" s="732">
        <v>241.667</v>
      </c>
      <c r="Q1166" s="729">
        <v>40688</v>
      </c>
      <c r="R1166" s="732">
        <v>259.07100000000003</v>
      </c>
      <c r="T1166" s="729">
        <v>40688</v>
      </c>
      <c r="U1166" s="732">
        <v>76.581999999999994</v>
      </c>
      <c r="W1166" s="729"/>
      <c r="Z1166" s="729">
        <v>41071</v>
      </c>
      <c r="AA1166" s="732">
        <v>596.32000000000005</v>
      </c>
      <c r="AC1166" s="729">
        <v>41071</v>
      </c>
      <c r="AD1166" s="732">
        <v>555.31500000000005</v>
      </c>
    </row>
    <row r="1167" spans="1:30" ht="14.25" customHeight="1">
      <c r="A1167" s="729">
        <v>41142</v>
      </c>
      <c r="B1167" s="732">
        <v>3.2694000000000001</v>
      </c>
      <c r="D1167" s="729">
        <v>41142</v>
      </c>
      <c r="E1167" s="732">
        <v>4.07782</v>
      </c>
      <c r="G1167" s="729">
        <v>41142</v>
      </c>
      <c r="H1167" s="732">
        <v>3.3948100000000001</v>
      </c>
      <c r="J1167" s="729">
        <v>41142</v>
      </c>
      <c r="K1167" s="732">
        <v>1.24726</v>
      </c>
      <c r="N1167" s="729">
        <v>41068</v>
      </c>
      <c r="O1167" s="732">
        <v>244.833</v>
      </c>
      <c r="Q1167" s="729">
        <v>40687</v>
      </c>
      <c r="R1167" s="732">
        <v>257.33199999999999</v>
      </c>
      <c r="T1167" s="729">
        <v>40687</v>
      </c>
      <c r="U1167" s="732">
        <v>77.870999999999995</v>
      </c>
      <c r="W1167" s="729"/>
      <c r="Z1167" s="729">
        <v>41068</v>
      </c>
      <c r="AA1167" s="732">
        <v>587.16999999999996</v>
      </c>
      <c r="AC1167" s="729">
        <v>41068</v>
      </c>
      <c r="AD1167" s="732">
        <v>543.66</v>
      </c>
    </row>
    <row r="1168" spans="1:30" ht="14.25" customHeight="1">
      <c r="A1168" s="729">
        <v>41141</v>
      </c>
      <c r="B1168" s="732">
        <v>3.2947500000000001</v>
      </c>
      <c r="D1168" s="729">
        <v>41141</v>
      </c>
      <c r="E1168" s="732">
        <v>4.0680399999999999</v>
      </c>
      <c r="G1168" s="729">
        <v>41141</v>
      </c>
      <c r="H1168" s="732">
        <v>3.3863799999999999</v>
      </c>
      <c r="J1168" s="729">
        <v>41141</v>
      </c>
      <c r="K1168" s="732">
        <v>1.2345600000000001</v>
      </c>
      <c r="N1168" s="729">
        <v>41067</v>
      </c>
      <c r="O1168" s="732">
        <v>247.15799999999999</v>
      </c>
      <c r="Q1168" s="729">
        <v>40686</v>
      </c>
      <c r="R1168" s="732">
        <v>261.33300000000003</v>
      </c>
      <c r="T1168" s="729">
        <v>40686</v>
      </c>
      <c r="U1168" s="732">
        <v>78.111999999999995</v>
      </c>
      <c r="W1168" s="729"/>
      <c r="Z1168" s="729">
        <v>41067</v>
      </c>
      <c r="AA1168" s="732">
        <v>571.83500000000004</v>
      </c>
      <c r="AC1168" s="729">
        <v>41067</v>
      </c>
      <c r="AD1168" s="732">
        <v>526.995</v>
      </c>
    </row>
    <row r="1169" spans="1:30" ht="14.25" customHeight="1">
      <c r="A1169" s="729">
        <v>41138</v>
      </c>
      <c r="B1169" s="732">
        <v>3.2980399999999999</v>
      </c>
      <c r="D1169" s="729">
        <v>41138</v>
      </c>
      <c r="E1169" s="732">
        <v>4.0678999999999998</v>
      </c>
      <c r="G1169" s="729">
        <v>41138</v>
      </c>
      <c r="H1169" s="732">
        <v>3.3868399999999999</v>
      </c>
      <c r="J1169" s="729">
        <v>41138</v>
      </c>
      <c r="K1169" s="732">
        <v>1.2333499999999999</v>
      </c>
      <c r="N1169" s="729">
        <v>41066</v>
      </c>
      <c r="O1169" s="732">
        <v>259.49200000000002</v>
      </c>
      <c r="Q1169" s="729">
        <v>40683</v>
      </c>
      <c r="R1169" s="732">
        <v>254.5</v>
      </c>
      <c r="T1169" s="729">
        <v>40683</v>
      </c>
      <c r="U1169" s="732">
        <v>75.331999999999994</v>
      </c>
      <c r="W1169" s="729"/>
      <c r="Z1169" s="729">
        <v>41066</v>
      </c>
      <c r="AA1169" s="732">
        <v>590.005</v>
      </c>
      <c r="AC1169" s="729">
        <v>41066</v>
      </c>
      <c r="AD1169" s="732">
        <v>551.5</v>
      </c>
    </row>
    <row r="1170" spans="1:30" ht="14.25" customHeight="1">
      <c r="A1170" s="729">
        <v>41137</v>
      </c>
      <c r="B1170" s="732">
        <v>3.2827899999999999</v>
      </c>
      <c r="D1170" s="729">
        <v>41137</v>
      </c>
      <c r="E1170" s="732">
        <v>4.0562500000000004</v>
      </c>
      <c r="G1170" s="729">
        <v>41137</v>
      </c>
      <c r="H1170" s="732">
        <v>3.3771399999999998</v>
      </c>
      <c r="J1170" s="729">
        <v>41137</v>
      </c>
      <c r="K1170" s="732">
        <v>1.2355800000000001</v>
      </c>
      <c r="N1170" s="729">
        <v>41065</v>
      </c>
      <c r="O1170" s="732">
        <v>279.32</v>
      </c>
      <c r="Q1170" s="729">
        <v>40682</v>
      </c>
      <c r="R1170" s="732">
        <v>250.667</v>
      </c>
      <c r="T1170" s="729">
        <v>40682</v>
      </c>
      <c r="U1170" s="732">
        <v>75.635000000000005</v>
      </c>
      <c r="W1170" s="729"/>
      <c r="Z1170" s="729">
        <v>41065</v>
      </c>
      <c r="AA1170" s="732">
        <v>603.73699999999997</v>
      </c>
      <c r="AC1170" s="729">
        <v>41065</v>
      </c>
      <c r="AD1170" s="732">
        <v>569.54600000000005</v>
      </c>
    </row>
    <row r="1171" spans="1:30" ht="14.25" customHeight="1">
      <c r="A1171" s="729">
        <v>41136</v>
      </c>
      <c r="B1171" s="732">
        <v>3.3192599999999999</v>
      </c>
      <c r="D1171" s="729">
        <v>41136</v>
      </c>
      <c r="E1171" s="732">
        <v>4.0795000000000003</v>
      </c>
      <c r="G1171" s="729">
        <v>41136</v>
      </c>
      <c r="H1171" s="732">
        <v>3.3965999999999998</v>
      </c>
      <c r="J1171" s="729">
        <v>41136</v>
      </c>
      <c r="K1171" s="732">
        <v>1.2290099999999999</v>
      </c>
      <c r="N1171" s="729">
        <v>41064</v>
      </c>
      <c r="O1171" s="732">
        <v>279.75400000000002</v>
      </c>
      <c r="Q1171" s="729">
        <v>40681</v>
      </c>
      <c r="R1171" s="732">
        <v>249</v>
      </c>
      <c r="T1171" s="729">
        <v>40681</v>
      </c>
      <c r="U1171" s="732">
        <v>75.775999999999996</v>
      </c>
      <c r="W1171" s="729"/>
      <c r="Z1171" s="729">
        <v>41064</v>
      </c>
      <c r="AA1171" s="732">
        <v>603.36500000000001</v>
      </c>
      <c r="AC1171" s="729">
        <v>41064</v>
      </c>
      <c r="AD1171" s="732">
        <v>569.20600000000002</v>
      </c>
    </row>
    <row r="1172" spans="1:30" ht="14.25" customHeight="1">
      <c r="A1172" s="729">
        <v>41135</v>
      </c>
      <c r="B1172" s="732">
        <v>3.31602</v>
      </c>
      <c r="D1172" s="729">
        <v>41135</v>
      </c>
      <c r="E1172" s="732">
        <v>4.0859500000000004</v>
      </c>
      <c r="G1172" s="729">
        <v>41135</v>
      </c>
      <c r="H1172" s="732">
        <v>3.4018899999999999</v>
      </c>
      <c r="J1172" s="729">
        <v>41135</v>
      </c>
      <c r="K1172" s="732">
        <v>1.2322299999999999</v>
      </c>
      <c r="N1172" s="729">
        <v>41061</v>
      </c>
      <c r="O1172" s="732">
        <v>278.83</v>
      </c>
      <c r="Q1172" s="729">
        <v>40680</v>
      </c>
      <c r="R1172" s="732">
        <v>248</v>
      </c>
      <c r="T1172" s="729">
        <v>40680</v>
      </c>
      <c r="U1172" s="732">
        <v>75.766000000000005</v>
      </c>
      <c r="W1172" s="729"/>
      <c r="Z1172" s="729">
        <v>41061</v>
      </c>
      <c r="AA1172" s="732">
        <v>602.16</v>
      </c>
      <c r="AC1172" s="729">
        <v>41061</v>
      </c>
      <c r="AD1172" s="732">
        <v>568.66999999999996</v>
      </c>
    </row>
    <row r="1173" spans="1:30" ht="14.25" customHeight="1">
      <c r="A1173" s="729">
        <v>41134</v>
      </c>
      <c r="B1173" s="732">
        <v>3.3128799999999998</v>
      </c>
      <c r="D1173" s="729">
        <v>41134</v>
      </c>
      <c r="E1173" s="732">
        <v>4.0855499999999996</v>
      </c>
      <c r="G1173" s="729">
        <v>41134</v>
      </c>
      <c r="H1173" s="732">
        <v>3.40164</v>
      </c>
      <c r="J1173" s="729">
        <v>41134</v>
      </c>
      <c r="K1173" s="732">
        <v>1.2332399999999999</v>
      </c>
      <c r="N1173" s="729">
        <v>41060</v>
      </c>
      <c r="O1173" s="732">
        <v>274.33199999999999</v>
      </c>
      <c r="Q1173" s="729">
        <v>40679</v>
      </c>
      <c r="R1173" s="732">
        <v>248.75</v>
      </c>
      <c r="T1173" s="729">
        <v>40679</v>
      </c>
      <c r="U1173" s="732">
        <v>75.5</v>
      </c>
      <c r="W1173" s="729"/>
      <c r="Z1173" s="729">
        <v>41060</v>
      </c>
      <c r="AA1173" s="732">
        <v>599.82799999999997</v>
      </c>
      <c r="AC1173" s="729">
        <v>41060</v>
      </c>
      <c r="AD1173" s="732">
        <v>560.875</v>
      </c>
    </row>
    <row r="1174" spans="1:30" ht="14.25" customHeight="1">
      <c r="A1174" s="729">
        <v>41131</v>
      </c>
      <c r="B1174" s="732">
        <v>3.3133400000000002</v>
      </c>
      <c r="D1174" s="729">
        <v>41131</v>
      </c>
      <c r="E1174" s="732">
        <v>4.0721499999999997</v>
      </c>
      <c r="G1174" s="729">
        <v>41131</v>
      </c>
      <c r="H1174" s="732">
        <v>3.3913500000000001</v>
      </c>
      <c r="J1174" s="729">
        <v>41131</v>
      </c>
      <c r="K1174" s="732">
        <v>1.22895</v>
      </c>
      <c r="N1174" s="729">
        <v>41059</v>
      </c>
      <c r="O1174" s="732">
        <v>270.33699999999999</v>
      </c>
      <c r="Q1174" s="729">
        <v>40676</v>
      </c>
      <c r="R1174" s="732">
        <v>249</v>
      </c>
      <c r="T1174" s="729">
        <v>40676</v>
      </c>
      <c r="U1174" s="732">
        <v>76.421000000000006</v>
      </c>
      <c r="W1174" s="729"/>
      <c r="Z1174" s="729">
        <v>41059</v>
      </c>
      <c r="AA1174" s="732">
        <v>587.34699999999998</v>
      </c>
      <c r="AC1174" s="729">
        <v>41059</v>
      </c>
      <c r="AD1174" s="732">
        <v>549.50800000000004</v>
      </c>
    </row>
    <row r="1175" spans="1:30" ht="14.25" customHeight="1">
      <c r="A1175" s="729">
        <v>41130</v>
      </c>
      <c r="B1175" s="732">
        <v>3.2951899999999998</v>
      </c>
      <c r="D1175" s="729">
        <v>41130</v>
      </c>
      <c r="E1175" s="732">
        <v>4.0556700000000001</v>
      </c>
      <c r="G1175" s="729">
        <v>41130</v>
      </c>
      <c r="H1175" s="732">
        <v>3.3743600000000002</v>
      </c>
      <c r="J1175" s="729">
        <v>41130</v>
      </c>
      <c r="K1175" s="732">
        <v>1.23061</v>
      </c>
      <c r="N1175" s="729">
        <v>41058</v>
      </c>
      <c r="O1175" s="732">
        <v>263.66300000000001</v>
      </c>
      <c r="Q1175" s="729">
        <v>40675</v>
      </c>
      <c r="R1175" s="732">
        <v>246.667</v>
      </c>
      <c r="T1175" s="729">
        <v>40675</v>
      </c>
      <c r="U1175" s="732">
        <v>75.918000000000006</v>
      </c>
      <c r="W1175" s="729"/>
      <c r="Z1175" s="729">
        <v>41058</v>
      </c>
      <c r="AA1175" s="732">
        <v>560.33000000000004</v>
      </c>
      <c r="AC1175" s="729">
        <v>41058</v>
      </c>
      <c r="AD1175" s="732">
        <v>522.32500000000005</v>
      </c>
    </row>
    <row r="1176" spans="1:30" ht="14.25" customHeight="1">
      <c r="A1176" s="729">
        <v>41129</v>
      </c>
      <c r="B1176" s="732">
        <v>3.2877399999999999</v>
      </c>
      <c r="D1176" s="729">
        <v>41129</v>
      </c>
      <c r="E1176" s="732">
        <v>4.0655999999999999</v>
      </c>
      <c r="G1176" s="729">
        <v>41129</v>
      </c>
      <c r="H1176" s="732">
        <v>3.3843399999999999</v>
      </c>
      <c r="J1176" s="729">
        <v>41129</v>
      </c>
      <c r="K1176" s="732">
        <v>1.2365200000000001</v>
      </c>
      <c r="N1176" s="729">
        <v>41054</v>
      </c>
      <c r="O1176" s="732">
        <v>272.375</v>
      </c>
      <c r="Q1176" s="729">
        <v>40674</v>
      </c>
      <c r="R1176" s="732">
        <v>239.875</v>
      </c>
      <c r="T1176" s="729">
        <v>40674</v>
      </c>
      <c r="U1176" s="732">
        <v>75.558000000000007</v>
      </c>
      <c r="W1176" s="729"/>
      <c r="Z1176" s="729">
        <v>41054</v>
      </c>
      <c r="AA1176" s="732">
        <v>546.54700000000003</v>
      </c>
      <c r="AC1176" s="729">
        <v>41054</v>
      </c>
      <c r="AD1176" s="732">
        <v>518.69500000000005</v>
      </c>
    </row>
    <row r="1177" spans="1:30" ht="14.25" customHeight="1">
      <c r="A1177" s="729">
        <v>41128</v>
      </c>
      <c r="B1177" s="732">
        <v>3.2865000000000002</v>
      </c>
      <c r="D1177" s="729">
        <v>41128</v>
      </c>
      <c r="E1177" s="732">
        <v>4.0750000000000002</v>
      </c>
      <c r="G1177" s="729">
        <v>41128</v>
      </c>
      <c r="H1177" s="732">
        <v>3.3922300000000001</v>
      </c>
      <c r="J1177" s="729">
        <v>41128</v>
      </c>
      <c r="K1177" s="732">
        <v>1.2398899999999999</v>
      </c>
      <c r="N1177" s="729">
        <v>41053</v>
      </c>
      <c r="O1177" s="732">
        <v>269.25299999999999</v>
      </c>
      <c r="Q1177" s="729">
        <v>40673</v>
      </c>
      <c r="R1177" s="732">
        <v>242.167</v>
      </c>
      <c r="T1177" s="729">
        <v>40673</v>
      </c>
      <c r="U1177" s="732">
        <v>76.103999999999999</v>
      </c>
      <c r="W1177" s="729"/>
      <c r="Z1177" s="729">
        <v>41053</v>
      </c>
      <c r="AA1177" s="732">
        <v>538.67999999999995</v>
      </c>
      <c r="AC1177" s="729">
        <v>41053</v>
      </c>
      <c r="AD1177" s="732">
        <v>513</v>
      </c>
    </row>
    <row r="1178" spans="1:30" ht="14.25" customHeight="1">
      <c r="A1178" s="729">
        <v>41127</v>
      </c>
      <c r="B1178" s="732">
        <v>3.2576399999999999</v>
      </c>
      <c r="D1178" s="729">
        <v>41127</v>
      </c>
      <c r="E1178" s="732">
        <v>4.0397499999999997</v>
      </c>
      <c r="G1178" s="729">
        <v>41127</v>
      </c>
      <c r="H1178" s="732">
        <v>3.3625600000000002</v>
      </c>
      <c r="J1178" s="729">
        <v>41127</v>
      </c>
      <c r="K1178" s="732">
        <v>1.2400599999999999</v>
      </c>
      <c r="N1178" s="729">
        <v>41052</v>
      </c>
      <c r="O1178" s="732">
        <v>267.32</v>
      </c>
      <c r="Q1178" s="729">
        <v>40672</v>
      </c>
      <c r="R1178" s="732">
        <v>245.833</v>
      </c>
      <c r="T1178" s="729">
        <v>40672</v>
      </c>
      <c r="U1178" s="732">
        <v>77.635999999999996</v>
      </c>
      <c r="W1178" s="729"/>
      <c r="Z1178" s="729">
        <v>41052</v>
      </c>
      <c r="AA1178" s="732">
        <v>545.16700000000003</v>
      </c>
      <c r="AC1178" s="729">
        <v>41052</v>
      </c>
      <c r="AD1178" s="732">
        <v>511.375</v>
      </c>
    </row>
    <row r="1179" spans="1:30" ht="14.25" customHeight="1">
      <c r="A1179" s="729">
        <v>41124</v>
      </c>
      <c r="B1179" s="732">
        <v>3.2829100000000002</v>
      </c>
      <c r="D1179" s="729">
        <v>41124</v>
      </c>
      <c r="E1179" s="732">
        <v>4.0663400000000003</v>
      </c>
      <c r="G1179" s="729">
        <v>41124</v>
      </c>
      <c r="H1179" s="732">
        <v>3.3836399999999998</v>
      </c>
      <c r="J1179" s="729">
        <v>41124</v>
      </c>
      <c r="K1179" s="732">
        <v>1.23874</v>
      </c>
      <c r="N1179" s="729">
        <v>41051</v>
      </c>
      <c r="O1179" s="732">
        <v>249.5</v>
      </c>
      <c r="Q1179" s="729">
        <v>40669</v>
      </c>
      <c r="R1179" s="732">
        <v>240.333</v>
      </c>
      <c r="T1179" s="729">
        <v>40669</v>
      </c>
      <c r="U1179" s="732">
        <v>77.334999999999994</v>
      </c>
      <c r="W1179" s="729"/>
      <c r="Z1179" s="729">
        <v>41051</v>
      </c>
      <c r="AA1179" s="732">
        <v>529.66</v>
      </c>
      <c r="AC1179" s="729">
        <v>41051</v>
      </c>
      <c r="AD1179" s="732">
        <v>490.99</v>
      </c>
    </row>
    <row r="1180" spans="1:30" ht="14.25" customHeight="1">
      <c r="A1180" s="729">
        <v>41123</v>
      </c>
      <c r="B1180" s="732">
        <v>3.3804500000000002</v>
      </c>
      <c r="D1180" s="729">
        <v>41123</v>
      </c>
      <c r="E1180" s="732">
        <v>4.1172000000000004</v>
      </c>
      <c r="G1180" s="729">
        <v>41123</v>
      </c>
      <c r="H1180" s="732">
        <v>3.42774</v>
      </c>
      <c r="J1180" s="729">
        <v>41123</v>
      </c>
      <c r="K1180" s="732">
        <v>1.2180200000000001</v>
      </c>
      <c r="N1180" s="729">
        <v>41050</v>
      </c>
      <c r="O1180" s="732">
        <v>260.75</v>
      </c>
      <c r="Q1180" s="729">
        <v>40668</v>
      </c>
      <c r="R1180" s="732">
        <v>240.833</v>
      </c>
      <c r="T1180" s="729">
        <v>40668</v>
      </c>
      <c r="U1180" s="732">
        <v>77.126000000000005</v>
      </c>
      <c r="W1180" s="729"/>
      <c r="Z1180" s="729">
        <v>41050</v>
      </c>
      <c r="AA1180" s="732">
        <v>555.33000000000004</v>
      </c>
      <c r="AC1180" s="729">
        <v>41050</v>
      </c>
      <c r="AD1180" s="732">
        <v>512</v>
      </c>
    </row>
    <row r="1181" spans="1:30" ht="14.25" customHeight="1">
      <c r="A1181" s="729">
        <v>41122</v>
      </c>
      <c r="B1181" s="732">
        <v>3.3578299999999999</v>
      </c>
      <c r="D1181" s="729">
        <v>41122</v>
      </c>
      <c r="E1181" s="732">
        <v>4.1050500000000003</v>
      </c>
      <c r="G1181" s="729">
        <v>41122</v>
      </c>
      <c r="H1181" s="732">
        <v>3.41622</v>
      </c>
      <c r="J1181" s="729">
        <v>41122</v>
      </c>
      <c r="K1181" s="732">
        <v>1.22251</v>
      </c>
      <c r="N1181" s="729">
        <v>41047</v>
      </c>
      <c r="O1181" s="732">
        <v>261.83699999999999</v>
      </c>
      <c r="Q1181" s="729">
        <v>40667</v>
      </c>
      <c r="R1181" s="732">
        <v>238.167</v>
      </c>
      <c r="T1181" s="729">
        <v>40667</v>
      </c>
      <c r="U1181" s="732">
        <v>76.301000000000002</v>
      </c>
      <c r="W1181" s="729"/>
      <c r="Z1181" s="729">
        <v>41047</v>
      </c>
      <c r="AA1181" s="732">
        <v>554.67499999999995</v>
      </c>
      <c r="AC1181" s="729">
        <v>41047</v>
      </c>
      <c r="AD1181" s="732">
        <v>514.66999999999996</v>
      </c>
    </row>
    <row r="1182" spans="1:30" ht="14.25" customHeight="1">
      <c r="A1182" s="729">
        <v>41121</v>
      </c>
      <c r="B1182" s="732">
        <v>3.3462899999999998</v>
      </c>
      <c r="D1182" s="729">
        <v>41121</v>
      </c>
      <c r="E1182" s="732">
        <v>4.1154900000000003</v>
      </c>
      <c r="G1182" s="729">
        <v>41121</v>
      </c>
      <c r="H1182" s="732">
        <v>3.4275099999999998</v>
      </c>
      <c r="J1182" s="729">
        <v>41121</v>
      </c>
      <c r="K1182" s="732">
        <v>1.23038</v>
      </c>
      <c r="N1182" s="729">
        <v>41046</v>
      </c>
      <c r="O1182" s="732">
        <v>255.32499999999999</v>
      </c>
      <c r="Q1182" s="729">
        <v>40666</v>
      </c>
      <c r="R1182" s="732">
        <v>239.5</v>
      </c>
      <c r="T1182" s="729">
        <v>40666</v>
      </c>
      <c r="U1182" s="732">
        <v>76.531000000000006</v>
      </c>
      <c r="W1182" s="729"/>
      <c r="Z1182" s="729">
        <v>41046</v>
      </c>
      <c r="AA1182" s="732">
        <v>551.16700000000003</v>
      </c>
      <c r="AC1182" s="729">
        <v>41046</v>
      </c>
      <c r="AD1182" s="732">
        <v>513.82299999999998</v>
      </c>
    </row>
    <row r="1183" spans="1:30" ht="14.25" customHeight="1">
      <c r="A1183" s="729">
        <v>41120</v>
      </c>
      <c r="B1183" s="732">
        <v>3.3593500000000001</v>
      </c>
      <c r="D1183" s="729">
        <v>41120</v>
      </c>
      <c r="E1183" s="732">
        <v>4.1181400000000004</v>
      </c>
      <c r="G1183" s="729">
        <v>41120</v>
      </c>
      <c r="H1183" s="732">
        <v>3.42923</v>
      </c>
      <c r="J1183" s="729">
        <v>41120</v>
      </c>
      <c r="K1183" s="732">
        <v>1.2260500000000001</v>
      </c>
      <c r="N1183" s="729">
        <v>41045</v>
      </c>
      <c r="O1183" s="732">
        <v>243.33500000000001</v>
      </c>
      <c r="Q1183" s="729">
        <v>40665</v>
      </c>
      <c r="R1183" s="732">
        <v>246.73099999999999</v>
      </c>
      <c r="T1183" s="729">
        <v>40665</v>
      </c>
      <c r="U1183" s="732">
        <v>77.652000000000001</v>
      </c>
      <c r="W1183" s="729"/>
      <c r="Z1183" s="729">
        <v>41045</v>
      </c>
      <c r="AA1183" s="732">
        <v>539.97500000000002</v>
      </c>
      <c r="AC1183" s="729">
        <v>41045</v>
      </c>
      <c r="AD1183" s="732">
        <v>504</v>
      </c>
    </row>
    <row r="1184" spans="1:30" ht="14.25" customHeight="1">
      <c r="A1184" s="729">
        <v>41117</v>
      </c>
      <c r="B1184" s="732">
        <v>3.3521700000000001</v>
      </c>
      <c r="D1184" s="729">
        <v>41117</v>
      </c>
      <c r="E1184" s="732">
        <v>4.13063</v>
      </c>
      <c r="G1184" s="729">
        <v>41117</v>
      </c>
      <c r="H1184" s="732">
        <v>3.4387099999999999</v>
      </c>
      <c r="J1184" s="729">
        <v>41117</v>
      </c>
      <c r="K1184" s="732">
        <v>1.23221</v>
      </c>
      <c r="N1184" s="729">
        <v>41044</v>
      </c>
      <c r="O1184" s="732">
        <v>238.00800000000001</v>
      </c>
      <c r="Q1184" s="729">
        <v>40662</v>
      </c>
      <c r="R1184" s="732">
        <v>246.76900000000001</v>
      </c>
      <c r="T1184" s="729">
        <v>40662</v>
      </c>
      <c r="U1184" s="732">
        <v>78.551000000000002</v>
      </c>
      <c r="W1184" s="729"/>
      <c r="Z1184" s="729">
        <v>41044</v>
      </c>
      <c r="AA1184" s="732">
        <v>546.33000000000004</v>
      </c>
      <c r="AC1184" s="729">
        <v>41044</v>
      </c>
      <c r="AD1184" s="732">
        <v>502.33499999999998</v>
      </c>
    </row>
    <row r="1185" spans="1:30" ht="14.25" customHeight="1">
      <c r="A1185" s="729">
        <v>41116</v>
      </c>
      <c r="B1185" s="732">
        <v>3.3686500000000001</v>
      </c>
      <c r="D1185" s="729">
        <v>41116</v>
      </c>
      <c r="E1185" s="732">
        <v>4.1382500000000002</v>
      </c>
      <c r="G1185" s="729">
        <v>41116</v>
      </c>
      <c r="H1185" s="732">
        <v>3.4449199999999998</v>
      </c>
      <c r="J1185" s="729">
        <v>41116</v>
      </c>
      <c r="K1185" s="732">
        <v>1.2282500000000001</v>
      </c>
      <c r="N1185" s="729">
        <v>41043</v>
      </c>
      <c r="O1185" s="732">
        <v>235.518</v>
      </c>
      <c r="Q1185" s="729">
        <v>40661</v>
      </c>
      <c r="R1185" s="732">
        <v>247.84</v>
      </c>
      <c r="T1185" s="729">
        <v>40661</v>
      </c>
      <c r="U1185" s="732">
        <v>79.108999999999995</v>
      </c>
      <c r="W1185" s="729"/>
      <c r="Z1185" s="729">
        <v>41043</v>
      </c>
      <c r="AA1185" s="732">
        <v>535.33500000000004</v>
      </c>
      <c r="AC1185" s="729">
        <v>41043</v>
      </c>
      <c r="AD1185" s="732">
        <v>486.33</v>
      </c>
    </row>
    <row r="1186" spans="1:30" ht="14.25" customHeight="1">
      <c r="A1186" s="729">
        <v>41115</v>
      </c>
      <c r="B1186" s="732">
        <v>3.4380299999999999</v>
      </c>
      <c r="D1186" s="729">
        <v>41115</v>
      </c>
      <c r="E1186" s="732">
        <v>4.1800300000000004</v>
      </c>
      <c r="G1186" s="729">
        <v>41115</v>
      </c>
      <c r="H1186" s="732">
        <v>3.4802599999999999</v>
      </c>
      <c r="J1186" s="729">
        <v>41115</v>
      </c>
      <c r="K1186" s="732">
        <v>1.2158199999999999</v>
      </c>
      <c r="N1186" s="729">
        <v>41040</v>
      </c>
      <c r="O1186" s="732">
        <v>218.678</v>
      </c>
      <c r="Q1186" s="729">
        <v>40660</v>
      </c>
      <c r="R1186" s="732">
        <v>249.5</v>
      </c>
      <c r="T1186" s="729">
        <v>40660</v>
      </c>
      <c r="U1186" s="732">
        <v>78.260999999999996</v>
      </c>
      <c r="W1186" s="729"/>
      <c r="Z1186" s="729">
        <v>41040</v>
      </c>
      <c r="AA1186" s="732">
        <v>517.32500000000005</v>
      </c>
      <c r="AC1186" s="729">
        <v>41040</v>
      </c>
      <c r="AD1186" s="732">
        <v>458.66500000000002</v>
      </c>
    </row>
    <row r="1187" spans="1:30" ht="14.25" customHeight="1">
      <c r="A1187" s="729">
        <v>41114</v>
      </c>
      <c r="B1187" s="732">
        <v>3.49735</v>
      </c>
      <c r="D1187" s="729">
        <v>41114</v>
      </c>
      <c r="E1187" s="732">
        <v>4.2176499999999999</v>
      </c>
      <c r="G1187" s="729">
        <v>41114</v>
      </c>
      <c r="H1187" s="732">
        <v>3.5117000000000003</v>
      </c>
      <c r="J1187" s="729">
        <v>41114</v>
      </c>
      <c r="K1187" s="732">
        <v>1.2060900000000001</v>
      </c>
      <c r="N1187" s="729">
        <v>41039</v>
      </c>
      <c r="O1187" s="732">
        <v>221.322</v>
      </c>
      <c r="Q1187" s="729">
        <v>40659</v>
      </c>
      <c r="R1187" s="732">
        <v>251.434</v>
      </c>
      <c r="T1187" s="729">
        <v>40659</v>
      </c>
      <c r="U1187" s="732">
        <v>79.108000000000004</v>
      </c>
      <c r="W1187" s="729"/>
      <c r="Z1187" s="729">
        <v>41039</v>
      </c>
      <c r="AA1187" s="732">
        <v>511.005</v>
      </c>
      <c r="AC1187" s="729">
        <v>41039</v>
      </c>
      <c r="AD1187" s="732">
        <v>455.67</v>
      </c>
    </row>
    <row r="1188" spans="1:30" ht="14.25" customHeight="1">
      <c r="A1188" s="729">
        <v>41113</v>
      </c>
      <c r="B1188" s="732">
        <v>3.4706000000000001</v>
      </c>
      <c r="D1188" s="729">
        <v>41113</v>
      </c>
      <c r="E1188" s="732">
        <v>4.2061999999999999</v>
      </c>
      <c r="G1188" s="729">
        <v>41113</v>
      </c>
      <c r="H1188" s="732">
        <v>3.5017499999999999</v>
      </c>
      <c r="J1188" s="729">
        <v>41113</v>
      </c>
      <c r="K1188" s="732">
        <v>1.21167</v>
      </c>
      <c r="N1188" s="729">
        <v>41038</v>
      </c>
      <c r="O1188" s="732">
        <v>219.41300000000001</v>
      </c>
      <c r="Q1188" s="729">
        <v>40658</v>
      </c>
      <c r="R1188" s="732">
        <v>250.05799999999999</v>
      </c>
      <c r="T1188" s="729">
        <v>40658</v>
      </c>
      <c r="U1188" s="732">
        <v>77.825000000000003</v>
      </c>
      <c r="W1188" s="729"/>
      <c r="Z1188" s="729">
        <v>41038</v>
      </c>
      <c r="AA1188" s="732">
        <v>516.66499999999996</v>
      </c>
      <c r="AC1188" s="729">
        <v>41038</v>
      </c>
      <c r="AD1188" s="732">
        <v>462.33499999999998</v>
      </c>
    </row>
    <row r="1189" spans="1:30" ht="14.25" customHeight="1">
      <c r="A1189" s="729">
        <v>41110</v>
      </c>
      <c r="B1189" s="732">
        <v>3.42563</v>
      </c>
      <c r="D1189" s="729">
        <v>41110</v>
      </c>
      <c r="E1189" s="732">
        <v>4.16493</v>
      </c>
      <c r="G1189" s="729">
        <v>41110</v>
      </c>
      <c r="H1189" s="732">
        <v>3.4672399999999999</v>
      </c>
      <c r="J1189" s="729">
        <v>41110</v>
      </c>
      <c r="K1189" s="732">
        <v>1.2157199999999999</v>
      </c>
      <c r="N1189" s="729">
        <v>41037</v>
      </c>
      <c r="O1189" s="732">
        <v>209.16499999999999</v>
      </c>
      <c r="Q1189" s="729">
        <v>40654</v>
      </c>
      <c r="R1189" s="732">
        <v>250.167</v>
      </c>
      <c r="T1189" s="729">
        <v>40654</v>
      </c>
      <c r="U1189" s="732">
        <v>78.302000000000007</v>
      </c>
      <c r="W1189" s="729"/>
      <c r="Z1189" s="729">
        <v>41037</v>
      </c>
      <c r="AA1189" s="732">
        <v>498.68</v>
      </c>
      <c r="AC1189" s="729">
        <v>41037</v>
      </c>
      <c r="AD1189" s="732">
        <v>445.34</v>
      </c>
    </row>
    <row r="1190" spans="1:30" ht="14.25" customHeight="1">
      <c r="A1190" s="729">
        <v>41109</v>
      </c>
      <c r="B1190" s="732">
        <v>3.3774500000000001</v>
      </c>
      <c r="D1190" s="729">
        <v>41109</v>
      </c>
      <c r="E1190" s="732">
        <v>4.1482700000000001</v>
      </c>
      <c r="G1190" s="729">
        <v>41109</v>
      </c>
      <c r="H1190" s="732">
        <v>3.4537200000000001</v>
      </c>
      <c r="J1190" s="729">
        <v>41109</v>
      </c>
      <c r="K1190" s="732">
        <v>1.2281200000000001</v>
      </c>
      <c r="N1190" s="729">
        <v>41036</v>
      </c>
      <c r="O1190" s="732">
        <v>200.97800000000001</v>
      </c>
      <c r="Q1190" s="729">
        <v>40653</v>
      </c>
      <c r="R1190" s="732">
        <v>252.833</v>
      </c>
      <c r="T1190" s="729">
        <v>40653</v>
      </c>
      <c r="U1190" s="732">
        <v>77.557000000000002</v>
      </c>
      <c r="W1190" s="729"/>
      <c r="Z1190" s="729">
        <v>41036</v>
      </c>
      <c r="AA1190" s="732">
        <v>484.54599999999999</v>
      </c>
      <c r="AC1190" s="729">
        <v>41036</v>
      </c>
      <c r="AD1190" s="732">
        <v>440.88099999999997</v>
      </c>
    </row>
    <row r="1191" spans="1:30" ht="14.25" customHeight="1">
      <c r="A1191" s="729">
        <v>41108</v>
      </c>
      <c r="B1191" s="732">
        <v>3.3932099999999998</v>
      </c>
      <c r="D1191" s="729">
        <v>41108</v>
      </c>
      <c r="E1191" s="732">
        <v>4.1684999999999999</v>
      </c>
      <c r="G1191" s="729">
        <v>41108</v>
      </c>
      <c r="H1191" s="732">
        <v>3.4702600000000001</v>
      </c>
      <c r="J1191" s="729">
        <v>41108</v>
      </c>
      <c r="K1191" s="732">
        <v>1.22837</v>
      </c>
      <c r="N1191" s="729">
        <v>41033</v>
      </c>
      <c r="O1191" s="732">
        <v>202.49700000000001</v>
      </c>
      <c r="Q1191" s="729">
        <v>40652</v>
      </c>
      <c r="R1191" s="732">
        <v>258.66699999999997</v>
      </c>
      <c r="T1191" s="729">
        <v>40652</v>
      </c>
      <c r="U1191" s="732">
        <v>79.617999999999995</v>
      </c>
      <c r="W1191" s="729"/>
      <c r="Z1191" s="729">
        <v>41033</v>
      </c>
      <c r="AA1191" s="732">
        <v>480.91800000000001</v>
      </c>
      <c r="AC1191" s="729">
        <v>41033</v>
      </c>
      <c r="AD1191" s="732">
        <v>436.17</v>
      </c>
    </row>
    <row r="1192" spans="1:30" ht="14.25" customHeight="1">
      <c r="A1192" s="729">
        <v>41107</v>
      </c>
      <c r="B1192" s="732">
        <v>3.3866000000000001</v>
      </c>
      <c r="D1192" s="729">
        <v>41107</v>
      </c>
      <c r="E1192" s="732">
        <v>4.1634200000000003</v>
      </c>
      <c r="G1192" s="729">
        <v>41107</v>
      </c>
      <c r="H1192" s="732">
        <v>3.4658500000000001</v>
      </c>
      <c r="J1192" s="729">
        <v>41107</v>
      </c>
      <c r="K1192" s="732">
        <v>1.22943</v>
      </c>
      <c r="N1192" s="729">
        <v>41032</v>
      </c>
      <c r="O1192" s="732">
        <v>199</v>
      </c>
      <c r="Q1192" s="729">
        <v>40651</v>
      </c>
      <c r="R1192" s="732">
        <v>260</v>
      </c>
      <c r="T1192" s="729">
        <v>40651</v>
      </c>
      <c r="U1192" s="732">
        <v>80.626000000000005</v>
      </c>
      <c r="W1192" s="729"/>
      <c r="Z1192" s="729">
        <v>41032</v>
      </c>
      <c r="AA1192" s="732">
        <v>479.49</v>
      </c>
      <c r="AC1192" s="729">
        <v>41032</v>
      </c>
      <c r="AD1192" s="732">
        <v>442.63499999999999</v>
      </c>
    </row>
    <row r="1193" spans="1:30" ht="14.25" customHeight="1">
      <c r="A1193" s="729">
        <v>41106</v>
      </c>
      <c r="B1193" s="732">
        <v>3.4139400000000002</v>
      </c>
      <c r="D1193" s="729">
        <v>41106</v>
      </c>
      <c r="E1193" s="732">
        <v>4.1900000000000004</v>
      </c>
      <c r="G1193" s="729">
        <v>41106</v>
      </c>
      <c r="H1193" s="732">
        <v>3.48874</v>
      </c>
      <c r="J1193" s="729">
        <v>41106</v>
      </c>
      <c r="K1193" s="732">
        <v>1.22725</v>
      </c>
      <c r="N1193" s="729">
        <v>41031</v>
      </c>
      <c r="O1193" s="732">
        <v>202.667</v>
      </c>
      <c r="Q1193" s="729">
        <v>40648</v>
      </c>
      <c r="R1193" s="732">
        <v>247.5</v>
      </c>
      <c r="T1193" s="729">
        <v>40648</v>
      </c>
      <c r="U1193" s="732">
        <v>77.790000000000006</v>
      </c>
      <c r="W1193" s="729"/>
      <c r="Z1193" s="729">
        <v>41031</v>
      </c>
      <c r="AA1193" s="732">
        <v>482.17700000000002</v>
      </c>
      <c r="AC1193" s="729">
        <v>41031</v>
      </c>
      <c r="AD1193" s="732">
        <v>447.49</v>
      </c>
    </row>
    <row r="1194" spans="1:30" ht="14.25" customHeight="1">
      <c r="A1194" s="729">
        <v>41103</v>
      </c>
      <c r="B1194" s="732">
        <v>3.4159999999999999</v>
      </c>
      <c r="D1194" s="729">
        <v>41103</v>
      </c>
      <c r="E1194" s="732">
        <v>4.1897799999999998</v>
      </c>
      <c r="G1194" s="729">
        <v>41103</v>
      </c>
      <c r="H1194" s="732">
        <v>3.4842399999999998</v>
      </c>
      <c r="J1194" s="729">
        <v>41103</v>
      </c>
      <c r="K1194" s="732">
        <v>1.2249399999999999</v>
      </c>
      <c r="N1194" s="729">
        <v>41030</v>
      </c>
      <c r="O1194" s="732">
        <v>198.02799999999999</v>
      </c>
      <c r="Q1194" s="729">
        <v>40647</v>
      </c>
      <c r="R1194" s="732">
        <v>245.75</v>
      </c>
      <c r="T1194" s="729">
        <v>40647</v>
      </c>
      <c r="U1194" s="732">
        <v>76.935000000000002</v>
      </c>
      <c r="W1194" s="729"/>
      <c r="Z1194" s="729">
        <v>41030</v>
      </c>
      <c r="AA1194" s="732">
        <v>474.55900000000003</v>
      </c>
      <c r="AC1194" s="729">
        <v>41030</v>
      </c>
      <c r="AD1194" s="732">
        <v>444.10899999999998</v>
      </c>
    </row>
    <row r="1195" spans="1:30" ht="14.25" customHeight="1">
      <c r="A1195" s="729">
        <v>41102</v>
      </c>
      <c r="B1195" s="732">
        <v>3.44678</v>
      </c>
      <c r="D1195" s="729">
        <v>41102</v>
      </c>
      <c r="E1195" s="732">
        <v>4.2062499999999998</v>
      </c>
      <c r="G1195" s="729">
        <v>41102</v>
      </c>
      <c r="H1195" s="732">
        <v>3.50265</v>
      </c>
      <c r="J1195" s="729">
        <v>41102</v>
      </c>
      <c r="K1195" s="732">
        <v>1.2203299999999999</v>
      </c>
      <c r="N1195" s="729">
        <v>41029</v>
      </c>
      <c r="O1195" s="732">
        <v>202.83500000000001</v>
      </c>
      <c r="Q1195" s="729">
        <v>40646</v>
      </c>
      <c r="R1195" s="732">
        <v>244.40899999999999</v>
      </c>
      <c r="T1195" s="729">
        <v>40646</v>
      </c>
      <c r="U1195" s="732">
        <v>76.438999999999993</v>
      </c>
      <c r="W1195" s="729"/>
      <c r="Z1195" s="729">
        <v>41029</v>
      </c>
      <c r="AA1195" s="732">
        <v>476.07799999999997</v>
      </c>
      <c r="AC1195" s="729">
        <v>41029</v>
      </c>
      <c r="AD1195" s="732">
        <v>444.01</v>
      </c>
    </row>
    <row r="1196" spans="1:30" ht="14.25" customHeight="1">
      <c r="A1196" s="729">
        <v>41101</v>
      </c>
      <c r="B1196" s="732">
        <v>3.4186999999999999</v>
      </c>
      <c r="D1196" s="729">
        <v>41101</v>
      </c>
      <c r="E1196" s="732">
        <v>4.1844999999999999</v>
      </c>
      <c r="G1196" s="729">
        <v>41101</v>
      </c>
      <c r="H1196" s="732">
        <v>3.4846900000000001</v>
      </c>
      <c r="J1196" s="729">
        <v>41101</v>
      </c>
      <c r="K1196" s="732">
        <v>1.2239500000000001</v>
      </c>
      <c r="N1196" s="729">
        <v>41026</v>
      </c>
      <c r="O1196" s="732">
        <v>205.69300000000001</v>
      </c>
      <c r="Q1196" s="729">
        <v>40645</v>
      </c>
      <c r="R1196" s="732">
        <v>247.833</v>
      </c>
      <c r="T1196" s="729">
        <v>40645</v>
      </c>
      <c r="U1196" s="732">
        <v>76.424000000000007</v>
      </c>
      <c r="W1196" s="729"/>
      <c r="Z1196" s="729">
        <v>41026</v>
      </c>
      <c r="AA1196" s="732">
        <v>475.005</v>
      </c>
      <c r="AC1196" s="729">
        <v>41026</v>
      </c>
      <c r="AD1196" s="732">
        <v>448.995</v>
      </c>
    </row>
    <row r="1197" spans="1:30" ht="14.25" customHeight="1">
      <c r="A1197" s="729">
        <v>41100</v>
      </c>
      <c r="B1197" s="732">
        <v>3.4182000000000001</v>
      </c>
      <c r="D1197" s="729">
        <v>41100</v>
      </c>
      <c r="E1197" s="732">
        <v>4.1872400000000001</v>
      </c>
      <c r="G1197" s="729">
        <v>41100</v>
      </c>
      <c r="H1197" s="732">
        <v>3.48671</v>
      </c>
      <c r="J1197" s="729">
        <v>41100</v>
      </c>
      <c r="K1197" s="732">
        <v>1.2250099999999999</v>
      </c>
      <c r="N1197" s="729">
        <v>41025</v>
      </c>
      <c r="O1197" s="732">
        <v>208.667</v>
      </c>
      <c r="Q1197" s="729">
        <v>40644</v>
      </c>
      <c r="R1197" s="732">
        <v>239.833</v>
      </c>
      <c r="T1197" s="729">
        <v>40644</v>
      </c>
      <c r="U1197" s="732">
        <v>76.399000000000001</v>
      </c>
      <c r="W1197" s="729"/>
      <c r="Z1197" s="729">
        <v>41025</v>
      </c>
      <c r="AA1197" s="732">
        <v>472.42700000000002</v>
      </c>
      <c r="AC1197" s="729">
        <v>41025</v>
      </c>
      <c r="AD1197" s="732">
        <v>448.16500000000002</v>
      </c>
    </row>
    <row r="1198" spans="1:30" ht="14.25" customHeight="1">
      <c r="A1198" s="729">
        <v>41099</v>
      </c>
      <c r="B1198" s="732">
        <v>3.4222799999999998</v>
      </c>
      <c r="D1198" s="729">
        <v>41099</v>
      </c>
      <c r="E1198" s="732">
        <v>4.2156000000000002</v>
      </c>
      <c r="G1198" s="729">
        <v>41099</v>
      </c>
      <c r="H1198" s="732">
        <v>3.5096099999999999</v>
      </c>
      <c r="J1198" s="729">
        <v>41099</v>
      </c>
      <c r="K1198" s="732">
        <v>1.2312700000000001</v>
      </c>
      <c r="N1198" s="729">
        <v>41024</v>
      </c>
      <c r="O1198" s="732">
        <v>210.06100000000001</v>
      </c>
      <c r="Q1198" s="729">
        <v>40641</v>
      </c>
      <c r="R1198" s="732">
        <v>239.44300000000001</v>
      </c>
      <c r="T1198" s="729">
        <v>40641</v>
      </c>
      <c r="U1198" s="732">
        <v>76.795000000000002</v>
      </c>
      <c r="W1198" s="729"/>
      <c r="Z1198" s="729">
        <v>41024</v>
      </c>
      <c r="AA1198" s="732">
        <v>466.25</v>
      </c>
      <c r="AC1198" s="729">
        <v>41024</v>
      </c>
      <c r="AD1198" s="732">
        <v>441.25</v>
      </c>
    </row>
    <row r="1199" spans="1:30" ht="14.25" customHeight="1">
      <c r="A1199" s="729">
        <v>41096</v>
      </c>
      <c r="B1199" s="732">
        <v>3.4549699999999999</v>
      </c>
      <c r="D1199" s="729">
        <v>41096</v>
      </c>
      <c r="E1199" s="732">
        <v>4.2460000000000004</v>
      </c>
      <c r="G1199" s="729">
        <v>41096</v>
      </c>
      <c r="H1199" s="732">
        <v>3.53518</v>
      </c>
      <c r="J1199" s="729">
        <v>41096</v>
      </c>
      <c r="K1199" s="732">
        <v>1.22905</v>
      </c>
      <c r="N1199" s="729">
        <v>41023</v>
      </c>
      <c r="O1199" s="732">
        <v>210.833</v>
      </c>
      <c r="Q1199" s="729">
        <v>40640</v>
      </c>
      <c r="R1199" s="732">
        <v>239.87799999999999</v>
      </c>
      <c r="T1199" s="729">
        <v>40640</v>
      </c>
      <c r="U1199" s="732">
        <v>77.337999999999994</v>
      </c>
      <c r="W1199" s="729"/>
      <c r="Z1199" s="729">
        <v>41023</v>
      </c>
      <c r="AA1199" s="732">
        <v>490.08699999999999</v>
      </c>
      <c r="AC1199" s="729">
        <v>41023</v>
      </c>
      <c r="AD1199" s="732">
        <v>454.625</v>
      </c>
    </row>
    <row r="1200" spans="1:30" ht="14.25" customHeight="1">
      <c r="A1200" s="729">
        <v>41095</v>
      </c>
      <c r="B1200" s="732">
        <v>3.3993700000000002</v>
      </c>
      <c r="D1200" s="729">
        <v>41095</v>
      </c>
      <c r="E1200" s="732">
        <v>4.21225</v>
      </c>
      <c r="G1200" s="729">
        <v>41095</v>
      </c>
      <c r="H1200" s="732">
        <v>3.5066899999999999</v>
      </c>
      <c r="J1200" s="729">
        <v>41095</v>
      </c>
      <c r="K1200" s="732">
        <v>1.23916</v>
      </c>
      <c r="N1200" s="729">
        <v>41022</v>
      </c>
      <c r="O1200" s="732">
        <v>214.5</v>
      </c>
      <c r="Q1200" s="729">
        <v>40639</v>
      </c>
      <c r="R1200" s="732">
        <v>239.19900000000001</v>
      </c>
      <c r="T1200" s="729">
        <v>40639</v>
      </c>
      <c r="U1200" s="732">
        <v>77.548000000000002</v>
      </c>
      <c r="W1200" s="729"/>
      <c r="Z1200" s="729">
        <v>41022</v>
      </c>
      <c r="AA1200" s="732">
        <v>509.33</v>
      </c>
      <c r="AC1200" s="729">
        <v>41022</v>
      </c>
      <c r="AD1200" s="732">
        <v>469.375</v>
      </c>
    </row>
    <row r="1201" spans="1:30" ht="14.25" customHeight="1">
      <c r="A1201" s="729">
        <v>41094</v>
      </c>
      <c r="B1201" s="732">
        <v>3.3651400000000002</v>
      </c>
      <c r="D1201" s="729">
        <v>41094</v>
      </c>
      <c r="E1201" s="732">
        <v>4.2160500000000001</v>
      </c>
      <c r="G1201" s="729">
        <v>41094</v>
      </c>
      <c r="H1201" s="732">
        <v>3.50901</v>
      </c>
      <c r="J1201" s="729">
        <v>41094</v>
      </c>
      <c r="K1201" s="732">
        <v>1.2527200000000001</v>
      </c>
      <c r="N1201" s="729">
        <v>41019</v>
      </c>
      <c r="O1201" s="732">
        <v>208.36600000000001</v>
      </c>
      <c r="Q1201" s="729">
        <v>40638</v>
      </c>
      <c r="R1201" s="732">
        <v>245.5</v>
      </c>
      <c r="T1201" s="729">
        <v>40638</v>
      </c>
      <c r="U1201" s="732">
        <v>77.596000000000004</v>
      </c>
      <c r="W1201" s="729"/>
      <c r="Z1201" s="729">
        <v>41019</v>
      </c>
      <c r="AA1201" s="732">
        <v>502</v>
      </c>
      <c r="AC1201" s="729">
        <v>41019</v>
      </c>
      <c r="AD1201" s="732">
        <v>462.5</v>
      </c>
    </row>
    <row r="1202" spans="1:30" ht="14.25" customHeight="1">
      <c r="A1202" s="729">
        <v>41093</v>
      </c>
      <c r="B1202" s="732">
        <v>3.3274499999999998</v>
      </c>
      <c r="D1202" s="729">
        <v>41093</v>
      </c>
      <c r="E1202" s="732">
        <v>4.1938899999999997</v>
      </c>
      <c r="G1202" s="729">
        <v>41093</v>
      </c>
      <c r="H1202" s="732">
        <v>3.4927000000000001</v>
      </c>
      <c r="J1202" s="729">
        <v>41093</v>
      </c>
      <c r="K1202" s="732">
        <v>1.26078</v>
      </c>
      <c r="N1202" s="729">
        <v>41018</v>
      </c>
      <c r="O1202" s="732">
        <v>206.167</v>
      </c>
      <c r="Q1202" s="729">
        <v>40637</v>
      </c>
      <c r="R1202" s="732">
        <v>240.5</v>
      </c>
      <c r="T1202" s="729">
        <v>40637</v>
      </c>
      <c r="U1202" s="732">
        <v>76.376000000000005</v>
      </c>
      <c r="W1202" s="729"/>
      <c r="Z1202" s="729">
        <v>41018</v>
      </c>
      <c r="AA1202" s="732">
        <v>497.66</v>
      </c>
      <c r="AC1202" s="729">
        <v>41018</v>
      </c>
      <c r="AD1202" s="732">
        <v>455.99</v>
      </c>
    </row>
    <row r="1203" spans="1:30" ht="14.25" customHeight="1">
      <c r="A1203" s="729">
        <v>41092</v>
      </c>
      <c r="B1203" s="732">
        <v>3.35175</v>
      </c>
      <c r="D1203" s="729">
        <v>41092</v>
      </c>
      <c r="E1203" s="732">
        <v>4.2153499999999999</v>
      </c>
      <c r="G1203" s="729">
        <v>41092</v>
      </c>
      <c r="H1203" s="732">
        <v>3.5093299999999998</v>
      </c>
      <c r="J1203" s="729">
        <v>41092</v>
      </c>
      <c r="K1203" s="732">
        <v>1.2576399999999999</v>
      </c>
      <c r="N1203" s="729">
        <v>41017</v>
      </c>
      <c r="O1203" s="732">
        <v>209.167</v>
      </c>
      <c r="Q1203" s="729">
        <v>40634</v>
      </c>
      <c r="R1203" s="732">
        <v>245.25</v>
      </c>
      <c r="T1203" s="729">
        <v>40634</v>
      </c>
      <c r="U1203" s="732">
        <v>77.381</v>
      </c>
      <c r="W1203" s="729"/>
      <c r="Z1203" s="729">
        <v>41017</v>
      </c>
      <c r="AA1203" s="732">
        <v>495.005</v>
      </c>
      <c r="AC1203" s="729">
        <v>41017</v>
      </c>
      <c r="AD1203" s="732">
        <v>442.32</v>
      </c>
    </row>
    <row r="1204" spans="1:30" ht="14.25" customHeight="1">
      <c r="A1204" s="729">
        <v>41089</v>
      </c>
      <c r="B1204" s="732">
        <v>3.34809</v>
      </c>
      <c r="D1204" s="729">
        <v>41089</v>
      </c>
      <c r="E1204" s="732">
        <v>4.22241</v>
      </c>
      <c r="G1204" s="729">
        <v>41089</v>
      </c>
      <c r="H1204" s="732">
        <v>3.5220899999999999</v>
      </c>
      <c r="J1204" s="729">
        <v>41089</v>
      </c>
      <c r="K1204" s="732">
        <v>1.26671</v>
      </c>
      <c r="N1204" s="729">
        <v>41016</v>
      </c>
      <c r="O1204" s="732">
        <v>200.5</v>
      </c>
      <c r="Q1204" s="729">
        <v>40633</v>
      </c>
      <c r="R1204" s="732">
        <v>258.16699999999997</v>
      </c>
      <c r="T1204" s="729">
        <v>40633</v>
      </c>
      <c r="U1204" s="732">
        <v>77.78</v>
      </c>
      <c r="W1204" s="729"/>
      <c r="Z1204" s="729">
        <v>41016</v>
      </c>
      <c r="AA1204" s="732">
        <v>489.34</v>
      </c>
      <c r="AC1204" s="729">
        <v>41016</v>
      </c>
      <c r="AD1204" s="732">
        <v>432.01</v>
      </c>
    </row>
    <row r="1205" spans="1:30" ht="14.25" customHeight="1">
      <c r="A1205" s="729">
        <v>41088</v>
      </c>
      <c r="B1205" s="732">
        <v>3.4469400000000001</v>
      </c>
      <c r="D1205" s="729">
        <v>41088</v>
      </c>
      <c r="E1205" s="732">
        <v>4.29</v>
      </c>
      <c r="G1205" s="729">
        <v>41088</v>
      </c>
      <c r="H1205" s="732">
        <v>3.5716000000000001</v>
      </c>
      <c r="J1205" s="729">
        <v>41088</v>
      </c>
      <c r="K1205" s="732">
        <v>1.2443500000000001</v>
      </c>
      <c r="N1205" s="729">
        <v>41015</v>
      </c>
      <c r="O1205" s="732">
        <v>210.5</v>
      </c>
      <c r="Q1205" s="729">
        <v>40632</v>
      </c>
      <c r="R1205" s="732">
        <v>262.625</v>
      </c>
      <c r="T1205" s="729">
        <v>40632</v>
      </c>
      <c r="U1205" s="732">
        <v>81.525000000000006</v>
      </c>
      <c r="W1205" s="729"/>
      <c r="Z1205" s="729">
        <v>41015</v>
      </c>
      <c r="AA1205" s="732">
        <v>510.51499999999999</v>
      </c>
      <c r="AC1205" s="729">
        <v>41015</v>
      </c>
      <c r="AD1205" s="732">
        <v>443.24200000000002</v>
      </c>
    </row>
    <row r="1206" spans="1:30" ht="14.25" customHeight="1">
      <c r="A1206" s="729">
        <v>41087</v>
      </c>
      <c r="B1206" s="732">
        <v>3.4143599999999998</v>
      </c>
      <c r="D1206" s="729">
        <v>41087</v>
      </c>
      <c r="E1206" s="732">
        <v>4.2575000000000003</v>
      </c>
      <c r="G1206" s="729">
        <v>41087</v>
      </c>
      <c r="H1206" s="732">
        <v>3.5447600000000001</v>
      </c>
      <c r="J1206" s="729">
        <v>41087</v>
      </c>
      <c r="K1206" s="732">
        <v>1.2468399999999999</v>
      </c>
      <c r="N1206" s="729">
        <v>41012</v>
      </c>
      <c r="O1206" s="732">
        <v>207.52600000000001</v>
      </c>
      <c r="Q1206" s="729">
        <v>40631</v>
      </c>
      <c r="R1206" s="732">
        <v>264.33300000000003</v>
      </c>
      <c r="T1206" s="729">
        <v>40631</v>
      </c>
      <c r="U1206" s="732">
        <v>81.997</v>
      </c>
      <c r="W1206" s="729"/>
      <c r="Z1206" s="729">
        <v>41012</v>
      </c>
      <c r="AA1206" s="732">
        <v>502.82499999999999</v>
      </c>
      <c r="AC1206" s="729">
        <v>41012</v>
      </c>
      <c r="AD1206" s="732">
        <v>436</v>
      </c>
    </row>
    <row r="1207" spans="1:30" ht="14.25" customHeight="1">
      <c r="A1207" s="729">
        <v>41086</v>
      </c>
      <c r="B1207" s="732">
        <v>3.4042500000000002</v>
      </c>
      <c r="D1207" s="729">
        <v>41086</v>
      </c>
      <c r="E1207" s="732">
        <v>4.25312</v>
      </c>
      <c r="G1207" s="729">
        <v>41086</v>
      </c>
      <c r="H1207" s="732">
        <v>3.5409600000000001</v>
      </c>
      <c r="J1207" s="729">
        <v>41086</v>
      </c>
      <c r="K1207" s="732">
        <v>1.24915</v>
      </c>
      <c r="N1207" s="729">
        <v>41011</v>
      </c>
      <c r="O1207" s="732">
        <v>199</v>
      </c>
      <c r="Q1207" s="729">
        <v>40630</v>
      </c>
      <c r="R1207" s="732">
        <v>264.83300000000003</v>
      </c>
      <c r="T1207" s="729">
        <v>40630</v>
      </c>
      <c r="U1207" s="732">
        <v>82.070999999999998</v>
      </c>
      <c r="W1207" s="729"/>
      <c r="Z1207" s="729">
        <v>41011</v>
      </c>
      <c r="AA1207" s="732">
        <v>480.375</v>
      </c>
      <c r="AC1207" s="729">
        <v>41011</v>
      </c>
      <c r="AD1207" s="732">
        <v>425.375</v>
      </c>
    </row>
    <row r="1208" spans="1:30" ht="14.25" customHeight="1">
      <c r="A1208" s="729">
        <v>41085</v>
      </c>
      <c r="B1208" s="732">
        <v>3.4085100000000002</v>
      </c>
      <c r="D1208" s="729">
        <v>41085</v>
      </c>
      <c r="E1208" s="732">
        <v>4.2607200000000001</v>
      </c>
      <c r="G1208" s="729">
        <v>41085</v>
      </c>
      <c r="H1208" s="732">
        <v>3.5467300000000002</v>
      </c>
      <c r="J1208" s="729">
        <v>41085</v>
      </c>
      <c r="K1208" s="732">
        <v>1.2504</v>
      </c>
      <c r="N1208" s="729">
        <v>41010</v>
      </c>
      <c r="O1208" s="732">
        <v>205.333</v>
      </c>
      <c r="Q1208" s="729">
        <v>40627</v>
      </c>
      <c r="R1208" s="732">
        <v>268.46600000000001</v>
      </c>
      <c r="T1208" s="729">
        <v>40627</v>
      </c>
      <c r="U1208" s="732">
        <v>81.793999999999997</v>
      </c>
      <c r="W1208" s="729"/>
      <c r="Z1208" s="729">
        <v>41010</v>
      </c>
      <c r="AA1208" s="732">
        <v>483</v>
      </c>
      <c r="AC1208" s="729">
        <v>41010</v>
      </c>
      <c r="AD1208" s="732">
        <v>433.33300000000003</v>
      </c>
    </row>
    <row r="1209" spans="1:30" ht="14.25" customHeight="1">
      <c r="A1209" s="729">
        <v>41082</v>
      </c>
      <c r="B1209" s="732">
        <v>3.3985699999999999</v>
      </c>
      <c r="D1209" s="729">
        <v>41082</v>
      </c>
      <c r="E1209" s="732">
        <v>4.2725499999999998</v>
      </c>
      <c r="G1209" s="729">
        <v>41082</v>
      </c>
      <c r="H1209" s="732">
        <v>3.5578699999999999</v>
      </c>
      <c r="J1209" s="729">
        <v>41082</v>
      </c>
      <c r="K1209" s="732">
        <v>1.2570000000000001</v>
      </c>
      <c r="N1209" s="729">
        <v>41009</v>
      </c>
      <c r="O1209" s="732">
        <v>205.333</v>
      </c>
      <c r="Q1209" s="729">
        <v>40626</v>
      </c>
      <c r="R1209" s="732">
        <v>271</v>
      </c>
      <c r="T1209" s="729">
        <v>40626</v>
      </c>
      <c r="U1209" s="732">
        <v>82.137</v>
      </c>
      <c r="W1209" s="729"/>
      <c r="Z1209" s="729">
        <v>41009</v>
      </c>
      <c r="AA1209" s="732">
        <v>483.52</v>
      </c>
      <c r="AC1209" s="729">
        <v>41009</v>
      </c>
      <c r="AD1209" s="732">
        <v>438.66</v>
      </c>
    </row>
    <row r="1210" spans="1:30" ht="14.25" customHeight="1">
      <c r="A1210" s="729">
        <v>41081</v>
      </c>
      <c r="B1210" s="732">
        <v>3.4235199999999999</v>
      </c>
      <c r="D1210" s="729">
        <v>41081</v>
      </c>
      <c r="E1210" s="732">
        <v>4.2935800000000004</v>
      </c>
      <c r="G1210" s="729">
        <v>41081</v>
      </c>
      <c r="H1210" s="732">
        <v>3.5748699999999998</v>
      </c>
      <c r="J1210" s="729">
        <v>41081</v>
      </c>
      <c r="K1210" s="732">
        <v>1.25396</v>
      </c>
      <c r="N1210" s="729">
        <v>41008</v>
      </c>
      <c r="O1210" s="732">
        <v>185.35300000000001</v>
      </c>
      <c r="Q1210" s="729">
        <v>40625</v>
      </c>
      <c r="R1210" s="732">
        <v>276.83300000000003</v>
      </c>
      <c r="T1210" s="729">
        <v>40625</v>
      </c>
      <c r="U1210" s="732">
        <v>82.897000000000006</v>
      </c>
      <c r="W1210" s="729"/>
      <c r="Z1210" s="729">
        <v>41008</v>
      </c>
      <c r="AA1210" s="732">
        <v>464.66399999999999</v>
      </c>
      <c r="AC1210" s="729">
        <v>41008</v>
      </c>
      <c r="AD1210" s="732">
        <v>418.33699999999999</v>
      </c>
    </row>
    <row r="1211" spans="1:30" ht="14.25" customHeight="1">
      <c r="A1211" s="729">
        <v>41080</v>
      </c>
      <c r="B1211" s="732">
        <v>3.3326000000000002</v>
      </c>
      <c r="D1211" s="729">
        <v>41080</v>
      </c>
      <c r="E1211" s="732">
        <v>4.2355</v>
      </c>
      <c r="G1211" s="729">
        <v>41080</v>
      </c>
      <c r="H1211" s="732">
        <v>3.5258699999999998</v>
      </c>
      <c r="J1211" s="729">
        <v>41080</v>
      </c>
      <c r="K1211" s="732">
        <v>1.27068</v>
      </c>
      <c r="N1211" s="729">
        <v>41004</v>
      </c>
      <c r="O1211" s="732">
        <v>184.286</v>
      </c>
      <c r="Q1211" s="729">
        <v>40624</v>
      </c>
      <c r="R1211" s="732">
        <v>277.5</v>
      </c>
      <c r="T1211" s="729">
        <v>40624</v>
      </c>
      <c r="U1211" s="732">
        <v>84.739000000000004</v>
      </c>
      <c r="W1211" s="729"/>
      <c r="Z1211" s="729">
        <v>41004</v>
      </c>
      <c r="AA1211" s="732">
        <v>464.66300000000001</v>
      </c>
      <c r="AC1211" s="729">
        <v>41004</v>
      </c>
      <c r="AD1211" s="732">
        <v>417.76299999999998</v>
      </c>
    </row>
    <row r="1212" spans="1:30" ht="14.25" customHeight="1">
      <c r="A1212" s="729">
        <v>41079</v>
      </c>
      <c r="B1212" s="732">
        <v>3.3494700000000002</v>
      </c>
      <c r="D1212" s="729">
        <v>41079</v>
      </c>
      <c r="E1212" s="732">
        <v>4.2512499999999998</v>
      </c>
      <c r="G1212" s="729">
        <v>41079</v>
      </c>
      <c r="H1212" s="732">
        <v>3.53783</v>
      </c>
      <c r="J1212" s="729">
        <v>41079</v>
      </c>
      <c r="K1212" s="732">
        <v>1.26851</v>
      </c>
      <c r="N1212" s="729">
        <v>41003</v>
      </c>
      <c r="O1212" s="732">
        <v>181.333</v>
      </c>
      <c r="Q1212" s="729">
        <v>40623</v>
      </c>
      <c r="R1212" s="732">
        <v>284.83300000000003</v>
      </c>
      <c r="T1212" s="729">
        <v>40623</v>
      </c>
      <c r="U1212" s="732">
        <v>85.453999999999994</v>
      </c>
      <c r="W1212" s="729"/>
      <c r="Z1212" s="729">
        <v>41003</v>
      </c>
      <c r="AA1212" s="732">
        <v>463.32499999999999</v>
      </c>
      <c r="AC1212" s="729">
        <v>41003</v>
      </c>
      <c r="AD1212" s="732">
        <v>410</v>
      </c>
    </row>
    <row r="1213" spans="1:30" ht="14.25" customHeight="1">
      <c r="A1213" s="729">
        <v>41078</v>
      </c>
      <c r="B1213" s="732">
        <v>3.3933</v>
      </c>
      <c r="D1213" s="729">
        <v>41078</v>
      </c>
      <c r="E1213" s="732">
        <v>4.2677500000000004</v>
      </c>
      <c r="G1213" s="729">
        <v>41078</v>
      </c>
      <c r="H1213" s="732">
        <v>3.5534699999999999</v>
      </c>
      <c r="J1213" s="729">
        <v>41078</v>
      </c>
      <c r="K1213" s="732">
        <v>1.25763</v>
      </c>
      <c r="N1213" s="729">
        <v>41002</v>
      </c>
      <c r="O1213" s="732">
        <v>177.167</v>
      </c>
      <c r="Q1213" s="729">
        <v>40620</v>
      </c>
      <c r="R1213" s="732">
        <v>286.36500000000001</v>
      </c>
      <c r="T1213" s="729">
        <v>40620</v>
      </c>
      <c r="U1213" s="732">
        <v>85.316999999999993</v>
      </c>
      <c r="W1213" s="729"/>
      <c r="Z1213" s="729">
        <v>41002</v>
      </c>
      <c r="AA1213" s="732">
        <v>437.5</v>
      </c>
      <c r="AC1213" s="729">
        <v>41002</v>
      </c>
      <c r="AD1213" s="732">
        <v>389.03699999999998</v>
      </c>
    </row>
    <row r="1214" spans="1:30" ht="14.25" customHeight="1">
      <c r="A1214" s="729">
        <v>41075</v>
      </c>
      <c r="B1214" s="732">
        <v>3.3624800000000001</v>
      </c>
      <c r="D1214" s="729">
        <v>41075</v>
      </c>
      <c r="E1214" s="732">
        <v>4.2474699999999999</v>
      </c>
      <c r="G1214" s="729">
        <v>41075</v>
      </c>
      <c r="H1214" s="732">
        <v>3.5378500000000002</v>
      </c>
      <c r="J1214" s="729">
        <v>41075</v>
      </c>
      <c r="K1214" s="732">
        <v>1.2638</v>
      </c>
      <c r="N1214" s="729">
        <v>41001</v>
      </c>
      <c r="O1214" s="732">
        <v>177.333</v>
      </c>
      <c r="Q1214" s="729">
        <v>40619</v>
      </c>
      <c r="R1214" s="732">
        <v>292.27699999999999</v>
      </c>
      <c r="T1214" s="729">
        <v>40619</v>
      </c>
      <c r="U1214" s="732">
        <v>86.022000000000006</v>
      </c>
      <c r="W1214" s="729"/>
      <c r="Z1214" s="729">
        <v>41001</v>
      </c>
      <c r="AA1214" s="732">
        <v>430.125</v>
      </c>
      <c r="AC1214" s="729">
        <v>41001</v>
      </c>
      <c r="AD1214" s="732">
        <v>387.33600000000001</v>
      </c>
    </row>
    <row r="1215" spans="1:30" ht="14.25" customHeight="1">
      <c r="A1215" s="729">
        <v>41074</v>
      </c>
      <c r="B1215" s="732">
        <v>3.3931</v>
      </c>
      <c r="D1215" s="729">
        <v>41074</v>
      </c>
      <c r="E1215" s="732">
        <v>4.2865500000000001</v>
      </c>
      <c r="G1215" s="729">
        <v>41074</v>
      </c>
      <c r="H1215" s="732">
        <v>3.5690900000000001</v>
      </c>
      <c r="J1215" s="729">
        <v>41074</v>
      </c>
      <c r="K1215" s="732">
        <v>1.2633099999999999</v>
      </c>
      <c r="N1215" s="729">
        <v>40998</v>
      </c>
      <c r="O1215" s="732">
        <v>179.667</v>
      </c>
      <c r="Q1215" s="729">
        <v>40618</v>
      </c>
      <c r="R1215" s="732">
        <v>294.16699999999997</v>
      </c>
      <c r="T1215" s="729">
        <v>40618</v>
      </c>
      <c r="U1215" s="732">
        <v>85.6</v>
      </c>
      <c r="W1215" s="729"/>
      <c r="Z1215" s="729">
        <v>40998</v>
      </c>
      <c r="AA1215" s="732">
        <v>436.67</v>
      </c>
      <c r="AC1215" s="729">
        <v>40998</v>
      </c>
      <c r="AD1215" s="732">
        <v>397.005</v>
      </c>
    </row>
    <row r="1216" spans="1:30" ht="14.25" customHeight="1">
      <c r="A1216" s="729">
        <v>41073</v>
      </c>
      <c r="B1216" s="732">
        <v>3.4347500000000002</v>
      </c>
      <c r="D1216" s="729">
        <v>41073</v>
      </c>
      <c r="E1216" s="732">
        <v>4.3135599999999998</v>
      </c>
      <c r="G1216" s="729">
        <v>41073</v>
      </c>
      <c r="H1216" s="732">
        <v>3.5910700000000002</v>
      </c>
      <c r="J1216" s="729">
        <v>41073</v>
      </c>
      <c r="K1216" s="732">
        <v>1.2557100000000001</v>
      </c>
      <c r="N1216" s="729">
        <v>40997</v>
      </c>
      <c r="O1216" s="732">
        <v>182.333</v>
      </c>
      <c r="Q1216" s="729">
        <v>40617</v>
      </c>
      <c r="R1216" s="732">
        <v>296</v>
      </c>
      <c r="T1216" s="729">
        <v>40617</v>
      </c>
      <c r="U1216" s="732">
        <v>86.647000000000006</v>
      </c>
      <c r="W1216" s="729"/>
      <c r="Z1216" s="729">
        <v>40997</v>
      </c>
      <c r="AA1216" s="732">
        <v>438.5</v>
      </c>
      <c r="AC1216" s="729">
        <v>40997</v>
      </c>
      <c r="AD1216" s="732">
        <v>397</v>
      </c>
    </row>
    <row r="1217" spans="1:30" ht="14.25" customHeight="1">
      <c r="A1217" s="729">
        <v>41072</v>
      </c>
      <c r="B1217" s="732">
        <v>3.45662</v>
      </c>
      <c r="D1217" s="729">
        <v>41072</v>
      </c>
      <c r="E1217" s="732">
        <v>4.3222800000000001</v>
      </c>
      <c r="G1217" s="729">
        <v>41072</v>
      </c>
      <c r="H1217" s="732">
        <v>3.5985499999999999</v>
      </c>
      <c r="J1217" s="729">
        <v>41072</v>
      </c>
      <c r="K1217" s="732">
        <v>1.2503500000000001</v>
      </c>
      <c r="N1217" s="729">
        <v>40996</v>
      </c>
      <c r="O1217" s="732">
        <v>175.215</v>
      </c>
      <c r="Q1217" s="729">
        <v>40616</v>
      </c>
      <c r="R1217" s="732">
        <v>295.5</v>
      </c>
      <c r="T1217" s="729">
        <v>40616</v>
      </c>
      <c r="U1217" s="732">
        <v>88.478999999999999</v>
      </c>
      <c r="W1217" s="729"/>
      <c r="Z1217" s="729">
        <v>40996</v>
      </c>
      <c r="AA1217" s="732">
        <v>423.25</v>
      </c>
      <c r="AC1217" s="729">
        <v>40996</v>
      </c>
      <c r="AD1217" s="732">
        <v>373</v>
      </c>
    </row>
    <row r="1218" spans="1:30" ht="14.25" customHeight="1">
      <c r="A1218" s="729">
        <v>41071</v>
      </c>
      <c r="B1218" s="732">
        <v>3.4849700000000001</v>
      </c>
      <c r="D1218" s="729">
        <v>41071</v>
      </c>
      <c r="E1218" s="732">
        <v>4.3499999999999996</v>
      </c>
      <c r="G1218" s="729">
        <v>41071</v>
      </c>
      <c r="H1218" s="732">
        <v>3.6219999999999999</v>
      </c>
      <c r="J1218" s="729">
        <v>41071</v>
      </c>
      <c r="K1218" s="732">
        <v>1.2482199999999999</v>
      </c>
      <c r="N1218" s="729">
        <v>40995</v>
      </c>
      <c r="O1218" s="732">
        <v>177.75</v>
      </c>
      <c r="Q1218" s="729">
        <v>40613</v>
      </c>
      <c r="R1218" s="732">
        <v>300.33300000000003</v>
      </c>
      <c r="T1218" s="729">
        <v>40613</v>
      </c>
      <c r="U1218" s="732">
        <v>86.972999999999999</v>
      </c>
      <c r="W1218" s="729"/>
      <c r="Z1218" s="729">
        <v>40995</v>
      </c>
      <c r="AA1218" s="732">
        <v>424.75</v>
      </c>
      <c r="AC1218" s="729">
        <v>40995</v>
      </c>
      <c r="AD1218" s="732">
        <v>370.17</v>
      </c>
    </row>
    <row r="1219" spans="1:30" ht="14.25" customHeight="1">
      <c r="A1219" s="729">
        <v>41068</v>
      </c>
      <c r="B1219" s="732">
        <v>3.4310299999999998</v>
      </c>
      <c r="D1219" s="729">
        <v>41068</v>
      </c>
      <c r="E1219" s="732">
        <v>4.2948500000000003</v>
      </c>
      <c r="G1219" s="729">
        <v>41068</v>
      </c>
      <c r="H1219" s="732">
        <v>3.57531</v>
      </c>
      <c r="J1219" s="729">
        <v>41068</v>
      </c>
      <c r="K1219" s="732">
        <v>1.2517400000000001</v>
      </c>
      <c r="N1219" s="729">
        <v>40994</v>
      </c>
      <c r="O1219" s="732">
        <v>179.21799999999999</v>
      </c>
      <c r="Q1219" s="729">
        <v>40612</v>
      </c>
      <c r="R1219" s="732">
        <v>306.233</v>
      </c>
      <c r="T1219" s="729">
        <v>40612</v>
      </c>
      <c r="U1219" s="732">
        <v>88.373000000000005</v>
      </c>
      <c r="W1219" s="729"/>
      <c r="Z1219" s="729">
        <v>40994</v>
      </c>
      <c r="AA1219" s="732">
        <v>422.625</v>
      </c>
      <c r="AC1219" s="729">
        <v>40994</v>
      </c>
      <c r="AD1219" s="732">
        <v>370.33600000000001</v>
      </c>
    </row>
    <row r="1220" spans="1:30" ht="14.25" customHeight="1">
      <c r="A1220" s="729">
        <v>41067</v>
      </c>
      <c r="B1220" s="732">
        <v>3.3975</v>
      </c>
      <c r="D1220" s="729">
        <v>41067</v>
      </c>
      <c r="E1220" s="732">
        <v>4.2669300000000003</v>
      </c>
      <c r="G1220" s="729">
        <v>41067</v>
      </c>
      <c r="H1220" s="732">
        <v>3.5532500000000002</v>
      </c>
      <c r="J1220" s="729">
        <v>41067</v>
      </c>
      <c r="K1220" s="732">
        <v>1.2560500000000001</v>
      </c>
      <c r="N1220" s="729">
        <v>40991</v>
      </c>
      <c r="O1220" s="732">
        <v>182</v>
      </c>
      <c r="Q1220" s="729">
        <v>40611</v>
      </c>
      <c r="R1220" s="732">
        <v>300.60899999999998</v>
      </c>
      <c r="T1220" s="729">
        <v>40611</v>
      </c>
      <c r="U1220" s="732">
        <v>87.876000000000005</v>
      </c>
      <c r="W1220" s="729"/>
      <c r="Z1220" s="729">
        <v>40991</v>
      </c>
      <c r="AA1220" s="732">
        <v>431.91800000000001</v>
      </c>
      <c r="AC1220" s="729">
        <v>40991</v>
      </c>
      <c r="AD1220" s="732">
        <v>378.875</v>
      </c>
    </row>
    <row r="1221" spans="1:30" ht="14.25" customHeight="1">
      <c r="A1221" s="729">
        <v>41066</v>
      </c>
      <c r="B1221" s="732">
        <v>3.4285999999999999</v>
      </c>
      <c r="D1221" s="729">
        <v>41066</v>
      </c>
      <c r="E1221" s="732">
        <v>4.31454</v>
      </c>
      <c r="G1221" s="729">
        <v>41066</v>
      </c>
      <c r="H1221" s="732">
        <v>3.5927600000000002</v>
      </c>
      <c r="J1221" s="729">
        <v>41066</v>
      </c>
      <c r="K1221" s="732">
        <v>1.2581599999999999</v>
      </c>
      <c r="N1221" s="729">
        <v>40990</v>
      </c>
      <c r="O1221" s="732">
        <v>180</v>
      </c>
      <c r="Q1221" s="729">
        <v>40610</v>
      </c>
      <c r="R1221" s="732">
        <v>300</v>
      </c>
      <c r="T1221" s="729">
        <v>40610</v>
      </c>
      <c r="U1221" s="732">
        <v>89.450999999999993</v>
      </c>
      <c r="W1221" s="729"/>
      <c r="Z1221" s="729">
        <v>40990</v>
      </c>
      <c r="AA1221" s="732">
        <v>432.75</v>
      </c>
      <c r="AC1221" s="729">
        <v>40990</v>
      </c>
      <c r="AD1221" s="732">
        <v>375.64800000000002</v>
      </c>
    </row>
    <row r="1222" spans="1:30" ht="14.25" customHeight="1">
      <c r="A1222" s="729">
        <v>41065</v>
      </c>
      <c r="B1222" s="732">
        <v>3.51206</v>
      </c>
      <c r="D1222" s="729">
        <v>41065</v>
      </c>
      <c r="E1222" s="732">
        <v>4.3732499999999996</v>
      </c>
      <c r="G1222" s="729">
        <v>41065</v>
      </c>
      <c r="H1222" s="732">
        <v>3.6411799999999999</v>
      </c>
      <c r="J1222" s="729">
        <v>41065</v>
      </c>
      <c r="K1222" s="732">
        <v>1.2452399999999999</v>
      </c>
      <c r="N1222" s="729">
        <v>40989</v>
      </c>
      <c r="O1222" s="732">
        <v>173.5</v>
      </c>
      <c r="Q1222" s="729">
        <v>40609</v>
      </c>
      <c r="R1222" s="732">
        <v>300.31799999999998</v>
      </c>
      <c r="T1222" s="729">
        <v>40609</v>
      </c>
      <c r="U1222" s="732">
        <v>89.629000000000005</v>
      </c>
      <c r="W1222" s="729"/>
      <c r="Z1222" s="729">
        <v>40989</v>
      </c>
      <c r="AA1222" s="732">
        <v>423.17500000000001</v>
      </c>
      <c r="AC1222" s="729">
        <v>40989</v>
      </c>
      <c r="AD1222" s="732">
        <v>363.01</v>
      </c>
    </row>
    <row r="1223" spans="1:30" ht="14.25" customHeight="1">
      <c r="A1223" s="729">
        <v>41064</v>
      </c>
      <c r="B1223" s="732">
        <v>3.5107599999999999</v>
      </c>
      <c r="D1223" s="729">
        <v>41064</v>
      </c>
      <c r="E1223" s="732">
        <v>4.3875500000000001</v>
      </c>
      <c r="G1223" s="729">
        <v>41064</v>
      </c>
      <c r="H1223" s="732">
        <v>3.6538300000000001</v>
      </c>
      <c r="J1223" s="729">
        <v>41064</v>
      </c>
      <c r="K1223" s="732">
        <v>1.2499500000000001</v>
      </c>
      <c r="N1223" s="729">
        <v>40988</v>
      </c>
      <c r="O1223" s="732">
        <v>172.5</v>
      </c>
      <c r="Q1223" s="729">
        <v>40606</v>
      </c>
      <c r="R1223" s="732">
        <v>299.99700000000001</v>
      </c>
      <c r="T1223" s="729">
        <v>40606</v>
      </c>
      <c r="U1223" s="732">
        <v>88.578999999999994</v>
      </c>
      <c r="W1223" s="729"/>
      <c r="Z1223" s="729">
        <v>40988</v>
      </c>
      <c r="AA1223" s="732">
        <v>409.995</v>
      </c>
      <c r="AC1223" s="729">
        <v>40988</v>
      </c>
      <c r="AD1223" s="732">
        <v>357.33</v>
      </c>
    </row>
    <row r="1224" spans="1:30" ht="14.25" customHeight="1">
      <c r="A1224" s="729">
        <v>41061</v>
      </c>
      <c r="B1224" s="732">
        <v>3.5447600000000001</v>
      </c>
      <c r="D1224" s="729">
        <v>41061</v>
      </c>
      <c r="E1224" s="732">
        <v>4.4076500000000003</v>
      </c>
      <c r="G1224" s="729">
        <v>41061</v>
      </c>
      <c r="H1224" s="732">
        <v>3.6691700000000003</v>
      </c>
      <c r="J1224" s="729">
        <v>41061</v>
      </c>
      <c r="K1224" s="732">
        <v>1.2434000000000001</v>
      </c>
      <c r="N1224" s="729">
        <v>40987</v>
      </c>
      <c r="O1224" s="732">
        <v>166.833</v>
      </c>
      <c r="Q1224" s="729">
        <v>40605</v>
      </c>
      <c r="R1224" s="732">
        <v>302.34300000000002</v>
      </c>
      <c r="T1224" s="729">
        <v>40605</v>
      </c>
      <c r="U1224" s="732">
        <v>88.884</v>
      </c>
      <c r="W1224" s="729"/>
      <c r="Z1224" s="729">
        <v>40987</v>
      </c>
      <c r="AA1224" s="732">
        <v>397.67</v>
      </c>
      <c r="AC1224" s="729">
        <v>40987</v>
      </c>
      <c r="AD1224" s="732">
        <v>349.65499999999997</v>
      </c>
    </row>
    <row r="1225" spans="1:30" ht="14.25" customHeight="1">
      <c r="A1225" s="729">
        <v>41060</v>
      </c>
      <c r="B1225" s="732">
        <v>3.5520199999999997</v>
      </c>
      <c r="D1225" s="729">
        <v>41060</v>
      </c>
      <c r="E1225" s="732">
        <v>4.3912300000000002</v>
      </c>
      <c r="G1225" s="729">
        <v>41060</v>
      </c>
      <c r="H1225" s="732">
        <v>3.6567099999999999</v>
      </c>
      <c r="J1225" s="729">
        <v>41060</v>
      </c>
      <c r="K1225" s="732">
        <v>1.23655</v>
      </c>
      <c r="N1225" s="729">
        <v>40984</v>
      </c>
      <c r="O1225" s="732">
        <v>171.334</v>
      </c>
      <c r="Q1225" s="729">
        <v>40604</v>
      </c>
      <c r="R1225" s="732">
        <v>302.57</v>
      </c>
      <c r="T1225" s="729">
        <v>40604</v>
      </c>
      <c r="U1225" s="732">
        <v>88.671999999999997</v>
      </c>
      <c r="W1225" s="729"/>
      <c r="Z1225" s="729">
        <v>40984</v>
      </c>
      <c r="AA1225" s="732">
        <v>400.25</v>
      </c>
      <c r="AC1225" s="729">
        <v>40984</v>
      </c>
      <c r="AD1225" s="732">
        <v>356.33499999999998</v>
      </c>
    </row>
    <row r="1226" spans="1:30" ht="14.25" customHeight="1">
      <c r="A1226" s="729">
        <v>41059</v>
      </c>
      <c r="B1226" s="732">
        <v>3.55185</v>
      </c>
      <c r="D1226" s="729">
        <v>41059</v>
      </c>
      <c r="E1226" s="732">
        <v>4.3919499999999996</v>
      </c>
      <c r="G1226" s="729">
        <v>41059</v>
      </c>
      <c r="H1226" s="732">
        <v>3.6573099999999998</v>
      </c>
      <c r="J1226" s="729">
        <v>41059</v>
      </c>
      <c r="K1226" s="732">
        <v>1.23665</v>
      </c>
      <c r="N1226" s="729">
        <v>40983</v>
      </c>
      <c r="O1226" s="732">
        <v>173.167</v>
      </c>
      <c r="Q1226" s="729">
        <v>40603</v>
      </c>
      <c r="R1226" s="732">
        <v>303.375</v>
      </c>
      <c r="T1226" s="729">
        <v>40603</v>
      </c>
      <c r="U1226" s="732">
        <v>88.67</v>
      </c>
      <c r="W1226" s="729"/>
      <c r="Z1226" s="729">
        <v>40983</v>
      </c>
      <c r="AA1226" s="732">
        <v>403.5</v>
      </c>
      <c r="AC1226" s="729">
        <v>40983</v>
      </c>
      <c r="AD1226" s="732">
        <v>365.125</v>
      </c>
    </row>
    <row r="1227" spans="1:30" ht="14.25" customHeight="1">
      <c r="A1227" s="729">
        <v>41058</v>
      </c>
      <c r="B1227" s="732">
        <v>3.4820799999999998</v>
      </c>
      <c r="D1227" s="729">
        <v>41058</v>
      </c>
      <c r="E1227" s="732">
        <v>4.3530499999999996</v>
      </c>
      <c r="G1227" s="729">
        <v>41058</v>
      </c>
      <c r="H1227" s="732">
        <v>3.62473</v>
      </c>
      <c r="J1227" s="729">
        <v>41058</v>
      </c>
      <c r="K1227" s="732">
        <v>1.25027</v>
      </c>
      <c r="N1227" s="729">
        <v>40982</v>
      </c>
      <c r="O1227" s="732">
        <v>171.5</v>
      </c>
      <c r="Q1227" s="729">
        <v>40602</v>
      </c>
      <c r="R1227" s="732">
        <v>302.25400000000002</v>
      </c>
      <c r="T1227" s="729">
        <v>40602</v>
      </c>
      <c r="U1227" s="732">
        <v>88.888999999999996</v>
      </c>
      <c r="W1227" s="729"/>
      <c r="Z1227" s="729">
        <v>40982</v>
      </c>
      <c r="AA1227" s="732">
        <v>402</v>
      </c>
      <c r="AC1227" s="729">
        <v>40982</v>
      </c>
      <c r="AD1227" s="732">
        <v>367.51</v>
      </c>
    </row>
    <row r="1228" spans="1:30" ht="14.25" customHeight="1">
      <c r="A1228" s="729">
        <v>41057</v>
      </c>
      <c r="B1228" s="732">
        <v>3.4655100000000001</v>
      </c>
      <c r="D1228" s="729">
        <v>41057</v>
      </c>
      <c r="E1228" s="732">
        <v>4.3445099999999996</v>
      </c>
      <c r="G1228" s="729">
        <v>41057</v>
      </c>
      <c r="H1228" s="732">
        <v>3.61585</v>
      </c>
      <c r="J1228" s="729">
        <v>41057</v>
      </c>
      <c r="K1228" s="732">
        <v>1.25413</v>
      </c>
      <c r="N1228" s="729">
        <v>40981</v>
      </c>
      <c r="O1228" s="732">
        <v>179.833</v>
      </c>
      <c r="Q1228" s="729">
        <v>40599</v>
      </c>
      <c r="R1228" s="732">
        <v>307.49</v>
      </c>
      <c r="T1228" s="729">
        <v>40599</v>
      </c>
      <c r="U1228" s="732">
        <v>88.748999999999995</v>
      </c>
      <c r="W1228" s="729"/>
      <c r="Z1228" s="729">
        <v>40981</v>
      </c>
      <c r="AA1228" s="732">
        <v>415</v>
      </c>
      <c r="AC1228" s="729">
        <v>40981</v>
      </c>
      <c r="AD1228" s="732">
        <v>383.92099999999999</v>
      </c>
    </row>
    <row r="1229" spans="1:30" ht="14.25" customHeight="1">
      <c r="A1229" s="729">
        <v>41054</v>
      </c>
      <c r="B1229" s="732">
        <v>3.4875600000000002</v>
      </c>
      <c r="D1229" s="729">
        <v>41054</v>
      </c>
      <c r="E1229" s="732">
        <v>4.36503</v>
      </c>
      <c r="G1229" s="729">
        <v>41054</v>
      </c>
      <c r="H1229" s="732">
        <v>3.6345299999999998</v>
      </c>
      <c r="J1229" s="729">
        <v>41054</v>
      </c>
      <c r="K1229" s="732">
        <v>1.2517</v>
      </c>
      <c r="N1229" s="729">
        <v>40980</v>
      </c>
      <c r="O1229" s="732">
        <v>182.065</v>
      </c>
      <c r="Q1229" s="729">
        <v>40598</v>
      </c>
      <c r="R1229" s="732">
        <v>311.34899999999999</v>
      </c>
      <c r="T1229" s="729">
        <v>40598</v>
      </c>
      <c r="U1229" s="732">
        <v>88.578999999999994</v>
      </c>
      <c r="W1229" s="729"/>
      <c r="Z1229" s="729">
        <v>40980</v>
      </c>
      <c r="AA1229" s="732">
        <v>406</v>
      </c>
      <c r="AC1229" s="729">
        <v>40980</v>
      </c>
      <c r="AD1229" s="732">
        <v>378.66699999999997</v>
      </c>
    </row>
    <row r="1230" spans="1:30" ht="14.25" customHeight="1">
      <c r="A1230" s="729">
        <v>41053</v>
      </c>
      <c r="B1230" s="732">
        <v>3.4826999999999999</v>
      </c>
      <c r="D1230" s="729">
        <v>41053</v>
      </c>
      <c r="E1230" s="732">
        <v>4.3649199999999997</v>
      </c>
      <c r="G1230" s="729">
        <v>41053</v>
      </c>
      <c r="H1230" s="732">
        <v>3.6334999999999997</v>
      </c>
      <c r="J1230" s="729">
        <v>41053</v>
      </c>
      <c r="K1230" s="732">
        <v>1.2532399999999999</v>
      </c>
      <c r="N1230" s="729">
        <v>40977</v>
      </c>
      <c r="O1230" s="732">
        <v>184.833</v>
      </c>
      <c r="Q1230" s="729">
        <v>40597</v>
      </c>
      <c r="R1230" s="732">
        <v>314.76799999999997</v>
      </c>
      <c r="T1230" s="729">
        <v>40597</v>
      </c>
      <c r="U1230" s="732">
        <v>88.811000000000007</v>
      </c>
      <c r="W1230" s="729"/>
      <c r="Z1230" s="729">
        <v>40977</v>
      </c>
      <c r="AA1230" s="732">
        <v>400.56099999999998</v>
      </c>
      <c r="AC1230" s="729">
        <v>40977</v>
      </c>
      <c r="AD1230" s="732">
        <v>371.82799999999997</v>
      </c>
    </row>
    <row r="1231" spans="1:30" ht="14.25" customHeight="1">
      <c r="A1231" s="729">
        <v>41052</v>
      </c>
      <c r="B1231" s="732">
        <v>3.47627</v>
      </c>
      <c r="D1231" s="729">
        <v>41052</v>
      </c>
      <c r="E1231" s="732">
        <v>4.3742999999999999</v>
      </c>
      <c r="G1231" s="729">
        <v>41052</v>
      </c>
      <c r="H1231" s="732">
        <v>3.6421399999999999</v>
      </c>
      <c r="J1231" s="729">
        <v>41052</v>
      </c>
      <c r="K1231" s="732">
        <v>1.2582</v>
      </c>
      <c r="N1231" s="729">
        <v>40976</v>
      </c>
      <c r="O1231" s="732">
        <v>184.5</v>
      </c>
      <c r="Q1231" s="729">
        <v>40596</v>
      </c>
      <c r="R1231" s="732">
        <v>314.33300000000003</v>
      </c>
      <c r="T1231" s="729">
        <v>40596</v>
      </c>
      <c r="U1231" s="732">
        <v>88.923000000000002</v>
      </c>
      <c r="W1231" s="729"/>
      <c r="Z1231" s="729">
        <v>40976</v>
      </c>
      <c r="AA1231" s="732">
        <v>397.33300000000003</v>
      </c>
      <c r="AC1231" s="729">
        <v>40976</v>
      </c>
      <c r="AD1231" s="732">
        <v>366.16699999999997</v>
      </c>
    </row>
    <row r="1232" spans="1:30" ht="14.25" customHeight="1">
      <c r="A1232" s="729">
        <v>41051</v>
      </c>
      <c r="B1232" s="732">
        <v>3.4308000000000001</v>
      </c>
      <c r="D1232" s="729">
        <v>41051</v>
      </c>
      <c r="E1232" s="732">
        <v>4.3520799999999999</v>
      </c>
      <c r="G1232" s="729">
        <v>41051</v>
      </c>
      <c r="H1232" s="732">
        <v>3.6225800000000001</v>
      </c>
      <c r="J1232" s="729">
        <v>41051</v>
      </c>
      <c r="K1232" s="732">
        <v>1.2684</v>
      </c>
      <c r="N1232" s="729">
        <v>40975</v>
      </c>
      <c r="O1232" s="732">
        <v>189.667</v>
      </c>
      <c r="Q1232" s="729">
        <v>40592</v>
      </c>
      <c r="R1232" s="732">
        <v>307.375</v>
      </c>
      <c r="T1232" s="729">
        <v>40592</v>
      </c>
      <c r="U1232" s="732">
        <v>87.533000000000001</v>
      </c>
      <c r="W1232" s="729"/>
      <c r="Z1232" s="729">
        <v>40975</v>
      </c>
      <c r="AA1232" s="732">
        <v>402.66699999999997</v>
      </c>
      <c r="AC1232" s="729">
        <v>40975</v>
      </c>
      <c r="AD1232" s="732">
        <v>371.66699999999997</v>
      </c>
    </row>
    <row r="1233" spans="1:30" ht="14.25" customHeight="1">
      <c r="A1233" s="729">
        <v>41050</v>
      </c>
      <c r="B1233" s="732">
        <v>3.3647499999999999</v>
      </c>
      <c r="D1233" s="729">
        <v>41050</v>
      </c>
      <c r="E1233" s="732">
        <v>4.3150000000000004</v>
      </c>
      <c r="G1233" s="729">
        <v>41050</v>
      </c>
      <c r="H1233" s="732">
        <v>3.5902099999999999</v>
      </c>
      <c r="J1233" s="729">
        <v>41050</v>
      </c>
      <c r="K1233" s="732">
        <v>1.2817499999999999</v>
      </c>
      <c r="N1233" s="729">
        <v>40974</v>
      </c>
      <c r="O1233" s="732">
        <v>193.833</v>
      </c>
      <c r="Q1233" s="729">
        <v>40591</v>
      </c>
      <c r="R1233" s="732">
        <v>308.12599999999998</v>
      </c>
      <c r="T1233" s="729">
        <v>40591</v>
      </c>
      <c r="U1233" s="732">
        <v>86.049000000000007</v>
      </c>
      <c r="W1233" s="729"/>
      <c r="Z1233" s="729">
        <v>40974</v>
      </c>
      <c r="AA1233" s="732">
        <v>407.33300000000003</v>
      </c>
      <c r="AC1233" s="729">
        <v>40974</v>
      </c>
      <c r="AD1233" s="732">
        <v>381.33300000000003</v>
      </c>
    </row>
    <row r="1234" spans="1:30" ht="14.25" customHeight="1">
      <c r="A1234" s="729">
        <v>41047</v>
      </c>
      <c r="B1234" s="732">
        <v>3.4021400000000002</v>
      </c>
      <c r="D1234" s="729">
        <v>41047</v>
      </c>
      <c r="E1234" s="732">
        <v>4.3475000000000001</v>
      </c>
      <c r="G1234" s="729">
        <v>41047</v>
      </c>
      <c r="H1234" s="732">
        <v>3.6202399999999999</v>
      </c>
      <c r="J1234" s="729">
        <v>41047</v>
      </c>
      <c r="K1234" s="732">
        <v>1.2780199999999999</v>
      </c>
      <c r="N1234" s="729">
        <v>40973</v>
      </c>
      <c r="O1234" s="732">
        <v>183.875</v>
      </c>
      <c r="Q1234" s="729">
        <v>40590</v>
      </c>
      <c r="R1234" s="732">
        <v>306.137</v>
      </c>
      <c r="T1234" s="729">
        <v>40590</v>
      </c>
      <c r="U1234" s="732">
        <v>87.391000000000005</v>
      </c>
      <c r="W1234" s="729"/>
      <c r="Z1234" s="729">
        <v>40973</v>
      </c>
      <c r="AA1234" s="732">
        <v>387.33300000000003</v>
      </c>
      <c r="AC1234" s="729">
        <v>40973</v>
      </c>
      <c r="AD1234" s="732">
        <v>364.33300000000003</v>
      </c>
    </row>
    <row r="1235" spans="1:30" ht="14.25" customHeight="1">
      <c r="A1235" s="729">
        <v>41046</v>
      </c>
      <c r="B1235" s="732">
        <v>3.4344000000000001</v>
      </c>
      <c r="D1235" s="729">
        <v>41046</v>
      </c>
      <c r="E1235" s="732">
        <v>4.3608500000000001</v>
      </c>
      <c r="G1235" s="729">
        <v>41046</v>
      </c>
      <c r="H1235" s="732">
        <v>3.6314199999999999</v>
      </c>
      <c r="J1235" s="729">
        <v>41046</v>
      </c>
      <c r="K1235" s="732">
        <v>1.2698199999999999</v>
      </c>
      <c r="N1235" s="729">
        <v>40970</v>
      </c>
      <c r="O1235" s="732">
        <v>181.5</v>
      </c>
      <c r="Q1235" s="729">
        <v>40589</v>
      </c>
      <c r="R1235" s="732">
        <v>309.46800000000002</v>
      </c>
      <c r="T1235" s="729">
        <v>40589</v>
      </c>
      <c r="U1235" s="732">
        <v>87.524000000000001</v>
      </c>
      <c r="W1235" s="729"/>
      <c r="Z1235" s="729">
        <v>40970</v>
      </c>
      <c r="AA1235" s="732">
        <v>373</v>
      </c>
      <c r="AC1235" s="729">
        <v>40970</v>
      </c>
      <c r="AD1235" s="732">
        <v>361.33300000000003</v>
      </c>
    </row>
    <row r="1236" spans="1:30" ht="14.25" customHeight="1">
      <c r="A1236" s="729">
        <v>41045</v>
      </c>
      <c r="B1236" s="732">
        <v>3.4247100000000001</v>
      </c>
      <c r="D1236" s="729">
        <v>41045</v>
      </c>
      <c r="E1236" s="732">
        <v>4.3559999999999999</v>
      </c>
      <c r="G1236" s="729">
        <v>41045</v>
      </c>
      <c r="H1236" s="732">
        <v>3.6270600000000002</v>
      </c>
      <c r="J1236" s="729">
        <v>41045</v>
      </c>
      <c r="K1236" s="732">
        <v>1.27162</v>
      </c>
      <c r="N1236" s="729">
        <v>40969</v>
      </c>
      <c r="O1236" s="732">
        <v>190.625</v>
      </c>
      <c r="Q1236" s="729">
        <v>40588</v>
      </c>
      <c r="R1236" s="732">
        <v>310.54199999999997</v>
      </c>
      <c r="T1236" s="729">
        <v>40588</v>
      </c>
      <c r="U1236" s="732">
        <v>87.337999999999994</v>
      </c>
      <c r="W1236" s="729"/>
      <c r="Z1236" s="729">
        <v>40969</v>
      </c>
      <c r="AA1236" s="732">
        <v>356.5</v>
      </c>
      <c r="AC1236" s="729">
        <v>40969</v>
      </c>
      <c r="AD1236" s="732">
        <v>356.25</v>
      </c>
    </row>
    <row r="1237" spans="1:30" ht="14.25" customHeight="1">
      <c r="A1237" s="729">
        <v>41044</v>
      </c>
      <c r="B1237" s="732">
        <v>3.4314</v>
      </c>
      <c r="D1237" s="729">
        <v>41044</v>
      </c>
      <c r="E1237" s="732">
        <v>4.3679300000000003</v>
      </c>
      <c r="G1237" s="729">
        <v>41044</v>
      </c>
      <c r="H1237" s="732">
        <v>3.6354199999999999</v>
      </c>
      <c r="J1237" s="729">
        <v>41044</v>
      </c>
      <c r="K1237" s="732">
        <v>1.27294</v>
      </c>
      <c r="N1237" s="729">
        <v>40968</v>
      </c>
      <c r="O1237" s="732">
        <v>196.5</v>
      </c>
      <c r="Q1237" s="729">
        <v>40585</v>
      </c>
      <c r="R1237" s="732">
        <v>307.91199999999998</v>
      </c>
      <c r="T1237" s="729">
        <v>40585</v>
      </c>
      <c r="U1237" s="732">
        <v>87.248000000000005</v>
      </c>
      <c r="W1237" s="729"/>
      <c r="Z1237" s="729">
        <v>40968</v>
      </c>
      <c r="AA1237" s="732">
        <v>368</v>
      </c>
      <c r="AC1237" s="729">
        <v>40968</v>
      </c>
      <c r="AD1237" s="732">
        <v>381.5</v>
      </c>
    </row>
    <row r="1238" spans="1:30" ht="14.25" customHeight="1">
      <c r="A1238" s="729">
        <v>41043</v>
      </c>
      <c r="B1238" s="732">
        <v>3.3744100000000001</v>
      </c>
      <c r="D1238" s="729">
        <v>41043</v>
      </c>
      <c r="E1238" s="732">
        <v>4.3271499999999996</v>
      </c>
      <c r="G1238" s="729">
        <v>41043</v>
      </c>
      <c r="H1238" s="732">
        <v>3.6025900000000002</v>
      </c>
      <c r="J1238" s="729">
        <v>41043</v>
      </c>
      <c r="K1238" s="732">
        <v>1.2823100000000001</v>
      </c>
      <c r="N1238" s="729">
        <v>40967</v>
      </c>
      <c r="O1238" s="732">
        <v>200</v>
      </c>
      <c r="Q1238" s="729">
        <v>40584</v>
      </c>
      <c r="R1238" s="732">
        <v>305.45800000000003</v>
      </c>
      <c r="T1238" s="729">
        <v>40584</v>
      </c>
      <c r="U1238" s="732">
        <v>85.867000000000004</v>
      </c>
      <c r="W1238" s="729"/>
      <c r="Z1238" s="729">
        <v>40967</v>
      </c>
      <c r="AA1238" s="732">
        <v>368.16699999999997</v>
      </c>
      <c r="AC1238" s="729">
        <v>40967</v>
      </c>
      <c r="AD1238" s="732">
        <v>386.5</v>
      </c>
    </row>
    <row r="1239" spans="1:30" ht="14.25" customHeight="1">
      <c r="A1239" s="729">
        <v>41040</v>
      </c>
      <c r="B1239" s="732">
        <v>3.2984999999999998</v>
      </c>
      <c r="D1239" s="729">
        <v>41040</v>
      </c>
      <c r="E1239" s="732">
        <v>4.2620199999999997</v>
      </c>
      <c r="G1239" s="729">
        <v>41040</v>
      </c>
      <c r="H1239" s="732">
        <v>3.5480900000000002</v>
      </c>
      <c r="J1239" s="729">
        <v>41040</v>
      </c>
      <c r="K1239" s="732">
        <v>1.2916799999999999</v>
      </c>
      <c r="N1239" s="729">
        <v>40966</v>
      </c>
      <c r="O1239" s="732">
        <v>202.667</v>
      </c>
      <c r="Q1239" s="729">
        <v>40583</v>
      </c>
      <c r="R1239" s="732">
        <v>296.375</v>
      </c>
      <c r="T1239" s="729">
        <v>40583</v>
      </c>
      <c r="U1239" s="732">
        <v>86.14</v>
      </c>
      <c r="W1239" s="729"/>
      <c r="Z1239" s="729">
        <v>40966</v>
      </c>
      <c r="AA1239" s="732">
        <v>374.14800000000002</v>
      </c>
      <c r="AC1239" s="729">
        <v>40966</v>
      </c>
      <c r="AD1239" s="732">
        <v>394.63200000000001</v>
      </c>
    </row>
    <row r="1240" spans="1:30" ht="14.25" customHeight="1">
      <c r="A1240" s="729">
        <v>41039</v>
      </c>
      <c r="B1240" s="732">
        <v>3.2720199999999999</v>
      </c>
      <c r="D1240" s="729">
        <v>41039</v>
      </c>
      <c r="E1240" s="732">
        <v>4.23231</v>
      </c>
      <c r="G1240" s="729">
        <v>41039</v>
      </c>
      <c r="H1240" s="732">
        <v>3.5238300000000002</v>
      </c>
      <c r="J1240" s="729">
        <v>41039</v>
      </c>
      <c r="K1240" s="732">
        <v>1.29358</v>
      </c>
      <c r="N1240" s="729">
        <v>40963</v>
      </c>
      <c r="O1240" s="732">
        <v>201.667</v>
      </c>
      <c r="Q1240" s="729">
        <v>40582</v>
      </c>
      <c r="R1240" s="732">
        <v>286.65100000000001</v>
      </c>
      <c r="T1240" s="729">
        <v>40582</v>
      </c>
      <c r="U1240" s="732">
        <v>86.98</v>
      </c>
      <c r="W1240" s="729"/>
      <c r="Z1240" s="729">
        <v>40963</v>
      </c>
      <c r="AA1240" s="732">
        <v>371.83300000000003</v>
      </c>
      <c r="AC1240" s="729">
        <v>40963</v>
      </c>
      <c r="AD1240" s="732">
        <v>391.16699999999997</v>
      </c>
    </row>
    <row r="1241" spans="1:30" ht="14.25" customHeight="1">
      <c r="A1241" s="729">
        <v>41038</v>
      </c>
      <c r="B1241" s="732">
        <v>3.2784599999999999</v>
      </c>
      <c r="D1241" s="729">
        <v>41038</v>
      </c>
      <c r="E1241" s="732">
        <v>4.2386999999999997</v>
      </c>
      <c r="G1241" s="729">
        <v>41038</v>
      </c>
      <c r="H1241" s="732">
        <v>3.5294099999999999</v>
      </c>
      <c r="J1241" s="729">
        <v>41038</v>
      </c>
      <c r="K1241" s="732">
        <v>1.2928999999999999</v>
      </c>
      <c r="N1241" s="729">
        <v>40962</v>
      </c>
      <c r="O1241" s="732">
        <v>205.333</v>
      </c>
      <c r="Q1241" s="729">
        <v>40581</v>
      </c>
      <c r="R1241" s="732">
        <v>284.98099999999999</v>
      </c>
      <c r="T1241" s="729">
        <v>40581</v>
      </c>
      <c r="U1241" s="732">
        <v>85.474000000000004</v>
      </c>
      <c r="W1241" s="729"/>
      <c r="Z1241" s="729">
        <v>40962</v>
      </c>
      <c r="AA1241" s="732">
        <v>377</v>
      </c>
      <c r="AC1241" s="729">
        <v>40962</v>
      </c>
      <c r="AD1241" s="732">
        <v>400</v>
      </c>
    </row>
    <row r="1242" spans="1:30" ht="14.25" customHeight="1">
      <c r="A1242" s="729">
        <v>41037</v>
      </c>
      <c r="B1242" s="732">
        <v>3.2323499999999998</v>
      </c>
      <c r="D1242" s="729">
        <v>41037</v>
      </c>
      <c r="E1242" s="732">
        <v>4.2030500000000002</v>
      </c>
      <c r="G1242" s="729">
        <v>41037</v>
      </c>
      <c r="H1242" s="732">
        <v>3.4993400000000001</v>
      </c>
      <c r="J1242" s="729">
        <v>41037</v>
      </c>
      <c r="K1242" s="732">
        <v>1.3005499999999999</v>
      </c>
      <c r="N1242" s="729">
        <v>40961</v>
      </c>
      <c r="O1242" s="732">
        <v>210</v>
      </c>
      <c r="Q1242" s="729">
        <v>40578</v>
      </c>
      <c r="R1242" s="732">
        <v>290.637</v>
      </c>
      <c r="T1242" s="729">
        <v>40578</v>
      </c>
      <c r="U1242" s="732">
        <v>87.817999999999998</v>
      </c>
      <c r="W1242" s="729"/>
      <c r="Z1242" s="729">
        <v>40961</v>
      </c>
      <c r="AA1242" s="732">
        <v>375</v>
      </c>
      <c r="AC1242" s="729">
        <v>40961</v>
      </c>
      <c r="AD1242" s="732">
        <v>395</v>
      </c>
    </row>
    <row r="1243" spans="1:30" ht="14.25" customHeight="1">
      <c r="A1243" s="729">
        <v>41036</v>
      </c>
      <c r="B1243" s="732">
        <v>3.2024400000000002</v>
      </c>
      <c r="D1243" s="729">
        <v>41036</v>
      </c>
      <c r="E1243" s="732">
        <v>4.1795499999999999</v>
      </c>
      <c r="G1243" s="729">
        <v>41036</v>
      </c>
      <c r="H1243" s="732">
        <v>3.4786999999999999</v>
      </c>
      <c r="J1243" s="729">
        <v>41036</v>
      </c>
      <c r="K1243" s="732">
        <v>1.30507</v>
      </c>
      <c r="N1243" s="729">
        <v>40960</v>
      </c>
      <c r="O1243" s="732">
        <v>210.333</v>
      </c>
      <c r="Q1243" s="729">
        <v>40577</v>
      </c>
      <c r="R1243" s="732">
        <v>300.73500000000001</v>
      </c>
      <c r="T1243" s="729">
        <v>40577</v>
      </c>
      <c r="U1243" s="732">
        <v>88.055000000000007</v>
      </c>
      <c r="W1243" s="729"/>
      <c r="Z1243" s="729">
        <v>40960</v>
      </c>
      <c r="AA1243" s="732">
        <v>364.33300000000003</v>
      </c>
      <c r="AC1243" s="729">
        <v>40960</v>
      </c>
      <c r="AD1243" s="732">
        <v>381.66699999999997</v>
      </c>
    </row>
    <row r="1244" spans="1:30" ht="14.25" customHeight="1">
      <c r="A1244" s="729">
        <v>41033</v>
      </c>
      <c r="B1244" s="732">
        <v>3.2037900000000001</v>
      </c>
      <c r="D1244" s="729">
        <v>41033</v>
      </c>
      <c r="E1244" s="732">
        <v>4.1903199999999998</v>
      </c>
      <c r="G1244" s="729">
        <v>41033</v>
      </c>
      <c r="H1244" s="732">
        <v>3.4899900000000001</v>
      </c>
      <c r="J1244" s="729">
        <v>41033</v>
      </c>
      <c r="K1244" s="732">
        <v>1.3084</v>
      </c>
      <c r="N1244" s="729">
        <v>40956</v>
      </c>
      <c r="O1244" s="732">
        <v>219.667</v>
      </c>
      <c r="Q1244" s="729">
        <v>40576</v>
      </c>
      <c r="R1244" s="732">
        <v>304.32499999999999</v>
      </c>
      <c r="T1244" s="729">
        <v>40576</v>
      </c>
      <c r="U1244" s="732">
        <v>88.284999999999997</v>
      </c>
      <c r="W1244" s="729"/>
      <c r="Z1244" s="729">
        <v>40956</v>
      </c>
      <c r="AA1244" s="732">
        <v>385.5</v>
      </c>
      <c r="AC1244" s="729">
        <v>40956</v>
      </c>
      <c r="AD1244" s="732">
        <v>409.125</v>
      </c>
    </row>
    <row r="1245" spans="1:30" ht="14.25" customHeight="1">
      <c r="A1245" s="729">
        <v>41032</v>
      </c>
      <c r="B1245" s="732">
        <v>3.1817000000000002</v>
      </c>
      <c r="D1245" s="729">
        <v>41032</v>
      </c>
      <c r="E1245" s="732">
        <v>4.1837999999999997</v>
      </c>
      <c r="G1245" s="729">
        <v>41032</v>
      </c>
      <c r="H1245" s="732">
        <v>3.4820500000000001</v>
      </c>
      <c r="J1245" s="729">
        <v>41032</v>
      </c>
      <c r="K1245" s="732">
        <v>1.31525</v>
      </c>
      <c r="N1245" s="729">
        <v>40955</v>
      </c>
      <c r="O1245" s="732">
        <v>222</v>
      </c>
      <c r="Q1245" s="729">
        <v>40575</v>
      </c>
      <c r="R1245" s="732">
        <v>315.95699999999999</v>
      </c>
      <c r="T1245" s="729">
        <v>40575</v>
      </c>
      <c r="U1245" s="732">
        <v>88.932000000000002</v>
      </c>
      <c r="W1245" s="729"/>
      <c r="Z1245" s="729">
        <v>40955</v>
      </c>
      <c r="AA1245" s="732">
        <v>401</v>
      </c>
      <c r="AC1245" s="729">
        <v>40955</v>
      </c>
      <c r="AD1245" s="732">
        <v>418.75</v>
      </c>
    </row>
    <row r="1246" spans="1:30" ht="14.25" customHeight="1">
      <c r="A1246" s="729">
        <v>41031</v>
      </c>
      <c r="B1246" s="732">
        <v>3.1616</v>
      </c>
      <c r="D1246" s="729">
        <v>41031</v>
      </c>
      <c r="E1246" s="732">
        <v>4.1606800000000002</v>
      </c>
      <c r="G1246" s="729">
        <v>41031</v>
      </c>
      <c r="H1246" s="732">
        <v>3.4623499999999998</v>
      </c>
      <c r="J1246" s="729">
        <v>41031</v>
      </c>
      <c r="K1246" s="732">
        <v>1.31585</v>
      </c>
      <c r="N1246" s="729">
        <v>40954</v>
      </c>
      <c r="O1246" s="732">
        <v>225</v>
      </c>
      <c r="Q1246" s="729">
        <v>40574</v>
      </c>
      <c r="R1246" s="732">
        <v>342.78699999999998</v>
      </c>
      <c r="T1246" s="729">
        <v>40574</v>
      </c>
      <c r="U1246" s="732">
        <v>91.245000000000005</v>
      </c>
      <c r="W1246" s="729"/>
      <c r="Z1246" s="729">
        <v>40954</v>
      </c>
      <c r="AA1246" s="732">
        <v>395.25</v>
      </c>
      <c r="AC1246" s="729">
        <v>40954</v>
      </c>
      <c r="AD1246" s="732">
        <v>417.75</v>
      </c>
    </row>
    <row r="1247" spans="1:30" ht="14.25" customHeight="1">
      <c r="A1247" s="729">
        <v>41030</v>
      </c>
      <c r="B1247" s="732">
        <v>3.1390500000000001</v>
      </c>
      <c r="D1247" s="729">
        <v>41030</v>
      </c>
      <c r="E1247" s="732">
        <v>4.1545500000000004</v>
      </c>
      <c r="G1247" s="729">
        <v>41030</v>
      </c>
      <c r="H1247" s="732">
        <v>3.4575300000000002</v>
      </c>
      <c r="J1247" s="729">
        <v>41030</v>
      </c>
      <c r="K1247" s="732">
        <v>1.3237099999999999</v>
      </c>
      <c r="N1247" s="729">
        <v>40953</v>
      </c>
      <c r="O1247" s="732">
        <v>226.125</v>
      </c>
      <c r="Q1247" s="729">
        <v>40571</v>
      </c>
      <c r="R1247" s="732">
        <v>359.43099999999998</v>
      </c>
      <c r="T1247" s="729">
        <v>40571</v>
      </c>
      <c r="U1247" s="732">
        <v>91.596000000000004</v>
      </c>
      <c r="W1247" s="729"/>
      <c r="Z1247" s="729">
        <v>40953</v>
      </c>
      <c r="AA1247" s="732">
        <v>375.33300000000003</v>
      </c>
      <c r="AC1247" s="729">
        <v>40953</v>
      </c>
      <c r="AD1247" s="732">
        <v>401.66699999999997</v>
      </c>
    </row>
    <row r="1248" spans="1:30" ht="14.25" customHeight="1">
      <c r="A1248" s="729">
        <v>41029</v>
      </c>
      <c r="B1248" s="732">
        <v>3.1531400000000001</v>
      </c>
      <c r="D1248" s="729">
        <v>41029</v>
      </c>
      <c r="E1248" s="732">
        <v>4.1735100000000003</v>
      </c>
      <c r="G1248" s="729">
        <v>41029</v>
      </c>
      <c r="H1248" s="732">
        <v>3.4747400000000002</v>
      </c>
      <c r="J1248" s="729">
        <v>41029</v>
      </c>
      <c r="K1248" s="732">
        <v>1.32389</v>
      </c>
      <c r="N1248" s="729">
        <v>40952</v>
      </c>
      <c r="O1248" s="732">
        <v>225.333</v>
      </c>
      <c r="Q1248" s="729">
        <v>40570</v>
      </c>
      <c r="R1248" s="732">
        <v>358.64499999999998</v>
      </c>
      <c r="T1248" s="729">
        <v>40570</v>
      </c>
      <c r="U1248" s="732">
        <v>88.242000000000004</v>
      </c>
      <c r="W1248" s="729"/>
      <c r="Z1248" s="729">
        <v>40952</v>
      </c>
      <c r="AA1248" s="732">
        <v>367.66699999999997</v>
      </c>
      <c r="AC1248" s="729">
        <v>40952</v>
      </c>
      <c r="AD1248" s="732">
        <v>397.25</v>
      </c>
    </row>
    <row r="1249" spans="1:30" ht="14.25" customHeight="1">
      <c r="A1249" s="729">
        <v>41026</v>
      </c>
      <c r="B1249" s="732">
        <v>3.14486</v>
      </c>
      <c r="D1249" s="729">
        <v>41026</v>
      </c>
      <c r="E1249" s="732">
        <v>4.1689499999999997</v>
      </c>
      <c r="G1249" s="729">
        <v>41026</v>
      </c>
      <c r="H1249" s="732">
        <v>3.46976</v>
      </c>
      <c r="J1249" s="729">
        <v>41026</v>
      </c>
      <c r="K1249" s="732">
        <v>1.32548</v>
      </c>
      <c r="N1249" s="729">
        <v>40949</v>
      </c>
      <c r="O1249" s="732">
        <v>229.5</v>
      </c>
      <c r="Q1249" s="729">
        <v>40569</v>
      </c>
      <c r="R1249" s="732">
        <v>356.72899999999998</v>
      </c>
      <c r="T1249" s="729">
        <v>40569</v>
      </c>
      <c r="U1249" s="732">
        <v>87.486000000000004</v>
      </c>
      <c r="W1249" s="729"/>
      <c r="Z1249" s="729">
        <v>40949</v>
      </c>
      <c r="AA1249" s="732">
        <v>363.286</v>
      </c>
      <c r="AC1249" s="729">
        <v>40949</v>
      </c>
      <c r="AD1249" s="732">
        <v>393.66699999999997</v>
      </c>
    </row>
    <row r="1250" spans="1:30" ht="14.25" customHeight="1">
      <c r="A1250" s="729">
        <v>41025</v>
      </c>
      <c r="B1250" s="732">
        <v>3.1585000000000001</v>
      </c>
      <c r="D1250" s="729">
        <v>41025</v>
      </c>
      <c r="E1250" s="732">
        <v>4.1753099999999996</v>
      </c>
      <c r="G1250" s="729">
        <v>41025</v>
      </c>
      <c r="H1250" s="732">
        <v>3.4743499999999998</v>
      </c>
      <c r="J1250" s="729">
        <v>41025</v>
      </c>
      <c r="K1250" s="732">
        <v>1.32193</v>
      </c>
      <c r="N1250" s="729">
        <v>40948</v>
      </c>
      <c r="O1250" s="732">
        <v>226</v>
      </c>
      <c r="Q1250" s="729">
        <v>40568</v>
      </c>
      <c r="R1250" s="732">
        <v>364.67599999999999</v>
      </c>
      <c r="T1250" s="729">
        <v>40568</v>
      </c>
      <c r="U1250" s="732">
        <v>87.936999999999998</v>
      </c>
      <c r="W1250" s="729"/>
      <c r="Z1250" s="729">
        <v>40948</v>
      </c>
      <c r="AA1250" s="732">
        <v>348</v>
      </c>
      <c r="AC1250" s="729">
        <v>40948</v>
      </c>
      <c r="AD1250" s="732">
        <v>369.33300000000003</v>
      </c>
    </row>
    <row r="1251" spans="1:30" ht="14.25" customHeight="1">
      <c r="A1251" s="729">
        <v>41024</v>
      </c>
      <c r="B1251" s="732">
        <v>3.1596799999999998</v>
      </c>
      <c r="D1251" s="729">
        <v>41024</v>
      </c>
      <c r="E1251" s="732">
        <v>4.1761200000000001</v>
      </c>
      <c r="G1251" s="729">
        <v>41024</v>
      </c>
      <c r="H1251" s="732">
        <v>3.4754800000000001</v>
      </c>
      <c r="J1251" s="729">
        <v>41024</v>
      </c>
      <c r="K1251" s="732">
        <v>1.3216700000000001</v>
      </c>
      <c r="N1251" s="729">
        <v>40947</v>
      </c>
      <c r="O1251" s="732">
        <v>225.125</v>
      </c>
      <c r="Q1251" s="729">
        <v>40567</v>
      </c>
      <c r="R1251" s="732">
        <v>368.13499999999999</v>
      </c>
      <c r="T1251" s="729">
        <v>40567</v>
      </c>
      <c r="U1251" s="732">
        <v>87.084999999999994</v>
      </c>
      <c r="W1251" s="729"/>
      <c r="Z1251" s="729">
        <v>40947</v>
      </c>
      <c r="AA1251" s="732">
        <v>352</v>
      </c>
      <c r="AC1251" s="729">
        <v>40947</v>
      </c>
      <c r="AD1251" s="732">
        <v>371.25</v>
      </c>
    </row>
    <row r="1252" spans="1:30" ht="14.25" customHeight="1">
      <c r="A1252" s="729">
        <v>41023</v>
      </c>
      <c r="B1252" s="732">
        <v>3.1786699999999999</v>
      </c>
      <c r="D1252" s="729">
        <v>41023</v>
      </c>
      <c r="E1252" s="732">
        <v>4.1954099999999999</v>
      </c>
      <c r="G1252" s="729">
        <v>41023</v>
      </c>
      <c r="H1252" s="732">
        <v>3.49146</v>
      </c>
      <c r="J1252" s="729">
        <v>41023</v>
      </c>
      <c r="K1252" s="732">
        <v>1.3197000000000001</v>
      </c>
      <c r="N1252" s="729">
        <v>40946</v>
      </c>
      <c r="O1252" s="732">
        <v>227.333</v>
      </c>
      <c r="Q1252" s="729">
        <v>40564</v>
      </c>
      <c r="R1252" s="732">
        <v>376.43900000000002</v>
      </c>
      <c r="T1252" s="729">
        <v>40564</v>
      </c>
      <c r="U1252" s="732">
        <v>90.066999999999993</v>
      </c>
      <c r="W1252" s="729"/>
      <c r="Z1252" s="729">
        <v>40946</v>
      </c>
      <c r="AA1252" s="732">
        <v>343.66699999999997</v>
      </c>
      <c r="AC1252" s="729">
        <v>40946</v>
      </c>
      <c r="AD1252" s="732">
        <v>373</v>
      </c>
    </row>
    <row r="1253" spans="1:30" ht="14.25" customHeight="1">
      <c r="A1253" s="729">
        <v>41022</v>
      </c>
      <c r="B1253" s="732">
        <v>3.1976599999999999</v>
      </c>
      <c r="D1253" s="729">
        <v>41022</v>
      </c>
      <c r="E1253" s="732">
        <v>4.2067499999999995</v>
      </c>
      <c r="G1253" s="729">
        <v>41022</v>
      </c>
      <c r="H1253" s="732">
        <v>3.4994100000000001</v>
      </c>
      <c r="J1253" s="729">
        <v>41022</v>
      </c>
      <c r="K1253" s="732">
        <v>1.31562</v>
      </c>
      <c r="N1253" s="729">
        <v>40945</v>
      </c>
      <c r="O1253" s="732">
        <v>231.667</v>
      </c>
      <c r="Q1253" s="729">
        <v>40563</v>
      </c>
      <c r="R1253" s="732">
        <v>386.41</v>
      </c>
      <c r="T1253" s="729">
        <v>40563</v>
      </c>
      <c r="U1253" s="732">
        <v>91.471999999999994</v>
      </c>
      <c r="W1253" s="729"/>
      <c r="Z1253" s="729">
        <v>40945</v>
      </c>
      <c r="AA1253" s="732">
        <v>354.33300000000003</v>
      </c>
      <c r="AC1253" s="729">
        <v>40945</v>
      </c>
      <c r="AD1253" s="732">
        <v>386.33300000000003</v>
      </c>
    </row>
    <row r="1254" spans="1:30" ht="14.25" customHeight="1">
      <c r="A1254" s="729">
        <v>41019</v>
      </c>
      <c r="B1254" s="732">
        <v>3.16865</v>
      </c>
      <c r="D1254" s="729">
        <v>41019</v>
      </c>
      <c r="E1254" s="732">
        <v>4.1897399999999996</v>
      </c>
      <c r="G1254" s="729">
        <v>41019</v>
      </c>
      <c r="H1254" s="732">
        <v>3.4864600000000001</v>
      </c>
      <c r="J1254" s="729">
        <v>41019</v>
      </c>
      <c r="K1254" s="732">
        <v>1.3218799999999999</v>
      </c>
      <c r="N1254" s="729">
        <v>40942</v>
      </c>
      <c r="O1254" s="732">
        <v>229.5</v>
      </c>
      <c r="Q1254" s="729">
        <v>40562</v>
      </c>
      <c r="R1254" s="732">
        <v>378.06400000000002</v>
      </c>
      <c r="T1254" s="729">
        <v>40562</v>
      </c>
      <c r="U1254" s="732">
        <v>90.277000000000001</v>
      </c>
      <c r="W1254" s="729"/>
      <c r="Z1254" s="729">
        <v>40942</v>
      </c>
      <c r="AA1254" s="732">
        <v>355</v>
      </c>
      <c r="AC1254" s="729">
        <v>40942</v>
      </c>
      <c r="AD1254" s="732">
        <v>393.5</v>
      </c>
    </row>
    <row r="1255" spans="1:30" ht="14.25" customHeight="1">
      <c r="A1255" s="729">
        <v>41018</v>
      </c>
      <c r="B1255" s="732">
        <v>3.1893899999999999</v>
      </c>
      <c r="D1255" s="729">
        <v>41018</v>
      </c>
      <c r="E1255" s="732">
        <v>4.1891499999999997</v>
      </c>
      <c r="G1255" s="729">
        <v>41018</v>
      </c>
      <c r="H1255" s="732">
        <v>3.4848400000000002</v>
      </c>
      <c r="J1255" s="729">
        <v>41018</v>
      </c>
      <c r="K1255" s="732">
        <v>1.3137799999999999</v>
      </c>
      <c r="N1255" s="729">
        <v>40941</v>
      </c>
      <c r="O1255" s="732">
        <v>234.667</v>
      </c>
      <c r="Q1255" s="729">
        <v>40561</v>
      </c>
      <c r="R1255" s="732">
        <v>376.65300000000002</v>
      </c>
      <c r="T1255" s="729">
        <v>40561</v>
      </c>
      <c r="U1255" s="732">
        <v>90.346999999999994</v>
      </c>
      <c r="W1255" s="729"/>
      <c r="Z1255" s="729">
        <v>40941</v>
      </c>
      <c r="AA1255" s="732">
        <v>355.11700000000002</v>
      </c>
      <c r="AC1255" s="729">
        <v>40941</v>
      </c>
      <c r="AD1255" s="732">
        <v>393.95299999999997</v>
      </c>
    </row>
    <row r="1256" spans="1:30" ht="14.25" customHeight="1">
      <c r="A1256" s="729">
        <v>41017</v>
      </c>
      <c r="B1256" s="732">
        <v>3.1882700000000002</v>
      </c>
      <c r="D1256" s="729">
        <v>41017</v>
      </c>
      <c r="E1256" s="732">
        <v>4.1861600000000001</v>
      </c>
      <c r="G1256" s="729">
        <v>41017</v>
      </c>
      <c r="H1256" s="732">
        <v>3.48089</v>
      </c>
      <c r="J1256" s="729">
        <v>41017</v>
      </c>
      <c r="K1256" s="732">
        <v>1.3123100000000001</v>
      </c>
      <c r="N1256" s="729">
        <v>40940</v>
      </c>
      <c r="O1256" s="732">
        <v>236</v>
      </c>
      <c r="Q1256" s="729">
        <v>40557</v>
      </c>
      <c r="R1256" s="732">
        <v>377.51400000000001</v>
      </c>
      <c r="T1256" s="729">
        <v>40557</v>
      </c>
      <c r="U1256" s="732">
        <v>90.292000000000002</v>
      </c>
      <c r="W1256" s="729"/>
      <c r="Z1256" s="729">
        <v>40940</v>
      </c>
      <c r="AA1256" s="732">
        <v>354.33300000000003</v>
      </c>
      <c r="AC1256" s="729">
        <v>40940</v>
      </c>
      <c r="AD1256" s="732">
        <v>392.83300000000003</v>
      </c>
    </row>
    <row r="1257" spans="1:30" ht="14.25" customHeight="1">
      <c r="A1257" s="729">
        <v>41016</v>
      </c>
      <c r="B1257" s="732">
        <v>3.17631</v>
      </c>
      <c r="D1257" s="729">
        <v>41016</v>
      </c>
      <c r="E1257" s="732">
        <v>4.1696999999999997</v>
      </c>
      <c r="G1257" s="729">
        <v>41016</v>
      </c>
      <c r="H1257" s="732">
        <v>3.4704299999999999</v>
      </c>
      <c r="J1257" s="729">
        <v>41016</v>
      </c>
      <c r="K1257" s="732">
        <v>1.3126599999999999</v>
      </c>
      <c r="N1257" s="729">
        <v>40939</v>
      </c>
      <c r="O1257" s="732">
        <v>241.625</v>
      </c>
      <c r="Q1257" s="729">
        <v>40556</v>
      </c>
      <c r="R1257" s="732">
        <v>377.20299999999997</v>
      </c>
      <c r="T1257" s="729">
        <v>40556</v>
      </c>
      <c r="U1257" s="732">
        <v>90.302999999999997</v>
      </c>
      <c r="W1257" s="729"/>
      <c r="Z1257" s="729">
        <v>40939</v>
      </c>
      <c r="AA1257" s="732">
        <v>376</v>
      </c>
      <c r="AC1257" s="729">
        <v>40939</v>
      </c>
      <c r="AD1257" s="732">
        <v>416.5</v>
      </c>
    </row>
    <row r="1258" spans="1:30" ht="14.25" customHeight="1">
      <c r="A1258" s="729">
        <v>41015</v>
      </c>
      <c r="B1258" s="732">
        <v>3.18675</v>
      </c>
      <c r="D1258" s="729">
        <v>41015</v>
      </c>
      <c r="E1258" s="732">
        <v>4.1862300000000001</v>
      </c>
      <c r="G1258" s="729">
        <v>41015</v>
      </c>
      <c r="H1258" s="732">
        <v>3.4845000000000002</v>
      </c>
      <c r="J1258" s="729">
        <v>41015</v>
      </c>
      <c r="K1258" s="732">
        <v>1.31419</v>
      </c>
      <c r="N1258" s="729">
        <v>40938</v>
      </c>
      <c r="O1258" s="732">
        <v>244.333</v>
      </c>
      <c r="Q1258" s="729">
        <v>40555</v>
      </c>
      <c r="R1258" s="732">
        <v>387.98599999999999</v>
      </c>
      <c r="T1258" s="729">
        <v>40555</v>
      </c>
      <c r="U1258" s="732">
        <v>90.14</v>
      </c>
      <c r="W1258" s="729"/>
      <c r="Z1258" s="729">
        <v>40938</v>
      </c>
      <c r="AA1258" s="732">
        <v>378.5</v>
      </c>
      <c r="AC1258" s="729">
        <v>40938</v>
      </c>
      <c r="AD1258" s="732">
        <v>422.375</v>
      </c>
    </row>
    <row r="1259" spans="1:30" ht="14.25" customHeight="1">
      <c r="A1259" s="729">
        <v>41012</v>
      </c>
      <c r="B1259" s="732">
        <v>3.2004700000000001</v>
      </c>
      <c r="D1259" s="729">
        <v>41012</v>
      </c>
      <c r="E1259" s="732">
        <v>4.18567</v>
      </c>
      <c r="G1259" s="729">
        <v>41012</v>
      </c>
      <c r="H1259" s="732">
        <v>3.48061</v>
      </c>
      <c r="J1259" s="729">
        <v>41012</v>
      </c>
      <c r="K1259" s="732">
        <v>1.30776</v>
      </c>
      <c r="N1259" s="729">
        <v>40935</v>
      </c>
      <c r="O1259" s="732">
        <v>238.833</v>
      </c>
      <c r="Q1259" s="729">
        <v>40554</v>
      </c>
      <c r="R1259" s="732">
        <v>398.46699999999998</v>
      </c>
      <c r="T1259" s="729">
        <v>40554</v>
      </c>
      <c r="U1259" s="732">
        <v>94.233999999999995</v>
      </c>
      <c r="W1259" s="729"/>
      <c r="Z1259" s="729">
        <v>40935</v>
      </c>
      <c r="AA1259" s="732">
        <v>355</v>
      </c>
      <c r="AC1259" s="729">
        <v>40935</v>
      </c>
      <c r="AD1259" s="732">
        <v>399.375</v>
      </c>
    </row>
    <row r="1260" spans="1:30" ht="14.25" customHeight="1">
      <c r="A1260" s="729">
        <v>41011</v>
      </c>
      <c r="B1260" s="732">
        <v>3.1655000000000002</v>
      </c>
      <c r="D1260" s="729">
        <v>41011</v>
      </c>
      <c r="E1260" s="732">
        <v>4.1745000000000001</v>
      </c>
      <c r="G1260" s="729">
        <v>41011</v>
      </c>
      <c r="H1260" s="732">
        <v>3.4739900000000001</v>
      </c>
      <c r="J1260" s="729">
        <v>41011</v>
      </c>
      <c r="K1260" s="732">
        <v>1.3187800000000001</v>
      </c>
      <c r="N1260" s="729">
        <v>40934</v>
      </c>
      <c r="O1260" s="732">
        <v>238.125</v>
      </c>
      <c r="Q1260" s="729">
        <v>40553</v>
      </c>
      <c r="R1260" s="732">
        <v>405.048</v>
      </c>
      <c r="T1260" s="729">
        <v>40553</v>
      </c>
      <c r="U1260" s="732">
        <v>93.724999999999994</v>
      </c>
      <c r="W1260" s="729"/>
      <c r="Z1260" s="729">
        <v>40934</v>
      </c>
      <c r="AA1260" s="732">
        <v>361.16699999999997</v>
      </c>
      <c r="AC1260" s="729">
        <v>40934</v>
      </c>
      <c r="AD1260" s="732">
        <v>421.83300000000003</v>
      </c>
    </row>
    <row r="1261" spans="1:30" ht="14.25" customHeight="1">
      <c r="A1261" s="729">
        <v>41010</v>
      </c>
      <c r="B1261" s="732">
        <v>3.20044</v>
      </c>
      <c r="D1261" s="729">
        <v>41010</v>
      </c>
      <c r="E1261" s="732">
        <v>4.1956499999999997</v>
      </c>
      <c r="G1261" s="729">
        <v>41010</v>
      </c>
      <c r="H1261" s="732">
        <v>3.4886499999999998</v>
      </c>
      <c r="J1261" s="729">
        <v>41010</v>
      </c>
      <c r="K1261" s="732">
        <v>1.3109500000000001</v>
      </c>
      <c r="N1261" s="729">
        <v>40933</v>
      </c>
      <c r="O1261" s="732">
        <v>244.833</v>
      </c>
      <c r="Q1261" s="729">
        <v>40550</v>
      </c>
      <c r="R1261" s="732">
        <v>401.72</v>
      </c>
      <c r="T1261" s="729">
        <v>40550</v>
      </c>
      <c r="U1261" s="732">
        <v>91.052000000000007</v>
      </c>
      <c r="W1261" s="729"/>
      <c r="Z1261" s="729">
        <v>40933</v>
      </c>
      <c r="AA1261" s="732">
        <v>369.5</v>
      </c>
      <c r="AC1261" s="729">
        <v>40933</v>
      </c>
      <c r="AD1261" s="732">
        <v>440.83300000000003</v>
      </c>
    </row>
    <row r="1262" spans="1:30" ht="14.25" customHeight="1">
      <c r="A1262" s="729">
        <v>41009</v>
      </c>
      <c r="B1262" s="732">
        <v>3.2100499999999998</v>
      </c>
      <c r="D1262" s="729">
        <v>41009</v>
      </c>
      <c r="E1262" s="732">
        <v>4.1995399999999998</v>
      </c>
      <c r="G1262" s="729">
        <v>41009</v>
      </c>
      <c r="H1262" s="732">
        <v>3.4948899999999998</v>
      </c>
      <c r="J1262" s="729">
        <v>41009</v>
      </c>
      <c r="K1262" s="732">
        <v>1.30819</v>
      </c>
      <c r="N1262" s="729">
        <v>40932</v>
      </c>
      <c r="O1262" s="732">
        <v>244.833</v>
      </c>
      <c r="Q1262" s="729">
        <v>40549</v>
      </c>
      <c r="R1262" s="732">
        <v>397.65300000000002</v>
      </c>
      <c r="T1262" s="729">
        <v>40549</v>
      </c>
      <c r="U1262" s="732">
        <v>87.587999999999994</v>
      </c>
      <c r="W1262" s="729"/>
      <c r="Z1262" s="729">
        <v>40932</v>
      </c>
      <c r="AA1262" s="732">
        <v>364.83300000000003</v>
      </c>
      <c r="AC1262" s="729">
        <v>40932</v>
      </c>
      <c r="AD1262" s="732">
        <v>432.5</v>
      </c>
    </row>
    <row r="1263" spans="1:30" ht="14.25" customHeight="1">
      <c r="A1263" s="729">
        <v>41008</v>
      </c>
      <c r="B1263" s="732">
        <v>3.18452</v>
      </c>
      <c r="D1263" s="729">
        <v>41008</v>
      </c>
      <c r="E1263" s="732">
        <v>4.1729500000000002</v>
      </c>
      <c r="G1263" s="729">
        <v>41008</v>
      </c>
      <c r="H1263" s="732">
        <v>3.4723100000000002</v>
      </c>
      <c r="J1263" s="729">
        <v>41008</v>
      </c>
      <c r="K1263" s="732">
        <v>1.3105800000000001</v>
      </c>
      <c r="N1263" s="729">
        <v>40931</v>
      </c>
      <c r="O1263" s="732">
        <v>246.5</v>
      </c>
      <c r="Q1263" s="729">
        <v>40548</v>
      </c>
      <c r="R1263" s="732">
        <v>394.26900000000001</v>
      </c>
      <c r="T1263" s="729">
        <v>40548</v>
      </c>
      <c r="U1263" s="732">
        <v>88.132999999999996</v>
      </c>
      <c r="W1263" s="729"/>
      <c r="Z1263" s="729">
        <v>40931</v>
      </c>
      <c r="AA1263" s="732">
        <v>362.5</v>
      </c>
      <c r="AC1263" s="729">
        <v>40931</v>
      </c>
      <c r="AD1263" s="732">
        <v>445</v>
      </c>
    </row>
    <row r="1264" spans="1:30" ht="14.25" customHeight="1">
      <c r="A1264" s="729">
        <v>41005</v>
      </c>
      <c r="B1264" s="732">
        <v>3.1771099999999999</v>
      </c>
      <c r="D1264" s="729">
        <v>41005</v>
      </c>
      <c r="E1264" s="732">
        <v>4.1637500000000003</v>
      </c>
      <c r="G1264" s="729">
        <v>41005</v>
      </c>
      <c r="H1264" s="732">
        <v>3.46421</v>
      </c>
      <c r="J1264" s="729">
        <v>41005</v>
      </c>
      <c r="K1264" s="732">
        <v>1.30965</v>
      </c>
      <c r="N1264" s="729">
        <v>40928</v>
      </c>
      <c r="O1264" s="732">
        <v>258.16800000000001</v>
      </c>
      <c r="Q1264" s="729">
        <v>40547</v>
      </c>
      <c r="R1264" s="732">
        <v>389.63600000000002</v>
      </c>
      <c r="T1264" s="729">
        <v>40547</v>
      </c>
      <c r="U1264" s="732">
        <v>88.201999999999998</v>
      </c>
      <c r="W1264" s="729"/>
      <c r="Z1264" s="729">
        <v>40928</v>
      </c>
      <c r="AA1264" s="732">
        <v>376.16699999999997</v>
      </c>
      <c r="AC1264" s="729">
        <v>40928</v>
      </c>
      <c r="AD1264" s="732">
        <v>464.83300000000003</v>
      </c>
    </row>
    <row r="1265" spans="1:30" ht="14.25" customHeight="1">
      <c r="A1265" s="729">
        <v>41004</v>
      </c>
      <c r="B1265" s="732">
        <v>3.1818</v>
      </c>
      <c r="D1265" s="729">
        <v>41004</v>
      </c>
      <c r="E1265" s="732">
        <v>4.1573000000000002</v>
      </c>
      <c r="G1265" s="729">
        <v>41004</v>
      </c>
      <c r="H1265" s="732">
        <v>3.4594300000000002</v>
      </c>
      <c r="J1265" s="729">
        <v>41004</v>
      </c>
      <c r="K1265" s="732">
        <v>1.3065500000000001</v>
      </c>
      <c r="N1265" s="729">
        <v>40927</v>
      </c>
      <c r="O1265" s="732">
        <v>263.33300000000003</v>
      </c>
      <c r="Q1265" s="729">
        <v>40546</v>
      </c>
      <c r="R1265" s="732">
        <v>386.40600000000001</v>
      </c>
      <c r="T1265" s="729">
        <v>40546</v>
      </c>
      <c r="U1265" s="732">
        <v>90.98</v>
      </c>
      <c r="W1265" s="729"/>
      <c r="Z1265" s="729">
        <v>40927</v>
      </c>
      <c r="AA1265" s="732">
        <v>383.5</v>
      </c>
      <c r="AC1265" s="729">
        <v>40927</v>
      </c>
      <c r="AD1265" s="732">
        <v>479.5</v>
      </c>
    </row>
    <row r="1266" spans="1:30" ht="14.25" customHeight="1">
      <c r="A1266" s="729">
        <v>41003</v>
      </c>
      <c r="B1266" s="732">
        <v>3.1609400000000001</v>
      </c>
      <c r="D1266" s="729">
        <v>41003</v>
      </c>
      <c r="E1266" s="732">
        <v>4.1548600000000002</v>
      </c>
      <c r="G1266" s="729">
        <v>41003</v>
      </c>
      <c r="H1266" s="732">
        <v>3.4521999999999999</v>
      </c>
      <c r="J1266" s="729">
        <v>41003</v>
      </c>
      <c r="K1266" s="732">
        <v>1.31423</v>
      </c>
      <c r="N1266" s="729">
        <v>40926</v>
      </c>
      <c r="O1266" s="732">
        <v>274.5</v>
      </c>
      <c r="Q1266" s="729">
        <v>40543</v>
      </c>
      <c r="R1266" s="732">
        <v>384.77300000000002</v>
      </c>
      <c r="T1266" s="729">
        <v>40543</v>
      </c>
      <c r="U1266" s="732">
        <v>89.56</v>
      </c>
      <c r="W1266" s="729"/>
      <c r="Z1266" s="729">
        <v>40926</v>
      </c>
      <c r="AA1266" s="732">
        <v>404.66699999999997</v>
      </c>
      <c r="AC1266" s="729">
        <v>40926</v>
      </c>
      <c r="AD1266" s="732">
        <v>505</v>
      </c>
    </row>
    <row r="1267" spans="1:30" ht="14.25" customHeight="1">
      <c r="A1267" s="729">
        <v>41002</v>
      </c>
      <c r="B1267" s="732">
        <v>3.1315499999999998</v>
      </c>
      <c r="D1267" s="729">
        <v>41002</v>
      </c>
      <c r="E1267" s="732">
        <v>4.1438300000000003</v>
      </c>
      <c r="G1267" s="729">
        <v>41002</v>
      </c>
      <c r="H1267" s="732">
        <v>3.4416500000000001</v>
      </c>
      <c r="J1267" s="729">
        <v>41002</v>
      </c>
      <c r="K1267" s="732">
        <v>1.32335</v>
      </c>
      <c r="N1267" s="729">
        <v>40925</v>
      </c>
      <c r="O1267" s="732">
        <v>275.5</v>
      </c>
      <c r="Q1267" s="729">
        <v>40542</v>
      </c>
      <c r="R1267" s="732">
        <v>386.928</v>
      </c>
      <c r="T1267" s="729">
        <v>40542</v>
      </c>
      <c r="U1267" s="732">
        <v>90.742999999999995</v>
      </c>
      <c r="W1267" s="729"/>
      <c r="Z1267" s="729">
        <v>40925</v>
      </c>
      <c r="AA1267" s="732">
        <v>404.5</v>
      </c>
      <c r="AC1267" s="729">
        <v>40925</v>
      </c>
      <c r="AD1267" s="732">
        <v>505</v>
      </c>
    </row>
    <row r="1268" spans="1:30" ht="14.25" customHeight="1">
      <c r="A1268" s="729">
        <v>41001</v>
      </c>
      <c r="B1268" s="732">
        <v>3.10642</v>
      </c>
      <c r="D1268" s="729">
        <v>41001</v>
      </c>
      <c r="E1268" s="732">
        <v>4.1383999999999999</v>
      </c>
      <c r="G1268" s="729">
        <v>41001</v>
      </c>
      <c r="H1268" s="732">
        <v>3.4371399999999999</v>
      </c>
      <c r="J1268" s="729">
        <v>41001</v>
      </c>
      <c r="K1268" s="732">
        <v>1.33206</v>
      </c>
      <c r="N1268" s="729">
        <v>40921</v>
      </c>
      <c r="O1268" s="732">
        <v>285.125</v>
      </c>
      <c r="Q1268" s="729">
        <v>40541</v>
      </c>
      <c r="R1268" s="732">
        <v>384.35300000000001</v>
      </c>
      <c r="T1268" s="729">
        <v>40541</v>
      </c>
      <c r="U1268" s="732">
        <v>91.373000000000005</v>
      </c>
      <c r="W1268" s="729"/>
      <c r="Z1268" s="729">
        <v>40921</v>
      </c>
      <c r="AA1268" s="732">
        <v>408.33300000000003</v>
      </c>
      <c r="AC1268" s="729">
        <v>40921</v>
      </c>
      <c r="AD1268" s="732">
        <v>503.75</v>
      </c>
    </row>
    <row r="1269" spans="1:30" ht="14.25" customHeight="1">
      <c r="A1269" s="729">
        <v>40998</v>
      </c>
      <c r="B1269" s="732">
        <v>3.1121300000000001</v>
      </c>
      <c r="D1269" s="729">
        <v>40998</v>
      </c>
      <c r="E1269" s="732">
        <v>4.1490900000000002</v>
      </c>
      <c r="G1269" s="729">
        <v>40998</v>
      </c>
      <c r="H1269" s="732">
        <v>3.44902</v>
      </c>
      <c r="J1269" s="729">
        <v>40998</v>
      </c>
      <c r="K1269" s="732">
        <v>1.3343099999999999</v>
      </c>
      <c r="N1269" s="729">
        <v>40920</v>
      </c>
      <c r="O1269" s="732">
        <v>278.125</v>
      </c>
      <c r="Q1269" s="729">
        <v>40540</v>
      </c>
      <c r="R1269" s="732">
        <v>383.93599999999998</v>
      </c>
      <c r="T1269" s="729">
        <v>40540</v>
      </c>
      <c r="U1269" s="732">
        <v>90.394999999999996</v>
      </c>
      <c r="W1269" s="729"/>
      <c r="Z1269" s="729">
        <v>40920</v>
      </c>
      <c r="AA1269" s="732">
        <v>394.5</v>
      </c>
      <c r="AC1269" s="729">
        <v>40920</v>
      </c>
      <c r="AD1269" s="732">
        <v>493.25</v>
      </c>
    </row>
    <row r="1270" spans="1:30" ht="14.25" customHeight="1">
      <c r="A1270" s="729">
        <v>40997</v>
      </c>
      <c r="B1270" s="732">
        <v>3.1251799999999998</v>
      </c>
      <c r="D1270" s="729">
        <v>40997</v>
      </c>
      <c r="E1270" s="732">
        <v>4.1574</v>
      </c>
      <c r="G1270" s="729">
        <v>40997</v>
      </c>
      <c r="H1270" s="732">
        <v>3.4485999999999999</v>
      </c>
      <c r="J1270" s="729">
        <v>40997</v>
      </c>
      <c r="K1270" s="732">
        <v>1.3302</v>
      </c>
      <c r="N1270" s="729">
        <v>40919</v>
      </c>
      <c r="O1270" s="732">
        <v>283.5</v>
      </c>
      <c r="Q1270" s="729">
        <v>40539</v>
      </c>
      <c r="R1270" s="732">
        <v>385.214</v>
      </c>
      <c r="T1270" s="729">
        <v>40539</v>
      </c>
      <c r="U1270" s="732">
        <v>90.394999999999996</v>
      </c>
      <c r="W1270" s="729"/>
      <c r="Z1270" s="729">
        <v>40919</v>
      </c>
      <c r="AA1270" s="732">
        <v>413.66699999999997</v>
      </c>
      <c r="AC1270" s="729">
        <v>40919</v>
      </c>
      <c r="AD1270" s="732">
        <v>515.23500000000001</v>
      </c>
    </row>
    <row r="1271" spans="1:30" ht="14.25" customHeight="1">
      <c r="A1271" s="729">
        <v>40996</v>
      </c>
      <c r="B1271" s="732">
        <v>3.1276799999999998</v>
      </c>
      <c r="D1271" s="729">
        <v>40996</v>
      </c>
      <c r="E1271" s="732">
        <v>4.1647999999999996</v>
      </c>
      <c r="G1271" s="729">
        <v>40996</v>
      </c>
      <c r="H1271" s="732">
        <v>3.4552</v>
      </c>
      <c r="J1271" s="729">
        <v>40996</v>
      </c>
      <c r="K1271" s="732">
        <v>1.3317099999999999</v>
      </c>
      <c r="N1271" s="729">
        <v>40918</v>
      </c>
      <c r="O1271" s="732">
        <v>284.66699999999997</v>
      </c>
      <c r="Q1271" s="729">
        <v>40535</v>
      </c>
      <c r="R1271" s="732">
        <v>385.98200000000003</v>
      </c>
      <c r="T1271" s="729">
        <v>40535</v>
      </c>
      <c r="U1271" s="732">
        <v>91.79</v>
      </c>
      <c r="W1271" s="729"/>
      <c r="Z1271" s="729">
        <v>40918</v>
      </c>
      <c r="AA1271" s="732">
        <v>421.66699999999997</v>
      </c>
      <c r="AC1271" s="729">
        <v>40918</v>
      </c>
      <c r="AD1271" s="732">
        <v>525</v>
      </c>
    </row>
    <row r="1272" spans="1:30" ht="14.25" customHeight="1">
      <c r="A1272" s="729">
        <v>40995</v>
      </c>
      <c r="B1272" s="732">
        <v>3.1113499999999998</v>
      </c>
      <c r="D1272" s="729">
        <v>40995</v>
      </c>
      <c r="E1272" s="732">
        <v>4.1423500000000004</v>
      </c>
      <c r="G1272" s="729">
        <v>40995</v>
      </c>
      <c r="H1272" s="732">
        <v>3.4369800000000001</v>
      </c>
      <c r="J1272" s="729">
        <v>40995</v>
      </c>
      <c r="K1272" s="732">
        <v>1.33134</v>
      </c>
      <c r="N1272" s="729">
        <v>40917</v>
      </c>
      <c r="O1272" s="732">
        <v>294.625</v>
      </c>
      <c r="Q1272" s="729">
        <v>40534</v>
      </c>
      <c r="R1272" s="732">
        <v>382.923</v>
      </c>
      <c r="T1272" s="729">
        <v>40534</v>
      </c>
      <c r="U1272" s="732">
        <v>90.954999999999998</v>
      </c>
      <c r="W1272" s="729"/>
      <c r="Z1272" s="729">
        <v>40917</v>
      </c>
      <c r="AA1272" s="732">
        <v>440.88499999999999</v>
      </c>
      <c r="AC1272" s="729">
        <v>40917</v>
      </c>
      <c r="AD1272" s="732">
        <v>534.5</v>
      </c>
    </row>
    <row r="1273" spans="1:30" ht="14.25" customHeight="1">
      <c r="A1273" s="729">
        <v>40994</v>
      </c>
      <c r="B1273" s="732">
        <v>3.0914000000000001</v>
      </c>
      <c r="D1273" s="729">
        <v>40994</v>
      </c>
      <c r="E1273" s="732">
        <v>4.1297499999999996</v>
      </c>
      <c r="G1273" s="729">
        <v>40994</v>
      </c>
      <c r="H1273" s="732">
        <v>3.4239899999999999</v>
      </c>
      <c r="J1273" s="729">
        <v>40994</v>
      </c>
      <c r="K1273" s="732">
        <v>1.33589</v>
      </c>
      <c r="N1273" s="729">
        <v>40914</v>
      </c>
      <c r="O1273" s="732">
        <v>291.875</v>
      </c>
      <c r="Q1273" s="729">
        <v>40533</v>
      </c>
      <c r="R1273" s="732">
        <v>381.827</v>
      </c>
      <c r="T1273" s="729">
        <v>40533</v>
      </c>
      <c r="U1273" s="732">
        <v>92.21</v>
      </c>
      <c r="W1273" s="729"/>
      <c r="Z1273" s="729">
        <v>40914</v>
      </c>
      <c r="AA1273" s="732">
        <v>450.5</v>
      </c>
      <c r="AC1273" s="729">
        <v>40914</v>
      </c>
      <c r="AD1273" s="732">
        <v>534.625</v>
      </c>
    </row>
    <row r="1274" spans="1:30" ht="14.25" customHeight="1">
      <c r="A1274" s="729">
        <v>40991</v>
      </c>
      <c r="B1274" s="732">
        <v>3.1284800000000001</v>
      </c>
      <c r="D1274" s="729">
        <v>40991</v>
      </c>
      <c r="E1274" s="732">
        <v>4.1519500000000003</v>
      </c>
      <c r="G1274" s="729">
        <v>40991</v>
      </c>
      <c r="H1274" s="732">
        <v>3.4453200000000002</v>
      </c>
      <c r="J1274" s="729">
        <v>40991</v>
      </c>
      <c r="K1274" s="732">
        <v>1.327</v>
      </c>
      <c r="N1274" s="729">
        <v>40913</v>
      </c>
      <c r="O1274" s="732">
        <v>300</v>
      </c>
      <c r="Q1274" s="729">
        <v>40532</v>
      </c>
      <c r="R1274" s="732">
        <v>376.00099999999998</v>
      </c>
      <c r="T1274" s="729">
        <v>40532</v>
      </c>
      <c r="U1274" s="732">
        <v>90.991</v>
      </c>
      <c r="W1274" s="729"/>
      <c r="Z1274" s="729">
        <v>40913</v>
      </c>
      <c r="AA1274" s="732">
        <v>449.66699999999997</v>
      </c>
      <c r="AC1274" s="729">
        <v>40913</v>
      </c>
      <c r="AD1274" s="732">
        <v>528.33299999999997</v>
      </c>
    </row>
    <row r="1275" spans="1:30" ht="14.25" customHeight="1">
      <c r="A1275" s="729">
        <v>40990</v>
      </c>
      <c r="B1275" s="732">
        <v>3.1553100000000001</v>
      </c>
      <c r="D1275" s="729">
        <v>40990</v>
      </c>
      <c r="E1275" s="732">
        <v>4.1642700000000001</v>
      </c>
      <c r="G1275" s="729">
        <v>40990</v>
      </c>
      <c r="H1275" s="732">
        <v>3.4545400000000002</v>
      </c>
      <c r="J1275" s="729">
        <v>40990</v>
      </c>
      <c r="K1275" s="732">
        <v>1.3200499999999999</v>
      </c>
      <c r="N1275" s="729">
        <v>40912</v>
      </c>
      <c r="O1275" s="732">
        <v>292</v>
      </c>
      <c r="Q1275" s="729">
        <v>40529</v>
      </c>
      <c r="R1275" s="732">
        <v>374.15899999999999</v>
      </c>
      <c r="T1275" s="729">
        <v>40529</v>
      </c>
      <c r="U1275" s="732">
        <v>90.085999999999999</v>
      </c>
      <c r="W1275" s="729"/>
      <c r="Z1275" s="729">
        <v>40912</v>
      </c>
      <c r="AA1275" s="732">
        <v>438.33300000000003</v>
      </c>
      <c r="AC1275" s="729">
        <v>40912</v>
      </c>
      <c r="AD1275" s="732">
        <v>513.875</v>
      </c>
    </row>
    <row r="1276" spans="1:30" ht="14.25" customHeight="1">
      <c r="A1276" s="729">
        <v>40989</v>
      </c>
      <c r="B1276" s="732">
        <v>3.1423000000000001</v>
      </c>
      <c r="D1276" s="729">
        <v>40989</v>
      </c>
      <c r="E1276" s="732">
        <v>4.1469100000000001</v>
      </c>
      <c r="G1276" s="729">
        <v>40989</v>
      </c>
      <c r="H1276" s="732">
        <v>3.4439700000000002</v>
      </c>
      <c r="J1276" s="729">
        <v>40989</v>
      </c>
      <c r="K1276" s="732">
        <v>1.32162</v>
      </c>
      <c r="N1276" s="729">
        <v>40911</v>
      </c>
      <c r="O1276" s="732">
        <v>280</v>
      </c>
      <c r="Q1276" s="729">
        <v>40528</v>
      </c>
      <c r="R1276" s="732">
        <v>373.726</v>
      </c>
      <c r="T1276" s="729">
        <v>40528</v>
      </c>
      <c r="U1276" s="732">
        <v>90.165000000000006</v>
      </c>
      <c r="W1276" s="729"/>
      <c r="Z1276" s="729">
        <v>40911</v>
      </c>
      <c r="AA1276" s="732">
        <v>400.83300000000003</v>
      </c>
      <c r="AC1276" s="729">
        <v>40911</v>
      </c>
      <c r="AD1276" s="732">
        <v>491.375</v>
      </c>
    </row>
    <row r="1277" spans="1:30" ht="14.25" customHeight="1">
      <c r="A1277" s="729">
        <v>40988</v>
      </c>
      <c r="B1277" s="732">
        <v>3.11748</v>
      </c>
      <c r="D1277" s="729">
        <v>40988</v>
      </c>
      <c r="E1277" s="732">
        <v>4.1225100000000001</v>
      </c>
      <c r="G1277" s="729">
        <v>40988</v>
      </c>
      <c r="H1277" s="732">
        <v>3.4194399999999998</v>
      </c>
      <c r="J1277" s="729">
        <v>40988</v>
      </c>
      <c r="K1277" s="732">
        <v>1.3225</v>
      </c>
      <c r="N1277" s="729">
        <v>40907</v>
      </c>
      <c r="O1277" s="732">
        <v>280</v>
      </c>
      <c r="Q1277" s="729">
        <v>40527</v>
      </c>
      <c r="R1277" s="732">
        <v>378.5</v>
      </c>
      <c r="T1277" s="729">
        <v>40527</v>
      </c>
      <c r="U1277" s="732">
        <v>90.248999999999995</v>
      </c>
      <c r="W1277" s="729"/>
      <c r="Z1277" s="729">
        <v>40907</v>
      </c>
      <c r="AA1277" s="732">
        <v>393.4</v>
      </c>
      <c r="AC1277" s="729">
        <v>40907</v>
      </c>
      <c r="AD1277" s="732">
        <v>503.09300000000002</v>
      </c>
    </row>
    <row r="1278" spans="1:30" ht="14.25" customHeight="1">
      <c r="A1278" s="729">
        <v>40987</v>
      </c>
      <c r="B1278" s="732">
        <v>3.10283</v>
      </c>
      <c r="D1278" s="729">
        <v>40987</v>
      </c>
      <c r="E1278" s="732">
        <v>4.1078999999999999</v>
      </c>
      <c r="G1278" s="729">
        <v>40987</v>
      </c>
      <c r="H1278" s="732">
        <v>3.4051800000000001</v>
      </c>
      <c r="J1278" s="729">
        <v>40987</v>
      </c>
      <c r="K1278" s="732">
        <v>1.32385</v>
      </c>
      <c r="N1278" s="729">
        <v>40906</v>
      </c>
      <c r="O1278" s="732">
        <v>281.15499999999997</v>
      </c>
      <c r="Q1278" s="729">
        <v>40526</v>
      </c>
      <c r="R1278" s="732">
        <v>379.5</v>
      </c>
      <c r="T1278" s="729">
        <v>40526</v>
      </c>
      <c r="U1278" s="732">
        <v>89.697999999999993</v>
      </c>
      <c r="W1278" s="729"/>
      <c r="Z1278" s="729">
        <v>40906</v>
      </c>
      <c r="AA1278" s="732">
        <v>378.63400000000001</v>
      </c>
      <c r="AC1278" s="729">
        <v>40906</v>
      </c>
      <c r="AD1278" s="732">
        <v>499.66699999999997</v>
      </c>
    </row>
    <row r="1279" spans="1:30" ht="14.25" customHeight="1">
      <c r="A1279" s="729">
        <v>40984</v>
      </c>
      <c r="B1279" s="732">
        <v>3.1272600000000002</v>
      </c>
      <c r="D1279" s="729">
        <v>40984</v>
      </c>
      <c r="E1279" s="732">
        <v>4.1191000000000004</v>
      </c>
      <c r="G1279" s="729">
        <v>40984</v>
      </c>
      <c r="H1279" s="732">
        <v>3.4148499999999999</v>
      </c>
      <c r="J1279" s="729">
        <v>40984</v>
      </c>
      <c r="K1279" s="732">
        <v>1.31751</v>
      </c>
      <c r="N1279" s="729">
        <v>40905</v>
      </c>
      <c r="O1279" s="732">
        <v>280.66000000000003</v>
      </c>
      <c r="Q1279" s="729">
        <v>40525</v>
      </c>
      <c r="R1279" s="732">
        <v>378.517</v>
      </c>
      <c r="T1279" s="729">
        <v>40525</v>
      </c>
      <c r="U1279" s="732">
        <v>89.99</v>
      </c>
      <c r="Z1279" s="729">
        <v>40905</v>
      </c>
      <c r="AA1279" s="732">
        <v>391.47399999999999</v>
      </c>
      <c r="AC1279" s="729">
        <v>40905</v>
      </c>
      <c r="AD1279" s="732">
        <v>500</v>
      </c>
    </row>
    <row r="1280" spans="1:30" ht="14.25" customHeight="1">
      <c r="A1280" s="729">
        <v>40983</v>
      </c>
      <c r="B1280" s="732">
        <v>3.1517200000000001</v>
      </c>
      <c r="D1280" s="729">
        <v>40983</v>
      </c>
      <c r="E1280" s="732">
        <v>4.1224999999999996</v>
      </c>
      <c r="G1280" s="729">
        <v>40983</v>
      </c>
      <c r="H1280" s="732">
        <v>3.4147699999999999</v>
      </c>
      <c r="J1280" s="729">
        <v>40983</v>
      </c>
      <c r="K1280" s="732">
        <v>1.3080400000000001</v>
      </c>
      <c r="N1280" s="729">
        <v>40904</v>
      </c>
      <c r="O1280" s="732">
        <v>279.81799999999998</v>
      </c>
      <c r="Q1280" s="729">
        <v>40522</v>
      </c>
      <c r="R1280" s="732">
        <v>389.47399999999999</v>
      </c>
      <c r="T1280" s="729">
        <v>40522</v>
      </c>
      <c r="U1280" s="732">
        <v>89.855999999999995</v>
      </c>
      <c r="Z1280" s="729">
        <v>40904</v>
      </c>
      <c r="AA1280" s="732">
        <v>393.22500000000002</v>
      </c>
      <c r="AC1280" s="729">
        <v>40904</v>
      </c>
      <c r="AD1280" s="732">
        <v>499.976</v>
      </c>
    </row>
    <row r="1281" spans="1:30" ht="14.25" customHeight="1">
      <c r="A1281" s="729">
        <v>40982</v>
      </c>
      <c r="B1281" s="732">
        <v>3.19034</v>
      </c>
      <c r="D1281" s="729">
        <v>40982</v>
      </c>
      <c r="E1281" s="732">
        <v>4.1585000000000001</v>
      </c>
      <c r="G1281" s="729">
        <v>40982</v>
      </c>
      <c r="H1281" s="732">
        <v>3.42807</v>
      </c>
      <c r="J1281" s="729">
        <v>40982</v>
      </c>
      <c r="K1281" s="732">
        <v>1.30325</v>
      </c>
      <c r="N1281" s="729">
        <v>40900</v>
      </c>
      <c r="O1281" s="732">
        <v>279.83499999999998</v>
      </c>
      <c r="Q1281" s="729">
        <v>40521</v>
      </c>
      <c r="R1281" s="732">
        <v>387.98599999999999</v>
      </c>
      <c r="T1281" s="729">
        <v>40521</v>
      </c>
      <c r="U1281" s="732">
        <v>87.908000000000001</v>
      </c>
      <c r="Z1281" s="729">
        <v>40900</v>
      </c>
      <c r="AA1281" s="732">
        <v>393.25799999999998</v>
      </c>
      <c r="AC1281" s="729">
        <v>40900</v>
      </c>
      <c r="AD1281" s="732">
        <v>500.00099999999998</v>
      </c>
    </row>
    <row r="1282" spans="1:30" ht="14.25" customHeight="1">
      <c r="A1282" s="729">
        <v>40981</v>
      </c>
      <c r="B1282" s="732">
        <v>3.1473499999999999</v>
      </c>
      <c r="D1282" s="729">
        <v>40981</v>
      </c>
      <c r="E1282" s="732">
        <v>4.1177000000000001</v>
      </c>
      <c r="G1282" s="729">
        <v>40981</v>
      </c>
      <c r="H1282" s="732">
        <v>3.4095200000000001</v>
      </c>
      <c r="J1282" s="729">
        <v>40981</v>
      </c>
      <c r="K1282" s="732">
        <v>1.30837</v>
      </c>
      <c r="N1282" s="729">
        <v>40899</v>
      </c>
      <c r="O1282" s="732">
        <v>279.51299999999998</v>
      </c>
      <c r="Q1282" s="729">
        <v>40520</v>
      </c>
      <c r="R1282" s="732">
        <v>374.60500000000002</v>
      </c>
      <c r="T1282" s="729">
        <v>40520</v>
      </c>
      <c r="U1282" s="732">
        <v>88.944999999999993</v>
      </c>
      <c r="Z1282" s="729">
        <v>40899</v>
      </c>
      <c r="AA1282" s="732">
        <v>400.66699999999997</v>
      </c>
      <c r="AC1282" s="729">
        <v>40899</v>
      </c>
      <c r="AD1282" s="732">
        <v>485</v>
      </c>
    </row>
    <row r="1283" spans="1:30" ht="14.25" customHeight="1">
      <c r="A1283" s="729">
        <v>40980</v>
      </c>
      <c r="B1283" s="732">
        <v>3.12208</v>
      </c>
      <c r="D1283" s="729">
        <v>40980</v>
      </c>
      <c r="E1283" s="732">
        <v>4.1069699999999996</v>
      </c>
      <c r="G1283" s="729">
        <v>40980</v>
      </c>
      <c r="H1283" s="732">
        <v>3.4062700000000001</v>
      </c>
      <c r="J1283" s="729">
        <v>40980</v>
      </c>
      <c r="K1283" s="732">
        <v>1.31545</v>
      </c>
      <c r="N1283" s="729">
        <v>40898</v>
      </c>
      <c r="O1283" s="732">
        <v>279.33300000000003</v>
      </c>
      <c r="Q1283" s="729">
        <v>40519</v>
      </c>
      <c r="R1283" s="732">
        <v>372.16899999999998</v>
      </c>
      <c r="T1283" s="729">
        <v>40519</v>
      </c>
      <c r="U1283" s="732">
        <v>87.45</v>
      </c>
      <c r="Z1283" s="729">
        <v>40898</v>
      </c>
      <c r="AA1283" s="732">
        <v>398.33300000000003</v>
      </c>
      <c r="AC1283" s="729">
        <v>40898</v>
      </c>
      <c r="AD1283" s="732">
        <v>503.75</v>
      </c>
    </row>
    <row r="1284" spans="1:30" ht="14.25" customHeight="1">
      <c r="A1284" s="729">
        <v>40977</v>
      </c>
      <c r="B1284" s="732">
        <v>3.1158800000000002</v>
      </c>
      <c r="D1284" s="729">
        <v>40977</v>
      </c>
      <c r="E1284" s="732">
        <v>4.0893300000000004</v>
      </c>
      <c r="G1284" s="729">
        <v>40977</v>
      </c>
      <c r="H1284" s="732">
        <v>3.3910200000000001</v>
      </c>
      <c r="J1284" s="729">
        <v>40977</v>
      </c>
      <c r="K1284" s="732">
        <v>1.3123499999999999</v>
      </c>
      <c r="N1284" s="729">
        <v>40897</v>
      </c>
      <c r="O1284" s="732">
        <v>282</v>
      </c>
      <c r="Q1284" s="729">
        <v>40518</v>
      </c>
      <c r="R1284" s="732">
        <v>374.49400000000003</v>
      </c>
      <c r="T1284" s="729">
        <v>40518</v>
      </c>
      <c r="U1284" s="732">
        <v>91.061000000000007</v>
      </c>
      <c r="Z1284" s="729">
        <v>40897</v>
      </c>
      <c r="AA1284" s="732">
        <v>394.375</v>
      </c>
      <c r="AC1284" s="729">
        <v>40897</v>
      </c>
      <c r="AD1284" s="732">
        <v>507.16699999999997</v>
      </c>
    </row>
    <row r="1285" spans="1:30" ht="14.25" customHeight="1">
      <c r="A1285" s="729">
        <v>40976</v>
      </c>
      <c r="B1285" s="732">
        <v>3.0882299999999998</v>
      </c>
      <c r="D1285" s="729">
        <v>40976</v>
      </c>
      <c r="E1285" s="732">
        <v>4.0994000000000002</v>
      </c>
      <c r="G1285" s="729">
        <v>40976</v>
      </c>
      <c r="H1285" s="732">
        <v>3.4001700000000001</v>
      </c>
      <c r="J1285" s="729">
        <v>40976</v>
      </c>
      <c r="K1285" s="732">
        <v>1.3274599999999999</v>
      </c>
      <c r="N1285" s="729">
        <v>40896</v>
      </c>
      <c r="O1285" s="732">
        <v>285.33300000000003</v>
      </c>
      <c r="Q1285" s="729">
        <v>40515</v>
      </c>
      <c r="R1285" s="732">
        <v>361.37900000000002</v>
      </c>
      <c r="T1285" s="729">
        <v>40515</v>
      </c>
      <c r="U1285" s="732">
        <v>92.906000000000006</v>
      </c>
      <c r="Z1285" s="729">
        <v>40896</v>
      </c>
      <c r="AA1285" s="732">
        <v>411.16699999999997</v>
      </c>
      <c r="AC1285" s="729">
        <v>40896</v>
      </c>
      <c r="AD1285" s="732">
        <v>536.75</v>
      </c>
    </row>
    <row r="1286" spans="1:30" ht="14.25" customHeight="1">
      <c r="A1286" s="729">
        <v>40975</v>
      </c>
      <c r="B1286" s="732">
        <v>3.1592000000000002</v>
      </c>
      <c r="D1286" s="729">
        <v>40975</v>
      </c>
      <c r="E1286" s="732">
        <v>4.1539599999999997</v>
      </c>
      <c r="G1286" s="729">
        <v>40975</v>
      </c>
      <c r="H1286" s="732">
        <v>3.4464399999999999</v>
      </c>
      <c r="J1286" s="729">
        <v>40975</v>
      </c>
      <c r="K1286" s="732">
        <v>1.31494</v>
      </c>
      <c r="N1286" s="729">
        <v>40893</v>
      </c>
      <c r="O1286" s="732">
        <v>286.60300000000001</v>
      </c>
      <c r="Q1286" s="729">
        <v>40514</v>
      </c>
      <c r="R1286" s="732">
        <v>370.37400000000002</v>
      </c>
      <c r="T1286" s="729">
        <v>40514</v>
      </c>
      <c r="U1286" s="732">
        <v>96.168999999999997</v>
      </c>
      <c r="Z1286" s="729">
        <v>40893</v>
      </c>
      <c r="AA1286" s="732">
        <v>420</v>
      </c>
      <c r="AC1286" s="729">
        <v>40893</v>
      </c>
      <c r="AD1286" s="732">
        <v>540</v>
      </c>
    </row>
    <row r="1287" spans="1:30" ht="14.25" customHeight="1">
      <c r="A1287" s="729">
        <v>40974</v>
      </c>
      <c r="B1287" s="732">
        <v>3.1823800000000002</v>
      </c>
      <c r="D1287" s="729">
        <v>40974</v>
      </c>
      <c r="E1287" s="732">
        <v>4.1717500000000003</v>
      </c>
      <c r="G1287" s="729">
        <v>40974</v>
      </c>
      <c r="H1287" s="732">
        <v>3.4635400000000001</v>
      </c>
      <c r="J1287" s="729">
        <v>40974</v>
      </c>
      <c r="K1287" s="732">
        <v>1.3112300000000001</v>
      </c>
      <c r="N1287" s="729">
        <v>40892</v>
      </c>
      <c r="O1287" s="732">
        <v>285.66699999999997</v>
      </c>
      <c r="Q1287" s="729">
        <v>40513</v>
      </c>
      <c r="R1287" s="732">
        <v>378.63400000000001</v>
      </c>
      <c r="T1287" s="729">
        <v>40513</v>
      </c>
      <c r="U1287" s="732">
        <v>98.102000000000004</v>
      </c>
      <c r="Z1287" s="729">
        <v>40892</v>
      </c>
      <c r="AA1287" s="732">
        <v>435.16699999999997</v>
      </c>
      <c r="AC1287" s="729">
        <v>40892</v>
      </c>
      <c r="AD1287" s="732">
        <v>559.875</v>
      </c>
    </row>
    <row r="1288" spans="1:30" ht="14.25" customHeight="1">
      <c r="A1288" s="729">
        <v>40973</v>
      </c>
      <c r="B1288" s="732">
        <v>3.1286499999999999</v>
      </c>
      <c r="D1288" s="729">
        <v>40973</v>
      </c>
      <c r="E1288" s="732">
        <v>4.1349</v>
      </c>
      <c r="G1288" s="729">
        <v>40973</v>
      </c>
      <c r="H1288" s="732">
        <v>3.4287700000000001</v>
      </c>
      <c r="J1288" s="729">
        <v>40973</v>
      </c>
      <c r="K1288" s="732">
        <v>1.32169</v>
      </c>
      <c r="N1288" s="729">
        <v>40891</v>
      </c>
      <c r="O1288" s="732">
        <v>287</v>
      </c>
      <c r="Q1288" s="729">
        <v>40512</v>
      </c>
      <c r="R1288" s="732">
        <v>385.08199999999999</v>
      </c>
      <c r="T1288" s="729">
        <v>40512</v>
      </c>
      <c r="U1288" s="732">
        <v>101.58199999999999</v>
      </c>
      <c r="Z1288" s="729">
        <v>40891</v>
      </c>
      <c r="AA1288" s="732">
        <v>447.5</v>
      </c>
      <c r="AC1288" s="729">
        <v>40891</v>
      </c>
      <c r="AD1288" s="732">
        <v>573.75</v>
      </c>
    </row>
    <row r="1289" spans="1:30" ht="14.25" customHeight="1">
      <c r="A1289" s="729">
        <v>40970</v>
      </c>
      <c r="B1289" s="732">
        <v>3.1158600000000001</v>
      </c>
      <c r="D1289" s="729">
        <v>40970</v>
      </c>
      <c r="E1289" s="732">
        <v>4.1113299999999997</v>
      </c>
      <c r="G1289" s="729">
        <v>40970</v>
      </c>
      <c r="H1289" s="732">
        <v>3.4084099999999999</v>
      </c>
      <c r="J1289" s="729">
        <v>40970</v>
      </c>
      <c r="K1289" s="732">
        <v>1.3198099999999999</v>
      </c>
      <c r="N1289" s="729">
        <v>40890</v>
      </c>
      <c r="O1289" s="732">
        <v>275</v>
      </c>
      <c r="Q1289" s="729">
        <v>40511</v>
      </c>
      <c r="R1289" s="732">
        <v>376.88900000000001</v>
      </c>
      <c r="T1289" s="729">
        <v>40511</v>
      </c>
      <c r="U1289" s="732">
        <v>93.257000000000005</v>
      </c>
      <c r="Z1289" s="729">
        <v>40890</v>
      </c>
      <c r="AA1289" s="732">
        <v>443.83300000000003</v>
      </c>
      <c r="AC1289" s="729">
        <v>40890</v>
      </c>
      <c r="AD1289" s="732">
        <v>568.625</v>
      </c>
    </row>
    <row r="1290" spans="1:30" ht="14.25" customHeight="1">
      <c r="A1290" s="729">
        <v>40969</v>
      </c>
      <c r="B1290" s="732">
        <v>3.0816499999999998</v>
      </c>
      <c r="D1290" s="729">
        <v>40969</v>
      </c>
      <c r="E1290" s="732">
        <v>4.1020000000000003</v>
      </c>
      <c r="G1290" s="729">
        <v>40969</v>
      </c>
      <c r="H1290" s="732">
        <v>3.4006600000000002</v>
      </c>
      <c r="J1290" s="729">
        <v>40969</v>
      </c>
      <c r="K1290" s="732">
        <v>1.33107</v>
      </c>
      <c r="N1290" s="729">
        <v>40889</v>
      </c>
      <c r="O1290" s="732">
        <v>280</v>
      </c>
      <c r="Q1290" s="729">
        <v>40508</v>
      </c>
      <c r="R1290" s="732">
        <v>357.43799999999999</v>
      </c>
      <c r="T1290" s="729">
        <v>40508</v>
      </c>
      <c r="U1290" s="732">
        <v>86.606999999999999</v>
      </c>
      <c r="Z1290" s="729">
        <v>40889</v>
      </c>
      <c r="AA1290" s="732">
        <v>448.66699999999997</v>
      </c>
      <c r="AC1290" s="729">
        <v>40889</v>
      </c>
      <c r="AD1290" s="732">
        <v>566.75</v>
      </c>
    </row>
    <row r="1291" spans="1:30" ht="14.25" customHeight="1">
      <c r="A1291" s="729">
        <v>40968</v>
      </c>
      <c r="B1291" s="732">
        <v>3.0997699999999999</v>
      </c>
      <c r="D1291" s="729">
        <v>40968</v>
      </c>
      <c r="E1291" s="732">
        <v>4.1303999999999998</v>
      </c>
      <c r="G1291" s="729">
        <v>40968</v>
      </c>
      <c r="H1291" s="732">
        <v>3.4271099999999999</v>
      </c>
      <c r="J1291" s="729">
        <v>40968</v>
      </c>
      <c r="K1291" s="732">
        <v>1.3324500000000001</v>
      </c>
      <c r="N1291" s="729">
        <v>40886</v>
      </c>
      <c r="O1291" s="732">
        <v>266</v>
      </c>
      <c r="Q1291" s="729">
        <v>40506</v>
      </c>
      <c r="R1291" s="732">
        <v>328.33800000000002</v>
      </c>
      <c r="T1291" s="729">
        <v>40506</v>
      </c>
      <c r="U1291" s="732">
        <v>86.186999999999998</v>
      </c>
      <c r="Z1291" s="729">
        <v>40886</v>
      </c>
      <c r="AA1291" s="732">
        <v>421.16699999999997</v>
      </c>
      <c r="AC1291" s="729">
        <v>40886</v>
      </c>
      <c r="AD1291" s="732">
        <v>532.375</v>
      </c>
    </row>
    <row r="1292" spans="1:30" ht="14.25" customHeight="1">
      <c r="A1292" s="729">
        <v>40967</v>
      </c>
      <c r="B1292" s="732">
        <v>3.0658400000000001</v>
      </c>
      <c r="D1292" s="729">
        <v>40967</v>
      </c>
      <c r="E1292" s="732">
        <v>4.1264000000000003</v>
      </c>
      <c r="G1292" s="729">
        <v>40967</v>
      </c>
      <c r="H1292" s="732">
        <v>3.4235600000000002</v>
      </c>
      <c r="J1292" s="729">
        <v>40967</v>
      </c>
      <c r="K1292" s="732">
        <v>1.3457600000000001</v>
      </c>
      <c r="N1292" s="729">
        <v>40885</v>
      </c>
      <c r="O1292" s="732">
        <v>269.33300000000003</v>
      </c>
      <c r="Q1292" s="729">
        <v>40505</v>
      </c>
      <c r="R1292" s="732">
        <v>331.52100000000002</v>
      </c>
      <c r="T1292" s="729">
        <v>40505</v>
      </c>
      <c r="U1292" s="732">
        <v>86.861999999999995</v>
      </c>
      <c r="Z1292" s="729">
        <v>40885</v>
      </c>
      <c r="AA1292" s="732">
        <v>427.83300000000003</v>
      </c>
      <c r="AC1292" s="729">
        <v>40885</v>
      </c>
      <c r="AD1292" s="732">
        <v>524.73500000000001</v>
      </c>
    </row>
    <row r="1293" spans="1:30" ht="14.25" customHeight="1">
      <c r="A1293" s="729">
        <v>40966</v>
      </c>
      <c r="B1293" s="732">
        <v>3.1101399999999999</v>
      </c>
      <c r="D1293" s="729">
        <v>40966</v>
      </c>
      <c r="E1293" s="732">
        <v>4.1665999999999999</v>
      </c>
      <c r="G1293" s="729">
        <v>40966</v>
      </c>
      <c r="H1293" s="732">
        <v>3.4580600000000001</v>
      </c>
      <c r="J1293" s="729">
        <v>40966</v>
      </c>
      <c r="K1293" s="732">
        <v>1.3397700000000001</v>
      </c>
      <c r="N1293" s="729">
        <v>40884</v>
      </c>
      <c r="O1293" s="732">
        <v>258</v>
      </c>
      <c r="Q1293" s="729">
        <v>40504</v>
      </c>
      <c r="R1293" s="732">
        <v>316.16699999999997</v>
      </c>
      <c r="T1293" s="729">
        <v>40504</v>
      </c>
      <c r="U1293" s="732">
        <v>79.793000000000006</v>
      </c>
      <c r="Z1293" s="729">
        <v>40884</v>
      </c>
      <c r="AA1293" s="732">
        <v>374.16699999999997</v>
      </c>
      <c r="AC1293" s="729">
        <v>40884</v>
      </c>
      <c r="AD1293" s="732">
        <v>460.59899999999999</v>
      </c>
    </row>
    <row r="1294" spans="1:30" ht="14.25" customHeight="1">
      <c r="A1294" s="729">
        <v>40963</v>
      </c>
      <c r="B1294" s="732">
        <v>3.0964800000000001</v>
      </c>
      <c r="D1294" s="729">
        <v>40963</v>
      </c>
      <c r="E1294" s="732">
        <v>4.1654499999999999</v>
      </c>
      <c r="G1294" s="729">
        <v>40963</v>
      </c>
      <c r="H1294" s="732">
        <v>3.4553699999999998</v>
      </c>
      <c r="J1294" s="729">
        <v>40963</v>
      </c>
      <c r="K1294" s="732">
        <v>1.3447800000000001</v>
      </c>
      <c r="N1294" s="729">
        <v>40883</v>
      </c>
      <c r="O1294" s="732">
        <v>256.33300000000003</v>
      </c>
      <c r="Q1294" s="729">
        <v>40501</v>
      </c>
      <c r="R1294" s="732">
        <v>303.18400000000003</v>
      </c>
      <c r="T1294" s="729">
        <v>40501</v>
      </c>
      <c r="U1294" s="732">
        <v>82.462999999999994</v>
      </c>
      <c r="Z1294" s="729">
        <v>40883</v>
      </c>
      <c r="AA1294" s="732">
        <v>359.66699999999997</v>
      </c>
      <c r="AC1294" s="729">
        <v>40883</v>
      </c>
      <c r="AD1294" s="732">
        <v>437.625</v>
      </c>
    </row>
    <row r="1295" spans="1:30" ht="14.25" customHeight="1">
      <c r="A1295" s="729">
        <v>40962</v>
      </c>
      <c r="B1295" s="732">
        <v>3.1215000000000002</v>
      </c>
      <c r="D1295" s="729">
        <v>40962</v>
      </c>
      <c r="E1295" s="732">
        <v>4.1741000000000001</v>
      </c>
      <c r="G1295" s="729">
        <v>40962</v>
      </c>
      <c r="H1295" s="732">
        <v>3.46272</v>
      </c>
      <c r="J1295" s="729">
        <v>40962</v>
      </c>
      <c r="K1295" s="732">
        <v>1.33727</v>
      </c>
      <c r="N1295" s="729">
        <v>40882</v>
      </c>
      <c r="O1295" s="732">
        <v>248.25</v>
      </c>
      <c r="Q1295" s="729">
        <v>40500</v>
      </c>
      <c r="R1295" s="732">
        <v>304.416</v>
      </c>
      <c r="T1295" s="729">
        <v>40500</v>
      </c>
      <c r="U1295" s="732">
        <v>80.64</v>
      </c>
      <c r="Z1295" s="729">
        <v>40882</v>
      </c>
      <c r="AA1295" s="732">
        <v>351.16699999999997</v>
      </c>
      <c r="AC1295" s="729">
        <v>40882</v>
      </c>
      <c r="AD1295" s="732">
        <v>430.5</v>
      </c>
    </row>
    <row r="1296" spans="1:30" ht="14.25" customHeight="1">
      <c r="A1296" s="729">
        <v>40961</v>
      </c>
      <c r="B1296" s="732">
        <v>3.1715499999999999</v>
      </c>
      <c r="D1296" s="729">
        <v>40961</v>
      </c>
      <c r="E1296" s="732">
        <v>4.20146</v>
      </c>
      <c r="G1296" s="729">
        <v>40961</v>
      </c>
      <c r="H1296" s="732">
        <v>3.4842399999999998</v>
      </c>
      <c r="J1296" s="729">
        <v>40961</v>
      </c>
      <c r="K1296" s="732">
        <v>1.3249</v>
      </c>
      <c r="N1296" s="729">
        <v>40879</v>
      </c>
      <c r="O1296" s="732">
        <v>260.625</v>
      </c>
      <c r="Q1296" s="729">
        <v>40499</v>
      </c>
      <c r="R1296" s="732">
        <v>318.19099999999997</v>
      </c>
      <c r="T1296" s="729">
        <v>40499</v>
      </c>
      <c r="U1296" s="732">
        <v>82.510999999999996</v>
      </c>
      <c r="Z1296" s="729">
        <v>40879</v>
      </c>
      <c r="AA1296" s="732">
        <v>384</v>
      </c>
      <c r="AC1296" s="729">
        <v>40879</v>
      </c>
      <c r="AD1296" s="732">
        <v>456.25</v>
      </c>
    </row>
    <row r="1297" spans="1:30" ht="14.25" customHeight="1">
      <c r="A1297" s="729">
        <v>40960</v>
      </c>
      <c r="B1297" s="732">
        <v>3.1575799999999998</v>
      </c>
      <c r="D1297" s="729">
        <v>40960</v>
      </c>
      <c r="E1297" s="732">
        <v>4.1779999999999999</v>
      </c>
      <c r="G1297" s="729">
        <v>40960</v>
      </c>
      <c r="H1297" s="732">
        <v>3.46048</v>
      </c>
      <c r="J1297" s="729">
        <v>40960</v>
      </c>
      <c r="K1297" s="732">
        <v>1.32341</v>
      </c>
      <c r="N1297" s="729">
        <v>40878</v>
      </c>
      <c r="O1297" s="732">
        <v>272</v>
      </c>
      <c r="Q1297" s="729">
        <v>40498</v>
      </c>
      <c r="R1297" s="732">
        <v>324.28899999999999</v>
      </c>
      <c r="T1297" s="729">
        <v>40498</v>
      </c>
      <c r="U1297" s="732">
        <v>83.823999999999998</v>
      </c>
      <c r="Z1297" s="729">
        <v>40878</v>
      </c>
      <c r="AA1297" s="732">
        <v>391.33300000000003</v>
      </c>
      <c r="AC1297" s="729">
        <v>40878</v>
      </c>
      <c r="AD1297" s="732">
        <v>466.875</v>
      </c>
    </row>
    <row r="1298" spans="1:30" ht="14.25" customHeight="1">
      <c r="A1298" s="729">
        <v>40959</v>
      </c>
      <c r="B1298" s="732">
        <v>3.15035</v>
      </c>
      <c r="D1298" s="729">
        <v>40959</v>
      </c>
      <c r="E1298" s="732">
        <v>4.1723999999999997</v>
      </c>
      <c r="G1298" s="729">
        <v>40959</v>
      </c>
      <c r="H1298" s="732">
        <v>3.4558300000000002</v>
      </c>
      <c r="J1298" s="729">
        <v>40959</v>
      </c>
      <c r="K1298" s="732">
        <v>1.3243400000000001</v>
      </c>
      <c r="N1298" s="729">
        <v>40877</v>
      </c>
      <c r="O1298" s="732">
        <v>275.125</v>
      </c>
      <c r="Q1298" s="729">
        <v>40497</v>
      </c>
      <c r="R1298" s="732">
        <v>313.99400000000003</v>
      </c>
      <c r="T1298" s="729">
        <v>40497</v>
      </c>
      <c r="U1298" s="732">
        <v>82.185000000000002</v>
      </c>
      <c r="Z1298" s="729">
        <v>40877</v>
      </c>
      <c r="AA1298" s="732">
        <v>407.5</v>
      </c>
      <c r="AC1298" s="729">
        <v>40877</v>
      </c>
      <c r="AD1298" s="732">
        <v>480</v>
      </c>
    </row>
    <row r="1299" spans="1:30" ht="14.25" customHeight="1">
      <c r="A1299" s="729">
        <v>40956</v>
      </c>
      <c r="B1299" s="732">
        <v>3.1835100000000001</v>
      </c>
      <c r="D1299" s="729">
        <v>40956</v>
      </c>
      <c r="E1299" s="732">
        <v>4.1840000000000002</v>
      </c>
      <c r="G1299" s="729">
        <v>40956</v>
      </c>
      <c r="H1299" s="732">
        <v>3.4609399999999999</v>
      </c>
      <c r="J1299" s="729">
        <v>40956</v>
      </c>
      <c r="K1299" s="732">
        <v>1.3139799999999999</v>
      </c>
      <c r="N1299" s="729">
        <v>40876</v>
      </c>
      <c r="O1299" s="732">
        <v>304</v>
      </c>
      <c r="Q1299" s="729">
        <v>40494</v>
      </c>
      <c r="R1299" s="732">
        <v>309.89400000000001</v>
      </c>
      <c r="T1299" s="729">
        <v>40494</v>
      </c>
      <c r="U1299" s="732">
        <v>83.221000000000004</v>
      </c>
      <c r="Z1299" s="729">
        <v>40876</v>
      </c>
      <c r="AA1299" s="732">
        <v>452.5</v>
      </c>
      <c r="AC1299" s="729">
        <v>40876</v>
      </c>
      <c r="AD1299" s="732">
        <v>524.43200000000002</v>
      </c>
    </row>
    <row r="1300" spans="1:30" ht="14.25" customHeight="1">
      <c r="A1300" s="729">
        <v>40955</v>
      </c>
      <c r="B1300" s="732">
        <v>3.1963300000000001</v>
      </c>
      <c r="D1300" s="729">
        <v>40955</v>
      </c>
      <c r="E1300" s="732">
        <v>4.1970299999999998</v>
      </c>
      <c r="G1300" s="729">
        <v>40955</v>
      </c>
      <c r="H1300" s="732">
        <v>3.4771200000000002</v>
      </c>
      <c r="J1300" s="729">
        <v>40955</v>
      </c>
      <c r="K1300" s="732">
        <v>1.3130500000000001</v>
      </c>
      <c r="N1300" s="729">
        <v>40875</v>
      </c>
      <c r="O1300" s="732">
        <v>311.66699999999997</v>
      </c>
      <c r="Q1300" s="729">
        <v>40492</v>
      </c>
      <c r="R1300" s="732">
        <v>303.34500000000003</v>
      </c>
      <c r="T1300" s="729">
        <v>40492</v>
      </c>
      <c r="U1300" s="732">
        <v>82.094999999999999</v>
      </c>
      <c r="Z1300" s="729">
        <v>40875</v>
      </c>
      <c r="AA1300" s="732">
        <v>465.66699999999997</v>
      </c>
      <c r="AC1300" s="729">
        <v>40875</v>
      </c>
      <c r="AD1300" s="732">
        <v>534.06799999999998</v>
      </c>
    </row>
    <row r="1301" spans="1:30" ht="14.25" customHeight="1">
      <c r="A1301" s="729">
        <v>40954</v>
      </c>
      <c r="B1301" s="732">
        <v>3.2216800000000001</v>
      </c>
      <c r="D1301" s="729">
        <v>40954</v>
      </c>
      <c r="E1301" s="732">
        <v>4.2096499999999999</v>
      </c>
      <c r="G1301" s="729">
        <v>40954</v>
      </c>
      <c r="H1301" s="732">
        <v>3.48834</v>
      </c>
      <c r="J1301" s="729">
        <v>40954</v>
      </c>
      <c r="K1301" s="732">
        <v>1.30664</v>
      </c>
      <c r="N1301" s="729">
        <v>40872</v>
      </c>
      <c r="O1301" s="732">
        <v>336.83300000000003</v>
      </c>
      <c r="Q1301" s="729">
        <v>40491</v>
      </c>
      <c r="R1301" s="732">
        <v>296.31400000000002</v>
      </c>
      <c r="T1301" s="729">
        <v>40491</v>
      </c>
      <c r="U1301" s="732">
        <v>82.063999999999993</v>
      </c>
      <c r="Z1301" s="729">
        <v>40872</v>
      </c>
      <c r="AA1301" s="732">
        <v>487.83300000000003</v>
      </c>
      <c r="AC1301" s="729">
        <v>40872</v>
      </c>
      <c r="AD1301" s="732">
        <v>555</v>
      </c>
    </row>
    <row r="1302" spans="1:30" ht="14.25" customHeight="1">
      <c r="A1302" s="729">
        <v>40953</v>
      </c>
      <c r="B1302" s="732">
        <v>3.18092</v>
      </c>
      <c r="D1302" s="729">
        <v>40953</v>
      </c>
      <c r="E1302" s="732">
        <v>4.1776799999999996</v>
      </c>
      <c r="G1302" s="729">
        <v>40953</v>
      </c>
      <c r="H1302" s="732">
        <v>3.4595600000000002</v>
      </c>
      <c r="J1302" s="729">
        <v>40953</v>
      </c>
      <c r="K1302" s="732">
        <v>1.31338</v>
      </c>
      <c r="N1302" s="729">
        <v>40870</v>
      </c>
      <c r="O1302" s="732">
        <v>321.16699999999997</v>
      </c>
      <c r="Q1302" s="729">
        <v>40490</v>
      </c>
      <c r="R1302" s="732">
        <v>298.18299999999999</v>
      </c>
      <c r="T1302" s="729">
        <v>40490</v>
      </c>
      <c r="U1302" s="732">
        <v>81.876000000000005</v>
      </c>
      <c r="Z1302" s="729">
        <v>40870</v>
      </c>
      <c r="AA1302" s="732">
        <v>491.16699999999997</v>
      </c>
      <c r="AC1302" s="729">
        <v>40870</v>
      </c>
      <c r="AD1302" s="732">
        <v>563.25</v>
      </c>
    </row>
    <row r="1303" spans="1:30" ht="14.25" customHeight="1">
      <c r="A1303" s="729">
        <v>40952</v>
      </c>
      <c r="B1303" s="732">
        <v>3.1686000000000001</v>
      </c>
      <c r="D1303" s="729">
        <v>40952</v>
      </c>
      <c r="E1303" s="732">
        <v>4.1785899999999998</v>
      </c>
      <c r="G1303" s="729">
        <v>40952</v>
      </c>
      <c r="H1303" s="732">
        <v>3.45709</v>
      </c>
      <c r="J1303" s="729">
        <v>40952</v>
      </c>
      <c r="K1303" s="732">
        <v>1.3186499999999999</v>
      </c>
      <c r="N1303" s="729">
        <v>40869</v>
      </c>
      <c r="O1303" s="732">
        <v>311.66699999999997</v>
      </c>
      <c r="Q1303" s="729">
        <v>40487</v>
      </c>
      <c r="R1303" s="732">
        <v>287.928</v>
      </c>
      <c r="T1303" s="729">
        <v>40487</v>
      </c>
      <c r="U1303" s="732">
        <v>78.149000000000001</v>
      </c>
      <c r="Z1303" s="729">
        <v>40869</v>
      </c>
      <c r="AA1303" s="732">
        <v>485.83300000000003</v>
      </c>
      <c r="AC1303" s="729">
        <v>40869</v>
      </c>
      <c r="AD1303" s="732">
        <v>551.33299999999997</v>
      </c>
    </row>
    <row r="1304" spans="1:30" ht="14.25" customHeight="1">
      <c r="A1304" s="729">
        <v>40949</v>
      </c>
      <c r="B1304" s="732">
        <v>3.1938399999999998</v>
      </c>
      <c r="D1304" s="729">
        <v>40949</v>
      </c>
      <c r="E1304" s="732">
        <v>4.2153799999999997</v>
      </c>
      <c r="G1304" s="729">
        <v>40949</v>
      </c>
      <c r="H1304" s="732">
        <v>3.4853700000000001</v>
      </c>
      <c r="J1304" s="729">
        <v>40949</v>
      </c>
      <c r="K1304" s="732">
        <v>1.3197300000000001</v>
      </c>
      <c r="N1304" s="729">
        <v>40868</v>
      </c>
      <c r="O1304" s="732">
        <v>307</v>
      </c>
      <c r="Q1304" s="729">
        <v>40486</v>
      </c>
      <c r="R1304" s="732">
        <v>273.74299999999999</v>
      </c>
      <c r="T1304" s="729">
        <v>40486</v>
      </c>
      <c r="U1304" s="732">
        <v>77.441000000000003</v>
      </c>
      <c r="Z1304" s="729">
        <v>40868</v>
      </c>
      <c r="AA1304" s="732">
        <v>465.83300000000003</v>
      </c>
      <c r="AC1304" s="729">
        <v>40868</v>
      </c>
      <c r="AD1304" s="732">
        <v>540</v>
      </c>
    </row>
    <row r="1305" spans="1:30" ht="14.25" customHeight="1">
      <c r="A1305" s="729">
        <v>40948</v>
      </c>
      <c r="B1305" s="732">
        <v>3.1585000000000001</v>
      </c>
      <c r="D1305" s="729">
        <v>40948</v>
      </c>
      <c r="E1305" s="732">
        <v>4.1961000000000004</v>
      </c>
      <c r="G1305" s="729">
        <v>40948</v>
      </c>
      <c r="H1305" s="732">
        <v>3.46394</v>
      </c>
      <c r="J1305" s="729">
        <v>40948</v>
      </c>
      <c r="K1305" s="732">
        <v>1.32856</v>
      </c>
      <c r="N1305" s="729">
        <v>40865</v>
      </c>
      <c r="O1305" s="732">
        <v>286.66800000000001</v>
      </c>
      <c r="Q1305" s="729">
        <v>40485</v>
      </c>
      <c r="R1305" s="732">
        <v>287.61599999999999</v>
      </c>
      <c r="T1305" s="729">
        <v>40485</v>
      </c>
      <c r="U1305" s="732">
        <v>80.474999999999994</v>
      </c>
      <c r="Z1305" s="729">
        <v>40865</v>
      </c>
      <c r="AA1305" s="732">
        <v>457.16699999999997</v>
      </c>
      <c r="AC1305" s="729">
        <v>40865</v>
      </c>
      <c r="AD1305" s="732">
        <v>532.66700000000003</v>
      </c>
    </row>
    <row r="1306" spans="1:30" ht="14.25" customHeight="1">
      <c r="A1306" s="729">
        <v>40947</v>
      </c>
      <c r="B1306" s="732">
        <v>3.1562700000000001</v>
      </c>
      <c r="D1306" s="729">
        <v>40947</v>
      </c>
      <c r="E1306" s="732">
        <v>4.1854500000000003</v>
      </c>
      <c r="G1306" s="729">
        <v>40947</v>
      </c>
      <c r="H1306" s="732">
        <v>3.4598900000000001</v>
      </c>
      <c r="J1306" s="729">
        <v>40947</v>
      </c>
      <c r="K1306" s="732">
        <v>1.32605</v>
      </c>
      <c r="N1306" s="729">
        <v>40864</v>
      </c>
      <c r="O1306" s="732">
        <v>287.125</v>
      </c>
      <c r="Q1306" s="729">
        <v>40484</v>
      </c>
      <c r="R1306" s="732">
        <v>286.24700000000001</v>
      </c>
      <c r="T1306" s="729">
        <v>40484</v>
      </c>
      <c r="U1306" s="732">
        <v>83.408000000000001</v>
      </c>
      <c r="Z1306" s="729">
        <v>40864</v>
      </c>
      <c r="AA1306" s="732">
        <v>480.81900000000002</v>
      </c>
      <c r="AC1306" s="729">
        <v>40864</v>
      </c>
      <c r="AD1306" s="732">
        <v>568.125</v>
      </c>
    </row>
    <row r="1307" spans="1:30" ht="14.25" customHeight="1">
      <c r="A1307" s="729">
        <v>40946</v>
      </c>
      <c r="B1307" s="732">
        <v>3.1360999999999999</v>
      </c>
      <c r="D1307" s="729">
        <v>40946</v>
      </c>
      <c r="E1307" s="732">
        <v>4.1586800000000004</v>
      </c>
      <c r="G1307" s="729">
        <v>40946</v>
      </c>
      <c r="H1307" s="732">
        <v>3.4394999999999998</v>
      </c>
      <c r="J1307" s="729">
        <v>40946</v>
      </c>
      <c r="K1307" s="732">
        <v>1.32605</v>
      </c>
      <c r="N1307" s="729">
        <v>40863</v>
      </c>
      <c r="O1307" s="732">
        <v>284.875</v>
      </c>
      <c r="Q1307" s="729">
        <v>40483</v>
      </c>
      <c r="R1307" s="732">
        <v>285.46199999999999</v>
      </c>
      <c r="T1307" s="729">
        <v>40483</v>
      </c>
      <c r="U1307" s="732">
        <v>82.04</v>
      </c>
      <c r="Z1307" s="729">
        <v>40863</v>
      </c>
      <c r="AA1307" s="732">
        <v>470.16699999999997</v>
      </c>
      <c r="AC1307" s="729">
        <v>40863</v>
      </c>
      <c r="AD1307" s="732">
        <v>575.625</v>
      </c>
    </row>
    <row r="1308" spans="1:30" ht="14.25" customHeight="1">
      <c r="A1308" s="729">
        <v>40945</v>
      </c>
      <c r="B1308" s="732">
        <v>3.1791999999999998</v>
      </c>
      <c r="D1308" s="729">
        <v>40945</v>
      </c>
      <c r="E1308" s="732">
        <v>4.1739499999999996</v>
      </c>
      <c r="G1308" s="729">
        <v>40945</v>
      </c>
      <c r="H1308" s="732">
        <v>3.4614400000000001</v>
      </c>
      <c r="J1308" s="729">
        <v>40945</v>
      </c>
      <c r="K1308" s="732">
        <v>1.3129900000000001</v>
      </c>
      <c r="N1308" s="729">
        <v>40862</v>
      </c>
      <c r="O1308" s="732">
        <v>294.83300000000003</v>
      </c>
      <c r="Q1308" s="729">
        <v>40480</v>
      </c>
      <c r="R1308" s="732">
        <v>293.96600000000001</v>
      </c>
      <c r="T1308" s="729">
        <v>40480</v>
      </c>
      <c r="U1308" s="732">
        <v>83.024000000000001</v>
      </c>
      <c r="Z1308" s="729">
        <v>40862</v>
      </c>
      <c r="AA1308" s="732">
        <v>480.5</v>
      </c>
      <c r="AC1308" s="729">
        <v>40862</v>
      </c>
      <c r="AD1308" s="732">
        <v>593.75</v>
      </c>
    </row>
    <row r="1309" spans="1:30" ht="14.25" customHeight="1">
      <c r="A1309" s="729">
        <v>40942</v>
      </c>
      <c r="B1309" s="732">
        <v>3.17144</v>
      </c>
      <c r="D1309" s="729">
        <v>40942</v>
      </c>
      <c r="E1309" s="732">
        <v>4.1732500000000003</v>
      </c>
      <c r="G1309" s="729">
        <v>40942</v>
      </c>
      <c r="H1309" s="732">
        <v>3.45451</v>
      </c>
      <c r="J1309" s="729">
        <v>40942</v>
      </c>
      <c r="K1309" s="732">
        <v>1.3157799999999999</v>
      </c>
      <c r="N1309" s="729">
        <v>40861</v>
      </c>
      <c r="O1309" s="732">
        <v>277.33300000000003</v>
      </c>
      <c r="Q1309" s="729">
        <v>40479</v>
      </c>
      <c r="R1309" s="732">
        <v>291.36200000000002</v>
      </c>
      <c r="T1309" s="729">
        <v>40479</v>
      </c>
      <c r="U1309" s="732">
        <v>84.081000000000003</v>
      </c>
      <c r="Z1309" s="729">
        <v>40861</v>
      </c>
      <c r="AA1309" s="732">
        <v>456.16699999999997</v>
      </c>
      <c r="AC1309" s="729">
        <v>40861</v>
      </c>
      <c r="AD1309" s="732">
        <v>559.33299999999997</v>
      </c>
    </row>
    <row r="1310" spans="1:30" ht="14.25" customHeight="1">
      <c r="A1310" s="729">
        <v>40941</v>
      </c>
      <c r="B1310" s="732">
        <v>3.1871499999999999</v>
      </c>
      <c r="D1310" s="729">
        <v>40941</v>
      </c>
      <c r="E1310" s="732">
        <v>4.1888500000000004</v>
      </c>
      <c r="G1310" s="729">
        <v>40941</v>
      </c>
      <c r="H1310" s="732">
        <v>3.47641</v>
      </c>
      <c r="J1310" s="729">
        <v>40941</v>
      </c>
      <c r="K1310" s="732">
        <v>1.31437</v>
      </c>
      <c r="N1310" s="729">
        <v>40857</v>
      </c>
      <c r="O1310" s="732">
        <v>264.125</v>
      </c>
      <c r="Q1310" s="729">
        <v>40478</v>
      </c>
      <c r="R1310" s="732">
        <v>291.57900000000001</v>
      </c>
      <c r="T1310" s="729">
        <v>40478</v>
      </c>
      <c r="U1310" s="732">
        <v>82.796000000000006</v>
      </c>
      <c r="Z1310" s="729">
        <v>40857</v>
      </c>
      <c r="AA1310" s="732">
        <v>430.589</v>
      </c>
      <c r="AC1310" s="729">
        <v>40857</v>
      </c>
      <c r="AD1310" s="732">
        <v>566.66700000000003</v>
      </c>
    </row>
    <row r="1311" spans="1:30" ht="14.25" customHeight="1">
      <c r="A1311" s="729">
        <v>40940</v>
      </c>
      <c r="B1311" s="732">
        <v>3.1834500000000001</v>
      </c>
      <c r="D1311" s="729">
        <v>40940</v>
      </c>
      <c r="E1311" s="732">
        <v>4.1891299999999996</v>
      </c>
      <c r="G1311" s="729">
        <v>40940</v>
      </c>
      <c r="H1311" s="732">
        <v>3.4780600000000002</v>
      </c>
      <c r="J1311" s="729">
        <v>40940</v>
      </c>
      <c r="K1311" s="732">
        <v>1.31606</v>
      </c>
      <c r="N1311" s="729">
        <v>40856</v>
      </c>
      <c r="O1311" s="732">
        <v>262.66699999999997</v>
      </c>
      <c r="Q1311" s="729">
        <v>40477</v>
      </c>
      <c r="R1311" s="732">
        <v>285.66899999999998</v>
      </c>
      <c r="T1311" s="729">
        <v>40477</v>
      </c>
      <c r="U1311" s="732">
        <v>83.203999999999994</v>
      </c>
      <c r="Z1311" s="729">
        <v>40856</v>
      </c>
      <c r="AA1311" s="732">
        <v>430.50900000000001</v>
      </c>
      <c r="AC1311" s="729">
        <v>40856</v>
      </c>
      <c r="AD1311" s="732">
        <v>570.83299999999997</v>
      </c>
    </row>
    <row r="1312" spans="1:30" ht="14.25" customHeight="1">
      <c r="A1312" s="729">
        <v>40939</v>
      </c>
      <c r="B1312" s="732">
        <v>3.22885</v>
      </c>
      <c r="D1312" s="729">
        <v>40939</v>
      </c>
      <c r="E1312" s="732">
        <v>4.2200699999999998</v>
      </c>
      <c r="G1312" s="729">
        <v>40939</v>
      </c>
      <c r="H1312" s="732">
        <v>3.50901</v>
      </c>
      <c r="J1312" s="729">
        <v>40939</v>
      </c>
      <c r="K1312" s="732">
        <v>1.30836</v>
      </c>
      <c r="N1312" s="729">
        <v>40855</v>
      </c>
      <c r="O1312" s="732">
        <v>247.833</v>
      </c>
      <c r="Q1312" s="729">
        <v>40476</v>
      </c>
      <c r="R1312" s="732">
        <v>285.05700000000002</v>
      </c>
      <c r="T1312" s="729">
        <v>40476</v>
      </c>
      <c r="U1312" s="732">
        <v>81.382000000000005</v>
      </c>
      <c r="Z1312" s="729">
        <v>40855</v>
      </c>
      <c r="AA1312" s="732">
        <v>401</v>
      </c>
      <c r="AC1312" s="729">
        <v>40855</v>
      </c>
      <c r="AD1312" s="732">
        <v>522.66700000000003</v>
      </c>
    </row>
    <row r="1313" spans="1:30" ht="14.25" customHeight="1">
      <c r="A1313" s="729">
        <v>40938</v>
      </c>
      <c r="B1313" s="732">
        <v>3.2377500000000001</v>
      </c>
      <c r="D1313" s="729">
        <v>40938</v>
      </c>
      <c r="E1313" s="732">
        <v>4.2557200000000002</v>
      </c>
      <c r="G1313" s="729">
        <v>40938</v>
      </c>
      <c r="H1313" s="732">
        <v>3.5303499999999999</v>
      </c>
      <c r="J1313" s="729">
        <v>40938</v>
      </c>
      <c r="K1313" s="732">
        <v>1.3143799999999999</v>
      </c>
      <c r="N1313" s="729">
        <v>40854</v>
      </c>
      <c r="O1313" s="732">
        <v>243.875</v>
      </c>
      <c r="Q1313" s="729">
        <v>40473</v>
      </c>
      <c r="R1313" s="732">
        <v>284.82400000000001</v>
      </c>
      <c r="T1313" s="729">
        <v>40473</v>
      </c>
      <c r="U1313" s="732">
        <v>84.106999999999999</v>
      </c>
      <c r="Z1313" s="729">
        <v>40854</v>
      </c>
      <c r="AA1313" s="732">
        <v>395.16699999999997</v>
      </c>
      <c r="AC1313" s="729">
        <v>40854</v>
      </c>
      <c r="AD1313" s="732">
        <v>507</v>
      </c>
    </row>
    <row r="1314" spans="1:30" ht="14.25" customHeight="1">
      <c r="A1314" s="729">
        <v>40935</v>
      </c>
      <c r="B1314" s="732">
        <v>3.1972399999999999</v>
      </c>
      <c r="D1314" s="729">
        <v>40935</v>
      </c>
      <c r="E1314" s="732">
        <v>4.22675</v>
      </c>
      <c r="G1314" s="729">
        <v>40935</v>
      </c>
      <c r="H1314" s="732">
        <v>3.5036399999999999</v>
      </c>
      <c r="J1314" s="729">
        <v>40935</v>
      </c>
      <c r="K1314" s="732">
        <v>1.32202</v>
      </c>
      <c r="N1314" s="729">
        <v>40851</v>
      </c>
      <c r="O1314" s="732">
        <v>240.333</v>
      </c>
      <c r="Q1314" s="729">
        <v>40472</v>
      </c>
      <c r="R1314" s="732">
        <v>283.18900000000002</v>
      </c>
      <c r="T1314" s="729">
        <v>40472</v>
      </c>
      <c r="U1314" s="732">
        <v>83.200999999999993</v>
      </c>
      <c r="Z1314" s="729">
        <v>40851</v>
      </c>
      <c r="AA1314" s="732">
        <v>388</v>
      </c>
      <c r="AC1314" s="729">
        <v>40851</v>
      </c>
      <c r="AD1314" s="732">
        <v>495</v>
      </c>
    </row>
    <row r="1315" spans="1:30" ht="14.25" customHeight="1">
      <c r="A1315" s="729">
        <v>40934</v>
      </c>
      <c r="B1315" s="732">
        <v>3.2336499999999999</v>
      </c>
      <c r="D1315" s="729">
        <v>40934</v>
      </c>
      <c r="E1315" s="732">
        <v>4.2388000000000003</v>
      </c>
      <c r="G1315" s="729">
        <v>40934</v>
      </c>
      <c r="H1315" s="732">
        <v>3.5132300000000001</v>
      </c>
      <c r="J1315" s="729">
        <v>40934</v>
      </c>
      <c r="K1315" s="732">
        <v>1.31088</v>
      </c>
      <c r="N1315" s="729">
        <v>40850</v>
      </c>
      <c r="O1315" s="732">
        <v>232.625</v>
      </c>
      <c r="Q1315" s="729">
        <v>40471</v>
      </c>
      <c r="R1315" s="732">
        <v>285.50599999999997</v>
      </c>
      <c r="T1315" s="729">
        <v>40471</v>
      </c>
      <c r="U1315" s="732">
        <v>84.272000000000006</v>
      </c>
      <c r="Z1315" s="729">
        <v>40850</v>
      </c>
      <c r="AA1315" s="732">
        <v>371.125</v>
      </c>
      <c r="AC1315" s="729">
        <v>40850</v>
      </c>
      <c r="AD1315" s="732">
        <v>486.25</v>
      </c>
    </row>
    <row r="1316" spans="1:30" ht="14.25" customHeight="1">
      <c r="A1316" s="729">
        <v>40933</v>
      </c>
      <c r="B1316" s="732">
        <v>3.2475499999999999</v>
      </c>
      <c r="D1316" s="729">
        <v>40933</v>
      </c>
      <c r="E1316" s="732">
        <v>4.2570499999999996</v>
      </c>
      <c r="G1316" s="729">
        <v>40933</v>
      </c>
      <c r="H1316" s="732">
        <v>3.5242900000000001</v>
      </c>
      <c r="J1316" s="729">
        <v>40933</v>
      </c>
      <c r="K1316" s="732">
        <v>1.31064</v>
      </c>
      <c r="N1316" s="729">
        <v>40849</v>
      </c>
      <c r="O1316" s="732">
        <v>246.5</v>
      </c>
      <c r="Q1316" s="729">
        <v>40470</v>
      </c>
      <c r="R1316" s="732">
        <v>289.73099999999999</v>
      </c>
      <c r="T1316" s="729">
        <v>40470</v>
      </c>
      <c r="U1316" s="732">
        <v>85.77</v>
      </c>
      <c r="Z1316" s="729">
        <v>40849</v>
      </c>
      <c r="AA1316" s="732">
        <v>382.875</v>
      </c>
      <c r="AC1316" s="729">
        <v>40849</v>
      </c>
      <c r="AD1316" s="732">
        <v>499.875</v>
      </c>
    </row>
    <row r="1317" spans="1:30" ht="14.25" customHeight="1">
      <c r="A1317" s="729">
        <v>40932</v>
      </c>
      <c r="B1317" s="732">
        <v>3.2785799999999998</v>
      </c>
      <c r="D1317" s="729">
        <v>40932</v>
      </c>
      <c r="E1317" s="732">
        <v>4.2736499999999999</v>
      </c>
      <c r="G1317" s="729">
        <v>40932</v>
      </c>
      <c r="H1317" s="732">
        <v>3.5343599999999999</v>
      </c>
      <c r="J1317" s="729">
        <v>40932</v>
      </c>
      <c r="K1317" s="732">
        <v>1.3035700000000001</v>
      </c>
      <c r="N1317" s="729">
        <v>40848</v>
      </c>
      <c r="O1317" s="732">
        <v>255.667</v>
      </c>
      <c r="Q1317" s="729">
        <v>40469</v>
      </c>
      <c r="R1317" s="732">
        <v>279.24200000000002</v>
      </c>
      <c r="T1317" s="729">
        <v>40469</v>
      </c>
      <c r="U1317" s="732">
        <v>84.83</v>
      </c>
      <c r="Z1317" s="729">
        <v>40848</v>
      </c>
      <c r="AA1317" s="732">
        <v>393</v>
      </c>
      <c r="AC1317" s="729">
        <v>40848</v>
      </c>
      <c r="AD1317" s="732">
        <v>509.5</v>
      </c>
    </row>
    <row r="1318" spans="1:30" ht="14.25" customHeight="1">
      <c r="A1318" s="729">
        <v>40931</v>
      </c>
      <c r="B1318" s="732">
        <v>3.2867600000000001</v>
      </c>
      <c r="D1318" s="729">
        <v>40931</v>
      </c>
      <c r="E1318" s="732">
        <v>4.2781500000000001</v>
      </c>
      <c r="G1318" s="729">
        <v>40931</v>
      </c>
      <c r="H1318" s="732">
        <v>3.5435400000000001</v>
      </c>
      <c r="J1318" s="729">
        <v>40931</v>
      </c>
      <c r="K1318" s="732">
        <v>1.30131</v>
      </c>
      <c r="N1318" s="729">
        <v>40847</v>
      </c>
      <c r="O1318" s="732">
        <v>232.75</v>
      </c>
      <c r="Q1318" s="729">
        <v>40466</v>
      </c>
      <c r="R1318" s="732">
        <v>274.673</v>
      </c>
      <c r="T1318" s="729">
        <v>40466</v>
      </c>
      <c r="U1318" s="732">
        <v>83.582999999999998</v>
      </c>
      <c r="Z1318" s="729">
        <v>40847</v>
      </c>
      <c r="AA1318" s="732">
        <v>339.375</v>
      </c>
      <c r="AC1318" s="729">
        <v>40847</v>
      </c>
      <c r="AD1318" s="732">
        <v>447</v>
      </c>
    </row>
    <row r="1319" spans="1:30" ht="14.25" customHeight="1">
      <c r="A1319" s="729">
        <v>40928</v>
      </c>
      <c r="B1319" s="732">
        <v>3.3355299999999999</v>
      </c>
      <c r="D1319" s="729">
        <v>40928</v>
      </c>
      <c r="E1319" s="732">
        <v>4.3144</v>
      </c>
      <c r="G1319" s="729">
        <v>40928</v>
      </c>
      <c r="H1319" s="732">
        <v>3.5698099999999999</v>
      </c>
      <c r="J1319" s="729">
        <v>40928</v>
      </c>
      <c r="K1319" s="732">
        <v>1.29312</v>
      </c>
      <c r="N1319" s="729">
        <v>40844</v>
      </c>
      <c r="O1319" s="732">
        <v>219.667</v>
      </c>
      <c r="Q1319" s="729">
        <v>40465</v>
      </c>
      <c r="R1319" s="732">
        <v>269.62299999999999</v>
      </c>
      <c r="T1319" s="729">
        <v>40465</v>
      </c>
      <c r="U1319" s="732">
        <v>83.676000000000002</v>
      </c>
      <c r="Z1319" s="729">
        <v>40844</v>
      </c>
      <c r="AA1319" s="732">
        <v>315.875</v>
      </c>
      <c r="AC1319" s="729">
        <v>40844</v>
      </c>
      <c r="AD1319" s="732">
        <v>397.125</v>
      </c>
    </row>
    <row r="1320" spans="1:30" ht="14.25" customHeight="1">
      <c r="A1320" s="729">
        <v>40927</v>
      </c>
      <c r="B1320" s="732">
        <v>3.3212999999999999</v>
      </c>
      <c r="D1320" s="729">
        <v>40927</v>
      </c>
      <c r="E1320" s="732">
        <v>4.3071000000000002</v>
      </c>
      <c r="G1320" s="729">
        <v>40927</v>
      </c>
      <c r="H1320" s="732">
        <v>3.5631500000000003</v>
      </c>
      <c r="J1320" s="729">
        <v>40927</v>
      </c>
      <c r="K1320" s="732">
        <v>1.2968</v>
      </c>
      <c r="N1320" s="729">
        <v>40843</v>
      </c>
      <c r="O1320" s="732">
        <v>214.167</v>
      </c>
      <c r="Q1320" s="729">
        <v>40464</v>
      </c>
      <c r="R1320" s="732">
        <v>262.27100000000002</v>
      </c>
      <c r="T1320" s="729">
        <v>40464</v>
      </c>
      <c r="U1320" s="732">
        <v>86.141999999999996</v>
      </c>
      <c r="Z1320" s="729">
        <v>40843</v>
      </c>
      <c r="AA1320" s="732">
        <v>323.625</v>
      </c>
      <c r="AC1320" s="729">
        <v>40843</v>
      </c>
      <c r="AD1320" s="732">
        <v>399.16699999999997</v>
      </c>
    </row>
    <row r="1321" spans="1:30" ht="14.25" customHeight="1">
      <c r="A1321" s="729">
        <v>40926</v>
      </c>
      <c r="B1321" s="732">
        <v>3.3738700000000001</v>
      </c>
      <c r="D1321" s="729">
        <v>40926</v>
      </c>
      <c r="E1321" s="732">
        <v>4.3395999999999999</v>
      </c>
      <c r="G1321" s="729">
        <v>40926</v>
      </c>
      <c r="H1321" s="732">
        <v>3.5910700000000002</v>
      </c>
      <c r="J1321" s="729">
        <v>40926</v>
      </c>
      <c r="K1321" s="732">
        <v>1.2863500000000001</v>
      </c>
      <c r="N1321" s="729">
        <v>40842</v>
      </c>
      <c r="O1321" s="732">
        <v>251.625</v>
      </c>
      <c r="Q1321" s="729">
        <v>40463</v>
      </c>
      <c r="R1321" s="732">
        <v>274.66699999999997</v>
      </c>
      <c r="T1321" s="729">
        <v>40463</v>
      </c>
      <c r="U1321" s="732">
        <v>89.218999999999994</v>
      </c>
      <c r="Z1321" s="729">
        <v>40842</v>
      </c>
      <c r="AA1321" s="732">
        <v>380</v>
      </c>
      <c r="AC1321" s="729">
        <v>40842</v>
      </c>
      <c r="AD1321" s="732">
        <v>456.83300000000003</v>
      </c>
    </row>
    <row r="1322" spans="1:30" ht="14.25" customHeight="1">
      <c r="A1322" s="729">
        <v>40925</v>
      </c>
      <c r="B1322" s="732">
        <v>3.4211100000000001</v>
      </c>
      <c r="D1322" s="729">
        <v>40925</v>
      </c>
      <c r="E1322" s="732">
        <v>4.3574999999999999</v>
      </c>
      <c r="G1322" s="729">
        <v>40925</v>
      </c>
      <c r="H1322" s="732">
        <v>3.6034899999999999</v>
      </c>
      <c r="J1322" s="729">
        <v>40925</v>
      </c>
      <c r="K1322" s="732">
        <v>1.2736399999999999</v>
      </c>
      <c r="N1322" s="729">
        <v>40841</v>
      </c>
      <c r="O1322" s="732">
        <v>248.833</v>
      </c>
      <c r="Q1322" s="729">
        <v>40459</v>
      </c>
      <c r="R1322" s="732">
        <v>278.91800000000001</v>
      </c>
      <c r="T1322" s="729">
        <v>40459</v>
      </c>
      <c r="U1322" s="732">
        <v>90.179000000000002</v>
      </c>
      <c r="Z1322" s="729">
        <v>40841</v>
      </c>
      <c r="AA1322" s="732">
        <v>381.75</v>
      </c>
      <c r="AC1322" s="729">
        <v>40841</v>
      </c>
      <c r="AD1322" s="732">
        <v>455</v>
      </c>
    </row>
    <row r="1323" spans="1:30" ht="14.25" customHeight="1">
      <c r="A1323" s="729">
        <v>40924</v>
      </c>
      <c r="B1323" s="732">
        <v>3.4743300000000001</v>
      </c>
      <c r="D1323" s="729">
        <v>40924</v>
      </c>
      <c r="E1323" s="732">
        <v>4.4013999999999998</v>
      </c>
      <c r="G1323" s="729">
        <v>40924</v>
      </c>
      <c r="H1323" s="732">
        <v>3.6412200000000001</v>
      </c>
      <c r="J1323" s="729">
        <v>40924</v>
      </c>
      <c r="K1323" s="732">
        <v>1.2667200000000001</v>
      </c>
      <c r="N1323" s="729">
        <v>40840</v>
      </c>
      <c r="O1323" s="732">
        <v>241.875</v>
      </c>
      <c r="Q1323" s="729">
        <v>40458</v>
      </c>
      <c r="R1323" s="732">
        <v>281.01799999999997</v>
      </c>
      <c r="T1323" s="729">
        <v>40458</v>
      </c>
      <c r="U1323" s="732">
        <v>89.941999999999993</v>
      </c>
      <c r="Z1323" s="729">
        <v>40840</v>
      </c>
      <c r="AA1323" s="732">
        <v>376.16699999999997</v>
      </c>
      <c r="AC1323" s="729">
        <v>40840</v>
      </c>
      <c r="AD1323" s="732">
        <v>446.5</v>
      </c>
    </row>
    <row r="1324" spans="1:30" ht="14.25" customHeight="1">
      <c r="A1324" s="729">
        <v>40921</v>
      </c>
      <c r="B1324" s="732">
        <v>3.4778899999999999</v>
      </c>
      <c r="D1324" s="729">
        <v>40921</v>
      </c>
      <c r="E1324" s="732">
        <v>4.4094699999999998</v>
      </c>
      <c r="G1324" s="729">
        <v>40921</v>
      </c>
      <c r="H1324" s="732">
        <v>3.6521400000000002</v>
      </c>
      <c r="J1324" s="729">
        <v>40921</v>
      </c>
      <c r="K1324" s="732">
        <v>1.2680199999999999</v>
      </c>
      <c r="N1324" s="729">
        <v>40837</v>
      </c>
      <c r="O1324" s="732">
        <v>243.875</v>
      </c>
      <c r="Q1324" s="729">
        <v>40457</v>
      </c>
      <c r="R1324" s="732">
        <v>283.26499999999999</v>
      </c>
      <c r="T1324" s="729">
        <v>40457</v>
      </c>
      <c r="U1324" s="732">
        <v>90.754000000000005</v>
      </c>
      <c r="Z1324" s="729">
        <v>40837</v>
      </c>
      <c r="AA1324" s="732">
        <v>374.375</v>
      </c>
      <c r="AC1324" s="729">
        <v>40837</v>
      </c>
      <c r="AD1324" s="732">
        <v>438.5</v>
      </c>
    </row>
    <row r="1325" spans="1:30" ht="14.25" customHeight="1">
      <c r="A1325" s="729">
        <v>40920</v>
      </c>
      <c r="B1325" s="732">
        <v>3.4348800000000002</v>
      </c>
      <c r="D1325" s="729">
        <v>40920</v>
      </c>
      <c r="E1325" s="732">
        <v>4.4009200000000002</v>
      </c>
      <c r="G1325" s="729">
        <v>40920</v>
      </c>
      <c r="H1325" s="732">
        <v>3.63639</v>
      </c>
      <c r="J1325" s="729">
        <v>40920</v>
      </c>
      <c r="K1325" s="732">
        <v>1.2814399999999999</v>
      </c>
      <c r="N1325" s="729">
        <v>40836</v>
      </c>
      <c r="O1325" s="732">
        <v>252.333</v>
      </c>
      <c r="Q1325" s="729">
        <v>40456</v>
      </c>
      <c r="R1325" s="732">
        <v>297.18900000000002</v>
      </c>
      <c r="T1325" s="729">
        <v>40456</v>
      </c>
      <c r="U1325" s="732">
        <v>90.628</v>
      </c>
      <c r="Z1325" s="729">
        <v>40836</v>
      </c>
      <c r="AA1325" s="732">
        <v>389.375</v>
      </c>
      <c r="AC1325" s="729">
        <v>40836</v>
      </c>
      <c r="AD1325" s="732">
        <v>458.66699999999997</v>
      </c>
    </row>
    <row r="1326" spans="1:30" ht="14.25" customHeight="1">
      <c r="A1326" s="729">
        <v>40919</v>
      </c>
      <c r="B1326" s="732">
        <v>3.5143800000000001</v>
      </c>
      <c r="D1326" s="729">
        <v>40919</v>
      </c>
      <c r="E1326" s="732">
        <v>4.4647500000000004</v>
      </c>
      <c r="G1326" s="729">
        <v>40919</v>
      </c>
      <c r="H1326" s="732">
        <v>3.6829100000000001</v>
      </c>
      <c r="J1326" s="729">
        <v>40919</v>
      </c>
      <c r="K1326" s="732">
        <v>1.27067</v>
      </c>
      <c r="N1326" s="729">
        <v>40835</v>
      </c>
      <c r="O1326" s="732">
        <v>232.167</v>
      </c>
      <c r="Q1326" s="729">
        <v>40455</v>
      </c>
      <c r="R1326" s="732">
        <v>308.73899999999998</v>
      </c>
      <c r="T1326" s="729">
        <v>40455</v>
      </c>
      <c r="U1326" s="732">
        <v>90.456999999999994</v>
      </c>
      <c r="Z1326" s="729">
        <v>40835</v>
      </c>
      <c r="AA1326" s="732">
        <v>370.75</v>
      </c>
      <c r="AC1326" s="729">
        <v>40835</v>
      </c>
      <c r="AD1326" s="732">
        <v>440</v>
      </c>
    </row>
    <row r="1327" spans="1:30" ht="14.25" customHeight="1">
      <c r="A1327" s="729">
        <v>40918</v>
      </c>
      <c r="B1327" s="732">
        <v>3.48624</v>
      </c>
      <c r="D1327" s="729">
        <v>40918</v>
      </c>
      <c r="E1327" s="732">
        <v>4.4542000000000002</v>
      </c>
      <c r="G1327" s="729">
        <v>40918</v>
      </c>
      <c r="H1327" s="732">
        <v>3.6729599999999998</v>
      </c>
      <c r="J1327" s="729">
        <v>40918</v>
      </c>
      <c r="K1327" s="732">
        <v>1.2777799999999999</v>
      </c>
      <c r="N1327" s="729">
        <v>40834</v>
      </c>
      <c r="O1327" s="732">
        <v>239.5</v>
      </c>
      <c r="Q1327" s="729">
        <v>40452</v>
      </c>
      <c r="R1327" s="732">
        <v>319.14299999999997</v>
      </c>
      <c r="T1327" s="729">
        <v>40452</v>
      </c>
      <c r="U1327" s="732">
        <v>91.926000000000002</v>
      </c>
      <c r="Z1327" s="729">
        <v>40834</v>
      </c>
      <c r="AA1327" s="732">
        <v>378.25</v>
      </c>
      <c r="AC1327" s="729">
        <v>40834</v>
      </c>
      <c r="AD1327" s="732">
        <v>448.875</v>
      </c>
    </row>
    <row r="1328" spans="1:30" ht="14.25" customHeight="1">
      <c r="A1328" s="729">
        <v>40917</v>
      </c>
      <c r="B1328" s="732">
        <v>3.5176699999999999</v>
      </c>
      <c r="D1328" s="729">
        <v>40917</v>
      </c>
      <c r="E1328" s="732">
        <v>4.4904399999999995</v>
      </c>
      <c r="G1328" s="729">
        <v>40917</v>
      </c>
      <c r="H1328" s="732">
        <v>3.70451</v>
      </c>
      <c r="J1328" s="729">
        <v>40917</v>
      </c>
      <c r="K1328" s="732">
        <v>1.2764899999999999</v>
      </c>
      <c r="N1328" s="729">
        <v>40833</v>
      </c>
      <c r="O1328" s="732">
        <v>239.5</v>
      </c>
      <c r="Q1328" s="729">
        <v>40451</v>
      </c>
      <c r="R1328" s="732">
        <v>327.10700000000003</v>
      </c>
      <c r="T1328" s="729">
        <v>40451</v>
      </c>
      <c r="U1328" s="732">
        <v>92.754999999999995</v>
      </c>
      <c r="Z1328" s="729">
        <v>40833</v>
      </c>
      <c r="AA1328" s="732">
        <v>378.66699999999997</v>
      </c>
      <c r="AC1328" s="729">
        <v>40833</v>
      </c>
      <c r="AD1328" s="732">
        <v>446.25</v>
      </c>
    </row>
    <row r="1329" spans="1:30" ht="14.25" customHeight="1">
      <c r="A1329" s="729">
        <v>40914</v>
      </c>
      <c r="B1329" s="732">
        <v>3.5376799999999999</v>
      </c>
      <c r="D1329" s="729">
        <v>40914</v>
      </c>
      <c r="E1329" s="732">
        <v>4.4989999999999997</v>
      </c>
      <c r="G1329" s="729">
        <v>40914</v>
      </c>
      <c r="H1329" s="732">
        <v>3.7028600000000003</v>
      </c>
      <c r="J1329" s="729">
        <v>40914</v>
      </c>
      <c r="K1329" s="732">
        <v>1.27166</v>
      </c>
      <c r="N1329" s="729">
        <v>40830</v>
      </c>
      <c r="O1329" s="732">
        <v>247.333</v>
      </c>
      <c r="Q1329" s="729">
        <v>40450</v>
      </c>
      <c r="R1329" s="732">
        <v>334.69900000000001</v>
      </c>
      <c r="T1329" s="729">
        <v>40450</v>
      </c>
      <c r="U1329" s="732">
        <v>93.251999999999995</v>
      </c>
      <c r="Z1329" s="729">
        <v>40830</v>
      </c>
      <c r="AA1329" s="732">
        <v>379.5</v>
      </c>
      <c r="AC1329" s="729">
        <v>40830</v>
      </c>
      <c r="AD1329" s="732">
        <v>450.75</v>
      </c>
    </row>
    <row r="1330" spans="1:30" ht="14.25" customHeight="1">
      <c r="A1330" s="729">
        <v>40913</v>
      </c>
      <c r="B1330" s="732">
        <v>3.5223499999999999</v>
      </c>
      <c r="D1330" s="729">
        <v>40913</v>
      </c>
      <c r="E1330" s="732">
        <v>4.5052900000000005</v>
      </c>
      <c r="G1330" s="729">
        <v>40913</v>
      </c>
      <c r="H1330" s="732">
        <v>3.6983000000000001</v>
      </c>
      <c r="J1330" s="729">
        <v>40913</v>
      </c>
      <c r="K1330" s="732">
        <v>1.27885</v>
      </c>
      <c r="N1330" s="729">
        <v>40829</v>
      </c>
      <c r="O1330" s="732">
        <v>252.333</v>
      </c>
      <c r="Q1330" s="729">
        <v>40449</v>
      </c>
      <c r="R1330" s="732">
        <v>338.07799999999997</v>
      </c>
      <c r="T1330" s="729">
        <v>40449</v>
      </c>
      <c r="U1330" s="732">
        <v>93.76</v>
      </c>
      <c r="Z1330" s="729">
        <v>40829</v>
      </c>
      <c r="AA1330" s="732">
        <v>369.55700000000002</v>
      </c>
      <c r="AC1330" s="729">
        <v>40829</v>
      </c>
      <c r="AD1330" s="732">
        <v>444.75</v>
      </c>
    </row>
    <row r="1331" spans="1:30" ht="14.25" customHeight="1">
      <c r="A1331" s="729">
        <v>40912</v>
      </c>
      <c r="B1331" s="732">
        <v>3.4744799999999998</v>
      </c>
      <c r="D1331" s="729">
        <v>40912</v>
      </c>
      <c r="E1331" s="732">
        <v>4.4966999999999997</v>
      </c>
      <c r="G1331" s="729">
        <v>40912</v>
      </c>
      <c r="H1331" s="732">
        <v>3.69075</v>
      </c>
      <c r="J1331" s="729">
        <v>40912</v>
      </c>
      <c r="K1331" s="732">
        <v>1.2943199999999999</v>
      </c>
      <c r="N1331" s="729">
        <v>40828</v>
      </c>
      <c r="O1331" s="732">
        <v>250.333</v>
      </c>
      <c r="Q1331" s="729">
        <v>40448</v>
      </c>
      <c r="R1331" s="732">
        <v>335.68700000000001</v>
      </c>
      <c r="T1331" s="729">
        <v>40448</v>
      </c>
      <c r="U1331" s="732">
        <v>93.307000000000002</v>
      </c>
      <c r="Z1331" s="729">
        <v>40828</v>
      </c>
      <c r="AA1331" s="732">
        <v>356.16699999999997</v>
      </c>
      <c r="AC1331" s="729">
        <v>40828</v>
      </c>
      <c r="AD1331" s="732">
        <v>425.5</v>
      </c>
    </row>
    <row r="1332" spans="1:30" ht="14.25" customHeight="1">
      <c r="A1332" s="729">
        <v>40911</v>
      </c>
      <c r="B1332" s="732">
        <v>3.4259499999999998</v>
      </c>
      <c r="D1332" s="729">
        <v>40911</v>
      </c>
      <c r="E1332" s="732">
        <v>4.4709000000000003</v>
      </c>
      <c r="G1332" s="729">
        <v>40911</v>
      </c>
      <c r="H1332" s="732">
        <v>3.6755200000000001</v>
      </c>
      <c r="J1332" s="729">
        <v>40911</v>
      </c>
      <c r="K1332" s="732">
        <v>1.3050200000000001</v>
      </c>
      <c r="N1332" s="729">
        <v>40827</v>
      </c>
      <c r="O1332" s="732">
        <v>266.875</v>
      </c>
      <c r="Q1332" s="729">
        <v>40445</v>
      </c>
      <c r="R1332" s="732">
        <v>339.74799999999999</v>
      </c>
      <c r="T1332" s="729">
        <v>40445</v>
      </c>
      <c r="U1332" s="732">
        <v>92.364999999999995</v>
      </c>
      <c r="Z1332" s="729">
        <v>40827</v>
      </c>
      <c r="AA1332" s="732">
        <v>351.69099999999997</v>
      </c>
      <c r="AC1332" s="729">
        <v>40827</v>
      </c>
      <c r="AD1332" s="732">
        <v>430</v>
      </c>
    </row>
    <row r="1333" spans="1:30" ht="14.25" customHeight="1">
      <c r="A1333" s="729">
        <v>40910</v>
      </c>
      <c r="B1333" s="732">
        <v>3.4541300000000001</v>
      </c>
      <c r="D1333" s="729">
        <v>40910</v>
      </c>
      <c r="E1333" s="732">
        <v>4.4685500000000005</v>
      </c>
      <c r="G1333" s="729">
        <v>40910</v>
      </c>
      <c r="H1333" s="732">
        <v>3.6757200000000001</v>
      </c>
      <c r="J1333" s="729">
        <v>40910</v>
      </c>
      <c r="K1333" s="732">
        <v>1.2934399999999999</v>
      </c>
      <c r="N1333" s="729">
        <v>40823</v>
      </c>
      <c r="O1333" s="732">
        <v>291.16699999999997</v>
      </c>
      <c r="Q1333" s="729">
        <v>40444</v>
      </c>
      <c r="R1333" s="732">
        <v>345.58800000000002</v>
      </c>
      <c r="T1333" s="729">
        <v>40444</v>
      </c>
      <c r="U1333" s="732">
        <v>93.759</v>
      </c>
      <c r="Z1333" s="729">
        <v>40823</v>
      </c>
      <c r="AA1333" s="732">
        <v>368.66699999999997</v>
      </c>
      <c r="AC1333" s="729">
        <v>40823</v>
      </c>
      <c r="AD1333" s="732">
        <v>452.33300000000003</v>
      </c>
    </row>
    <row r="1334" spans="1:30" ht="14.25" customHeight="1">
      <c r="A1334" s="729">
        <v>40907</v>
      </c>
      <c r="B1334" s="732">
        <v>3.4453800000000001</v>
      </c>
      <c r="D1334" s="729">
        <v>40907</v>
      </c>
      <c r="E1334" s="732">
        <v>4.4662499999999996</v>
      </c>
      <c r="G1334" s="729">
        <v>40907</v>
      </c>
      <c r="H1334" s="732">
        <v>3.6709899999999998</v>
      </c>
      <c r="J1334" s="729">
        <v>40907</v>
      </c>
      <c r="K1334" s="732">
        <v>1.2960799999999999</v>
      </c>
      <c r="N1334" s="729">
        <v>40822</v>
      </c>
      <c r="O1334" s="732">
        <v>293.625</v>
      </c>
      <c r="Q1334" s="729">
        <v>40443</v>
      </c>
      <c r="R1334" s="732">
        <v>343.387</v>
      </c>
      <c r="T1334" s="729">
        <v>40443</v>
      </c>
      <c r="U1334" s="732">
        <v>92.917000000000002</v>
      </c>
      <c r="Z1334" s="729">
        <v>40822</v>
      </c>
      <c r="AA1334" s="732">
        <v>342.16699999999997</v>
      </c>
      <c r="AC1334" s="729">
        <v>40822</v>
      </c>
      <c r="AD1334" s="732">
        <v>456.33300000000003</v>
      </c>
    </row>
    <row r="1335" spans="1:30" ht="14.25" customHeight="1">
      <c r="A1335" s="729">
        <v>40906</v>
      </c>
      <c r="B1335" s="732">
        <v>3.3994900000000001</v>
      </c>
      <c r="D1335" s="729">
        <v>40906</v>
      </c>
      <c r="E1335" s="732">
        <v>4.4061000000000003</v>
      </c>
      <c r="G1335" s="729">
        <v>40906</v>
      </c>
      <c r="H1335" s="732">
        <v>3.6159300000000001</v>
      </c>
      <c r="J1335" s="729">
        <v>40906</v>
      </c>
      <c r="K1335" s="732">
        <v>1.2961199999999999</v>
      </c>
      <c r="N1335" s="729">
        <v>40821</v>
      </c>
      <c r="O1335" s="732">
        <v>299.66699999999997</v>
      </c>
      <c r="Q1335" s="729">
        <v>40442</v>
      </c>
      <c r="R1335" s="732">
        <v>344.17399999999998</v>
      </c>
      <c r="T1335" s="729">
        <v>40442</v>
      </c>
      <c r="U1335" s="732">
        <v>93.891999999999996</v>
      </c>
      <c r="Z1335" s="729">
        <v>40821</v>
      </c>
      <c r="AA1335" s="732">
        <v>376.83300000000003</v>
      </c>
      <c r="AC1335" s="729">
        <v>40821</v>
      </c>
      <c r="AD1335" s="732">
        <v>474.16699999999997</v>
      </c>
    </row>
    <row r="1336" spans="1:30" ht="14.25" customHeight="1">
      <c r="A1336" s="729">
        <v>40905</v>
      </c>
      <c r="B1336" s="732">
        <v>3.4013999999999998</v>
      </c>
      <c r="D1336" s="729">
        <v>40905</v>
      </c>
      <c r="E1336" s="732">
        <v>4.4022800000000002</v>
      </c>
      <c r="G1336" s="729">
        <v>40905</v>
      </c>
      <c r="H1336" s="732">
        <v>3.6090900000000001</v>
      </c>
      <c r="J1336" s="729">
        <v>40905</v>
      </c>
      <c r="K1336" s="732">
        <v>1.2941</v>
      </c>
      <c r="N1336" s="729">
        <v>40820</v>
      </c>
      <c r="O1336" s="732">
        <v>312.75</v>
      </c>
      <c r="Q1336" s="729">
        <v>40441</v>
      </c>
      <c r="R1336" s="732">
        <v>350.97699999999998</v>
      </c>
      <c r="T1336" s="729">
        <v>40441</v>
      </c>
      <c r="U1336" s="732">
        <v>94.960999999999999</v>
      </c>
      <c r="Z1336" s="729">
        <v>40820</v>
      </c>
      <c r="AA1336" s="732">
        <v>374.16699999999997</v>
      </c>
      <c r="AC1336" s="729">
        <v>40820</v>
      </c>
      <c r="AD1336" s="732">
        <v>482.33300000000003</v>
      </c>
    </row>
    <row r="1337" spans="1:30" ht="14.25" customHeight="1">
      <c r="A1337" s="729">
        <v>40904</v>
      </c>
      <c r="B1337" s="732">
        <v>3.3645999999999998</v>
      </c>
      <c r="D1337" s="729">
        <v>40904</v>
      </c>
      <c r="E1337" s="732">
        <v>4.3980100000000002</v>
      </c>
      <c r="G1337" s="729">
        <v>40904</v>
      </c>
      <c r="H1337" s="732">
        <v>3.6020799999999999</v>
      </c>
      <c r="J1337" s="729">
        <v>40904</v>
      </c>
      <c r="K1337" s="732">
        <v>1.3071200000000001</v>
      </c>
      <c r="N1337" s="729">
        <v>40819</v>
      </c>
      <c r="O1337" s="732">
        <v>302.33300000000003</v>
      </c>
      <c r="Q1337" s="729">
        <v>40438</v>
      </c>
      <c r="R1337" s="732">
        <v>353.185</v>
      </c>
      <c r="T1337" s="729">
        <v>40438</v>
      </c>
      <c r="U1337" s="732">
        <v>94.566000000000003</v>
      </c>
      <c r="Z1337" s="729">
        <v>40819</v>
      </c>
      <c r="AA1337" s="732">
        <v>380.875</v>
      </c>
      <c r="AC1337" s="729">
        <v>40819</v>
      </c>
      <c r="AD1337" s="732">
        <v>468.375</v>
      </c>
    </row>
    <row r="1338" spans="1:30" ht="14.25" customHeight="1">
      <c r="A1338" s="729">
        <v>40903</v>
      </c>
      <c r="B1338" s="732">
        <v>3.3984000000000001</v>
      </c>
      <c r="D1338" s="729">
        <v>40903</v>
      </c>
      <c r="E1338" s="732">
        <v>4.4394999999999998</v>
      </c>
      <c r="G1338" s="729">
        <v>40903</v>
      </c>
      <c r="H1338" s="732">
        <v>3.63042</v>
      </c>
      <c r="J1338" s="729">
        <v>40903</v>
      </c>
      <c r="K1338" s="732">
        <v>1.3061400000000001</v>
      </c>
      <c r="N1338" s="729">
        <v>40816</v>
      </c>
      <c r="O1338" s="732">
        <v>295.33300000000003</v>
      </c>
      <c r="Q1338" s="729">
        <v>40437</v>
      </c>
      <c r="R1338" s="732">
        <v>356.11599999999999</v>
      </c>
      <c r="T1338" s="729">
        <v>40437</v>
      </c>
      <c r="U1338" s="732">
        <v>95.075000000000003</v>
      </c>
      <c r="Z1338" s="729">
        <v>40816</v>
      </c>
      <c r="AA1338" s="732">
        <v>378.625</v>
      </c>
      <c r="AC1338" s="729">
        <v>40816</v>
      </c>
      <c r="AD1338" s="732">
        <v>469.875</v>
      </c>
    </row>
    <row r="1339" spans="1:30" ht="14.25" customHeight="1">
      <c r="A1339" s="729">
        <v>40900</v>
      </c>
      <c r="B1339" s="732">
        <v>3.40293</v>
      </c>
      <c r="D1339" s="729">
        <v>40900</v>
      </c>
      <c r="E1339" s="732">
        <v>4.4412500000000001</v>
      </c>
      <c r="G1339" s="729">
        <v>40900</v>
      </c>
      <c r="H1339" s="732">
        <v>3.63124</v>
      </c>
      <c r="J1339" s="729">
        <v>40900</v>
      </c>
      <c r="K1339" s="732">
        <v>1.30436</v>
      </c>
      <c r="N1339" s="729">
        <v>40815</v>
      </c>
      <c r="O1339" s="732">
        <v>281.75</v>
      </c>
      <c r="Q1339" s="729">
        <v>40436</v>
      </c>
      <c r="R1339" s="732">
        <v>354.61900000000003</v>
      </c>
      <c r="T1339" s="729">
        <v>40436</v>
      </c>
      <c r="U1339" s="732">
        <v>94.691999999999993</v>
      </c>
      <c r="Z1339" s="729">
        <v>40815</v>
      </c>
      <c r="AA1339" s="732">
        <v>370.125</v>
      </c>
      <c r="AC1339" s="729">
        <v>40815</v>
      </c>
      <c r="AD1339" s="732">
        <v>457.125</v>
      </c>
    </row>
    <row r="1340" spans="1:30" ht="14.25" customHeight="1">
      <c r="A1340" s="729">
        <v>40899</v>
      </c>
      <c r="B1340" s="732">
        <v>3.4016700000000002</v>
      </c>
      <c r="D1340" s="729">
        <v>40899</v>
      </c>
      <c r="E1340" s="732">
        <v>4.4395699999999998</v>
      </c>
      <c r="G1340" s="729">
        <v>40899</v>
      </c>
      <c r="H1340" s="732">
        <v>3.6331500000000001</v>
      </c>
      <c r="J1340" s="729">
        <v>40899</v>
      </c>
      <c r="K1340" s="732">
        <v>1.30501</v>
      </c>
      <c r="N1340" s="729">
        <v>40814</v>
      </c>
      <c r="O1340" s="732">
        <v>283.33300000000003</v>
      </c>
      <c r="Q1340" s="729">
        <v>40435</v>
      </c>
      <c r="R1340" s="732">
        <v>352.81799999999998</v>
      </c>
      <c r="T1340" s="729">
        <v>40435</v>
      </c>
      <c r="U1340" s="732">
        <v>94.888000000000005</v>
      </c>
      <c r="Z1340" s="729">
        <v>40814</v>
      </c>
      <c r="AA1340" s="732">
        <v>380.33300000000003</v>
      </c>
      <c r="AC1340" s="729">
        <v>40814</v>
      </c>
      <c r="AD1340" s="732">
        <v>459.5</v>
      </c>
    </row>
    <row r="1341" spans="1:30" ht="14.25" customHeight="1">
      <c r="A1341" s="729">
        <v>40898</v>
      </c>
      <c r="B1341" s="732">
        <v>3.4126500000000002</v>
      </c>
      <c r="D1341" s="729">
        <v>40898</v>
      </c>
      <c r="E1341" s="732">
        <v>4.4523000000000001</v>
      </c>
      <c r="G1341" s="729">
        <v>40898</v>
      </c>
      <c r="H1341" s="732">
        <v>3.6473</v>
      </c>
      <c r="J1341" s="729">
        <v>40898</v>
      </c>
      <c r="K1341" s="732">
        <v>1.3047200000000001</v>
      </c>
      <c r="N1341" s="729">
        <v>40813</v>
      </c>
      <c r="O1341" s="732">
        <v>276</v>
      </c>
      <c r="Q1341" s="729">
        <v>40434</v>
      </c>
      <c r="R1341" s="732">
        <v>354.26499999999999</v>
      </c>
      <c r="T1341" s="729">
        <v>40434</v>
      </c>
      <c r="U1341" s="732">
        <v>93.914000000000001</v>
      </c>
      <c r="Z1341" s="729">
        <v>40813</v>
      </c>
      <c r="AA1341" s="732">
        <v>341.5</v>
      </c>
      <c r="AC1341" s="729">
        <v>40813</v>
      </c>
      <c r="AD1341" s="732">
        <v>448.16699999999997</v>
      </c>
    </row>
    <row r="1342" spans="1:30" ht="14.25" customHeight="1">
      <c r="A1342" s="729">
        <v>40897</v>
      </c>
      <c r="B1342" s="732">
        <v>3.4036</v>
      </c>
      <c r="D1342" s="729">
        <v>40897</v>
      </c>
      <c r="E1342" s="732">
        <v>4.4523400000000004</v>
      </c>
      <c r="G1342" s="729">
        <v>40897</v>
      </c>
      <c r="H1342" s="732">
        <v>3.65327</v>
      </c>
      <c r="J1342" s="729">
        <v>40897</v>
      </c>
      <c r="K1342" s="732">
        <v>1.3082199999999999</v>
      </c>
      <c r="N1342" s="729">
        <v>40812</v>
      </c>
      <c r="O1342" s="732">
        <v>310.5</v>
      </c>
      <c r="Q1342" s="729">
        <v>40431</v>
      </c>
      <c r="R1342" s="732">
        <v>360.26600000000002</v>
      </c>
      <c r="T1342" s="729">
        <v>40431</v>
      </c>
      <c r="U1342" s="732">
        <v>95.278999999999996</v>
      </c>
      <c r="Z1342" s="729">
        <v>40812</v>
      </c>
      <c r="AA1342" s="732">
        <v>400.83300000000003</v>
      </c>
      <c r="AC1342" s="729">
        <v>40812</v>
      </c>
      <c r="AD1342" s="732">
        <v>513.16700000000003</v>
      </c>
    </row>
    <row r="1343" spans="1:30" ht="14.25" customHeight="1">
      <c r="A1343" s="729">
        <v>40896</v>
      </c>
      <c r="B1343" s="732">
        <v>3.4533</v>
      </c>
      <c r="D1343" s="729">
        <v>40896</v>
      </c>
      <c r="E1343" s="732">
        <v>4.4884000000000004</v>
      </c>
      <c r="G1343" s="729">
        <v>40896</v>
      </c>
      <c r="H1343" s="732">
        <v>3.6837400000000002</v>
      </c>
      <c r="J1343" s="729">
        <v>40896</v>
      </c>
      <c r="K1343" s="732">
        <v>1.2998400000000001</v>
      </c>
      <c r="N1343" s="729">
        <v>40809</v>
      </c>
      <c r="O1343" s="732">
        <v>311.5</v>
      </c>
      <c r="Q1343" s="729">
        <v>40430</v>
      </c>
      <c r="R1343" s="732">
        <v>367.66699999999997</v>
      </c>
      <c r="T1343" s="729">
        <v>40430</v>
      </c>
      <c r="U1343" s="732">
        <v>94.998999999999995</v>
      </c>
      <c r="Z1343" s="729">
        <v>40809</v>
      </c>
      <c r="AA1343" s="732">
        <v>414.33300000000003</v>
      </c>
      <c r="AC1343" s="729">
        <v>40809</v>
      </c>
      <c r="AD1343" s="732">
        <v>518.33299999999997</v>
      </c>
    </row>
    <row r="1344" spans="1:30" ht="14.25" customHeight="1">
      <c r="A1344" s="729">
        <v>40893</v>
      </c>
      <c r="B1344" s="732">
        <v>3.44848</v>
      </c>
      <c r="D1344" s="729">
        <v>40893</v>
      </c>
      <c r="E1344" s="732">
        <v>4.4975500000000004</v>
      </c>
      <c r="G1344" s="729">
        <v>40893</v>
      </c>
      <c r="H1344" s="732">
        <v>3.6840199999999999</v>
      </c>
      <c r="J1344" s="729">
        <v>40893</v>
      </c>
      <c r="K1344" s="732">
        <v>1.3045800000000001</v>
      </c>
      <c r="N1344" s="729">
        <v>40808</v>
      </c>
      <c r="O1344" s="732">
        <v>301.83300000000003</v>
      </c>
      <c r="Q1344" s="729">
        <v>40429</v>
      </c>
      <c r="R1344" s="732">
        <v>378</v>
      </c>
      <c r="T1344" s="729">
        <v>40429</v>
      </c>
      <c r="U1344" s="732">
        <v>96.757999999999996</v>
      </c>
      <c r="Z1344" s="729">
        <v>40808</v>
      </c>
      <c r="AA1344" s="732">
        <v>438.42700000000002</v>
      </c>
      <c r="AC1344" s="729">
        <v>40808</v>
      </c>
      <c r="AD1344" s="732">
        <v>536.66700000000003</v>
      </c>
    </row>
    <row r="1345" spans="1:30" ht="14.25" customHeight="1">
      <c r="A1345" s="729">
        <v>40892</v>
      </c>
      <c r="B1345" s="732">
        <v>3.4813499999999999</v>
      </c>
      <c r="D1345" s="729">
        <v>40892</v>
      </c>
      <c r="E1345" s="732">
        <v>4.5264499999999996</v>
      </c>
      <c r="G1345" s="729">
        <v>40892</v>
      </c>
      <c r="H1345" s="732">
        <v>3.7012999999999998</v>
      </c>
      <c r="J1345" s="729">
        <v>40892</v>
      </c>
      <c r="K1345" s="732">
        <v>1.3015600000000001</v>
      </c>
      <c r="N1345" s="729">
        <v>40807</v>
      </c>
      <c r="O1345" s="732">
        <v>266.33300000000003</v>
      </c>
      <c r="Q1345" s="729">
        <v>40428</v>
      </c>
      <c r="R1345" s="732">
        <v>370.27499999999998</v>
      </c>
      <c r="T1345" s="729">
        <v>40428</v>
      </c>
      <c r="U1345" s="732">
        <v>96.191000000000003</v>
      </c>
      <c r="Z1345" s="729">
        <v>40807</v>
      </c>
      <c r="AA1345" s="732">
        <v>431.83300000000003</v>
      </c>
      <c r="AC1345" s="729">
        <v>40807</v>
      </c>
      <c r="AD1345" s="732">
        <v>522.25</v>
      </c>
    </row>
    <row r="1346" spans="1:30" ht="14.25" customHeight="1">
      <c r="A1346" s="729">
        <v>40891</v>
      </c>
      <c r="B1346" s="732">
        <v>3.5087099999999998</v>
      </c>
      <c r="D1346" s="729">
        <v>40891</v>
      </c>
      <c r="E1346" s="732">
        <v>4.5556000000000001</v>
      </c>
      <c r="G1346" s="729">
        <v>40891</v>
      </c>
      <c r="H1346" s="732">
        <v>3.6804199999999998</v>
      </c>
      <c r="J1346" s="729">
        <v>40891</v>
      </c>
      <c r="K1346" s="732">
        <v>1.29827</v>
      </c>
      <c r="N1346" s="729">
        <v>40806</v>
      </c>
      <c r="O1346" s="732">
        <v>253.667</v>
      </c>
      <c r="Q1346" s="729">
        <v>40424</v>
      </c>
      <c r="R1346" s="732">
        <v>355.64400000000001</v>
      </c>
      <c r="T1346" s="729">
        <v>40424</v>
      </c>
      <c r="U1346" s="732">
        <v>95.001000000000005</v>
      </c>
      <c r="Z1346" s="729">
        <v>40806</v>
      </c>
      <c r="AA1346" s="732">
        <v>416.16699999999997</v>
      </c>
      <c r="AC1346" s="729">
        <v>40806</v>
      </c>
      <c r="AD1346" s="732">
        <v>514.25</v>
      </c>
    </row>
    <row r="1347" spans="1:30" ht="14.25" customHeight="1">
      <c r="A1347" s="729">
        <v>40890</v>
      </c>
      <c r="B1347" s="732">
        <v>3.5083500000000001</v>
      </c>
      <c r="D1347" s="729">
        <v>40890</v>
      </c>
      <c r="E1347" s="732">
        <v>4.57355</v>
      </c>
      <c r="G1347" s="729">
        <v>40890</v>
      </c>
      <c r="H1347" s="732">
        <v>3.7093600000000002</v>
      </c>
      <c r="J1347" s="729">
        <v>40890</v>
      </c>
      <c r="K1347" s="732">
        <v>1.3037000000000001</v>
      </c>
      <c r="N1347" s="729">
        <v>40805</v>
      </c>
      <c r="O1347" s="732">
        <v>252.375</v>
      </c>
      <c r="Q1347" s="729">
        <v>40423</v>
      </c>
      <c r="R1347" s="732">
        <v>360.16699999999997</v>
      </c>
      <c r="T1347" s="729">
        <v>40423</v>
      </c>
      <c r="U1347" s="732">
        <v>97.444000000000003</v>
      </c>
      <c r="Z1347" s="729">
        <v>40805</v>
      </c>
      <c r="AA1347" s="732">
        <v>406.83300000000003</v>
      </c>
      <c r="AC1347" s="729">
        <v>40805</v>
      </c>
      <c r="AD1347" s="732">
        <v>472.5</v>
      </c>
    </row>
    <row r="1348" spans="1:30" ht="14.25" customHeight="1">
      <c r="A1348" s="729">
        <v>40889</v>
      </c>
      <c r="B1348" s="732">
        <v>3.4567199999999998</v>
      </c>
      <c r="D1348" s="729">
        <v>40889</v>
      </c>
      <c r="E1348" s="732">
        <v>4.5587499999999999</v>
      </c>
      <c r="G1348" s="729">
        <v>40889</v>
      </c>
      <c r="H1348" s="732">
        <v>3.6886100000000002</v>
      </c>
      <c r="J1348" s="729">
        <v>40889</v>
      </c>
      <c r="K1348" s="732">
        <v>1.31874</v>
      </c>
      <c r="N1348" s="729">
        <v>40802</v>
      </c>
      <c r="O1348" s="732">
        <v>237.333</v>
      </c>
      <c r="Q1348" s="729">
        <v>40422</v>
      </c>
      <c r="R1348" s="732">
        <v>356.99299999999999</v>
      </c>
      <c r="T1348" s="729">
        <v>40422</v>
      </c>
      <c r="U1348" s="732">
        <v>96.963999999999999</v>
      </c>
      <c r="Z1348" s="729">
        <v>40802</v>
      </c>
      <c r="AA1348" s="732">
        <v>372.66699999999997</v>
      </c>
      <c r="AC1348" s="729">
        <v>40802</v>
      </c>
      <c r="AD1348" s="732">
        <v>446.66699999999997</v>
      </c>
    </row>
    <row r="1349" spans="1:30" ht="14.25" customHeight="1">
      <c r="A1349" s="729">
        <v>40886</v>
      </c>
      <c r="B1349" s="732">
        <v>3.3727499999999999</v>
      </c>
      <c r="D1349" s="729">
        <v>40886</v>
      </c>
      <c r="E1349" s="732">
        <v>4.5125000000000002</v>
      </c>
      <c r="G1349" s="729">
        <v>40886</v>
      </c>
      <c r="H1349" s="732">
        <v>3.6567099999999999</v>
      </c>
      <c r="J1349" s="729">
        <v>40886</v>
      </c>
      <c r="K1349" s="732">
        <v>1.3386400000000001</v>
      </c>
      <c r="N1349" s="729">
        <v>40801</v>
      </c>
      <c r="O1349" s="732">
        <v>239.167</v>
      </c>
      <c r="Q1349" s="729">
        <v>40421</v>
      </c>
      <c r="R1349" s="732">
        <v>370.66699999999997</v>
      </c>
      <c r="T1349" s="729">
        <v>40421</v>
      </c>
      <c r="U1349" s="732">
        <v>100.46299999999999</v>
      </c>
      <c r="Z1349" s="729">
        <v>40801</v>
      </c>
      <c r="AA1349" s="732">
        <v>370.83300000000003</v>
      </c>
      <c r="AC1349" s="729">
        <v>40801</v>
      </c>
      <c r="AD1349" s="732">
        <v>452</v>
      </c>
    </row>
    <row r="1350" spans="1:30" ht="14.25" customHeight="1">
      <c r="A1350" s="729">
        <v>40885</v>
      </c>
      <c r="B1350" s="732">
        <v>3.3829899999999999</v>
      </c>
      <c r="D1350" s="729">
        <v>40885</v>
      </c>
      <c r="E1350" s="732">
        <v>4.5137499999999999</v>
      </c>
      <c r="G1350" s="729">
        <v>40885</v>
      </c>
      <c r="H1350" s="732">
        <v>3.65354</v>
      </c>
      <c r="J1350" s="729">
        <v>40885</v>
      </c>
      <c r="K1350" s="732">
        <v>1.33406</v>
      </c>
      <c r="N1350" s="729">
        <v>40800</v>
      </c>
      <c r="O1350" s="732">
        <v>247.625</v>
      </c>
      <c r="Q1350" s="729">
        <v>40420</v>
      </c>
      <c r="R1350" s="732">
        <v>350.54199999999997</v>
      </c>
      <c r="T1350" s="729">
        <v>40420</v>
      </c>
      <c r="U1350" s="732">
        <v>93.611999999999995</v>
      </c>
      <c r="Z1350" s="729">
        <v>40800</v>
      </c>
      <c r="AA1350" s="732">
        <v>375.33300000000003</v>
      </c>
      <c r="AC1350" s="729">
        <v>40800</v>
      </c>
      <c r="AD1350" s="732">
        <v>477.625</v>
      </c>
    </row>
    <row r="1351" spans="1:30" ht="14.25" customHeight="1">
      <c r="A1351" s="729">
        <v>40884</v>
      </c>
      <c r="B1351" s="732">
        <v>3.3271000000000002</v>
      </c>
      <c r="D1351" s="729">
        <v>40884</v>
      </c>
      <c r="E1351" s="732">
        <v>4.4628499999999995</v>
      </c>
      <c r="G1351" s="729">
        <v>40884</v>
      </c>
      <c r="H1351" s="732">
        <v>3.60222</v>
      </c>
      <c r="J1351" s="729">
        <v>40884</v>
      </c>
      <c r="K1351" s="732">
        <v>1.3411599999999999</v>
      </c>
      <c r="N1351" s="729">
        <v>40799</v>
      </c>
      <c r="O1351" s="732">
        <v>243.375</v>
      </c>
      <c r="Q1351" s="729">
        <v>40417</v>
      </c>
      <c r="R1351" s="732">
        <v>353.404</v>
      </c>
      <c r="T1351" s="729">
        <v>40417</v>
      </c>
      <c r="U1351" s="732">
        <v>93.322999999999993</v>
      </c>
      <c r="Z1351" s="729">
        <v>40799</v>
      </c>
      <c r="AA1351" s="732">
        <v>401.5</v>
      </c>
      <c r="AC1351" s="729">
        <v>40799</v>
      </c>
      <c r="AD1351" s="732">
        <v>504</v>
      </c>
    </row>
    <row r="1352" spans="1:30" ht="14.25" customHeight="1">
      <c r="A1352" s="729">
        <v>40883</v>
      </c>
      <c r="B1352" s="732">
        <v>3.3340000000000001</v>
      </c>
      <c r="D1352" s="729">
        <v>40883</v>
      </c>
      <c r="E1352" s="732">
        <v>4.4692800000000004</v>
      </c>
      <c r="G1352" s="729">
        <v>40883</v>
      </c>
      <c r="H1352" s="732">
        <v>3.6006100000000001</v>
      </c>
      <c r="J1352" s="729">
        <v>40883</v>
      </c>
      <c r="K1352" s="732">
        <v>1.3401700000000001</v>
      </c>
      <c r="N1352" s="729">
        <v>40798</v>
      </c>
      <c r="O1352" s="732">
        <v>245.333</v>
      </c>
      <c r="Q1352" s="729">
        <v>40416</v>
      </c>
      <c r="R1352" s="732">
        <v>346.66699999999997</v>
      </c>
      <c r="T1352" s="729">
        <v>40416</v>
      </c>
      <c r="U1352" s="732">
        <v>92.176000000000002</v>
      </c>
      <c r="Z1352" s="729">
        <v>40798</v>
      </c>
      <c r="AA1352" s="732">
        <v>426.83300000000003</v>
      </c>
      <c r="AC1352" s="729">
        <v>40798</v>
      </c>
      <c r="AD1352" s="732">
        <v>502.375</v>
      </c>
    </row>
    <row r="1353" spans="1:30" ht="14.25" customHeight="1">
      <c r="A1353" s="729">
        <v>40882</v>
      </c>
      <c r="B1353" s="732">
        <v>3.3346399999999998</v>
      </c>
      <c r="D1353" s="729">
        <v>40882</v>
      </c>
      <c r="E1353" s="732">
        <v>4.4683999999999999</v>
      </c>
      <c r="G1353" s="729">
        <v>40882</v>
      </c>
      <c r="H1353" s="732">
        <v>3.6222400000000001</v>
      </c>
      <c r="J1353" s="729">
        <v>40882</v>
      </c>
      <c r="K1353" s="732">
        <v>1.3400799999999999</v>
      </c>
      <c r="N1353" s="729">
        <v>40795</v>
      </c>
      <c r="O1353" s="732">
        <v>234.333</v>
      </c>
      <c r="Q1353" s="729">
        <v>40415</v>
      </c>
      <c r="R1353" s="732">
        <v>342.08800000000002</v>
      </c>
      <c r="T1353" s="729">
        <v>40415</v>
      </c>
      <c r="U1353" s="732">
        <v>92.210999999999999</v>
      </c>
      <c r="Z1353" s="729">
        <v>40795</v>
      </c>
      <c r="AA1353" s="732">
        <v>388.33300000000003</v>
      </c>
      <c r="AC1353" s="729">
        <v>40795</v>
      </c>
      <c r="AD1353" s="732">
        <v>468.16699999999997</v>
      </c>
    </row>
    <row r="1354" spans="1:30" ht="14.25" customHeight="1">
      <c r="A1354" s="729">
        <v>40879</v>
      </c>
      <c r="B1354" s="732">
        <v>3.3547500000000001</v>
      </c>
      <c r="D1354" s="729">
        <v>40879</v>
      </c>
      <c r="E1354" s="732">
        <v>4.4927599999999996</v>
      </c>
      <c r="G1354" s="729">
        <v>40879</v>
      </c>
      <c r="H1354" s="732">
        <v>3.6408199999999997</v>
      </c>
      <c r="J1354" s="729">
        <v>40879</v>
      </c>
      <c r="K1354" s="732">
        <v>1.3390900000000001</v>
      </c>
      <c r="N1354" s="729">
        <v>40794</v>
      </c>
      <c r="O1354" s="732">
        <v>219</v>
      </c>
      <c r="Q1354" s="729">
        <v>40414</v>
      </c>
      <c r="R1354" s="732">
        <v>336.16699999999997</v>
      </c>
      <c r="T1354" s="729">
        <v>40414</v>
      </c>
      <c r="U1354" s="732">
        <v>88.744</v>
      </c>
      <c r="Z1354" s="729">
        <v>40794</v>
      </c>
      <c r="AA1354" s="732">
        <v>367.66699999999997</v>
      </c>
      <c r="AC1354" s="729">
        <v>40794</v>
      </c>
      <c r="AD1354" s="732">
        <v>433.33300000000003</v>
      </c>
    </row>
    <row r="1355" spans="1:30" ht="14.25" customHeight="1">
      <c r="A1355" s="729">
        <v>40878</v>
      </c>
      <c r="B1355" s="732">
        <v>3.3313000000000001</v>
      </c>
      <c r="D1355" s="729">
        <v>40878</v>
      </c>
      <c r="E1355" s="732">
        <v>4.4843000000000002</v>
      </c>
      <c r="G1355" s="729">
        <v>40878</v>
      </c>
      <c r="H1355" s="732">
        <v>3.6377800000000002</v>
      </c>
      <c r="J1355" s="729">
        <v>40878</v>
      </c>
      <c r="K1355" s="732">
        <v>1.3461400000000001</v>
      </c>
      <c r="N1355" s="729">
        <v>40793</v>
      </c>
      <c r="O1355" s="732">
        <v>219.39</v>
      </c>
      <c r="Q1355" s="729">
        <v>40413</v>
      </c>
      <c r="R1355" s="732">
        <v>329.209</v>
      </c>
      <c r="T1355" s="729">
        <v>40413</v>
      </c>
      <c r="U1355" s="732">
        <v>86.13</v>
      </c>
      <c r="Z1355" s="729">
        <v>40793</v>
      </c>
      <c r="AA1355" s="732">
        <v>368.33300000000003</v>
      </c>
      <c r="AC1355" s="729">
        <v>40793</v>
      </c>
      <c r="AD1355" s="732">
        <v>432.66699999999997</v>
      </c>
    </row>
    <row r="1356" spans="1:30" ht="14.25" customHeight="1">
      <c r="A1356" s="729">
        <v>40877</v>
      </c>
      <c r="B1356" s="732">
        <v>3.3500999999999999</v>
      </c>
      <c r="D1356" s="729">
        <v>40877</v>
      </c>
      <c r="E1356" s="732">
        <v>4.5038799999999997</v>
      </c>
      <c r="G1356" s="729">
        <v>40877</v>
      </c>
      <c r="H1356" s="732">
        <v>3.6686399999999999</v>
      </c>
      <c r="J1356" s="729">
        <v>40877</v>
      </c>
      <c r="K1356" s="732">
        <v>1.3446100000000001</v>
      </c>
      <c r="N1356" s="729">
        <v>40792</v>
      </c>
      <c r="O1356" s="732">
        <v>233.125</v>
      </c>
      <c r="Q1356" s="729">
        <v>40410</v>
      </c>
      <c r="R1356" s="732">
        <v>332.55599999999998</v>
      </c>
      <c r="T1356" s="729">
        <v>40410</v>
      </c>
      <c r="U1356" s="732">
        <v>86.807000000000002</v>
      </c>
      <c r="Z1356" s="729">
        <v>40792</v>
      </c>
      <c r="AA1356" s="732">
        <v>420.66699999999997</v>
      </c>
      <c r="AC1356" s="729">
        <v>40792</v>
      </c>
      <c r="AD1356" s="732">
        <v>451.5</v>
      </c>
    </row>
    <row r="1357" spans="1:30" ht="14.25" customHeight="1">
      <c r="A1357" s="729">
        <v>40876</v>
      </c>
      <c r="B1357" s="732">
        <v>3.4037100000000002</v>
      </c>
      <c r="D1357" s="729">
        <v>40876</v>
      </c>
      <c r="E1357" s="732">
        <v>4.5331299999999999</v>
      </c>
      <c r="G1357" s="729">
        <v>40876</v>
      </c>
      <c r="H1357" s="732">
        <v>3.6966299999999999</v>
      </c>
      <c r="J1357" s="729">
        <v>40876</v>
      </c>
      <c r="K1357" s="732">
        <v>1.33165</v>
      </c>
      <c r="N1357" s="729">
        <v>40788</v>
      </c>
      <c r="O1357" s="732">
        <v>226.667</v>
      </c>
      <c r="Q1357" s="729">
        <v>40409</v>
      </c>
      <c r="R1357" s="732">
        <v>326.41399999999999</v>
      </c>
      <c r="T1357" s="729">
        <v>40409</v>
      </c>
      <c r="U1357" s="732">
        <v>85.06</v>
      </c>
      <c r="Z1357" s="729">
        <v>40788</v>
      </c>
      <c r="AA1357" s="732">
        <v>391.19400000000002</v>
      </c>
      <c r="AC1357" s="729">
        <v>40788</v>
      </c>
      <c r="AD1357" s="732">
        <v>396.51299999999998</v>
      </c>
    </row>
    <row r="1358" spans="1:30" ht="14.25" customHeight="1">
      <c r="A1358" s="729">
        <v>40875</v>
      </c>
      <c r="B1358" s="732">
        <v>3.4034800000000001</v>
      </c>
      <c r="D1358" s="729">
        <v>40875</v>
      </c>
      <c r="E1358" s="732">
        <v>4.5331999999999999</v>
      </c>
      <c r="G1358" s="729">
        <v>40875</v>
      </c>
      <c r="H1358" s="732">
        <v>3.68974</v>
      </c>
      <c r="J1358" s="729">
        <v>40875</v>
      </c>
      <c r="K1358" s="732">
        <v>1.33196</v>
      </c>
      <c r="N1358" s="729">
        <v>40787</v>
      </c>
      <c r="O1358" s="732">
        <v>219.333</v>
      </c>
      <c r="Q1358" s="729">
        <v>40408</v>
      </c>
      <c r="R1358" s="732">
        <v>332.71899999999999</v>
      </c>
      <c r="T1358" s="729">
        <v>40408</v>
      </c>
      <c r="U1358" s="732">
        <v>85.137</v>
      </c>
      <c r="Z1358" s="729">
        <v>40787</v>
      </c>
      <c r="AA1358" s="732">
        <v>375.24799999999999</v>
      </c>
      <c r="AC1358" s="729">
        <v>40787</v>
      </c>
      <c r="AD1358" s="732">
        <v>383.07799999999997</v>
      </c>
    </row>
    <row r="1359" spans="1:30" ht="14.25" customHeight="1">
      <c r="A1359" s="729">
        <v>40872</v>
      </c>
      <c r="B1359" s="732">
        <v>3.4316300000000002</v>
      </c>
      <c r="D1359" s="729">
        <v>40872</v>
      </c>
      <c r="E1359" s="732">
        <v>4.5431699999999999</v>
      </c>
      <c r="G1359" s="729">
        <v>40872</v>
      </c>
      <c r="H1359" s="732">
        <v>3.6886700000000001</v>
      </c>
      <c r="J1359" s="729">
        <v>40872</v>
      </c>
      <c r="K1359" s="732">
        <v>1.32389</v>
      </c>
      <c r="N1359" s="729">
        <v>40786</v>
      </c>
      <c r="O1359" s="732">
        <v>215.375</v>
      </c>
      <c r="Q1359" s="729">
        <v>40407</v>
      </c>
      <c r="R1359" s="732">
        <v>338.32</v>
      </c>
      <c r="T1359" s="729">
        <v>40407</v>
      </c>
      <c r="U1359" s="732">
        <v>85.361000000000004</v>
      </c>
      <c r="Z1359" s="729">
        <v>40786</v>
      </c>
      <c r="AA1359" s="732">
        <v>357.35899999999998</v>
      </c>
      <c r="AC1359" s="729">
        <v>40786</v>
      </c>
      <c r="AD1359" s="732">
        <v>360.33300000000003</v>
      </c>
    </row>
    <row r="1360" spans="1:30" ht="14.25" customHeight="1">
      <c r="A1360" s="729">
        <v>40871</v>
      </c>
      <c r="B1360" s="732">
        <v>3.36429</v>
      </c>
      <c r="D1360" s="729">
        <v>40871</v>
      </c>
      <c r="E1360" s="732">
        <v>4.4921800000000003</v>
      </c>
      <c r="G1360" s="729">
        <v>40871</v>
      </c>
      <c r="H1360" s="732">
        <v>3.65679</v>
      </c>
      <c r="J1360" s="729">
        <v>40871</v>
      </c>
      <c r="K1360" s="732">
        <v>1.3346899999999999</v>
      </c>
      <c r="N1360" s="729">
        <v>40785</v>
      </c>
      <c r="O1360" s="732">
        <v>225.667</v>
      </c>
      <c r="Q1360" s="729">
        <v>40406</v>
      </c>
      <c r="R1360" s="732">
        <v>326.87200000000001</v>
      </c>
      <c r="T1360" s="729">
        <v>40406</v>
      </c>
      <c r="U1360" s="732">
        <v>86.055000000000007</v>
      </c>
      <c r="Z1360" s="729">
        <v>40785</v>
      </c>
      <c r="AA1360" s="732">
        <v>370.94499999999999</v>
      </c>
      <c r="AC1360" s="729">
        <v>40785</v>
      </c>
      <c r="AD1360" s="732">
        <v>370.33300000000003</v>
      </c>
    </row>
    <row r="1361" spans="1:30" ht="14.25" customHeight="1">
      <c r="A1361" s="729">
        <v>40870</v>
      </c>
      <c r="B1361" s="732">
        <v>3.36843</v>
      </c>
      <c r="D1361" s="729">
        <v>40870</v>
      </c>
      <c r="E1361" s="732">
        <v>4.4942500000000001</v>
      </c>
      <c r="G1361" s="729">
        <v>40870</v>
      </c>
      <c r="H1361" s="732">
        <v>3.6611599999999997</v>
      </c>
      <c r="J1361" s="729">
        <v>40870</v>
      </c>
      <c r="K1361" s="732">
        <v>1.33423</v>
      </c>
      <c r="N1361" s="729">
        <v>40784</v>
      </c>
      <c r="O1361" s="732">
        <v>231.066</v>
      </c>
      <c r="Q1361" s="729">
        <v>40403</v>
      </c>
      <c r="R1361" s="732">
        <v>324.74299999999999</v>
      </c>
      <c r="T1361" s="729">
        <v>40403</v>
      </c>
      <c r="U1361" s="732">
        <v>85.531999999999996</v>
      </c>
      <c r="Z1361" s="729">
        <v>40784</v>
      </c>
      <c r="AA1361" s="732">
        <v>375.46600000000001</v>
      </c>
      <c r="AC1361" s="729">
        <v>40784</v>
      </c>
      <c r="AD1361" s="732">
        <v>375.988</v>
      </c>
    </row>
    <row r="1362" spans="1:30" ht="14.25" customHeight="1">
      <c r="A1362" s="729">
        <v>40869</v>
      </c>
      <c r="B1362" s="732">
        <v>3.3027099999999998</v>
      </c>
      <c r="D1362" s="729">
        <v>40869</v>
      </c>
      <c r="E1362" s="732">
        <v>4.4595500000000001</v>
      </c>
      <c r="G1362" s="729">
        <v>40869</v>
      </c>
      <c r="H1362" s="732">
        <v>3.6123599999999998</v>
      </c>
      <c r="J1362" s="729">
        <v>40869</v>
      </c>
      <c r="K1362" s="732">
        <v>1.3505099999999999</v>
      </c>
      <c r="N1362" s="729">
        <v>40781</v>
      </c>
      <c r="O1362" s="732">
        <v>230.5</v>
      </c>
      <c r="Q1362" s="729">
        <v>40402</v>
      </c>
      <c r="R1362" s="732">
        <v>324.71300000000002</v>
      </c>
      <c r="T1362" s="729">
        <v>40402</v>
      </c>
      <c r="U1362" s="732">
        <v>87.513000000000005</v>
      </c>
      <c r="Z1362" s="729">
        <v>40781</v>
      </c>
      <c r="AA1362" s="732">
        <v>377.58199999999999</v>
      </c>
      <c r="AC1362" s="729">
        <v>40781</v>
      </c>
      <c r="AD1362" s="732">
        <v>377.33300000000003</v>
      </c>
    </row>
    <row r="1363" spans="1:30" ht="14.25" customHeight="1">
      <c r="A1363" s="729">
        <v>40868</v>
      </c>
      <c r="B1363" s="732">
        <v>3.3097300000000001</v>
      </c>
      <c r="D1363" s="729">
        <v>40868</v>
      </c>
      <c r="E1363" s="732">
        <v>4.4645999999999999</v>
      </c>
      <c r="G1363" s="729">
        <v>40868</v>
      </c>
      <c r="H1363" s="732">
        <v>3.60819</v>
      </c>
      <c r="J1363" s="729">
        <v>40868</v>
      </c>
      <c r="K1363" s="732">
        <v>1.34894</v>
      </c>
      <c r="N1363" s="729">
        <v>40780</v>
      </c>
      <c r="O1363" s="732">
        <v>233.625</v>
      </c>
      <c r="Q1363" s="729">
        <v>40401</v>
      </c>
      <c r="R1363" s="732">
        <v>334.23200000000003</v>
      </c>
      <c r="T1363" s="729">
        <v>40401</v>
      </c>
      <c r="U1363" s="732">
        <v>85.186999999999998</v>
      </c>
      <c r="Z1363" s="729">
        <v>40780</v>
      </c>
      <c r="AA1363" s="732">
        <v>375.02699999999999</v>
      </c>
      <c r="AC1363" s="729">
        <v>40780</v>
      </c>
      <c r="AD1363" s="732">
        <v>377.33300000000003</v>
      </c>
    </row>
    <row r="1364" spans="1:30" ht="14.25" customHeight="1">
      <c r="A1364" s="729">
        <v>40865</v>
      </c>
      <c r="B1364" s="732">
        <v>3.2726000000000002</v>
      </c>
      <c r="D1364" s="729">
        <v>40865</v>
      </c>
      <c r="E1364" s="732">
        <v>4.4259000000000004</v>
      </c>
      <c r="G1364" s="729">
        <v>40865</v>
      </c>
      <c r="H1364" s="732">
        <v>3.57056</v>
      </c>
      <c r="J1364" s="729">
        <v>40865</v>
      </c>
      <c r="K1364" s="732">
        <v>1.3524700000000001</v>
      </c>
      <c r="N1364" s="729">
        <v>40779</v>
      </c>
      <c r="O1364" s="732">
        <v>209.607</v>
      </c>
      <c r="Q1364" s="729">
        <v>40400</v>
      </c>
      <c r="R1364" s="732">
        <v>312.50200000000001</v>
      </c>
      <c r="T1364" s="729">
        <v>40400</v>
      </c>
      <c r="U1364" s="732">
        <v>83.971000000000004</v>
      </c>
      <c r="Z1364" s="729">
        <v>40779</v>
      </c>
      <c r="AA1364" s="732">
        <v>375.50299999999999</v>
      </c>
      <c r="AC1364" s="729">
        <v>40779</v>
      </c>
      <c r="AD1364" s="732">
        <v>376</v>
      </c>
    </row>
    <row r="1365" spans="1:30" ht="14.25" customHeight="1">
      <c r="A1365" s="729">
        <v>40864</v>
      </c>
      <c r="B1365" s="732">
        <v>3.3046899999999999</v>
      </c>
      <c r="D1365" s="729">
        <v>40864</v>
      </c>
      <c r="E1365" s="732">
        <v>4.4473000000000003</v>
      </c>
      <c r="G1365" s="729">
        <v>40864</v>
      </c>
      <c r="H1365" s="732">
        <v>3.5844200000000002</v>
      </c>
      <c r="J1365" s="729">
        <v>40864</v>
      </c>
      <c r="K1365" s="732">
        <v>1.34582</v>
      </c>
      <c r="N1365" s="729">
        <v>40778</v>
      </c>
      <c r="O1365" s="732">
        <v>211.5</v>
      </c>
      <c r="Q1365" s="729">
        <v>40399</v>
      </c>
      <c r="R1365" s="732">
        <v>308.33499999999998</v>
      </c>
      <c r="T1365" s="729">
        <v>40399</v>
      </c>
      <c r="U1365" s="732">
        <v>82.844999999999999</v>
      </c>
      <c r="Z1365" s="729">
        <v>40778</v>
      </c>
      <c r="AA1365" s="732">
        <v>377.37900000000002</v>
      </c>
      <c r="AC1365" s="729">
        <v>40778</v>
      </c>
      <c r="AD1365" s="732">
        <v>377.66699999999997</v>
      </c>
    </row>
    <row r="1366" spans="1:30" ht="14.25" customHeight="1">
      <c r="A1366" s="729">
        <v>40863</v>
      </c>
      <c r="B1366" s="732">
        <v>3.3060800000000001</v>
      </c>
      <c r="D1366" s="729">
        <v>40863</v>
      </c>
      <c r="E1366" s="732">
        <v>4.4509999999999996</v>
      </c>
      <c r="G1366" s="729">
        <v>40863</v>
      </c>
      <c r="H1366" s="732">
        <v>3.59599</v>
      </c>
      <c r="J1366" s="729">
        <v>40863</v>
      </c>
      <c r="K1366" s="732">
        <v>1.3463499999999999</v>
      </c>
      <c r="N1366" s="729">
        <v>40777</v>
      </c>
      <c r="O1366" s="732">
        <v>202.29</v>
      </c>
      <c r="Q1366" s="729">
        <v>40396</v>
      </c>
      <c r="R1366" s="732">
        <v>309.92700000000002</v>
      </c>
      <c r="T1366" s="729">
        <v>40396</v>
      </c>
      <c r="U1366" s="732">
        <v>87.022999999999996</v>
      </c>
      <c r="Z1366" s="729">
        <v>40777</v>
      </c>
      <c r="AA1366" s="732">
        <v>358.48</v>
      </c>
      <c r="AC1366" s="729">
        <v>40777</v>
      </c>
      <c r="AD1366" s="732">
        <v>371.5</v>
      </c>
    </row>
    <row r="1367" spans="1:30" ht="14.25" customHeight="1">
      <c r="A1367" s="729">
        <v>40862</v>
      </c>
      <c r="B1367" s="732">
        <v>3.2774299999999998</v>
      </c>
      <c r="D1367" s="729">
        <v>40862</v>
      </c>
      <c r="E1367" s="732">
        <v>4.4369399999999999</v>
      </c>
      <c r="G1367" s="729">
        <v>40862</v>
      </c>
      <c r="H1367" s="732">
        <v>3.5815000000000001</v>
      </c>
      <c r="J1367" s="729">
        <v>40862</v>
      </c>
      <c r="K1367" s="732">
        <v>1.35395</v>
      </c>
      <c r="N1367" s="729">
        <v>40774</v>
      </c>
      <c r="O1367" s="732">
        <v>197.78899999999999</v>
      </c>
      <c r="Q1367" s="729">
        <v>40395</v>
      </c>
      <c r="R1367" s="732">
        <v>313.14999999999998</v>
      </c>
      <c r="T1367" s="729">
        <v>40395</v>
      </c>
      <c r="U1367" s="732">
        <v>87.796999999999997</v>
      </c>
      <c r="Z1367" s="729">
        <v>40774</v>
      </c>
      <c r="AA1367" s="732">
        <v>364.66699999999997</v>
      </c>
      <c r="AC1367" s="729">
        <v>40774</v>
      </c>
      <c r="AD1367" s="732">
        <v>356.16699999999997</v>
      </c>
    </row>
    <row r="1368" spans="1:30" ht="14.25" customHeight="1">
      <c r="A1368" s="729">
        <v>40861</v>
      </c>
      <c r="B1368" s="732">
        <v>3.2337799999999999</v>
      </c>
      <c r="D1368" s="729">
        <v>40861</v>
      </c>
      <c r="E1368" s="732">
        <v>4.4087500000000004</v>
      </c>
      <c r="G1368" s="729">
        <v>40861</v>
      </c>
      <c r="H1368" s="732">
        <v>3.5602999999999998</v>
      </c>
      <c r="J1368" s="729">
        <v>40861</v>
      </c>
      <c r="K1368" s="732">
        <v>1.36331</v>
      </c>
      <c r="N1368" s="729">
        <v>40773</v>
      </c>
      <c r="O1368" s="732">
        <v>196.31</v>
      </c>
      <c r="Q1368" s="729">
        <v>40394</v>
      </c>
      <c r="R1368" s="732">
        <v>319.27100000000002</v>
      </c>
      <c r="T1368" s="729">
        <v>40394</v>
      </c>
      <c r="U1368" s="732">
        <v>90.016999999999996</v>
      </c>
      <c r="Z1368" s="729">
        <v>40773</v>
      </c>
      <c r="AA1368" s="732">
        <v>363.08600000000001</v>
      </c>
      <c r="AC1368" s="729">
        <v>40773</v>
      </c>
      <c r="AD1368" s="732">
        <v>351</v>
      </c>
    </row>
    <row r="1369" spans="1:30" ht="14.25" customHeight="1">
      <c r="A1369" s="729">
        <v>40858</v>
      </c>
      <c r="B1369" s="732">
        <v>3.1869499999999999</v>
      </c>
      <c r="D1369" s="729">
        <v>40858</v>
      </c>
      <c r="E1369" s="732">
        <v>4.3829000000000002</v>
      </c>
      <c r="G1369" s="729">
        <v>40858</v>
      </c>
      <c r="H1369" s="732">
        <v>3.54114</v>
      </c>
      <c r="J1369" s="729">
        <v>40858</v>
      </c>
      <c r="K1369" s="732">
        <v>1.3750200000000001</v>
      </c>
      <c r="N1369" s="729">
        <v>40772</v>
      </c>
      <c r="O1369" s="732">
        <v>178.28200000000001</v>
      </c>
      <c r="Q1369" s="729">
        <v>40393</v>
      </c>
      <c r="R1369" s="732">
        <v>315.16899999999998</v>
      </c>
      <c r="T1369" s="729">
        <v>40393</v>
      </c>
      <c r="U1369" s="732">
        <v>90.022000000000006</v>
      </c>
      <c r="Z1369" s="729">
        <v>40772</v>
      </c>
      <c r="AA1369" s="732">
        <v>331</v>
      </c>
      <c r="AC1369" s="729">
        <v>40772</v>
      </c>
      <c r="AD1369" s="732">
        <v>339.66699999999997</v>
      </c>
    </row>
    <row r="1370" spans="1:30" ht="14.25" customHeight="1">
      <c r="A1370" s="729">
        <v>40857</v>
      </c>
      <c r="B1370" s="732">
        <v>3.2480500000000001</v>
      </c>
      <c r="D1370" s="729">
        <v>40857</v>
      </c>
      <c r="E1370" s="732">
        <v>4.4193199999999999</v>
      </c>
      <c r="G1370" s="729">
        <v>40857</v>
      </c>
      <c r="H1370" s="732">
        <v>3.58447</v>
      </c>
      <c r="J1370" s="729">
        <v>40857</v>
      </c>
      <c r="K1370" s="732">
        <v>1.36063</v>
      </c>
      <c r="N1370" s="729">
        <v>40771</v>
      </c>
      <c r="O1370" s="732">
        <v>199.911</v>
      </c>
      <c r="Q1370" s="729">
        <v>40392</v>
      </c>
      <c r="R1370" s="732">
        <v>315.084</v>
      </c>
      <c r="T1370" s="729">
        <v>40392</v>
      </c>
      <c r="U1370" s="732">
        <v>90.352000000000004</v>
      </c>
      <c r="Z1370" s="729">
        <v>40771</v>
      </c>
      <c r="AA1370" s="732">
        <v>349.80200000000002</v>
      </c>
      <c r="AC1370" s="729">
        <v>40771</v>
      </c>
      <c r="AD1370" s="732">
        <v>343.66699999999997</v>
      </c>
    </row>
    <row r="1371" spans="1:30" ht="14.25" customHeight="1">
      <c r="A1371" s="729">
        <v>40856</v>
      </c>
      <c r="B1371" s="732">
        <v>3.2461199999999999</v>
      </c>
      <c r="D1371" s="729">
        <v>40856</v>
      </c>
      <c r="E1371" s="732">
        <v>4.3963299999999998</v>
      </c>
      <c r="G1371" s="729">
        <v>40856</v>
      </c>
      <c r="H1371" s="732">
        <v>3.5690900000000001</v>
      </c>
      <c r="J1371" s="729">
        <v>40856</v>
      </c>
      <c r="K1371" s="732">
        <v>1.35423</v>
      </c>
      <c r="N1371" s="729">
        <v>40770</v>
      </c>
      <c r="O1371" s="732">
        <v>186.661</v>
      </c>
      <c r="Q1371" s="729">
        <v>40389</v>
      </c>
      <c r="R1371" s="732">
        <v>327.00299999999999</v>
      </c>
      <c r="T1371" s="729">
        <v>40389</v>
      </c>
      <c r="U1371" s="732">
        <v>94.622</v>
      </c>
      <c r="Z1371" s="729">
        <v>40770</v>
      </c>
      <c r="AA1371" s="732">
        <v>330.35199999999998</v>
      </c>
      <c r="AC1371" s="729">
        <v>40770</v>
      </c>
      <c r="AD1371" s="732">
        <v>344.5</v>
      </c>
    </row>
    <row r="1372" spans="1:30" ht="14.25" customHeight="1">
      <c r="A1372" s="729">
        <v>40855</v>
      </c>
      <c r="B1372" s="732">
        <v>3.14514</v>
      </c>
      <c r="D1372" s="729">
        <v>40855</v>
      </c>
      <c r="E1372" s="732">
        <v>4.3508500000000003</v>
      </c>
      <c r="G1372" s="729">
        <v>40855</v>
      </c>
      <c r="H1372" s="732">
        <v>3.51457</v>
      </c>
      <c r="J1372" s="729">
        <v>40855</v>
      </c>
      <c r="K1372" s="732">
        <v>1.3833599999999999</v>
      </c>
      <c r="N1372" s="729">
        <v>40767</v>
      </c>
      <c r="O1372" s="732">
        <v>197.05600000000001</v>
      </c>
      <c r="Q1372" s="729">
        <v>40388</v>
      </c>
      <c r="R1372" s="732">
        <v>325.20999999999998</v>
      </c>
      <c r="T1372" s="729">
        <v>40388</v>
      </c>
      <c r="U1372" s="732">
        <v>92.474999999999994</v>
      </c>
      <c r="Z1372" s="729">
        <v>40767</v>
      </c>
      <c r="AA1372" s="732">
        <v>353.96600000000001</v>
      </c>
      <c r="AC1372" s="729">
        <v>40767</v>
      </c>
      <c r="AD1372" s="732">
        <v>359.33300000000003</v>
      </c>
    </row>
    <row r="1373" spans="1:30" ht="14.25" customHeight="1">
      <c r="A1373" s="729">
        <v>40854</v>
      </c>
      <c r="B1373" s="732">
        <v>3.1709999999999998</v>
      </c>
      <c r="D1373" s="729">
        <v>40854</v>
      </c>
      <c r="E1373" s="732">
        <v>4.3684700000000003</v>
      </c>
      <c r="G1373" s="729">
        <v>40854</v>
      </c>
      <c r="H1373" s="732">
        <v>3.5204</v>
      </c>
      <c r="J1373" s="729">
        <v>40854</v>
      </c>
      <c r="K1373" s="732">
        <v>1.37758</v>
      </c>
      <c r="N1373" s="729">
        <v>40766</v>
      </c>
      <c r="O1373" s="732">
        <v>233.50800000000001</v>
      </c>
      <c r="Q1373" s="729">
        <v>40387</v>
      </c>
      <c r="R1373" s="732">
        <v>326.66699999999997</v>
      </c>
      <c r="T1373" s="729">
        <v>40387</v>
      </c>
      <c r="U1373" s="732">
        <v>92.948999999999998</v>
      </c>
      <c r="Z1373" s="729">
        <v>40766</v>
      </c>
      <c r="AA1373" s="732">
        <v>367.899</v>
      </c>
      <c r="AC1373" s="729">
        <v>40766</v>
      </c>
      <c r="AD1373" s="732">
        <v>368</v>
      </c>
    </row>
    <row r="1374" spans="1:30" ht="14.25" customHeight="1">
      <c r="A1374" s="729">
        <v>40851</v>
      </c>
      <c r="B1374" s="732">
        <v>3.1671</v>
      </c>
      <c r="D1374" s="729">
        <v>40851</v>
      </c>
      <c r="E1374" s="732">
        <v>4.3669900000000004</v>
      </c>
      <c r="G1374" s="729">
        <v>40851</v>
      </c>
      <c r="H1374" s="732">
        <v>3.5802700000000001</v>
      </c>
      <c r="J1374" s="729">
        <v>40851</v>
      </c>
      <c r="K1374" s="732">
        <v>1.3792</v>
      </c>
      <c r="N1374" s="729">
        <v>40765</v>
      </c>
      <c r="O1374" s="732">
        <v>198.691</v>
      </c>
      <c r="Q1374" s="729">
        <v>40386</v>
      </c>
      <c r="R1374" s="732">
        <v>339</v>
      </c>
      <c r="T1374" s="729">
        <v>40386</v>
      </c>
      <c r="U1374" s="732">
        <v>92.68</v>
      </c>
      <c r="Z1374" s="729">
        <v>40765</v>
      </c>
      <c r="AA1374" s="732">
        <v>391.84800000000001</v>
      </c>
      <c r="AC1374" s="729">
        <v>40765</v>
      </c>
      <c r="AD1374" s="732">
        <v>383</v>
      </c>
    </row>
    <row r="1375" spans="1:30" ht="14.25" customHeight="1">
      <c r="A1375" s="729">
        <v>40850</v>
      </c>
      <c r="B1375" s="732">
        <v>3.1352500000000001</v>
      </c>
      <c r="D1375" s="729">
        <v>40850</v>
      </c>
      <c r="E1375" s="732">
        <v>4.3330000000000002</v>
      </c>
      <c r="G1375" s="729">
        <v>40850</v>
      </c>
      <c r="H1375" s="732">
        <v>3.5717400000000001</v>
      </c>
      <c r="J1375" s="729">
        <v>40850</v>
      </c>
      <c r="K1375" s="732">
        <v>1.3822999999999999</v>
      </c>
      <c r="N1375" s="729">
        <v>40764</v>
      </c>
      <c r="O1375" s="732">
        <v>199.71700000000001</v>
      </c>
      <c r="Q1375" s="729">
        <v>40385</v>
      </c>
      <c r="R1375" s="732">
        <v>344.5</v>
      </c>
      <c r="T1375" s="729">
        <v>40385</v>
      </c>
      <c r="U1375" s="732">
        <v>93.625</v>
      </c>
      <c r="Z1375" s="729">
        <v>40764</v>
      </c>
      <c r="AA1375" s="732">
        <v>348.24200000000002</v>
      </c>
      <c r="AC1375" s="729">
        <v>40764</v>
      </c>
      <c r="AD1375" s="732">
        <v>342.56</v>
      </c>
    </row>
    <row r="1376" spans="1:30" ht="14.25" customHeight="1">
      <c r="A1376" s="729">
        <v>40849</v>
      </c>
      <c r="B1376" s="732">
        <v>3.1778499999999998</v>
      </c>
      <c r="D1376" s="729">
        <v>40849</v>
      </c>
      <c r="E1376" s="732">
        <v>4.3683399999999999</v>
      </c>
      <c r="G1376" s="729">
        <v>40849</v>
      </c>
      <c r="H1376" s="732">
        <v>3.5944199999999999</v>
      </c>
      <c r="J1376" s="729">
        <v>40849</v>
      </c>
      <c r="K1376" s="732">
        <v>1.3747099999999999</v>
      </c>
      <c r="N1376" s="729">
        <v>40763</v>
      </c>
      <c r="O1376" s="732">
        <v>216</v>
      </c>
      <c r="Q1376" s="729">
        <v>40382</v>
      </c>
      <c r="R1376" s="732">
        <v>348.62099999999998</v>
      </c>
      <c r="T1376" s="729">
        <v>40382</v>
      </c>
      <c r="U1376" s="732">
        <v>95.58</v>
      </c>
      <c r="Z1376" s="729">
        <v>40763</v>
      </c>
      <c r="AA1376" s="732">
        <v>352.04899999999998</v>
      </c>
      <c r="AC1376" s="729">
        <v>40763</v>
      </c>
      <c r="AD1376" s="732">
        <v>339.11799999999999</v>
      </c>
    </row>
    <row r="1377" spans="1:30" ht="14.25" customHeight="1">
      <c r="A1377" s="729">
        <v>40848</v>
      </c>
      <c r="B1377" s="732">
        <v>3.2348499999999998</v>
      </c>
      <c r="D1377" s="729">
        <v>40848</v>
      </c>
      <c r="E1377" s="732">
        <v>4.4325000000000001</v>
      </c>
      <c r="G1377" s="729">
        <v>40848</v>
      </c>
      <c r="H1377" s="732">
        <v>3.6465800000000002</v>
      </c>
      <c r="J1377" s="729">
        <v>40848</v>
      </c>
      <c r="K1377" s="732">
        <v>1.3703099999999999</v>
      </c>
      <c r="N1377" s="729">
        <v>40760</v>
      </c>
      <c r="O1377" s="732">
        <v>219.833</v>
      </c>
      <c r="Q1377" s="729">
        <v>40381</v>
      </c>
      <c r="R1377" s="732">
        <v>334.05700000000002</v>
      </c>
      <c r="T1377" s="729">
        <v>40381</v>
      </c>
      <c r="U1377" s="732">
        <v>96.188000000000002</v>
      </c>
      <c r="Z1377" s="729">
        <v>40760</v>
      </c>
      <c r="AA1377" s="732">
        <v>404.06700000000001</v>
      </c>
      <c r="AC1377" s="729">
        <v>40760</v>
      </c>
      <c r="AD1377" s="732">
        <v>386.66699999999997</v>
      </c>
    </row>
    <row r="1378" spans="1:30" ht="14.25" customHeight="1">
      <c r="A1378" s="729">
        <v>40847</v>
      </c>
      <c r="B1378" s="732">
        <v>3.1742499999999998</v>
      </c>
      <c r="D1378" s="729">
        <v>40847</v>
      </c>
      <c r="E1378" s="732">
        <v>4.399</v>
      </c>
      <c r="G1378" s="729">
        <v>40847</v>
      </c>
      <c r="H1378" s="732">
        <v>3.62</v>
      </c>
      <c r="J1378" s="729">
        <v>40847</v>
      </c>
      <c r="K1378" s="732">
        <v>1.38575</v>
      </c>
      <c r="N1378" s="729">
        <v>40759</v>
      </c>
      <c r="O1378" s="732">
        <v>186.26599999999999</v>
      </c>
      <c r="Q1378" s="729">
        <v>40380</v>
      </c>
      <c r="R1378" s="732">
        <v>348.66699999999997</v>
      </c>
      <c r="T1378" s="729">
        <v>40380</v>
      </c>
      <c r="U1378" s="732">
        <v>95.78</v>
      </c>
      <c r="Z1378" s="729">
        <v>40759</v>
      </c>
      <c r="AA1378" s="732">
        <v>429.65199999999999</v>
      </c>
      <c r="AC1378" s="729">
        <v>40759</v>
      </c>
      <c r="AD1378" s="732">
        <v>387.82</v>
      </c>
    </row>
    <row r="1379" spans="1:30" ht="14.25" customHeight="1">
      <c r="A1379" s="729">
        <v>40844</v>
      </c>
      <c r="B1379" s="732">
        <v>3.0619200000000002</v>
      </c>
      <c r="D1379" s="729">
        <v>40844</v>
      </c>
      <c r="E1379" s="732">
        <v>4.3324499999999997</v>
      </c>
      <c r="G1379" s="729">
        <v>40844</v>
      </c>
      <c r="H1379" s="732">
        <v>3.5479500000000002</v>
      </c>
      <c r="J1379" s="729">
        <v>40844</v>
      </c>
      <c r="K1379" s="732">
        <v>1.4147400000000001</v>
      </c>
      <c r="N1379" s="729">
        <v>40758</v>
      </c>
      <c r="O1379" s="732">
        <v>174.833</v>
      </c>
      <c r="Q1379" s="729">
        <v>40379</v>
      </c>
      <c r="R1379" s="732">
        <v>341.31099999999998</v>
      </c>
      <c r="T1379" s="729">
        <v>40379</v>
      </c>
      <c r="U1379" s="732">
        <v>96.756</v>
      </c>
      <c r="Z1379" s="729">
        <v>40758</v>
      </c>
      <c r="AA1379" s="732">
        <v>418.95600000000002</v>
      </c>
      <c r="AC1379" s="729">
        <v>40758</v>
      </c>
      <c r="AD1379" s="732">
        <v>364.16699999999997</v>
      </c>
    </row>
    <row r="1380" spans="1:30" ht="14.25" customHeight="1">
      <c r="A1380" s="729">
        <v>40843</v>
      </c>
      <c r="B1380" s="732">
        <v>3.02793</v>
      </c>
      <c r="D1380" s="729">
        <v>40843</v>
      </c>
      <c r="E1380" s="732">
        <v>4.2964500000000001</v>
      </c>
      <c r="G1380" s="729">
        <v>40843</v>
      </c>
      <c r="H1380" s="732">
        <v>3.5206900000000001</v>
      </c>
      <c r="J1380" s="729">
        <v>40843</v>
      </c>
      <c r="K1380" s="732">
        <v>1.41886</v>
      </c>
      <c r="N1380" s="729">
        <v>40757</v>
      </c>
      <c r="O1380" s="732">
        <v>167.667</v>
      </c>
      <c r="Q1380" s="729">
        <v>40378</v>
      </c>
      <c r="R1380" s="732">
        <v>351.66899999999998</v>
      </c>
      <c r="T1380" s="729">
        <v>40378</v>
      </c>
      <c r="U1380" s="732">
        <v>98.05</v>
      </c>
      <c r="Z1380" s="729">
        <v>40757</v>
      </c>
      <c r="AA1380" s="732">
        <v>404.62799999999999</v>
      </c>
      <c r="AC1380" s="729">
        <v>40757</v>
      </c>
      <c r="AD1380" s="732">
        <v>359.16699999999997</v>
      </c>
    </row>
    <row r="1381" spans="1:30" ht="14.25" customHeight="1">
      <c r="A1381" s="729">
        <v>40842</v>
      </c>
      <c r="B1381" s="732">
        <v>3.1499899999999998</v>
      </c>
      <c r="D1381" s="729">
        <v>40842</v>
      </c>
      <c r="E1381" s="732">
        <v>4.3803999999999998</v>
      </c>
      <c r="G1381" s="729">
        <v>40842</v>
      </c>
      <c r="H1381" s="732">
        <v>3.5752800000000002</v>
      </c>
      <c r="J1381" s="729">
        <v>40842</v>
      </c>
      <c r="K1381" s="732">
        <v>1.39062</v>
      </c>
      <c r="N1381" s="729">
        <v>40756</v>
      </c>
      <c r="O1381" s="732">
        <v>163.833</v>
      </c>
      <c r="Q1381" s="729">
        <v>40375</v>
      </c>
      <c r="R1381" s="732">
        <v>312.447</v>
      </c>
      <c r="T1381" s="729">
        <v>40375</v>
      </c>
      <c r="U1381" s="732">
        <v>94.233999999999995</v>
      </c>
      <c r="Z1381" s="729">
        <v>40756</v>
      </c>
      <c r="AA1381" s="732">
        <v>382.85199999999998</v>
      </c>
      <c r="AC1381" s="729">
        <v>40756</v>
      </c>
      <c r="AD1381" s="732">
        <v>328</v>
      </c>
    </row>
    <row r="1382" spans="1:30" ht="14.25" customHeight="1">
      <c r="A1382" s="729">
        <v>40841</v>
      </c>
      <c r="B1382" s="732">
        <v>3.1393499999999999</v>
      </c>
      <c r="D1382" s="729">
        <v>40841</v>
      </c>
      <c r="E1382" s="732">
        <v>4.3658999999999999</v>
      </c>
      <c r="G1382" s="729">
        <v>40841</v>
      </c>
      <c r="H1382" s="732">
        <v>3.57586</v>
      </c>
      <c r="J1382" s="729">
        <v>40841</v>
      </c>
      <c r="K1382" s="732">
        <v>1.3907700000000001</v>
      </c>
      <c r="N1382" s="729">
        <v>40753</v>
      </c>
      <c r="O1382" s="732">
        <v>166.65700000000001</v>
      </c>
      <c r="Q1382" s="729">
        <v>40374</v>
      </c>
      <c r="R1382" s="732">
        <v>309.83600000000001</v>
      </c>
      <c r="T1382" s="729">
        <v>40374</v>
      </c>
      <c r="U1382" s="732">
        <v>93.32</v>
      </c>
      <c r="Z1382" s="729">
        <v>40753</v>
      </c>
      <c r="AA1382" s="732">
        <v>363.58699999999999</v>
      </c>
      <c r="AC1382" s="729">
        <v>40753</v>
      </c>
      <c r="AD1382" s="732">
        <v>310.524</v>
      </c>
    </row>
    <row r="1383" spans="1:30" ht="14.25" customHeight="1">
      <c r="A1383" s="729">
        <v>40840</v>
      </c>
      <c r="B1383" s="732">
        <v>3.12873</v>
      </c>
      <c r="D1383" s="729">
        <v>40840</v>
      </c>
      <c r="E1383" s="732">
        <v>4.3583100000000004</v>
      </c>
      <c r="G1383" s="729">
        <v>40840</v>
      </c>
      <c r="H1383" s="732">
        <v>3.5516399999999999</v>
      </c>
      <c r="J1383" s="729">
        <v>40840</v>
      </c>
      <c r="K1383" s="732">
        <v>1.3929</v>
      </c>
      <c r="N1383" s="729">
        <v>40752</v>
      </c>
      <c r="O1383" s="732">
        <v>163</v>
      </c>
      <c r="Q1383" s="729">
        <v>40373</v>
      </c>
      <c r="R1383" s="732">
        <v>308.69200000000001</v>
      </c>
      <c r="T1383" s="729">
        <v>40373</v>
      </c>
      <c r="U1383" s="732">
        <v>92.873000000000005</v>
      </c>
      <c r="Z1383" s="729">
        <v>40752</v>
      </c>
      <c r="AA1383" s="732">
        <v>345.25200000000001</v>
      </c>
      <c r="AC1383" s="729">
        <v>40752</v>
      </c>
      <c r="AD1383" s="732">
        <v>298.87599999999998</v>
      </c>
    </row>
    <row r="1384" spans="1:30" ht="14.25" customHeight="1">
      <c r="A1384" s="729">
        <v>40837</v>
      </c>
      <c r="B1384" s="732">
        <v>3.1604899999999998</v>
      </c>
      <c r="D1384" s="729">
        <v>40837</v>
      </c>
      <c r="E1384" s="732">
        <v>4.3922999999999996</v>
      </c>
      <c r="G1384" s="729">
        <v>40837</v>
      </c>
      <c r="H1384" s="732">
        <v>3.5818099999999999</v>
      </c>
      <c r="J1384" s="729">
        <v>40837</v>
      </c>
      <c r="K1384" s="732">
        <v>1.3895599999999999</v>
      </c>
      <c r="N1384" s="729">
        <v>40751</v>
      </c>
      <c r="O1384" s="732">
        <v>165.83</v>
      </c>
      <c r="Q1384" s="729">
        <v>40372</v>
      </c>
      <c r="R1384" s="732">
        <v>314.06099999999998</v>
      </c>
      <c r="T1384" s="729">
        <v>40372</v>
      </c>
      <c r="U1384" s="732">
        <v>94.739000000000004</v>
      </c>
      <c r="Z1384" s="729">
        <v>40751</v>
      </c>
      <c r="AA1384" s="732">
        <v>280.37599999999998</v>
      </c>
      <c r="AC1384" s="729">
        <v>40751</v>
      </c>
      <c r="AD1384" s="732">
        <v>283.959</v>
      </c>
    </row>
    <row r="1385" spans="1:30" ht="14.25" customHeight="1">
      <c r="A1385" s="729">
        <v>40836</v>
      </c>
      <c r="B1385" s="732">
        <v>3.1949800000000002</v>
      </c>
      <c r="D1385" s="729">
        <v>40836</v>
      </c>
      <c r="E1385" s="732">
        <v>4.4021299999999997</v>
      </c>
      <c r="G1385" s="729">
        <v>40836</v>
      </c>
      <c r="H1385" s="732">
        <v>3.5744500000000001</v>
      </c>
      <c r="J1385" s="729">
        <v>40836</v>
      </c>
      <c r="K1385" s="732">
        <v>1.37801</v>
      </c>
      <c r="N1385" s="729">
        <v>40750</v>
      </c>
      <c r="O1385" s="732">
        <v>165.5</v>
      </c>
      <c r="Q1385" s="729">
        <v>40371</v>
      </c>
      <c r="R1385" s="732">
        <v>331.82799999999997</v>
      </c>
      <c r="T1385" s="729">
        <v>40371</v>
      </c>
      <c r="U1385" s="732">
        <v>95.49</v>
      </c>
      <c r="Z1385" s="729">
        <v>40750</v>
      </c>
      <c r="AA1385" s="732">
        <v>302.89699999999999</v>
      </c>
      <c r="AC1385" s="729">
        <v>40750</v>
      </c>
      <c r="AD1385" s="732">
        <v>271.13</v>
      </c>
    </row>
    <row r="1386" spans="1:30" ht="14.25" customHeight="1">
      <c r="A1386" s="729">
        <v>40835</v>
      </c>
      <c r="B1386" s="732">
        <v>3.1561300000000001</v>
      </c>
      <c r="D1386" s="729">
        <v>40835</v>
      </c>
      <c r="E1386" s="732">
        <v>4.3433000000000002</v>
      </c>
      <c r="G1386" s="729">
        <v>40835</v>
      </c>
      <c r="H1386" s="732">
        <v>3.4962400000000002</v>
      </c>
      <c r="J1386" s="729">
        <v>40835</v>
      </c>
      <c r="K1386" s="732">
        <v>1.37601</v>
      </c>
      <c r="N1386" s="729">
        <v>40749</v>
      </c>
      <c r="O1386" s="732">
        <v>164.005</v>
      </c>
      <c r="Q1386" s="729">
        <v>40368</v>
      </c>
      <c r="R1386" s="732">
        <v>314.65600000000001</v>
      </c>
      <c r="T1386" s="729">
        <v>40368</v>
      </c>
      <c r="U1386" s="732">
        <v>96.04</v>
      </c>
      <c r="Z1386" s="729">
        <v>40749</v>
      </c>
      <c r="AA1386" s="732">
        <v>336.90300000000002</v>
      </c>
      <c r="AC1386" s="729">
        <v>40749</v>
      </c>
      <c r="AD1386" s="732">
        <v>278.99700000000001</v>
      </c>
    </row>
    <row r="1387" spans="1:30" ht="14.25" customHeight="1">
      <c r="A1387" s="729">
        <v>40834</v>
      </c>
      <c r="B1387" s="732">
        <v>3.1649799999999999</v>
      </c>
      <c r="D1387" s="729">
        <v>40834</v>
      </c>
      <c r="E1387" s="732">
        <v>4.3528000000000002</v>
      </c>
      <c r="G1387" s="729">
        <v>40834</v>
      </c>
      <c r="H1387" s="732">
        <v>3.5212500000000002</v>
      </c>
      <c r="J1387" s="729">
        <v>40834</v>
      </c>
      <c r="K1387" s="732">
        <v>1.37523</v>
      </c>
      <c r="N1387" s="729">
        <v>40746</v>
      </c>
      <c r="O1387" s="732">
        <v>152.62100000000001</v>
      </c>
      <c r="Q1387" s="729">
        <v>40367</v>
      </c>
      <c r="R1387" s="732">
        <v>320.17</v>
      </c>
      <c r="T1387" s="729">
        <v>40367</v>
      </c>
      <c r="U1387" s="732">
        <v>95.86</v>
      </c>
      <c r="Z1387" s="729">
        <v>40746</v>
      </c>
      <c r="AA1387" s="732">
        <v>308.995</v>
      </c>
      <c r="AC1387" s="729">
        <v>40746</v>
      </c>
      <c r="AD1387" s="732">
        <v>254.26400000000001</v>
      </c>
    </row>
    <row r="1388" spans="1:30" ht="14.25" customHeight="1">
      <c r="A1388" s="729">
        <v>40833</v>
      </c>
      <c r="B1388" s="732">
        <v>3.1716199999999999</v>
      </c>
      <c r="D1388" s="729">
        <v>40833</v>
      </c>
      <c r="E1388" s="732">
        <v>4.3556799999999996</v>
      </c>
      <c r="G1388" s="729">
        <v>40833</v>
      </c>
      <c r="H1388" s="732">
        <v>3.5270899999999998</v>
      </c>
      <c r="J1388" s="729">
        <v>40833</v>
      </c>
      <c r="K1388" s="732">
        <v>1.37375</v>
      </c>
      <c r="N1388" s="729">
        <v>40745</v>
      </c>
      <c r="O1388" s="732">
        <v>163</v>
      </c>
      <c r="Q1388" s="729">
        <v>40366</v>
      </c>
      <c r="R1388" s="732">
        <v>342.45</v>
      </c>
      <c r="T1388" s="729">
        <v>40366</v>
      </c>
      <c r="U1388" s="732">
        <v>99.849000000000004</v>
      </c>
      <c r="Z1388" s="729">
        <v>40745</v>
      </c>
      <c r="AA1388" s="732">
        <v>309.33999999999997</v>
      </c>
      <c r="AC1388" s="729">
        <v>40745</v>
      </c>
      <c r="AD1388" s="732">
        <v>252.5</v>
      </c>
    </row>
    <row r="1389" spans="1:30" ht="14.25" customHeight="1">
      <c r="A1389" s="729">
        <v>40830</v>
      </c>
      <c r="B1389" s="732">
        <v>3.1009099999999998</v>
      </c>
      <c r="D1389" s="729">
        <v>40830</v>
      </c>
      <c r="E1389" s="732">
        <v>4.3041900000000002</v>
      </c>
      <c r="G1389" s="729">
        <v>40830</v>
      </c>
      <c r="H1389" s="732">
        <v>3.4775800000000001</v>
      </c>
      <c r="J1389" s="729">
        <v>40830</v>
      </c>
      <c r="K1389" s="732">
        <v>1.38815</v>
      </c>
      <c r="N1389" s="729">
        <v>40744</v>
      </c>
      <c r="O1389" s="732">
        <v>169.833</v>
      </c>
      <c r="Q1389" s="729">
        <v>40365</v>
      </c>
      <c r="R1389" s="732">
        <v>332.17</v>
      </c>
      <c r="T1389" s="729">
        <v>40365</v>
      </c>
      <c r="U1389" s="732">
        <v>100.012</v>
      </c>
      <c r="Z1389" s="729">
        <v>40744</v>
      </c>
      <c r="AA1389" s="732">
        <v>341.82499999999999</v>
      </c>
      <c r="AC1389" s="729">
        <v>40744</v>
      </c>
      <c r="AD1389" s="732">
        <v>287.21600000000001</v>
      </c>
    </row>
    <row r="1390" spans="1:30" ht="14.25" customHeight="1">
      <c r="A1390" s="729">
        <v>40829</v>
      </c>
      <c r="B1390" s="732">
        <v>3.11924</v>
      </c>
      <c r="D1390" s="729">
        <v>40829</v>
      </c>
      <c r="E1390" s="732">
        <v>4.2975000000000003</v>
      </c>
      <c r="G1390" s="729">
        <v>40829</v>
      </c>
      <c r="H1390" s="732">
        <v>3.4738500000000001</v>
      </c>
      <c r="J1390" s="729">
        <v>40829</v>
      </c>
      <c r="K1390" s="732">
        <v>1.37775</v>
      </c>
      <c r="N1390" s="729">
        <v>40743</v>
      </c>
      <c r="O1390" s="732">
        <v>176.333</v>
      </c>
      <c r="Q1390" s="729">
        <v>40361</v>
      </c>
      <c r="R1390" s="732">
        <v>336.68400000000003</v>
      </c>
      <c r="T1390" s="729">
        <v>40361</v>
      </c>
      <c r="U1390" s="732">
        <v>101.517</v>
      </c>
      <c r="Z1390" s="729">
        <v>40743</v>
      </c>
      <c r="AA1390" s="732">
        <v>353.89600000000002</v>
      </c>
      <c r="AC1390" s="729">
        <v>40743</v>
      </c>
      <c r="AD1390" s="732">
        <v>301.86099999999999</v>
      </c>
    </row>
    <row r="1391" spans="1:30" ht="14.25" customHeight="1">
      <c r="A1391" s="729">
        <v>40828</v>
      </c>
      <c r="B1391" s="732">
        <v>3.1105100000000001</v>
      </c>
      <c r="D1391" s="729">
        <v>40828</v>
      </c>
      <c r="E1391" s="732">
        <v>4.29</v>
      </c>
      <c r="G1391" s="729">
        <v>40828</v>
      </c>
      <c r="H1391" s="732">
        <v>3.4754800000000001</v>
      </c>
      <c r="J1391" s="729">
        <v>40828</v>
      </c>
      <c r="K1391" s="732">
        <v>1.3791500000000001</v>
      </c>
      <c r="N1391" s="729">
        <v>40742</v>
      </c>
      <c r="O1391" s="732">
        <v>177.393</v>
      </c>
      <c r="Q1391" s="729">
        <v>40360</v>
      </c>
      <c r="R1391" s="732">
        <v>355.04300000000001</v>
      </c>
      <c r="T1391" s="729">
        <v>40360</v>
      </c>
      <c r="U1391" s="732">
        <v>101.425</v>
      </c>
      <c r="Z1391" s="729">
        <v>40742</v>
      </c>
      <c r="AA1391" s="732">
        <v>380.11099999999999</v>
      </c>
      <c r="AC1391" s="729">
        <v>40742</v>
      </c>
      <c r="AD1391" s="732">
        <v>321.113</v>
      </c>
    </row>
    <row r="1392" spans="1:30" ht="14.25" customHeight="1">
      <c r="A1392" s="729">
        <v>40827</v>
      </c>
      <c r="B1392" s="732">
        <v>3.1636199999999999</v>
      </c>
      <c r="D1392" s="729">
        <v>40827</v>
      </c>
      <c r="E1392" s="732">
        <v>4.3149100000000002</v>
      </c>
      <c r="G1392" s="729">
        <v>40827</v>
      </c>
      <c r="H1392" s="732">
        <v>3.4814500000000002</v>
      </c>
      <c r="J1392" s="729">
        <v>40827</v>
      </c>
      <c r="K1392" s="732">
        <v>1.3640300000000001</v>
      </c>
      <c r="N1392" s="729">
        <v>40739</v>
      </c>
      <c r="O1392" s="732">
        <v>167.32499999999999</v>
      </c>
      <c r="Q1392" s="729">
        <v>40359</v>
      </c>
      <c r="R1392" s="732">
        <v>348.83199999999999</v>
      </c>
      <c r="T1392" s="729">
        <v>40359</v>
      </c>
      <c r="U1392" s="732">
        <v>103.001</v>
      </c>
      <c r="Z1392" s="729">
        <v>40739</v>
      </c>
      <c r="AA1392" s="732">
        <v>346.19299999999998</v>
      </c>
      <c r="AC1392" s="729">
        <v>40739</v>
      </c>
      <c r="AD1392" s="732">
        <v>303</v>
      </c>
    </row>
    <row r="1393" spans="1:30" ht="14.25" customHeight="1">
      <c r="A1393" s="729">
        <v>40826</v>
      </c>
      <c r="B1393" s="732">
        <v>3.1573899999999999</v>
      </c>
      <c r="D1393" s="729">
        <v>40826</v>
      </c>
      <c r="E1393" s="732">
        <v>4.3074000000000003</v>
      </c>
      <c r="G1393" s="729">
        <v>40826</v>
      </c>
      <c r="H1393" s="732">
        <v>3.49383</v>
      </c>
      <c r="J1393" s="729">
        <v>40826</v>
      </c>
      <c r="K1393" s="732">
        <v>1.3642099999999999</v>
      </c>
      <c r="N1393" s="729">
        <v>40738</v>
      </c>
      <c r="O1393" s="732">
        <v>157.05799999999999</v>
      </c>
      <c r="Q1393" s="729">
        <v>40358</v>
      </c>
      <c r="R1393" s="732">
        <v>333.68</v>
      </c>
      <c r="T1393" s="729">
        <v>40358</v>
      </c>
      <c r="U1393" s="732">
        <v>104.833</v>
      </c>
      <c r="Z1393" s="729">
        <v>40738</v>
      </c>
      <c r="AA1393" s="732">
        <v>323.13</v>
      </c>
      <c r="AC1393" s="729">
        <v>40738</v>
      </c>
      <c r="AD1393" s="732">
        <v>285.33300000000003</v>
      </c>
    </row>
    <row r="1394" spans="1:30" ht="14.25" customHeight="1">
      <c r="A1394" s="729">
        <v>40823</v>
      </c>
      <c r="B1394" s="732">
        <v>3.2720799999999999</v>
      </c>
      <c r="D1394" s="729">
        <v>40823</v>
      </c>
      <c r="E1394" s="732">
        <v>4.3782899999999998</v>
      </c>
      <c r="G1394" s="729">
        <v>40823</v>
      </c>
      <c r="H1394" s="732">
        <v>3.5288200000000001</v>
      </c>
      <c r="J1394" s="729">
        <v>40823</v>
      </c>
      <c r="K1394" s="732">
        <v>1.33778</v>
      </c>
      <c r="N1394" s="729">
        <v>40737</v>
      </c>
      <c r="O1394" s="732">
        <v>165.875</v>
      </c>
      <c r="Q1394" s="729">
        <v>40357</v>
      </c>
      <c r="R1394" s="732">
        <v>323.37700000000001</v>
      </c>
      <c r="T1394" s="729">
        <v>40357</v>
      </c>
      <c r="U1394" s="732">
        <v>100.54</v>
      </c>
      <c r="Z1394" s="729">
        <v>40737</v>
      </c>
      <c r="AA1394" s="732">
        <v>319.33300000000003</v>
      </c>
      <c r="AC1394" s="729">
        <v>40737</v>
      </c>
      <c r="AD1394" s="732">
        <v>283.47300000000001</v>
      </c>
    </row>
    <row r="1395" spans="1:30" ht="14.25" customHeight="1">
      <c r="A1395" s="729">
        <v>40822</v>
      </c>
      <c r="B1395" s="732">
        <v>3.2551700000000001</v>
      </c>
      <c r="D1395" s="729">
        <v>40822</v>
      </c>
      <c r="E1395" s="732">
        <v>4.37399</v>
      </c>
      <c r="G1395" s="729">
        <v>40822</v>
      </c>
      <c r="H1395" s="732">
        <v>3.5356800000000002</v>
      </c>
      <c r="J1395" s="729">
        <v>40822</v>
      </c>
      <c r="K1395" s="732">
        <v>1.3437399999999999</v>
      </c>
      <c r="N1395" s="729">
        <v>40736</v>
      </c>
      <c r="O1395" s="732">
        <v>165.37100000000001</v>
      </c>
      <c r="Q1395" s="729">
        <v>40354</v>
      </c>
      <c r="R1395" s="732">
        <v>321.67899999999997</v>
      </c>
      <c r="T1395" s="729">
        <v>40354</v>
      </c>
      <c r="U1395" s="732">
        <v>101.67400000000001</v>
      </c>
      <c r="Z1395" s="729">
        <v>40736</v>
      </c>
      <c r="AA1395" s="732">
        <v>318.21699999999998</v>
      </c>
      <c r="AC1395" s="729">
        <v>40736</v>
      </c>
      <c r="AD1395" s="732">
        <v>286.83300000000003</v>
      </c>
    </row>
    <row r="1396" spans="1:30" ht="14.25" customHeight="1">
      <c r="A1396" s="729">
        <v>40821</v>
      </c>
      <c r="B1396" s="732">
        <v>3.2829000000000002</v>
      </c>
      <c r="D1396" s="729">
        <v>40821</v>
      </c>
      <c r="E1396" s="732">
        <v>4.3819999999999997</v>
      </c>
      <c r="G1396" s="729">
        <v>40821</v>
      </c>
      <c r="H1396" s="732">
        <v>3.5558899999999998</v>
      </c>
      <c r="J1396" s="729">
        <v>40821</v>
      </c>
      <c r="K1396" s="732">
        <v>1.3348200000000001</v>
      </c>
      <c r="N1396" s="729">
        <v>40735</v>
      </c>
      <c r="O1396" s="732">
        <v>162.03899999999999</v>
      </c>
      <c r="Q1396" s="729">
        <v>40353</v>
      </c>
      <c r="R1396" s="732">
        <v>307.90699999999998</v>
      </c>
      <c r="T1396" s="729">
        <v>40353</v>
      </c>
      <c r="U1396" s="732">
        <v>103.521</v>
      </c>
      <c r="Z1396" s="729">
        <v>40735</v>
      </c>
      <c r="AA1396" s="732">
        <v>329.16800000000001</v>
      </c>
      <c r="AC1396" s="729">
        <v>40735</v>
      </c>
      <c r="AD1396" s="732">
        <v>296</v>
      </c>
    </row>
    <row r="1397" spans="1:30" ht="14.25" customHeight="1">
      <c r="A1397" s="729">
        <v>40820</v>
      </c>
      <c r="B1397" s="732">
        <v>3.2944399999999998</v>
      </c>
      <c r="D1397" s="729">
        <v>40820</v>
      </c>
      <c r="E1397" s="732">
        <v>4.3979999999999997</v>
      </c>
      <c r="G1397" s="729">
        <v>40820</v>
      </c>
      <c r="H1397" s="732">
        <v>3.59592</v>
      </c>
      <c r="J1397" s="729">
        <v>40820</v>
      </c>
      <c r="K1397" s="732">
        <v>1.3348599999999999</v>
      </c>
      <c r="N1397" s="729">
        <v>40732</v>
      </c>
      <c r="O1397" s="732">
        <v>158.495</v>
      </c>
      <c r="Q1397" s="729">
        <v>40352</v>
      </c>
      <c r="R1397" s="732">
        <v>322.726</v>
      </c>
      <c r="T1397" s="729">
        <v>40352</v>
      </c>
      <c r="U1397" s="732">
        <v>102.459</v>
      </c>
      <c r="Z1397" s="729">
        <v>40732</v>
      </c>
      <c r="AA1397" s="732">
        <v>313.67099999999999</v>
      </c>
      <c r="AC1397" s="729">
        <v>40732</v>
      </c>
      <c r="AD1397" s="732">
        <v>239.833</v>
      </c>
    </row>
    <row r="1398" spans="1:30" ht="14.25" customHeight="1">
      <c r="A1398" s="729">
        <v>40819</v>
      </c>
      <c r="B1398" s="732">
        <v>3.3529</v>
      </c>
      <c r="D1398" s="729">
        <v>40819</v>
      </c>
      <c r="E1398" s="732">
        <v>4.4176000000000002</v>
      </c>
      <c r="G1398" s="729">
        <v>40819</v>
      </c>
      <c r="H1398" s="732">
        <v>3.6383100000000002</v>
      </c>
      <c r="J1398" s="729">
        <v>40819</v>
      </c>
      <c r="K1398" s="732">
        <v>1.31762</v>
      </c>
      <c r="N1398" s="729">
        <v>40731</v>
      </c>
      <c r="O1398" s="732">
        <v>147.363</v>
      </c>
      <c r="Q1398" s="729">
        <v>40351</v>
      </c>
      <c r="R1398" s="732">
        <v>313.12599999999998</v>
      </c>
      <c r="T1398" s="729">
        <v>40351</v>
      </c>
      <c r="U1398" s="732">
        <v>98.542000000000002</v>
      </c>
      <c r="Z1398" s="729">
        <v>40731</v>
      </c>
      <c r="AA1398" s="732">
        <v>301.73200000000003</v>
      </c>
      <c r="AC1398" s="729">
        <v>40731</v>
      </c>
      <c r="AD1398" s="732">
        <v>217.5</v>
      </c>
    </row>
    <row r="1399" spans="1:30" ht="14.25" customHeight="1">
      <c r="A1399" s="729">
        <v>40816</v>
      </c>
      <c r="B1399" s="732">
        <v>3.3016899999999998</v>
      </c>
      <c r="D1399" s="729">
        <v>40816</v>
      </c>
      <c r="E1399" s="732">
        <v>4.4204999999999997</v>
      </c>
      <c r="G1399" s="729">
        <v>40816</v>
      </c>
      <c r="H1399" s="732">
        <v>3.6357300000000001</v>
      </c>
      <c r="J1399" s="729">
        <v>40816</v>
      </c>
      <c r="K1399" s="732">
        <v>1.3387500000000001</v>
      </c>
      <c r="N1399" s="729">
        <v>40730</v>
      </c>
      <c r="O1399" s="732">
        <v>157.5</v>
      </c>
      <c r="Q1399" s="729">
        <v>40350</v>
      </c>
      <c r="R1399" s="732">
        <v>306.32799999999997</v>
      </c>
      <c r="T1399" s="729">
        <v>40350</v>
      </c>
      <c r="U1399" s="732">
        <v>96.206000000000003</v>
      </c>
      <c r="Z1399" s="729">
        <v>40730</v>
      </c>
      <c r="AA1399" s="732">
        <v>293.42500000000001</v>
      </c>
      <c r="AC1399" s="729">
        <v>40730</v>
      </c>
      <c r="AD1399" s="732">
        <v>218.667</v>
      </c>
    </row>
    <row r="1400" spans="1:30" ht="14.25" customHeight="1">
      <c r="A1400" s="729">
        <v>40815</v>
      </c>
      <c r="B1400" s="732">
        <v>3.2575500000000002</v>
      </c>
      <c r="D1400" s="729">
        <v>40815</v>
      </c>
      <c r="E1400" s="732">
        <v>4.4297599999999999</v>
      </c>
      <c r="G1400" s="729">
        <v>40815</v>
      </c>
      <c r="H1400" s="732">
        <v>3.6315400000000002</v>
      </c>
      <c r="J1400" s="729">
        <v>40815</v>
      </c>
      <c r="K1400" s="732">
        <v>1.35972</v>
      </c>
      <c r="N1400" s="729">
        <v>40729</v>
      </c>
      <c r="O1400" s="732">
        <v>145.38900000000001</v>
      </c>
      <c r="Q1400" s="729">
        <v>40347</v>
      </c>
      <c r="R1400" s="732">
        <v>311.84800000000001</v>
      </c>
      <c r="T1400" s="729">
        <v>40347</v>
      </c>
      <c r="U1400" s="732">
        <v>97.569000000000003</v>
      </c>
      <c r="Z1400" s="729">
        <v>40729</v>
      </c>
      <c r="AA1400" s="732">
        <v>269.70600000000002</v>
      </c>
      <c r="AC1400" s="729">
        <v>40729</v>
      </c>
      <c r="AD1400" s="732">
        <v>195.167</v>
      </c>
    </row>
    <row r="1401" spans="1:30" ht="14.25" customHeight="1">
      <c r="A1401" s="729">
        <v>40814</v>
      </c>
      <c r="B1401" s="732">
        <v>3.2808799999999998</v>
      </c>
      <c r="D1401" s="729">
        <v>40814</v>
      </c>
      <c r="E1401" s="732">
        <v>4.4432499999999999</v>
      </c>
      <c r="G1401" s="729">
        <v>40814</v>
      </c>
      <c r="H1401" s="732">
        <v>3.6447699999999998</v>
      </c>
      <c r="J1401" s="729">
        <v>40814</v>
      </c>
      <c r="K1401" s="732">
        <v>1.35425</v>
      </c>
      <c r="N1401" s="729">
        <v>40725</v>
      </c>
      <c r="O1401" s="732">
        <v>151.333</v>
      </c>
      <c r="Q1401" s="729">
        <v>40346</v>
      </c>
      <c r="R1401" s="732">
        <v>315.505</v>
      </c>
      <c r="T1401" s="729">
        <v>40346</v>
      </c>
      <c r="U1401" s="732">
        <v>100.752</v>
      </c>
      <c r="Z1401" s="729">
        <v>40725</v>
      </c>
      <c r="AA1401" s="732">
        <v>267.298</v>
      </c>
      <c r="AC1401" s="729">
        <v>40725</v>
      </c>
      <c r="AD1401" s="732">
        <v>178.5</v>
      </c>
    </row>
    <row r="1402" spans="1:30" ht="14.25" customHeight="1">
      <c r="A1402" s="729">
        <v>40813</v>
      </c>
      <c r="B1402" s="732">
        <v>3.2315</v>
      </c>
      <c r="D1402" s="729">
        <v>40813</v>
      </c>
      <c r="E1402" s="732">
        <v>4.3895</v>
      </c>
      <c r="G1402" s="729">
        <v>40813</v>
      </c>
      <c r="H1402" s="732">
        <v>3.6063000000000001</v>
      </c>
      <c r="J1402" s="729">
        <v>40813</v>
      </c>
      <c r="K1402" s="732">
        <v>1.3585</v>
      </c>
      <c r="N1402" s="729">
        <v>40724</v>
      </c>
      <c r="O1402" s="732">
        <v>146.10900000000001</v>
      </c>
      <c r="Q1402" s="729">
        <v>40345</v>
      </c>
      <c r="R1402" s="732">
        <v>317.70600000000002</v>
      </c>
      <c r="T1402" s="729">
        <v>40345</v>
      </c>
      <c r="U1402" s="732">
        <v>104.163</v>
      </c>
      <c r="Z1402" s="729">
        <v>40724</v>
      </c>
      <c r="AA1402" s="732">
        <v>269.74700000000001</v>
      </c>
      <c r="AC1402" s="729">
        <v>40724</v>
      </c>
      <c r="AD1402" s="732">
        <v>178.833</v>
      </c>
    </row>
    <row r="1403" spans="1:30" ht="14.25" customHeight="1">
      <c r="A1403" s="729">
        <v>40812</v>
      </c>
      <c r="B1403" s="732">
        <v>3.2646199999999999</v>
      </c>
      <c r="D1403" s="729">
        <v>40812</v>
      </c>
      <c r="E1403" s="732">
        <v>4.41744</v>
      </c>
      <c r="G1403" s="729">
        <v>40812</v>
      </c>
      <c r="H1403" s="732">
        <v>3.6209799999999999</v>
      </c>
      <c r="J1403" s="729">
        <v>40812</v>
      </c>
      <c r="K1403" s="732">
        <v>1.35327</v>
      </c>
      <c r="N1403" s="729">
        <v>40723</v>
      </c>
      <c r="O1403" s="732">
        <v>155.667</v>
      </c>
      <c r="Q1403" s="729">
        <v>40344</v>
      </c>
      <c r="R1403" s="732">
        <v>319.00799999999998</v>
      </c>
      <c r="T1403" s="729">
        <v>40344</v>
      </c>
      <c r="U1403" s="732">
        <v>108.417</v>
      </c>
      <c r="Z1403" s="729">
        <v>40723</v>
      </c>
      <c r="AA1403" s="732">
        <v>281.334</v>
      </c>
      <c r="AC1403" s="729">
        <v>40723</v>
      </c>
      <c r="AD1403" s="732">
        <v>184.833</v>
      </c>
    </row>
    <row r="1404" spans="1:30" ht="14.25" customHeight="1">
      <c r="A1404" s="729">
        <v>40809</v>
      </c>
      <c r="B1404" s="732">
        <v>3.24335</v>
      </c>
      <c r="D1404" s="729">
        <v>40809</v>
      </c>
      <c r="E1404" s="732">
        <v>4.4199900000000003</v>
      </c>
      <c r="G1404" s="729">
        <v>40809</v>
      </c>
      <c r="H1404" s="732">
        <v>3.6001599999999998</v>
      </c>
      <c r="J1404" s="729">
        <v>40809</v>
      </c>
      <c r="K1404" s="732">
        <v>1.35005</v>
      </c>
      <c r="N1404" s="729">
        <v>40722</v>
      </c>
      <c r="O1404" s="732">
        <v>156.833</v>
      </c>
      <c r="Q1404" s="729">
        <v>40343</v>
      </c>
      <c r="R1404" s="732">
        <v>321.42500000000001</v>
      </c>
      <c r="T1404" s="729">
        <v>40343</v>
      </c>
      <c r="U1404" s="732">
        <v>102.712</v>
      </c>
      <c r="Z1404" s="729">
        <v>40722</v>
      </c>
      <c r="AA1404" s="732">
        <v>286.34699999999998</v>
      </c>
      <c r="AC1404" s="729">
        <v>40722</v>
      </c>
      <c r="AD1404" s="732">
        <v>194.5</v>
      </c>
    </row>
    <row r="1405" spans="1:30" ht="14.25" customHeight="1">
      <c r="A1405" s="729">
        <v>40808</v>
      </c>
      <c r="B1405" s="732">
        <v>3.3545699999999998</v>
      </c>
      <c r="D1405" s="729">
        <v>40808</v>
      </c>
      <c r="E1405" s="732">
        <v>4.51708</v>
      </c>
      <c r="G1405" s="729">
        <v>40808</v>
      </c>
      <c r="H1405" s="732">
        <v>3.69299</v>
      </c>
      <c r="J1405" s="729">
        <v>40808</v>
      </c>
      <c r="K1405" s="732">
        <v>1.3464700000000001</v>
      </c>
      <c r="N1405" s="729">
        <v>40721</v>
      </c>
      <c r="O1405" s="732">
        <v>164</v>
      </c>
      <c r="Q1405" s="729">
        <v>40340</v>
      </c>
      <c r="R1405" s="732">
        <v>319.81599999999997</v>
      </c>
      <c r="T1405" s="729">
        <v>40340</v>
      </c>
      <c r="U1405" s="732">
        <v>106.788</v>
      </c>
      <c r="Z1405" s="729">
        <v>40721</v>
      </c>
      <c r="AA1405" s="732">
        <v>298.84100000000001</v>
      </c>
      <c r="AC1405" s="729">
        <v>40721</v>
      </c>
      <c r="AD1405" s="732">
        <v>202.833</v>
      </c>
    </row>
    <row r="1406" spans="1:30" ht="14.25" customHeight="1">
      <c r="A1406" s="729">
        <v>40807</v>
      </c>
      <c r="B1406" s="732">
        <v>3.2962500000000001</v>
      </c>
      <c r="D1406" s="729">
        <v>40807</v>
      </c>
      <c r="E1406" s="732">
        <v>4.4737799999999996</v>
      </c>
      <c r="G1406" s="729">
        <v>40807</v>
      </c>
      <c r="H1406" s="732">
        <v>3.6625700000000001</v>
      </c>
      <c r="J1406" s="729">
        <v>40807</v>
      </c>
      <c r="K1406" s="732">
        <v>1.35727</v>
      </c>
      <c r="N1406" s="729">
        <v>40718</v>
      </c>
      <c r="O1406" s="732">
        <v>165.5</v>
      </c>
      <c r="Q1406" s="729">
        <v>40339</v>
      </c>
      <c r="R1406" s="732">
        <v>330.62900000000002</v>
      </c>
      <c r="T1406" s="729">
        <v>40339</v>
      </c>
      <c r="U1406" s="732">
        <v>108.127</v>
      </c>
      <c r="Z1406" s="729">
        <v>40718</v>
      </c>
      <c r="AA1406" s="732">
        <v>297.33300000000003</v>
      </c>
      <c r="AC1406" s="729">
        <v>40718</v>
      </c>
      <c r="AD1406" s="732">
        <v>205.125</v>
      </c>
    </row>
    <row r="1407" spans="1:30" ht="14.25" customHeight="1">
      <c r="A1407" s="729">
        <v>40806</v>
      </c>
      <c r="B1407" s="732">
        <v>3.1959300000000002</v>
      </c>
      <c r="D1407" s="729">
        <v>40806</v>
      </c>
      <c r="E1407" s="732">
        <v>4.3787000000000003</v>
      </c>
      <c r="G1407" s="729">
        <v>40806</v>
      </c>
      <c r="H1407" s="732">
        <v>3.60121</v>
      </c>
      <c r="J1407" s="729">
        <v>40806</v>
      </c>
      <c r="K1407" s="732">
        <v>1.3702099999999999</v>
      </c>
      <c r="N1407" s="729">
        <v>40717</v>
      </c>
      <c r="O1407" s="732">
        <v>156.20099999999999</v>
      </c>
      <c r="Q1407" s="729">
        <v>40338</v>
      </c>
      <c r="R1407" s="732">
        <v>341.5</v>
      </c>
      <c r="T1407" s="729">
        <v>40338</v>
      </c>
      <c r="U1407" s="732">
        <v>116.502</v>
      </c>
      <c r="Z1407" s="729">
        <v>40717</v>
      </c>
      <c r="AA1407" s="732">
        <v>270.54300000000001</v>
      </c>
      <c r="AC1407" s="729">
        <v>40717</v>
      </c>
      <c r="AD1407" s="732">
        <v>197.833</v>
      </c>
    </row>
    <row r="1408" spans="1:30" ht="14.25" customHeight="1">
      <c r="A1408" s="729">
        <v>40805</v>
      </c>
      <c r="B1408" s="732">
        <v>3.1925599999999998</v>
      </c>
      <c r="D1408" s="729">
        <v>40805</v>
      </c>
      <c r="E1408" s="732">
        <v>4.3690999999999995</v>
      </c>
      <c r="G1408" s="729">
        <v>40805</v>
      </c>
      <c r="H1408" s="732">
        <v>3.6192600000000001</v>
      </c>
      <c r="J1408" s="729">
        <v>40805</v>
      </c>
      <c r="K1408" s="732">
        <v>1.36856</v>
      </c>
      <c r="N1408" s="729">
        <v>40716</v>
      </c>
      <c r="O1408" s="732">
        <v>154.375</v>
      </c>
      <c r="Q1408" s="729">
        <v>40337</v>
      </c>
      <c r="R1408" s="732">
        <v>383.92500000000001</v>
      </c>
      <c r="T1408" s="729">
        <v>40337</v>
      </c>
      <c r="U1408" s="732">
        <v>129.39099999999999</v>
      </c>
      <c r="Z1408" s="729">
        <v>40716</v>
      </c>
      <c r="AA1408" s="732">
        <v>283.59100000000001</v>
      </c>
      <c r="AC1408" s="729">
        <v>40716</v>
      </c>
      <c r="AD1408" s="732">
        <v>181.167</v>
      </c>
    </row>
    <row r="1409" spans="1:30" ht="14.25" customHeight="1">
      <c r="A1409" s="729">
        <v>40802</v>
      </c>
      <c r="B1409" s="732">
        <v>3.1168499999999999</v>
      </c>
      <c r="D1409" s="729">
        <v>40802</v>
      </c>
      <c r="E1409" s="732">
        <v>4.2741899999999999</v>
      </c>
      <c r="G1409" s="729">
        <v>40802</v>
      </c>
      <c r="H1409" s="732">
        <v>3.5596800000000002</v>
      </c>
      <c r="J1409" s="729">
        <v>40802</v>
      </c>
      <c r="K1409" s="732">
        <v>1.37958</v>
      </c>
      <c r="N1409" s="729">
        <v>40715</v>
      </c>
      <c r="O1409" s="732">
        <v>154.65700000000001</v>
      </c>
      <c r="Q1409" s="729">
        <v>40336</v>
      </c>
      <c r="R1409" s="732">
        <v>398.22699999999998</v>
      </c>
      <c r="T1409" s="729">
        <v>40336</v>
      </c>
      <c r="U1409" s="732">
        <v>128.98099999999999</v>
      </c>
      <c r="Z1409" s="729">
        <v>40715</v>
      </c>
      <c r="AA1409" s="732">
        <v>263.608</v>
      </c>
      <c r="AC1409" s="729">
        <v>40715</v>
      </c>
      <c r="AD1409" s="732">
        <v>170</v>
      </c>
    </row>
    <row r="1410" spans="1:30" ht="14.25" customHeight="1">
      <c r="A1410" s="729">
        <v>40801</v>
      </c>
      <c r="B1410" s="732">
        <v>3.1133999999999999</v>
      </c>
      <c r="D1410" s="729">
        <v>40801</v>
      </c>
      <c r="E1410" s="732">
        <v>4.3205499999999999</v>
      </c>
      <c r="G1410" s="729">
        <v>40801</v>
      </c>
      <c r="H1410" s="732">
        <v>3.5810200000000001</v>
      </c>
      <c r="J1410" s="729">
        <v>40801</v>
      </c>
      <c r="K1410" s="732">
        <v>1.38767</v>
      </c>
      <c r="N1410" s="729">
        <v>40714</v>
      </c>
      <c r="O1410" s="732">
        <v>154.333</v>
      </c>
      <c r="Q1410" s="729">
        <v>40333</v>
      </c>
      <c r="R1410" s="732">
        <v>392.303</v>
      </c>
      <c r="T1410" s="729">
        <v>40333</v>
      </c>
      <c r="U1410" s="732">
        <v>117.413</v>
      </c>
      <c r="Z1410" s="729">
        <v>40714</v>
      </c>
      <c r="AA1410" s="732">
        <v>286.262</v>
      </c>
      <c r="AC1410" s="729">
        <v>40714</v>
      </c>
      <c r="AD1410" s="732">
        <v>175.667</v>
      </c>
    </row>
    <row r="1411" spans="1:30" ht="14.25" customHeight="1">
      <c r="A1411" s="729">
        <v>40800</v>
      </c>
      <c r="B1411" s="732">
        <v>3.1871</v>
      </c>
      <c r="D1411" s="729">
        <v>40800</v>
      </c>
      <c r="E1411" s="732">
        <v>4.3853799999999996</v>
      </c>
      <c r="G1411" s="729">
        <v>40800</v>
      </c>
      <c r="H1411" s="732">
        <v>3.6387700000000001</v>
      </c>
      <c r="J1411" s="729">
        <v>40800</v>
      </c>
      <c r="K1411" s="732">
        <v>1.3754900000000001</v>
      </c>
      <c r="N1411" s="729">
        <v>40711</v>
      </c>
      <c r="O1411" s="732">
        <v>153</v>
      </c>
      <c r="Q1411" s="729">
        <v>40332</v>
      </c>
      <c r="R1411" s="732">
        <v>317.09300000000002</v>
      </c>
      <c r="T1411" s="729">
        <v>40332</v>
      </c>
      <c r="U1411" s="732">
        <v>98.138000000000005</v>
      </c>
      <c r="Z1411" s="729">
        <v>40711</v>
      </c>
      <c r="AA1411" s="732">
        <v>288.82499999999999</v>
      </c>
      <c r="AC1411" s="729">
        <v>40711</v>
      </c>
      <c r="AD1411" s="732">
        <v>174.626</v>
      </c>
    </row>
    <row r="1412" spans="1:30" ht="14.25" customHeight="1">
      <c r="A1412" s="729">
        <v>40799</v>
      </c>
      <c r="B1412" s="732">
        <v>3.16588</v>
      </c>
      <c r="D1412" s="729">
        <v>40799</v>
      </c>
      <c r="E1412" s="732">
        <v>4.3304999999999998</v>
      </c>
      <c r="G1412" s="729">
        <v>40799</v>
      </c>
      <c r="H1412" s="732">
        <v>3.5961699999999999</v>
      </c>
      <c r="J1412" s="729">
        <v>40799</v>
      </c>
      <c r="K1412" s="732">
        <v>1.36781</v>
      </c>
      <c r="N1412" s="729">
        <v>40710</v>
      </c>
      <c r="O1412" s="732">
        <v>154.251</v>
      </c>
      <c r="Q1412" s="729">
        <v>40331</v>
      </c>
      <c r="R1412" s="732">
        <v>261.75799999999998</v>
      </c>
      <c r="T1412" s="729">
        <v>40331</v>
      </c>
      <c r="U1412" s="732">
        <v>98.527000000000001</v>
      </c>
      <c r="Z1412" s="729">
        <v>40710</v>
      </c>
      <c r="AA1412" s="732">
        <v>299.84899999999999</v>
      </c>
      <c r="AC1412" s="729">
        <v>40710</v>
      </c>
      <c r="AD1412" s="732">
        <v>181.375</v>
      </c>
    </row>
    <row r="1413" spans="1:30" ht="14.25" customHeight="1">
      <c r="A1413" s="729">
        <v>40798</v>
      </c>
      <c r="B1413" s="732">
        <v>3.1642299999999999</v>
      </c>
      <c r="D1413" s="729">
        <v>40798</v>
      </c>
      <c r="E1413" s="732">
        <v>4.3290100000000002</v>
      </c>
      <c r="G1413" s="729">
        <v>40798</v>
      </c>
      <c r="H1413" s="732">
        <v>3.5945800000000001</v>
      </c>
      <c r="J1413" s="729">
        <v>40798</v>
      </c>
      <c r="K1413" s="732">
        <v>1.36788</v>
      </c>
      <c r="N1413" s="729">
        <v>40709</v>
      </c>
      <c r="O1413" s="732">
        <v>149.5</v>
      </c>
      <c r="Q1413" s="729">
        <v>40330</v>
      </c>
      <c r="R1413" s="732">
        <v>253.702</v>
      </c>
      <c r="T1413" s="729">
        <v>40330</v>
      </c>
      <c r="U1413" s="732">
        <v>97.933000000000007</v>
      </c>
      <c r="Z1413" s="729">
        <v>40709</v>
      </c>
      <c r="AA1413" s="732">
        <v>288.66699999999997</v>
      </c>
      <c r="AC1413" s="729">
        <v>40709</v>
      </c>
      <c r="AD1413" s="732">
        <v>178.25</v>
      </c>
    </row>
    <row r="1414" spans="1:30" ht="14.25" customHeight="1">
      <c r="A1414" s="729">
        <v>40795</v>
      </c>
      <c r="B1414" s="732">
        <v>3.14716</v>
      </c>
      <c r="D1414" s="729">
        <v>40795</v>
      </c>
      <c r="E1414" s="732">
        <v>4.2971700000000004</v>
      </c>
      <c r="G1414" s="729">
        <v>40795</v>
      </c>
      <c r="H1414" s="732">
        <v>3.5603400000000001</v>
      </c>
      <c r="J1414" s="729">
        <v>40795</v>
      </c>
      <c r="K1414" s="732">
        <v>1.36565</v>
      </c>
      <c r="N1414" s="729">
        <v>40708</v>
      </c>
      <c r="O1414" s="732">
        <v>146.167</v>
      </c>
      <c r="Q1414" s="729">
        <v>40326</v>
      </c>
      <c r="R1414" s="732">
        <v>244.73</v>
      </c>
      <c r="T1414" s="729">
        <v>40326</v>
      </c>
      <c r="U1414" s="732">
        <v>95.774000000000001</v>
      </c>
      <c r="Z1414" s="729">
        <v>40708</v>
      </c>
      <c r="AA1414" s="732">
        <v>272.50299999999999</v>
      </c>
      <c r="AC1414" s="729">
        <v>40708</v>
      </c>
      <c r="AD1414" s="732">
        <v>169.333</v>
      </c>
    </row>
    <row r="1415" spans="1:30" ht="14.25" customHeight="1">
      <c r="A1415" s="729">
        <v>40794</v>
      </c>
      <c r="B1415" s="732">
        <v>3.0695700000000001</v>
      </c>
      <c r="D1415" s="729">
        <v>40794</v>
      </c>
      <c r="E1415" s="732">
        <v>4.26173</v>
      </c>
      <c r="G1415" s="729">
        <v>40794</v>
      </c>
      <c r="H1415" s="732">
        <v>3.5071699999999999</v>
      </c>
      <c r="J1415" s="729">
        <v>40794</v>
      </c>
      <c r="K1415" s="732">
        <v>1.3882399999999999</v>
      </c>
      <c r="N1415" s="729">
        <v>40707</v>
      </c>
      <c r="O1415" s="732">
        <v>150.167</v>
      </c>
      <c r="Q1415" s="729">
        <v>40325</v>
      </c>
      <c r="R1415" s="732">
        <v>243.26499999999999</v>
      </c>
      <c r="T1415" s="729">
        <v>40325</v>
      </c>
      <c r="U1415" s="732">
        <v>95.078999999999994</v>
      </c>
      <c r="Z1415" s="729">
        <v>40707</v>
      </c>
      <c r="AA1415" s="732">
        <v>283.39400000000001</v>
      </c>
      <c r="AC1415" s="729">
        <v>40707</v>
      </c>
      <c r="AD1415" s="732">
        <v>177.5</v>
      </c>
    </row>
    <row r="1416" spans="1:30" ht="14.25" customHeight="1">
      <c r="A1416" s="729">
        <v>40793</v>
      </c>
      <c r="B1416" s="732">
        <v>2.9798999999999998</v>
      </c>
      <c r="D1416" s="729">
        <v>40793</v>
      </c>
      <c r="E1416" s="732">
        <v>4.20106</v>
      </c>
      <c r="G1416" s="729">
        <v>40793</v>
      </c>
      <c r="H1416" s="732">
        <v>3.4752700000000001</v>
      </c>
      <c r="J1416" s="729">
        <v>40793</v>
      </c>
      <c r="K1416" s="732">
        <v>1.4098299999999999</v>
      </c>
      <c r="N1416" s="729">
        <v>40704</v>
      </c>
      <c r="O1416" s="732">
        <v>149.53800000000001</v>
      </c>
      <c r="Q1416" s="729">
        <v>40324</v>
      </c>
      <c r="R1416" s="732">
        <v>259.33300000000003</v>
      </c>
      <c r="T1416" s="729">
        <v>40324</v>
      </c>
      <c r="U1416" s="732">
        <v>99.724000000000004</v>
      </c>
      <c r="Z1416" s="729">
        <v>40704</v>
      </c>
      <c r="AA1416" s="732">
        <v>273.19600000000003</v>
      </c>
      <c r="AC1416" s="729">
        <v>40704</v>
      </c>
      <c r="AD1416" s="732">
        <v>171.667</v>
      </c>
    </row>
    <row r="1417" spans="1:30" ht="14.25" customHeight="1">
      <c r="A1417" s="729">
        <v>40792</v>
      </c>
      <c r="B1417" s="732">
        <v>3.02603</v>
      </c>
      <c r="D1417" s="729">
        <v>40792</v>
      </c>
      <c r="E1417" s="732">
        <v>4.2365500000000003</v>
      </c>
      <c r="G1417" s="729">
        <v>40792</v>
      </c>
      <c r="H1417" s="732">
        <v>3.5098400000000001</v>
      </c>
      <c r="J1417" s="729">
        <v>40792</v>
      </c>
      <c r="K1417" s="732">
        <v>1.3997899999999999</v>
      </c>
      <c r="N1417" s="729">
        <v>40703</v>
      </c>
      <c r="O1417" s="732">
        <v>139.70099999999999</v>
      </c>
      <c r="Q1417" s="729">
        <v>40323</v>
      </c>
      <c r="R1417" s="732">
        <v>277.22399999999999</v>
      </c>
      <c r="T1417" s="729">
        <v>40323</v>
      </c>
      <c r="U1417" s="732">
        <v>106.357</v>
      </c>
      <c r="Z1417" s="729">
        <v>40703</v>
      </c>
      <c r="AA1417" s="732">
        <v>258.65899999999999</v>
      </c>
      <c r="AC1417" s="729">
        <v>40703</v>
      </c>
      <c r="AD1417" s="732">
        <v>161.333</v>
      </c>
    </row>
    <row r="1418" spans="1:30" ht="14.25" customHeight="1">
      <c r="A1418" s="729">
        <v>40791</v>
      </c>
      <c r="B1418" s="732">
        <v>2.9931900000000002</v>
      </c>
      <c r="D1418" s="729">
        <v>40791</v>
      </c>
      <c r="E1418" s="732">
        <v>4.2197199999999997</v>
      </c>
      <c r="G1418" s="729">
        <v>40791</v>
      </c>
      <c r="H1418" s="732">
        <v>3.8026</v>
      </c>
      <c r="J1418" s="729">
        <v>40791</v>
      </c>
      <c r="K1418" s="732">
        <v>1.40977</v>
      </c>
      <c r="N1418" s="729">
        <v>40702</v>
      </c>
      <c r="O1418" s="732">
        <v>136.71199999999999</v>
      </c>
      <c r="Q1418" s="729">
        <v>40322</v>
      </c>
      <c r="R1418" s="732">
        <v>257.07799999999997</v>
      </c>
      <c r="T1418" s="729">
        <v>40322</v>
      </c>
      <c r="U1418" s="732">
        <v>98.424000000000007</v>
      </c>
      <c r="Z1418" s="729">
        <v>40702</v>
      </c>
      <c r="AA1418" s="732">
        <v>253.65899999999999</v>
      </c>
      <c r="AC1418" s="729">
        <v>40702</v>
      </c>
      <c r="AD1418" s="732">
        <v>157.833</v>
      </c>
    </row>
    <row r="1419" spans="1:30" ht="14.25" customHeight="1">
      <c r="A1419" s="729">
        <v>40788</v>
      </c>
      <c r="B1419" s="732">
        <v>2.9494799999999999</v>
      </c>
      <c r="D1419" s="729">
        <v>40788</v>
      </c>
      <c r="E1419" s="732">
        <v>4.1895899999999999</v>
      </c>
      <c r="G1419" s="729">
        <v>40788</v>
      </c>
      <c r="H1419" s="732">
        <v>3.7413600000000002</v>
      </c>
      <c r="J1419" s="729">
        <v>40788</v>
      </c>
      <c r="K1419" s="732">
        <v>1.4205300000000001</v>
      </c>
      <c r="N1419" s="729">
        <v>40701</v>
      </c>
      <c r="O1419" s="732">
        <v>139.38900000000001</v>
      </c>
      <c r="Q1419" s="729">
        <v>40319</v>
      </c>
      <c r="R1419" s="732">
        <v>271.16699999999997</v>
      </c>
      <c r="T1419" s="729">
        <v>40319</v>
      </c>
      <c r="U1419" s="732">
        <v>108.16200000000001</v>
      </c>
      <c r="Z1419" s="729">
        <v>40701</v>
      </c>
      <c r="AA1419" s="732">
        <v>241.88</v>
      </c>
      <c r="AC1419" s="729">
        <v>40701</v>
      </c>
      <c r="AD1419" s="732">
        <v>148.333</v>
      </c>
    </row>
    <row r="1420" spans="1:30" ht="14.25" customHeight="1">
      <c r="A1420" s="729">
        <v>40787</v>
      </c>
      <c r="B1420" s="732">
        <v>2.9094199999999999</v>
      </c>
      <c r="D1420" s="729">
        <v>40787</v>
      </c>
      <c r="E1420" s="732">
        <v>4.1472499999999997</v>
      </c>
      <c r="G1420" s="729">
        <v>40787</v>
      </c>
      <c r="H1420" s="732">
        <v>3.6565300000000001</v>
      </c>
      <c r="J1420" s="729">
        <v>40787</v>
      </c>
      <c r="K1420" s="732">
        <v>1.4258999999999999</v>
      </c>
      <c r="N1420" s="729">
        <v>40700</v>
      </c>
      <c r="O1420" s="732">
        <v>137.398</v>
      </c>
      <c r="Q1420" s="729">
        <v>40318</v>
      </c>
      <c r="R1420" s="732">
        <v>255.58799999999999</v>
      </c>
      <c r="T1420" s="729">
        <v>40318</v>
      </c>
      <c r="U1420" s="732">
        <v>97.504999999999995</v>
      </c>
      <c r="Z1420" s="729">
        <v>40700</v>
      </c>
      <c r="AA1420" s="732">
        <v>239.636</v>
      </c>
      <c r="AC1420" s="729">
        <v>40700</v>
      </c>
      <c r="AD1420" s="732">
        <v>148.667</v>
      </c>
    </row>
    <row r="1421" spans="1:30" ht="14.25" customHeight="1">
      <c r="A1421" s="729">
        <v>40786</v>
      </c>
      <c r="B1421" s="732">
        <v>2.88015</v>
      </c>
      <c r="D1421" s="729">
        <v>40786</v>
      </c>
      <c r="E1421" s="732">
        <v>4.1393000000000004</v>
      </c>
      <c r="G1421" s="729">
        <v>40786</v>
      </c>
      <c r="H1421" s="732">
        <v>3.57274</v>
      </c>
      <c r="J1421" s="729">
        <v>40786</v>
      </c>
      <c r="K1421" s="732">
        <v>1.4369499999999999</v>
      </c>
      <c r="N1421" s="729">
        <v>40697</v>
      </c>
      <c r="O1421" s="732">
        <v>142.833</v>
      </c>
      <c r="Q1421" s="729">
        <v>40317</v>
      </c>
      <c r="R1421" s="732">
        <v>244.786</v>
      </c>
      <c r="T1421" s="729">
        <v>40317</v>
      </c>
      <c r="U1421" s="732">
        <v>95.5</v>
      </c>
      <c r="Z1421" s="729">
        <v>40697</v>
      </c>
      <c r="AA1421" s="732">
        <v>237.167</v>
      </c>
      <c r="AC1421" s="729">
        <v>40697</v>
      </c>
      <c r="AD1421" s="732">
        <v>145.167</v>
      </c>
    </row>
    <row r="1422" spans="1:30" ht="14.25" customHeight="1">
      <c r="A1422" s="729">
        <v>40785</v>
      </c>
      <c r="B1422" s="732">
        <v>2.8767499999999999</v>
      </c>
      <c r="D1422" s="729">
        <v>40785</v>
      </c>
      <c r="E1422" s="732">
        <v>4.1544999999999996</v>
      </c>
      <c r="G1422" s="729">
        <v>40785</v>
      </c>
      <c r="H1422" s="732">
        <v>3.5074999999999998</v>
      </c>
      <c r="J1422" s="729">
        <v>40785</v>
      </c>
      <c r="K1422" s="732">
        <v>1.4441299999999999</v>
      </c>
      <c r="N1422" s="729">
        <v>40696</v>
      </c>
      <c r="O1422" s="732">
        <v>146.001</v>
      </c>
      <c r="Q1422" s="729">
        <v>40316</v>
      </c>
      <c r="R1422" s="732">
        <v>229.5</v>
      </c>
      <c r="T1422" s="729">
        <v>40316</v>
      </c>
      <c r="U1422" s="732">
        <v>86.332999999999998</v>
      </c>
      <c r="Z1422" s="729">
        <v>40696</v>
      </c>
      <c r="AA1422" s="732">
        <v>254.125</v>
      </c>
      <c r="AC1422" s="729">
        <v>40696</v>
      </c>
      <c r="AD1422" s="732">
        <v>158.833</v>
      </c>
    </row>
    <row r="1423" spans="1:30" ht="14.25" customHeight="1">
      <c r="A1423" s="729">
        <v>40784</v>
      </c>
      <c r="B1423" s="732">
        <v>2.8546499999999999</v>
      </c>
      <c r="D1423" s="729">
        <v>40784</v>
      </c>
      <c r="E1423" s="732">
        <v>4.1429999999999998</v>
      </c>
      <c r="G1423" s="729">
        <v>40784</v>
      </c>
      <c r="H1423" s="732">
        <v>3.4993300000000001</v>
      </c>
      <c r="J1423" s="729">
        <v>40784</v>
      </c>
      <c r="K1423" s="732">
        <v>1.4510700000000001</v>
      </c>
      <c r="N1423" s="729">
        <v>40695</v>
      </c>
      <c r="O1423" s="732">
        <v>145.834</v>
      </c>
      <c r="Q1423" s="729">
        <v>40315</v>
      </c>
      <c r="R1423" s="732">
        <v>227.54499999999999</v>
      </c>
      <c r="T1423" s="729">
        <v>40315</v>
      </c>
      <c r="U1423" s="732">
        <v>86.147000000000006</v>
      </c>
      <c r="Z1423" s="729">
        <v>40695</v>
      </c>
      <c r="AA1423" s="732">
        <v>251.77199999999999</v>
      </c>
      <c r="AC1423" s="729">
        <v>40695</v>
      </c>
      <c r="AD1423" s="732">
        <v>161.5</v>
      </c>
    </row>
    <row r="1424" spans="1:30" ht="14.25" customHeight="1">
      <c r="A1424" s="729">
        <v>40781</v>
      </c>
      <c r="B1424" s="732">
        <v>2.8635999999999999</v>
      </c>
      <c r="D1424" s="729">
        <v>40781</v>
      </c>
      <c r="E1424" s="732">
        <v>4.1520799999999998</v>
      </c>
      <c r="G1424" s="729">
        <v>40781</v>
      </c>
      <c r="H1424" s="732">
        <v>3.55071</v>
      </c>
      <c r="J1424" s="729">
        <v>40781</v>
      </c>
      <c r="K1424" s="732">
        <v>1.44994</v>
      </c>
      <c r="N1424" s="729">
        <v>40694</v>
      </c>
      <c r="O1424" s="732">
        <v>144.667</v>
      </c>
      <c r="Q1424" s="729">
        <v>40312</v>
      </c>
      <c r="R1424" s="732">
        <v>224.25200000000001</v>
      </c>
      <c r="T1424" s="729">
        <v>40312</v>
      </c>
      <c r="U1424" s="732">
        <v>79.798000000000002</v>
      </c>
      <c r="Z1424" s="729">
        <v>40694</v>
      </c>
      <c r="AA1424" s="732">
        <v>251.37299999999999</v>
      </c>
      <c r="AC1424" s="729">
        <v>40694</v>
      </c>
      <c r="AD1424" s="732">
        <v>162.833</v>
      </c>
    </row>
    <row r="1425" spans="1:30" ht="14.25" customHeight="1">
      <c r="A1425" s="729">
        <v>40780</v>
      </c>
      <c r="B1425" s="732">
        <v>2.90055</v>
      </c>
      <c r="D1425" s="729">
        <v>40780</v>
      </c>
      <c r="E1425" s="732">
        <v>4.1705800000000002</v>
      </c>
      <c r="G1425" s="729">
        <v>40780</v>
      </c>
      <c r="H1425" s="732">
        <v>3.6577799999999998</v>
      </c>
      <c r="J1425" s="729">
        <v>40780</v>
      </c>
      <c r="K1425" s="732">
        <v>1.4378600000000001</v>
      </c>
      <c r="N1425" s="729">
        <v>40690</v>
      </c>
      <c r="O1425" s="732">
        <v>146.86099999999999</v>
      </c>
      <c r="Q1425" s="729">
        <v>40311</v>
      </c>
      <c r="R1425" s="732">
        <v>209.50800000000001</v>
      </c>
      <c r="T1425" s="729">
        <v>40311</v>
      </c>
      <c r="U1425" s="732">
        <v>75.465999999999994</v>
      </c>
      <c r="Z1425" s="729">
        <v>40690</v>
      </c>
      <c r="AA1425" s="732">
        <v>253.65799999999999</v>
      </c>
      <c r="AC1425" s="729">
        <v>40690</v>
      </c>
      <c r="AD1425" s="732">
        <v>165.833</v>
      </c>
    </row>
    <row r="1426" spans="1:30" ht="14.25" customHeight="1">
      <c r="A1426" s="729">
        <v>40779</v>
      </c>
      <c r="B1426" s="732">
        <v>2.8898299999999999</v>
      </c>
      <c r="D1426" s="729">
        <v>40779</v>
      </c>
      <c r="E1426" s="732">
        <v>4.1670999999999996</v>
      </c>
      <c r="G1426" s="729">
        <v>40779</v>
      </c>
      <c r="H1426" s="732">
        <v>3.63218</v>
      </c>
      <c r="J1426" s="729">
        <v>40779</v>
      </c>
      <c r="K1426" s="732">
        <v>1.44143</v>
      </c>
      <c r="N1426" s="729">
        <v>40689</v>
      </c>
      <c r="O1426" s="732">
        <v>146.92099999999999</v>
      </c>
      <c r="Q1426" s="729">
        <v>40310</v>
      </c>
      <c r="R1426" s="732">
        <v>208.833</v>
      </c>
      <c r="T1426" s="729">
        <v>40310</v>
      </c>
      <c r="U1426" s="732">
        <v>75.477000000000004</v>
      </c>
      <c r="Z1426" s="729">
        <v>40689</v>
      </c>
      <c r="AA1426" s="732">
        <v>253.44499999999999</v>
      </c>
      <c r="AC1426" s="729">
        <v>40689</v>
      </c>
      <c r="AD1426" s="732">
        <v>163.667</v>
      </c>
    </row>
    <row r="1427" spans="1:30" ht="14.25" customHeight="1">
      <c r="A1427" s="729">
        <v>40778</v>
      </c>
      <c r="B1427" s="732">
        <v>2.8689499999999999</v>
      </c>
      <c r="D1427" s="729">
        <v>40778</v>
      </c>
      <c r="E1427" s="732">
        <v>4.1430499999999997</v>
      </c>
      <c r="G1427" s="729">
        <v>40778</v>
      </c>
      <c r="H1427" s="732">
        <v>3.6206</v>
      </c>
      <c r="J1427" s="729">
        <v>40778</v>
      </c>
      <c r="K1427" s="732">
        <v>1.44415</v>
      </c>
      <c r="N1427" s="729">
        <v>40688</v>
      </c>
      <c r="O1427" s="732">
        <v>137.601</v>
      </c>
      <c r="Q1427" s="729">
        <v>40309</v>
      </c>
      <c r="R1427" s="732">
        <v>224.911</v>
      </c>
      <c r="T1427" s="729">
        <v>40309</v>
      </c>
      <c r="U1427" s="732">
        <v>86.741</v>
      </c>
      <c r="Z1427" s="729">
        <v>40688</v>
      </c>
      <c r="AA1427" s="732">
        <v>256.33300000000003</v>
      </c>
      <c r="AC1427" s="729">
        <v>40688</v>
      </c>
      <c r="AD1427" s="732">
        <v>161.833</v>
      </c>
    </row>
    <row r="1428" spans="1:30" ht="14.25" customHeight="1">
      <c r="A1428" s="729">
        <v>40777</v>
      </c>
      <c r="B1428" s="732">
        <v>2.9047100000000001</v>
      </c>
      <c r="D1428" s="729">
        <v>40777</v>
      </c>
      <c r="E1428" s="732">
        <v>4.1702000000000004</v>
      </c>
      <c r="G1428" s="729">
        <v>40777</v>
      </c>
      <c r="H1428" s="732">
        <v>3.6753999999999998</v>
      </c>
      <c r="J1428" s="729">
        <v>40777</v>
      </c>
      <c r="K1428" s="732">
        <v>1.4358200000000001</v>
      </c>
      <c r="N1428" s="729">
        <v>40687</v>
      </c>
      <c r="O1428" s="732">
        <v>143.167</v>
      </c>
      <c r="Q1428" s="729">
        <v>40308</v>
      </c>
      <c r="R1428" s="732">
        <v>228.64099999999999</v>
      </c>
      <c r="T1428" s="729">
        <v>40308</v>
      </c>
      <c r="U1428" s="732">
        <v>81.733999999999995</v>
      </c>
      <c r="Z1428" s="729">
        <v>40687</v>
      </c>
      <c r="AA1428" s="732">
        <v>261.17500000000001</v>
      </c>
      <c r="AC1428" s="729">
        <v>40687</v>
      </c>
      <c r="AD1428" s="732">
        <v>166.39</v>
      </c>
    </row>
    <row r="1429" spans="1:30" ht="14.25" customHeight="1">
      <c r="A1429" s="729">
        <v>40774</v>
      </c>
      <c r="B1429" s="732">
        <v>2.9017300000000001</v>
      </c>
      <c r="D1429" s="729">
        <v>40774</v>
      </c>
      <c r="E1429" s="732">
        <v>4.1780499999999998</v>
      </c>
      <c r="G1429" s="729">
        <v>40774</v>
      </c>
      <c r="H1429" s="732">
        <v>3.69631</v>
      </c>
      <c r="J1429" s="729">
        <v>40774</v>
      </c>
      <c r="K1429" s="732">
        <v>1.4397500000000001</v>
      </c>
      <c r="N1429" s="729">
        <v>40686</v>
      </c>
      <c r="O1429" s="732">
        <v>144.66300000000001</v>
      </c>
      <c r="Q1429" s="729">
        <v>40305</v>
      </c>
      <c r="R1429" s="732">
        <v>292.03300000000002</v>
      </c>
      <c r="T1429" s="729">
        <v>40305</v>
      </c>
      <c r="U1429" s="732">
        <v>110.84399999999999</v>
      </c>
      <c r="Z1429" s="729">
        <v>40686</v>
      </c>
      <c r="AA1429" s="732">
        <v>273.10899999999998</v>
      </c>
      <c r="AC1429" s="729">
        <v>40686</v>
      </c>
      <c r="AD1429" s="732">
        <v>169.833</v>
      </c>
    </row>
    <row r="1430" spans="1:30" ht="14.25" customHeight="1">
      <c r="A1430" s="729">
        <v>40773</v>
      </c>
      <c r="B1430" s="732">
        <v>2.9193099999999998</v>
      </c>
      <c r="D1430" s="729">
        <v>40773</v>
      </c>
      <c r="E1430" s="732">
        <v>4.1837499999999999</v>
      </c>
      <c r="G1430" s="729">
        <v>40773</v>
      </c>
      <c r="H1430" s="732">
        <v>3.6759500000000003</v>
      </c>
      <c r="J1430" s="729">
        <v>40773</v>
      </c>
      <c r="K1430" s="732">
        <v>1.43329</v>
      </c>
      <c r="N1430" s="729">
        <v>40683</v>
      </c>
      <c r="O1430" s="732">
        <v>140.834</v>
      </c>
      <c r="Q1430" s="729">
        <v>40304</v>
      </c>
      <c r="R1430" s="732">
        <v>287.54300000000001</v>
      </c>
      <c r="T1430" s="729">
        <v>40304</v>
      </c>
      <c r="U1430" s="732">
        <v>113.51300000000001</v>
      </c>
      <c r="Z1430" s="729">
        <v>40683</v>
      </c>
      <c r="AA1430" s="732">
        <v>253.18799999999999</v>
      </c>
      <c r="AC1430" s="729">
        <v>40683</v>
      </c>
      <c r="AD1430" s="732">
        <v>158.87100000000001</v>
      </c>
    </row>
    <row r="1431" spans="1:30" ht="14.25" customHeight="1">
      <c r="A1431" s="729">
        <v>40772</v>
      </c>
      <c r="B1431" s="732">
        <v>2.86816</v>
      </c>
      <c r="D1431" s="729">
        <v>40772</v>
      </c>
      <c r="E1431" s="732">
        <v>4.1378500000000003</v>
      </c>
      <c r="G1431" s="729">
        <v>40772</v>
      </c>
      <c r="H1431" s="732">
        <v>3.6304600000000002</v>
      </c>
      <c r="J1431" s="729">
        <v>40772</v>
      </c>
      <c r="K1431" s="732">
        <v>1.4426099999999999</v>
      </c>
      <c r="N1431" s="729">
        <v>40682</v>
      </c>
      <c r="O1431" s="732">
        <v>132.22399999999999</v>
      </c>
      <c r="Q1431" s="729">
        <v>40303</v>
      </c>
      <c r="R1431" s="732">
        <v>237.71899999999999</v>
      </c>
      <c r="T1431" s="729">
        <v>40303</v>
      </c>
      <c r="U1431" s="732">
        <v>90.474000000000004</v>
      </c>
      <c r="Z1431" s="729">
        <v>40682</v>
      </c>
      <c r="AA1431" s="732">
        <v>241.98500000000001</v>
      </c>
      <c r="AC1431" s="729">
        <v>40682</v>
      </c>
      <c r="AD1431" s="732">
        <v>152.333</v>
      </c>
    </row>
    <row r="1432" spans="1:30" ht="14.25" customHeight="1">
      <c r="A1432" s="729">
        <v>40771</v>
      </c>
      <c r="B1432" s="732">
        <v>2.8771900000000001</v>
      </c>
      <c r="D1432" s="729">
        <v>40771</v>
      </c>
      <c r="E1432" s="732">
        <v>4.1449999999999996</v>
      </c>
      <c r="G1432" s="729">
        <v>40771</v>
      </c>
      <c r="H1432" s="732">
        <v>3.6148699999999998</v>
      </c>
      <c r="J1432" s="729">
        <v>40771</v>
      </c>
      <c r="K1432" s="732">
        <v>1.4407000000000001</v>
      </c>
      <c r="N1432" s="729">
        <v>40681</v>
      </c>
      <c r="O1432" s="732">
        <v>138.5</v>
      </c>
      <c r="Q1432" s="729">
        <v>40302</v>
      </c>
      <c r="R1432" s="732">
        <v>211.833</v>
      </c>
      <c r="T1432" s="729">
        <v>40302</v>
      </c>
      <c r="U1432" s="732">
        <v>82.332999999999998</v>
      </c>
      <c r="Z1432" s="729">
        <v>40681</v>
      </c>
      <c r="AA1432" s="732">
        <v>240.505</v>
      </c>
      <c r="AC1432" s="729">
        <v>40681</v>
      </c>
      <c r="AD1432" s="732">
        <v>149</v>
      </c>
    </row>
    <row r="1433" spans="1:30" ht="14.25" customHeight="1">
      <c r="A1433" s="729">
        <v>40770</v>
      </c>
      <c r="B1433" s="732">
        <v>2.86517</v>
      </c>
      <c r="D1433" s="729">
        <v>40770</v>
      </c>
      <c r="E1433" s="732">
        <v>4.1384999999999996</v>
      </c>
      <c r="G1433" s="729">
        <v>40770</v>
      </c>
      <c r="H1433" s="732">
        <v>3.65225</v>
      </c>
      <c r="J1433" s="729">
        <v>40770</v>
      </c>
      <c r="K1433" s="732">
        <v>1.4444699999999999</v>
      </c>
      <c r="N1433" s="729">
        <v>40680</v>
      </c>
      <c r="O1433" s="732">
        <v>136.869</v>
      </c>
      <c r="Q1433" s="729">
        <v>40301</v>
      </c>
      <c r="R1433" s="732">
        <v>196</v>
      </c>
      <c r="T1433" s="729">
        <v>40301</v>
      </c>
      <c r="U1433" s="732">
        <v>75</v>
      </c>
      <c r="Z1433" s="729">
        <v>40680</v>
      </c>
      <c r="AA1433" s="732">
        <v>235.054</v>
      </c>
      <c r="AC1433" s="729">
        <v>40680</v>
      </c>
      <c r="AD1433" s="732">
        <v>147.822</v>
      </c>
    </row>
    <row r="1434" spans="1:30" ht="14.25" customHeight="1">
      <c r="A1434" s="729">
        <v>40767</v>
      </c>
      <c r="B1434" s="732">
        <v>2.92076</v>
      </c>
      <c r="D1434" s="729">
        <v>40767</v>
      </c>
      <c r="E1434" s="732">
        <v>4.1625500000000004</v>
      </c>
      <c r="G1434" s="729">
        <v>40767</v>
      </c>
      <c r="H1434" s="732">
        <v>3.7545999999999999</v>
      </c>
      <c r="J1434" s="729">
        <v>40767</v>
      </c>
      <c r="K1434" s="732">
        <v>1.4248000000000001</v>
      </c>
      <c r="N1434" s="729">
        <v>40679</v>
      </c>
      <c r="O1434" s="732">
        <v>140.5</v>
      </c>
      <c r="Q1434" s="729">
        <v>40298</v>
      </c>
      <c r="R1434" s="732">
        <v>195.482</v>
      </c>
      <c r="T1434" s="729">
        <v>40298</v>
      </c>
      <c r="U1434" s="732">
        <v>76.468000000000004</v>
      </c>
      <c r="Z1434" s="729">
        <v>40679</v>
      </c>
      <c r="AA1434" s="732">
        <v>225.51499999999999</v>
      </c>
      <c r="AC1434" s="729">
        <v>40679</v>
      </c>
      <c r="AD1434" s="732">
        <v>145.804</v>
      </c>
    </row>
    <row r="1435" spans="1:30" ht="14.25" customHeight="1">
      <c r="A1435" s="729">
        <v>40766</v>
      </c>
      <c r="B1435" s="732">
        <v>2.9109500000000001</v>
      </c>
      <c r="D1435" s="729">
        <v>40766</v>
      </c>
      <c r="E1435" s="732">
        <v>4.1455500000000001</v>
      </c>
      <c r="G1435" s="729">
        <v>40766</v>
      </c>
      <c r="H1435" s="732">
        <v>3.82152</v>
      </c>
      <c r="J1435" s="729">
        <v>40766</v>
      </c>
      <c r="K1435" s="732">
        <v>1.42408</v>
      </c>
      <c r="N1435" s="729">
        <v>40676</v>
      </c>
      <c r="O1435" s="732">
        <v>140.99</v>
      </c>
      <c r="Q1435" s="729">
        <v>40297</v>
      </c>
      <c r="R1435" s="732">
        <v>198.268</v>
      </c>
      <c r="T1435" s="729">
        <v>40297</v>
      </c>
      <c r="U1435" s="732">
        <v>77.143000000000001</v>
      </c>
      <c r="Z1435" s="729">
        <v>40676</v>
      </c>
      <c r="AA1435" s="732">
        <v>235.83</v>
      </c>
      <c r="AC1435" s="729">
        <v>40676</v>
      </c>
      <c r="AD1435" s="732">
        <v>150.52000000000001</v>
      </c>
    </row>
    <row r="1436" spans="1:30" ht="14.25" customHeight="1">
      <c r="A1436" s="729">
        <v>40765</v>
      </c>
      <c r="B1436" s="732">
        <v>2.9824000000000002</v>
      </c>
      <c r="D1436" s="729">
        <v>40765</v>
      </c>
      <c r="E1436" s="732">
        <v>4.2201399999999998</v>
      </c>
      <c r="G1436" s="729">
        <v>40765</v>
      </c>
      <c r="H1436" s="732">
        <v>4.1026299999999996</v>
      </c>
      <c r="J1436" s="729">
        <v>40765</v>
      </c>
      <c r="K1436" s="732">
        <v>1.4177500000000001</v>
      </c>
      <c r="N1436" s="729">
        <v>40675</v>
      </c>
      <c r="O1436" s="732">
        <v>136.14400000000001</v>
      </c>
      <c r="Q1436" s="729">
        <v>40296</v>
      </c>
      <c r="R1436" s="732">
        <v>222.833</v>
      </c>
      <c r="T1436" s="729">
        <v>40296</v>
      </c>
      <c r="U1436" s="732">
        <v>83.667000000000002</v>
      </c>
      <c r="Z1436" s="729">
        <v>40675</v>
      </c>
      <c r="AA1436" s="732">
        <v>242.227</v>
      </c>
      <c r="AC1436" s="729">
        <v>40675</v>
      </c>
      <c r="AD1436" s="732">
        <v>153.14400000000001</v>
      </c>
    </row>
    <row r="1437" spans="1:30" ht="14.25" customHeight="1">
      <c r="A1437" s="729">
        <v>40764</v>
      </c>
      <c r="B1437" s="732">
        <v>2.839</v>
      </c>
      <c r="D1437" s="729">
        <v>40764</v>
      </c>
      <c r="E1437" s="732">
        <v>4.0812600000000003</v>
      </c>
      <c r="G1437" s="729">
        <v>40764</v>
      </c>
      <c r="H1437" s="732">
        <v>3.93811</v>
      </c>
      <c r="J1437" s="729">
        <v>40764</v>
      </c>
      <c r="K1437" s="732">
        <v>1.4375599999999999</v>
      </c>
      <c r="N1437" s="729">
        <v>40674</v>
      </c>
      <c r="O1437" s="732">
        <v>144.5</v>
      </c>
      <c r="Q1437" s="729">
        <v>40295</v>
      </c>
      <c r="R1437" s="732">
        <v>215.833</v>
      </c>
      <c r="T1437" s="729">
        <v>40295</v>
      </c>
      <c r="U1437" s="732">
        <v>87</v>
      </c>
      <c r="Z1437" s="729">
        <v>40674</v>
      </c>
      <c r="AA1437" s="732">
        <v>244.15799999999999</v>
      </c>
      <c r="AC1437" s="729">
        <v>40674</v>
      </c>
      <c r="AD1437" s="732">
        <v>156</v>
      </c>
    </row>
    <row r="1438" spans="1:30" ht="14.25" customHeight="1">
      <c r="A1438" s="729">
        <v>40763</v>
      </c>
      <c r="B1438" s="732">
        <v>2.8769499999999999</v>
      </c>
      <c r="D1438" s="729">
        <v>40763</v>
      </c>
      <c r="E1438" s="732">
        <v>4.0779699999999997</v>
      </c>
      <c r="G1438" s="729">
        <v>40763</v>
      </c>
      <c r="H1438" s="732">
        <v>3.8101099999999999</v>
      </c>
      <c r="J1438" s="729">
        <v>40763</v>
      </c>
      <c r="K1438" s="732">
        <v>1.4178600000000001</v>
      </c>
      <c r="N1438" s="729">
        <v>40673</v>
      </c>
      <c r="O1438" s="732">
        <v>147.5</v>
      </c>
      <c r="Q1438" s="729">
        <v>40294</v>
      </c>
      <c r="R1438" s="732">
        <v>189.333</v>
      </c>
      <c r="T1438" s="729">
        <v>40294</v>
      </c>
      <c r="U1438" s="732">
        <v>78</v>
      </c>
      <c r="Z1438" s="729">
        <v>40673</v>
      </c>
      <c r="AA1438" s="732">
        <v>248.006</v>
      </c>
      <c r="AC1438" s="729">
        <v>40673</v>
      </c>
      <c r="AD1438" s="732">
        <v>157.667</v>
      </c>
    </row>
    <row r="1439" spans="1:30" ht="14.25" customHeight="1">
      <c r="A1439" s="729">
        <v>40760</v>
      </c>
      <c r="B1439" s="732">
        <v>2.8250799999999998</v>
      </c>
      <c r="D1439" s="729">
        <v>40760</v>
      </c>
      <c r="E1439" s="732">
        <v>4.0345000000000004</v>
      </c>
      <c r="G1439" s="729">
        <v>40760</v>
      </c>
      <c r="H1439" s="732">
        <v>3.6846399999999999</v>
      </c>
      <c r="J1439" s="729">
        <v>40760</v>
      </c>
      <c r="K1439" s="732">
        <v>1.4281600000000001</v>
      </c>
      <c r="N1439" s="729">
        <v>40672</v>
      </c>
      <c r="O1439" s="732">
        <v>149.75</v>
      </c>
      <c r="Q1439" s="729">
        <v>40291</v>
      </c>
      <c r="R1439" s="732">
        <v>186.167</v>
      </c>
      <c r="T1439" s="729">
        <v>40291</v>
      </c>
      <c r="U1439" s="732">
        <v>76.141999999999996</v>
      </c>
      <c r="Z1439" s="729">
        <v>40672</v>
      </c>
      <c r="AA1439" s="732">
        <v>259.25700000000001</v>
      </c>
      <c r="AC1439" s="729">
        <v>40672</v>
      </c>
      <c r="AD1439" s="732">
        <v>162.667</v>
      </c>
    </row>
    <row r="1440" spans="1:30" ht="14.25" customHeight="1">
      <c r="A1440" s="729">
        <v>40759</v>
      </c>
      <c r="B1440" s="732">
        <v>2.8692700000000002</v>
      </c>
      <c r="D1440" s="729">
        <v>40759</v>
      </c>
      <c r="E1440" s="732">
        <v>4.0434999999999999</v>
      </c>
      <c r="G1440" s="729">
        <v>40759</v>
      </c>
      <c r="H1440" s="732">
        <v>3.7574100000000001</v>
      </c>
      <c r="J1440" s="729">
        <v>40759</v>
      </c>
      <c r="K1440" s="732">
        <v>1.4092199999999999</v>
      </c>
      <c r="N1440" s="729">
        <v>40669</v>
      </c>
      <c r="O1440" s="732">
        <v>146.333</v>
      </c>
      <c r="Q1440" s="729">
        <v>40290</v>
      </c>
      <c r="R1440" s="732">
        <v>189.167</v>
      </c>
      <c r="T1440" s="729">
        <v>40290</v>
      </c>
      <c r="U1440" s="732">
        <v>78.137</v>
      </c>
      <c r="Z1440" s="729">
        <v>40669</v>
      </c>
      <c r="AA1440" s="732">
        <v>241.495</v>
      </c>
      <c r="AC1440" s="729">
        <v>40669</v>
      </c>
      <c r="AD1440" s="732">
        <v>152</v>
      </c>
    </row>
    <row r="1441" spans="1:30" ht="14.25" customHeight="1">
      <c r="A1441" s="729">
        <v>40758</v>
      </c>
      <c r="B1441" s="732">
        <v>2.8108300000000002</v>
      </c>
      <c r="D1441" s="729">
        <v>40758</v>
      </c>
      <c r="E1441" s="732">
        <v>4.0259200000000002</v>
      </c>
      <c r="G1441" s="729">
        <v>40758</v>
      </c>
      <c r="H1441" s="732">
        <v>3.64886</v>
      </c>
      <c r="J1441" s="729">
        <v>40758</v>
      </c>
      <c r="K1441" s="732">
        <v>1.43231</v>
      </c>
      <c r="N1441" s="729">
        <v>40668</v>
      </c>
      <c r="O1441" s="732">
        <v>148.25</v>
      </c>
      <c r="Q1441" s="729">
        <v>40289</v>
      </c>
      <c r="R1441" s="732">
        <v>176.727</v>
      </c>
      <c r="T1441" s="729">
        <v>40289</v>
      </c>
      <c r="U1441" s="732">
        <v>73.968000000000004</v>
      </c>
      <c r="Z1441" s="729">
        <v>40668</v>
      </c>
      <c r="AA1441" s="732">
        <v>236.56399999999999</v>
      </c>
      <c r="AC1441" s="729">
        <v>40668</v>
      </c>
      <c r="AD1441" s="732">
        <v>149.333</v>
      </c>
    </row>
    <row r="1442" spans="1:30" ht="14.25" customHeight="1">
      <c r="A1442" s="729">
        <v>40757</v>
      </c>
      <c r="B1442" s="732">
        <v>2.83514</v>
      </c>
      <c r="D1442" s="729">
        <v>40757</v>
      </c>
      <c r="E1442" s="732">
        <v>4.0266700000000002</v>
      </c>
      <c r="G1442" s="729">
        <v>40757</v>
      </c>
      <c r="H1442" s="732">
        <v>3.7191999999999998</v>
      </c>
      <c r="J1442" s="729">
        <v>40757</v>
      </c>
      <c r="K1442" s="732">
        <v>1.4203299999999999</v>
      </c>
      <c r="N1442" s="729">
        <v>40667</v>
      </c>
      <c r="O1442" s="732">
        <v>146.25</v>
      </c>
      <c r="Q1442" s="729">
        <v>40288</v>
      </c>
      <c r="R1442" s="732">
        <v>170.53800000000001</v>
      </c>
      <c r="T1442" s="729">
        <v>40288</v>
      </c>
      <c r="U1442" s="732">
        <v>71.724000000000004</v>
      </c>
      <c r="Z1442" s="729">
        <v>40667</v>
      </c>
      <c r="AA1442" s="732">
        <v>226.62</v>
      </c>
      <c r="AC1442" s="729">
        <v>40667</v>
      </c>
      <c r="AD1442" s="732">
        <v>143.989</v>
      </c>
    </row>
    <row r="1443" spans="1:30" ht="14.25" customHeight="1">
      <c r="A1443" s="729">
        <v>40756</v>
      </c>
      <c r="B1443" s="732">
        <v>2.8047499999999999</v>
      </c>
      <c r="D1443" s="729">
        <v>40756</v>
      </c>
      <c r="E1443" s="732">
        <v>3.9971299999999998</v>
      </c>
      <c r="G1443" s="729">
        <v>40756</v>
      </c>
      <c r="H1443" s="732">
        <v>3.5798800000000002</v>
      </c>
      <c r="J1443" s="729">
        <v>40756</v>
      </c>
      <c r="K1443" s="732">
        <v>1.4250099999999999</v>
      </c>
      <c r="N1443" s="729">
        <v>40666</v>
      </c>
      <c r="O1443" s="732">
        <v>147.833</v>
      </c>
      <c r="Q1443" s="729">
        <v>40287</v>
      </c>
      <c r="R1443" s="732">
        <v>175.78299999999999</v>
      </c>
      <c r="T1443" s="729">
        <v>40287</v>
      </c>
      <c r="U1443" s="732">
        <v>71.137</v>
      </c>
      <c r="Z1443" s="729">
        <v>40666</v>
      </c>
      <c r="AA1443" s="732">
        <v>233</v>
      </c>
      <c r="AC1443" s="729">
        <v>40666</v>
      </c>
      <c r="AD1443" s="732">
        <v>146.755</v>
      </c>
    </row>
    <row r="1444" spans="1:30" ht="14.25" customHeight="1">
      <c r="A1444" s="729">
        <v>40753</v>
      </c>
      <c r="B1444" s="732">
        <v>2.7757399999999999</v>
      </c>
      <c r="D1444" s="729">
        <v>40753</v>
      </c>
      <c r="E1444" s="732">
        <v>3.99654</v>
      </c>
      <c r="G1444" s="729">
        <v>40753</v>
      </c>
      <c r="H1444" s="732">
        <v>3.5333299999999999</v>
      </c>
      <c r="J1444" s="729">
        <v>40753</v>
      </c>
      <c r="K1444" s="732">
        <v>1.4398500000000001</v>
      </c>
      <c r="N1444" s="729">
        <v>40665</v>
      </c>
      <c r="O1444" s="732">
        <v>143.49799999999999</v>
      </c>
      <c r="Q1444" s="729">
        <v>40284</v>
      </c>
      <c r="R1444" s="732">
        <v>174.5</v>
      </c>
      <c r="T1444" s="729">
        <v>40284</v>
      </c>
      <c r="U1444" s="732">
        <v>65.667000000000002</v>
      </c>
      <c r="Z1444" s="729">
        <v>40665</v>
      </c>
      <c r="AA1444" s="732">
        <v>231.488</v>
      </c>
      <c r="AC1444" s="729">
        <v>40665</v>
      </c>
      <c r="AD1444" s="732">
        <v>145.68799999999999</v>
      </c>
    </row>
    <row r="1445" spans="1:30" ht="14.25" customHeight="1">
      <c r="A1445" s="729">
        <v>40752</v>
      </c>
      <c r="B1445" s="732">
        <v>2.7977499999999997</v>
      </c>
      <c r="D1445" s="729">
        <v>40752</v>
      </c>
      <c r="E1445" s="732">
        <v>4.0101000000000004</v>
      </c>
      <c r="G1445" s="729">
        <v>40752</v>
      </c>
      <c r="H1445" s="732">
        <v>3.49268</v>
      </c>
      <c r="J1445" s="729">
        <v>40752</v>
      </c>
      <c r="K1445" s="732">
        <v>1.4333899999999999</v>
      </c>
      <c r="N1445" s="729">
        <v>40662</v>
      </c>
      <c r="O1445" s="732">
        <v>145.80000000000001</v>
      </c>
      <c r="Q1445" s="729">
        <v>40283</v>
      </c>
      <c r="R1445" s="732">
        <v>171.5</v>
      </c>
      <c r="T1445" s="729">
        <v>40283</v>
      </c>
      <c r="U1445" s="732">
        <v>64</v>
      </c>
      <c r="Z1445" s="729">
        <v>40662</v>
      </c>
      <c r="AA1445" s="732">
        <v>236.88200000000001</v>
      </c>
      <c r="AC1445" s="729">
        <v>40662</v>
      </c>
      <c r="AD1445" s="732">
        <v>148.05000000000001</v>
      </c>
    </row>
    <row r="1446" spans="1:30" ht="14.25" customHeight="1">
      <c r="A1446" s="729">
        <v>40751</v>
      </c>
      <c r="B1446" s="732">
        <v>2.80335</v>
      </c>
      <c r="D1446" s="729">
        <v>40751</v>
      </c>
      <c r="E1446" s="732">
        <v>4.0282</v>
      </c>
      <c r="G1446" s="729">
        <v>40751</v>
      </c>
      <c r="H1446" s="732">
        <v>3.4978600000000002</v>
      </c>
      <c r="J1446" s="729">
        <v>40751</v>
      </c>
      <c r="K1446" s="732">
        <v>1.4368799999999999</v>
      </c>
      <c r="N1446" s="729">
        <v>40661</v>
      </c>
      <c r="O1446" s="732">
        <v>148.50200000000001</v>
      </c>
      <c r="Q1446" s="729">
        <v>40282</v>
      </c>
      <c r="R1446" s="732">
        <v>169.02600000000001</v>
      </c>
      <c r="T1446" s="729">
        <v>40282</v>
      </c>
      <c r="U1446" s="732">
        <v>65.787999999999997</v>
      </c>
      <c r="Z1446" s="729">
        <v>40661</v>
      </c>
      <c r="AA1446" s="732">
        <v>236.143</v>
      </c>
      <c r="AC1446" s="729">
        <v>40661</v>
      </c>
      <c r="AD1446" s="732">
        <v>147.732</v>
      </c>
    </row>
    <row r="1447" spans="1:30" ht="14.25" customHeight="1">
      <c r="A1447" s="729">
        <v>40750</v>
      </c>
      <c r="B1447" s="732">
        <v>2.7560500000000001</v>
      </c>
      <c r="D1447" s="729">
        <v>40750</v>
      </c>
      <c r="E1447" s="732">
        <v>3.9993499999999997</v>
      </c>
      <c r="G1447" s="729">
        <v>40750</v>
      </c>
      <c r="H1447" s="732">
        <v>3.4401299999999999</v>
      </c>
      <c r="J1447" s="729">
        <v>40750</v>
      </c>
      <c r="K1447" s="732">
        <v>1.4511099999999999</v>
      </c>
      <c r="N1447" s="729">
        <v>40660</v>
      </c>
      <c r="O1447" s="732">
        <v>152.167</v>
      </c>
      <c r="Q1447" s="729">
        <v>40281</v>
      </c>
      <c r="R1447" s="732">
        <v>172.078</v>
      </c>
      <c r="T1447" s="729">
        <v>40281</v>
      </c>
      <c r="U1447" s="732">
        <v>65.277000000000001</v>
      </c>
      <c r="Z1447" s="729">
        <v>40660</v>
      </c>
      <c r="AA1447" s="732">
        <v>250.65</v>
      </c>
      <c r="AC1447" s="729">
        <v>40660</v>
      </c>
      <c r="AD1447" s="732">
        <v>151.995</v>
      </c>
    </row>
    <row r="1448" spans="1:30" ht="14.25" customHeight="1">
      <c r="A1448" s="729">
        <v>40749</v>
      </c>
      <c r="B1448" s="732">
        <v>2.78952</v>
      </c>
      <c r="D1448" s="729">
        <v>40749</v>
      </c>
      <c r="E1448" s="732">
        <v>4.0114200000000002</v>
      </c>
      <c r="G1448" s="729">
        <v>40749</v>
      </c>
      <c r="H1448" s="732">
        <v>3.4607200000000002</v>
      </c>
      <c r="J1448" s="729">
        <v>40749</v>
      </c>
      <c r="K1448" s="732">
        <v>1.43773</v>
      </c>
      <c r="N1448" s="729">
        <v>40659</v>
      </c>
      <c r="O1448" s="732">
        <v>153.822</v>
      </c>
      <c r="Q1448" s="729">
        <v>40280</v>
      </c>
      <c r="R1448" s="732">
        <v>173.80799999999999</v>
      </c>
      <c r="T1448" s="729">
        <v>40280</v>
      </c>
      <c r="U1448" s="732">
        <v>66.460999999999999</v>
      </c>
      <c r="Z1448" s="729">
        <v>40659</v>
      </c>
      <c r="AA1448" s="732">
        <v>253.774</v>
      </c>
      <c r="AC1448" s="729">
        <v>40659</v>
      </c>
      <c r="AD1448" s="732">
        <v>155.04900000000001</v>
      </c>
    </row>
    <row r="1449" spans="1:30" ht="14.25" customHeight="1">
      <c r="A1449" s="729">
        <v>40746</v>
      </c>
      <c r="B1449" s="732">
        <v>2.7761300000000002</v>
      </c>
      <c r="D1449" s="729">
        <v>40746</v>
      </c>
      <c r="E1449" s="732">
        <v>3.9861</v>
      </c>
      <c r="G1449" s="729">
        <v>40746</v>
      </c>
      <c r="H1449" s="732">
        <v>3.3900700000000001</v>
      </c>
      <c r="J1449" s="729">
        <v>40746</v>
      </c>
      <c r="K1449" s="732">
        <v>1.4359500000000001</v>
      </c>
      <c r="N1449" s="729">
        <v>40658</v>
      </c>
      <c r="O1449" s="732">
        <v>151.36600000000001</v>
      </c>
      <c r="Q1449" s="729">
        <v>40277</v>
      </c>
      <c r="R1449" s="732">
        <v>184.405</v>
      </c>
      <c r="T1449" s="729">
        <v>40277</v>
      </c>
      <c r="U1449" s="732">
        <v>70.298000000000002</v>
      </c>
      <c r="Z1449" s="729">
        <v>40658</v>
      </c>
      <c r="AA1449" s="732">
        <v>244.33199999999999</v>
      </c>
      <c r="AC1449" s="729">
        <v>40658</v>
      </c>
      <c r="AD1449" s="732">
        <v>155.387</v>
      </c>
    </row>
    <row r="1450" spans="1:30" ht="14.25" customHeight="1">
      <c r="A1450" s="729">
        <v>40745</v>
      </c>
      <c r="B1450" s="732">
        <v>2.7588499999999998</v>
      </c>
      <c r="D1450" s="729">
        <v>40745</v>
      </c>
      <c r="E1450" s="732">
        <v>3.9794499999999999</v>
      </c>
      <c r="G1450" s="729">
        <v>40745</v>
      </c>
      <c r="H1450" s="732">
        <v>3.3855200000000001</v>
      </c>
      <c r="J1450" s="729">
        <v>40745</v>
      </c>
      <c r="K1450" s="732">
        <v>1.4424600000000001</v>
      </c>
      <c r="N1450" s="729">
        <v>40654</v>
      </c>
      <c r="O1450" s="732">
        <v>152.167</v>
      </c>
      <c r="Q1450" s="729">
        <v>40276</v>
      </c>
      <c r="R1450" s="732">
        <v>185.667</v>
      </c>
      <c r="T1450" s="729">
        <v>40276</v>
      </c>
      <c r="U1450" s="732">
        <v>75.293999999999997</v>
      </c>
      <c r="Z1450" s="729">
        <v>40654</v>
      </c>
      <c r="AA1450" s="732">
        <v>248.93199999999999</v>
      </c>
      <c r="AC1450" s="729">
        <v>40654</v>
      </c>
      <c r="AD1450" s="732">
        <v>153.85900000000001</v>
      </c>
    </row>
    <row r="1451" spans="1:30" ht="14.25" customHeight="1">
      <c r="A1451" s="729">
        <v>40744</v>
      </c>
      <c r="B1451" s="732">
        <v>2.8098200000000002</v>
      </c>
      <c r="D1451" s="729">
        <v>40744</v>
      </c>
      <c r="E1451" s="732">
        <v>3.99377</v>
      </c>
      <c r="G1451" s="729">
        <v>40744</v>
      </c>
      <c r="H1451" s="732">
        <v>3.42713</v>
      </c>
      <c r="J1451" s="729">
        <v>40744</v>
      </c>
      <c r="K1451" s="732">
        <v>1.4215499999999999</v>
      </c>
      <c r="N1451" s="729">
        <v>40653</v>
      </c>
      <c r="O1451" s="732">
        <v>151.333</v>
      </c>
      <c r="Q1451" s="729">
        <v>40275</v>
      </c>
      <c r="R1451" s="732">
        <v>177.726</v>
      </c>
      <c r="T1451" s="729">
        <v>40275</v>
      </c>
      <c r="U1451" s="732">
        <v>67.295000000000002</v>
      </c>
      <c r="Z1451" s="729">
        <v>40653</v>
      </c>
      <c r="AA1451" s="732">
        <v>242.89099999999999</v>
      </c>
      <c r="AC1451" s="729">
        <v>40653</v>
      </c>
      <c r="AD1451" s="732">
        <v>150.02000000000001</v>
      </c>
    </row>
    <row r="1452" spans="1:30" ht="14.25" customHeight="1">
      <c r="A1452" s="729">
        <v>40743</v>
      </c>
      <c r="B1452" s="732">
        <v>2.8359299999999998</v>
      </c>
      <c r="D1452" s="729">
        <v>40743</v>
      </c>
      <c r="E1452" s="732">
        <v>4.0144200000000003</v>
      </c>
      <c r="G1452" s="729">
        <v>40743</v>
      </c>
      <c r="H1452" s="732">
        <v>3.4410099999999999</v>
      </c>
      <c r="J1452" s="729">
        <v>40743</v>
      </c>
      <c r="K1452" s="732">
        <v>1.4155599999999999</v>
      </c>
      <c r="N1452" s="729">
        <v>40652</v>
      </c>
      <c r="O1452" s="732">
        <v>145.065</v>
      </c>
      <c r="Q1452" s="729">
        <v>40274</v>
      </c>
      <c r="R1452" s="732">
        <v>177.667</v>
      </c>
      <c r="T1452" s="729">
        <v>40274</v>
      </c>
      <c r="U1452" s="732">
        <v>65.909000000000006</v>
      </c>
      <c r="Z1452" s="729">
        <v>40652</v>
      </c>
      <c r="AA1452" s="732">
        <v>242.215</v>
      </c>
      <c r="AC1452" s="729">
        <v>40652</v>
      </c>
      <c r="AD1452" s="732">
        <v>151.79599999999999</v>
      </c>
    </row>
    <row r="1453" spans="1:30" ht="14.25" customHeight="1">
      <c r="A1453" s="729">
        <v>40742</v>
      </c>
      <c r="B1453" s="732">
        <v>2.8584399999999999</v>
      </c>
      <c r="D1453" s="729">
        <v>40742</v>
      </c>
      <c r="E1453" s="732">
        <v>4.03355</v>
      </c>
      <c r="G1453" s="729">
        <v>40742</v>
      </c>
      <c r="H1453" s="732">
        <v>3.4967800000000002</v>
      </c>
      <c r="J1453" s="729">
        <v>40742</v>
      </c>
      <c r="K1453" s="732">
        <v>1.41124</v>
      </c>
      <c r="N1453" s="729">
        <v>40651</v>
      </c>
      <c r="O1453" s="732">
        <v>154</v>
      </c>
      <c r="Q1453" s="729">
        <v>40273</v>
      </c>
      <c r="R1453" s="732">
        <v>182.41900000000001</v>
      </c>
      <c r="T1453" s="729">
        <v>40273</v>
      </c>
      <c r="U1453" s="732">
        <v>69.667000000000002</v>
      </c>
      <c r="Z1453" s="729">
        <v>40651</v>
      </c>
      <c r="AA1453" s="732">
        <v>246.78899999999999</v>
      </c>
      <c r="AC1453" s="729">
        <v>40651</v>
      </c>
      <c r="AD1453" s="732">
        <v>158.08000000000001</v>
      </c>
    </row>
    <row r="1454" spans="1:30" ht="14.25" customHeight="1">
      <c r="A1454" s="729">
        <v>40739</v>
      </c>
      <c r="B1454" s="732">
        <v>2.8365499999999999</v>
      </c>
      <c r="D1454" s="729">
        <v>40739</v>
      </c>
      <c r="E1454" s="732">
        <v>4.0124899999999997</v>
      </c>
      <c r="G1454" s="729">
        <v>40739</v>
      </c>
      <c r="H1454" s="732">
        <v>3.4824000000000002</v>
      </c>
      <c r="J1454" s="729">
        <v>40739</v>
      </c>
      <c r="K1454" s="732">
        <v>1.4157199999999999</v>
      </c>
      <c r="N1454" s="729">
        <v>40648</v>
      </c>
      <c r="O1454" s="732">
        <v>136.76400000000001</v>
      </c>
      <c r="Q1454" s="729">
        <v>40269</v>
      </c>
      <c r="R1454" s="732">
        <v>184.5</v>
      </c>
      <c r="T1454" s="729">
        <v>40269</v>
      </c>
      <c r="U1454" s="732">
        <v>69.667000000000002</v>
      </c>
      <c r="Z1454" s="729">
        <v>40648</v>
      </c>
      <c r="AA1454" s="732">
        <v>235.422</v>
      </c>
      <c r="AC1454" s="729">
        <v>40648</v>
      </c>
      <c r="AD1454" s="732">
        <v>143.072</v>
      </c>
    </row>
    <row r="1455" spans="1:30" ht="14.25" customHeight="1">
      <c r="A1455" s="729">
        <v>40738</v>
      </c>
      <c r="B1455" s="732">
        <v>2.8475999999999999</v>
      </c>
      <c r="D1455" s="729">
        <v>40738</v>
      </c>
      <c r="E1455" s="732">
        <v>4.0271499999999998</v>
      </c>
      <c r="G1455" s="729">
        <v>40738</v>
      </c>
      <c r="H1455" s="732">
        <v>3.4892300000000001</v>
      </c>
      <c r="J1455" s="729">
        <v>40738</v>
      </c>
      <c r="K1455" s="732">
        <v>1.4142600000000001</v>
      </c>
      <c r="N1455" s="729">
        <v>40647</v>
      </c>
      <c r="O1455" s="732">
        <v>142.333</v>
      </c>
      <c r="Q1455" s="729">
        <v>40268</v>
      </c>
      <c r="R1455" s="732">
        <v>186.833</v>
      </c>
      <c r="T1455" s="729">
        <v>40268</v>
      </c>
      <c r="U1455" s="732">
        <v>72.13</v>
      </c>
      <c r="Z1455" s="729">
        <v>40647</v>
      </c>
      <c r="AA1455" s="732">
        <v>219.827</v>
      </c>
      <c r="AC1455" s="729">
        <v>40647</v>
      </c>
      <c r="AD1455" s="732">
        <v>138.667</v>
      </c>
    </row>
    <row r="1456" spans="1:30" ht="14.25" customHeight="1">
      <c r="A1456" s="729">
        <v>40737</v>
      </c>
      <c r="B1456" s="732">
        <v>2.8322799999999999</v>
      </c>
      <c r="D1456" s="729">
        <v>40737</v>
      </c>
      <c r="E1456" s="732">
        <v>4.0127199999999998</v>
      </c>
      <c r="G1456" s="729">
        <v>40737</v>
      </c>
      <c r="H1456" s="732">
        <v>3.4648099999999999</v>
      </c>
      <c r="J1456" s="729">
        <v>40737</v>
      </c>
      <c r="K1456" s="732">
        <v>1.4167399999999999</v>
      </c>
      <c r="N1456" s="729">
        <v>40646</v>
      </c>
      <c r="O1456" s="732">
        <v>139.85499999999999</v>
      </c>
      <c r="Q1456" s="729">
        <v>40267</v>
      </c>
      <c r="R1456" s="732">
        <v>183.833</v>
      </c>
      <c r="T1456" s="729">
        <v>40267</v>
      </c>
      <c r="U1456" s="732">
        <v>67.332999999999998</v>
      </c>
      <c r="Z1456" s="729">
        <v>40646</v>
      </c>
      <c r="AA1456" s="732">
        <v>221.88800000000001</v>
      </c>
      <c r="AC1456" s="729">
        <v>40646</v>
      </c>
      <c r="AD1456" s="732">
        <v>134.5</v>
      </c>
    </row>
    <row r="1457" spans="1:30" ht="14.25" customHeight="1">
      <c r="A1457" s="729">
        <v>40736</v>
      </c>
      <c r="B1457" s="732">
        <v>2.8884799999999999</v>
      </c>
      <c r="D1457" s="729">
        <v>40736</v>
      </c>
      <c r="E1457" s="732">
        <v>4.0364399999999998</v>
      </c>
      <c r="G1457" s="729">
        <v>40736</v>
      </c>
      <c r="H1457" s="732">
        <v>3.4780199999999999</v>
      </c>
      <c r="J1457" s="729">
        <v>40736</v>
      </c>
      <c r="K1457" s="732">
        <v>1.3976</v>
      </c>
      <c r="N1457" s="729">
        <v>40645</v>
      </c>
      <c r="O1457" s="732">
        <v>140.749</v>
      </c>
      <c r="Q1457" s="729">
        <v>40266</v>
      </c>
      <c r="R1457" s="732">
        <v>181.5</v>
      </c>
      <c r="T1457" s="729">
        <v>40266</v>
      </c>
      <c r="U1457" s="732">
        <v>66.332999999999998</v>
      </c>
      <c r="Z1457" s="729">
        <v>40645</v>
      </c>
      <c r="AA1457" s="732">
        <v>210.465</v>
      </c>
      <c r="AC1457" s="729">
        <v>40645</v>
      </c>
      <c r="AD1457" s="732">
        <v>130.54300000000001</v>
      </c>
    </row>
    <row r="1458" spans="1:30" ht="14.25" customHeight="1">
      <c r="A1458" s="729">
        <v>40735</v>
      </c>
      <c r="B1458" s="732">
        <v>2.8519299999999999</v>
      </c>
      <c r="D1458" s="729">
        <v>40735</v>
      </c>
      <c r="E1458" s="732">
        <v>4.0009499999999996</v>
      </c>
      <c r="G1458" s="729">
        <v>40735</v>
      </c>
      <c r="H1458" s="732">
        <v>3.4117100000000002</v>
      </c>
      <c r="J1458" s="729">
        <v>40735</v>
      </c>
      <c r="K1458" s="732">
        <v>1.4029499999999999</v>
      </c>
      <c r="N1458" s="729">
        <v>40644</v>
      </c>
      <c r="O1458" s="732">
        <v>135.27699999999999</v>
      </c>
      <c r="Q1458" s="729">
        <v>40263</v>
      </c>
      <c r="R1458" s="732">
        <v>182.833</v>
      </c>
      <c r="T1458" s="729">
        <v>40263</v>
      </c>
      <c r="U1458" s="732">
        <v>67</v>
      </c>
      <c r="Z1458" s="729">
        <v>40644</v>
      </c>
      <c r="AA1458" s="732">
        <v>201</v>
      </c>
      <c r="AC1458" s="729">
        <v>40644</v>
      </c>
      <c r="AD1458" s="732">
        <v>127.667</v>
      </c>
    </row>
    <row r="1459" spans="1:30" ht="14.25" customHeight="1">
      <c r="A1459" s="729">
        <v>40732</v>
      </c>
      <c r="B1459" s="732">
        <v>2.76796</v>
      </c>
      <c r="D1459" s="729">
        <v>40732</v>
      </c>
      <c r="E1459" s="732">
        <v>3.9493200000000002</v>
      </c>
      <c r="G1459" s="729">
        <v>40732</v>
      </c>
      <c r="H1459" s="732">
        <v>3.3092800000000002</v>
      </c>
      <c r="J1459" s="729">
        <v>40732</v>
      </c>
      <c r="K1459" s="732">
        <v>1.42645</v>
      </c>
      <c r="N1459" s="729">
        <v>40641</v>
      </c>
      <c r="O1459" s="732">
        <v>132.07900000000001</v>
      </c>
      <c r="Q1459" s="729">
        <v>40262</v>
      </c>
      <c r="R1459" s="732">
        <v>180.833</v>
      </c>
      <c r="T1459" s="729">
        <v>40262</v>
      </c>
      <c r="U1459" s="732">
        <v>68.119</v>
      </c>
      <c r="Z1459" s="729">
        <v>40641</v>
      </c>
      <c r="AA1459" s="732">
        <v>197.01</v>
      </c>
      <c r="AC1459" s="729">
        <v>40641</v>
      </c>
      <c r="AD1459" s="732">
        <v>126.526</v>
      </c>
    </row>
    <row r="1460" spans="1:30" ht="14.25" customHeight="1">
      <c r="A1460" s="729">
        <v>40731</v>
      </c>
      <c r="B1460" s="732">
        <v>2.7371400000000001</v>
      </c>
      <c r="D1460" s="729">
        <v>40731</v>
      </c>
      <c r="E1460" s="732">
        <v>3.9314</v>
      </c>
      <c r="G1460" s="729">
        <v>40731</v>
      </c>
      <c r="H1460" s="732">
        <v>3.24186</v>
      </c>
      <c r="J1460" s="729">
        <v>40731</v>
      </c>
      <c r="K1460" s="732">
        <v>1.4363600000000001</v>
      </c>
      <c r="N1460" s="729">
        <v>40640</v>
      </c>
      <c r="O1460" s="732">
        <v>135.76900000000001</v>
      </c>
      <c r="Q1460" s="729">
        <v>40261</v>
      </c>
      <c r="R1460" s="732">
        <v>183.333</v>
      </c>
      <c r="T1460" s="729">
        <v>40261</v>
      </c>
      <c r="U1460" s="732">
        <v>66.667000000000002</v>
      </c>
      <c r="Z1460" s="729">
        <v>40640</v>
      </c>
      <c r="AA1460" s="732">
        <v>203.83</v>
      </c>
      <c r="AC1460" s="729">
        <v>40640</v>
      </c>
      <c r="AD1460" s="732">
        <v>131.667</v>
      </c>
    </row>
    <row r="1461" spans="1:30" ht="14.25" customHeight="1">
      <c r="A1461" s="729">
        <v>40730</v>
      </c>
      <c r="B1461" s="732">
        <v>2.7603999999999997</v>
      </c>
      <c r="D1461" s="729">
        <v>40730</v>
      </c>
      <c r="E1461" s="732">
        <v>3.9523000000000001</v>
      </c>
      <c r="G1461" s="729">
        <v>40730</v>
      </c>
      <c r="H1461" s="732">
        <v>3.2885599999999999</v>
      </c>
      <c r="J1461" s="729">
        <v>40730</v>
      </c>
      <c r="K1461" s="732">
        <v>1.4319</v>
      </c>
      <c r="N1461" s="729">
        <v>40639</v>
      </c>
      <c r="O1461" s="732">
        <v>137.625</v>
      </c>
      <c r="Q1461" s="729">
        <v>40260</v>
      </c>
      <c r="R1461" s="732">
        <v>181.5</v>
      </c>
      <c r="T1461" s="729">
        <v>40260</v>
      </c>
      <c r="U1461" s="732">
        <v>65</v>
      </c>
      <c r="Z1461" s="729">
        <v>40639</v>
      </c>
      <c r="AA1461" s="732">
        <v>200.90700000000001</v>
      </c>
      <c r="AC1461" s="729">
        <v>40639</v>
      </c>
      <c r="AD1461" s="732">
        <v>129.667</v>
      </c>
    </row>
    <row r="1462" spans="1:30" ht="14.25" customHeight="1">
      <c r="A1462" s="729">
        <v>40729</v>
      </c>
      <c r="B1462" s="732">
        <v>2.7385999999999999</v>
      </c>
      <c r="D1462" s="729">
        <v>40729</v>
      </c>
      <c r="E1462" s="732">
        <v>3.9518499999999999</v>
      </c>
      <c r="G1462" s="729">
        <v>40729</v>
      </c>
      <c r="H1462" s="732">
        <v>3.2579699999999998</v>
      </c>
      <c r="J1462" s="729">
        <v>40729</v>
      </c>
      <c r="K1462" s="732">
        <v>1.4429000000000001</v>
      </c>
      <c r="N1462" s="729">
        <v>40638</v>
      </c>
      <c r="O1462" s="732">
        <v>143.5</v>
      </c>
      <c r="Q1462" s="729">
        <v>40259</v>
      </c>
      <c r="R1462" s="732">
        <v>190.167</v>
      </c>
      <c r="T1462" s="729">
        <v>40259</v>
      </c>
      <c r="U1462" s="732">
        <v>64.667000000000002</v>
      </c>
      <c r="Z1462" s="729">
        <v>40638</v>
      </c>
      <c r="AA1462" s="732">
        <v>220.21</v>
      </c>
      <c r="AC1462" s="729">
        <v>40638</v>
      </c>
      <c r="AD1462" s="732">
        <v>138.44399999999999</v>
      </c>
    </row>
    <row r="1463" spans="1:30" ht="14.25" customHeight="1">
      <c r="A1463" s="729">
        <v>40728</v>
      </c>
      <c r="B1463" s="732">
        <v>2.7085499999999998</v>
      </c>
      <c r="D1463" s="729">
        <v>40728</v>
      </c>
      <c r="E1463" s="732">
        <v>3.9380999999999999</v>
      </c>
      <c r="G1463" s="729">
        <v>40728</v>
      </c>
      <c r="H1463" s="732">
        <v>3.1938200000000001</v>
      </c>
      <c r="J1463" s="729">
        <v>40728</v>
      </c>
      <c r="K1463" s="732">
        <v>1.4538899999999999</v>
      </c>
      <c r="N1463" s="729">
        <v>40637</v>
      </c>
      <c r="O1463" s="732">
        <v>141.19399999999999</v>
      </c>
      <c r="Q1463" s="729">
        <v>40256</v>
      </c>
      <c r="R1463" s="732">
        <v>183.333</v>
      </c>
      <c r="T1463" s="729">
        <v>40256</v>
      </c>
      <c r="U1463" s="732">
        <v>61.667000000000002</v>
      </c>
      <c r="Z1463" s="729">
        <v>40637</v>
      </c>
      <c r="AA1463" s="732">
        <v>224.8</v>
      </c>
      <c r="AC1463" s="729">
        <v>40637</v>
      </c>
      <c r="AD1463" s="732">
        <v>139.309</v>
      </c>
    </row>
    <row r="1464" spans="1:30" ht="14.25" customHeight="1">
      <c r="A1464" s="729">
        <v>40725</v>
      </c>
      <c r="B1464" s="732">
        <v>2.7132499999999999</v>
      </c>
      <c r="D1464" s="729">
        <v>40725</v>
      </c>
      <c r="E1464" s="732">
        <v>3.9413999999999998</v>
      </c>
      <c r="G1464" s="729">
        <v>40725</v>
      </c>
      <c r="H1464" s="732">
        <v>3.1998199999999999</v>
      </c>
      <c r="J1464" s="729">
        <v>40725</v>
      </c>
      <c r="K1464" s="732">
        <v>1.45259</v>
      </c>
      <c r="N1464" s="729">
        <v>40634</v>
      </c>
      <c r="O1464" s="732">
        <v>145.5</v>
      </c>
      <c r="Q1464" s="729">
        <v>40255</v>
      </c>
      <c r="R1464" s="732">
        <v>176.333</v>
      </c>
      <c r="T1464" s="729">
        <v>40255</v>
      </c>
      <c r="U1464" s="732">
        <v>57.466999999999999</v>
      </c>
      <c r="Z1464" s="729">
        <v>40634</v>
      </c>
      <c r="AA1464" s="732">
        <v>217.99</v>
      </c>
      <c r="AC1464" s="729">
        <v>40634</v>
      </c>
      <c r="AD1464" s="732">
        <v>144.75299999999999</v>
      </c>
    </row>
    <row r="1465" spans="1:30" ht="14.25" customHeight="1">
      <c r="A1465" s="729">
        <v>40724</v>
      </c>
      <c r="B1465" s="732">
        <v>2.7426200000000001</v>
      </c>
      <c r="D1465" s="729">
        <v>40724</v>
      </c>
      <c r="E1465" s="732">
        <v>3.97715</v>
      </c>
      <c r="G1465" s="729">
        <v>40724</v>
      </c>
      <c r="H1465" s="732">
        <v>3.2630599999999998</v>
      </c>
      <c r="J1465" s="729">
        <v>40724</v>
      </c>
      <c r="K1465" s="732">
        <v>1.4501999999999999</v>
      </c>
      <c r="N1465" s="729">
        <v>40633</v>
      </c>
      <c r="O1465" s="732">
        <v>145.46199999999999</v>
      </c>
      <c r="Q1465" s="729">
        <v>40254</v>
      </c>
      <c r="R1465" s="732">
        <v>177.833</v>
      </c>
      <c r="T1465" s="729">
        <v>40254</v>
      </c>
      <c r="U1465" s="732">
        <v>56.332999999999998</v>
      </c>
      <c r="Z1465" s="729">
        <v>40633</v>
      </c>
      <c r="AA1465" s="732">
        <v>233.5</v>
      </c>
      <c r="AC1465" s="729">
        <v>40633</v>
      </c>
      <c r="AD1465" s="732">
        <v>151.464</v>
      </c>
    </row>
    <row r="1466" spans="1:30" ht="14.25" customHeight="1">
      <c r="A1466" s="729">
        <v>40723</v>
      </c>
      <c r="B1466" s="732">
        <v>2.7614299999999998</v>
      </c>
      <c r="D1466" s="729">
        <v>40723</v>
      </c>
      <c r="E1466" s="732">
        <v>3.9866299999999999</v>
      </c>
      <c r="G1466" s="729">
        <v>40723</v>
      </c>
      <c r="H1466" s="732">
        <v>3.3096700000000001</v>
      </c>
      <c r="J1466" s="729">
        <v>40723</v>
      </c>
      <c r="K1466" s="732">
        <v>1.4435100000000001</v>
      </c>
      <c r="N1466" s="729">
        <v>40632</v>
      </c>
      <c r="O1466" s="732">
        <v>145.5</v>
      </c>
      <c r="Q1466" s="729">
        <v>40253</v>
      </c>
      <c r="R1466" s="732">
        <v>181.5</v>
      </c>
      <c r="T1466" s="729">
        <v>40253</v>
      </c>
      <c r="U1466" s="732">
        <v>58</v>
      </c>
      <c r="Z1466" s="729">
        <v>40632</v>
      </c>
      <c r="AA1466" s="732">
        <v>218.441</v>
      </c>
      <c r="AC1466" s="729">
        <v>40632</v>
      </c>
      <c r="AD1466" s="732">
        <v>148.75299999999999</v>
      </c>
    </row>
    <row r="1467" spans="1:30" ht="14.25" customHeight="1">
      <c r="A1467" s="729">
        <v>40722</v>
      </c>
      <c r="B1467" s="732">
        <v>2.79047</v>
      </c>
      <c r="D1467" s="729">
        <v>40722</v>
      </c>
      <c r="E1467" s="732">
        <v>4.0101899999999997</v>
      </c>
      <c r="G1467" s="729">
        <v>40722</v>
      </c>
      <c r="H1467" s="732">
        <v>3.3541799999999999</v>
      </c>
      <c r="J1467" s="729">
        <v>40722</v>
      </c>
      <c r="K1467" s="732">
        <v>1.4371100000000001</v>
      </c>
      <c r="N1467" s="729">
        <v>40631</v>
      </c>
      <c r="O1467" s="732">
        <v>143.833</v>
      </c>
      <c r="Q1467" s="729">
        <v>40252</v>
      </c>
      <c r="R1467" s="732">
        <v>183.06800000000001</v>
      </c>
      <c r="T1467" s="729">
        <v>40252</v>
      </c>
      <c r="U1467" s="732">
        <v>58.618000000000002</v>
      </c>
      <c r="Z1467" s="729">
        <v>40631</v>
      </c>
      <c r="AA1467" s="732">
        <v>213.96600000000001</v>
      </c>
      <c r="AC1467" s="729">
        <v>40631</v>
      </c>
      <c r="AD1467" s="732">
        <v>148.31399999999999</v>
      </c>
    </row>
    <row r="1468" spans="1:30" ht="14.25" customHeight="1">
      <c r="A1468" s="729">
        <v>40721</v>
      </c>
      <c r="B1468" s="732">
        <v>2.79908</v>
      </c>
      <c r="D1468" s="729">
        <v>40721</v>
      </c>
      <c r="E1468" s="732">
        <v>3.9989400000000002</v>
      </c>
      <c r="G1468" s="729">
        <v>40721</v>
      </c>
      <c r="H1468" s="732">
        <v>3.3507400000000001</v>
      </c>
      <c r="J1468" s="729">
        <v>40721</v>
      </c>
      <c r="K1468" s="732">
        <v>1.4287399999999999</v>
      </c>
      <c r="N1468" s="729">
        <v>40630</v>
      </c>
      <c r="O1468" s="732">
        <v>139.542</v>
      </c>
      <c r="Q1468" s="729">
        <v>40249</v>
      </c>
      <c r="R1468" s="732">
        <v>182.24600000000001</v>
      </c>
      <c r="T1468" s="729">
        <v>40249</v>
      </c>
      <c r="U1468" s="732">
        <v>62.118000000000002</v>
      </c>
      <c r="Z1468" s="729">
        <v>40630</v>
      </c>
      <c r="AA1468" s="732">
        <v>212.78100000000001</v>
      </c>
      <c r="AC1468" s="729">
        <v>40630</v>
      </c>
      <c r="AD1468" s="732">
        <v>152.749</v>
      </c>
    </row>
    <row r="1469" spans="1:30" ht="14.25" customHeight="1">
      <c r="A1469" s="729">
        <v>40718</v>
      </c>
      <c r="B1469" s="732">
        <v>2.8116300000000001</v>
      </c>
      <c r="D1469" s="729">
        <v>40718</v>
      </c>
      <c r="E1469" s="732">
        <v>3.9870000000000001</v>
      </c>
      <c r="G1469" s="729">
        <v>40718</v>
      </c>
      <c r="H1469" s="732">
        <v>3.3729200000000001</v>
      </c>
      <c r="J1469" s="729">
        <v>40718</v>
      </c>
      <c r="K1469" s="732">
        <v>1.4187799999999999</v>
      </c>
      <c r="N1469" s="729">
        <v>40627</v>
      </c>
      <c r="O1469" s="732">
        <v>142.804</v>
      </c>
      <c r="Q1469" s="729">
        <v>40248</v>
      </c>
      <c r="R1469" s="732">
        <v>188.40100000000001</v>
      </c>
      <c r="T1469" s="729">
        <v>40248</v>
      </c>
      <c r="U1469" s="732">
        <v>71.793999999999997</v>
      </c>
      <c r="Z1469" s="729">
        <v>40627</v>
      </c>
      <c r="AA1469" s="732">
        <v>226.874</v>
      </c>
      <c r="AC1469" s="729">
        <v>40627</v>
      </c>
      <c r="AD1469" s="732">
        <v>158.47</v>
      </c>
    </row>
    <row r="1470" spans="1:30" ht="14.25" customHeight="1">
      <c r="A1470" s="729">
        <v>40717</v>
      </c>
      <c r="B1470" s="732">
        <v>2.8008500000000001</v>
      </c>
      <c r="D1470" s="729">
        <v>40717</v>
      </c>
      <c r="E1470" s="732">
        <v>3.9927999999999999</v>
      </c>
      <c r="G1470" s="729">
        <v>40717</v>
      </c>
      <c r="H1470" s="732">
        <v>3.3391700000000002</v>
      </c>
      <c r="J1470" s="729">
        <v>40717</v>
      </c>
      <c r="K1470" s="732">
        <v>1.42564</v>
      </c>
      <c r="N1470" s="729">
        <v>40626</v>
      </c>
      <c r="O1470" s="732">
        <v>141.81899999999999</v>
      </c>
      <c r="Q1470" s="729">
        <v>40247</v>
      </c>
      <c r="R1470" s="732">
        <v>187.58600000000001</v>
      </c>
      <c r="T1470" s="729">
        <v>40247</v>
      </c>
      <c r="U1470" s="732">
        <v>69.682000000000002</v>
      </c>
      <c r="Z1470" s="729">
        <v>40626</v>
      </c>
      <c r="AA1470" s="732">
        <v>216.38300000000001</v>
      </c>
      <c r="AC1470" s="729">
        <v>40626</v>
      </c>
      <c r="AD1470" s="732">
        <v>156.072</v>
      </c>
    </row>
    <row r="1471" spans="1:30" ht="14.25" customHeight="1">
      <c r="A1471" s="729">
        <v>40716</v>
      </c>
      <c r="B1471" s="732">
        <v>2.7752499999999998</v>
      </c>
      <c r="D1471" s="729">
        <v>40716</v>
      </c>
      <c r="E1471" s="732">
        <v>3.9835000000000003</v>
      </c>
      <c r="G1471" s="729">
        <v>40716</v>
      </c>
      <c r="H1471" s="732">
        <v>3.30687</v>
      </c>
      <c r="J1471" s="729">
        <v>40716</v>
      </c>
      <c r="K1471" s="732">
        <v>1.4356599999999999</v>
      </c>
      <c r="N1471" s="729">
        <v>40625</v>
      </c>
      <c r="O1471" s="732">
        <v>143.167</v>
      </c>
      <c r="Q1471" s="729">
        <v>40246</v>
      </c>
      <c r="R1471" s="732">
        <v>197.30799999999999</v>
      </c>
      <c r="T1471" s="729">
        <v>40246</v>
      </c>
      <c r="U1471" s="732">
        <v>75.456000000000003</v>
      </c>
      <c r="Z1471" s="729">
        <v>40625</v>
      </c>
      <c r="AA1471" s="732">
        <v>220</v>
      </c>
      <c r="AC1471" s="729">
        <v>40625</v>
      </c>
      <c r="AD1471" s="732">
        <v>158.71600000000001</v>
      </c>
    </row>
    <row r="1472" spans="1:30" ht="14.25" customHeight="1">
      <c r="A1472" s="729">
        <v>40715</v>
      </c>
      <c r="B1472" s="732">
        <v>2.76213</v>
      </c>
      <c r="D1472" s="729">
        <v>40715</v>
      </c>
      <c r="E1472" s="732">
        <v>3.9807000000000001</v>
      </c>
      <c r="G1472" s="729">
        <v>40715</v>
      </c>
      <c r="H1472" s="732">
        <v>3.2862100000000001</v>
      </c>
      <c r="J1472" s="729">
        <v>40715</v>
      </c>
      <c r="K1472" s="732">
        <v>1.4412</v>
      </c>
      <c r="N1472" s="729">
        <v>40624</v>
      </c>
      <c r="O1472" s="732">
        <v>140.07400000000001</v>
      </c>
      <c r="Q1472" s="729">
        <v>40245</v>
      </c>
      <c r="R1472" s="732">
        <v>200.667</v>
      </c>
      <c r="T1472" s="729">
        <v>40245</v>
      </c>
      <c r="U1472" s="732">
        <v>76.144000000000005</v>
      </c>
      <c r="Z1472" s="729">
        <v>40624</v>
      </c>
      <c r="AA1472" s="732">
        <v>216.09700000000001</v>
      </c>
      <c r="AC1472" s="729">
        <v>40624</v>
      </c>
      <c r="AD1472" s="732">
        <v>157.393</v>
      </c>
    </row>
    <row r="1473" spans="1:30" ht="14.25" customHeight="1">
      <c r="A1473" s="729">
        <v>40714</v>
      </c>
      <c r="B1473" s="732">
        <v>2.7875800000000002</v>
      </c>
      <c r="D1473" s="729">
        <v>40714</v>
      </c>
      <c r="E1473" s="732">
        <v>3.9872199999999998</v>
      </c>
      <c r="G1473" s="729">
        <v>40714</v>
      </c>
      <c r="H1473" s="732">
        <v>3.2942</v>
      </c>
      <c r="J1473" s="729">
        <v>40714</v>
      </c>
      <c r="K1473" s="732">
        <v>1.4304000000000001</v>
      </c>
      <c r="N1473" s="729">
        <v>40623</v>
      </c>
      <c r="O1473" s="732">
        <v>141.773</v>
      </c>
      <c r="Q1473" s="729">
        <v>40242</v>
      </c>
      <c r="R1473" s="732">
        <v>209.833</v>
      </c>
      <c r="T1473" s="729">
        <v>40242</v>
      </c>
      <c r="U1473" s="732">
        <v>79.135999999999996</v>
      </c>
      <c r="Z1473" s="729">
        <v>40623</v>
      </c>
      <c r="AA1473" s="732">
        <v>209.875</v>
      </c>
      <c r="AC1473" s="729">
        <v>40623</v>
      </c>
      <c r="AD1473" s="732">
        <v>155.5</v>
      </c>
    </row>
    <row r="1474" spans="1:30" ht="14.25" customHeight="1">
      <c r="A1474" s="729">
        <v>40711</v>
      </c>
      <c r="B1474" s="732">
        <v>2.7801499999999999</v>
      </c>
      <c r="D1474" s="729">
        <v>40711</v>
      </c>
      <c r="E1474" s="732">
        <v>3.97052</v>
      </c>
      <c r="G1474" s="729">
        <v>40711</v>
      </c>
      <c r="H1474" s="732">
        <v>3.2750500000000002</v>
      </c>
      <c r="J1474" s="729">
        <v>40711</v>
      </c>
      <c r="K1474" s="732">
        <v>1.4305699999999999</v>
      </c>
      <c r="N1474" s="729">
        <v>40620</v>
      </c>
      <c r="O1474" s="732">
        <v>142</v>
      </c>
      <c r="Q1474" s="729">
        <v>40241</v>
      </c>
      <c r="R1474" s="732">
        <v>215.31800000000001</v>
      </c>
      <c r="T1474" s="729">
        <v>40241</v>
      </c>
      <c r="U1474" s="732">
        <v>81.138999999999996</v>
      </c>
      <c r="Z1474" s="729">
        <v>40620</v>
      </c>
      <c r="AA1474" s="732">
        <v>213.33500000000001</v>
      </c>
      <c r="AC1474" s="729">
        <v>40620</v>
      </c>
      <c r="AD1474" s="732">
        <v>157.18</v>
      </c>
    </row>
    <row r="1475" spans="1:30" ht="14.25" customHeight="1">
      <c r="A1475" s="729">
        <v>40710</v>
      </c>
      <c r="B1475" s="732">
        <v>2.8044000000000002</v>
      </c>
      <c r="D1475" s="729">
        <v>40710</v>
      </c>
      <c r="E1475" s="732">
        <v>3.9834700000000001</v>
      </c>
      <c r="G1475" s="729">
        <v>40710</v>
      </c>
      <c r="H1475" s="732">
        <v>3.30816</v>
      </c>
      <c r="J1475" s="729">
        <v>40710</v>
      </c>
      <c r="K1475" s="732">
        <v>1.42038</v>
      </c>
      <c r="N1475" s="729">
        <v>40619</v>
      </c>
      <c r="O1475" s="732">
        <v>143.46100000000001</v>
      </c>
      <c r="Q1475" s="729">
        <v>40240</v>
      </c>
      <c r="R1475" s="732">
        <v>216.31800000000001</v>
      </c>
      <c r="T1475" s="729">
        <v>40240</v>
      </c>
      <c r="U1475" s="732">
        <v>82.808999999999997</v>
      </c>
      <c r="Z1475" s="729">
        <v>40619</v>
      </c>
      <c r="AA1475" s="732">
        <v>222.62899999999999</v>
      </c>
      <c r="AC1475" s="729">
        <v>40619</v>
      </c>
      <c r="AD1475" s="732">
        <v>158</v>
      </c>
    </row>
    <row r="1476" spans="1:30" ht="14.25" customHeight="1">
      <c r="A1476" s="729">
        <v>40709</v>
      </c>
      <c r="B1476" s="732">
        <v>2.78247</v>
      </c>
      <c r="D1476" s="729">
        <v>40709</v>
      </c>
      <c r="E1476" s="732">
        <v>3.9457399999999998</v>
      </c>
      <c r="G1476" s="729">
        <v>40709</v>
      </c>
      <c r="H1476" s="732">
        <v>3.26294</v>
      </c>
      <c r="J1476" s="729">
        <v>40709</v>
      </c>
      <c r="K1476" s="732">
        <v>1.41805</v>
      </c>
      <c r="N1476" s="729">
        <v>40618</v>
      </c>
      <c r="O1476" s="732">
        <v>145.59899999999999</v>
      </c>
      <c r="Q1476" s="729">
        <v>40239</v>
      </c>
      <c r="R1476" s="732">
        <v>220.33799999999999</v>
      </c>
      <c r="T1476" s="729">
        <v>40239</v>
      </c>
      <c r="U1476" s="732">
        <v>86.477000000000004</v>
      </c>
      <c r="Z1476" s="729">
        <v>40618</v>
      </c>
      <c r="AA1476" s="732">
        <v>227.20699999999999</v>
      </c>
      <c r="AC1476" s="729">
        <v>40618</v>
      </c>
      <c r="AD1476" s="732">
        <v>160.667</v>
      </c>
    </row>
    <row r="1477" spans="1:30" ht="14.25" customHeight="1">
      <c r="A1477" s="729">
        <v>40708</v>
      </c>
      <c r="B1477" s="732">
        <v>2.7234400000000001</v>
      </c>
      <c r="D1477" s="729">
        <v>40708</v>
      </c>
      <c r="E1477" s="732">
        <v>3.9326300000000001</v>
      </c>
      <c r="G1477" s="729">
        <v>40708</v>
      </c>
      <c r="H1477" s="732">
        <v>3.2206600000000001</v>
      </c>
      <c r="J1477" s="729">
        <v>40708</v>
      </c>
      <c r="K1477" s="732">
        <v>1.4439899999999999</v>
      </c>
      <c r="N1477" s="729">
        <v>40617</v>
      </c>
      <c r="O1477" s="732">
        <v>144.14400000000001</v>
      </c>
      <c r="Q1477" s="729">
        <v>40238</v>
      </c>
      <c r="R1477" s="732">
        <v>229.72499999999999</v>
      </c>
      <c r="T1477" s="729">
        <v>40238</v>
      </c>
      <c r="U1477" s="732">
        <v>88</v>
      </c>
      <c r="Z1477" s="729">
        <v>40617</v>
      </c>
      <c r="AA1477" s="732">
        <v>238.19200000000001</v>
      </c>
      <c r="AC1477" s="729">
        <v>40617</v>
      </c>
      <c r="AD1477" s="732">
        <v>164.167</v>
      </c>
    </row>
    <row r="1478" spans="1:30" ht="14.25" customHeight="1">
      <c r="A1478" s="729">
        <v>40707</v>
      </c>
      <c r="B1478" s="732">
        <v>2.7281300000000002</v>
      </c>
      <c r="D1478" s="729">
        <v>40707</v>
      </c>
      <c r="E1478" s="732">
        <v>3.9318</v>
      </c>
      <c r="G1478" s="729">
        <v>40707</v>
      </c>
      <c r="H1478" s="732">
        <v>3.25888</v>
      </c>
      <c r="J1478" s="729">
        <v>40707</v>
      </c>
      <c r="K1478" s="732">
        <v>1.4413100000000001</v>
      </c>
      <c r="N1478" s="729">
        <v>40616</v>
      </c>
      <c r="O1478" s="732">
        <v>141.81200000000001</v>
      </c>
      <c r="Q1478" s="729">
        <v>40235</v>
      </c>
      <c r="R1478" s="732">
        <v>237.673</v>
      </c>
      <c r="T1478" s="729">
        <v>40235</v>
      </c>
      <c r="U1478" s="732">
        <v>91.484999999999999</v>
      </c>
      <c r="Z1478" s="729">
        <v>40616</v>
      </c>
      <c r="AA1478" s="732">
        <v>240.83500000000001</v>
      </c>
      <c r="AC1478" s="729">
        <v>40616</v>
      </c>
      <c r="AD1478" s="732">
        <v>161.578</v>
      </c>
    </row>
    <row r="1479" spans="1:30" ht="14.25" customHeight="1">
      <c r="A1479" s="729">
        <v>40704</v>
      </c>
      <c r="B1479" s="732">
        <v>2.7456499999999999</v>
      </c>
      <c r="D1479" s="729">
        <v>40704</v>
      </c>
      <c r="E1479" s="732">
        <v>3.9393500000000001</v>
      </c>
      <c r="G1479" s="729">
        <v>40704</v>
      </c>
      <c r="H1479" s="732">
        <v>3.2561900000000001</v>
      </c>
      <c r="J1479" s="729">
        <v>40704</v>
      </c>
      <c r="K1479" s="732">
        <v>1.4346999999999999</v>
      </c>
      <c r="N1479" s="729">
        <v>40613</v>
      </c>
      <c r="O1479" s="732">
        <v>141.84200000000001</v>
      </c>
      <c r="Q1479" s="729">
        <v>40234</v>
      </c>
      <c r="R1479" s="732">
        <v>241.667</v>
      </c>
      <c r="T1479" s="729">
        <v>40234</v>
      </c>
      <c r="U1479" s="732">
        <v>92.986000000000004</v>
      </c>
      <c r="Z1479" s="729">
        <v>40613</v>
      </c>
      <c r="AA1479" s="732">
        <v>257.03699999999998</v>
      </c>
      <c r="AC1479" s="729">
        <v>40613</v>
      </c>
      <c r="AD1479" s="732">
        <v>179</v>
      </c>
    </row>
    <row r="1480" spans="1:30" ht="14.25" customHeight="1">
      <c r="A1480" s="729">
        <v>40703</v>
      </c>
      <c r="B1480" s="732">
        <v>2.7178399999999998</v>
      </c>
      <c r="D1480" s="729">
        <v>40703</v>
      </c>
      <c r="E1480" s="732">
        <v>3.9434499999999999</v>
      </c>
      <c r="G1480" s="729">
        <v>40703</v>
      </c>
      <c r="H1480" s="732">
        <v>3.2297099999999999</v>
      </c>
      <c r="J1480" s="729">
        <v>40703</v>
      </c>
      <c r="K1480" s="732">
        <v>1.4509699999999999</v>
      </c>
      <c r="N1480" s="729">
        <v>40612</v>
      </c>
      <c r="O1480" s="732">
        <v>146.26599999999999</v>
      </c>
      <c r="Q1480" s="729">
        <v>40233</v>
      </c>
      <c r="R1480" s="732">
        <v>239.785</v>
      </c>
      <c r="T1480" s="729">
        <v>40233</v>
      </c>
      <c r="U1480" s="732">
        <v>92.82</v>
      </c>
      <c r="Z1480" s="729">
        <v>40612</v>
      </c>
      <c r="AA1480" s="732">
        <v>257.80099999999999</v>
      </c>
      <c r="AC1480" s="729">
        <v>40612</v>
      </c>
      <c r="AD1480" s="732">
        <v>183</v>
      </c>
    </row>
    <row r="1481" spans="1:30" ht="14.25" customHeight="1">
      <c r="A1481" s="729">
        <v>40702</v>
      </c>
      <c r="B1481" s="732">
        <v>2.7094499999999999</v>
      </c>
      <c r="D1481" s="729">
        <v>40702</v>
      </c>
      <c r="E1481" s="732">
        <v>3.9512</v>
      </c>
      <c r="G1481" s="729">
        <v>40702</v>
      </c>
      <c r="H1481" s="732">
        <v>3.24105</v>
      </c>
      <c r="J1481" s="729">
        <v>40702</v>
      </c>
      <c r="K1481" s="732">
        <v>1.45834</v>
      </c>
      <c r="N1481" s="729">
        <v>40611</v>
      </c>
      <c r="O1481" s="732">
        <v>140.892</v>
      </c>
      <c r="Q1481" s="729">
        <v>40232</v>
      </c>
      <c r="R1481" s="732">
        <v>239.82900000000001</v>
      </c>
      <c r="T1481" s="729">
        <v>40232</v>
      </c>
      <c r="U1481" s="732">
        <v>93.317999999999998</v>
      </c>
      <c r="Z1481" s="729">
        <v>40611</v>
      </c>
      <c r="AA1481" s="732">
        <v>252.845</v>
      </c>
      <c r="AC1481" s="729">
        <v>40611</v>
      </c>
      <c r="AD1481" s="732">
        <v>180.167</v>
      </c>
    </row>
    <row r="1482" spans="1:30" ht="14.25" customHeight="1">
      <c r="A1482" s="729">
        <v>40701</v>
      </c>
      <c r="B1482" s="732">
        <v>2.6809500000000002</v>
      </c>
      <c r="D1482" s="729">
        <v>40701</v>
      </c>
      <c r="E1482" s="732">
        <v>3.9393799999999999</v>
      </c>
      <c r="G1482" s="729">
        <v>40701</v>
      </c>
      <c r="H1482" s="732">
        <v>3.2060399999999998</v>
      </c>
      <c r="J1482" s="729">
        <v>40701</v>
      </c>
      <c r="K1482" s="732">
        <v>1.46915</v>
      </c>
      <c r="N1482" s="729">
        <v>40610</v>
      </c>
      <c r="O1482" s="732">
        <v>140.196</v>
      </c>
      <c r="Q1482" s="729">
        <v>40231</v>
      </c>
      <c r="R1482" s="732">
        <v>238.87100000000001</v>
      </c>
      <c r="T1482" s="729">
        <v>40231</v>
      </c>
      <c r="U1482" s="732">
        <v>93.32</v>
      </c>
      <c r="Z1482" s="729">
        <v>40610</v>
      </c>
      <c r="AA1482" s="732">
        <v>241.096</v>
      </c>
      <c r="AC1482" s="729">
        <v>40610</v>
      </c>
      <c r="AD1482" s="732">
        <v>174.69300000000001</v>
      </c>
    </row>
    <row r="1483" spans="1:30" ht="14.25" customHeight="1">
      <c r="A1483" s="729">
        <v>40700</v>
      </c>
      <c r="B1483" s="732">
        <v>2.71678</v>
      </c>
      <c r="D1483" s="729">
        <v>40700</v>
      </c>
      <c r="E1483" s="732">
        <v>3.9604300000000001</v>
      </c>
      <c r="G1483" s="729">
        <v>40700</v>
      </c>
      <c r="H1483" s="732">
        <v>3.2541700000000002</v>
      </c>
      <c r="J1483" s="729">
        <v>40700</v>
      </c>
      <c r="K1483" s="732">
        <v>1.4575499999999999</v>
      </c>
      <c r="N1483" s="729">
        <v>40609</v>
      </c>
      <c r="O1483" s="732">
        <v>144.63300000000001</v>
      </c>
      <c r="Q1483" s="729">
        <v>40228</v>
      </c>
      <c r="R1483" s="732">
        <v>244.50899999999999</v>
      </c>
      <c r="T1483" s="729">
        <v>40228</v>
      </c>
      <c r="U1483" s="732">
        <v>94.325999999999993</v>
      </c>
      <c r="Z1483" s="729">
        <v>40609</v>
      </c>
      <c r="AA1483" s="732">
        <v>238.333</v>
      </c>
      <c r="AC1483" s="729">
        <v>40609</v>
      </c>
      <c r="AD1483" s="732">
        <v>173.86799999999999</v>
      </c>
    </row>
    <row r="1484" spans="1:30" ht="14.25" customHeight="1">
      <c r="A1484" s="729">
        <v>40697</v>
      </c>
      <c r="B1484" s="732">
        <v>2.7049500000000002</v>
      </c>
      <c r="D1484" s="729">
        <v>40697</v>
      </c>
      <c r="E1484" s="732">
        <v>3.9567199999999998</v>
      </c>
      <c r="G1484" s="729">
        <v>40697</v>
      </c>
      <c r="H1484" s="732">
        <v>3.2411400000000001</v>
      </c>
      <c r="J1484" s="729">
        <v>40697</v>
      </c>
      <c r="K1484" s="732">
        <v>1.4634499999999999</v>
      </c>
      <c r="N1484" s="729">
        <v>40606</v>
      </c>
      <c r="O1484" s="732">
        <v>147.56200000000001</v>
      </c>
      <c r="Q1484" s="729">
        <v>40227</v>
      </c>
      <c r="R1484" s="732">
        <v>251.833</v>
      </c>
      <c r="T1484" s="729">
        <v>40227</v>
      </c>
      <c r="U1484" s="732">
        <v>96.332999999999998</v>
      </c>
      <c r="Z1484" s="729">
        <v>40606</v>
      </c>
      <c r="AA1484" s="732">
        <v>237.41900000000001</v>
      </c>
      <c r="AC1484" s="729">
        <v>40606</v>
      </c>
      <c r="AD1484" s="732">
        <v>173.167</v>
      </c>
    </row>
    <row r="1485" spans="1:30" ht="14.25" customHeight="1">
      <c r="A1485" s="729">
        <v>40696</v>
      </c>
      <c r="B1485" s="732">
        <v>2.7244099999999998</v>
      </c>
      <c r="D1485" s="729">
        <v>40696</v>
      </c>
      <c r="E1485" s="732">
        <v>3.9477000000000002</v>
      </c>
      <c r="G1485" s="729">
        <v>40696</v>
      </c>
      <c r="H1485" s="732">
        <v>3.23373</v>
      </c>
      <c r="J1485" s="729">
        <v>40696</v>
      </c>
      <c r="K1485" s="732">
        <v>1.44913</v>
      </c>
      <c r="N1485" s="729">
        <v>40605</v>
      </c>
      <c r="O1485" s="732">
        <v>146.68199999999999</v>
      </c>
      <c r="Q1485" s="729">
        <v>40226</v>
      </c>
      <c r="R1485" s="732">
        <v>254.13300000000001</v>
      </c>
      <c r="T1485" s="729">
        <v>40226</v>
      </c>
      <c r="U1485" s="732">
        <v>98.832999999999998</v>
      </c>
      <c r="Z1485" s="729">
        <v>40605</v>
      </c>
      <c r="AA1485" s="732">
        <v>238.51</v>
      </c>
      <c r="AC1485" s="729">
        <v>40605</v>
      </c>
      <c r="AD1485" s="732">
        <v>175.19900000000001</v>
      </c>
    </row>
    <row r="1486" spans="1:30" ht="14.25" customHeight="1">
      <c r="A1486" s="729">
        <v>40695</v>
      </c>
      <c r="B1486" s="732">
        <v>2.7702499999999999</v>
      </c>
      <c r="D1486" s="729">
        <v>40695</v>
      </c>
      <c r="E1486" s="732">
        <v>3.9694799999999999</v>
      </c>
      <c r="G1486" s="729">
        <v>40695</v>
      </c>
      <c r="H1486" s="732">
        <v>3.29088</v>
      </c>
      <c r="J1486" s="729">
        <v>40695</v>
      </c>
      <c r="K1486" s="732">
        <v>1.4328400000000001</v>
      </c>
      <c r="N1486" s="729">
        <v>40604</v>
      </c>
      <c r="O1486" s="732">
        <v>148.31899999999999</v>
      </c>
      <c r="Q1486" s="729">
        <v>40225</v>
      </c>
      <c r="R1486" s="732">
        <v>258.84100000000001</v>
      </c>
      <c r="T1486" s="729">
        <v>40225</v>
      </c>
      <c r="U1486" s="732">
        <v>101</v>
      </c>
      <c r="Z1486" s="729">
        <v>40604</v>
      </c>
      <c r="AA1486" s="732">
        <v>242.673</v>
      </c>
      <c r="AC1486" s="729">
        <v>40604</v>
      </c>
      <c r="AD1486" s="732">
        <v>178.10300000000001</v>
      </c>
    </row>
    <row r="1487" spans="1:30" ht="14.25" customHeight="1">
      <c r="A1487" s="729">
        <v>40694</v>
      </c>
      <c r="B1487" s="732">
        <v>2.74288</v>
      </c>
      <c r="D1487" s="729">
        <v>40694</v>
      </c>
      <c r="E1487" s="732">
        <v>3.94889</v>
      </c>
      <c r="G1487" s="729">
        <v>40694</v>
      </c>
      <c r="H1487" s="732">
        <v>3.2118700000000002</v>
      </c>
      <c r="J1487" s="729">
        <v>40694</v>
      </c>
      <c r="K1487" s="732">
        <v>1.43963</v>
      </c>
      <c r="N1487" s="729">
        <v>40603</v>
      </c>
      <c r="O1487" s="732">
        <v>150.53</v>
      </c>
      <c r="Q1487" s="729">
        <v>40221</v>
      </c>
      <c r="R1487" s="732">
        <v>255.833</v>
      </c>
      <c r="T1487" s="729">
        <v>40221</v>
      </c>
      <c r="U1487" s="732">
        <v>100.667</v>
      </c>
      <c r="Z1487" s="729">
        <v>40603</v>
      </c>
      <c r="AA1487" s="732">
        <v>245.333</v>
      </c>
      <c r="AC1487" s="729">
        <v>40603</v>
      </c>
      <c r="AD1487" s="732">
        <v>180.333</v>
      </c>
    </row>
    <row r="1488" spans="1:30" ht="14.25" customHeight="1">
      <c r="A1488" s="729">
        <v>40693</v>
      </c>
      <c r="B1488" s="732">
        <v>2.7844799999999998</v>
      </c>
      <c r="D1488" s="729">
        <v>40693</v>
      </c>
      <c r="E1488" s="732">
        <v>3.9772400000000001</v>
      </c>
      <c r="G1488" s="729">
        <v>40693</v>
      </c>
      <c r="H1488" s="732">
        <v>3.2675299999999998</v>
      </c>
      <c r="J1488" s="729">
        <v>40693</v>
      </c>
      <c r="K1488" s="732">
        <v>1.4281999999999999</v>
      </c>
      <c r="N1488" s="729">
        <v>40602</v>
      </c>
      <c r="O1488" s="732">
        <v>151.03800000000001</v>
      </c>
      <c r="Q1488" s="729">
        <v>40220</v>
      </c>
      <c r="R1488" s="732">
        <v>250.5</v>
      </c>
      <c r="T1488" s="729">
        <v>40220</v>
      </c>
      <c r="U1488" s="732">
        <v>94.667000000000002</v>
      </c>
      <c r="Z1488" s="729">
        <v>40602</v>
      </c>
      <c r="AA1488" s="732">
        <v>249.661</v>
      </c>
      <c r="AC1488" s="729">
        <v>40602</v>
      </c>
      <c r="AD1488" s="732">
        <v>182.77</v>
      </c>
    </row>
    <row r="1489" spans="1:30" ht="14.25" customHeight="1">
      <c r="A1489" s="729">
        <v>40690</v>
      </c>
      <c r="B1489" s="732">
        <v>2.7709899999999998</v>
      </c>
      <c r="D1489" s="729">
        <v>40690</v>
      </c>
      <c r="E1489" s="732">
        <v>3.9677600000000002</v>
      </c>
      <c r="G1489" s="729">
        <v>40690</v>
      </c>
      <c r="H1489" s="732">
        <v>3.2627800000000002</v>
      </c>
      <c r="J1489" s="729">
        <v>40690</v>
      </c>
      <c r="K1489" s="732">
        <v>1.4319</v>
      </c>
      <c r="N1489" s="729">
        <v>40599</v>
      </c>
      <c r="O1489" s="732">
        <v>153.16499999999999</v>
      </c>
      <c r="Q1489" s="729">
        <v>40219</v>
      </c>
      <c r="R1489" s="732">
        <v>259.38900000000001</v>
      </c>
      <c r="T1489" s="729">
        <v>40219</v>
      </c>
      <c r="U1489" s="732">
        <v>94.492999999999995</v>
      </c>
      <c r="Z1489" s="729">
        <v>40599</v>
      </c>
      <c r="AA1489" s="732">
        <v>264.64</v>
      </c>
      <c r="AC1489" s="729">
        <v>40599</v>
      </c>
      <c r="AD1489" s="732">
        <v>185.11</v>
      </c>
    </row>
    <row r="1490" spans="1:30" ht="14.25" customHeight="1">
      <c r="A1490" s="729">
        <v>40689</v>
      </c>
      <c r="B1490" s="732">
        <v>2.8168199999999999</v>
      </c>
      <c r="D1490" s="729">
        <v>40689</v>
      </c>
      <c r="E1490" s="732">
        <v>3.9850500000000002</v>
      </c>
      <c r="G1490" s="729">
        <v>40689</v>
      </c>
      <c r="H1490" s="732">
        <v>3.2543799999999998</v>
      </c>
      <c r="J1490" s="729">
        <v>40689</v>
      </c>
      <c r="K1490" s="732">
        <v>1.4144999999999999</v>
      </c>
      <c r="N1490" s="729">
        <v>40598</v>
      </c>
      <c r="O1490" s="732">
        <v>152.18799999999999</v>
      </c>
      <c r="Q1490" s="729">
        <v>40218</v>
      </c>
      <c r="R1490" s="732">
        <v>264.08</v>
      </c>
      <c r="T1490" s="729">
        <v>40218</v>
      </c>
      <c r="U1490" s="732">
        <v>102.163</v>
      </c>
      <c r="Z1490" s="729">
        <v>40598</v>
      </c>
      <c r="AA1490" s="732">
        <v>271.83199999999999</v>
      </c>
      <c r="AC1490" s="729">
        <v>40598</v>
      </c>
      <c r="AD1490" s="732">
        <v>191.33500000000001</v>
      </c>
    </row>
    <row r="1491" spans="1:30" ht="14.25" customHeight="1">
      <c r="A1491" s="729">
        <v>40688</v>
      </c>
      <c r="B1491" s="732">
        <v>2.8143199999999999</v>
      </c>
      <c r="D1491" s="729">
        <v>40688</v>
      </c>
      <c r="E1491" s="732">
        <v>3.9649000000000001</v>
      </c>
      <c r="G1491" s="729">
        <v>40688</v>
      </c>
      <c r="H1491" s="732">
        <v>3.2253400000000001</v>
      </c>
      <c r="J1491" s="729">
        <v>40688</v>
      </c>
      <c r="K1491" s="732">
        <v>1.40882</v>
      </c>
      <c r="N1491" s="729">
        <v>40597</v>
      </c>
      <c r="O1491" s="732">
        <v>153.65299999999999</v>
      </c>
      <c r="Q1491" s="729">
        <v>40217</v>
      </c>
      <c r="R1491" s="732">
        <v>276.11399999999998</v>
      </c>
      <c r="T1491" s="729">
        <v>40217</v>
      </c>
      <c r="U1491" s="732">
        <v>107.51300000000001</v>
      </c>
      <c r="Z1491" s="729">
        <v>40597</v>
      </c>
      <c r="AA1491" s="732">
        <v>262.89499999999998</v>
      </c>
      <c r="AC1491" s="729">
        <v>40597</v>
      </c>
      <c r="AD1491" s="732">
        <v>184.29900000000001</v>
      </c>
    </row>
    <row r="1492" spans="1:30" ht="14.25" customHeight="1">
      <c r="A1492" s="729">
        <v>40687</v>
      </c>
      <c r="B1492" s="732">
        <v>2.80037</v>
      </c>
      <c r="D1492" s="729">
        <v>40687</v>
      </c>
      <c r="E1492" s="732">
        <v>3.9484300000000001</v>
      </c>
      <c r="G1492" s="729">
        <v>40687</v>
      </c>
      <c r="H1492" s="732">
        <v>3.1817199999999999</v>
      </c>
      <c r="J1492" s="729">
        <v>40687</v>
      </c>
      <c r="K1492" s="732">
        <v>1.41001</v>
      </c>
      <c r="N1492" s="729">
        <v>40596</v>
      </c>
      <c r="O1492" s="732">
        <v>152.934</v>
      </c>
      <c r="Q1492" s="729">
        <v>40214</v>
      </c>
      <c r="R1492" s="732">
        <v>275.65499999999997</v>
      </c>
      <c r="T1492" s="729">
        <v>40214</v>
      </c>
      <c r="U1492" s="732">
        <v>105.008</v>
      </c>
      <c r="Z1492" s="729">
        <v>40596</v>
      </c>
      <c r="AA1492" s="732">
        <v>257.03500000000003</v>
      </c>
      <c r="AC1492" s="729">
        <v>40596</v>
      </c>
      <c r="AD1492" s="732">
        <v>182.38499999999999</v>
      </c>
    </row>
    <row r="1493" spans="1:30" ht="14.25" customHeight="1">
      <c r="A1493" s="729">
        <v>40686</v>
      </c>
      <c r="B1493" s="732">
        <v>2.8105899999999999</v>
      </c>
      <c r="D1493" s="729">
        <v>40686</v>
      </c>
      <c r="E1493" s="732">
        <v>3.9483000000000001</v>
      </c>
      <c r="G1493" s="729">
        <v>40686</v>
      </c>
      <c r="H1493" s="732">
        <v>3.1800899999999999</v>
      </c>
      <c r="J1493" s="729">
        <v>40686</v>
      </c>
      <c r="K1493" s="732">
        <v>1.4048</v>
      </c>
      <c r="N1493" s="729">
        <v>40592</v>
      </c>
      <c r="O1493" s="732">
        <v>145.66200000000001</v>
      </c>
      <c r="Q1493" s="729">
        <v>40213</v>
      </c>
      <c r="R1493" s="732">
        <v>264.459</v>
      </c>
      <c r="T1493" s="729">
        <v>40213</v>
      </c>
      <c r="U1493" s="732">
        <v>99.156999999999996</v>
      </c>
      <c r="Z1493" s="729">
        <v>40592</v>
      </c>
      <c r="AA1493" s="732">
        <v>248.44399999999999</v>
      </c>
      <c r="AC1493" s="729">
        <v>40592</v>
      </c>
      <c r="AD1493" s="732">
        <v>175.167</v>
      </c>
    </row>
    <row r="1494" spans="1:30" ht="14.25" customHeight="1">
      <c r="A1494" s="729">
        <v>40683</v>
      </c>
      <c r="B1494" s="732">
        <v>2.7694000000000001</v>
      </c>
      <c r="D1494" s="729">
        <v>40683</v>
      </c>
      <c r="E1494" s="732">
        <v>3.9219499999999998</v>
      </c>
      <c r="G1494" s="729">
        <v>40683</v>
      </c>
      <c r="H1494" s="732">
        <v>3.15693</v>
      </c>
      <c r="J1494" s="729">
        <v>40683</v>
      </c>
      <c r="K1494" s="732">
        <v>1.4160699999999999</v>
      </c>
      <c r="N1494" s="729">
        <v>40591</v>
      </c>
      <c r="O1494" s="732">
        <v>145.01900000000001</v>
      </c>
      <c r="Q1494" s="729">
        <v>40212</v>
      </c>
      <c r="R1494" s="732">
        <v>248.833</v>
      </c>
      <c r="T1494" s="729">
        <v>40212</v>
      </c>
      <c r="U1494" s="732">
        <v>93.820999999999998</v>
      </c>
      <c r="Z1494" s="729">
        <v>40591</v>
      </c>
      <c r="AA1494" s="732">
        <v>249.583</v>
      </c>
      <c r="AC1494" s="729">
        <v>40591</v>
      </c>
      <c r="AD1494" s="732">
        <v>176.38499999999999</v>
      </c>
    </row>
    <row r="1495" spans="1:30" ht="14.25" customHeight="1">
      <c r="A1495" s="729">
        <v>40682</v>
      </c>
      <c r="B1495" s="732">
        <v>2.7393999999999998</v>
      </c>
      <c r="D1495" s="729">
        <v>40682</v>
      </c>
      <c r="E1495" s="732">
        <v>3.9199799999999998</v>
      </c>
      <c r="G1495" s="729">
        <v>40682</v>
      </c>
      <c r="H1495" s="732">
        <v>3.1101100000000002</v>
      </c>
      <c r="J1495" s="729">
        <v>40682</v>
      </c>
      <c r="K1495" s="732">
        <v>1.4309499999999999</v>
      </c>
      <c r="N1495" s="729">
        <v>40590</v>
      </c>
      <c r="O1495" s="732">
        <v>144.47</v>
      </c>
      <c r="Q1495" s="729">
        <v>40211</v>
      </c>
      <c r="R1495" s="732">
        <v>249.88900000000001</v>
      </c>
      <c r="T1495" s="729">
        <v>40211</v>
      </c>
      <c r="U1495" s="732">
        <v>93.667000000000002</v>
      </c>
      <c r="Z1495" s="729">
        <v>40590</v>
      </c>
      <c r="AA1495" s="732">
        <v>249.17599999999999</v>
      </c>
      <c r="AC1495" s="729">
        <v>40590</v>
      </c>
      <c r="AD1495" s="732">
        <v>176.82900000000001</v>
      </c>
    </row>
    <row r="1496" spans="1:30" ht="14.25" customHeight="1">
      <c r="A1496" s="729">
        <v>40681</v>
      </c>
      <c r="B1496" s="732">
        <v>2.7469799999999998</v>
      </c>
      <c r="D1496" s="729">
        <v>40681</v>
      </c>
      <c r="E1496" s="732">
        <v>3.9145500000000002</v>
      </c>
      <c r="G1496" s="729">
        <v>40681</v>
      </c>
      <c r="H1496" s="732">
        <v>3.1188400000000001</v>
      </c>
      <c r="J1496" s="729">
        <v>40681</v>
      </c>
      <c r="K1496" s="732">
        <v>1.4249499999999999</v>
      </c>
      <c r="N1496" s="729">
        <v>40589</v>
      </c>
      <c r="O1496" s="732">
        <v>144.845</v>
      </c>
      <c r="Q1496" s="729">
        <v>40210</v>
      </c>
      <c r="R1496" s="732">
        <v>251.47200000000001</v>
      </c>
      <c r="T1496" s="729">
        <v>40210</v>
      </c>
      <c r="U1496" s="732">
        <v>97.662999999999997</v>
      </c>
      <c r="Z1496" s="729">
        <v>40589</v>
      </c>
      <c r="AA1496" s="732">
        <v>251.08</v>
      </c>
      <c r="AC1496" s="729">
        <v>40589</v>
      </c>
      <c r="AD1496" s="732">
        <v>180.33699999999999</v>
      </c>
    </row>
    <row r="1497" spans="1:30" ht="14.25" customHeight="1">
      <c r="A1497" s="729">
        <v>40680</v>
      </c>
      <c r="B1497" s="732">
        <v>2.7582</v>
      </c>
      <c r="D1497" s="729">
        <v>40680</v>
      </c>
      <c r="E1497" s="732">
        <v>3.927</v>
      </c>
      <c r="G1497" s="729">
        <v>40680</v>
      </c>
      <c r="H1497" s="732">
        <v>3.1337600000000001</v>
      </c>
      <c r="J1497" s="729">
        <v>40680</v>
      </c>
      <c r="K1497" s="732">
        <v>1.42371</v>
      </c>
      <c r="N1497" s="729">
        <v>40588</v>
      </c>
      <c r="O1497" s="732">
        <v>146.197</v>
      </c>
      <c r="Q1497" s="729">
        <v>40207</v>
      </c>
      <c r="R1497" s="732">
        <v>246.345</v>
      </c>
      <c r="T1497" s="729">
        <v>40207</v>
      </c>
      <c r="U1497" s="732">
        <v>95.825999999999993</v>
      </c>
      <c r="Z1497" s="729">
        <v>40588</v>
      </c>
      <c r="AA1497" s="732">
        <v>253.249</v>
      </c>
      <c r="AC1497" s="729">
        <v>40588</v>
      </c>
      <c r="AD1497" s="732">
        <v>181.982</v>
      </c>
    </row>
    <row r="1498" spans="1:30" ht="14.25" customHeight="1">
      <c r="A1498" s="729">
        <v>40679</v>
      </c>
      <c r="B1498" s="732">
        <v>2.7783500000000001</v>
      </c>
      <c r="D1498" s="729">
        <v>40679</v>
      </c>
      <c r="E1498" s="732">
        <v>3.93296</v>
      </c>
      <c r="G1498" s="729">
        <v>40679</v>
      </c>
      <c r="H1498" s="732">
        <v>3.1411699999999998</v>
      </c>
      <c r="J1498" s="729">
        <v>40679</v>
      </c>
      <c r="K1498" s="732">
        <v>1.4156299999999999</v>
      </c>
      <c r="N1498" s="729">
        <v>40585</v>
      </c>
      <c r="O1498" s="732">
        <v>143.82300000000001</v>
      </c>
      <c r="Q1498" s="729">
        <v>40206</v>
      </c>
      <c r="R1498" s="732">
        <v>250.43199999999999</v>
      </c>
      <c r="T1498" s="729">
        <v>40206</v>
      </c>
      <c r="U1498" s="732">
        <v>98</v>
      </c>
      <c r="Z1498" s="729">
        <v>40585</v>
      </c>
      <c r="AA1498" s="732">
        <v>241.05</v>
      </c>
      <c r="AC1498" s="729">
        <v>40585</v>
      </c>
      <c r="AD1498" s="732">
        <v>177.40700000000001</v>
      </c>
    </row>
    <row r="1499" spans="1:30" ht="14.25" customHeight="1">
      <c r="A1499" s="729">
        <v>40676</v>
      </c>
      <c r="B1499" s="732">
        <v>2.7897499999999997</v>
      </c>
      <c r="D1499" s="729">
        <v>40676</v>
      </c>
      <c r="E1499" s="732">
        <v>3.9390999999999998</v>
      </c>
      <c r="G1499" s="729">
        <v>40676</v>
      </c>
      <c r="H1499" s="732">
        <v>3.1248399999999998</v>
      </c>
      <c r="J1499" s="729">
        <v>40676</v>
      </c>
      <c r="K1499" s="732">
        <v>1.41185</v>
      </c>
      <c r="N1499" s="729">
        <v>40584</v>
      </c>
      <c r="O1499" s="732">
        <v>142.57599999999999</v>
      </c>
      <c r="Q1499" s="729">
        <v>40205</v>
      </c>
      <c r="R1499" s="732">
        <v>245.03</v>
      </c>
      <c r="T1499" s="729">
        <v>40205</v>
      </c>
      <c r="U1499" s="732">
        <v>96.658000000000001</v>
      </c>
      <c r="Z1499" s="729">
        <v>40584</v>
      </c>
      <c r="AA1499" s="732">
        <v>236.12799999999999</v>
      </c>
      <c r="AC1499" s="729">
        <v>40584</v>
      </c>
      <c r="AD1499" s="732">
        <v>173.70599999999999</v>
      </c>
    </row>
    <row r="1500" spans="1:30" ht="14.25" customHeight="1">
      <c r="A1500" s="729">
        <v>40675</v>
      </c>
      <c r="B1500" s="732">
        <v>2.7448999999999999</v>
      </c>
      <c r="D1500" s="729">
        <v>40675</v>
      </c>
      <c r="E1500" s="732">
        <v>3.9104999999999999</v>
      </c>
      <c r="G1500" s="729">
        <v>40675</v>
      </c>
      <c r="H1500" s="732">
        <v>3.1049199999999999</v>
      </c>
      <c r="J1500" s="729">
        <v>40675</v>
      </c>
      <c r="K1500" s="732">
        <v>1.42462</v>
      </c>
      <c r="N1500" s="729">
        <v>40583</v>
      </c>
      <c r="O1500" s="732">
        <v>141.245</v>
      </c>
      <c r="Q1500" s="729">
        <v>40204</v>
      </c>
      <c r="R1500" s="732">
        <v>239.167</v>
      </c>
      <c r="T1500" s="729">
        <v>40204</v>
      </c>
      <c r="U1500" s="732">
        <v>92.817999999999998</v>
      </c>
      <c r="Z1500" s="729">
        <v>40583</v>
      </c>
      <c r="AA1500" s="732">
        <v>235.34</v>
      </c>
      <c r="AC1500" s="729">
        <v>40583</v>
      </c>
      <c r="AD1500" s="732">
        <v>173.28100000000001</v>
      </c>
    </row>
    <row r="1501" spans="1:30" ht="14.25" customHeight="1">
      <c r="A1501" s="729">
        <v>40674</v>
      </c>
      <c r="B1501" s="732">
        <v>2.7568999999999999</v>
      </c>
      <c r="D1501" s="729">
        <v>40674</v>
      </c>
      <c r="E1501" s="732">
        <v>3.9128099999999999</v>
      </c>
      <c r="G1501" s="729">
        <v>40674</v>
      </c>
      <c r="H1501" s="732">
        <v>3.1055000000000001</v>
      </c>
      <c r="J1501" s="729">
        <v>40674</v>
      </c>
      <c r="K1501" s="732">
        <v>1.41919</v>
      </c>
      <c r="N1501" s="729">
        <v>40582</v>
      </c>
      <c r="O1501" s="732">
        <v>135.94900000000001</v>
      </c>
      <c r="Q1501" s="729">
        <v>40203</v>
      </c>
      <c r="R1501" s="732">
        <v>242.5</v>
      </c>
      <c r="T1501" s="729">
        <v>40203</v>
      </c>
      <c r="U1501" s="732">
        <v>93.820999999999998</v>
      </c>
      <c r="Z1501" s="729">
        <v>40582</v>
      </c>
      <c r="AA1501" s="732">
        <v>234.541</v>
      </c>
      <c r="AC1501" s="729">
        <v>40582</v>
      </c>
      <c r="AD1501" s="732">
        <v>173.006</v>
      </c>
    </row>
    <row r="1502" spans="1:30" ht="14.25" customHeight="1">
      <c r="A1502" s="729">
        <v>40673</v>
      </c>
      <c r="B1502" s="732">
        <v>2.7240000000000002</v>
      </c>
      <c r="D1502" s="729">
        <v>40673</v>
      </c>
      <c r="E1502" s="732">
        <v>3.9251</v>
      </c>
      <c r="G1502" s="729">
        <v>40673</v>
      </c>
      <c r="H1502" s="732">
        <v>3.0959699999999999</v>
      </c>
      <c r="J1502" s="729">
        <v>40673</v>
      </c>
      <c r="K1502" s="732">
        <v>1.44093</v>
      </c>
      <c r="N1502" s="729">
        <v>40581</v>
      </c>
      <c r="O1502" s="732">
        <v>138.732</v>
      </c>
      <c r="Q1502" s="729">
        <v>40200</v>
      </c>
      <c r="R1502" s="732">
        <v>248.76300000000001</v>
      </c>
      <c r="T1502" s="729">
        <v>40200</v>
      </c>
      <c r="U1502" s="732">
        <v>96.156999999999996</v>
      </c>
      <c r="Z1502" s="729">
        <v>40581</v>
      </c>
      <c r="AA1502" s="732">
        <v>230.67599999999999</v>
      </c>
      <c r="AC1502" s="729">
        <v>40581</v>
      </c>
      <c r="AD1502" s="732">
        <v>172.39699999999999</v>
      </c>
    </row>
    <row r="1503" spans="1:30" ht="14.25" customHeight="1">
      <c r="A1503" s="729">
        <v>40672</v>
      </c>
      <c r="B1503" s="732">
        <v>2.7354599999999998</v>
      </c>
      <c r="D1503" s="729">
        <v>40672</v>
      </c>
      <c r="E1503" s="732">
        <v>3.9295499999999999</v>
      </c>
      <c r="G1503" s="729">
        <v>40672</v>
      </c>
      <c r="H1503" s="732">
        <v>3.13794</v>
      </c>
      <c r="J1503" s="729">
        <v>40672</v>
      </c>
      <c r="K1503" s="732">
        <v>1.4365299999999999</v>
      </c>
      <c r="N1503" s="729">
        <v>40578</v>
      </c>
      <c r="O1503" s="732">
        <v>146.167</v>
      </c>
      <c r="Q1503" s="729">
        <v>40199</v>
      </c>
      <c r="R1503" s="732">
        <v>243.72300000000001</v>
      </c>
      <c r="T1503" s="729">
        <v>40199</v>
      </c>
      <c r="U1503" s="732">
        <v>93.986999999999995</v>
      </c>
      <c r="Z1503" s="729">
        <v>40578</v>
      </c>
      <c r="AA1503" s="732">
        <v>222.458</v>
      </c>
      <c r="AC1503" s="729">
        <v>40578</v>
      </c>
      <c r="AD1503" s="732">
        <v>165.66900000000001</v>
      </c>
    </row>
    <row r="1504" spans="1:30" ht="14.25" customHeight="1">
      <c r="A1504" s="729">
        <v>40669</v>
      </c>
      <c r="B1504" s="732">
        <v>2.7544900000000001</v>
      </c>
      <c r="D1504" s="729">
        <v>40669</v>
      </c>
      <c r="E1504" s="732">
        <v>3.9445700000000001</v>
      </c>
      <c r="G1504" s="729">
        <v>40669</v>
      </c>
      <c r="H1504" s="732">
        <v>3.13429</v>
      </c>
      <c r="J1504" s="729">
        <v>40669</v>
      </c>
      <c r="K1504" s="732">
        <v>1.43163</v>
      </c>
      <c r="N1504" s="729">
        <v>40577</v>
      </c>
      <c r="O1504" s="732">
        <v>148.57900000000001</v>
      </c>
      <c r="Q1504" s="729">
        <v>40198</v>
      </c>
      <c r="R1504" s="732">
        <v>242.11699999999999</v>
      </c>
      <c r="T1504" s="729">
        <v>40198</v>
      </c>
      <c r="U1504" s="732">
        <v>93.983999999999995</v>
      </c>
      <c r="Z1504" s="729">
        <v>40577</v>
      </c>
      <c r="AA1504" s="732">
        <v>227.06200000000001</v>
      </c>
      <c r="AC1504" s="729">
        <v>40577</v>
      </c>
      <c r="AD1504" s="732">
        <v>167.131</v>
      </c>
    </row>
    <row r="1505" spans="1:30" ht="14.25" customHeight="1">
      <c r="A1505" s="729">
        <v>40668</v>
      </c>
      <c r="B1505" s="732">
        <v>2.72953</v>
      </c>
      <c r="D1505" s="729">
        <v>40668</v>
      </c>
      <c r="E1505" s="732">
        <v>3.9680999999999997</v>
      </c>
      <c r="G1505" s="729">
        <v>40668</v>
      </c>
      <c r="H1505" s="732">
        <v>3.1353900000000001</v>
      </c>
      <c r="J1505" s="729">
        <v>40668</v>
      </c>
      <c r="K1505" s="732">
        <v>1.45394</v>
      </c>
      <c r="N1505" s="729">
        <v>40576</v>
      </c>
      <c r="O1505" s="732">
        <v>147.54599999999999</v>
      </c>
      <c r="Q1505" s="729">
        <v>40197</v>
      </c>
      <c r="R1505" s="732">
        <v>232.667</v>
      </c>
      <c r="T1505" s="729">
        <v>40197</v>
      </c>
      <c r="U1505" s="732">
        <v>94.167000000000002</v>
      </c>
      <c r="Z1505" s="729">
        <v>40576</v>
      </c>
      <c r="AA1505" s="732">
        <v>223.96799999999999</v>
      </c>
      <c r="AC1505" s="729">
        <v>40576</v>
      </c>
      <c r="AD1505" s="732">
        <v>157.93</v>
      </c>
    </row>
    <row r="1506" spans="1:30" ht="14.25" customHeight="1">
      <c r="A1506" s="729">
        <v>40667</v>
      </c>
      <c r="B1506" s="732">
        <v>2.66527</v>
      </c>
      <c r="D1506" s="729">
        <v>40667</v>
      </c>
      <c r="E1506" s="732">
        <v>3.9518300000000002</v>
      </c>
      <c r="G1506" s="729">
        <v>40667</v>
      </c>
      <c r="H1506" s="732">
        <v>3.09294</v>
      </c>
      <c r="J1506" s="729">
        <v>40667</v>
      </c>
      <c r="K1506" s="732">
        <v>1.48272</v>
      </c>
      <c r="N1506" s="729">
        <v>40575</v>
      </c>
      <c r="O1506" s="732">
        <v>147.97300000000001</v>
      </c>
      <c r="Q1506" s="729">
        <v>40193</v>
      </c>
      <c r="R1506" s="732">
        <v>233.774</v>
      </c>
      <c r="T1506" s="729">
        <v>40193</v>
      </c>
      <c r="U1506" s="732">
        <v>92.649000000000001</v>
      </c>
      <c r="Z1506" s="729">
        <v>40575</v>
      </c>
      <c r="AA1506" s="732">
        <v>229.29900000000001</v>
      </c>
      <c r="AC1506" s="729">
        <v>40575</v>
      </c>
      <c r="AD1506" s="732">
        <v>164.66499999999999</v>
      </c>
    </row>
    <row r="1507" spans="1:30" ht="14.25" customHeight="1">
      <c r="A1507" s="729">
        <v>40666</v>
      </c>
      <c r="B1507" s="732">
        <v>2.6578200000000001</v>
      </c>
      <c r="D1507" s="729">
        <v>40666</v>
      </c>
      <c r="E1507" s="732">
        <v>3.9409200000000002</v>
      </c>
      <c r="G1507" s="729">
        <v>40666</v>
      </c>
      <c r="H1507" s="732">
        <v>3.0847699999999998</v>
      </c>
      <c r="J1507" s="729">
        <v>40666</v>
      </c>
      <c r="K1507" s="732">
        <v>1.48254</v>
      </c>
      <c r="N1507" s="729">
        <v>40574</v>
      </c>
      <c r="O1507" s="732">
        <v>152.798</v>
      </c>
      <c r="Q1507" s="729">
        <v>40192</v>
      </c>
      <c r="R1507" s="732">
        <v>233.167</v>
      </c>
      <c r="T1507" s="729">
        <v>40192</v>
      </c>
      <c r="U1507" s="732">
        <v>89.667000000000002</v>
      </c>
      <c r="Z1507" s="729">
        <v>40574</v>
      </c>
      <c r="AA1507" s="732">
        <v>248.93199999999999</v>
      </c>
      <c r="AC1507" s="729">
        <v>40574</v>
      </c>
      <c r="AD1507" s="732">
        <v>180.09800000000001</v>
      </c>
    </row>
    <row r="1508" spans="1:30" ht="14.25" customHeight="1">
      <c r="A1508" s="729">
        <v>40665</v>
      </c>
      <c r="B1508" s="732">
        <v>2.6473499999999999</v>
      </c>
      <c r="D1508" s="729">
        <v>40665</v>
      </c>
      <c r="E1508" s="732">
        <v>3.9258600000000001</v>
      </c>
      <c r="G1508" s="729">
        <v>40665</v>
      </c>
      <c r="H1508" s="732">
        <v>3.0600700000000001</v>
      </c>
      <c r="J1508" s="729">
        <v>40665</v>
      </c>
      <c r="K1508" s="732">
        <v>1.4830300000000001</v>
      </c>
      <c r="N1508" s="729">
        <v>40571</v>
      </c>
      <c r="O1508" s="732">
        <v>156.87700000000001</v>
      </c>
      <c r="Q1508" s="729">
        <v>40191</v>
      </c>
      <c r="R1508" s="732">
        <v>226.66300000000001</v>
      </c>
      <c r="T1508" s="729">
        <v>40191</v>
      </c>
      <c r="U1508" s="732">
        <v>87.314999999999998</v>
      </c>
      <c r="Z1508" s="729">
        <v>40571</v>
      </c>
      <c r="AA1508" s="732">
        <v>264.84899999999999</v>
      </c>
      <c r="AC1508" s="729">
        <v>40571</v>
      </c>
      <c r="AD1508" s="732">
        <v>186.11600000000001</v>
      </c>
    </row>
    <row r="1509" spans="1:30" ht="14.25" customHeight="1">
      <c r="A1509" s="729">
        <v>40662</v>
      </c>
      <c r="B1509" s="732">
        <v>2.6556600000000001</v>
      </c>
      <c r="D1509" s="729">
        <v>40662</v>
      </c>
      <c r="E1509" s="732">
        <v>3.9289899999999998</v>
      </c>
      <c r="G1509" s="729">
        <v>40662</v>
      </c>
      <c r="H1509" s="732">
        <v>3.0692300000000001</v>
      </c>
      <c r="J1509" s="729">
        <v>40662</v>
      </c>
      <c r="K1509" s="732">
        <v>1.4807399999999999</v>
      </c>
      <c r="N1509" s="729">
        <v>40570</v>
      </c>
      <c r="O1509" s="732">
        <v>151.16300000000001</v>
      </c>
      <c r="Q1509" s="729">
        <v>40190</v>
      </c>
      <c r="R1509" s="732">
        <v>220.03399999999999</v>
      </c>
      <c r="T1509" s="729">
        <v>40190</v>
      </c>
      <c r="U1509" s="732">
        <v>85.968999999999994</v>
      </c>
      <c r="Z1509" s="729">
        <v>40570</v>
      </c>
      <c r="AA1509" s="732">
        <v>275.44200000000001</v>
      </c>
      <c r="AC1509" s="729">
        <v>40570</v>
      </c>
      <c r="AD1509" s="732">
        <v>191.55199999999999</v>
      </c>
    </row>
    <row r="1510" spans="1:30" ht="14.25" customHeight="1">
      <c r="A1510" s="729">
        <v>40661</v>
      </c>
      <c r="B1510" s="732">
        <v>2.6567499999999997</v>
      </c>
      <c r="D1510" s="729">
        <v>40661</v>
      </c>
      <c r="E1510" s="732">
        <v>3.9377499999999999</v>
      </c>
      <c r="G1510" s="729">
        <v>40661</v>
      </c>
      <c r="H1510" s="732">
        <v>3.04108</v>
      </c>
      <c r="J1510" s="729">
        <v>40661</v>
      </c>
      <c r="K1510" s="732">
        <v>1.4822500000000001</v>
      </c>
      <c r="N1510" s="729">
        <v>40569</v>
      </c>
      <c r="O1510" s="732">
        <v>149.63399999999999</v>
      </c>
      <c r="Q1510" s="729">
        <v>40189</v>
      </c>
      <c r="R1510" s="732">
        <v>214.833</v>
      </c>
      <c r="T1510" s="729">
        <v>40189</v>
      </c>
      <c r="U1510" s="732">
        <v>85.462999999999994</v>
      </c>
      <c r="Z1510" s="729">
        <v>40569</v>
      </c>
      <c r="AA1510" s="732">
        <v>269.80099999999999</v>
      </c>
      <c r="AC1510" s="729">
        <v>40569</v>
      </c>
      <c r="AD1510" s="732">
        <v>188.73699999999999</v>
      </c>
    </row>
    <row r="1511" spans="1:30" ht="14.25" customHeight="1">
      <c r="A1511" s="729">
        <v>40660</v>
      </c>
      <c r="B1511" s="732">
        <v>2.65401</v>
      </c>
      <c r="D1511" s="729">
        <v>40660</v>
      </c>
      <c r="E1511" s="732">
        <v>3.9249100000000001</v>
      </c>
      <c r="G1511" s="729">
        <v>40660</v>
      </c>
      <c r="H1511" s="732">
        <v>3.0346099999999998</v>
      </c>
      <c r="J1511" s="729">
        <v>40660</v>
      </c>
      <c r="K1511" s="732">
        <v>1.4787600000000001</v>
      </c>
      <c r="N1511" s="729">
        <v>40568</v>
      </c>
      <c r="O1511" s="732">
        <v>146.77699999999999</v>
      </c>
      <c r="Q1511" s="729">
        <v>40186</v>
      </c>
      <c r="R1511" s="732">
        <v>220.00399999999999</v>
      </c>
      <c r="T1511" s="729">
        <v>40186</v>
      </c>
      <c r="U1511" s="732">
        <v>85.168000000000006</v>
      </c>
      <c r="Z1511" s="729">
        <v>40568</v>
      </c>
      <c r="AA1511" s="732">
        <v>265.94200000000001</v>
      </c>
      <c r="AC1511" s="729">
        <v>40568</v>
      </c>
      <c r="AD1511" s="732">
        <v>186.44</v>
      </c>
    </row>
    <row r="1512" spans="1:30" ht="14.25" customHeight="1">
      <c r="A1512" s="729">
        <v>40659</v>
      </c>
      <c r="B1512" s="732">
        <v>2.69225</v>
      </c>
      <c r="D1512" s="729">
        <v>40659</v>
      </c>
      <c r="E1512" s="732">
        <v>3.9421499999999998</v>
      </c>
      <c r="G1512" s="729">
        <v>40659</v>
      </c>
      <c r="H1512" s="732">
        <v>3.0760100000000001</v>
      </c>
      <c r="J1512" s="729">
        <v>40659</v>
      </c>
      <c r="K1512" s="732">
        <v>1.4644300000000001</v>
      </c>
      <c r="N1512" s="729">
        <v>40567</v>
      </c>
      <c r="O1512" s="732">
        <v>146.85599999999999</v>
      </c>
      <c r="Q1512" s="729">
        <v>40185</v>
      </c>
      <c r="R1512" s="732">
        <v>219.00299999999999</v>
      </c>
      <c r="T1512" s="729">
        <v>40185</v>
      </c>
      <c r="U1512" s="732">
        <v>85.834999999999994</v>
      </c>
      <c r="Z1512" s="729">
        <v>40567</v>
      </c>
      <c r="AA1512" s="732">
        <v>255.61699999999999</v>
      </c>
      <c r="AC1512" s="729">
        <v>40567</v>
      </c>
      <c r="AD1512" s="732">
        <v>180</v>
      </c>
    </row>
    <row r="1513" spans="1:30" ht="14.25" customHeight="1">
      <c r="A1513" s="729">
        <v>40658</v>
      </c>
      <c r="B1513" s="732">
        <v>2.70627</v>
      </c>
      <c r="D1513" s="729">
        <v>40658</v>
      </c>
      <c r="E1513" s="732">
        <v>3.9466999999999999</v>
      </c>
      <c r="G1513" s="729">
        <v>40658</v>
      </c>
      <c r="H1513" s="732">
        <v>3.07125</v>
      </c>
      <c r="J1513" s="729">
        <v>40658</v>
      </c>
      <c r="K1513" s="732">
        <v>1.4581599999999999</v>
      </c>
      <c r="N1513" s="729">
        <v>40564</v>
      </c>
      <c r="O1513" s="732">
        <v>158.41499999999999</v>
      </c>
      <c r="Q1513" s="729">
        <v>40184</v>
      </c>
      <c r="R1513" s="732">
        <v>227.33799999999999</v>
      </c>
      <c r="T1513" s="729">
        <v>40184</v>
      </c>
      <c r="U1513" s="732">
        <v>85.837000000000003</v>
      </c>
      <c r="Z1513" s="729">
        <v>40564</v>
      </c>
      <c r="AA1513" s="732">
        <v>265.46300000000002</v>
      </c>
      <c r="AC1513" s="729">
        <v>40564</v>
      </c>
      <c r="AD1513" s="732">
        <v>185.83799999999999</v>
      </c>
    </row>
    <row r="1514" spans="1:30" ht="14.25" customHeight="1">
      <c r="A1514" s="729">
        <v>40655</v>
      </c>
      <c r="B1514" s="732">
        <v>2.7130299999999998</v>
      </c>
      <c r="D1514" s="729">
        <v>40655</v>
      </c>
      <c r="E1514" s="732">
        <v>3.95025</v>
      </c>
      <c r="G1514" s="729">
        <v>40655</v>
      </c>
      <c r="H1514" s="732">
        <v>3.0618400000000001</v>
      </c>
      <c r="J1514" s="729">
        <v>40655</v>
      </c>
      <c r="K1514" s="732">
        <v>1.45614</v>
      </c>
      <c r="N1514" s="729">
        <v>40563</v>
      </c>
      <c r="O1514" s="732">
        <v>157.453</v>
      </c>
      <c r="Q1514" s="729">
        <v>40183</v>
      </c>
      <c r="R1514" s="732">
        <v>228.00299999999999</v>
      </c>
      <c r="T1514" s="729">
        <v>40183</v>
      </c>
      <c r="U1514" s="732">
        <v>85.5</v>
      </c>
      <c r="Z1514" s="729">
        <v>40563</v>
      </c>
      <c r="AA1514" s="732">
        <v>276.59300000000002</v>
      </c>
      <c r="AC1514" s="729">
        <v>40563</v>
      </c>
      <c r="AD1514" s="732">
        <v>193.803</v>
      </c>
    </row>
    <row r="1515" spans="1:30" ht="14.25" customHeight="1">
      <c r="A1515" s="729">
        <v>40654</v>
      </c>
      <c r="B1515" s="732">
        <v>2.7095500000000001</v>
      </c>
      <c r="D1515" s="729">
        <v>40654</v>
      </c>
      <c r="E1515" s="732">
        <v>3.94387</v>
      </c>
      <c r="G1515" s="729">
        <v>40654</v>
      </c>
      <c r="H1515" s="732">
        <v>3.05844</v>
      </c>
      <c r="J1515" s="729">
        <v>40654</v>
      </c>
      <c r="K1515" s="732">
        <v>1.45522</v>
      </c>
      <c r="N1515" s="729">
        <v>40562</v>
      </c>
      <c r="O1515" s="732">
        <v>158.929</v>
      </c>
      <c r="Q1515" s="729">
        <v>40182</v>
      </c>
      <c r="R1515" s="732">
        <v>242.00299999999999</v>
      </c>
      <c r="T1515" s="729">
        <v>40182</v>
      </c>
      <c r="U1515" s="732">
        <v>93.168000000000006</v>
      </c>
      <c r="Z1515" s="729">
        <v>40562</v>
      </c>
      <c r="AA1515" s="732">
        <v>282.73599999999999</v>
      </c>
      <c r="AC1515" s="729">
        <v>40562</v>
      </c>
      <c r="AD1515" s="732">
        <v>197.56299999999999</v>
      </c>
    </row>
    <row r="1516" spans="1:30" ht="14.25" customHeight="1">
      <c r="A1516" s="729">
        <v>40653</v>
      </c>
      <c r="B1516" s="732">
        <v>2.7342200000000001</v>
      </c>
      <c r="D1516" s="729">
        <v>40653</v>
      </c>
      <c r="E1516" s="732">
        <v>3.9706999999999999</v>
      </c>
      <c r="G1516" s="729">
        <v>40653</v>
      </c>
      <c r="H1516" s="732">
        <v>3.0791900000000001</v>
      </c>
      <c r="J1516" s="729">
        <v>40653</v>
      </c>
      <c r="K1516" s="732">
        <v>1.4522900000000001</v>
      </c>
      <c r="N1516" s="729">
        <v>40561</v>
      </c>
      <c r="O1516" s="732">
        <v>156</v>
      </c>
      <c r="Q1516" s="729">
        <v>40238</v>
      </c>
      <c r="R1516" s="732">
        <v>229.72499999999999</v>
      </c>
      <c r="T1516" s="729">
        <v>40238</v>
      </c>
      <c r="U1516" s="732">
        <v>88</v>
      </c>
      <c r="Z1516" s="729">
        <v>40561</v>
      </c>
      <c r="AA1516" s="732">
        <v>299.40499999999997</v>
      </c>
      <c r="AC1516" s="729">
        <v>40561</v>
      </c>
      <c r="AD1516" s="732">
        <v>205.726</v>
      </c>
    </row>
    <row r="1517" spans="1:30" ht="14.25" customHeight="1">
      <c r="A1517" s="729">
        <v>40652</v>
      </c>
      <c r="B1517" s="732">
        <v>2.7674699999999999</v>
      </c>
      <c r="D1517" s="729">
        <v>40652</v>
      </c>
      <c r="E1517" s="732">
        <v>3.9670999999999998</v>
      </c>
      <c r="G1517" s="729">
        <v>40652</v>
      </c>
      <c r="H1517" s="732">
        <v>3.0758000000000001</v>
      </c>
      <c r="J1517" s="729">
        <v>40652</v>
      </c>
      <c r="K1517" s="732">
        <v>1.4335100000000001</v>
      </c>
      <c r="N1517" s="729">
        <v>40557</v>
      </c>
      <c r="O1517" s="732">
        <v>155.21100000000001</v>
      </c>
      <c r="Q1517" s="729">
        <v>40235</v>
      </c>
      <c r="R1517" s="732">
        <v>237.673</v>
      </c>
      <c r="T1517" s="729">
        <v>40235</v>
      </c>
      <c r="U1517" s="732">
        <v>91.484999999999999</v>
      </c>
      <c r="Z1517" s="729">
        <v>40557</v>
      </c>
      <c r="AA1517" s="732">
        <v>299.33600000000001</v>
      </c>
      <c r="AC1517" s="729">
        <v>40557</v>
      </c>
      <c r="AD1517" s="732">
        <v>206.358</v>
      </c>
    </row>
    <row r="1518" spans="1:30" ht="14.25" customHeight="1">
      <c r="A1518" s="729">
        <v>40651</v>
      </c>
      <c r="B1518" s="732">
        <v>2.8045</v>
      </c>
      <c r="D1518" s="729">
        <v>40651</v>
      </c>
      <c r="E1518" s="732">
        <v>3.9923500000000001</v>
      </c>
      <c r="G1518" s="729">
        <v>40651</v>
      </c>
      <c r="H1518" s="732">
        <v>3.1279699999999999</v>
      </c>
      <c r="J1518" s="729">
        <v>40651</v>
      </c>
      <c r="K1518" s="732">
        <v>1.42347</v>
      </c>
      <c r="N1518" s="729">
        <v>40556</v>
      </c>
      <c r="O1518" s="732">
        <v>149.458</v>
      </c>
      <c r="Q1518" s="729">
        <v>40234</v>
      </c>
      <c r="R1518" s="732">
        <v>241.667</v>
      </c>
      <c r="T1518" s="729">
        <v>40234</v>
      </c>
      <c r="U1518" s="732">
        <v>92.986000000000004</v>
      </c>
      <c r="Z1518" s="729">
        <v>40556</v>
      </c>
      <c r="AA1518" s="732">
        <v>306.649</v>
      </c>
      <c r="AC1518" s="729">
        <v>40556</v>
      </c>
      <c r="AD1518" s="732">
        <v>213.05699999999999</v>
      </c>
    </row>
    <row r="1519" spans="1:30" ht="14.25" customHeight="1">
      <c r="A1519" s="729">
        <v>40648</v>
      </c>
      <c r="B1519" s="732">
        <v>2.7383899999999999</v>
      </c>
      <c r="D1519" s="729">
        <v>40648</v>
      </c>
      <c r="E1519" s="732">
        <v>3.9504099999999998</v>
      </c>
      <c r="G1519" s="729">
        <v>40648</v>
      </c>
      <c r="H1519" s="732">
        <v>3.0688</v>
      </c>
      <c r="J1519" s="729">
        <v>40648</v>
      </c>
      <c r="K1519" s="732">
        <v>1.4430100000000001</v>
      </c>
      <c r="N1519" s="729">
        <v>40555</v>
      </c>
      <c r="O1519" s="732">
        <v>153.54</v>
      </c>
      <c r="Q1519" s="729">
        <v>40233</v>
      </c>
      <c r="R1519" s="732">
        <v>239.785</v>
      </c>
      <c r="T1519" s="729">
        <v>40233</v>
      </c>
      <c r="U1519" s="732">
        <v>92.82</v>
      </c>
      <c r="Z1519" s="729">
        <v>40555</v>
      </c>
      <c r="AA1519" s="732">
        <v>333.10399999999998</v>
      </c>
      <c r="AC1519" s="729">
        <v>40555</v>
      </c>
      <c r="AD1519" s="732">
        <v>228.56299999999999</v>
      </c>
    </row>
    <row r="1520" spans="1:30" ht="14.25" customHeight="1">
      <c r="A1520" s="729">
        <v>40647</v>
      </c>
      <c r="B1520" s="732">
        <v>2.7240500000000001</v>
      </c>
      <c r="D1520" s="729">
        <v>40647</v>
      </c>
      <c r="E1520" s="732">
        <v>3.9462799999999998</v>
      </c>
      <c r="G1520" s="729">
        <v>40647</v>
      </c>
      <c r="H1520" s="732">
        <v>3.0520700000000001</v>
      </c>
      <c r="J1520" s="729">
        <v>40647</v>
      </c>
      <c r="K1520" s="732">
        <v>1.44876</v>
      </c>
      <c r="N1520" s="729">
        <v>40554</v>
      </c>
      <c r="O1520" s="732">
        <v>153.67099999999999</v>
      </c>
      <c r="Q1520" s="729">
        <v>40232</v>
      </c>
      <c r="R1520" s="732">
        <v>239.82900000000001</v>
      </c>
      <c r="T1520" s="729">
        <v>40232</v>
      </c>
      <c r="U1520" s="732">
        <v>93.317999999999998</v>
      </c>
      <c r="Z1520" s="729">
        <v>40554</v>
      </c>
      <c r="AA1520" s="732">
        <v>350.85599999999999</v>
      </c>
      <c r="AC1520" s="729">
        <v>40554</v>
      </c>
      <c r="AD1520" s="732">
        <v>244.083</v>
      </c>
    </row>
    <row r="1521" spans="1:30" ht="14.25" customHeight="1">
      <c r="A1521" s="729">
        <v>40646</v>
      </c>
      <c r="B1521" s="732">
        <v>2.74356</v>
      </c>
      <c r="D1521" s="729">
        <v>40646</v>
      </c>
      <c r="E1521" s="732">
        <v>3.9623300000000001</v>
      </c>
      <c r="G1521" s="729">
        <v>40646</v>
      </c>
      <c r="H1521" s="732">
        <v>3.0607700000000002</v>
      </c>
      <c r="J1521" s="729">
        <v>40646</v>
      </c>
      <c r="K1521" s="732">
        <v>1.44428</v>
      </c>
      <c r="N1521" s="729">
        <v>40553</v>
      </c>
      <c r="O1521" s="732">
        <v>155.73699999999999</v>
      </c>
      <c r="Q1521" s="729">
        <v>40231</v>
      </c>
      <c r="R1521" s="732">
        <v>238.87100000000001</v>
      </c>
      <c r="T1521" s="729">
        <v>40231</v>
      </c>
      <c r="U1521" s="732">
        <v>93.32</v>
      </c>
      <c r="Z1521" s="729">
        <v>40553</v>
      </c>
      <c r="AA1521" s="732">
        <v>360.60599999999999</v>
      </c>
      <c r="AC1521" s="729">
        <v>40553</v>
      </c>
      <c r="AD1521" s="732">
        <v>257.06799999999998</v>
      </c>
    </row>
    <row r="1522" spans="1:30" ht="14.25" customHeight="1">
      <c r="A1522" s="729">
        <v>40645</v>
      </c>
      <c r="B1522" s="732">
        <v>2.7555899999999998</v>
      </c>
      <c r="D1522" s="729">
        <v>40645</v>
      </c>
      <c r="E1522" s="732">
        <v>3.9895199999999997</v>
      </c>
      <c r="G1522" s="729">
        <v>40645</v>
      </c>
      <c r="H1522" s="732">
        <v>3.0716199999999998</v>
      </c>
      <c r="J1522" s="729">
        <v>40645</v>
      </c>
      <c r="K1522" s="732">
        <v>1.44774</v>
      </c>
      <c r="N1522" s="729">
        <v>40550</v>
      </c>
      <c r="O1522" s="732">
        <v>155.80099999999999</v>
      </c>
      <c r="Q1522" s="729">
        <v>40228</v>
      </c>
      <c r="R1522" s="732">
        <v>244.50899999999999</v>
      </c>
      <c r="T1522" s="729">
        <v>40228</v>
      </c>
      <c r="U1522" s="732">
        <v>94.325999999999993</v>
      </c>
      <c r="Z1522" s="729">
        <v>40550</v>
      </c>
      <c r="AA1522" s="732">
        <v>352.23700000000002</v>
      </c>
      <c r="AC1522" s="729">
        <v>40550</v>
      </c>
      <c r="AD1522" s="732">
        <v>247.46700000000001</v>
      </c>
    </row>
    <row r="1523" spans="1:30" ht="14.25" customHeight="1">
      <c r="A1523" s="729">
        <v>40644</v>
      </c>
      <c r="B1523" s="732">
        <v>2.7484500000000001</v>
      </c>
      <c r="D1523" s="729">
        <v>40644</v>
      </c>
      <c r="E1523" s="732">
        <v>3.96827</v>
      </c>
      <c r="G1523" s="729">
        <v>40644</v>
      </c>
      <c r="H1523" s="732">
        <v>3.0321099999999999</v>
      </c>
      <c r="J1523" s="729">
        <v>40644</v>
      </c>
      <c r="K1523" s="732">
        <v>1.44357</v>
      </c>
      <c r="N1523" s="729">
        <v>40549</v>
      </c>
      <c r="O1523" s="732">
        <v>147.827</v>
      </c>
      <c r="Q1523" s="729">
        <v>40227</v>
      </c>
      <c r="R1523" s="732">
        <v>251.833</v>
      </c>
      <c r="T1523" s="729">
        <v>40227</v>
      </c>
      <c r="U1523" s="732">
        <v>96.332999999999998</v>
      </c>
      <c r="Z1523" s="729">
        <v>40549</v>
      </c>
      <c r="AA1523" s="732">
        <v>347.60500000000002</v>
      </c>
      <c r="AC1523" s="729">
        <v>40549</v>
      </c>
      <c r="AD1523" s="732">
        <v>241.435</v>
      </c>
    </row>
    <row r="1524" spans="1:30" ht="14.25" customHeight="1">
      <c r="A1524" s="729">
        <v>40641</v>
      </c>
      <c r="B1524" s="732">
        <v>2.7340800000000001</v>
      </c>
      <c r="D1524" s="729">
        <v>40641</v>
      </c>
      <c r="E1524" s="732">
        <v>3.9611399999999999</v>
      </c>
      <c r="G1524" s="729">
        <v>40641</v>
      </c>
      <c r="H1524" s="732">
        <v>3.0165299999999999</v>
      </c>
      <c r="J1524" s="729">
        <v>40641</v>
      </c>
      <c r="K1524" s="732">
        <v>1.4483200000000001</v>
      </c>
      <c r="N1524" s="729">
        <v>40548</v>
      </c>
      <c r="O1524" s="732">
        <v>146.101</v>
      </c>
      <c r="Q1524" s="729">
        <v>40226</v>
      </c>
      <c r="R1524" s="732">
        <v>254.13300000000001</v>
      </c>
      <c r="T1524" s="729">
        <v>40226</v>
      </c>
      <c r="U1524" s="732">
        <v>98.832999999999998</v>
      </c>
      <c r="Z1524" s="729">
        <v>40548</v>
      </c>
      <c r="AA1524" s="732">
        <v>343.27</v>
      </c>
      <c r="AC1524" s="729">
        <v>40548</v>
      </c>
      <c r="AD1524" s="732">
        <v>237.50399999999999</v>
      </c>
    </row>
    <row r="1525" spans="1:30" ht="14.25" customHeight="1">
      <c r="A1525" s="729">
        <v>40640</v>
      </c>
      <c r="B1525" s="732">
        <v>2.7726899999999999</v>
      </c>
      <c r="D1525" s="729">
        <v>40640</v>
      </c>
      <c r="E1525" s="732">
        <v>3.9670000000000001</v>
      </c>
      <c r="G1525" s="729">
        <v>40640</v>
      </c>
      <c r="H1525" s="732">
        <v>3.0253999999999999</v>
      </c>
      <c r="J1525" s="729">
        <v>40640</v>
      </c>
      <c r="K1525" s="732">
        <v>1.4307799999999999</v>
      </c>
      <c r="N1525" s="729">
        <v>40547</v>
      </c>
      <c r="O1525" s="732">
        <v>144.464</v>
      </c>
      <c r="Q1525" s="729">
        <v>40225</v>
      </c>
      <c r="R1525" s="732">
        <v>258.84100000000001</v>
      </c>
      <c r="T1525" s="729">
        <v>40225</v>
      </c>
      <c r="U1525" s="732">
        <v>101</v>
      </c>
      <c r="Z1525" s="729">
        <v>40547</v>
      </c>
      <c r="AA1525" s="732">
        <v>346.77300000000002</v>
      </c>
      <c r="AC1525" s="729">
        <v>40547</v>
      </c>
      <c r="AD1525" s="732">
        <v>237.56100000000001</v>
      </c>
    </row>
    <row r="1526" spans="1:30" ht="14.25" customHeight="1">
      <c r="A1526" s="729">
        <v>40639</v>
      </c>
      <c r="B1526" s="732">
        <v>2.7714699999999999</v>
      </c>
      <c r="D1526" s="729">
        <v>40639</v>
      </c>
      <c r="E1526" s="732">
        <v>3.972</v>
      </c>
      <c r="G1526" s="729">
        <v>40639</v>
      </c>
      <c r="H1526" s="732">
        <v>3.0158999999999998</v>
      </c>
      <c r="J1526" s="729">
        <v>40639</v>
      </c>
      <c r="K1526" s="732">
        <v>1.4331499999999999</v>
      </c>
      <c r="N1526" s="729">
        <v>40546</v>
      </c>
      <c r="O1526" s="732">
        <v>142.852</v>
      </c>
      <c r="Q1526" s="729">
        <v>40221</v>
      </c>
      <c r="R1526" s="732">
        <v>255.833</v>
      </c>
      <c r="T1526" s="729">
        <v>40221</v>
      </c>
      <c r="U1526" s="732">
        <v>100.667</v>
      </c>
      <c r="Z1526" s="729">
        <v>40546</v>
      </c>
      <c r="AA1526" s="732">
        <v>349.00599999999997</v>
      </c>
      <c r="AC1526" s="729">
        <v>40546</v>
      </c>
      <c r="AD1526" s="732">
        <v>239.864</v>
      </c>
    </row>
    <row r="1527" spans="1:30" ht="14.25" customHeight="1">
      <c r="A1527" s="729">
        <v>40638</v>
      </c>
      <c r="B1527" s="732">
        <v>2.8080500000000002</v>
      </c>
      <c r="D1527" s="729">
        <v>40638</v>
      </c>
      <c r="E1527" s="732">
        <v>3.9937499999999999</v>
      </c>
      <c r="G1527" s="729">
        <v>40638</v>
      </c>
      <c r="H1527" s="732">
        <v>3.0345800000000001</v>
      </c>
      <c r="J1527" s="729">
        <v>40638</v>
      </c>
      <c r="K1527" s="732">
        <v>1.42225</v>
      </c>
      <c r="N1527" s="729">
        <v>40543</v>
      </c>
      <c r="O1527" s="732">
        <v>143.71</v>
      </c>
      <c r="Q1527" s="732">
        <v>40220</v>
      </c>
      <c r="R1527" s="732">
        <v>250.5</v>
      </c>
      <c r="T1527" s="732">
        <v>40220</v>
      </c>
      <c r="U1527" s="732">
        <v>94.667000000000002</v>
      </c>
      <c r="Z1527" s="729">
        <v>40543</v>
      </c>
      <c r="AA1527" s="732">
        <v>349.51</v>
      </c>
      <c r="AC1527" s="729">
        <v>40543</v>
      </c>
      <c r="AD1527" s="732">
        <v>238.46799999999999</v>
      </c>
    </row>
    <row r="1528" spans="1:30" ht="14.25" customHeight="1">
      <c r="A1528" s="729">
        <v>40637</v>
      </c>
      <c r="B1528" s="732">
        <v>2.83142</v>
      </c>
      <c r="D1528" s="729">
        <v>40637</v>
      </c>
      <c r="E1528" s="732">
        <v>4.0261899999999997</v>
      </c>
      <c r="G1528" s="729">
        <v>40637</v>
      </c>
      <c r="H1528" s="732">
        <v>3.0672700000000002</v>
      </c>
      <c r="J1528" s="729">
        <v>40637</v>
      </c>
      <c r="K1528" s="732">
        <v>1.4220600000000001</v>
      </c>
      <c r="N1528" s="729">
        <v>40542</v>
      </c>
      <c r="O1528" s="732">
        <v>144.78100000000001</v>
      </c>
      <c r="Q1528" s="732">
        <v>40219</v>
      </c>
      <c r="R1528" s="732">
        <v>259.38900000000001</v>
      </c>
      <c r="T1528" s="732">
        <v>40219</v>
      </c>
      <c r="U1528" s="732">
        <v>94.492999999999995</v>
      </c>
      <c r="Z1528" s="729">
        <v>40542</v>
      </c>
      <c r="AA1528" s="732">
        <v>349.56599999999997</v>
      </c>
      <c r="AC1528" s="729">
        <v>40542</v>
      </c>
      <c r="AD1528" s="732">
        <v>239.839</v>
      </c>
    </row>
    <row r="1529" spans="1:30" ht="14.25" customHeight="1">
      <c r="A1529" s="729">
        <v>40634</v>
      </c>
      <c r="B1529" s="732">
        <v>2.8225899999999999</v>
      </c>
      <c r="D1529" s="729">
        <v>40634</v>
      </c>
      <c r="E1529" s="732">
        <v>4.0175799999999997</v>
      </c>
      <c r="G1529" s="729">
        <v>40634</v>
      </c>
      <c r="H1529" s="732">
        <v>3.0548500000000001</v>
      </c>
      <c r="J1529" s="729">
        <v>40634</v>
      </c>
      <c r="K1529" s="732">
        <v>1.4236800000000001</v>
      </c>
      <c r="N1529" s="729">
        <v>40541</v>
      </c>
      <c r="O1529" s="732">
        <v>146.53</v>
      </c>
      <c r="Q1529" s="732">
        <v>40218</v>
      </c>
      <c r="R1529" s="732">
        <v>264.08</v>
      </c>
      <c r="T1529" s="732">
        <v>40218</v>
      </c>
      <c r="U1529" s="732">
        <v>102.163</v>
      </c>
      <c r="Z1529" s="729">
        <v>40541</v>
      </c>
      <c r="AA1529" s="732">
        <v>349.9</v>
      </c>
      <c r="AC1529" s="729">
        <v>40541</v>
      </c>
      <c r="AD1529" s="732">
        <v>241.92500000000001</v>
      </c>
    </row>
    <row r="1530" spans="1:30" ht="14.25" customHeight="1">
      <c r="A1530" s="729">
        <v>40633</v>
      </c>
      <c r="B1530" s="732">
        <v>2.8428800000000001</v>
      </c>
      <c r="D1530" s="729">
        <v>40633</v>
      </c>
      <c r="E1530" s="732">
        <v>4.0246000000000004</v>
      </c>
      <c r="G1530" s="729">
        <v>40633</v>
      </c>
      <c r="H1530" s="732">
        <v>3.0933199999999998</v>
      </c>
      <c r="J1530" s="729">
        <v>40633</v>
      </c>
      <c r="K1530" s="732">
        <v>1.4157500000000001</v>
      </c>
      <c r="N1530" s="729">
        <v>40540</v>
      </c>
      <c r="O1530" s="732">
        <v>147.00899999999999</v>
      </c>
      <c r="Q1530" s="732">
        <v>40217</v>
      </c>
      <c r="R1530" s="732">
        <v>276.11399999999998</v>
      </c>
      <c r="T1530" s="732">
        <v>40217</v>
      </c>
      <c r="U1530" s="732">
        <v>107.51300000000001</v>
      </c>
      <c r="Z1530" s="729">
        <v>40540</v>
      </c>
      <c r="AA1530" s="732">
        <v>347.27300000000002</v>
      </c>
      <c r="AC1530" s="729">
        <v>40540</v>
      </c>
      <c r="AD1530" s="732">
        <v>233.42400000000001</v>
      </c>
    </row>
    <row r="1531" spans="1:30" ht="14.25" customHeight="1">
      <c r="A1531" s="729">
        <v>40632</v>
      </c>
      <c r="B1531" s="732">
        <v>2.8426</v>
      </c>
      <c r="D1531" s="729">
        <v>40632</v>
      </c>
      <c r="E1531" s="732">
        <v>4.0157999999999996</v>
      </c>
      <c r="G1531" s="729">
        <v>40632</v>
      </c>
      <c r="H1531" s="732">
        <v>3.09517</v>
      </c>
      <c r="J1531" s="729">
        <v>40632</v>
      </c>
      <c r="K1531" s="732">
        <v>1.41275</v>
      </c>
      <c r="N1531" s="729">
        <v>40539</v>
      </c>
      <c r="O1531" s="732">
        <v>145.87799999999999</v>
      </c>
      <c r="Q1531" s="732">
        <v>40214</v>
      </c>
      <c r="R1531" s="732">
        <v>275.65499999999997</v>
      </c>
      <c r="T1531" s="732">
        <v>40214</v>
      </c>
      <c r="U1531" s="732">
        <v>105.008</v>
      </c>
      <c r="Z1531" s="729">
        <v>40539</v>
      </c>
      <c r="AA1531" s="732">
        <v>346.55399999999997</v>
      </c>
      <c r="AC1531" s="729">
        <v>40539</v>
      </c>
      <c r="AD1531" s="732">
        <v>233.21700000000001</v>
      </c>
    </row>
    <row r="1532" spans="1:30" ht="14.25" customHeight="1">
      <c r="A1532" s="729">
        <v>40631</v>
      </c>
      <c r="B1532" s="732">
        <v>2.8307500000000001</v>
      </c>
      <c r="D1532" s="729">
        <v>40631</v>
      </c>
      <c r="E1532" s="732">
        <v>3.9954000000000001</v>
      </c>
      <c r="G1532" s="729">
        <v>40631</v>
      </c>
      <c r="H1532" s="732">
        <v>3.0767500000000001</v>
      </c>
      <c r="J1532" s="729">
        <v>40631</v>
      </c>
      <c r="K1532" s="732">
        <v>1.41134</v>
      </c>
      <c r="N1532" s="729">
        <v>40535</v>
      </c>
      <c r="O1532" s="732">
        <v>147.09299999999999</v>
      </c>
      <c r="Q1532" s="732">
        <v>40213</v>
      </c>
      <c r="R1532" s="732">
        <v>264.459</v>
      </c>
      <c r="T1532" s="732">
        <v>40213</v>
      </c>
      <c r="U1532" s="732">
        <v>99.156999999999996</v>
      </c>
      <c r="Z1532" s="729">
        <v>40535</v>
      </c>
      <c r="AA1532" s="732">
        <v>346.42599999999999</v>
      </c>
      <c r="AC1532" s="729">
        <v>40535</v>
      </c>
      <c r="AD1532" s="732">
        <v>232.62200000000001</v>
      </c>
    </row>
    <row r="1533" spans="1:30" ht="14.25" customHeight="1">
      <c r="A1533" s="729">
        <v>40630</v>
      </c>
      <c r="B1533" s="732">
        <v>2.8391000000000002</v>
      </c>
      <c r="D1533" s="729">
        <v>40630</v>
      </c>
      <c r="E1533" s="732">
        <v>3.9996999999999998</v>
      </c>
      <c r="G1533" s="729">
        <v>40630</v>
      </c>
      <c r="H1533" s="732">
        <v>3.0969600000000002</v>
      </c>
      <c r="J1533" s="729">
        <v>40630</v>
      </c>
      <c r="K1533" s="732">
        <v>1.40872</v>
      </c>
      <c r="N1533" s="729">
        <v>40534</v>
      </c>
      <c r="O1533" s="732">
        <v>145.37700000000001</v>
      </c>
      <c r="Q1533" s="732">
        <v>40212</v>
      </c>
      <c r="R1533" s="732">
        <v>248.833</v>
      </c>
      <c r="T1533" s="732">
        <v>40212</v>
      </c>
      <c r="U1533" s="732">
        <v>93.820999999999998</v>
      </c>
      <c r="Z1533" s="729">
        <v>40534</v>
      </c>
      <c r="AA1533" s="732">
        <v>347.82799999999997</v>
      </c>
      <c r="AC1533" s="729">
        <v>40534</v>
      </c>
      <c r="AD1533" s="732">
        <v>225.35</v>
      </c>
    </row>
    <row r="1534" spans="1:30" ht="14.25" customHeight="1">
      <c r="A1534" s="729">
        <v>40627</v>
      </c>
      <c r="B1534" s="732">
        <v>2.8513700000000002</v>
      </c>
      <c r="D1534" s="729">
        <v>40627</v>
      </c>
      <c r="E1534" s="732">
        <v>4.0169300000000003</v>
      </c>
      <c r="G1534" s="729">
        <v>40627</v>
      </c>
      <c r="H1534" s="732">
        <v>3.0994700000000002</v>
      </c>
      <c r="J1534" s="729">
        <v>40627</v>
      </c>
      <c r="K1534" s="732">
        <v>1.4088000000000001</v>
      </c>
      <c r="N1534" s="729">
        <v>40533</v>
      </c>
      <c r="O1534" s="732">
        <v>146.239</v>
      </c>
      <c r="Q1534" s="732">
        <v>40211</v>
      </c>
      <c r="R1534" s="732">
        <v>249.88900000000001</v>
      </c>
      <c r="T1534" s="732">
        <v>40211</v>
      </c>
      <c r="U1534" s="732">
        <v>93.667000000000002</v>
      </c>
      <c r="Z1534" s="729">
        <v>40533</v>
      </c>
      <c r="AA1534" s="732">
        <v>344.17399999999998</v>
      </c>
      <c r="AC1534" s="729">
        <v>40533</v>
      </c>
      <c r="AD1534" s="732">
        <v>220.55699999999999</v>
      </c>
    </row>
    <row r="1535" spans="1:30" ht="14.25" customHeight="1">
      <c r="A1535" s="729">
        <v>40626</v>
      </c>
      <c r="B1535" s="732">
        <v>2.83162</v>
      </c>
      <c r="D1535" s="729">
        <v>40626</v>
      </c>
      <c r="E1535" s="732">
        <v>4.0145</v>
      </c>
      <c r="G1535" s="729">
        <v>40626</v>
      </c>
      <c r="H1535" s="732">
        <v>3.1166499999999999</v>
      </c>
      <c r="J1535" s="729">
        <v>40626</v>
      </c>
      <c r="K1535" s="732">
        <v>1.41771</v>
      </c>
      <c r="N1535" s="729">
        <v>40532</v>
      </c>
      <c r="O1535" s="732">
        <v>144.86500000000001</v>
      </c>
      <c r="Q1535" s="732">
        <v>40210</v>
      </c>
      <c r="R1535" s="732">
        <v>251.47200000000001</v>
      </c>
      <c r="T1535" s="732">
        <v>40210</v>
      </c>
      <c r="U1535" s="732">
        <v>97.662999999999997</v>
      </c>
      <c r="Z1535" s="729">
        <v>40532</v>
      </c>
      <c r="AA1535" s="732">
        <v>340.113</v>
      </c>
      <c r="AC1535" s="729">
        <v>40532</v>
      </c>
      <c r="AD1535" s="732">
        <v>205.578</v>
      </c>
    </row>
    <row r="1536" spans="1:30" ht="14.25" customHeight="1">
      <c r="A1536" s="729">
        <v>40625</v>
      </c>
      <c r="B1536" s="732">
        <v>2.8618700000000001</v>
      </c>
      <c r="D1536" s="729">
        <v>40625</v>
      </c>
      <c r="E1536" s="732">
        <v>4.0317999999999996</v>
      </c>
      <c r="G1536" s="729">
        <v>40625</v>
      </c>
      <c r="H1536" s="732">
        <v>3.15028</v>
      </c>
      <c r="J1536" s="729">
        <v>40625</v>
      </c>
      <c r="K1536" s="732">
        <v>1.4087700000000001</v>
      </c>
      <c r="N1536" s="729">
        <v>40529</v>
      </c>
      <c r="O1536" s="732">
        <v>142.74199999999999</v>
      </c>
      <c r="Q1536" s="732">
        <v>40207</v>
      </c>
      <c r="R1536" s="732">
        <v>246.345</v>
      </c>
      <c r="T1536" s="732">
        <v>40207</v>
      </c>
      <c r="U1536" s="732">
        <v>95.825999999999993</v>
      </c>
      <c r="Z1536" s="729">
        <v>40529</v>
      </c>
      <c r="AA1536" s="732">
        <v>331.86099999999999</v>
      </c>
      <c r="AC1536" s="729">
        <v>40529</v>
      </c>
      <c r="AD1536" s="732">
        <v>204.291</v>
      </c>
    </row>
    <row r="1537" spans="1:30" ht="14.25" customHeight="1">
      <c r="A1537" s="729">
        <v>40624</v>
      </c>
      <c r="B1537" s="732">
        <v>2.8406000000000002</v>
      </c>
      <c r="D1537" s="729">
        <v>40624</v>
      </c>
      <c r="E1537" s="732">
        <v>4.0324400000000002</v>
      </c>
      <c r="G1537" s="729">
        <v>40624</v>
      </c>
      <c r="H1537" s="732">
        <v>3.1434799999999998</v>
      </c>
      <c r="J1537" s="729">
        <v>40624</v>
      </c>
      <c r="K1537" s="732">
        <v>1.4195800000000001</v>
      </c>
      <c r="N1537" s="729">
        <v>40528</v>
      </c>
      <c r="O1537" s="732">
        <v>142.33099999999999</v>
      </c>
      <c r="Q1537" s="732">
        <v>40206</v>
      </c>
      <c r="R1537" s="732">
        <v>250.43199999999999</v>
      </c>
      <c r="T1537" s="732">
        <v>40206</v>
      </c>
      <c r="U1537" s="732">
        <v>98</v>
      </c>
      <c r="Z1537" s="729">
        <v>40528</v>
      </c>
      <c r="AA1537" s="732">
        <v>323.27300000000002</v>
      </c>
      <c r="AC1537" s="729">
        <v>40528</v>
      </c>
      <c r="AD1537" s="732">
        <v>201.69499999999999</v>
      </c>
    </row>
    <row r="1538" spans="1:30" ht="14.25" customHeight="1">
      <c r="A1538" s="729">
        <v>40623</v>
      </c>
      <c r="B1538" s="732">
        <v>2.8312599999999999</v>
      </c>
      <c r="D1538" s="729">
        <v>40623</v>
      </c>
      <c r="E1538" s="732">
        <v>4.0279199999999999</v>
      </c>
      <c r="G1538" s="729">
        <v>40623</v>
      </c>
      <c r="H1538" s="732">
        <v>3.13002</v>
      </c>
      <c r="J1538" s="729">
        <v>40623</v>
      </c>
      <c r="K1538" s="732">
        <v>1.4226399999999999</v>
      </c>
      <c r="N1538" s="729">
        <v>40527</v>
      </c>
      <c r="O1538" s="732">
        <v>140.983</v>
      </c>
      <c r="Q1538" s="732">
        <v>40205</v>
      </c>
      <c r="R1538" s="732">
        <v>245.03</v>
      </c>
      <c r="T1538" s="732">
        <v>40205</v>
      </c>
      <c r="U1538" s="732">
        <v>96.658000000000001</v>
      </c>
      <c r="Z1538" s="729">
        <v>40527</v>
      </c>
      <c r="AA1538" s="732">
        <v>319.09899999999999</v>
      </c>
      <c r="AC1538" s="729">
        <v>40527</v>
      </c>
      <c r="AD1538" s="732">
        <v>198.13200000000001</v>
      </c>
    </row>
    <row r="1539" spans="1:30" ht="14.25" customHeight="1">
      <c r="A1539" s="729">
        <v>40620</v>
      </c>
      <c r="B1539" s="732">
        <v>2.8683199999999998</v>
      </c>
      <c r="D1539" s="729">
        <v>40620</v>
      </c>
      <c r="E1539" s="732">
        <v>4.0674799999999998</v>
      </c>
      <c r="G1539" s="729">
        <v>40620</v>
      </c>
      <c r="H1539" s="732">
        <v>3.1854300000000002</v>
      </c>
      <c r="J1539" s="729">
        <v>40620</v>
      </c>
      <c r="K1539" s="732">
        <v>1.41818</v>
      </c>
      <c r="N1539" s="729">
        <v>40526</v>
      </c>
      <c r="O1539" s="732">
        <v>140.07</v>
      </c>
      <c r="Q1539" s="732">
        <v>40204</v>
      </c>
      <c r="R1539" s="732">
        <v>239.167</v>
      </c>
      <c r="T1539" s="732">
        <v>40204</v>
      </c>
      <c r="U1539" s="732">
        <v>92.817999999999998</v>
      </c>
      <c r="Z1539" s="729">
        <v>40526</v>
      </c>
      <c r="AA1539" s="732">
        <v>324.79599999999999</v>
      </c>
      <c r="AC1539" s="729">
        <v>40526</v>
      </c>
      <c r="AD1539" s="732">
        <v>204.83699999999999</v>
      </c>
    </row>
    <row r="1540" spans="1:30" ht="14.25" customHeight="1">
      <c r="A1540" s="729">
        <v>40619</v>
      </c>
      <c r="B1540" s="732">
        <v>2.9009100000000001</v>
      </c>
      <c r="D1540" s="729">
        <v>40619</v>
      </c>
      <c r="E1540" s="732">
        <v>4.0671600000000003</v>
      </c>
      <c r="G1540" s="729">
        <v>40619</v>
      </c>
      <c r="H1540" s="732">
        <v>3.2283599999999999</v>
      </c>
      <c r="J1540" s="729">
        <v>40619</v>
      </c>
      <c r="K1540" s="732">
        <v>1.40212</v>
      </c>
      <c r="N1540" s="729">
        <v>40525</v>
      </c>
      <c r="O1540" s="732">
        <v>140.61000000000001</v>
      </c>
      <c r="Q1540" s="732">
        <v>40203</v>
      </c>
      <c r="R1540" s="732">
        <v>242.5</v>
      </c>
      <c r="T1540" s="732">
        <v>40203</v>
      </c>
      <c r="U1540" s="732">
        <v>93.820999999999998</v>
      </c>
      <c r="Z1540" s="729">
        <v>40525</v>
      </c>
      <c r="AA1540" s="732">
        <v>331.09899999999999</v>
      </c>
      <c r="AC1540" s="729">
        <v>40525</v>
      </c>
      <c r="AD1540" s="732">
        <v>208.67</v>
      </c>
    </row>
    <row r="1541" spans="1:30" ht="14.25" customHeight="1">
      <c r="A1541" s="729">
        <v>40618</v>
      </c>
      <c r="B1541" s="732">
        <v>2.9493399999999999</v>
      </c>
      <c r="D1541" s="729">
        <v>40618</v>
      </c>
      <c r="E1541" s="732">
        <v>4.0995799999999996</v>
      </c>
      <c r="G1541" s="729">
        <v>40618</v>
      </c>
      <c r="H1541" s="732">
        <v>3.2478799999999999</v>
      </c>
      <c r="J1541" s="729">
        <v>40618</v>
      </c>
      <c r="K1541" s="732">
        <v>1.3900000000000001</v>
      </c>
      <c r="N1541" s="729">
        <v>40522</v>
      </c>
      <c r="O1541" s="732">
        <v>143.649</v>
      </c>
      <c r="Q1541" s="732">
        <v>40200</v>
      </c>
      <c r="R1541" s="732">
        <v>248.76300000000001</v>
      </c>
      <c r="T1541" s="732">
        <v>40200</v>
      </c>
      <c r="U1541" s="732">
        <v>96.156999999999996</v>
      </c>
      <c r="Z1541" s="729">
        <v>40522</v>
      </c>
      <c r="AA1541" s="732">
        <v>334.70699999999999</v>
      </c>
      <c r="AC1541" s="729">
        <v>40522</v>
      </c>
      <c r="AD1541" s="732">
        <v>219.14</v>
      </c>
    </row>
    <row r="1542" spans="1:30" ht="14.25" customHeight="1">
      <c r="A1542" s="729">
        <v>40617</v>
      </c>
      <c r="B1542" s="732">
        <v>2.88794</v>
      </c>
      <c r="D1542" s="729">
        <v>40617</v>
      </c>
      <c r="E1542" s="732">
        <v>4.0423200000000001</v>
      </c>
      <c r="G1542" s="729">
        <v>40617</v>
      </c>
      <c r="H1542" s="732">
        <v>3.1511</v>
      </c>
      <c r="J1542" s="729">
        <v>40617</v>
      </c>
      <c r="K1542" s="732">
        <v>1.39978</v>
      </c>
      <c r="N1542" s="729">
        <v>40521</v>
      </c>
      <c r="O1542" s="732">
        <v>147.62299999999999</v>
      </c>
      <c r="Q1542" s="732">
        <v>40199</v>
      </c>
      <c r="R1542" s="732">
        <v>243.72300000000001</v>
      </c>
      <c r="T1542" s="732">
        <v>40199</v>
      </c>
      <c r="U1542" s="732">
        <v>93.986999999999995</v>
      </c>
      <c r="Z1542" s="729">
        <v>40521</v>
      </c>
      <c r="AA1542" s="732">
        <v>324.19200000000001</v>
      </c>
      <c r="AC1542" s="729">
        <v>40521</v>
      </c>
      <c r="AD1542" s="732">
        <v>206.178</v>
      </c>
    </row>
    <row r="1543" spans="1:30" ht="14.25" customHeight="1">
      <c r="A1543" s="729">
        <v>40616</v>
      </c>
      <c r="B1543" s="732">
        <v>2.8780000000000001</v>
      </c>
      <c r="D1543" s="729">
        <v>40616</v>
      </c>
      <c r="E1543" s="732">
        <v>4.02705</v>
      </c>
      <c r="G1543" s="729">
        <v>40616</v>
      </c>
      <c r="H1543" s="732">
        <v>3.1133199999999999</v>
      </c>
      <c r="J1543" s="729">
        <v>40616</v>
      </c>
      <c r="K1543" s="732">
        <v>1.39923</v>
      </c>
      <c r="N1543" s="729">
        <v>40520</v>
      </c>
      <c r="O1543" s="732">
        <v>143.08000000000001</v>
      </c>
      <c r="Q1543" s="732">
        <v>40198</v>
      </c>
      <c r="R1543" s="732">
        <v>242.11699999999999</v>
      </c>
      <c r="T1543" s="732">
        <v>40198</v>
      </c>
      <c r="U1543" s="732">
        <v>93.983999999999995</v>
      </c>
      <c r="Z1543" s="729">
        <v>40520</v>
      </c>
      <c r="AA1543" s="732">
        <v>304.06299999999999</v>
      </c>
      <c r="AC1543" s="729">
        <v>40520</v>
      </c>
      <c r="AD1543" s="732">
        <v>194.40199999999999</v>
      </c>
    </row>
    <row r="1544" spans="1:30" ht="14.25" customHeight="1">
      <c r="A1544" s="729">
        <v>40613</v>
      </c>
      <c r="B1544" s="732">
        <v>2.87921</v>
      </c>
      <c r="D1544" s="729">
        <v>40613</v>
      </c>
      <c r="E1544" s="732">
        <v>4.0030000000000001</v>
      </c>
      <c r="G1544" s="729">
        <v>40613</v>
      </c>
      <c r="H1544" s="732">
        <v>3.0965400000000001</v>
      </c>
      <c r="J1544" s="729">
        <v>40613</v>
      </c>
      <c r="K1544" s="732">
        <v>1.3902700000000001</v>
      </c>
      <c r="N1544" s="729">
        <v>40519</v>
      </c>
      <c r="O1544" s="732">
        <v>141.25399999999999</v>
      </c>
      <c r="Q1544" s="732">
        <v>40197</v>
      </c>
      <c r="R1544" s="732">
        <v>232.667</v>
      </c>
      <c r="T1544" s="732">
        <v>40197</v>
      </c>
      <c r="U1544" s="732">
        <v>94.167000000000002</v>
      </c>
      <c r="Z1544" s="729">
        <v>40519</v>
      </c>
      <c r="AA1544" s="732">
        <v>308.42399999999998</v>
      </c>
      <c r="AC1544" s="729">
        <v>40519</v>
      </c>
      <c r="AD1544" s="732">
        <v>202.34299999999999</v>
      </c>
    </row>
    <row r="1545" spans="1:30" ht="14.25" customHeight="1">
      <c r="A1545" s="729">
        <v>40612</v>
      </c>
      <c r="B1545" s="732">
        <v>2.9108000000000001</v>
      </c>
      <c r="D1545" s="729">
        <v>40612</v>
      </c>
      <c r="E1545" s="732">
        <v>4.0164499999999999</v>
      </c>
      <c r="G1545" s="729">
        <v>40612</v>
      </c>
      <c r="H1545" s="732">
        <v>3.1229</v>
      </c>
      <c r="J1545" s="729">
        <v>40612</v>
      </c>
      <c r="K1545" s="732">
        <v>1.3797699999999999</v>
      </c>
      <c r="N1545" s="729">
        <v>40518</v>
      </c>
      <c r="O1545" s="732">
        <v>148.113</v>
      </c>
      <c r="Q1545" s="732">
        <v>40193</v>
      </c>
      <c r="R1545" s="732">
        <v>233.774</v>
      </c>
      <c r="T1545" s="732">
        <v>40193</v>
      </c>
      <c r="U1545" s="732">
        <v>92.649000000000001</v>
      </c>
      <c r="Z1545" s="729">
        <v>40518</v>
      </c>
      <c r="AA1545" s="732">
        <v>312.81900000000002</v>
      </c>
      <c r="AC1545" s="729">
        <v>40518</v>
      </c>
      <c r="AD1545" s="732">
        <v>215.55099999999999</v>
      </c>
    </row>
    <row r="1546" spans="1:30" ht="14.25" customHeight="1">
      <c r="A1546" s="729">
        <v>40611</v>
      </c>
      <c r="B1546" s="732">
        <v>2.8628999999999998</v>
      </c>
      <c r="D1546" s="729">
        <v>40611</v>
      </c>
      <c r="E1546" s="732">
        <v>3.98163</v>
      </c>
      <c r="G1546" s="729">
        <v>40611</v>
      </c>
      <c r="H1546" s="732">
        <v>3.0797300000000001</v>
      </c>
      <c r="J1546" s="729">
        <v>40611</v>
      </c>
      <c r="K1546" s="732">
        <v>1.3908700000000001</v>
      </c>
      <c r="N1546" s="729">
        <v>40515</v>
      </c>
      <c r="O1546" s="732">
        <v>143.01300000000001</v>
      </c>
      <c r="Q1546" s="732">
        <v>40192</v>
      </c>
      <c r="R1546" s="732">
        <v>233.167</v>
      </c>
      <c r="T1546" s="732">
        <v>40192</v>
      </c>
      <c r="U1546" s="732">
        <v>89.667000000000002</v>
      </c>
      <c r="Z1546" s="729">
        <v>40515</v>
      </c>
      <c r="AA1546" s="732">
        <v>294.40199999999999</v>
      </c>
      <c r="AC1546" s="729">
        <v>40515</v>
      </c>
      <c r="AD1546" s="732">
        <v>211.238</v>
      </c>
    </row>
    <row r="1547" spans="1:30" ht="14.25" customHeight="1">
      <c r="A1547" s="729">
        <v>40610</v>
      </c>
      <c r="B1547" s="732">
        <v>2.8553500000000001</v>
      </c>
      <c r="D1547" s="729">
        <v>40610</v>
      </c>
      <c r="E1547" s="732">
        <v>3.9703499999999998</v>
      </c>
      <c r="G1547" s="729">
        <v>40610</v>
      </c>
      <c r="H1547" s="732">
        <v>3.05335</v>
      </c>
      <c r="J1547" s="729">
        <v>40610</v>
      </c>
      <c r="K1547" s="732">
        <v>1.3904700000000001</v>
      </c>
      <c r="N1547" s="729">
        <v>40514</v>
      </c>
      <c r="O1547" s="732">
        <v>148.80699999999999</v>
      </c>
      <c r="Q1547" s="732">
        <v>40191</v>
      </c>
      <c r="R1547" s="732">
        <v>226.66300000000001</v>
      </c>
      <c r="T1547" s="732">
        <v>40191</v>
      </c>
      <c r="U1547" s="732">
        <v>87.314999999999998</v>
      </c>
      <c r="Z1547" s="729">
        <v>40514</v>
      </c>
      <c r="AA1547" s="732">
        <v>296.84800000000001</v>
      </c>
      <c r="AC1547" s="729">
        <v>40514</v>
      </c>
      <c r="AD1547" s="732">
        <v>217.262</v>
      </c>
    </row>
    <row r="1548" spans="1:30" ht="14.25" customHeight="1">
      <c r="A1548" s="729">
        <v>40609</v>
      </c>
      <c r="B1548" s="732">
        <v>2.8416999999999999</v>
      </c>
      <c r="D1548" s="729">
        <v>40609</v>
      </c>
      <c r="E1548" s="732">
        <v>3.9696699999999998</v>
      </c>
      <c r="G1548" s="729">
        <v>40609</v>
      </c>
      <c r="H1548" s="732">
        <v>3.0669499999999998</v>
      </c>
      <c r="J1548" s="729">
        <v>40609</v>
      </c>
      <c r="K1548" s="732">
        <v>1.3968</v>
      </c>
      <c r="N1548" s="729">
        <v>40513</v>
      </c>
      <c r="O1548" s="732">
        <v>158.72499999999999</v>
      </c>
      <c r="Q1548" s="732">
        <v>40190</v>
      </c>
      <c r="R1548" s="732">
        <v>220.03399999999999</v>
      </c>
      <c r="T1548" s="732">
        <v>40190</v>
      </c>
      <c r="U1548" s="732">
        <v>85.968999999999994</v>
      </c>
      <c r="Z1548" s="729">
        <v>40513</v>
      </c>
      <c r="AA1548" s="732">
        <v>318.56599999999997</v>
      </c>
      <c r="AC1548" s="729">
        <v>40513</v>
      </c>
      <c r="AD1548" s="732">
        <v>230.721</v>
      </c>
    </row>
    <row r="1549" spans="1:30" ht="14.25" customHeight="1">
      <c r="A1549" s="729">
        <v>40606</v>
      </c>
      <c r="B1549" s="732">
        <v>2.8444599999999998</v>
      </c>
      <c r="D1549" s="729">
        <v>40606</v>
      </c>
      <c r="E1549" s="732">
        <v>3.97905</v>
      </c>
      <c r="G1549" s="729">
        <v>40606</v>
      </c>
      <c r="H1549" s="732">
        <v>3.0766399999999998</v>
      </c>
      <c r="J1549" s="729">
        <v>40606</v>
      </c>
      <c r="K1549" s="732">
        <v>1.3986799999999999</v>
      </c>
      <c r="N1549" s="729">
        <v>40512</v>
      </c>
      <c r="O1549" s="732">
        <v>168.09</v>
      </c>
      <c r="Q1549" s="732">
        <v>40189</v>
      </c>
      <c r="R1549" s="732">
        <v>214.833</v>
      </c>
      <c r="T1549" s="732">
        <v>40189</v>
      </c>
      <c r="U1549" s="732">
        <v>85.462999999999994</v>
      </c>
      <c r="Z1549" s="729">
        <v>40512</v>
      </c>
      <c r="AA1549" s="732">
        <v>365.03699999999998</v>
      </c>
      <c r="AC1549" s="729">
        <v>40512</v>
      </c>
      <c r="AD1549" s="732">
        <v>268.21499999999997</v>
      </c>
    </row>
    <row r="1550" spans="1:30" ht="14.25" customHeight="1">
      <c r="A1550" s="729">
        <v>40605</v>
      </c>
      <c r="B1550" s="732">
        <v>2.8540000000000001</v>
      </c>
      <c r="D1550" s="729">
        <v>40605</v>
      </c>
      <c r="E1550" s="732">
        <v>3.9865200000000001</v>
      </c>
      <c r="G1550" s="729">
        <v>40605</v>
      </c>
      <c r="H1550" s="732">
        <v>3.0636899999999998</v>
      </c>
      <c r="J1550" s="729">
        <v>40605</v>
      </c>
      <c r="K1550" s="732">
        <v>1.3969400000000001</v>
      </c>
      <c r="N1550" s="729">
        <v>40511</v>
      </c>
      <c r="O1550" s="732">
        <v>161.04599999999999</v>
      </c>
      <c r="Q1550" s="732">
        <v>40186</v>
      </c>
      <c r="R1550" s="732">
        <v>220.00399999999999</v>
      </c>
      <c r="T1550" s="732">
        <v>40186</v>
      </c>
      <c r="U1550" s="732">
        <v>85.168000000000006</v>
      </c>
      <c r="Z1550" s="729">
        <v>40511</v>
      </c>
      <c r="AA1550" s="732">
        <v>350.47800000000001</v>
      </c>
      <c r="AC1550" s="729">
        <v>40511</v>
      </c>
      <c r="AD1550" s="732">
        <v>248.297</v>
      </c>
    </row>
    <row r="1551" spans="1:30" ht="14.25" customHeight="1">
      <c r="A1551" s="729">
        <v>40604</v>
      </c>
      <c r="B1551" s="732">
        <v>2.8666499999999999</v>
      </c>
      <c r="D1551" s="729">
        <v>40604</v>
      </c>
      <c r="E1551" s="732">
        <v>3.9747300000000001</v>
      </c>
      <c r="G1551" s="729">
        <v>40604</v>
      </c>
      <c r="H1551" s="732">
        <v>3.1039699999999999</v>
      </c>
      <c r="J1551" s="729">
        <v>40604</v>
      </c>
      <c r="K1551" s="732">
        <v>1.3865499999999999</v>
      </c>
      <c r="N1551" s="729">
        <v>40508</v>
      </c>
      <c r="O1551" s="732">
        <v>148.078</v>
      </c>
      <c r="Q1551" s="732">
        <v>40185</v>
      </c>
      <c r="R1551" s="732">
        <v>219.00299999999999</v>
      </c>
      <c r="T1551" s="732">
        <v>40185</v>
      </c>
      <c r="U1551" s="732">
        <v>85.834999999999994</v>
      </c>
      <c r="Z1551" s="729">
        <v>40508</v>
      </c>
      <c r="AA1551" s="732">
        <v>323.37799999999999</v>
      </c>
      <c r="AC1551" s="729">
        <v>40508</v>
      </c>
      <c r="AD1551" s="732">
        <v>218.56200000000001</v>
      </c>
    </row>
    <row r="1552" spans="1:30" ht="14.25" customHeight="1">
      <c r="A1552" s="729">
        <v>40603</v>
      </c>
      <c r="B1552" s="732">
        <v>2.8964699999999999</v>
      </c>
      <c r="D1552" s="729">
        <v>40603</v>
      </c>
      <c r="E1552" s="732">
        <v>3.9904099999999998</v>
      </c>
      <c r="G1552" s="729">
        <v>40603</v>
      </c>
      <c r="H1552" s="732">
        <v>3.1193</v>
      </c>
      <c r="J1552" s="729">
        <v>40603</v>
      </c>
      <c r="K1552" s="732">
        <v>1.37767</v>
      </c>
      <c r="N1552" s="729">
        <v>40506</v>
      </c>
      <c r="O1552" s="732">
        <v>137.245</v>
      </c>
      <c r="Q1552" s="732">
        <v>40184</v>
      </c>
      <c r="R1552" s="732">
        <v>227.33799999999999</v>
      </c>
      <c r="T1552" s="732">
        <v>40184</v>
      </c>
      <c r="U1552" s="732">
        <v>85.837000000000003</v>
      </c>
      <c r="Z1552" s="729">
        <v>40506</v>
      </c>
      <c r="AA1552" s="732">
        <v>296.75099999999998</v>
      </c>
      <c r="AC1552" s="729">
        <v>40506</v>
      </c>
      <c r="AD1552" s="732">
        <v>201.80699999999999</v>
      </c>
    </row>
    <row r="1553" spans="1:30" ht="14.25" customHeight="1">
      <c r="A1553" s="729">
        <v>40602</v>
      </c>
      <c r="B1553" s="732">
        <v>2.86605</v>
      </c>
      <c r="D1553" s="729">
        <v>40602</v>
      </c>
      <c r="E1553" s="732">
        <v>3.9561500000000001</v>
      </c>
      <c r="G1553" s="729">
        <v>40602</v>
      </c>
      <c r="H1553" s="732">
        <v>3.0858099999999999</v>
      </c>
      <c r="J1553" s="729">
        <v>40602</v>
      </c>
      <c r="K1553" s="732">
        <v>1.3806099999999999</v>
      </c>
      <c r="N1553" s="729">
        <v>40505</v>
      </c>
      <c r="O1553" s="732">
        <v>139.04400000000001</v>
      </c>
      <c r="Q1553" s="732">
        <v>40183</v>
      </c>
      <c r="R1553" s="732">
        <v>228.00299999999999</v>
      </c>
      <c r="T1553" s="732">
        <v>40183</v>
      </c>
      <c r="U1553" s="732">
        <v>85.5</v>
      </c>
      <c r="Z1553" s="729">
        <v>40505</v>
      </c>
      <c r="AA1553" s="732">
        <v>300.41899999999998</v>
      </c>
      <c r="AC1553" s="729">
        <v>40505</v>
      </c>
      <c r="AD1553" s="732">
        <v>201.06800000000001</v>
      </c>
    </row>
    <row r="1554" spans="1:30" ht="14.25" customHeight="1">
      <c r="A1554" s="729">
        <v>40599</v>
      </c>
      <c r="B1554" s="732">
        <v>2.8939900000000001</v>
      </c>
      <c r="D1554" s="729">
        <v>40599</v>
      </c>
      <c r="E1554" s="732">
        <v>3.9798499999999999</v>
      </c>
      <c r="G1554" s="729">
        <v>40599</v>
      </c>
      <c r="H1554" s="732">
        <v>3.1170900000000001</v>
      </c>
      <c r="J1554" s="729">
        <v>40599</v>
      </c>
      <c r="K1554" s="732">
        <v>1.37541</v>
      </c>
      <c r="N1554" s="729">
        <v>40504</v>
      </c>
      <c r="O1554" s="732">
        <v>132.90100000000001</v>
      </c>
      <c r="Q1554" s="732">
        <v>40182</v>
      </c>
      <c r="R1554" s="732">
        <v>242.00299999999999</v>
      </c>
      <c r="T1554" s="732">
        <v>40182</v>
      </c>
      <c r="U1554" s="732">
        <v>93.168000000000006</v>
      </c>
      <c r="Z1554" s="729">
        <v>40504</v>
      </c>
      <c r="AA1554" s="732">
        <v>282.08499999999998</v>
      </c>
      <c r="AC1554" s="729">
        <v>40504</v>
      </c>
      <c r="AD1554" s="732">
        <v>190.95</v>
      </c>
    </row>
    <row r="1555" spans="1:30" ht="14.25" customHeight="1">
      <c r="A1555" s="729">
        <v>40598</v>
      </c>
      <c r="B1555" s="732">
        <v>2.8846799999999999</v>
      </c>
      <c r="D1555" s="729">
        <v>40598</v>
      </c>
      <c r="E1555" s="732">
        <v>3.9798200000000001</v>
      </c>
      <c r="G1555" s="729">
        <v>40598</v>
      </c>
      <c r="H1555" s="732">
        <v>3.1135799999999998</v>
      </c>
      <c r="J1555" s="729">
        <v>40598</v>
      </c>
      <c r="K1555" s="732">
        <v>1.3799600000000001</v>
      </c>
      <c r="N1555" s="729">
        <v>40501</v>
      </c>
      <c r="O1555" s="732">
        <v>132.054</v>
      </c>
      <c r="Z1555" s="729">
        <v>40501</v>
      </c>
      <c r="AA1555" s="732">
        <v>261.66699999999997</v>
      </c>
      <c r="AC1555" s="729">
        <v>40501</v>
      </c>
      <c r="AD1555" s="732">
        <v>183.6</v>
      </c>
    </row>
    <row r="1556" spans="1:30" ht="14.25" customHeight="1">
      <c r="A1556" s="729">
        <v>40597</v>
      </c>
      <c r="B1556" s="732">
        <v>2.8932199999999999</v>
      </c>
      <c r="D1556" s="729">
        <v>40597</v>
      </c>
      <c r="E1556" s="732">
        <v>3.9775200000000002</v>
      </c>
      <c r="G1556" s="729">
        <v>40597</v>
      </c>
      <c r="H1556" s="732">
        <v>3.1008200000000001</v>
      </c>
      <c r="J1556" s="729">
        <v>40597</v>
      </c>
      <c r="K1556" s="732">
        <v>1.3748499999999999</v>
      </c>
      <c r="N1556" s="729">
        <v>40500</v>
      </c>
      <c r="O1556" s="732">
        <v>132.333</v>
      </c>
      <c r="Z1556" s="729">
        <v>40500</v>
      </c>
      <c r="AA1556" s="732">
        <v>257.73</v>
      </c>
      <c r="AC1556" s="729">
        <v>40500</v>
      </c>
      <c r="AD1556" s="732">
        <v>181.11699999999999</v>
      </c>
    </row>
    <row r="1557" spans="1:30" ht="14.25" customHeight="1">
      <c r="A1557" s="729">
        <v>40596</v>
      </c>
      <c r="B1557" s="732">
        <v>2.9115099999999998</v>
      </c>
      <c r="D1557" s="729">
        <v>40596</v>
      </c>
      <c r="E1557" s="732">
        <v>3.97445</v>
      </c>
      <c r="G1557" s="729">
        <v>40596</v>
      </c>
      <c r="H1557" s="732">
        <v>3.1009799999999998</v>
      </c>
      <c r="J1557" s="729">
        <v>40596</v>
      </c>
      <c r="K1557" s="732">
        <v>1.36503</v>
      </c>
      <c r="N1557" s="729">
        <v>40499</v>
      </c>
      <c r="O1557" s="732">
        <v>132.09899999999999</v>
      </c>
      <c r="Z1557" s="729">
        <v>40499</v>
      </c>
      <c r="AA1557" s="732">
        <v>258.14600000000002</v>
      </c>
      <c r="AC1557" s="729">
        <v>40499</v>
      </c>
      <c r="AD1557" s="732">
        <v>187.04499999999999</v>
      </c>
    </row>
    <row r="1558" spans="1:30" ht="14.25" customHeight="1">
      <c r="A1558" s="729">
        <v>40595</v>
      </c>
      <c r="B1558" s="732">
        <v>2.8820800000000002</v>
      </c>
      <c r="D1558" s="729">
        <v>40595</v>
      </c>
      <c r="E1558" s="732">
        <v>3.9426000000000001</v>
      </c>
      <c r="G1558" s="729">
        <v>40595</v>
      </c>
      <c r="H1558" s="732">
        <v>3.0443099999999998</v>
      </c>
      <c r="J1558" s="729">
        <v>40595</v>
      </c>
      <c r="K1558" s="732">
        <v>1.3678300000000001</v>
      </c>
      <c r="N1558" s="729">
        <v>40498</v>
      </c>
      <c r="O1558" s="732">
        <v>138.756</v>
      </c>
      <c r="Z1558" s="729">
        <v>40498</v>
      </c>
      <c r="AA1558" s="732">
        <v>260.012</v>
      </c>
      <c r="AC1558" s="729">
        <v>40498</v>
      </c>
      <c r="AD1558" s="732">
        <v>188.256</v>
      </c>
    </row>
    <row r="1559" spans="1:30" ht="14.25" customHeight="1">
      <c r="A1559" s="729">
        <v>40592</v>
      </c>
      <c r="B1559" s="732">
        <v>2.8605</v>
      </c>
      <c r="D1559" s="729">
        <v>40592</v>
      </c>
      <c r="E1559" s="732">
        <v>3.9167000000000001</v>
      </c>
      <c r="G1559" s="729">
        <v>40592</v>
      </c>
      <c r="H1559" s="732">
        <v>3.0281199999999999</v>
      </c>
      <c r="J1559" s="729">
        <v>40592</v>
      </c>
      <c r="K1559" s="732">
        <v>1.3693200000000001</v>
      </c>
      <c r="N1559" s="729">
        <v>40497</v>
      </c>
      <c r="O1559" s="732">
        <v>128.19399999999999</v>
      </c>
      <c r="Z1559" s="729">
        <v>40497</v>
      </c>
      <c r="AA1559" s="732">
        <v>254.83799999999999</v>
      </c>
      <c r="AC1559" s="729">
        <v>40497</v>
      </c>
      <c r="AD1559" s="732">
        <v>187.423</v>
      </c>
    </row>
    <row r="1560" spans="1:30" ht="14.25" customHeight="1">
      <c r="A1560" s="729">
        <v>40591</v>
      </c>
      <c r="B1560" s="732">
        <v>2.8675199999999998</v>
      </c>
      <c r="D1560" s="729">
        <v>40591</v>
      </c>
      <c r="E1560" s="732">
        <v>3.9024000000000001</v>
      </c>
      <c r="G1560" s="729">
        <v>40591</v>
      </c>
      <c r="H1560" s="732">
        <v>3.01939</v>
      </c>
      <c r="J1560" s="729">
        <v>40591</v>
      </c>
      <c r="K1560" s="732">
        <v>1.3609499999999999</v>
      </c>
      <c r="N1560" s="729">
        <v>40494</v>
      </c>
      <c r="O1560" s="732">
        <v>126.431</v>
      </c>
      <c r="Z1560" s="729">
        <v>40494</v>
      </c>
      <c r="AA1560" s="732">
        <v>266.68200000000002</v>
      </c>
      <c r="AC1560" s="729">
        <v>40494</v>
      </c>
      <c r="AD1560" s="732">
        <v>192.74799999999999</v>
      </c>
    </row>
    <row r="1561" spans="1:30" ht="14.25" customHeight="1">
      <c r="A1561" s="729">
        <v>40590</v>
      </c>
      <c r="B1561" s="732">
        <v>2.8782000000000001</v>
      </c>
      <c r="D1561" s="729">
        <v>40590</v>
      </c>
      <c r="E1561" s="732">
        <v>3.90543</v>
      </c>
      <c r="G1561" s="729">
        <v>40590</v>
      </c>
      <c r="H1561" s="732">
        <v>2.9997600000000002</v>
      </c>
      <c r="J1561" s="729">
        <v>40590</v>
      </c>
      <c r="K1561" s="732">
        <v>1.35687</v>
      </c>
      <c r="N1561" s="729">
        <v>40492</v>
      </c>
      <c r="O1561" s="732">
        <v>125.70399999999999</v>
      </c>
      <c r="Z1561" s="729">
        <v>40492</v>
      </c>
      <c r="AA1561" s="732">
        <v>276.51900000000001</v>
      </c>
      <c r="AC1561" s="729">
        <v>40492</v>
      </c>
      <c r="AD1561" s="732">
        <v>198.19499999999999</v>
      </c>
    </row>
    <row r="1562" spans="1:30" ht="14.25" customHeight="1">
      <c r="A1562" s="729">
        <v>40589</v>
      </c>
      <c r="B1562" s="732">
        <v>2.9132400000000001</v>
      </c>
      <c r="D1562" s="729">
        <v>40589</v>
      </c>
      <c r="E1562" s="732">
        <v>3.9292500000000001</v>
      </c>
      <c r="G1562" s="729">
        <v>40589</v>
      </c>
      <c r="H1562" s="732">
        <v>3.0122200000000001</v>
      </c>
      <c r="J1562" s="729">
        <v>40589</v>
      </c>
      <c r="K1562" s="732">
        <v>1.3486799999999999</v>
      </c>
      <c r="N1562" s="729">
        <v>40491</v>
      </c>
      <c r="O1562" s="732">
        <v>123.92700000000001</v>
      </c>
      <c r="Z1562" s="729">
        <v>40491</v>
      </c>
      <c r="AA1562" s="732">
        <v>265.02300000000002</v>
      </c>
      <c r="AC1562" s="729">
        <v>40491</v>
      </c>
      <c r="AD1562" s="732">
        <v>194.553</v>
      </c>
    </row>
    <row r="1563" spans="1:30" ht="14.25" customHeight="1">
      <c r="A1563" s="729">
        <v>40588</v>
      </c>
      <c r="B1563" s="732">
        <v>2.9265499999999998</v>
      </c>
      <c r="D1563" s="729">
        <v>40588</v>
      </c>
      <c r="E1563" s="732">
        <v>3.9474800000000001</v>
      </c>
      <c r="G1563" s="729">
        <v>40588</v>
      </c>
      <c r="H1563" s="732">
        <v>3.0171000000000001</v>
      </c>
      <c r="J1563" s="729">
        <v>40588</v>
      </c>
      <c r="K1563" s="732">
        <v>1.3489100000000001</v>
      </c>
      <c r="N1563" s="729">
        <v>40490</v>
      </c>
      <c r="O1563" s="732">
        <v>119.227</v>
      </c>
      <c r="Z1563" s="729">
        <v>40490</v>
      </c>
      <c r="AA1563" s="732">
        <v>264.53399999999999</v>
      </c>
      <c r="AC1563" s="729">
        <v>40490</v>
      </c>
      <c r="AD1563" s="732">
        <v>196.18100000000001</v>
      </c>
    </row>
    <row r="1564" spans="1:30" ht="14.25" customHeight="1">
      <c r="A1564" s="729">
        <v>40585</v>
      </c>
      <c r="B1564" s="732">
        <v>2.8897200000000001</v>
      </c>
      <c r="D1564" s="729">
        <v>40585</v>
      </c>
      <c r="E1564" s="732">
        <v>3.9171</v>
      </c>
      <c r="G1564" s="729">
        <v>40585</v>
      </c>
      <c r="H1564" s="732">
        <v>2.97044</v>
      </c>
      <c r="J1564" s="729">
        <v>40585</v>
      </c>
      <c r="K1564" s="732">
        <v>1.3554300000000001</v>
      </c>
      <c r="N1564" s="729">
        <v>40487</v>
      </c>
      <c r="O1564" s="732">
        <v>115.40900000000001</v>
      </c>
      <c r="Z1564" s="729">
        <v>40487</v>
      </c>
      <c r="AA1564" s="732">
        <v>247.958</v>
      </c>
      <c r="AC1564" s="729">
        <v>40487</v>
      </c>
      <c r="AD1564" s="732">
        <v>190.05699999999999</v>
      </c>
    </row>
    <row r="1565" spans="1:30" ht="14.25" customHeight="1">
      <c r="A1565" s="729">
        <v>40584</v>
      </c>
      <c r="B1565" s="732">
        <v>2.8830499999999999</v>
      </c>
      <c r="D1565" s="729">
        <v>40584</v>
      </c>
      <c r="E1565" s="732">
        <v>3.9207399999999999</v>
      </c>
      <c r="G1565" s="729">
        <v>40584</v>
      </c>
      <c r="H1565" s="732">
        <v>2.97506</v>
      </c>
      <c r="J1565" s="729">
        <v>40584</v>
      </c>
      <c r="K1565" s="732">
        <v>1.36026</v>
      </c>
      <c r="N1565" s="729">
        <v>40486</v>
      </c>
      <c r="O1565" s="732">
        <v>107.26</v>
      </c>
      <c r="Z1565" s="729">
        <v>40486</v>
      </c>
      <c r="AA1565" s="732">
        <v>235.226</v>
      </c>
      <c r="AC1565" s="729">
        <v>40486</v>
      </c>
      <c r="AD1565" s="732">
        <v>183.447</v>
      </c>
    </row>
    <row r="1566" spans="1:30" ht="14.25" customHeight="1">
      <c r="A1566" s="729">
        <v>40583</v>
      </c>
      <c r="B1566" s="732">
        <v>2.8447800000000001</v>
      </c>
      <c r="D1566" s="729">
        <v>40583</v>
      </c>
      <c r="E1566" s="732">
        <v>3.9066800000000002</v>
      </c>
      <c r="G1566" s="729">
        <v>40583</v>
      </c>
      <c r="H1566" s="732">
        <v>2.9700199999999999</v>
      </c>
      <c r="J1566" s="729">
        <v>40583</v>
      </c>
      <c r="K1566" s="732">
        <v>1.3732599999999999</v>
      </c>
      <c r="N1566" s="729">
        <v>40485</v>
      </c>
      <c r="O1566" s="732">
        <v>112.61499999999999</v>
      </c>
      <c r="Z1566" s="729">
        <v>40485</v>
      </c>
      <c r="AA1566" s="732">
        <v>229.30099999999999</v>
      </c>
      <c r="AC1566" s="729">
        <v>40485</v>
      </c>
      <c r="AD1566" s="732">
        <v>180.43</v>
      </c>
    </row>
    <row r="1567" spans="1:30" ht="14.25" customHeight="1">
      <c r="A1567" s="729">
        <v>40582</v>
      </c>
      <c r="B1567" s="732">
        <v>2.85534</v>
      </c>
      <c r="D1567" s="729">
        <v>40582</v>
      </c>
      <c r="E1567" s="732">
        <v>3.8903600000000003</v>
      </c>
      <c r="G1567" s="729">
        <v>40582</v>
      </c>
      <c r="H1567" s="732">
        <v>2.9642499999999998</v>
      </c>
      <c r="J1567" s="729">
        <v>40582</v>
      </c>
      <c r="K1567" s="732">
        <v>1.36253</v>
      </c>
      <c r="N1567" s="729">
        <v>40484</v>
      </c>
      <c r="O1567" s="732">
        <v>116.718</v>
      </c>
      <c r="Z1567" s="729">
        <v>40484</v>
      </c>
      <c r="AA1567" s="732">
        <v>226.15899999999999</v>
      </c>
      <c r="AC1567" s="729">
        <v>40484</v>
      </c>
      <c r="AD1567" s="732">
        <v>177.48500000000001</v>
      </c>
    </row>
    <row r="1568" spans="1:30" ht="14.25" customHeight="1">
      <c r="A1568" s="729">
        <v>40581</v>
      </c>
      <c r="B1568" s="732">
        <v>2.8549799999999999</v>
      </c>
      <c r="D1568" s="729">
        <v>40581</v>
      </c>
      <c r="E1568" s="732">
        <v>3.8777699999999999</v>
      </c>
      <c r="G1568" s="729">
        <v>40581</v>
      </c>
      <c r="H1568" s="732">
        <v>2.9880100000000001</v>
      </c>
      <c r="J1568" s="729">
        <v>40581</v>
      </c>
      <c r="K1568" s="732">
        <v>1.3582700000000001</v>
      </c>
      <c r="N1568" s="729">
        <v>40483</v>
      </c>
      <c r="O1568" s="732">
        <v>114.66200000000001</v>
      </c>
      <c r="Z1568" s="729">
        <v>40483</v>
      </c>
      <c r="AA1568" s="732">
        <v>225.56800000000001</v>
      </c>
      <c r="AC1568" s="729">
        <v>40483</v>
      </c>
      <c r="AD1568" s="732">
        <v>175.76499999999999</v>
      </c>
    </row>
    <row r="1569" spans="1:30" ht="14.25" customHeight="1">
      <c r="A1569" s="729">
        <v>40578</v>
      </c>
      <c r="B1569" s="732">
        <v>2.8646500000000001</v>
      </c>
      <c r="D1569" s="729">
        <v>40578</v>
      </c>
      <c r="E1569" s="732">
        <v>3.8903699999999999</v>
      </c>
      <c r="G1569" s="729">
        <v>40578</v>
      </c>
      <c r="H1569" s="732">
        <v>2.9989400000000002</v>
      </c>
      <c r="J1569" s="729">
        <v>40578</v>
      </c>
      <c r="K1569" s="732">
        <v>1.3581400000000001</v>
      </c>
      <c r="N1569" s="729">
        <v>40480</v>
      </c>
      <c r="O1569" s="732">
        <v>121.59</v>
      </c>
      <c r="Z1569" s="729">
        <v>40480</v>
      </c>
      <c r="AA1569" s="732">
        <v>215.53399999999999</v>
      </c>
      <c r="AC1569" s="729">
        <v>40480</v>
      </c>
      <c r="AD1569" s="732">
        <v>171.125</v>
      </c>
    </row>
    <row r="1570" spans="1:30" ht="14.25" customHeight="1">
      <c r="A1570" s="729">
        <v>40577</v>
      </c>
      <c r="B1570" s="732">
        <v>2.86252</v>
      </c>
      <c r="D1570" s="729">
        <v>40577</v>
      </c>
      <c r="E1570" s="732">
        <v>3.9032800000000001</v>
      </c>
      <c r="G1570" s="729">
        <v>40577</v>
      </c>
      <c r="H1570" s="732">
        <v>3.0272999999999999</v>
      </c>
      <c r="J1570" s="729">
        <v>40577</v>
      </c>
      <c r="K1570" s="732">
        <v>1.36341</v>
      </c>
      <c r="N1570" s="729">
        <v>40479</v>
      </c>
      <c r="O1570" s="732">
        <v>117.372</v>
      </c>
      <c r="Z1570" s="729">
        <v>40479</v>
      </c>
      <c r="AA1570" s="732">
        <v>210.346</v>
      </c>
      <c r="AC1570" s="729">
        <v>40479</v>
      </c>
      <c r="AD1570" s="732">
        <v>170.125</v>
      </c>
    </row>
    <row r="1571" spans="1:30" ht="14.25" customHeight="1">
      <c r="A1571" s="729">
        <v>40576</v>
      </c>
      <c r="B1571" s="732">
        <v>2.8269799999999998</v>
      </c>
      <c r="D1571" s="729">
        <v>40576</v>
      </c>
      <c r="E1571" s="732">
        <v>3.9041999999999999</v>
      </c>
      <c r="G1571" s="729">
        <v>40576</v>
      </c>
      <c r="H1571" s="732">
        <v>3.0073300000000001</v>
      </c>
      <c r="J1571" s="729">
        <v>40576</v>
      </c>
      <c r="K1571" s="732">
        <v>1.38107</v>
      </c>
      <c r="N1571" s="729">
        <v>40478</v>
      </c>
      <c r="O1571" s="732">
        <v>117.562</v>
      </c>
      <c r="Z1571" s="729">
        <v>40478</v>
      </c>
      <c r="AA1571" s="732">
        <v>206.297</v>
      </c>
      <c r="AC1571" s="729">
        <v>40478</v>
      </c>
      <c r="AD1571" s="732">
        <v>170.55799999999999</v>
      </c>
    </row>
    <row r="1572" spans="1:30" ht="14.25" customHeight="1">
      <c r="A1572" s="729">
        <v>40575</v>
      </c>
      <c r="B1572" s="732">
        <v>2.8193000000000001</v>
      </c>
      <c r="D1572" s="729">
        <v>40575</v>
      </c>
      <c r="E1572" s="732">
        <v>3.8984800000000002</v>
      </c>
      <c r="G1572" s="729">
        <v>40575</v>
      </c>
      <c r="H1572" s="732">
        <v>3.0141499999999999</v>
      </c>
      <c r="J1572" s="729">
        <v>40575</v>
      </c>
      <c r="K1572" s="732">
        <v>1.3829400000000001</v>
      </c>
      <c r="N1572" s="729">
        <v>40477</v>
      </c>
      <c r="O1572" s="732">
        <v>116.754</v>
      </c>
      <c r="Z1572" s="729">
        <v>40477</v>
      </c>
      <c r="AA1572" s="732">
        <v>201.06200000000001</v>
      </c>
      <c r="AC1572" s="729">
        <v>40477</v>
      </c>
      <c r="AD1572" s="732">
        <v>169.02199999999999</v>
      </c>
    </row>
    <row r="1573" spans="1:30" ht="14.25" customHeight="1">
      <c r="A1573" s="729">
        <v>40574</v>
      </c>
      <c r="B1573" s="732">
        <v>2.8710499999999999</v>
      </c>
      <c r="D1573" s="729">
        <v>40574</v>
      </c>
      <c r="E1573" s="732">
        <v>3.9312200000000002</v>
      </c>
      <c r="G1573" s="729">
        <v>40574</v>
      </c>
      <c r="H1573" s="732">
        <v>3.04135</v>
      </c>
      <c r="J1573" s="729">
        <v>40574</v>
      </c>
      <c r="K1573" s="732">
        <v>1.3693500000000001</v>
      </c>
      <c r="N1573" s="729">
        <v>40476</v>
      </c>
      <c r="O1573" s="732">
        <v>118.80800000000001</v>
      </c>
      <c r="Z1573" s="729">
        <v>40476</v>
      </c>
      <c r="AA1573" s="732">
        <v>200.25</v>
      </c>
      <c r="AC1573" s="729">
        <v>40476</v>
      </c>
      <c r="AD1573" s="732">
        <v>168.58799999999999</v>
      </c>
    </row>
    <row r="1574" spans="1:30" ht="14.25" customHeight="1">
      <c r="A1574" s="729">
        <v>40571</v>
      </c>
      <c r="B1574" s="732">
        <v>2.9007800000000001</v>
      </c>
      <c r="D1574" s="729">
        <v>40571</v>
      </c>
      <c r="E1574" s="732">
        <v>3.9485000000000001</v>
      </c>
      <c r="G1574" s="729">
        <v>40571</v>
      </c>
      <c r="H1574" s="732">
        <v>3.0798899999999998</v>
      </c>
      <c r="J1574" s="729">
        <v>40571</v>
      </c>
      <c r="K1574" s="732">
        <v>1.36107</v>
      </c>
      <c r="N1574" s="729">
        <v>40473</v>
      </c>
      <c r="O1574" s="732">
        <v>117.738</v>
      </c>
      <c r="Z1574" s="729">
        <v>40473</v>
      </c>
      <c r="AA1574" s="732">
        <v>204.495</v>
      </c>
      <c r="AC1574" s="729">
        <v>40473</v>
      </c>
      <c r="AD1574" s="732">
        <v>173.602</v>
      </c>
    </row>
    <row r="1575" spans="1:30" ht="14.25" customHeight="1">
      <c r="A1575" s="729">
        <v>40570</v>
      </c>
      <c r="B1575" s="732">
        <v>2.8443499999999999</v>
      </c>
      <c r="D1575" s="729">
        <v>40570</v>
      </c>
      <c r="E1575" s="732">
        <v>3.9064299999999998</v>
      </c>
      <c r="G1575" s="729">
        <v>40570</v>
      </c>
      <c r="H1575" s="732">
        <v>3.0084300000000002</v>
      </c>
      <c r="J1575" s="729">
        <v>40570</v>
      </c>
      <c r="K1575" s="732">
        <v>1.3733900000000001</v>
      </c>
      <c r="N1575" s="729">
        <v>40472</v>
      </c>
      <c r="O1575" s="732">
        <v>116.684</v>
      </c>
      <c r="Z1575" s="729">
        <v>40472</v>
      </c>
      <c r="AA1575" s="732">
        <v>201.11099999999999</v>
      </c>
      <c r="AC1575" s="729">
        <v>40472</v>
      </c>
      <c r="AD1575" s="732">
        <v>169.53800000000001</v>
      </c>
    </row>
    <row r="1576" spans="1:30" ht="14.25" customHeight="1">
      <c r="A1576" s="729">
        <v>40569</v>
      </c>
      <c r="B1576" s="732">
        <v>2.8320499999999997</v>
      </c>
      <c r="D1576" s="729">
        <v>40569</v>
      </c>
      <c r="E1576" s="732">
        <v>3.8837999999999999</v>
      </c>
      <c r="G1576" s="729">
        <v>40569</v>
      </c>
      <c r="H1576" s="732">
        <v>3.0071099999999999</v>
      </c>
      <c r="J1576" s="729">
        <v>40569</v>
      </c>
      <c r="K1576" s="732">
        <v>1.3712800000000001</v>
      </c>
      <c r="N1576" s="729">
        <v>40471</v>
      </c>
      <c r="O1576" s="732">
        <v>117.68</v>
      </c>
      <c r="Z1576" s="729">
        <v>40471</v>
      </c>
      <c r="AA1576" s="732">
        <v>201.953</v>
      </c>
      <c r="AC1576" s="729">
        <v>40471</v>
      </c>
      <c r="AD1576" s="732">
        <v>169.38800000000001</v>
      </c>
    </row>
    <row r="1577" spans="1:30" ht="14.25" customHeight="1">
      <c r="A1577" s="729">
        <v>40568</v>
      </c>
      <c r="B1577" s="732">
        <v>2.8359800000000002</v>
      </c>
      <c r="D1577" s="729">
        <v>40568</v>
      </c>
      <c r="E1577" s="732">
        <v>3.8801299999999999</v>
      </c>
      <c r="G1577" s="729">
        <v>40568</v>
      </c>
      <c r="H1577" s="732">
        <v>3.00935</v>
      </c>
      <c r="J1577" s="729">
        <v>40568</v>
      </c>
      <c r="K1577" s="732">
        <v>1.3681399999999999</v>
      </c>
      <c r="N1577" s="729">
        <v>40470</v>
      </c>
      <c r="O1577" s="732">
        <v>119.19499999999999</v>
      </c>
      <c r="Z1577" s="729">
        <v>40470</v>
      </c>
      <c r="AA1577" s="732">
        <v>200.83799999999999</v>
      </c>
      <c r="AC1577" s="729">
        <v>40470</v>
      </c>
      <c r="AD1577" s="732">
        <v>167.19499999999999</v>
      </c>
    </row>
    <row r="1578" spans="1:30" ht="14.25" customHeight="1">
      <c r="A1578" s="729">
        <v>40567</v>
      </c>
      <c r="B1578" s="732">
        <v>2.8421799999999999</v>
      </c>
      <c r="D1578" s="729">
        <v>40567</v>
      </c>
      <c r="E1578" s="732">
        <v>3.8761999999999999</v>
      </c>
      <c r="G1578" s="729">
        <v>40567</v>
      </c>
      <c r="H1578" s="732">
        <v>2.9942500000000001</v>
      </c>
      <c r="J1578" s="729">
        <v>40567</v>
      </c>
      <c r="K1578" s="732">
        <v>1.3637900000000001</v>
      </c>
      <c r="N1578" s="729">
        <v>40469</v>
      </c>
      <c r="O1578" s="732">
        <v>121.07299999999999</v>
      </c>
      <c r="Z1578" s="729">
        <v>40469</v>
      </c>
      <c r="AA1578" s="732">
        <v>198.702</v>
      </c>
      <c r="AC1578" s="729">
        <v>40469</v>
      </c>
      <c r="AD1578" s="732">
        <v>168.24700000000001</v>
      </c>
    </row>
    <row r="1579" spans="1:30" ht="14.25" customHeight="1">
      <c r="A1579" s="729">
        <v>40564</v>
      </c>
      <c r="B1579" s="732">
        <v>2.8471099999999998</v>
      </c>
      <c r="D1579" s="729">
        <v>40564</v>
      </c>
      <c r="E1579" s="732">
        <v>3.8779500000000002</v>
      </c>
      <c r="G1579" s="729">
        <v>40564</v>
      </c>
      <c r="H1579" s="732">
        <v>2.9708000000000001</v>
      </c>
      <c r="J1579" s="729">
        <v>40564</v>
      </c>
      <c r="K1579" s="732">
        <v>1.36208</v>
      </c>
      <c r="N1579" s="729">
        <v>40466</v>
      </c>
      <c r="O1579" s="732">
        <v>114.371</v>
      </c>
      <c r="Z1579" s="729">
        <v>40466</v>
      </c>
      <c r="AA1579" s="732">
        <v>200.51300000000001</v>
      </c>
      <c r="AC1579" s="729">
        <v>40466</v>
      </c>
      <c r="AD1579" s="732">
        <v>169.26</v>
      </c>
    </row>
    <row r="1580" spans="1:30" ht="14.25" customHeight="1">
      <c r="A1580" s="729">
        <v>40563</v>
      </c>
      <c r="B1580" s="732">
        <v>2.8899499999999998</v>
      </c>
      <c r="D1580" s="729">
        <v>40563</v>
      </c>
      <c r="E1580" s="732">
        <v>3.8934600000000001</v>
      </c>
      <c r="G1580" s="729">
        <v>40563</v>
      </c>
      <c r="H1580" s="732">
        <v>2.98746</v>
      </c>
      <c r="J1580" s="729">
        <v>40563</v>
      </c>
      <c r="K1580" s="732">
        <v>1.3472599999999999</v>
      </c>
      <c r="N1580" s="729">
        <v>40465</v>
      </c>
      <c r="O1580" s="732">
        <v>117.97199999999999</v>
      </c>
      <c r="Z1580" s="729">
        <v>40465</v>
      </c>
      <c r="AA1580" s="732">
        <v>200.82900000000001</v>
      </c>
      <c r="AC1580" s="729">
        <v>40465</v>
      </c>
      <c r="AD1580" s="732">
        <v>169.685</v>
      </c>
    </row>
    <row r="1581" spans="1:30" ht="14.25" customHeight="1">
      <c r="A1581" s="729">
        <v>40562</v>
      </c>
      <c r="B1581" s="732">
        <v>2.8735400000000002</v>
      </c>
      <c r="D1581" s="729">
        <v>40562</v>
      </c>
      <c r="E1581" s="732">
        <v>3.8717800000000002</v>
      </c>
      <c r="G1581" s="729">
        <v>40562</v>
      </c>
      <c r="H1581" s="732">
        <v>3.0093200000000002</v>
      </c>
      <c r="J1581" s="729">
        <v>40562</v>
      </c>
      <c r="K1581" s="732">
        <v>1.3473200000000001</v>
      </c>
      <c r="N1581" s="729">
        <v>40464</v>
      </c>
      <c r="O1581" s="732">
        <v>116.5</v>
      </c>
      <c r="Z1581" s="729">
        <v>40464</v>
      </c>
      <c r="AA1581" s="732">
        <v>202.86</v>
      </c>
      <c r="AC1581" s="729">
        <v>40464</v>
      </c>
      <c r="AD1581" s="732">
        <v>172.762</v>
      </c>
    </row>
    <row r="1582" spans="1:30" ht="14.25" customHeight="1">
      <c r="A1582" s="729">
        <v>40561</v>
      </c>
      <c r="B1582" s="732">
        <v>2.8915999999999999</v>
      </c>
      <c r="D1582" s="729">
        <v>40561</v>
      </c>
      <c r="E1582" s="732">
        <v>3.8712499999999999</v>
      </c>
      <c r="G1582" s="729">
        <v>40561</v>
      </c>
      <c r="H1582" s="732">
        <v>3.00135</v>
      </c>
      <c r="J1582" s="729">
        <v>40561</v>
      </c>
      <c r="K1582" s="732">
        <v>1.3387100000000001</v>
      </c>
      <c r="N1582" s="729">
        <v>40463</v>
      </c>
      <c r="O1582" s="732">
        <v>125.631</v>
      </c>
      <c r="Z1582" s="729">
        <v>40463</v>
      </c>
      <c r="AA1582" s="732">
        <v>211.846</v>
      </c>
      <c r="AC1582" s="729">
        <v>40463</v>
      </c>
      <c r="AD1582" s="732">
        <v>180.68299999999999</v>
      </c>
    </row>
    <row r="1583" spans="1:30" ht="14.25" customHeight="1">
      <c r="A1583" s="729">
        <v>40560</v>
      </c>
      <c r="B1583" s="732">
        <v>2.9108399999999999</v>
      </c>
      <c r="D1583" s="729">
        <v>40560</v>
      </c>
      <c r="E1583" s="732">
        <v>3.8696199999999998</v>
      </c>
      <c r="G1583" s="729">
        <v>40560</v>
      </c>
      <c r="H1583" s="732">
        <v>3.01755</v>
      </c>
      <c r="J1583" s="729">
        <v>40560</v>
      </c>
      <c r="K1583" s="732">
        <v>1.32941</v>
      </c>
      <c r="N1583" s="729">
        <v>40459</v>
      </c>
      <c r="O1583" s="732">
        <v>127.926</v>
      </c>
      <c r="Z1583" s="729">
        <v>40459</v>
      </c>
      <c r="AA1583" s="732">
        <v>218.874</v>
      </c>
      <c r="AC1583" s="729">
        <v>40459</v>
      </c>
      <c r="AD1583" s="732">
        <v>185.73</v>
      </c>
    </row>
    <row r="1584" spans="1:30" ht="14.25" customHeight="1">
      <c r="A1584" s="729">
        <v>40557</v>
      </c>
      <c r="B1584" s="732">
        <v>2.8952999999999998</v>
      </c>
      <c r="D1584" s="729">
        <v>40557</v>
      </c>
      <c r="E1584" s="732">
        <v>3.8759999999999999</v>
      </c>
      <c r="G1584" s="729">
        <v>40557</v>
      </c>
      <c r="H1584" s="732">
        <v>3.00522</v>
      </c>
      <c r="J1584" s="729">
        <v>40557</v>
      </c>
      <c r="K1584" s="732">
        <v>1.3388</v>
      </c>
      <c r="N1584" s="729">
        <v>40458</v>
      </c>
      <c r="O1584" s="732">
        <v>128.178</v>
      </c>
      <c r="Z1584" s="729">
        <v>40458</v>
      </c>
      <c r="AA1584" s="732">
        <v>227.96700000000001</v>
      </c>
      <c r="AC1584" s="729">
        <v>40458</v>
      </c>
      <c r="AD1584" s="732">
        <v>191.815</v>
      </c>
    </row>
    <row r="1585" spans="1:30" ht="14.25" customHeight="1">
      <c r="A1585" s="729">
        <v>40556</v>
      </c>
      <c r="B1585" s="732">
        <v>2.8965300000000003</v>
      </c>
      <c r="D1585" s="729">
        <v>40556</v>
      </c>
      <c r="E1585" s="732">
        <v>3.8715299999999999</v>
      </c>
      <c r="G1585" s="729">
        <v>40556</v>
      </c>
      <c r="H1585" s="732">
        <v>3.0052599999999998</v>
      </c>
      <c r="J1585" s="729">
        <v>40556</v>
      </c>
      <c r="K1585" s="732">
        <v>1.3364199999999999</v>
      </c>
      <c r="N1585" s="729">
        <v>40457</v>
      </c>
      <c r="O1585" s="732">
        <v>128.352</v>
      </c>
      <c r="Z1585" s="729">
        <v>40457</v>
      </c>
      <c r="AA1585" s="732">
        <v>230.679</v>
      </c>
      <c r="AC1585" s="729">
        <v>40457</v>
      </c>
      <c r="AD1585" s="732">
        <v>192.48500000000001</v>
      </c>
    </row>
    <row r="1586" spans="1:30" ht="14.25" customHeight="1">
      <c r="A1586" s="729">
        <v>40555</v>
      </c>
      <c r="B1586" s="732">
        <v>2.9249499999999999</v>
      </c>
      <c r="D1586" s="729">
        <v>40555</v>
      </c>
      <c r="E1586" s="732">
        <v>3.84124</v>
      </c>
      <c r="G1586" s="729">
        <v>40555</v>
      </c>
      <c r="H1586" s="732">
        <v>3.02596</v>
      </c>
      <c r="J1586" s="729">
        <v>40555</v>
      </c>
      <c r="K1586" s="732">
        <v>1.3131200000000001</v>
      </c>
      <c r="N1586" s="729">
        <v>40456</v>
      </c>
      <c r="O1586" s="732">
        <v>132.768</v>
      </c>
      <c r="Z1586" s="729">
        <v>40456</v>
      </c>
      <c r="AA1586" s="732">
        <v>228.11199999999999</v>
      </c>
      <c r="AC1586" s="729">
        <v>40456</v>
      </c>
      <c r="AD1586" s="732">
        <v>194.185</v>
      </c>
    </row>
    <row r="1587" spans="1:30" ht="14.25" customHeight="1">
      <c r="A1587" s="729">
        <v>40554</v>
      </c>
      <c r="B1587" s="732">
        <v>2.9731999999999998</v>
      </c>
      <c r="D1587" s="729">
        <v>40554</v>
      </c>
      <c r="E1587" s="732">
        <v>3.85764</v>
      </c>
      <c r="G1587" s="729">
        <v>40554</v>
      </c>
      <c r="H1587" s="732">
        <v>3.0523400000000001</v>
      </c>
      <c r="J1587" s="729">
        <v>40554</v>
      </c>
      <c r="K1587" s="732">
        <v>1.2974000000000001</v>
      </c>
      <c r="N1587" s="729">
        <v>40455</v>
      </c>
      <c r="O1587" s="732">
        <v>132.471</v>
      </c>
      <c r="Z1587" s="729">
        <v>40455</v>
      </c>
      <c r="AA1587" s="732">
        <v>228.83600000000001</v>
      </c>
      <c r="AC1587" s="729">
        <v>40455</v>
      </c>
      <c r="AD1587" s="732">
        <v>195.09200000000001</v>
      </c>
    </row>
    <row r="1588" spans="1:30" ht="14.25" customHeight="1">
      <c r="A1588" s="729">
        <v>40553</v>
      </c>
      <c r="B1588" s="732">
        <v>3.0158700000000001</v>
      </c>
      <c r="D1588" s="729">
        <v>40553</v>
      </c>
      <c r="E1588" s="732">
        <v>3.9060299999999999</v>
      </c>
      <c r="G1588" s="729">
        <v>40553</v>
      </c>
      <c r="H1588" s="732">
        <v>3.1170100000000001</v>
      </c>
      <c r="J1588" s="729">
        <v>40553</v>
      </c>
      <c r="K1588" s="732">
        <v>1.2951299999999999</v>
      </c>
      <c r="N1588" s="729">
        <v>40452</v>
      </c>
      <c r="O1588" s="732">
        <v>134.45400000000001</v>
      </c>
      <c r="Z1588" s="729">
        <v>40452</v>
      </c>
      <c r="AA1588" s="732">
        <v>226.25299999999999</v>
      </c>
      <c r="AC1588" s="729">
        <v>40452</v>
      </c>
      <c r="AD1588" s="732">
        <v>192.18799999999999</v>
      </c>
    </row>
    <row r="1589" spans="1:30" ht="14.25" customHeight="1">
      <c r="A1589" s="729">
        <v>40550</v>
      </c>
      <c r="B1589" s="732">
        <v>3.0112299999999999</v>
      </c>
      <c r="D1589" s="729">
        <v>40550</v>
      </c>
      <c r="E1589" s="732">
        <v>3.8868299999999998</v>
      </c>
      <c r="G1589" s="729">
        <v>40550</v>
      </c>
      <c r="H1589" s="732">
        <v>3.1137000000000001</v>
      </c>
      <c r="J1589" s="729">
        <v>40550</v>
      </c>
      <c r="K1589" s="732">
        <v>1.2907</v>
      </c>
      <c r="N1589" s="729">
        <v>40451</v>
      </c>
      <c r="O1589" s="732">
        <v>137.286</v>
      </c>
      <c r="Z1589" s="729">
        <v>40451</v>
      </c>
      <c r="AA1589" s="732">
        <v>228.422</v>
      </c>
      <c r="AC1589" s="729">
        <v>40451</v>
      </c>
      <c r="AD1589" s="732">
        <v>194.37899999999999</v>
      </c>
    </row>
    <row r="1590" spans="1:30" ht="14.25" customHeight="1">
      <c r="A1590" s="729">
        <v>40549</v>
      </c>
      <c r="B1590" s="732">
        <v>2.9787699999999999</v>
      </c>
      <c r="D1590" s="729">
        <v>40549</v>
      </c>
      <c r="E1590" s="732">
        <v>3.87384</v>
      </c>
      <c r="G1590" s="729">
        <v>40549</v>
      </c>
      <c r="H1590" s="732">
        <v>3.0850499999999998</v>
      </c>
      <c r="J1590" s="729">
        <v>40549</v>
      </c>
      <c r="K1590" s="732">
        <v>1.3002899999999999</v>
      </c>
      <c r="N1590" s="729">
        <v>40450</v>
      </c>
      <c r="O1590" s="732">
        <v>139.32</v>
      </c>
      <c r="Z1590" s="729">
        <v>40450</v>
      </c>
      <c r="AA1590" s="732">
        <v>229.68199999999999</v>
      </c>
      <c r="AC1590" s="729">
        <v>40450</v>
      </c>
      <c r="AD1590" s="732">
        <v>196.833</v>
      </c>
    </row>
    <row r="1591" spans="1:30" ht="14.25" customHeight="1">
      <c r="A1591" s="729">
        <v>40548</v>
      </c>
      <c r="B1591" s="732">
        <v>2.9431400000000001</v>
      </c>
      <c r="D1591" s="729">
        <v>40548</v>
      </c>
      <c r="E1591" s="732">
        <v>3.8700799999999997</v>
      </c>
      <c r="G1591" s="729">
        <v>40548</v>
      </c>
      <c r="H1591" s="732">
        <v>3.04698</v>
      </c>
      <c r="J1591" s="729">
        <v>40548</v>
      </c>
      <c r="K1591" s="732">
        <v>1.31494</v>
      </c>
      <c r="N1591" s="729">
        <v>40449</v>
      </c>
      <c r="O1591" s="732">
        <v>139.77000000000001</v>
      </c>
      <c r="Z1591" s="729">
        <v>40449</v>
      </c>
      <c r="AA1591" s="732">
        <v>234.292</v>
      </c>
      <c r="AC1591" s="729">
        <v>40449</v>
      </c>
      <c r="AD1591" s="732">
        <v>200.262</v>
      </c>
    </row>
    <row r="1592" spans="1:30" ht="14.25" customHeight="1">
      <c r="A1592" s="729">
        <v>40547</v>
      </c>
      <c r="B1592" s="732">
        <v>2.9212799999999999</v>
      </c>
      <c r="D1592" s="729">
        <v>40547</v>
      </c>
      <c r="E1592" s="732">
        <v>3.8875500000000001</v>
      </c>
      <c r="G1592" s="729">
        <v>40547</v>
      </c>
      <c r="H1592" s="732">
        <v>3.0794700000000002</v>
      </c>
      <c r="J1592" s="729">
        <v>40547</v>
      </c>
      <c r="K1592" s="732">
        <v>1.3307500000000001</v>
      </c>
      <c r="N1592" s="729">
        <v>40448</v>
      </c>
      <c r="O1592" s="732">
        <v>142.465</v>
      </c>
      <c r="Z1592" s="729">
        <v>40448</v>
      </c>
      <c r="AA1592" s="732">
        <v>228.398</v>
      </c>
      <c r="AC1592" s="729">
        <v>40448</v>
      </c>
      <c r="AD1592" s="732">
        <v>194.751</v>
      </c>
    </row>
    <row r="1593" spans="1:30" ht="14.25" customHeight="1">
      <c r="A1593" s="729">
        <v>40546</v>
      </c>
      <c r="B1593" s="732">
        <v>2.9567899999999998</v>
      </c>
      <c r="D1593" s="729">
        <v>40546</v>
      </c>
      <c r="E1593" s="732">
        <v>3.95044</v>
      </c>
      <c r="G1593" s="729">
        <v>40546</v>
      </c>
      <c r="H1593" s="732">
        <v>3.1674699999999998</v>
      </c>
      <c r="J1593" s="729">
        <v>40546</v>
      </c>
      <c r="K1593" s="732">
        <v>1.33605</v>
      </c>
      <c r="N1593" s="729">
        <v>40445</v>
      </c>
      <c r="O1593" s="732">
        <v>137.767</v>
      </c>
      <c r="Z1593" s="729">
        <v>40445</v>
      </c>
      <c r="AA1593" s="732">
        <v>224.65</v>
      </c>
      <c r="AC1593" s="729">
        <v>40445</v>
      </c>
      <c r="AD1593" s="732">
        <v>190.804</v>
      </c>
    </row>
    <row r="1594" spans="1:30" ht="14.25" customHeight="1">
      <c r="A1594" s="729">
        <v>40543</v>
      </c>
      <c r="B1594" s="732">
        <v>2.96225</v>
      </c>
      <c r="D1594" s="729">
        <v>40543</v>
      </c>
      <c r="E1594" s="732">
        <v>3.9639799999999998</v>
      </c>
      <c r="G1594" s="729">
        <v>40543</v>
      </c>
      <c r="H1594" s="732">
        <v>3.1679499999999998</v>
      </c>
      <c r="J1594" s="729">
        <v>40543</v>
      </c>
      <c r="K1594" s="732">
        <v>1.3383499999999999</v>
      </c>
      <c r="N1594" s="729">
        <v>40444</v>
      </c>
      <c r="O1594" s="732">
        <v>138.827</v>
      </c>
      <c r="Z1594" s="729">
        <v>40444</v>
      </c>
      <c r="AA1594" s="732">
        <v>229.76499999999999</v>
      </c>
      <c r="AC1594" s="729">
        <v>40444</v>
      </c>
      <c r="AD1594" s="732">
        <v>194.36</v>
      </c>
    </row>
    <row r="1595" spans="1:30" ht="14.25" customHeight="1">
      <c r="A1595" s="729">
        <v>40542</v>
      </c>
      <c r="B1595" s="732">
        <v>2.9806499999999998</v>
      </c>
      <c r="D1595" s="729">
        <v>40542</v>
      </c>
      <c r="E1595" s="732">
        <v>3.9608400000000001</v>
      </c>
      <c r="G1595" s="729">
        <v>40542</v>
      </c>
      <c r="H1595" s="732">
        <v>3.1871800000000001</v>
      </c>
      <c r="J1595" s="729">
        <v>40542</v>
      </c>
      <c r="K1595" s="732">
        <v>1.3290600000000001</v>
      </c>
      <c r="N1595" s="729">
        <v>40443</v>
      </c>
      <c r="O1595" s="732">
        <v>134.947</v>
      </c>
      <c r="Z1595" s="729">
        <v>40443</v>
      </c>
      <c r="AA1595" s="732">
        <v>236.369</v>
      </c>
      <c r="AC1595" s="729">
        <v>40443</v>
      </c>
      <c r="AD1595" s="732">
        <v>195.697</v>
      </c>
    </row>
    <row r="1596" spans="1:30" ht="14.25" customHeight="1">
      <c r="A1596" s="729">
        <v>40541</v>
      </c>
      <c r="B1596" s="732">
        <v>2.99925</v>
      </c>
      <c r="D1596" s="729">
        <v>40541</v>
      </c>
      <c r="E1596" s="732">
        <v>3.9674300000000002</v>
      </c>
      <c r="G1596" s="729">
        <v>40541</v>
      </c>
      <c r="H1596" s="732">
        <v>3.1726200000000002</v>
      </c>
      <c r="J1596" s="729">
        <v>40541</v>
      </c>
      <c r="K1596" s="732">
        <v>1.32253</v>
      </c>
      <c r="N1596" s="729">
        <v>40442</v>
      </c>
      <c r="O1596" s="732">
        <v>134.667</v>
      </c>
      <c r="Z1596" s="729">
        <v>40442</v>
      </c>
      <c r="AA1596" s="732">
        <v>233.553</v>
      </c>
      <c r="AC1596" s="729">
        <v>40442</v>
      </c>
      <c r="AD1596" s="732">
        <v>191.86799999999999</v>
      </c>
    </row>
    <row r="1597" spans="1:30" ht="14.25" customHeight="1">
      <c r="A1597" s="729">
        <v>40540</v>
      </c>
      <c r="B1597" s="732">
        <v>3.0438399999999999</v>
      </c>
      <c r="D1597" s="729">
        <v>40540</v>
      </c>
      <c r="E1597" s="732">
        <v>3.9921699999999998</v>
      </c>
      <c r="G1597" s="729">
        <v>40540</v>
      </c>
      <c r="H1597" s="732">
        <v>3.1956699999999998</v>
      </c>
      <c r="J1597" s="729">
        <v>40540</v>
      </c>
      <c r="K1597" s="732">
        <v>1.31149</v>
      </c>
      <c r="N1597" s="729">
        <v>40441</v>
      </c>
      <c r="O1597" s="732">
        <v>141.24</v>
      </c>
      <c r="Z1597" s="729">
        <v>40441</v>
      </c>
      <c r="AA1597" s="732">
        <v>235.49199999999999</v>
      </c>
      <c r="AC1597" s="729">
        <v>40441</v>
      </c>
      <c r="AD1597" s="732">
        <v>205.41800000000001</v>
      </c>
    </row>
    <row r="1598" spans="1:30" ht="14.25" customHeight="1">
      <c r="A1598" s="729">
        <v>40539</v>
      </c>
      <c r="B1598" s="732">
        <v>3.0239699999999998</v>
      </c>
      <c r="D1598" s="729">
        <v>40539</v>
      </c>
      <c r="E1598" s="732">
        <v>3.9810499999999998</v>
      </c>
      <c r="G1598" s="729">
        <v>40539</v>
      </c>
      <c r="H1598" s="732">
        <v>3.1490200000000002</v>
      </c>
      <c r="J1598" s="729">
        <v>40539</v>
      </c>
      <c r="K1598" s="732">
        <v>1.3164799999999999</v>
      </c>
      <c r="N1598" s="729">
        <v>40438</v>
      </c>
      <c r="O1598" s="732">
        <v>136.61500000000001</v>
      </c>
      <c r="Z1598" s="729">
        <v>40438</v>
      </c>
      <c r="AA1598" s="732">
        <v>235.209</v>
      </c>
      <c r="AC1598" s="729">
        <v>40438</v>
      </c>
      <c r="AD1598" s="732">
        <v>205.357</v>
      </c>
    </row>
    <row r="1599" spans="1:30" ht="14.25" customHeight="1">
      <c r="A1599" s="729">
        <v>40536</v>
      </c>
      <c r="B1599" s="732">
        <v>3.0243000000000002</v>
      </c>
      <c r="D1599" s="729">
        <v>40536</v>
      </c>
      <c r="E1599" s="732">
        <v>3.9671099999999999</v>
      </c>
      <c r="G1599" s="729">
        <v>40536</v>
      </c>
      <c r="H1599" s="732">
        <v>3.1427499999999999</v>
      </c>
      <c r="J1599" s="729">
        <v>40536</v>
      </c>
      <c r="K1599" s="732">
        <v>1.3122099999999999</v>
      </c>
      <c r="N1599" s="729">
        <v>40437</v>
      </c>
      <c r="O1599" s="732">
        <v>136.79</v>
      </c>
      <c r="Z1599" s="729">
        <v>40437</v>
      </c>
      <c r="AA1599" s="732">
        <v>230.10900000000001</v>
      </c>
      <c r="AC1599" s="729">
        <v>40437</v>
      </c>
      <c r="AD1599" s="732">
        <v>190.96799999999999</v>
      </c>
    </row>
    <row r="1600" spans="1:30" ht="14.25" customHeight="1">
      <c r="A1600" s="729">
        <v>40535</v>
      </c>
      <c r="B1600" s="732">
        <v>3.0219399999999998</v>
      </c>
      <c r="D1600" s="729">
        <v>40535</v>
      </c>
      <c r="E1600" s="732">
        <v>3.964</v>
      </c>
      <c r="G1600" s="729">
        <v>40535</v>
      </c>
      <c r="H1600" s="732">
        <v>3.1522000000000001</v>
      </c>
      <c r="J1600" s="729">
        <v>40535</v>
      </c>
      <c r="K1600" s="732">
        <v>1.31141</v>
      </c>
      <c r="N1600" s="729">
        <v>40436</v>
      </c>
      <c r="O1600" s="732">
        <v>136.19900000000001</v>
      </c>
      <c r="Z1600" s="729">
        <v>40436</v>
      </c>
      <c r="AA1600" s="732">
        <v>233.262</v>
      </c>
      <c r="AC1600" s="729">
        <v>40436</v>
      </c>
      <c r="AD1600" s="732">
        <v>208.18</v>
      </c>
    </row>
    <row r="1601" spans="1:30" ht="14.25" customHeight="1">
      <c r="A1601" s="729">
        <v>40534</v>
      </c>
      <c r="B1601" s="732">
        <v>3.04528</v>
      </c>
      <c r="D1601" s="729">
        <v>40534</v>
      </c>
      <c r="E1601" s="732">
        <v>3.9892500000000002</v>
      </c>
      <c r="G1601" s="729">
        <v>40534</v>
      </c>
      <c r="H1601" s="732">
        <v>3.1981199999999999</v>
      </c>
      <c r="J1601" s="729">
        <v>40534</v>
      </c>
      <c r="K1601" s="732">
        <v>1.31</v>
      </c>
      <c r="N1601" s="729">
        <v>40435</v>
      </c>
      <c r="O1601" s="732">
        <v>142.696</v>
      </c>
      <c r="Z1601" s="729">
        <v>40435</v>
      </c>
      <c r="AA1601" s="732">
        <v>231.47800000000001</v>
      </c>
      <c r="AC1601" s="729">
        <v>40435</v>
      </c>
      <c r="AD1601" s="732">
        <v>199.7</v>
      </c>
    </row>
    <row r="1602" spans="1:30" ht="14.25" customHeight="1">
      <c r="A1602" s="729">
        <v>40533</v>
      </c>
      <c r="B1602" s="732">
        <v>3.0563500000000001</v>
      </c>
      <c r="D1602" s="729">
        <v>40533</v>
      </c>
      <c r="E1602" s="732">
        <v>4.0041000000000002</v>
      </c>
      <c r="G1602" s="729">
        <v>40533</v>
      </c>
      <c r="H1602" s="732">
        <v>3.19015</v>
      </c>
      <c r="J1602" s="729">
        <v>40533</v>
      </c>
      <c r="K1602" s="732">
        <v>1.31003</v>
      </c>
      <c r="N1602" s="729">
        <v>40434</v>
      </c>
      <c r="O1602" s="732">
        <v>139.51300000000001</v>
      </c>
      <c r="Z1602" s="729">
        <v>40434</v>
      </c>
      <c r="AA1602" s="732">
        <v>219.083</v>
      </c>
      <c r="AC1602" s="729">
        <v>40434</v>
      </c>
      <c r="AD1602" s="732">
        <v>191.595</v>
      </c>
    </row>
    <row r="1603" spans="1:30" ht="14.25" customHeight="1">
      <c r="A1603" s="729">
        <v>40532</v>
      </c>
      <c r="B1603" s="732">
        <v>3.0489000000000002</v>
      </c>
      <c r="D1603" s="729">
        <v>40532</v>
      </c>
      <c r="E1603" s="732">
        <v>4.0034999999999998</v>
      </c>
      <c r="G1603" s="729">
        <v>40532</v>
      </c>
      <c r="H1603" s="732">
        <v>3.16</v>
      </c>
      <c r="J1603" s="729">
        <v>40532</v>
      </c>
      <c r="K1603" s="732">
        <v>1.3130899999999999</v>
      </c>
      <c r="N1603" s="729">
        <v>40431</v>
      </c>
      <c r="O1603" s="732">
        <v>138.5</v>
      </c>
      <c r="Z1603" s="729">
        <v>40431</v>
      </c>
      <c r="AA1603" s="732">
        <v>226.9</v>
      </c>
      <c r="AC1603" s="729">
        <v>40431</v>
      </c>
      <c r="AD1603" s="732">
        <v>209.44200000000001</v>
      </c>
    </row>
    <row r="1604" spans="1:30" ht="14.25" customHeight="1">
      <c r="A1604" s="729">
        <v>40529</v>
      </c>
      <c r="B1604" s="732">
        <v>3.0209299999999999</v>
      </c>
      <c r="D1604" s="729">
        <v>40529</v>
      </c>
      <c r="E1604" s="732">
        <v>3.9835000000000003</v>
      </c>
      <c r="G1604" s="729">
        <v>40529</v>
      </c>
      <c r="H1604" s="732">
        <v>3.1170599999999999</v>
      </c>
      <c r="J1604" s="729">
        <v>40529</v>
      </c>
      <c r="K1604" s="732">
        <v>1.31881</v>
      </c>
      <c r="N1604" s="729">
        <v>40430</v>
      </c>
      <c r="O1604" s="732">
        <v>140.333</v>
      </c>
      <c r="Z1604" s="729">
        <v>40430</v>
      </c>
      <c r="AA1604" s="732">
        <v>234.46199999999999</v>
      </c>
      <c r="AC1604" s="729">
        <v>40430</v>
      </c>
      <c r="AD1604" s="732">
        <v>210.89</v>
      </c>
    </row>
    <row r="1605" spans="1:30" ht="14.25" customHeight="1">
      <c r="A1605" s="729">
        <v>40528</v>
      </c>
      <c r="B1605" s="732">
        <v>3.0104299999999999</v>
      </c>
      <c r="D1605" s="729">
        <v>40528</v>
      </c>
      <c r="E1605" s="732">
        <v>3.9864999999999999</v>
      </c>
      <c r="G1605" s="729">
        <v>40528</v>
      </c>
      <c r="H1605" s="732">
        <v>3.1219000000000001</v>
      </c>
      <c r="J1605" s="729">
        <v>40528</v>
      </c>
      <c r="K1605" s="732">
        <v>1.3244</v>
      </c>
      <c r="N1605" s="729">
        <v>40429</v>
      </c>
      <c r="O1605" s="732">
        <v>141.49</v>
      </c>
      <c r="Z1605" s="729">
        <v>40429</v>
      </c>
      <c r="AA1605" s="732">
        <v>234.72800000000001</v>
      </c>
      <c r="AC1605" s="729">
        <v>40429</v>
      </c>
      <c r="AD1605" s="732">
        <v>217.167</v>
      </c>
    </row>
    <row r="1606" spans="1:30" ht="14.25" customHeight="1">
      <c r="A1606" s="729">
        <v>40527</v>
      </c>
      <c r="B1606" s="732">
        <v>3.0220500000000001</v>
      </c>
      <c r="D1606" s="729">
        <v>40527</v>
      </c>
      <c r="E1606" s="732">
        <v>3.9927999999999999</v>
      </c>
      <c r="G1606" s="729">
        <v>40527</v>
      </c>
      <c r="H1606" s="732">
        <v>3.1218900000000001</v>
      </c>
      <c r="J1606" s="729">
        <v>40527</v>
      </c>
      <c r="K1606" s="732">
        <v>1.32135</v>
      </c>
      <c r="N1606" s="729">
        <v>40428</v>
      </c>
      <c r="O1606" s="732">
        <v>142.196</v>
      </c>
      <c r="Z1606" s="729">
        <v>40428</v>
      </c>
      <c r="AA1606" s="732">
        <v>239.55699999999999</v>
      </c>
      <c r="AC1606" s="729">
        <v>40428</v>
      </c>
      <c r="AD1606" s="732">
        <v>218.77799999999999</v>
      </c>
    </row>
    <row r="1607" spans="1:30" ht="14.25" customHeight="1">
      <c r="A1607" s="729">
        <v>40526</v>
      </c>
      <c r="B1607" s="732">
        <v>2.9817999999999998</v>
      </c>
      <c r="D1607" s="729">
        <v>40526</v>
      </c>
      <c r="E1607" s="732">
        <v>3.9890300000000001</v>
      </c>
      <c r="G1607" s="729">
        <v>40526</v>
      </c>
      <c r="H1607" s="732">
        <v>3.1074299999999999</v>
      </c>
      <c r="J1607" s="729">
        <v>40526</v>
      </c>
      <c r="K1607" s="732">
        <v>1.33779</v>
      </c>
      <c r="N1607" s="729">
        <v>40424</v>
      </c>
      <c r="O1607" s="732">
        <v>142.75399999999999</v>
      </c>
      <c r="Z1607" s="729">
        <v>40424</v>
      </c>
      <c r="AA1607" s="732">
        <v>222.49299999999999</v>
      </c>
      <c r="AC1607" s="729">
        <v>40424</v>
      </c>
      <c r="AD1607" s="732">
        <v>188.03299999999999</v>
      </c>
    </row>
    <row r="1608" spans="1:30" ht="14.25" customHeight="1">
      <c r="A1608" s="729">
        <v>40525</v>
      </c>
      <c r="B1608" s="732">
        <v>2.98325</v>
      </c>
      <c r="D1608" s="729">
        <v>40525</v>
      </c>
      <c r="E1608" s="732">
        <v>3.9947499999999998</v>
      </c>
      <c r="G1608" s="729">
        <v>40525</v>
      </c>
      <c r="H1608" s="732">
        <v>3.0819700000000001</v>
      </c>
      <c r="J1608" s="729">
        <v>40525</v>
      </c>
      <c r="K1608" s="732">
        <v>1.3391</v>
      </c>
      <c r="N1608" s="729">
        <v>40423</v>
      </c>
      <c r="O1608" s="732">
        <v>149.292</v>
      </c>
      <c r="Z1608" s="729">
        <v>40423</v>
      </c>
      <c r="AA1608" s="732">
        <v>223.91900000000001</v>
      </c>
      <c r="AC1608" s="729">
        <v>40423</v>
      </c>
      <c r="AD1608" s="732">
        <v>209.62799999999999</v>
      </c>
    </row>
    <row r="1609" spans="1:30" ht="14.25" customHeight="1">
      <c r="A1609" s="729">
        <v>40522</v>
      </c>
      <c r="B1609" s="732">
        <v>3.0455100000000002</v>
      </c>
      <c r="D1609" s="729">
        <v>40522</v>
      </c>
      <c r="E1609" s="732">
        <v>4.0282499999999999</v>
      </c>
      <c r="G1609" s="729">
        <v>40522</v>
      </c>
      <c r="H1609" s="732">
        <v>3.1035200000000001</v>
      </c>
      <c r="J1609" s="729">
        <v>40522</v>
      </c>
      <c r="K1609" s="732">
        <v>1.3226200000000001</v>
      </c>
      <c r="N1609" s="729">
        <v>40422</v>
      </c>
      <c r="O1609" s="732">
        <v>149.297</v>
      </c>
      <c r="Z1609" s="729">
        <v>40422</v>
      </c>
      <c r="AA1609" s="732">
        <v>230.52500000000001</v>
      </c>
      <c r="AC1609" s="729">
        <v>40422</v>
      </c>
      <c r="AD1609" s="732">
        <v>213.291</v>
      </c>
    </row>
    <row r="1610" spans="1:30" ht="14.25" customHeight="1">
      <c r="A1610" s="729">
        <v>40521</v>
      </c>
      <c r="B1610" s="732">
        <v>3.0470700000000002</v>
      </c>
      <c r="D1610" s="729">
        <v>40521</v>
      </c>
      <c r="E1610" s="732">
        <v>4.0342000000000002</v>
      </c>
      <c r="G1610" s="729">
        <v>40521</v>
      </c>
      <c r="H1610" s="732">
        <v>3.09836</v>
      </c>
      <c r="J1610" s="729">
        <v>40521</v>
      </c>
      <c r="K1610" s="732">
        <v>1.32385</v>
      </c>
      <c r="N1610" s="729">
        <v>40421</v>
      </c>
      <c r="O1610" s="732">
        <v>159.13499999999999</v>
      </c>
      <c r="Z1610" s="729">
        <v>40421</v>
      </c>
      <c r="AA1610" s="732">
        <v>244.751</v>
      </c>
      <c r="AC1610" s="729">
        <v>40421</v>
      </c>
      <c r="AD1610" s="732">
        <v>230.43299999999999</v>
      </c>
    </row>
    <row r="1611" spans="1:30" ht="14.25" customHeight="1">
      <c r="A1611" s="729">
        <v>40520</v>
      </c>
      <c r="B1611" s="732">
        <v>3.0379999999999998</v>
      </c>
      <c r="D1611" s="729">
        <v>40520</v>
      </c>
      <c r="E1611" s="732">
        <v>4.0289000000000001</v>
      </c>
      <c r="G1611" s="729">
        <v>40520</v>
      </c>
      <c r="H1611" s="732">
        <v>3.0802200000000002</v>
      </c>
      <c r="J1611" s="729">
        <v>40520</v>
      </c>
      <c r="K1611" s="732">
        <v>1.3262</v>
      </c>
      <c r="N1611" s="729">
        <v>40420</v>
      </c>
      <c r="O1611" s="732">
        <v>152.292</v>
      </c>
      <c r="Z1611" s="729">
        <v>40420</v>
      </c>
      <c r="AA1611" s="732">
        <v>245.71600000000001</v>
      </c>
      <c r="AC1611" s="729">
        <v>40420</v>
      </c>
      <c r="AD1611" s="732">
        <v>228.56100000000001</v>
      </c>
    </row>
    <row r="1612" spans="1:30" ht="14.25" customHeight="1">
      <c r="A1612" s="729">
        <v>40519</v>
      </c>
      <c r="B1612" s="732">
        <v>3.0351599999999999</v>
      </c>
      <c r="D1612" s="729">
        <v>40519</v>
      </c>
      <c r="E1612" s="732">
        <v>4.0241800000000003</v>
      </c>
      <c r="G1612" s="729">
        <v>40519</v>
      </c>
      <c r="H1612" s="732">
        <v>3.07314</v>
      </c>
      <c r="J1612" s="729">
        <v>40519</v>
      </c>
      <c r="K1612" s="732">
        <v>1.3261099999999999</v>
      </c>
      <c r="N1612" s="729">
        <v>40417</v>
      </c>
      <c r="O1612" s="732">
        <v>153.01</v>
      </c>
      <c r="Z1612" s="729">
        <v>40417</v>
      </c>
      <c r="AA1612" s="732">
        <v>247.684</v>
      </c>
      <c r="AC1612" s="729">
        <v>40417</v>
      </c>
      <c r="AD1612" s="732">
        <v>230.45500000000001</v>
      </c>
    </row>
    <row r="1613" spans="1:30" ht="14.25" customHeight="1">
      <c r="A1613" s="729">
        <v>40518</v>
      </c>
      <c r="B1613" s="732">
        <v>3.0116200000000002</v>
      </c>
      <c r="D1613" s="729">
        <v>40518</v>
      </c>
      <c r="E1613" s="732">
        <v>4.0077499999999997</v>
      </c>
      <c r="G1613" s="729">
        <v>40518</v>
      </c>
      <c r="H1613" s="732">
        <v>3.0680800000000001</v>
      </c>
      <c r="J1613" s="729">
        <v>40518</v>
      </c>
      <c r="K1613" s="732">
        <v>1.3308</v>
      </c>
      <c r="N1613" s="729">
        <v>40416</v>
      </c>
      <c r="O1613" s="732">
        <v>151.77500000000001</v>
      </c>
      <c r="Z1613" s="729">
        <v>40416</v>
      </c>
      <c r="AA1613" s="732">
        <v>245.81100000000001</v>
      </c>
      <c r="AC1613" s="729">
        <v>40416</v>
      </c>
      <c r="AD1613" s="732">
        <v>226.762</v>
      </c>
    </row>
    <row r="1614" spans="1:30" ht="14.25" customHeight="1">
      <c r="A1614" s="729">
        <v>40515</v>
      </c>
      <c r="B1614" s="732">
        <v>2.9648400000000001</v>
      </c>
      <c r="D1614" s="729">
        <v>40515</v>
      </c>
      <c r="E1614" s="732">
        <v>3.9773399999999999</v>
      </c>
      <c r="G1614" s="729">
        <v>40515</v>
      </c>
      <c r="H1614" s="732">
        <v>3.0455700000000001</v>
      </c>
      <c r="J1614" s="729">
        <v>40515</v>
      </c>
      <c r="K1614" s="732">
        <v>1.34145</v>
      </c>
      <c r="N1614" s="729">
        <v>40415</v>
      </c>
      <c r="O1614" s="732">
        <v>147.881</v>
      </c>
      <c r="Z1614" s="729">
        <v>40415</v>
      </c>
      <c r="AA1614" s="732">
        <v>241.02699999999999</v>
      </c>
      <c r="AC1614" s="729">
        <v>40415</v>
      </c>
      <c r="AD1614" s="732">
        <v>224.98</v>
      </c>
    </row>
    <row r="1615" spans="1:30" ht="14.25" customHeight="1">
      <c r="A1615" s="729">
        <v>40514</v>
      </c>
      <c r="B1615" s="732">
        <v>3.01695</v>
      </c>
      <c r="D1615" s="729">
        <v>40514</v>
      </c>
      <c r="E1615" s="732">
        <v>3.9847700000000001</v>
      </c>
      <c r="G1615" s="729">
        <v>40514</v>
      </c>
      <c r="H1615" s="732">
        <v>3.0386199999999999</v>
      </c>
      <c r="J1615" s="729">
        <v>40514</v>
      </c>
      <c r="K1615" s="732">
        <v>1.3209</v>
      </c>
      <c r="N1615" s="729">
        <v>40414</v>
      </c>
      <c r="O1615" s="732">
        <v>141.797</v>
      </c>
      <c r="Z1615" s="729">
        <v>40414</v>
      </c>
      <c r="AA1615" s="732">
        <v>231.381</v>
      </c>
      <c r="AC1615" s="729">
        <v>40414</v>
      </c>
      <c r="AD1615" s="732">
        <v>207.197</v>
      </c>
    </row>
    <row r="1616" spans="1:30" ht="14.25" customHeight="1">
      <c r="A1616" s="729">
        <v>40513</v>
      </c>
      <c r="B1616" s="732">
        <v>3.0437099999999999</v>
      </c>
      <c r="D1616" s="729">
        <v>40513</v>
      </c>
      <c r="E1616" s="732">
        <v>3.9986000000000002</v>
      </c>
      <c r="G1616" s="729">
        <v>40513</v>
      </c>
      <c r="H1616" s="732">
        <v>3.0367700000000002</v>
      </c>
      <c r="J1616" s="729">
        <v>40513</v>
      </c>
      <c r="K1616" s="732">
        <v>1.3138700000000001</v>
      </c>
      <c r="N1616" s="729">
        <v>40413</v>
      </c>
      <c r="O1616" s="732">
        <v>137.95599999999999</v>
      </c>
      <c r="Z1616" s="729">
        <v>40413</v>
      </c>
      <c r="AA1616" s="732">
        <v>226.023</v>
      </c>
      <c r="AC1616" s="729">
        <v>40413</v>
      </c>
      <c r="AD1616" s="732">
        <v>198.833</v>
      </c>
    </row>
    <row r="1617" spans="1:30" ht="14.25" customHeight="1">
      <c r="A1617" s="729">
        <v>40512</v>
      </c>
      <c r="B1617" s="732">
        <v>3.0989499999999999</v>
      </c>
      <c r="D1617" s="729">
        <v>40512</v>
      </c>
      <c r="E1617" s="732">
        <v>4.0231399999999997</v>
      </c>
      <c r="G1617" s="729">
        <v>40512</v>
      </c>
      <c r="H1617" s="732">
        <v>3.0876399999999999</v>
      </c>
      <c r="J1617" s="729">
        <v>40512</v>
      </c>
      <c r="K1617" s="732">
        <v>1.29826</v>
      </c>
      <c r="N1617" s="729">
        <v>40410</v>
      </c>
      <c r="O1617" s="732">
        <v>135.63</v>
      </c>
      <c r="Z1617" s="729">
        <v>40410</v>
      </c>
      <c r="AA1617" s="732">
        <v>227.20400000000001</v>
      </c>
      <c r="AC1617" s="729">
        <v>40410</v>
      </c>
      <c r="AD1617" s="732">
        <v>202.44</v>
      </c>
    </row>
    <row r="1618" spans="1:30" ht="14.25" customHeight="1">
      <c r="A1618" s="729">
        <v>40511</v>
      </c>
      <c r="B1618" s="732">
        <v>3.1143700000000001</v>
      </c>
      <c r="D1618" s="729">
        <v>40511</v>
      </c>
      <c r="E1618" s="732">
        <v>4.0877999999999997</v>
      </c>
      <c r="G1618" s="729">
        <v>40511</v>
      </c>
      <c r="H1618" s="732">
        <v>3.1139000000000001</v>
      </c>
      <c r="J1618" s="729">
        <v>40511</v>
      </c>
      <c r="K1618" s="732">
        <v>1.31247</v>
      </c>
      <c r="N1618" s="729">
        <v>40409</v>
      </c>
      <c r="O1618" s="732">
        <v>133.90799999999999</v>
      </c>
      <c r="Z1618" s="729">
        <v>40409</v>
      </c>
      <c r="AA1618" s="732">
        <v>215.78700000000001</v>
      </c>
      <c r="AC1618" s="729">
        <v>40409</v>
      </c>
      <c r="AD1618" s="732">
        <v>190.86</v>
      </c>
    </row>
    <row r="1619" spans="1:30" ht="14.25" customHeight="1">
      <c r="A1619" s="729">
        <v>40508</v>
      </c>
      <c r="B1619" s="732">
        <v>3.048</v>
      </c>
      <c r="D1619" s="729">
        <v>40508</v>
      </c>
      <c r="E1619" s="732">
        <v>4.0362499999999999</v>
      </c>
      <c r="G1619" s="729">
        <v>40508</v>
      </c>
      <c r="H1619" s="732">
        <v>3.0377700000000001</v>
      </c>
      <c r="J1619" s="729">
        <v>40508</v>
      </c>
      <c r="K1619" s="732">
        <v>1.3241700000000001</v>
      </c>
      <c r="N1619" s="729">
        <v>40408</v>
      </c>
      <c r="O1619" s="732">
        <v>135.51599999999999</v>
      </c>
      <c r="Z1619" s="729">
        <v>40408</v>
      </c>
      <c r="AA1619" s="732">
        <v>211.75800000000001</v>
      </c>
      <c r="AC1619" s="729">
        <v>40408</v>
      </c>
      <c r="AD1619" s="732">
        <v>188.15199999999999</v>
      </c>
    </row>
    <row r="1620" spans="1:30" ht="14.25" customHeight="1">
      <c r="A1620" s="729">
        <v>40507</v>
      </c>
      <c r="B1620" s="732">
        <v>2.9786999999999999</v>
      </c>
      <c r="D1620" s="729">
        <v>40507</v>
      </c>
      <c r="E1620" s="732">
        <v>3.97994</v>
      </c>
      <c r="G1620" s="729">
        <v>40507</v>
      </c>
      <c r="H1620" s="732">
        <v>2.9767099999999997</v>
      </c>
      <c r="J1620" s="729">
        <v>40507</v>
      </c>
      <c r="K1620" s="732">
        <v>1.33599</v>
      </c>
      <c r="N1620" s="729">
        <v>40407</v>
      </c>
      <c r="O1620" s="732">
        <v>133.501</v>
      </c>
      <c r="Z1620" s="729">
        <v>40407</v>
      </c>
      <c r="AA1620" s="732">
        <v>212.10900000000001</v>
      </c>
      <c r="AC1620" s="729">
        <v>40407</v>
      </c>
      <c r="AD1620" s="732">
        <v>189.405</v>
      </c>
    </row>
    <row r="1621" spans="1:30" ht="14.25" customHeight="1">
      <c r="A1621" s="729">
        <v>40506</v>
      </c>
      <c r="B1621" s="732">
        <v>2.9697900000000002</v>
      </c>
      <c r="D1621" s="729">
        <v>40506</v>
      </c>
      <c r="E1621" s="732">
        <v>3.9604300000000001</v>
      </c>
      <c r="G1621" s="729">
        <v>40506</v>
      </c>
      <c r="H1621" s="732">
        <v>2.9816599999999998</v>
      </c>
      <c r="J1621" s="729">
        <v>40506</v>
      </c>
      <c r="K1621" s="732">
        <v>1.3334900000000001</v>
      </c>
      <c r="N1621" s="729">
        <v>40406</v>
      </c>
      <c r="O1621" s="732">
        <v>136.90700000000001</v>
      </c>
      <c r="Z1621" s="729">
        <v>40406</v>
      </c>
      <c r="AA1621" s="732">
        <v>221.035</v>
      </c>
      <c r="AC1621" s="729">
        <v>40406</v>
      </c>
      <c r="AD1621" s="732">
        <v>192.59299999999999</v>
      </c>
    </row>
    <row r="1622" spans="1:30" ht="14.25" customHeight="1">
      <c r="A1622" s="729">
        <v>40505</v>
      </c>
      <c r="B1622" s="732">
        <v>2.9773800000000001</v>
      </c>
      <c r="D1622" s="729">
        <v>40505</v>
      </c>
      <c r="E1622" s="732">
        <v>3.9794999999999998</v>
      </c>
      <c r="G1622" s="729">
        <v>40505</v>
      </c>
      <c r="H1622" s="732">
        <v>2.9856099999999999</v>
      </c>
      <c r="J1622" s="729">
        <v>40505</v>
      </c>
      <c r="K1622" s="732">
        <v>1.33674</v>
      </c>
      <c r="N1622" s="729">
        <v>40403</v>
      </c>
      <c r="O1622" s="732">
        <v>134.65799999999999</v>
      </c>
      <c r="Z1622" s="729">
        <v>40403</v>
      </c>
      <c r="AA1622" s="732">
        <v>218.06399999999999</v>
      </c>
      <c r="AC1622" s="729">
        <v>40403</v>
      </c>
      <c r="AD1622" s="732">
        <v>178.00800000000001</v>
      </c>
    </row>
    <row r="1623" spans="1:30" ht="14.25" customHeight="1">
      <c r="A1623" s="729">
        <v>40504</v>
      </c>
      <c r="B1623" s="732">
        <v>2.8955799999999998</v>
      </c>
      <c r="D1623" s="729">
        <v>40504</v>
      </c>
      <c r="E1623" s="732">
        <v>3.9457499999999999</v>
      </c>
      <c r="G1623" s="729">
        <v>40504</v>
      </c>
      <c r="H1623" s="732">
        <v>2.9260799999999998</v>
      </c>
      <c r="J1623" s="729">
        <v>40504</v>
      </c>
      <c r="K1623" s="732">
        <v>1.3627</v>
      </c>
      <c r="N1623" s="729">
        <v>40402</v>
      </c>
      <c r="O1623" s="732">
        <v>135.815</v>
      </c>
      <c r="Z1623" s="729">
        <v>40402</v>
      </c>
      <c r="AA1623" s="732">
        <v>200.95599999999999</v>
      </c>
      <c r="AC1623" s="729">
        <v>40402</v>
      </c>
      <c r="AD1623" s="732">
        <v>176.27</v>
      </c>
    </row>
    <row r="1624" spans="1:30" ht="14.25" customHeight="1">
      <c r="A1624" s="729">
        <v>40501</v>
      </c>
      <c r="B1624" s="732">
        <v>2.8787500000000001</v>
      </c>
      <c r="D1624" s="729">
        <v>40501</v>
      </c>
      <c r="E1624" s="732">
        <v>3.9350499999999999</v>
      </c>
      <c r="G1624" s="729">
        <v>40501</v>
      </c>
      <c r="H1624" s="732">
        <v>2.90103</v>
      </c>
      <c r="J1624" s="729">
        <v>40501</v>
      </c>
      <c r="K1624" s="732">
        <v>1.36727</v>
      </c>
      <c r="N1624" s="729">
        <v>40401</v>
      </c>
      <c r="O1624" s="732">
        <v>133.203</v>
      </c>
      <c r="Z1624" s="729">
        <v>40401</v>
      </c>
      <c r="AA1624" s="732">
        <v>197.93700000000001</v>
      </c>
      <c r="AC1624" s="729">
        <v>40401</v>
      </c>
      <c r="AD1624" s="732">
        <v>170.34700000000001</v>
      </c>
    </row>
    <row r="1625" spans="1:30" ht="14.25" customHeight="1">
      <c r="A1625" s="729">
        <v>40500</v>
      </c>
      <c r="B1625" s="732">
        <v>2.8828800000000001</v>
      </c>
      <c r="D1625" s="729">
        <v>40500</v>
      </c>
      <c r="E1625" s="732">
        <v>3.9327999999999999</v>
      </c>
      <c r="G1625" s="729">
        <v>40500</v>
      </c>
      <c r="H1625" s="732">
        <v>2.8952</v>
      </c>
      <c r="J1625" s="729">
        <v>40500</v>
      </c>
      <c r="K1625" s="732">
        <v>1.3643000000000001</v>
      </c>
      <c r="N1625" s="729">
        <v>40400</v>
      </c>
      <c r="O1625" s="732">
        <v>127.16800000000001</v>
      </c>
      <c r="Z1625" s="729">
        <v>40400</v>
      </c>
      <c r="AA1625" s="732">
        <v>202.34299999999999</v>
      </c>
      <c r="AC1625" s="729">
        <v>40400</v>
      </c>
      <c r="AD1625" s="732">
        <v>156.905</v>
      </c>
    </row>
    <row r="1626" spans="1:30" ht="14.25" customHeight="1">
      <c r="A1626" s="729">
        <v>40499</v>
      </c>
      <c r="B1626" s="732">
        <v>2.9218000000000002</v>
      </c>
      <c r="D1626" s="729">
        <v>40499</v>
      </c>
      <c r="E1626" s="732">
        <v>3.95323</v>
      </c>
      <c r="G1626" s="729">
        <v>40499</v>
      </c>
      <c r="H1626" s="732">
        <v>2.9473500000000001</v>
      </c>
      <c r="J1626" s="729">
        <v>40499</v>
      </c>
      <c r="K1626" s="732">
        <v>1.3529</v>
      </c>
      <c r="N1626" s="729">
        <v>40399</v>
      </c>
      <c r="O1626" s="732">
        <v>126.66800000000001</v>
      </c>
      <c r="Z1626" s="729">
        <v>40399</v>
      </c>
      <c r="AA1626" s="732">
        <v>192.92699999999999</v>
      </c>
      <c r="AC1626" s="729">
        <v>40399</v>
      </c>
      <c r="AD1626" s="732">
        <v>142.46</v>
      </c>
    </row>
    <row r="1627" spans="1:30" ht="14.25" customHeight="1">
      <c r="A1627" s="729">
        <v>40498</v>
      </c>
      <c r="B1627" s="732">
        <v>2.94095</v>
      </c>
      <c r="D1627" s="729">
        <v>40498</v>
      </c>
      <c r="E1627" s="732">
        <v>3.9669400000000001</v>
      </c>
      <c r="G1627" s="729">
        <v>40498</v>
      </c>
      <c r="H1627" s="732">
        <v>2.9529399999999999</v>
      </c>
      <c r="J1627" s="729">
        <v>40498</v>
      </c>
      <c r="K1627" s="732">
        <v>1.3488899999999999</v>
      </c>
      <c r="N1627" s="729">
        <v>40396</v>
      </c>
      <c r="O1627" s="732">
        <v>128.012</v>
      </c>
      <c r="Z1627" s="729">
        <v>40396</v>
      </c>
      <c r="AA1627" s="732">
        <v>192.535</v>
      </c>
      <c r="AC1627" s="729">
        <v>40396</v>
      </c>
      <c r="AD1627" s="732">
        <v>138.405</v>
      </c>
    </row>
    <row r="1628" spans="1:30" ht="14.25" customHeight="1">
      <c r="A1628" s="729">
        <v>40497</v>
      </c>
      <c r="B1628" s="732">
        <v>2.8900899999999998</v>
      </c>
      <c r="D1628" s="729">
        <v>40497</v>
      </c>
      <c r="E1628" s="732">
        <v>3.927</v>
      </c>
      <c r="G1628" s="729">
        <v>40497</v>
      </c>
      <c r="H1628" s="732">
        <v>2.9355799999999999</v>
      </c>
      <c r="J1628" s="729">
        <v>40497</v>
      </c>
      <c r="K1628" s="732">
        <v>1.35869</v>
      </c>
      <c r="N1628" s="729">
        <v>40395</v>
      </c>
      <c r="O1628" s="732">
        <v>128.33600000000001</v>
      </c>
      <c r="Z1628" s="729">
        <v>40395</v>
      </c>
      <c r="AA1628" s="732">
        <v>189.114</v>
      </c>
      <c r="AC1628" s="729">
        <v>40395</v>
      </c>
      <c r="AD1628" s="732">
        <v>134.33799999999999</v>
      </c>
    </row>
    <row r="1629" spans="1:30" ht="14.25" customHeight="1">
      <c r="A1629" s="729">
        <v>40494</v>
      </c>
      <c r="B1629" s="732">
        <v>2.8811400000000003</v>
      </c>
      <c r="D1629" s="729">
        <v>40494</v>
      </c>
      <c r="E1629" s="732">
        <v>3.9440499999999998</v>
      </c>
      <c r="G1629" s="729">
        <v>40494</v>
      </c>
      <c r="H1629" s="732">
        <v>2.93668</v>
      </c>
      <c r="J1629" s="729">
        <v>40494</v>
      </c>
      <c r="K1629" s="732">
        <v>1.36913</v>
      </c>
      <c r="N1629" s="729">
        <v>40394</v>
      </c>
      <c r="O1629" s="732">
        <v>128.89400000000001</v>
      </c>
      <c r="Z1629" s="729">
        <v>40394</v>
      </c>
      <c r="AA1629" s="732">
        <v>183.30500000000001</v>
      </c>
      <c r="AC1629" s="729">
        <v>40394</v>
      </c>
      <c r="AD1629" s="732">
        <v>130.15700000000001</v>
      </c>
    </row>
    <row r="1630" spans="1:30" ht="14.25" customHeight="1">
      <c r="A1630" s="729">
        <v>40493</v>
      </c>
      <c r="B1630" s="732">
        <v>2.8755500000000001</v>
      </c>
      <c r="D1630" s="729">
        <v>40493</v>
      </c>
      <c r="E1630" s="732">
        <v>3.9304999999999999</v>
      </c>
      <c r="G1630" s="729">
        <v>40493</v>
      </c>
      <c r="H1630" s="732">
        <v>2.9489100000000001</v>
      </c>
      <c r="J1630" s="729">
        <v>40493</v>
      </c>
      <c r="K1630" s="732">
        <v>1.3667400000000001</v>
      </c>
      <c r="N1630" s="729">
        <v>40393</v>
      </c>
      <c r="O1630" s="732">
        <v>129.50200000000001</v>
      </c>
      <c r="Z1630" s="729">
        <v>40393</v>
      </c>
      <c r="AA1630" s="732">
        <v>179.607</v>
      </c>
      <c r="AC1630" s="729">
        <v>40393</v>
      </c>
      <c r="AD1630" s="732">
        <v>128.49700000000001</v>
      </c>
    </row>
    <row r="1631" spans="1:30" ht="14.25" customHeight="1">
      <c r="A1631" s="729">
        <v>40492</v>
      </c>
      <c r="B1631" s="732">
        <v>2.8249499999999999</v>
      </c>
      <c r="D1631" s="729">
        <v>40492</v>
      </c>
      <c r="E1631" s="732">
        <v>3.8932500000000001</v>
      </c>
      <c r="G1631" s="729">
        <v>40492</v>
      </c>
      <c r="H1631" s="732">
        <v>2.91</v>
      </c>
      <c r="J1631" s="729">
        <v>40492</v>
      </c>
      <c r="K1631" s="732">
        <v>1.3783000000000001</v>
      </c>
      <c r="N1631" s="729">
        <v>40392</v>
      </c>
      <c r="O1631" s="732">
        <v>130.36500000000001</v>
      </c>
      <c r="Z1631" s="729">
        <v>40392</v>
      </c>
      <c r="AA1631" s="732">
        <v>180.78100000000001</v>
      </c>
      <c r="AC1631" s="729">
        <v>40392</v>
      </c>
      <c r="AD1631" s="732">
        <v>132.196</v>
      </c>
    </row>
    <row r="1632" spans="1:30" ht="14.25" customHeight="1">
      <c r="A1632" s="729">
        <v>40491</v>
      </c>
      <c r="B1632" s="732">
        <v>2.8338799999999997</v>
      </c>
      <c r="D1632" s="729">
        <v>40491</v>
      </c>
      <c r="E1632" s="732">
        <v>3.9039000000000001</v>
      </c>
      <c r="G1632" s="729">
        <v>40491</v>
      </c>
      <c r="H1632" s="732">
        <v>2.9269699999999998</v>
      </c>
      <c r="J1632" s="729">
        <v>40491</v>
      </c>
      <c r="K1632" s="732">
        <v>1.37727</v>
      </c>
      <c r="N1632" s="729">
        <v>40389</v>
      </c>
      <c r="O1632" s="732">
        <v>133.83699999999999</v>
      </c>
      <c r="Z1632" s="729">
        <v>40389</v>
      </c>
      <c r="AA1632" s="732">
        <v>176.16900000000001</v>
      </c>
      <c r="AC1632" s="729">
        <v>40389</v>
      </c>
      <c r="AD1632" s="732">
        <v>136.11000000000001</v>
      </c>
    </row>
    <row r="1633" spans="1:30" ht="14.25" customHeight="1">
      <c r="A1633" s="729">
        <v>40490</v>
      </c>
      <c r="B1633" s="732">
        <v>2.82525</v>
      </c>
      <c r="D1633" s="729">
        <v>40490</v>
      </c>
      <c r="E1633" s="732">
        <v>3.93275</v>
      </c>
      <c r="G1633" s="729">
        <v>40490</v>
      </c>
      <c r="H1633" s="732">
        <v>2.9246600000000003</v>
      </c>
      <c r="J1633" s="729">
        <v>40490</v>
      </c>
      <c r="K1633" s="732">
        <v>1.3919999999999999</v>
      </c>
      <c r="N1633" s="729">
        <v>40388</v>
      </c>
      <c r="O1633" s="732">
        <v>134.714</v>
      </c>
      <c r="Z1633" s="729">
        <v>40388</v>
      </c>
      <c r="AA1633" s="732">
        <v>177.655</v>
      </c>
      <c r="AC1633" s="729">
        <v>40388</v>
      </c>
      <c r="AD1633" s="732">
        <v>133.33699999999999</v>
      </c>
    </row>
    <row r="1634" spans="1:30" ht="14.25" customHeight="1">
      <c r="A1634" s="729">
        <v>40487</v>
      </c>
      <c r="B1634" s="732">
        <v>2.7871800000000002</v>
      </c>
      <c r="D1634" s="729">
        <v>40487</v>
      </c>
      <c r="E1634" s="732">
        <v>3.9121700000000001</v>
      </c>
      <c r="G1634" s="729">
        <v>40487</v>
      </c>
      <c r="H1634" s="732">
        <v>2.9026100000000001</v>
      </c>
      <c r="J1634" s="729">
        <v>40487</v>
      </c>
      <c r="K1634" s="732">
        <v>1.40324</v>
      </c>
      <c r="N1634" s="729">
        <v>40387</v>
      </c>
      <c r="O1634" s="732">
        <v>134.75299999999999</v>
      </c>
      <c r="Z1634" s="729">
        <v>40387</v>
      </c>
      <c r="AA1634" s="732">
        <v>178.43799999999999</v>
      </c>
      <c r="AC1634" s="729">
        <v>40387</v>
      </c>
      <c r="AD1634" s="732">
        <v>134.184</v>
      </c>
    </row>
    <row r="1635" spans="1:30" ht="14.25" customHeight="1">
      <c r="A1635" s="729">
        <v>40486</v>
      </c>
      <c r="B1635" s="732">
        <v>2.74525</v>
      </c>
      <c r="D1635" s="729">
        <v>40486</v>
      </c>
      <c r="E1635" s="732">
        <v>3.9002499999999998</v>
      </c>
      <c r="G1635" s="729">
        <v>40486</v>
      </c>
      <c r="H1635" s="732">
        <v>2.8644799999999999</v>
      </c>
      <c r="J1635" s="729">
        <v>40486</v>
      </c>
      <c r="K1635" s="732">
        <v>1.42073</v>
      </c>
      <c r="N1635" s="729">
        <v>40386</v>
      </c>
      <c r="O1635" s="732">
        <v>134.102</v>
      </c>
      <c r="Z1635" s="729">
        <v>40386</v>
      </c>
      <c r="AA1635" s="732">
        <v>182.84</v>
      </c>
      <c r="AC1635" s="729">
        <v>40386</v>
      </c>
      <c r="AD1635" s="732">
        <v>134.833</v>
      </c>
    </row>
    <row r="1636" spans="1:30" ht="14.25" customHeight="1">
      <c r="A1636" s="729">
        <v>40485</v>
      </c>
      <c r="B1636" s="732">
        <v>2.76675</v>
      </c>
      <c r="D1636" s="729">
        <v>40485</v>
      </c>
      <c r="E1636" s="732">
        <v>3.9117500000000001</v>
      </c>
      <c r="G1636" s="729">
        <v>40485</v>
      </c>
      <c r="H1636" s="732">
        <v>2.8501099999999999</v>
      </c>
      <c r="J1636" s="729">
        <v>40485</v>
      </c>
      <c r="K1636" s="732">
        <v>1.41387</v>
      </c>
      <c r="N1636" s="729">
        <v>40385</v>
      </c>
      <c r="O1636" s="732">
        <v>134.667</v>
      </c>
      <c r="Z1636" s="729">
        <v>40385</v>
      </c>
      <c r="AA1636" s="732">
        <v>194.952</v>
      </c>
      <c r="AC1636" s="729">
        <v>40385</v>
      </c>
      <c r="AD1636" s="732">
        <v>150.88300000000001</v>
      </c>
    </row>
    <row r="1637" spans="1:30" ht="14.25" customHeight="1">
      <c r="A1637" s="729">
        <v>40484</v>
      </c>
      <c r="B1637" s="732">
        <v>2.8115700000000001</v>
      </c>
      <c r="D1637" s="729">
        <v>40484</v>
      </c>
      <c r="E1637" s="732">
        <v>3.9459499999999998</v>
      </c>
      <c r="G1637" s="729">
        <v>40484</v>
      </c>
      <c r="H1637" s="732">
        <v>2.87086</v>
      </c>
      <c r="J1637" s="729">
        <v>40484</v>
      </c>
      <c r="K1637" s="732">
        <v>1.4033599999999999</v>
      </c>
      <c r="N1637" s="729">
        <v>40382</v>
      </c>
      <c r="O1637" s="732">
        <v>139.14500000000001</v>
      </c>
      <c r="Z1637" s="729">
        <v>40382</v>
      </c>
      <c r="AA1637" s="732">
        <v>201.67099999999999</v>
      </c>
      <c r="AC1637" s="729">
        <v>40382</v>
      </c>
      <c r="AD1637" s="732">
        <v>164.053</v>
      </c>
    </row>
    <row r="1638" spans="1:30" ht="14.25" customHeight="1">
      <c r="A1638" s="729">
        <v>40483</v>
      </c>
      <c r="B1638" s="732">
        <v>2.8565199999999997</v>
      </c>
      <c r="D1638" s="729">
        <v>40483</v>
      </c>
      <c r="E1638" s="732">
        <v>3.9675500000000001</v>
      </c>
      <c r="G1638" s="729">
        <v>40483</v>
      </c>
      <c r="H1638" s="732">
        <v>2.8805399999999999</v>
      </c>
      <c r="J1638" s="729">
        <v>40483</v>
      </c>
      <c r="K1638" s="732">
        <v>1.3892500000000001</v>
      </c>
      <c r="N1638" s="729">
        <v>40381</v>
      </c>
      <c r="O1638" s="732">
        <v>138.483</v>
      </c>
      <c r="Z1638" s="729">
        <v>40381</v>
      </c>
      <c r="AA1638" s="732">
        <v>203.21100000000001</v>
      </c>
      <c r="AC1638" s="729">
        <v>40381</v>
      </c>
      <c r="AD1638" s="732">
        <v>170.197</v>
      </c>
    </row>
    <row r="1639" spans="1:30" ht="14.25" customHeight="1">
      <c r="A1639" s="729">
        <v>40480</v>
      </c>
      <c r="B1639" s="732">
        <v>2.84545</v>
      </c>
      <c r="D1639" s="729">
        <v>40480</v>
      </c>
      <c r="E1639" s="732">
        <v>3.9676800000000001</v>
      </c>
      <c r="G1639" s="729">
        <v>40480</v>
      </c>
      <c r="H1639" s="732">
        <v>2.8827400000000001</v>
      </c>
      <c r="J1639" s="729">
        <v>40480</v>
      </c>
      <c r="K1639" s="732">
        <v>1.3947000000000001</v>
      </c>
      <c r="N1639" s="729">
        <v>40380</v>
      </c>
      <c r="O1639" s="732">
        <v>139.834</v>
      </c>
      <c r="Z1639" s="729">
        <v>40380</v>
      </c>
      <c r="AA1639" s="732">
        <v>204.45099999999999</v>
      </c>
      <c r="AC1639" s="729">
        <v>40380</v>
      </c>
      <c r="AD1639" s="732">
        <v>171.928</v>
      </c>
    </row>
    <row r="1640" spans="1:30" ht="14.25" customHeight="1">
      <c r="A1640" s="729">
        <v>40479</v>
      </c>
      <c r="B1640" s="732">
        <v>2.8528000000000002</v>
      </c>
      <c r="D1640" s="729">
        <v>40479</v>
      </c>
      <c r="E1640" s="732">
        <v>3.9742100000000002</v>
      </c>
      <c r="G1640" s="729">
        <v>40479</v>
      </c>
      <c r="H1640" s="732">
        <v>2.9009499999999999</v>
      </c>
      <c r="J1640" s="729">
        <v>40479</v>
      </c>
      <c r="K1640" s="732">
        <v>1.3930500000000001</v>
      </c>
      <c r="N1640" s="729">
        <v>40379</v>
      </c>
      <c r="O1640" s="732">
        <v>144.62</v>
      </c>
      <c r="Z1640" s="729">
        <v>40379</v>
      </c>
      <c r="AA1640" s="732">
        <v>213.30699999999999</v>
      </c>
      <c r="AC1640" s="729">
        <v>40379</v>
      </c>
      <c r="AD1640" s="732">
        <v>172.90700000000001</v>
      </c>
    </row>
    <row r="1641" spans="1:30" ht="14.25" customHeight="1">
      <c r="A1641" s="729">
        <v>40478</v>
      </c>
      <c r="B1641" s="732">
        <v>2.87696</v>
      </c>
      <c r="D1641" s="729">
        <v>40478</v>
      </c>
      <c r="E1641" s="732">
        <v>3.9611299999999998</v>
      </c>
      <c r="G1641" s="729">
        <v>40478</v>
      </c>
      <c r="H1641" s="732">
        <v>2.9046799999999999</v>
      </c>
      <c r="J1641" s="729">
        <v>40478</v>
      </c>
      <c r="K1641" s="732">
        <v>1.3769199999999999</v>
      </c>
      <c r="N1641" s="729">
        <v>40378</v>
      </c>
      <c r="O1641" s="732">
        <v>143.32400000000001</v>
      </c>
      <c r="Z1641" s="729">
        <v>40378</v>
      </c>
      <c r="AA1641" s="732">
        <v>219.65100000000001</v>
      </c>
      <c r="AC1641" s="729">
        <v>40378</v>
      </c>
      <c r="AD1641" s="732">
        <v>173.477</v>
      </c>
    </row>
    <row r="1642" spans="1:30" ht="14.25" customHeight="1">
      <c r="A1642" s="729">
        <v>40477</v>
      </c>
      <c r="B1642" s="732">
        <v>2.8378399999999999</v>
      </c>
      <c r="D1642" s="729">
        <v>40477</v>
      </c>
      <c r="E1642" s="732">
        <v>3.9319500000000001</v>
      </c>
      <c r="G1642" s="729">
        <v>40477</v>
      </c>
      <c r="H1642" s="732">
        <v>2.8835999999999999</v>
      </c>
      <c r="J1642" s="729">
        <v>40477</v>
      </c>
      <c r="K1642" s="732">
        <v>1.3858999999999999</v>
      </c>
      <c r="N1642" s="729">
        <v>40375</v>
      </c>
      <c r="O1642" s="732">
        <v>139.726</v>
      </c>
      <c r="Z1642" s="729">
        <v>40375</v>
      </c>
      <c r="AA1642" s="732">
        <v>220.63499999999999</v>
      </c>
      <c r="AC1642" s="729">
        <v>40375</v>
      </c>
      <c r="AD1642" s="732">
        <v>172.94399999999999</v>
      </c>
    </row>
    <row r="1643" spans="1:30" ht="14.25" customHeight="1">
      <c r="A1643" s="729">
        <v>40476</v>
      </c>
      <c r="B1643" s="732">
        <v>2.8127</v>
      </c>
      <c r="D1643" s="729">
        <v>40476</v>
      </c>
      <c r="E1643" s="732">
        <v>3.9278399999999998</v>
      </c>
      <c r="G1643" s="729">
        <v>40476</v>
      </c>
      <c r="H1643" s="732">
        <v>2.89676</v>
      </c>
      <c r="J1643" s="729">
        <v>40476</v>
      </c>
      <c r="K1643" s="732">
        <v>1.3965000000000001</v>
      </c>
      <c r="N1643" s="729">
        <v>40374</v>
      </c>
      <c r="O1643" s="732">
        <v>139.834</v>
      </c>
      <c r="Z1643" s="729">
        <v>40374</v>
      </c>
      <c r="AA1643" s="732">
        <v>224.535</v>
      </c>
      <c r="AC1643" s="729">
        <v>40374</v>
      </c>
      <c r="AD1643" s="732">
        <v>174.953</v>
      </c>
    </row>
    <row r="1644" spans="1:30" ht="14.25" customHeight="1">
      <c r="A1644" s="729">
        <v>40473</v>
      </c>
      <c r="B1644" s="732">
        <v>2.8401999999999998</v>
      </c>
      <c r="D1644" s="729">
        <v>40473</v>
      </c>
      <c r="E1644" s="732">
        <v>3.9624700000000002</v>
      </c>
      <c r="G1644" s="729">
        <v>40473</v>
      </c>
      <c r="H1644" s="732">
        <v>2.9068100000000001</v>
      </c>
      <c r="J1644" s="729">
        <v>40473</v>
      </c>
      <c r="K1644" s="732">
        <v>1.3953500000000001</v>
      </c>
      <c r="N1644" s="729">
        <v>40373</v>
      </c>
      <c r="O1644" s="732">
        <v>139.12</v>
      </c>
      <c r="Z1644" s="729">
        <v>40373</v>
      </c>
      <c r="AA1644" s="732">
        <v>217.10499999999999</v>
      </c>
      <c r="AC1644" s="729">
        <v>40373</v>
      </c>
      <c r="AD1644" s="732">
        <v>175.11</v>
      </c>
    </row>
    <row r="1645" spans="1:30" ht="14.25" customHeight="1">
      <c r="A1645" s="729">
        <v>40472</v>
      </c>
      <c r="B1645" s="732">
        <v>2.8594499999999998</v>
      </c>
      <c r="D1645" s="729">
        <v>40472</v>
      </c>
      <c r="E1645" s="732">
        <v>3.9801500000000001</v>
      </c>
      <c r="G1645" s="729">
        <v>40472</v>
      </c>
      <c r="H1645" s="732">
        <v>2.9543599999999999</v>
      </c>
      <c r="J1645" s="729">
        <v>40472</v>
      </c>
      <c r="K1645" s="732">
        <v>1.3919999999999999</v>
      </c>
      <c r="N1645" s="729">
        <v>40372</v>
      </c>
      <c r="O1645" s="732">
        <v>139.179</v>
      </c>
      <c r="Z1645" s="729">
        <v>40372</v>
      </c>
      <c r="AA1645" s="732">
        <v>210.036</v>
      </c>
      <c r="AC1645" s="729">
        <v>40372</v>
      </c>
      <c r="AD1645" s="732">
        <v>171.33600000000001</v>
      </c>
    </row>
    <row r="1646" spans="1:30" ht="14.25" customHeight="1">
      <c r="A1646" s="729">
        <v>40471</v>
      </c>
      <c r="B1646" s="732">
        <v>2.82959</v>
      </c>
      <c r="D1646" s="729">
        <v>40471</v>
      </c>
      <c r="E1646" s="732">
        <v>3.9515199999999999</v>
      </c>
      <c r="G1646" s="729">
        <v>40471</v>
      </c>
      <c r="H1646" s="732">
        <v>2.9420299999999999</v>
      </c>
      <c r="J1646" s="729">
        <v>40471</v>
      </c>
      <c r="K1646" s="732">
        <v>1.3963999999999999</v>
      </c>
      <c r="N1646" s="729">
        <v>40371</v>
      </c>
      <c r="O1646" s="732">
        <v>147.68700000000001</v>
      </c>
      <c r="Z1646" s="729">
        <v>40371</v>
      </c>
      <c r="AA1646" s="732">
        <v>219.92</v>
      </c>
      <c r="AC1646" s="729">
        <v>40371</v>
      </c>
      <c r="AD1646" s="732">
        <v>173.67699999999999</v>
      </c>
    </row>
    <row r="1647" spans="1:30" ht="14.25" customHeight="1">
      <c r="A1647" s="729">
        <v>40470</v>
      </c>
      <c r="B1647" s="732">
        <v>2.8933499999999999</v>
      </c>
      <c r="D1647" s="729">
        <v>40470</v>
      </c>
      <c r="E1647" s="732">
        <v>3.97085</v>
      </c>
      <c r="G1647" s="729">
        <v>40470</v>
      </c>
      <c r="H1647" s="732">
        <v>2.97709</v>
      </c>
      <c r="J1647" s="729">
        <v>40470</v>
      </c>
      <c r="K1647" s="732">
        <v>1.3726499999999999</v>
      </c>
      <c r="N1647" s="729">
        <v>40368</v>
      </c>
      <c r="O1647" s="732">
        <v>144.10400000000001</v>
      </c>
      <c r="Z1647" s="729">
        <v>40368</v>
      </c>
      <c r="AA1647" s="732">
        <v>213.62799999999999</v>
      </c>
      <c r="AC1647" s="729">
        <v>40368</v>
      </c>
      <c r="AD1647" s="732">
        <v>170.881</v>
      </c>
    </row>
    <row r="1648" spans="1:30" ht="14.25" customHeight="1">
      <c r="A1648" s="729">
        <v>40469</v>
      </c>
      <c r="B1648" s="732">
        <v>2.8171499999999998</v>
      </c>
      <c r="D1648" s="729">
        <v>40469</v>
      </c>
      <c r="E1648" s="732">
        <v>3.9249800000000001</v>
      </c>
      <c r="G1648" s="729">
        <v>40469</v>
      </c>
      <c r="H1648" s="732">
        <v>2.9359000000000002</v>
      </c>
      <c r="J1648" s="729">
        <v>40469</v>
      </c>
      <c r="K1648" s="732">
        <v>1.3934</v>
      </c>
      <c r="N1648" s="729">
        <v>40367</v>
      </c>
      <c r="O1648" s="732">
        <v>142.74600000000001</v>
      </c>
      <c r="Z1648" s="729">
        <v>40367</v>
      </c>
      <c r="AA1648" s="732">
        <v>222.9</v>
      </c>
      <c r="AC1648" s="729">
        <v>40367</v>
      </c>
      <c r="AD1648" s="732">
        <v>171.595</v>
      </c>
    </row>
    <row r="1649" spans="1:30" ht="14.25" customHeight="1">
      <c r="A1649" s="729">
        <v>40466</v>
      </c>
      <c r="B1649" s="732">
        <v>2.7890999999999999</v>
      </c>
      <c r="D1649" s="729">
        <v>40466</v>
      </c>
      <c r="E1649" s="732">
        <v>3.8978999999999999</v>
      </c>
      <c r="G1649" s="729">
        <v>40466</v>
      </c>
      <c r="H1649" s="732">
        <v>2.9086400000000001</v>
      </c>
      <c r="J1649" s="729">
        <v>40466</v>
      </c>
      <c r="K1649" s="732">
        <v>1.3976999999999999</v>
      </c>
      <c r="N1649" s="729">
        <v>40366</v>
      </c>
      <c r="O1649" s="732">
        <v>150.16800000000001</v>
      </c>
      <c r="Z1649" s="729">
        <v>40366</v>
      </c>
      <c r="AA1649" s="732">
        <v>250.822</v>
      </c>
      <c r="AC1649" s="729">
        <v>40366</v>
      </c>
      <c r="AD1649" s="732">
        <v>175.499</v>
      </c>
    </row>
    <row r="1650" spans="1:30" ht="14.25" customHeight="1">
      <c r="A1650" s="729">
        <v>40465</v>
      </c>
      <c r="B1650" s="732">
        <v>2.7717499999999999</v>
      </c>
      <c r="D1650" s="729">
        <v>40465</v>
      </c>
      <c r="E1650" s="732">
        <v>3.9028499999999999</v>
      </c>
      <c r="G1650" s="729">
        <v>40465</v>
      </c>
      <c r="H1650" s="732">
        <v>2.90842</v>
      </c>
      <c r="J1650" s="729">
        <v>40465</v>
      </c>
      <c r="K1650" s="732">
        <v>1.4084300000000001</v>
      </c>
      <c r="N1650" s="729">
        <v>40365</v>
      </c>
      <c r="O1650" s="732">
        <v>151.46899999999999</v>
      </c>
      <c r="Z1650" s="729">
        <v>40365</v>
      </c>
      <c r="AA1650" s="732">
        <v>255.16399999999999</v>
      </c>
      <c r="AC1650" s="729">
        <v>40365</v>
      </c>
      <c r="AD1650" s="732">
        <v>179.50700000000001</v>
      </c>
    </row>
    <row r="1651" spans="1:30" ht="14.25" customHeight="1">
      <c r="A1651" s="729">
        <v>40464</v>
      </c>
      <c r="B1651" s="732">
        <v>2.7985799999999998</v>
      </c>
      <c r="D1651" s="729">
        <v>40464</v>
      </c>
      <c r="E1651" s="732">
        <v>3.9069599999999998</v>
      </c>
      <c r="G1651" s="729">
        <v>40464</v>
      </c>
      <c r="H1651" s="732">
        <v>2.9204400000000001</v>
      </c>
      <c r="J1651" s="729">
        <v>40464</v>
      </c>
      <c r="K1651" s="732">
        <v>1.3961399999999999</v>
      </c>
      <c r="N1651" s="729">
        <v>40361</v>
      </c>
      <c r="O1651" s="732">
        <v>155.96899999999999</v>
      </c>
      <c r="Z1651" s="729">
        <v>40361</v>
      </c>
      <c r="AA1651" s="732">
        <v>240.27699999999999</v>
      </c>
      <c r="AC1651" s="729">
        <v>40361</v>
      </c>
      <c r="AD1651" s="732">
        <v>178.773</v>
      </c>
    </row>
    <row r="1652" spans="1:30" ht="14.25" customHeight="1">
      <c r="A1652" s="729">
        <v>40463</v>
      </c>
      <c r="B1652" s="732">
        <v>2.8411999999999997</v>
      </c>
      <c r="D1652" s="729">
        <v>40463</v>
      </c>
      <c r="E1652" s="732">
        <v>3.9561500000000001</v>
      </c>
      <c r="G1652" s="729">
        <v>40463</v>
      </c>
      <c r="H1652" s="732">
        <v>2.9691700000000001</v>
      </c>
      <c r="J1652" s="729">
        <v>40463</v>
      </c>
      <c r="K1652" s="732">
        <v>1.39245</v>
      </c>
      <c r="N1652" s="729">
        <v>40360</v>
      </c>
      <c r="O1652" s="732">
        <v>157.22300000000001</v>
      </c>
      <c r="Z1652" s="729">
        <v>40360</v>
      </c>
      <c r="AA1652" s="732">
        <v>246.59</v>
      </c>
      <c r="AC1652" s="729">
        <v>40360</v>
      </c>
      <c r="AD1652" s="732">
        <v>182.89699999999999</v>
      </c>
    </row>
    <row r="1653" spans="1:30" ht="14.25" customHeight="1">
      <c r="A1653" s="729">
        <v>40462</v>
      </c>
      <c r="B1653" s="732">
        <v>2.8508</v>
      </c>
      <c r="D1653" s="729">
        <v>40462</v>
      </c>
      <c r="E1653" s="732">
        <v>3.9558499999999999</v>
      </c>
      <c r="G1653" s="729">
        <v>40462</v>
      </c>
      <c r="H1653" s="732">
        <v>2.9546200000000002</v>
      </c>
      <c r="J1653" s="729">
        <v>40462</v>
      </c>
      <c r="K1653" s="732">
        <v>1.3875999999999999</v>
      </c>
      <c r="N1653" s="729">
        <v>40359</v>
      </c>
      <c r="O1653" s="732">
        <v>153.16800000000001</v>
      </c>
      <c r="Z1653" s="729">
        <v>40359</v>
      </c>
      <c r="AA1653" s="732">
        <v>251.63200000000001</v>
      </c>
      <c r="AC1653" s="729">
        <v>40359</v>
      </c>
      <c r="AD1653" s="732">
        <v>190.31299999999999</v>
      </c>
    </row>
    <row r="1654" spans="1:30" ht="14.25" customHeight="1">
      <c r="A1654" s="729">
        <v>40459</v>
      </c>
      <c r="B1654" s="732">
        <v>2.8430999999999997</v>
      </c>
      <c r="D1654" s="729">
        <v>40459</v>
      </c>
      <c r="E1654" s="732">
        <v>3.9626799999999998</v>
      </c>
      <c r="G1654" s="729">
        <v>40459</v>
      </c>
      <c r="H1654" s="732">
        <v>2.9531200000000002</v>
      </c>
      <c r="J1654" s="729">
        <v>40459</v>
      </c>
      <c r="K1654" s="732">
        <v>1.3939300000000001</v>
      </c>
      <c r="N1654" s="729">
        <v>40358</v>
      </c>
      <c r="O1654" s="732">
        <v>159.02500000000001</v>
      </c>
      <c r="Z1654" s="729">
        <v>40358</v>
      </c>
      <c r="AA1654" s="732">
        <v>260.17500000000001</v>
      </c>
      <c r="AC1654" s="729">
        <v>40358</v>
      </c>
      <c r="AD1654" s="732">
        <v>199.27500000000001</v>
      </c>
    </row>
    <row r="1655" spans="1:30" ht="14.25" customHeight="1">
      <c r="A1655" s="729">
        <v>40458</v>
      </c>
      <c r="B1655" s="732">
        <v>2.8530799999999998</v>
      </c>
      <c r="D1655" s="729">
        <v>40458</v>
      </c>
      <c r="E1655" s="732">
        <v>3.9728400000000001</v>
      </c>
      <c r="G1655" s="729">
        <v>40458</v>
      </c>
      <c r="H1655" s="732">
        <v>2.9537499999999999</v>
      </c>
      <c r="J1655" s="729">
        <v>40458</v>
      </c>
      <c r="K1655" s="732">
        <v>1.3926000000000001</v>
      </c>
      <c r="N1655" s="729">
        <v>40357</v>
      </c>
      <c r="O1655" s="732">
        <v>152.50299999999999</v>
      </c>
      <c r="Z1655" s="729">
        <v>40357</v>
      </c>
      <c r="AA1655" s="732">
        <v>266.733</v>
      </c>
      <c r="AC1655" s="729">
        <v>40357</v>
      </c>
      <c r="AD1655" s="732">
        <v>186.16900000000001</v>
      </c>
    </row>
    <row r="1656" spans="1:30" ht="14.25" customHeight="1">
      <c r="A1656" s="729">
        <v>40457</v>
      </c>
      <c r="B1656" s="732">
        <v>2.8465099999999999</v>
      </c>
      <c r="D1656" s="729">
        <v>40457</v>
      </c>
      <c r="E1656" s="732">
        <v>3.9645999999999999</v>
      </c>
      <c r="G1656" s="729">
        <v>40457</v>
      </c>
      <c r="H1656" s="732">
        <v>2.9600900000000001</v>
      </c>
      <c r="J1656" s="729">
        <v>40457</v>
      </c>
      <c r="K1656" s="732">
        <v>1.393</v>
      </c>
      <c r="N1656" s="729">
        <v>40354</v>
      </c>
      <c r="O1656" s="732">
        <v>151.63499999999999</v>
      </c>
      <c r="Z1656" s="729">
        <v>40354</v>
      </c>
      <c r="AA1656" s="732">
        <v>252.16800000000001</v>
      </c>
      <c r="AC1656" s="729">
        <v>40354</v>
      </c>
      <c r="AD1656" s="732">
        <v>186.47300000000001</v>
      </c>
    </row>
    <row r="1657" spans="1:30" ht="14.25" customHeight="1">
      <c r="A1657" s="729">
        <v>40456</v>
      </c>
      <c r="B1657" s="732">
        <v>2.85215</v>
      </c>
      <c r="D1657" s="729">
        <v>40456</v>
      </c>
      <c r="E1657" s="732">
        <v>3.9462700000000002</v>
      </c>
      <c r="G1657" s="729">
        <v>40456</v>
      </c>
      <c r="H1657" s="732">
        <v>2.95147</v>
      </c>
      <c r="J1657" s="729">
        <v>40456</v>
      </c>
      <c r="K1657" s="732">
        <v>1.38391</v>
      </c>
      <c r="N1657" s="729">
        <v>40353</v>
      </c>
      <c r="O1657" s="732">
        <v>148.73699999999999</v>
      </c>
      <c r="Z1657" s="729">
        <v>40353</v>
      </c>
      <c r="AA1657" s="732">
        <v>265.887</v>
      </c>
      <c r="AC1657" s="729">
        <v>40353</v>
      </c>
      <c r="AD1657" s="732">
        <v>185.10300000000001</v>
      </c>
    </row>
    <row r="1658" spans="1:30" ht="14.25" customHeight="1">
      <c r="A1658" s="729">
        <v>40455</v>
      </c>
      <c r="B1658" s="732">
        <v>2.89635</v>
      </c>
      <c r="D1658" s="729">
        <v>40455</v>
      </c>
      <c r="E1658" s="732">
        <v>3.9637000000000002</v>
      </c>
      <c r="G1658" s="729">
        <v>40455</v>
      </c>
      <c r="H1658" s="732">
        <v>2.9813800000000001</v>
      </c>
      <c r="J1658" s="729">
        <v>40455</v>
      </c>
      <c r="K1658" s="732">
        <v>1.3685399999999999</v>
      </c>
      <c r="N1658" s="729">
        <v>40352</v>
      </c>
      <c r="O1658" s="732">
        <v>144.07599999999999</v>
      </c>
      <c r="Z1658" s="729">
        <v>40352</v>
      </c>
      <c r="AA1658" s="732">
        <v>249.333</v>
      </c>
      <c r="AC1658" s="729">
        <v>40352</v>
      </c>
      <c r="AD1658" s="732">
        <v>181.667</v>
      </c>
    </row>
    <row r="1659" spans="1:30" ht="14.25" customHeight="1">
      <c r="A1659" s="729">
        <v>40452</v>
      </c>
      <c r="B1659" s="732">
        <v>2.8584499999999999</v>
      </c>
      <c r="D1659" s="729">
        <v>40452</v>
      </c>
      <c r="E1659" s="732">
        <v>3.9419200000000001</v>
      </c>
      <c r="G1659" s="729">
        <v>40452</v>
      </c>
      <c r="H1659" s="732">
        <v>2.9354200000000001</v>
      </c>
      <c r="J1659" s="729">
        <v>40452</v>
      </c>
      <c r="K1659" s="732">
        <v>1.37914</v>
      </c>
      <c r="N1659" s="729">
        <v>40351</v>
      </c>
      <c r="O1659" s="732">
        <v>136.267</v>
      </c>
      <c r="Z1659" s="729">
        <v>40351</v>
      </c>
      <c r="AA1659" s="732">
        <v>246.31</v>
      </c>
      <c r="AC1659" s="729">
        <v>40351</v>
      </c>
      <c r="AD1659" s="732">
        <v>176.71700000000001</v>
      </c>
    </row>
    <row r="1660" spans="1:30" ht="14.25" customHeight="1">
      <c r="A1660" s="729">
        <v>40451</v>
      </c>
      <c r="B1660" s="732">
        <v>2.9080699999999999</v>
      </c>
      <c r="D1660" s="729">
        <v>40451</v>
      </c>
      <c r="E1660" s="732">
        <v>3.9641299999999999</v>
      </c>
      <c r="G1660" s="729">
        <v>40451</v>
      </c>
      <c r="H1660" s="732">
        <v>2.95939</v>
      </c>
      <c r="J1660" s="729">
        <v>40451</v>
      </c>
      <c r="K1660" s="732">
        <v>1.36344</v>
      </c>
      <c r="N1660" s="729">
        <v>40350</v>
      </c>
      <c r="O1660" s="732">
        <v>132.19499999999999</v>
      </c>
      <c r="Z1660" s="729">
        <v>40350</v>
      </c>
      <c r="AA1660" s="732">
        <v>214.238</v>
      </c>
      <c r="AC1660" s="729">
        <v>40350</v>
      </c>
      <c r="AD1660" s="732">
        <v>165.81299999999999</v>
      </c>
    </row>
    <row r="1661" spans="1:30" ht="14.25" customHeight="1">
      <c r="A1661" s="729">
        <v>40450</v>
      </c>
      <c r="B1661" s="732">
        <v>2.919</v>
      </c>
      <c r="D1661" s="729">
        <v>40450</v>
      </c>
      <c r="E1661" s="732">
        <v>3.9770400000000001</v>
      </c>
      <c r="G1661" s="729">
        <v>40450</v>
      </c>
      <c r="H1661" s="732">
        <v>2.9874299999999998</v>
      </c>
      <c r="J1661" s="729">
        <v>40450</v>
      </c>
      <c r="K1661" s="732">
        <v>1.3626800000000001</v>
      </c>
      <c r="N1661" s="729">
        <v>40347</v>
      </c>
      <c r="O1661" s="732">
        <v>137.97</v>
      </c>
      <c r="Z1661" s="729">
        <v>40347</v>
      </c>
      <c r="AA1661" s="732">
        <v>211.63800000000001</v>
      </c>
      <c r="AC1661" s="729">
        <v>40347</v>
      </c>
      <c r="AD1661" s="732">
        <v>166.398</v>
      </c>
    </row>
    <row r="1662" spans="1:30" ht="14.25" customHeight="1">
      <c r="A1662" s="729">
        <v>40449</v>
      </c>
      <c r="B1662" s="732">
        <v>2.9204499999999998</v>
      </c>
      <c r="D1662" s="729">
        <v>40449</v>
      </c>
      <c r="E1662" s="732">
        <v>3.9669400000000001</v>
      </c>
      <c r="G1662" s="729">
        <v>40449</v>
      </c>
      <c r="H1662" s="732">
        <v>2.9930099999999999</v>
      </c>
      <c r="J1662" s="729">
        <v>40449</v>
      </c>
      <c r="K1662" s="732">
        <v>1.3585199999999999</v>
      </c>
      <c r="N1662" s="729">
        <v>40346</v>
      </c>
      <c r="O1662" s="732">
        <v>141.58600000000001</v>
      </c>
      <c r="Z1662" s="729">
        <v>40346</v>
      </c>
      <c r="AA1662" s="732">
        <v>243.32400000000001</v>
      </c>
      <c r="AC1662" s="729">
        <v>40346</v>
      </c>
      <c r="AD1662" s="732">
        <v>180.53800000000001</v>
      </c>
    </row>
    <row r="1663" spans="1:30" ht="14.25" customHeight="1">
      <c r="A1663" s="729">
        <v>40448</v>
      </c>
      <c r="B1663" s="732">
        <v>2.9416500000000001</v>
      </c>
      <c r="D1663" s="729">
        <v>40448</v>
      </c>
      <c r="E1663" s="732">
        <v>3.9575</v>
      </c>
      <c r="G1663" s="729">
        <v>40448</v>
      </c>
      <c r="H1663" s="732">
        <v>2.9853100000000001</v>
      </c>
      <c r="J1663" s="729">
        <v>40448</v>
      </c>
      <c r="K1663" s="732">
        <v>1.34545</v>
      </c>
      <c r="N1663" s="729">
        <v>40345</v>
      </c>
      <c r="O1663" s="732">
        <v>144.59299999999999</v>
      </c>
      <c r="Z1663" s="729">
        <v>40345</v>
      </c>
      <c r="AA1663" s="732">
        <v>249.101</v>
      </c>
      <c r="AC1663" s="729">
        <v>40345</v>
      </c>
      <c r="AD1663" s="732">
        <v>194.39500000000001</v>
      </c>
    </row>
    <row r="1664" spans="1:30" ht="14.25" customHeight="1">
      <c r="A1664" s="729">
        <v>40445</v>
      </c>
      <c r="B1664" s="732">
        <v>2.9300999999999999</v>
      </c>
      <c r="D1664" s="729">
        <v>40445</v>
      </c>
      <c r="E1664" s="732">
        <v>3.9530799999999999</v>
      </c>
      <c r="G1664" s="729">
        <v>40445</v>
      </c>
      <c r="H1664" s="732">
        <v>2.9812599999999998</v>
      </c>
      <c r="J1664" s="729">
        <v>40445</v>
      </c>
      <c r="K1664" s="732">
        <v>1.3491900000000001</v>
      </c>
      <c r="N1664" s="729">
        <v>40344</v>
      </c>
      <c r="O1664" s="732">
        <v>142.666</v>
      </c>
      <c r="Z1664" s="729">
        <v>40344</v>
      </c>
      <c r="AA1664" s="732">
        <v>246.727</v>
      </c>
      <c r="AC1664" s="729">
        <v>40344</v>
      </c>
      <c r="AD1664" s="732">
        <v>194.59</v>
      </c>
    </row>
    <row r="1665" spans="1:30" ht="14.25" customHeight="1">
      <c r="A1665" s="729">
        <v>40444</v>
      </c>
      <c r="B1665" s="732">
        <v>2.9835500000000001</v>
      </c>
      <c r="D1665" s="729">
        <v>40444</v>
      </c>
      <c r="E1665" s="732">
        <v>3.9716499999999999</v>
      </c>
      <c r="G1665" s="729">
        <v>40444</v>
      </c>
      <c r="H1665" s="732">
        <v>3.0273500000000002</v>
      </c>
      <c r="J1665" s="729">
        <v>40444</v>
      </c>
      <c r="K1665" s="732">
        <v>1.3314300000000001</v>
      </c>
      <c r="N1665" s="729">
        <v>40343</v>
      </c>
      <c r="O1665" s="732">
        <v>142.27500000000001</v>
      </c>
      <c r="Z1665" s="729">
        <v>40343</v>
      </c>
      <c r="AA1665" s="732">
        <v>207.91200000000001</v>
      </c>
      <c r="AC1665" s="729">
        <v>40343</v>
      </c>
      <c r="AD1665" s="732">
        <v>188.65700000000001</v>
      </c>
    </row>
    <row r="1666" spans="1:30" ht="14.25" customHeight="1">
      <c r="A1666" s="729">
        <v>40443</v>
      </c>
      <c r="B1666" s="732">
        <v>2.9481199999999999</v>
      </c>
      <c r="D1666" s="729">
        <v>40443</v>
      </c>
      <c r="E1666" s="732">
        <v>3.952</v>
      </c>
      <c r="G1666" s="729">
        <v>40443</v>
      </c>
      <c r="H1666" s="732">
        <v>2.9895399999999999</v>
      </c>
      <c r="J1666" s="729">
        <v>40443</v>
      </c>
      <c r="K1666" s="732">
        <v>1.3405499999999999</v>
      </c>
      <c r="N1666" s="729">
        <v>40340</v>
      </c>
      <c r="O1666" s="732">
        <v>144.79599999999999</v>
      </c>
      <c r="Z1666" s="729">
        <v>40340</v>
      </c>
      <c r="AA1666" s="732">
        <v>213.755</v>
      </c>
      <c r="AC1666" s="729">
        <v>40340</v>
      </c>
      <c r="AD1666" s="732">
        <v>183.905</v>
      </c>
    </row>
    <row r="1667" spans="1:30" ht="14.25" customHeight="1">
      <c r="A1667" s="729">
        <v>40442</v>
      </c>
      <c r="B1667" s="732">
        <v>2.9713000000000003</v>
      </c>
      <c r="D1667" s="729">
        <v>40442</v>
      </c>
      <c r="E1667" s="732">
        <v>3.9413399999999998</v>
      </c>
      <c r="G1667" s="729">
        <v>40442</v>
      </c>
      <c r="H1667" s="732">
        <v>2.9825300000000001</v>
      </c>
      <c r="J1667" s="729">
        <v>40442</v>
      </c>
      <c r="K1667" s="732">
        <v>1.3264400000000001</v>
      </c>
      <c r="N1667" s="729">
        <v>40339</v>
      </c>
      <c r="O1667" s="732">
        <v>154.547</v>
      </c>
      <c r="Z1667" s="729">
        <v>40339</v>
      </c>
      <c r="AA1667" s="732">
        <v>203.38300000000001</v>
      </c>
      <c r="AC1667" s="729">
        <v>40339</v>
      </c>
      <c r="AD1667" s="732">
        <v>188.40799999999999</v>
      </c>
    </row>
    <row r="1668" spans="1:30" ht="14.25" customHeight="1">
      <c r="A1668" s="729">
        <v>40441</v>
      </c>
      <c r="B1668" s="732">
        <v>3.0166499999999998</v>
      </c>
      <c r="D1668" s="729">
        <v>40441</v>
      </c>
      <c r="E1668" s="732">
        <v>3.9400500000000003</v>
      </c>
      <c r="G1668" s="729">
        <v>40441</v>
      </c>
      <c r="H1668" s="732">
        <v>3.0022899999999999</v>
      </c>
      <c r="J1668" s="729">
        <v>40441</v>
      </c>
      <c r="K1668" s="732">
        <v>1.3061199999999999</v>
      </c>
      <c r="N1668" s="729">
        <v>40338</v>
      </c>
      <c r="O1668" s="732">
        <v>169.167</v>
      </c>
      <c r="Z1668" s="729">
        <v>40338</v>
      </c>
      <c r="AA1668" s="732">
        <v>244.655</v>
      </c>
      <c r="AC1668" s="729">
        <v>40338</v>
      </c>
      <c r="AD1668" s="732">
        <v>212.19399999999999</v>
      </c>
    </row>
    <row r="1669" spans="1:30" ht="14.25" customHeight="1">
      <c r="A1669" s="729">
        <v>40438</v>
      </c>
      <c r="B1669" s="732">
        <v>3.0330300000000001</v>
      </c>
      <c r="D1669" s="729">
        <v>40438</v>
      </c>
      <c r="E1669" s="732">
        <v>3.9577499999999999</v>
      </c>
      <c r="G1669" s="729">
        <v>40438</v>
      </c>
      <c r="H1669" s="732">
        <v>3.00387</v>
      </c>
      <c r="J1669" s="729">
        <v>40438</v>
      </c>
      <c r="K1669" s="732">
        <v>1.3049500000000001</v>
      </c>
      <c r="N1669" s="729">
        <v>40337</v>
      </c>
      <c r="O1669" s="732">
        <v>188.46</v>
      </c>
      <c r="Z1669" s="729">
        <v>40337</v>
      </c>
      <c r="AA1669" s="732">
        <v>255.82499999999999</v>
      </c>
      <c r="AC1669" s="729">
        <v>40337</v>
      </c>
      <c r="AD1669" s="732">
        <v>243.10300000000001</v>
      </c>
    </row>
    <row r="1670" spans="1:30" ht="14.25" customHeight="1">
      <c r="A1670" s="729">
        <v>40437</v>
      </c>
      <c r="B1670" s="732">
        <v>3.0230000000000001</v>
      </c>
      <c r="D1670" s="729">
        <v>40437</v>
      </c>
      <c r="E1670" s="732">
        <v>3.9534700000000003</v>
      </c>
      <c r="G1670" s="729">
        <v>40437</v>
      </c>
      <c r="H1670" s="732">
        <v>2.9758300000000002</v>
      </c>
      <c r="J1670" s="729">
        <v>40437</v>
      </c>
      <c r="K1670" s="732">
        <v>1.3077700000000001</v>
      </c>
      <c r="N1670" s="729">
        <v>40336</v>
      </c>
      <c r="O1670" s="732">
        <v>184.24199999999999</v>
      </c>
      <c r="Z1670" s="729">
        <v>40336</v>
      </c>
      <c r="AA1670" s="732">
        <v>267.06599999999997</v>
      </c>
      <c r="AC1670" s="729">
        <v>40336</v>
      </c>
      <c r="AD1670" s="732">
        <v>247.953</v>
      </c>
    </row>
    <row r="1671" spans="1:30" ht="14.25" customHeight="1">
      <c r="A1671" s="729">
        <v>40436</v>
      </c>
      <c r="B1671" s="732">
        <v>3.0297999999999998</v>
      </c>
      <c r="D1671" s="729">
        <v>40436</v>
      </c>
      <c r="E1671" s="732">
        <v>3.9417999999999997</v>
      </c>
      <c r="G1671" s="729">
        <v>40436</v>
      </c>
      <c r="H1671" s="732">
        <v>3.0198399999999999</v>
      </c>
      <c r="J1671" s="729">
        <v>40436</v>
      </c>
      <c r="K1671" s="732">
        <v>1.3010999999999999</v>
      </c>
      <c r="N1671" s="729">
        <v>40333</v>
      </c>
      <c r="O1671" s="732">
        <v>182.923</v>
      </c>
      <c r="Z1671" s="729">
        <v>40333</v>
      </c>
      <c r="AA1671" s="732">
        <v>254.988</v>
      </c>
      <c r="AC1671" s="729">
        <v>40333</v>
      </c>
      <c r="AD1671" s="732">
        <v>244.02500000000001</v>
      </c>
    </row>
    <row r="1672" spans="1:30" ht="14.25" customHeight="1">
      <c r="A1672" s="729">
        <v>40435</v>
      </c>
      <c r="B1672" s="732">
        <v>3.0188000000000001</v>
      </c>
      <c r="D1672" s="729">
        <v>40435</v>
      </c>
      <c r="E1672" s="732">
        <v>3.92388</v>
      </c>
      <c r="G1672" s="729">
        <v>40435</v>
      </c>
      <c r="H1672" s="732">
        <v>3.0302699999999998</v>
      </c>
      <c r="J1672" s="729">
        <v>40435</v>
      </c>
      <c r="K1672" s="732">
        <v>1.2998000000000001</v>
      </c>
      <c r="N1672" s="729">
        <v>40332</v>
      </c>
      <c r="O1672" s="732">
        <v>160.27099999999999</v>
      </c>
      <c r="Z1672" s="729">
        <v>40332</v>
      </c>
      <c r="AA1672" s="732">
        <v>243.56</v>
      </c>
      <c r="AC1672" s="729">
        <v>40332</v>
      </c>
      <c r="AD1672" s="732">
        <v>234.99199999999999</v>
      </c>
    </row>
    <row r="1673" spans="1:30" ht="14.25" customHeight="1">
      <c r="A1673" s="729">
        <v>40434</v>
      </c>
      <c r="B1673" s="732">
        <v>3.0523199999999999</v>
      </c>
      <c r="D1673" s="729">
        <v>40434</v>
      </c>
      <c r="E1673" s="732">
        <v>3.93255</v>
      </c>
      <c r="G1673" s="729">
        <v>40434</v>
      </c>
      <c r="H1673" s="732">
        <v>3.0300500000000001</v>
      </c>
      <c r="J1673" s="729">
        <v>40434</v>
      </c>
      <c r="K1673" s="732">
        <v>1.2882500000000001</v>
      </c>
      <c r="N1673" s="729">
        <v>40331</v>
      </c>
      <c r="O1673" s="732">
        <v>149.55000000000001</v>
      </c>
      <c r="Z1673" s="729">
        <v>40331</v>
      </c>
      <c r="AA1673" s="732">
        <v>249.93299999999999</v>
      </c>
      <c r="AC1673" s="729">
        <v>40331</v>
      </c>
      <c r="AD1673" s="732">
        <v>236.40799999999999</v>
      </c>
    </row>
    <row r="1674" spans="1:30" ht="14.25" customHeight="1">
      <c r="A1674" s="729">
        <v>40431</v>
      </c>
      <c r="B1674" s="732">
        <v>3.1074600000000001</v>
      </c>
      <c r="D1674" s="729">
        <v>40431</v>
      </c>
      <c r="E1674" s="732">
        <v>3.9408099999999999</v>
      </c>
      <c r="G1674" s="729">
        <v>40431</v>
      </c>
      <c r="H1674" s="732">
        <v>3.04725</v>
      </c>
      <c r="J1674" s="729">
        <v>40431</v>
      </c>
      <c r="K1674" s="732">
        <v>1.26789</v>
      </c>
      <c r="N1674" s="729">
        <v>40330</v>
      </c>
      <c r="O1674" s="732">
        <v>145.291</v>
      </c>
      <c r="Z1674" s="729">
        <v>40330</v>
      </c>
      <c r="AA1674" s="732">
        <v>235.95</v>
      </c>
      <c r="AC1674" s="729">
        <v>40330</v>
      </c>
      <c r="AD1674" s="732">
        <v>233.78299999999999</v>
      </c>
    </row>
    <row r="1675" spans="1:30" ht="14.25" customHeight="1">
      <c r="A1675" s="729">
        <v>40430</v>
      </c>
      <c r="B1675" s="732">
        <v>3.1050499999999999</v>
      </c>
      <c r="D1675" s="729">
        <v>40430</v>
      </c>
      <c r="E1675" s="732">
        <v>3.9406300000000001</v>
      </c>
      <c r="G1675" s="729">
        <v>40430</v>
      </c>
      <c r="H1675" s="732">
        <v>3.0585800000000001</v>
      </c>
      <c r="J1675" s="729">
        <v>40430</v>
      </c>
      <c r="K1675" s="732">
        <v>1.26959</v>
      </c>
      <c r="N1675" s="729">
        <v>40326</v>
      </c>
      <c r="O1675" s="732">
        <v>138.542</v>
      </c>
      <c r="Z1675" s="729">
        <v>40326</v>
      </c>
      <c r="AA1675" s="732">
        <v>217.63399999999999</v>
      </c>
      <c r="AC1675" s="729">
        <v>40326</v>
      </c>
      <c r="AD1675" s="732">
        <v>203.62799999999999</v>
      </c>
    </row>
    <row r="1676" spans="1:30" ht="14.25" customHeight="1">
      <c r="A1676" s="729">
        <v>40429</v>
      </c>
      <c r="B1676" s="732">
        <v>3.0991599999999999</v>
      </c>
      <c r="D1676" s="729">
        <v>40429</v>
      </c>
      <c r="E1676" s="732">
        <v>3.9413900000000002</v>
      </c>
      <c r="G1676" s="729">
        <v>40429</v>
      </c>
      <c r="H1676" s="732">
        <v>3.0638399999999999</v>
      </c>
      <c r="J1676" s="729">
        <v>40429</v>
      </c>
      <c r="K1676" s="732">
        <v>1.27203</v>
      </c>
      <c r="N1676" s="729">
        <v>40325</v>
      </c>
      <c r="O1676" s="732">
        <v>139.92599999999999</v>
      </c>
      <c r="Z1676" s="729">
        <v>40325</v>
      </c>
      <c r="AA1676" s="732">
        <v>220.45</v>
      </c>
      <c r="AC1676" s="729">
        <v>40325</v>
      </c>
      <c r="AD1676" s="732">
        <v>212.97</v>
      </c>
    </row>
    <row r="1677" spans="1:30" ht="14.25" customHeight="1">
      <c r="A1677" s="729">
        <v>40428</v>
      </c>
      <c r="B1677" s="732">
        <v>3.1122000000000001</v>
      </c>
      <c r="D1677" s="729">
        <v>40428</v>
      </c>
      <c r="E1677" s="732">
        <v>3.9464000000000001</v>
      </c>
      <c r="G1677" s="729">
        <v>40428</v>
      </c>
      <c r="H1677" s="732">
        <v>3.0768900000000001</v>
      </c>
      <c r="J1677" s="729">
        <v>40428</v>
      </c>
      <c r="K1677" s="732">
        <v>1.2682</v>
      </c>
      <c r="N1677" s="729">
        <v>40324</v>
      </c>
      <c r="O1677" s="732">
        <v>159.667</v>
      </c>
      <c r="Z1677" s="729">
        <v>40324</v>
      </c>
      <c r="AA1677" s="732">
        <v>225.43299999999999</v>
      </c>
      <c r="AC1677" s="729">
        <v>40324</v>
      </c>
      <c r="AD1677" s="732">
        <v>209.88800000000001</v>
      </c>
    </row>
    <row r="1678" spans="1:30" ht="14.25" customHeight="1">
      <c r="A1678" s="729">
        <v>40427</v>
      </c>
      <c r="B1678" s="732">
        <v>3.0508999999999999</v>
      </c>
      <c r="D1678" s="729">
        <v>40427</v>
      </c>
      <c r="E1678" s="732">
        <v>3.92841</v>
      </c>
      <c r="G1678" s="729">
        <v>40427</v>
      </c>
      <c r="H1678" s="732">
        <v>3.0134400000000001</v>
      </c>
      <c r="J1678" s="729">
        <v>40427</v>
      </c>
      <c r="K1678" s="732">
        <v>1.28756</v>
      </c>
      <c r="N1678" s="729">
        <v>40323</v>
      </c>
      <c r="O1678" s="732">
        <v>170.02500000000001</v>
      </c>
      <c r="Z1678" s="729">
        <v>40323</v>
      </c>
      <c r="AA1678" s="732">
        <v>245.9</v>
      </c>
      <c r="AC1678" s="729">
        <v>40323</v>
      </c>
      <c r="AD1678" s="732">
        <v>208.70699999999999</v>
      </c>
    </row>
    <row r="1679" spans="1:30" ht="14.25" customHeight="1">
      <c r="A1679" s="729">
        <v>40424</v>
      </c>
      <c r="B1679" s="732">
        <v>3.0542500000000001</v>
      </c>
      <c r="D1679" s="729">
        <v>40424</v>
      </c>
      <c r="E1679" s="732">
        <v>3.9404500000000002</v>
      </c>
      <c r="G1679" s="729">
        <v>40424</v>
      </c>
      <c r="H1679" s="732">
        <v>3.0051199999999998</v>
      </c>
      <c r="J1679" s="729">
        <v>40424</v>
      </c>
      <c r="K1679" s="732">
        <v>1.2896000000000001</v>
      </c>
      <c r="N1679" s="729">
        <v>40322</v>
      </c>
      <c r="O1679" s="732">
        <v>159.68199999999999</v>
      </c>
      <c r="Z1679" s="729">
        <v>40322</v>
      </c>
      <c r="AA1679" s="732">
        <v>209.95400000000001</v>
      </c>
      <c r="AC1679" s="729">
        <v>40322</v>
      </c>
      <c r="AD1679" s="732">
        <v>166.80600000000001</v>
      </c>
    </row>
    <row r="1680" spans="1:30" ht="14.25" customHeight="1">
      <c r="A1680" s="729">
        <v>40423</v>
      </c>
      <c r="B1680" s="732">
        <v>3.0836999999999999</v>
      </c>
      <c r="D1680" s="729">
        <v>40423</v>
      </c>
      <c r="E1680" s="732">
        <v>3.9548899999999998</v>
      </c>
      <c r="G1680" s="729">
        <v>40423</v>
      </c>
      <c r="H1680" s="732">
        <v>3.0451100000000002</v>
      </c>
      <c r="J1680" s="729">
        <v>40423</v>
      </c>
      <c r="K1680" s="732">
        <v>1.2825500000000001</v>
      </c>
      <c r="N1680" s="729">
        <v>40319</v>
      </c>
      <c r="O1680" s="732">
        <v>167.501</v>
      </c>
      <c r="Z1680" s="729">
        <v>40319</v>
      </c>
      <c r="AA1680" s="732">
        <v>201.399</v>
      </c>
      <c r="AC1680" s="729">
        <v>40319</v>
      </c>
      <c r="AD1680" s="732">
        <v>158.667</v>
      </c>
    </row>
    <row r="1681" spans="1:30" ht="14.25" customHeight="1">
      <c r="A1681" s="729">
        <v>40422</v>
      </c>
      <c r="B1681" s="732">
        <v>3.09938</v>
      </c>
      <c r="D1681" s="729">
        <v>40422</v>
      </c>
      <c r="E1681" s="732">
        <v>3.9701599999999999</v>
      </c>
      <c r="G1681" s="729">
        <v>40422</v>
      </c>
      <c r="H1681" s="732">
        <v>3.05104</v>
      </c>
      <c r="J1681" s="729">
        <v>40422</v>
      </c>
      <c r="K1681" s="732">
        <v>1.28085</v>
      </c>
      <c r="N1681" s="729">
        <v>40318</v>
      </c>
      <c r="O1681" s="732">
        <v>157.827</v>
      </c>
      <c r="Z1681" s="729">
        <v>40318</v>
      </c>
      <c r="AA1681" s="732">
        <v>205.96700000000001</v>
      </c>
      <c r="AC1681" s="729">
        <v>40318</v>
      </c>
      <c r="AD1681" s="732">
        <v>154.88800000000001</v>
      </c>
    </row>
    <row r="1682" spans="1:30" ht="14.25" customHeight="1">
      <c r="A1682" s="729">
        <v>40421</v>
      </c>
      <c r="B1682" s="732">
        <v>3.1583000000000001</v>
      </c>
      <c r="D1682" s="729">
        <v>40421</v>
      </c>
      <c r="E1682" s="732">
        <v>4.0044000000000004</v>
      </c>
      <c r="G1682" s="729">
        <v>40421</v>
      </c>
      <c r="H1682" s="732">
        <v>3.1112600000000001</v>
      </c>
      <c r="J1682" s="729">
        <v>40421</v>
      </c>
      <c r="K1682" s="732">
        <v>1.2679499999999999</v>
      </c>
      <c r="N1682" s="729">
        <v>40317</v>
      </c>
      <c r="O1682" s="732">
        <v>144.75899999999999</v>
      </c>
      <c r="Z1682" s="729">
        <v>40317</v>
      </c>
      <c r="AA1682" s="732">
        <v>173.94499999999999</v>
      </c>
      <c r="AC1682" s="729">
        <v>40317</v>
      </c>
      <c r="AD1682" s="732">
        <v>139.96799999999999</v>
      </c>
    </row>
    <row r="1683" spans="1:30" ht="14.25" customHeight="1">
      <c r="A1683" s="729">
        <v>40420</v>
      </c>
      <c r="B1683" s="732">
        <v>3.1562000000000001</v>
      </c>
      <c r="D1683" s="729">
        <v>40420</v>
      </c>
      <c r="E1683" s="732">
        <v>3.9973200000000002</v>
      </c>
      <c r="G1683" s="729">
        <v>40420</v>
      </c>
      <c r="H1683" s="732">
        <v>3.07585</v>
      </c>
      <c r="J1683" s="729">
        <v>40420</v>
      </c>
      <c r="K1683" s="732">
        <v>1.2662499999999999</v>
      </c>
      <c r="N1683" s="729">
        <v>40316</v>
      </c>
      <c r="O1683" s="732">
        <v>128.501</v>
      </c>
      <c r="Z1683" s="729">
        <v>40316</v>
      </c>
      <c r="AA1683" s="732">
        <v>175.12899999999999</v>
      </c>
      <c r="AC1683" s="729">
        <v>40316</v>
      </c>
      <c r="AD1683" s="732">
        <v>135.94399999999999</v>
      </c>
    </row>
    <row r="1684" spans="1:30" ht="14.25" customHeight="1">
      <c r="A1684" s="729">
        <v>40417</v>
      </c>
      <c r="B1684" s="732">
        <v>3.1085400000000001</v>
      </c>
      <c r="D1684" s="729">
        <v>40417</v>
      </c>
      <c r="E1684" s="732">
        <v>3.9672700000000001</v>
      </c>
      <c r="G1684" s="729">
        <v>40417</v>
      </c>
      <c r="H1684" s="732">
        <v>3.02373</v>
      </c>
      <c r="J1684" s="729">
        <v>40417</v>
      </c>
      <c r="K1684" s="732">
        <v>1.2762500000000001</v>
      </c>
      <c r="N1684" s="729">
        <v>40315</v>
      </c>
      <c r="O1684" s="732">
        <v>126.547</v>
      </c>
      <c r="Z1684" s="729">
        <v>40315</v>
      </c>
      <c r="AA1684" s="732">
        <v>177.29300000000001</v>
      </c>
      <c r="AC1684" s="729">
        <v>40315</v>
      </c>
      <c r="AD1684" s="732">
        <v>141.64400000000001</v>
      </c>
    </row>
    <row r="1685" spans="1:30" ht="14.25" customHeight="1">
      <c r="A1685" s="729">
        <v>40416</v>
      </c>
      <c r="B1685" s="732">
        <v>3.14575</v>
      </c>
      <c r="D1685" s="729">
        <v>40416</v>
      </c>
      <c r="E1685" s="732">
        <v>3.99987</v>
      </c>
      <c r="G1685" s="729">
        <v>40416</v>
      </c>
      <c r="H1685" s="732">
        <v>3.07206</v>
      </c>
      <c r="J1685" s="729">
        <v>40416</v>
      </c>
      <c r="K1685" s="732">
        <v>1.27159</v>
      </c>
      <c r="N1685" s="729">
        <v>40312</v>
      </c>
      <c r="O1685" s="732">
        <v>124.553</v>
      </c>
      <c r="Z1685" s="729">
        <v>40312</v>
      </c>
      <c r="AA1685" s="732">
        <v>157.935</v>
      </c>
      <c r="AC1685" s="729">
        <v>40312</v>
      </c>
      <c r="AD1685" s="732">
        <v>136.46899999999999</v>
      </c>
    </row>
    <row r="1686" spans="1:30" ht="14.25" customHeight="1">
      <c r="A1686" s="729">
        <v>40415</v>
      </c>
      <c r="B1686" s="732">
        <v>3.1583999999999999</v>
      </c>
      <c r="D1686" s="729">
        <v>40415</v>
      </c>
      <c r="E1686" s="732">
        <v>3.9978099999999999</v>
      </c>
      <c r="G1686" s="729">
        <v>40415</v>
      </c>
      <c r="H1686" s="732">
        <v>3.0649600000000001</v>
      </c>
      <c r="J1686" s="729">
        <v>40415</v>
      </c>
      <c r="K1686" s="732">
        <v>1.2658499999999999</v>
      </c>
      <c r="N1686" s="729">
        <v>40311</v>
      </c>
      <c r="O1686" s="732">
        <v>109.85</v>
      </c>
      <c r="Z1686" s="729">
        <v>40311</v>
      </c>
      <c r="AA1686" s="732">
        <v>150.90199999999999</v>
      </c>
      <c r="AC1686" s="729">
        <v>40311</v>
      </c>
      <c r="AD1686" s="732">
        <v>128.167</v>
      </c>
    </row>
    <row r="1687" spans="1:30" ht="14.25" customHeight="1">
      <c r="A1687" s="729">
        <v>40414</v>
      </c>
      <c r="B1687" s="732">
        <v>3.1715499999999999</v>
      </c>
      <c r="D1687" s="729">
        <v>40414</v>
      </c>
      <c r="E1687" s="732">
        <v>4.0080999999999998</v>
      </c>
      <c r="G1687" s="729">
        <v>40414</v>
      </c>
      <c r="H1687" s="732">
        <v>3.07009</v>
      </c>
      <c r="J1687" s="729">
        <v>40414</v>
      </c>
      <c r="K1687" s="732">
        <v>1.2627299999999999</v>
      </c>
      <c r="N1687" s="729">
        <v>40310</v>
      </c>
      <c r="O1687" s="732">
        <v>113.268</v>
      </c>
      <c r="Z1687" s="729">
        <v>40310</v>
      </c>
      <c r="AA1687" s="732">
        <v>137.833</v>
      </c>
      <c r="AC1687" s="729">
        <v>40310</v>
      </c>
      <c r="AD1687" s="732">
        <v>130.5</v>
      </c>
    </row>
    <row r="1688" spans="1:30" ht="14.25" customHeight="1">
      <c r="A1688" s="729">
        <v>40413</v>
      </c>
      <c r="B1688" s="732">
        <v>3.1741000000000001</v>
      </c>
      <c r="D1688" s="729">
        <v>40413</v>
      </c>
      <c r="E1688" s="732">
        <v>4.0181500000000003</v>
      </c>
      <c r="G1688" s="729">
        <v>40413</v>
      </c>
      <c r="H1688" s="732">
        <v>3.0499900000000002</v>
      </c>
      <c r="J1688" s="729">
        <v>40413</v>
      </c>
      <c r="K1688" s="732">
        <v>1.2656800000000001</v>
      </c>
      <c r="N1688" s="729">
        <v>40309</v>
      </c>
      <c r="O1688" s="732">
        <v>126.161</v>
      </c>
      <c r="Z1688" s="729">
        <v>40309</v>
      </c>
      <c r="AA1688" s="732">
        <v>165.56</v>
      </c>
      <c r="AC1688" s="729">
        <v>40309</v>
      </c>
      <c r="AD1688" s="732">
        <v>140.304</v>
      </c>
    </row>
    <row r="1689" spans="1:30" ht="14.25" customHeight="1">
      <c r="A1689" s="729">
        <v>40410</v>
      </c>
      <c r="B1689" s="732">
        <v>3.12852</v>
      </c>
      <c r="D1689" s="729">
        <v>40410</v>
      </c>
      <c r="E1689" s="732">
        <v>3.9773399999999999</v>
      </c>
      <c r="G1689" s="729">
        <v>40410</v>
      </c>
      <c r="H1689" s="732">
        <v>3.0259</v>
      </c>
      <c r="J1689" s="729">
        <v>40410</v>
      </c>
      <c r="K1689" s="732">
        <v>1.27115</v>
      </c>
      <c r="N1689" s="729">
        <v>40308</v>
      </c>
      <c r="O1689" s="732">
        <v>131.15600000000001</v>
      </c>
      <c r="Z1689" s="729">
        <v>40308</v>
      </c>
      <c r="AA1689" s="732">
        <v>162.899</v>
      </c>
      <c r="AC1689" s="729">
        <v>40308</v>
      </c>
      <c r="AD1689" s="732">
        <v>154.39400000000001</v>
      </c>
    </row>
    <row r="1690" spans="1:30" ht="14.25" customHeight="1">
      <c r="A1690" s="729">
        <v>40409</v>
      </c>
      <c r="B1690" s="732">
        <v>3.0961799999999999</v>
      </c>
      <c r="D1690" s="729">
        <v>40409</v>
      </c>
      <c r="E1690" s="732">
        <v>3.9699200000000001</v>
      </c>
      <c r="G1690" s="729">
        <v>40409</v>
      </c>
      <c r="H1690" s="732">
        <v>3.0000900000000001</v>
      </c>
      <c r="J1690" s="729">
        <v>40409</v>
      </c>
      <c r="K1690" s="732">
        <v>1.28234</v>
      </c>
      <c r="N1690" s="729">
        <v>40305</v>
      </c>
      <c r="O1690" s="732">
        <v>172.79300000000001</v>
      </c>
      <c r="Z1690" s="729">
        <v>40305</v>
      </c>
      <c r="AA1690" s="732">
        <v>241.08600000000001</v>
      </c>
      <c r="AC1690" s="729">
        <v>40305</v>
      </c>
      <c r="AD1690" s="732">
        <v>228.27799999999999</v>
      </c>
    </row>
    <row r="1691" spans="1:30" ht="14.25" customHeight="1">
      <c r="A1691" s="729">
        <v>40408</v>
      </c>
      <c r="B1691" s="732">
        <v>3.0642999999999998</v>
      </c>
      <c r="D1691" s="729">
        <v>40408</v>
      </c>
      <c r="E1691" s="732">
        <v>3.93859</v>
      </c>
      <c r="G1691" s="729">
        <v>40408</v>
      </c>
      <c r="H1691" s="732">
        <v>2.93919</v>
      </c>
      <c r="J1691" s="729">
        <v>40408</v>
      </c>
      <c r="K1691" s="732">
        <v>1.2852999999999999</v>
      </c>
      <c r="N1691" s="729">
        <v>40304</v>
      </c>
      <c r="O1691" s="732">
        <v>172.72</v>
      </c>
      <c r="Z1691" s="729">
        <v>40304</v>
      </c>
      <c r="AA1691" s="732">
        <v>255.61699999999999</v>
      </c>
      <c r="AC1691" s="729">
        <v>40304</v>
      </c>
      <c r="AD1691" s="732">
        <v>224.88200000000001</v>
      </c>
    </row>
    <row r="1692" spans="1:30" ht="14.25" customHeight="1">
      <c r="A1692" s="729">
        <v>40407</v>
      </c>
      <c r="B1692" s="732">
        <v>3.0606</v>
      </c>
      <c r="D1692" s="729">
        <v>40407</v>
      </c>
      <c r="E1692" s="732">
        <v>3.9434800000000001</v>
      </c>
      <c r="G1692" s="729">
        <v>40407</v>
      </c>
      <c r="H1692" s="732">
        <v>2.9333399999999998</v>
      </c>
      <c r="J1692" s="729">
        <v>40407</v>
      </c>
      <c r="K1692" s="732">
        <v>1.28847</v>
      </c>
      <c r="N1692" s="729">
        <v>40303</v>
      </c>
      <c r="O1692" s="732">
        <v>134.68299999999999</v>
      </c>
      <c r="Z1692" s="729">
        <v>40303</v>
      </c>
      <c r="AA1692" s="732">
        <v>225.37899999999999</v>
      </c>
      <c r="AC1692" s="729">
        <v>40303</v>
      </c>
      <c r="AD1692" s="732">
        <v>183.215</v>
      </c>
    </row>
    <row r="1693" spans="1:30" ht="14.25" customHeight="1">
      <c r="A1693" s="729">
        <v>40406</v>
      </c>
      <c r="B1693" s="732">
        <v>3.10547</v>
      </c>
      <c r="D1693" s="729">
        <v>40406</v>
      </c>
      <c r="E1693" s="732">
        <v>3.9830299999999998</v>
      </c>
      <c r="G1693" s="729">
        <v>40406</v>
      </c>
      <c r="H1693" s="732">
        <v>2.9876499999999999</v>
      </c>
      <c r="J1693" s="729">
        <v>40406</v>
      </c>
      <c r="K1693" s="732">
        <v>1.2826500000000001</v>
      </c>
      <c r="N1693" s="729">
        <v>40302</v>
      </c>
      <c r="O1693" s="732">
        <v>117.834</v>
      </c>
      <c r="Z1693" s="729">
        <v>40302</v>
      </c>
      <c r="AA1693" s="732">
        <v>201.44499999999999</v>
      </c>
      <c r="AC1693" s="729">
        <v>40302</v>
      </c>
      <c r="AD1693" s="732">
        <v>162.09899999999999</v>
      </c>
    </row>
    <row r="1694" spans="1:30" ht="14.25" customHeight="1">
      <c r="A1694" s="729">
        <v>40403</v>
      </c>
      <c r="B1694" s="732">
        <v>3.1383999999999999</v>
      </c>
      <c r="D1694" s="729">
        <v>40403</v>
      </c>
      <c r="E1694" s="732">
        <v>4.0031299999999996</v>
      </c>
      <c r="G1694" s="729">
        <v>40403</v>
      </c>
      <c r="H1694" s="732">
        <v>2.9858199999999999</v>
      </c>
      <c r="J1694" s="729">
        <v>40403</v>
      </c>
      <c r="K1694" s="732">
        <v>1.27542</v>
      </c>
      <c r="N1694" s="729">
        <v>40301</v>
      </c>
      <c r="O1694" s="732">
        <v>104.501</v>
      </c>
      <c r="Z1694" s="729">
        <v>40301</v>
      </c>
      <c r="AA1694" s="732">
        <v>153.42099999999999</v>
      </c>
      <c r="AC1694" s="729">
        <v>40301</v>
      </c>
      <c r="AD1694" s="732">
        <v>137.32</v>
      </c>
    </row>
    <row r="1695" spans="1:30" ht="14.25" customHeight="1">
      <c r="A1695" s="729">
        <v>40402</v>
      </c>
      <c r="B1695" s="732">
        <v>3.1200199999999998</v>
      </c>
      <c r="D1695" s="729">
        <v>40402</v>
      </c>
      <c r="E1695" s="732">
        <v>4.0021800000000001</v>
      </c>
      <c r="G1695" s="729">
        <v>40402</v>
      </c>
      <c r="H1695" s="732">
        <v>2.9714399999999999</v>
      </c>
      <c r="J1695" s="729">
        <v>40402</v>
      </c>
      <c r="K1695" s="732">
        <v>1.2829200000000001</v>
      </c>
      <c r="N1695" s="729">
        <v>40298</v>
      </c>
      <c r="O1695" s="732">
        <v>104.179</v>
      </c>
      <c r="Z1695" s="729">
        <v>40298</v>
      </c>
      <c r="AA1695" s="732">
        <v>159.202</v>
      </c>
      <c r="AC1695" s="729">
        <v>40298</v>
      </c>
      <c r="AD1695" s="732">
        <v>142.28</v>
      </c>
    </row>
    <row r="1696" spans="1:30" ht="14.25" customHeight="1">
      <c r="A1696" s="729">
        <v>40401</v>
      </c>
      <c r="B1696" s="732">
        <v>3.1162200000000002</v>
      </c>
      <c r="D1696" s="729">
        <v>40401</v>
      </c>
      <c r="E1696" s="732">
        <v>4.0076900000000002</v>
      </c>
      <c r="G1696" s="729">
        <v>40401</v>
      </c>
      <c r="H1696" s="732">
        <v>2.9392100000000001</v>
      </c>
      <c r="J1696" s="729">
        <v>40401</v>
      </c>
      <c r="K1696" s="732">
        <v>1.2863100000000001</v>
      </c>
      <c r="N1696" s="729">
        <v>40297</v>
      </c>
      <c r="O1696" s="732">
        <v>104.834</v>
      </c>
      <c r="Z1696" s="729">
        <v>40297</v>
      </c>
      <c r="AA1696" s="732">
        <v>177.011</v>
      </c>
      <c r="AC1696" s="729">
        <v>40297</v>
      </c>
      <c r="AD1696" s="732">
        <v>145.35499999999999</v>
      </c>
    </row>
    <row r="1697" spans="1:30" ht="14.25" customHeight="1">
      <c r="A1697" s="729">
        <v>40400</v>
      </c>
      <c r="B1697" s="732">
        <v>3.01355</v>
      </c>
      <c r="D1697" s="729">
        <v>40400</v>
      </c>
      <c r="E1697" s="732">
        <v>3.9710999999999999</v>
      </c>
      <c r="G1697" s="729">
        <v>40400</v>
      </c>
      <c r="H1697" s="732">
        <v>2.8740800000000002</v>
      </c>
      <c r="J1697" s="729">
        <v>40400</v>
      </c>
      <c r="K1697" s="732">
        <v>1.31765</v>
      </c>
      <c r="N1697" s="729">
        <v>40296</v>
      </c>
      <c r="O1697" s="732">
        <v>118.167</v>
      </c>
      <c r="Z1697" s="729">
        <v>40296</v>
      </c>
      <c r="AA1697" s="732">
        <v>192.34800000000001</v>
      </c>
      <c r="AC1697" s="729">
        <v>40296</v>
      </c>
      <c r="AD1697" s="732">
        <v>148.29</v>
      </c>
    </row>
    <row r="1698" spans="1:30" ht="14.25" customHeight="1">
      <c r="A1698" s="729">
        <v>40399</v>
      </c>
      <c r="B1698" s="732">
        <v>2.9984500000000001</v>
      </c>
      <c r="D1698" s="729">
        <v>40399</v>
      </c>
      <c r="E1698" s="732">
        <v>3.9647299999999999</v>
      </c>
      <c r="G1698" s="729">
        <v>40399</v>
      </c>
      <c r="H1698" s="732">
        <v>2.8574799999999998</v>
      </c>
      <c r="J1698" s="729">
        <v>40399</v>
      </c>
      <c r="K1698" s="732">
        <v>1.32216</v>
      </c>
      <c r="N1698" s="729">
        <v>40295</v>
      </c>
      <c r="O1698" s="732">
        <v>123.501</v>
      </c>
      <c r="Z1698" s="729">
        <v>40295</v>
      </c>
      <c r="AA1698" s="732">
        <v>207.548</v>
      </c>
      <c r="AC1698" s="729">
        <v>40295</v>
      </c>
      <c r="AD1698" s="732">
        <v>153.73400000000001</v>
      </c>
    </row>
    <row r="1699" spans="1:30" ht="14.25" customHeight="1">
      <c r="A1699" s="729">
        <v>40396</v>
      </c>
      <c r="B1699" s="732">
        <v>3.0029300000000001</v>
      </c>
      <c r="D1699" s="729">
        <v>40396</v>
      </c>
      <c r="E1699" s="732">
        <v>3.9877000000000002</v>
      </c>
      <c r="G1699" s="729">
        <v>40396</v>
      </c>
      <c r="H1699" s="732">
        <v>2.8904999999999998</v>
      </c>
      <c r="J1699" s="729">
        <v>40396</v>
      </c>
      <c r="K1699" s="732">
        <v>1.32795</v>
      </c>
      <c r="N1699" s="729">
        <v>40294</v>
      </c>
      <c r="O1699" s="732">
        <v>105.845</v>
      </c>
      <c r="Z1699" s="729">
        <v>40294</v>
      </c>
      <c r="AA1699" s="732">
        <v>175.22800000000001</v>
      </c>
      <c r="AC1699" s="729">
        <v>40294</v>
      </c>
      <c r="AD1699" s="732">
        <v>140.29300000000001</v>
      </c>
    </row>
    <row r="1700" spans="1:30" ht="14.25" customHeight="1">
      <c r="A1700" s="729">
        <v>40395</v>
      </c>
      <c r="B1700" s="732">
        <v>3.0263800000000001</v>
      </c>
      <c r="D1700" s="729">
        <v>40395</v>
      </c>
      <c r="E1700" s="732">
        <v>3.9914000000000001</v>
      </c>
      <c r="G1700" s="729">
        <v>40395</v>
      </c>
      <c r="H1700" s="732">
        <v>2.8932000000000002</v>
      </c>
      <c r="J1700" s="729">
        <v>40395</v>
      </c>
      <c r="K1700" s="732">
        <v>1.3188800000000001</v>
      </c>
      <c r="N1700" s="729">
        <v>40291</v>
      </c>
      <c r="O1700" s="732">
        <v>104.167</v>
      </c>
      <c r="Z1700" s="729">
        <v>40291</v>
      </c>
      <c r="AA1700" s="732">
        <v>164.02799999999999</v>
      </c>
      <c r="AC1700" s="729">
        <v>40291</v>
      </c>
      <c r="AD1700" s="732">
        <v>138.49700000000001</v>
      </c>
    </row>
    <row r="1701" spans="1:30" ht="14.25" customHeight="1">
      <c r="A1701" s="729">
        <v>40394</v>
      </c>
      <c r="B1701" s="732">
        <v>3.0286</v>
      </c>
      <c r="D1701" s="729">
        <v>40394</v>
      </c>
      <c r="E1701" s="732">
        <v>3.9854500000000002</v>
      </c>
      <c r="G1701" s="729">
        <v>40394</v>
      </c>
      <c r="H1701" s="732">
        <v>2.8759000000000001</v>
      </c>
      <c r="J1701" s="729">
        <v>40394</v>
      </c>
      <c r="K1701" s="732">
        <v>1.3161</v>
      </c>
      <c r="N1701" s="729">
        <v>40290</v>
      </c>
      <c r="O1701" s="732">
        <v>106.834</v>
      </c>
      <c r="Z1701" s="729">
        <v>40290</v>
      </c>
      <c r="AA1701" s="732">
        <v>157.28</v>
      </c>
      <c r="AC1701" s="729">
        <v>40290</v>
      </c>
      <c r="AD1701" s="732">
        <v>141.953</v>
      </c>
    </row>
    <row r="1702" spans="1:30" ht="14.25" customHeight="1">
      <c r="A1702" s="729">
        <v>40393</v>
      </c>
      <c r="B1702" s="732">
        <v>3.0262500000000001</v>
      </c>
      <c r="D1702" s="729">
        <v>40393</v>
      </c>
      <c r="E1702" s="732">
        <v>4.0048700000000004</v>
      </c>
      <c r="G1702" s="729">
        <v>40393</v>
      </c>
      <c r="H1702" s="732">
        <v>2.9126099999999999</v>
      </c>
      <c r="J1702" s="729">
        <v>40393</v>
      </c>
      <c r="K1702" s="732">
        <v>1.3230599999999999</v>
      </c>
      <c r="N1702" s="729">
        <v>40289</v>
      </c>
      <c r="O1702" s="732">
        <v>97.494</v>
      </c>
      <c r="Z1702" s="729">
        <v>40289</v>
      </c>
      <c r="AA1702" s="732">
        <v>153.78899999999999</v>
      </c>
      <c r="AC1702" s="729">
        <v>40289</v>
      </c>
      <c r="AD1702" s="732">
        <v>132.303</v>
      </c>
    </row>
    <row r="1703" spans="1:30" ht="14.25" customHeight="1">
      <c r="A1703" s="729">
        <v>40392</v>
      </c>
      <c r="B1703" s="732">
        <v>3.0207999999999999</v>
      </c>
      <c r="D1703" s="729">
        <v>40392</v>
      </c>
      <c r="E1703" s="732">
        <v>3.9811700000000001</v>
      </c>
      <c r="G1703" s="729">
        <v>40392</v>
      </c>
      <c r="H1703" s="732">
        <v>2.9076200000000001</v>
      </c>
      <c r="J1703" s="729">
        <v>40392</v>
      </c>
      <c r="K1703" s="732">
        <v>1.31795</v>
      </c>
      <c r="N1703" s="729">
        <v>40288</v>
      </c>
      <c r="O1703" s="732">
        <v>93.867000000000004</v>
      </c>
      <c r="Z1703" s="729">
        <v>40288</v>
      </c>
      <c r="AA1703" s="732">
        <v>136.63800000000001</v>
      </c>
      <c r="AC1703" s="729">
        <v>40288</v>
      </c>
      <c r="AD1703" s="732">
        <v>124.64</v>
      </c>
    </row>
    <row r="1704" spans="1:30" ht="14.25" customHeight="1">
      <c r="A1704" s="729">
        <v>40389</v>
      </c>
      <c r="B1704" s="732">
        <v>3.0701700000000001</v>
      </c>
      <c r="D1704" s="729">
        <v>40389</v>
      </c>
      <c r="E1704" s="732">
        <v>4.0087900000000003</v>
      </c>
      <c r="G1704" s="729">
        <v>40389</v>
      </c>
      <c r="H1704" s="732">
        <v>2.9487199999999998</v>
      </c>
      <c r="J1704" s="729">
        <v>40389</v>
      </c>
      <c r="K1704" s="732">
        <v>1.30515</v>
      </c>
      <c r="N1704" s="729">
        <v>40287</v>
      </c>
      <c r="O1704" s="732">
        <v>92.99</v>
      </c>
      <c r="Z1704" s="729">
        <v>40287</v>
      </c>
      <c r="AA1704" s="732">
        <v>141.65100000000001</v>
      </c>
      <c r="AC1704" s="729">
        <v>40287</v>
      </c>
      <c r="AD1704" s="732">
        <v>129.459</v>
      </c>
    </row>
    <row r="1705" spans="1:30" ht="14.25" customHeight="1">
      <c r="A1705" s="729">
        <v>40388</v>
      </c>
      <c r="B1705" s="732">
        <v>3.0658300000000001</v>
      </c>
      <c r="D1705" s="729">
        <v>40388</v>
      </c>
      <c r="E1705" s="732">
        <v>4.01</v>
      </c>
      <c r="G1705" s="729">
        <v>40388</v>
      </c>
      <c r="H1705" s="732">
        <v>2.94556</v>
      </c>
      <c r="J1705" s="729">
        <v>40388</v>
      </c>
      <c r="K1705" s="732">
        <v>1.3079000000000001</v>
      </c>
      <c r="N1705" s="729">
        <v>40284</v>
      </c>
      <c r="O1705" s="732">
        <v>91.167000000000002</v>
      </c>
      <c r="Z1705" s="729">
        <v>40284</v>
      </c>
      <c r="AA1705" s="732">
        <v>148.96100000000001</v>
      </c>
      <c r="AC1705" s="729">
        <v>40284</v>
      </c>
      <c r="AD1705" s="732">
        <v>127.40300000000001</v>
      </c>
    </row>
    <row r="1706" spans="1:30" ht="14.25" customHeight="1">
      <c r="A1706" s="729">
        <v>40387</v>
      </c>
      <c r="B1706" s="732">
        <v>3.0811000000000002</v>
      </c>
      <c r="D1706" s="729">
        <v>40387</v>
      </c>
      <c r="E1706" s="732">
        <v>4.0039300000000004</v>
      </c>
      <c r="G1706" s="729">
        <v>40387</v>
      </c>
      <c r="H1706" s="732">
        <v>2.9157799999999998</v>
      </c>
      <c r="J1706" s="729">
        <v>40387</v>
      </c>
      <c r="K1706" s="732">
        <v>1.2994699999999999</v>
      </c>
      <c r="N1706" s="729">
        <v>40283</v>
      </c>
      <c r="O1706" s="732">
        <v>87.98</v>
      </c>
      <c r="Z1706" s="729">
        <v>40283</v>
      </c>
      <c r="AA1706" s="732">
        <v>135.679</v>
      </c>
      <c r="AC1706" s="729">
        <v>40283</v>
      </c>
      <c r="AD1706" s="732">
        <v>125.52500000000001</v>
      </c>
    </row>
    <row r="1707" spans="1:30" ht="14.25" customHeight="1">
      <c r="A1707" s="729">
        <v>40386</v>
      </c>
      <c r="B1707" s="732">
        <v>3.0819999999999999</v>
      </c>
      <c r="D1707" s="729">
        <v>40386</v>
      </c>
      <c r="E1707" s="732">
        <v>4.0055899999999998</v>
      </c>
      <c r="G1707" s="729">
        <v>40386</v>
      </c>
      <c r="H1707" s="732">
        <v>2.9058299999999999</v>
      </c>
      <c r="J1707" s="729">
        <v>40386</v>
      </c>
      <c r="K1707" s="732">
        <v>1.2995999999999999</v>
      </c>
      <c r="N1707" s="729">
        <v>40282</v>
      </c>
      <c r="O1707" s="732">
        <v>88.977999999999994</v>
      </c>
      <c r="Z1707" s="729">
        <v>40282</v>
      </c>
      <c r="AA1707" s="732">
        <v>129.608</v>
      </c>
      <c r="AC1707" s="729">
        <v>40282</v>
      </c>
      <c r="AD1707" s="732">
        <v>127.637</v>
      </c>
    </row>
    <row r="1708" spans="1:30" ht="14.25" customHeight="1">
      <c r="A1708" s="729">
        <v>40385</v>
      </c>
      <c r="B1708" s="732">
        <v>3.0966</v>
      </c>
      <c r="D1708" s="729">
        <v>40385</v>
      </c>
      <c r="E1708" s="732">
        <v>4.0233699999999999</v>
      </c>
      <c r="G1708" s="729">
        <v>40385</v>
      </c>
      <c r="H1708" s="732">
        <v>2.9530500000000002</v>
      </c>
      <c r="J1708" s="729">
        <v>40385</v>
      </c>
      <c r="K1708" s="732">
        <v>1.2994399999999999</v>
      </c>
      <c r="N1708" s="729">
        <v>40281</v>
      </c>
      <c r="O1708" s="732">
        <v>89.144000000000005</v>
      </c>
      <c r="Z1708" s="729">
        <v>40281</v>
      </c>
      <c r="AA1708" s="732">
        <v>128.155</v>
      </c>
      <c r="AC1708" s="729">
        <v>40281</v>
      </c>
      <c r="AD1708" s="732">
        <v>121.809</v>
      </c>
    </row>
    <row r="1709" spans="1:30" ht="14.25" customHeight="1">
      <c r="A1709" s="729">
        <v>40382</v>
      </c>
      <c r="B1709" s="732">
        <v>3.145</v>
      </c>
      <c r="D1709" s="729">
        <v>40382</v>
      </c>
      <c r="E1709" s="732">
        <v>4.0599699999999999</v>
      </c>
      <c r="G1709" s="729">
        <v>40382</v>
      </c>
      <c r="H1709" s="732">
        <v>2.9827399999999997</v>
      </c>
      <c r="J1709" s="729">
        <v>40382</v>
      </c>
      <c r="K1709" s="732">
        <v>1.2909299999999999</v>
      </c>
      <c r="N1709" s="729">
        <v>40280</v>
      </c>
      <c r="O1709" s="732">
        <v>89.978999999999999</v>
      </c>
      <c r="Z1709" s="729">
        <v>40280</v>
      </c>
      <c r="AA1709" s="732">
        <v>127.688</v>
      </c>
      <c r="AC1709" s="729">
        <v>40280</v>
      </c>
      <c r="AD1709" s="732">
        <v>125.855</v>
      </c>
    </row>
    <row r="1710" spans="1:30" ht="14.25" customHeight="1">
      <c r="A1710" s="729">
        <v>40381</v>
      </c>
      <c r="B1710" s="732">
        <v>3.1665299999999998</v>
      </c>
      <c r="D1710" s="729">
        <v>40381</v>
      </c>
      <c r="E1710" s="732">
        <v>4.0818000000000003</v>
      </c>
      <c r="G1710" s="729">
        <v>40381</v>
      </c>
      <c r="H1710" s="732">
        <v>3.0360200000000002</v>
      </c>
      <c r="J1710" s="729">
        <v>40381</v>
      </c>
      <c r="K1710" s="732">
        <v>1.28925</v>
      </c>
      <c r="N1710" s="729">
        <v>40277</v>
      </c>
      <c r="O1710" s="732">
        <v>94.156000000000006</v>
      </c>
      <c r="Z1710" s="729">
        <v>40277</v>
      </c>
      <c r="AA1710" s="732">
        <v>134.14599999999999</v>
      </c>
      <c r="AC1710" s="729">
        <v>40277</v>
      </c>
      <c r="AD1710" s="732">
        <v>125.997</v>
      </c>
    </row>
    <row r="1711" spans="1:30" ht="14.25" customHeight="1">
      <c r="A1711" s="729">
        <v>40380</v>
      </c>
      <c r="B1711" s="732">
        <v>3.22045</v>
      </c>
      <c r="D1711" s="729">
        <v>40380</v>
      </c>
      <c r="E1711" s="732">
        <v>4.1072499999999996</v>
      </c>
      <c r="G1711" s="729">
        <v>40380</v>
      </c>
      <c r="H1711" s="732">
        <v>3.06264</v>
      </c>
      <c r="J1711" s="729">
        <v>40380</v>
      </c>
      <c r="K1711" s="732">
        <v>1.27536</v>
      </c>
      <c r="N1711" s="729">
        <v>40276</v>
      </c>
      <c r="O1711" s="732">
        <v>96.820999999999998</v>
      </c>
      <c r="Z1711" s="729">
        <v>40276</v>
      </c>
      <c r="AA1711" s="732">
        <v>129.25700000000001</v>
      </c>
      <c r="AC1711" s="729">
        <v>40276</v>
      </c>
      <c r="AD1711" s="732">
        <v>130.93199999999999</v>
      </c>
    </row>
    <row r="1712" spans="1:30" ht="14.25" customHeight="1">
      <c r="A1712" s="729">
        <v>40379</v>
      </c>
      <c r="B1712" s="732">
        <v>3.1923300000000001</v>
      </c>
      <c r="D1712" s="729">
        <v>40379</v>
      </c>
      <c r="E1712" s="732">
        <v>4.1109999999999998</v>
      </c>
      <c r="G1712" s="729">
        <v>40379</v>
      </c>
      <c r="H1712" s="732">
        <v>3.0319699999999998</v>
      </c>
      <c r="J1712" s="729">
        <v>40379</v>
      </c>
      <c r="K1712" s="732">
        <v>1.288</v>
      </c>
      <c r="N1712" s="729">
        <v>40275</v>
      </c>
      <c r="O1712" s="732">
        <v>94.491</v>
      </c>
      <c r="Z1712" s="729">
        <v>40275</v>
      </c>
      <c r="AA1712" s="732">
        <v>123.29</v>
      </c>
      <c r="AC1712" s="729">
        <v>40275</v>
      </c>
      <c r="AD1712" s="732">
        <v>125.3</v>
      </c>
    </row>
    <row r="1713" spans="1:30" ht="14.25" customHeight="1">
      <c r="A1713" s="729">
        <v>40378</v>
      </c>
      <c r="B1713" s="732">
        <v>3.1878000000000002</v>
      </c>
      <c r="D1713" s="729">
        <v>40378</v>
      </c>
      <c r="E1713" s="732">
        <v>4.1255300000000004</v>
      </c>
      <c r="G1713" s="729">
        <v>40378</v>
      </c>
      <c r="H1713" s="732">
        <v>3.0213899999999998</v>
      </c>
      <c r="J1713" s="729">
        <v>40378</v>
      </c>
      <c r="K1713" s="732">
        <v>1.29423</v>
      </c>
      <c r="N1713" s="729">
        <v>40274</v>
      </c>
      <c r="O1713" s="732">
        <v>94.816999999999993</v>
      </c>
      <c r="Z1713" s="729">
        <v>40274</v>
      </c>
      <c r="AA1713" s="732">
        <v>119.178</v>
      </c>
      <c r="AC1713" s="729">
        <v>40274</v>
      </c>
      <c r="AD1713" s="732">
        <v>121.748</v>
      </c>
    </row>
    <row r="1714" spans="1:30" ht="14.25" customHeight="1">
      <c r="A1714" s="729">
        <v>40375</v>
      </c>
      <c r="B1714" s="732">
        <v>3.1939000000000002</v>
      </c>
      <c r="D1714" s="729">
        <v>40375</v>
      </c>
      <c r="E1714" s="732">
        <v>4.10656</v>
      </c>
      <c r="G1714" s="729">
        <v>40375</v>
      </c>
      <c r="H1714" s="732">
        <v>3.0215399999999999</v>
      </c>
      <c r="J1714" s="729">
        <v>40375</v>
      </c>
      <c r="K1714" s="732">
        <v>1.29301</v>
      </c>
      <c r="N1714" s="729">
        <v>40273</v>
      </c>
      <c r="O1714" s="732">
        <v>96.08</v>
      </c>
      <c r="Z1714" s="729">
        <v>40273</v>
      </c>
      <c r="AA1714" s="732">
        <v>117.31699999999999</v>
      </c>
      <c r="AC1714" s="729">
        <v>40273</v>
      </c>
      <c r="AD1714" s="732">
        <v>115.506</v>
      </c>
    </row>
    <row r="1715" spans="1:30" ht="14.25" customHeight="1">
      <c r="A1715" s="729">
        <v>40374</v>
      </c>
      <c r="B1715" s="732">
        <v>3.1448999999999998</v>
      </c>
      <c r="D1715" s="729">
        <v>40374</v>
      </c>
      <c r="E1715" s="732">
        <v>4.0729199999999999</v>
      </c>
      <c r="G1715" s="729">
        <v>40374</v>
      </c>
      <c r="H1715" s="732">
        <v>3.02155</v>
      </c>
      <c r="J1715" s="729">
        <v>40374</v>
      </c>
      <c r="K1715" s="732">
        <v>1.2950200000000001</v>
      </c>
      <c r="N1715" s="729">
        <v>40269</v>
      </c>
      <c r="O1715" s="732">
        <v>96.167000000000002</v>
      </c>
      <c r="Z1715" s="729">
        <v>40269</v>
      </c>
      <c r="AA1715" s="732">
        <v>112.15600000000001</v>
      </c>
      <c r="AC1715" s="729">
        <v>40269</v>
      </c>
      <c r="AD1715" s="732">
        <v>115.429</v>
      </c>
    </row>
    <row r="1716" spans="1:30" ht="14.25" customHeight="1">
      <c r="A1716" s="729">
        <v>40373</v>
      </c>
      <c r="B1716" s="732">
        <v>3.1818</v>
      </c>
      <c r="D1716" s="729">
        <v>40373</v>
      </c>
      <c r="E1716" s="732">
        <v>4.0549099999999996</v>
      </c>
      <c r="G1716" s="729">
        <v>40373</v>
      </c>
      <c r="H1716" s="732">
        <v>3.0232100000000002</v>
      </c>
      <c r="J1716" s="729">
        <v>40373</v>
      </c>
      <c r="K1716" s="732">
        <v>1.2743</v>
      </c>
      <c r="N1716" s="729">
        <v>40268</v>
      </c>
      <c r="O1716" s="732">
        <v>98.168000000000006</v>
      </c>
      <c r="Z1716" s="729">
        <v>40268</v>
      </c>
      <c r="AA1716" s="732">
        <v>113.26900000000001</v>
      </c>
      <c r="AC1716" s="729">
        <v>40268</v>
      </c>
      <c r="AD1716" s="732">
        <v>116.554</v>
      </c>
    </row>
    <row r="1717" spans="1:30" ht="14.25" customHeight="1">
      <c r="A1717" s="729">
        <v>40372</v>
      </c>
      <c r="B1717" s="732">
        <v>3.1968100000000002</v>
      </c>
      <c r="D1717" s="729">
        <v>40372</v>
      </c>
      <c r="E1717" s="732">
        <v>4.0672499999999996</v>
      </c>
      <c r="G1717" s="729">
        <v>40372</v>
      </c>
      <c r="H1717" s="732">
        <v>3.0310299999999999</v>
      </c>
      <c r="J1717" s="729">
        <v>40372</v>
      </c>
      <c r="K1717" s="732">
        <v>1.2723900000000001</v>
      </c>
      <c r="N1717" s="729">
        <v>40267</v>
      </c>
      <c r="O1717" s="732">
        <v>96.834999999999994</v>
      </c>
      <c r="Z1717" s="729">
        <v>40267</v>
      </c>
      <c r="AA1717" s="732">
        <v>107.765</v>
      </c>
      <c r="AC1717" s="729">
        <v>40267</v>
      </c>
      <c r="AD1717" s="732">
        <v>110.62</v>
      </c>
    </row>
    <row r="1718" spans="1:30" ht="14.25" customHeight="1">
      <c r="A1718" s="729">
        <v>40371</v>
      </c>
      <c r="B1718" s="732">
        <v>3.2308500000000002</v>
      </c>
      <c r="D1718" s="729">
        <v>40371</v>
      </c>
      <c r="E1718" s="732">
        <v>4.0696000000000003</v>
      </c>
      <c r="G1718" s="729">
        <v>40371</v>
      </c>
      <c r="H1718" s="732">
        <v>3.0467200000000001</v>
      </c>
      <c r="J1718" s="729">
        <v>40371</v>
      </c>
      <c r="K1718" s="732">
        <v>1.2596000000000001</v>
      </c>
      <c r="N1718" s="729">
        <v>40266</v>
      </c>
      <c r="O1718" s="732">
        <v>94.834000000000003</v>
      </c>
      <c r="Z1718" s="729">
        <v>40266</v>
      </c>
      <c r="AA1718" s="732">
        <v>105.81</v>
      </c>
      <c r="AC1718" s="729">
        <v>40266</v>
      </c>
      <c r="AD1718" s="732">
        <v>108.196</v>
      </c>
    </row>
    <row r="1719" spans="1:30" ht="14.25" customHeight="1">
      <c r="A1719" s="729">
        <v>40368</v>
      </c>
      <c r="B1719" s="732">
        <v>3.22098</v>
      </c>
      <c r="D1719" s="729">
        <v>40368</v>
      </c>
      <c r="E1719" s="732">
        <v>4.0711000000000004</v>
      </c>
      <c r="G1719" s="729">
        <v>40368</v>
      </c>
      <c r="H1719" s="732">
        <v>3.04514</v>
      </c>
      <c r="J1719" s="729">
        <v>40368</v>
      </c>
      <c r="K1719" s="732">
        <v>1.2641</v>
      </c>
      <c r="N1719" s="729">
        <v>40263</v>
      </c>
      <c r="O1719" s="732">
        <v>94.501000000000005</v>
      </c>
      <c r="Z1719" s="729">
        <v>40263</v>
      </c>
      <c r="AA1719" s="732">
        <v>105.32299999999999</v>
      </c>
      <c r="AC1719" s="729">
        <v>40263</v>
      </c>
      <c r="AD1719" s="732">
        <v>104.39400000000001</v>
      </c>
    </row>
    <row r="1720" spans="1:30" ht="14.25" customHeight="1">
      <c r="A1720" s="729">
        <v>40367</v>
      </c>
      <c r="B1720" s="732">
        <v>3.2121</v>
      </c>
      <c r="D1720" s="729">
        <v>40367</v>
      </c>
      <c r="E1720" s="732">
        <v>4.0784500000000001</v>
      </c>
      <c r="G1720" s="729">
        <v>40367</v>
      </c>
      <c r="H1720" s="732">
        <v>3.0615800000000002</v>
      </c>
      <c r="J1720" s="729">
        <v>40367</v>
      </c>
      <c r="K1720" s="732">
        <v>1.26976</v>
      </c>
      <c r="N1720" s="729">
        <v>40262</v>
      </c>
      <c r="O1720" s="732">
        <v>93.501000000000005</v>
      </c>
      <c r="Z1720" s="729">
        <v>40262</v>
      </c>
      <c r="AA1720" s="732">
        <v>110.43600000000001</v>
      </c>
      <c r="AC1720" s="729">
        <v>40262</v>
      </c>
      <c r="AD1720" s="732">
        <v>106.158</v>
      </c>
    </row>
    <row r="1721" spans="1:30" ht="14.25" customHeight="1">
      <c r="A1721" s="729">
        <v>40366</v>
      </c>
      <c r="B1721" s="732">
        <v>3.2349000000000001</v>
      </c>
      <c r="D1721" s="729">
        <v>40366</v>
      </c>
      <c r="E1721" s="732">
        <v>4.09</v>
      </c>
      <c r="G1721" s="729">
        <v>40366</v>
      </c>
      <c r="H1721" s="732">
        <v>3.0758100000000002</v>
      </c>
      <c r="J1721" s="729">
        <v>40366</v>
      </c>
      <c r="K1721" s="732">
        <v>1.2637499999999999</v>
      </c>
      <c r="N1721" s="729">
        <v>40261</v>
      </c>
      <c r="O1721" s="732">
        <v>95.167000000000002</v>
      </c>
      <c r="Z1721" s="729">
        <v>40261</v>
      </c>
      <c r="AA1721" s="732">
        <v>103.211</v>
      </c>
      <c r="AC1721" s="729">
        <v>40261</v>
      </c>
      <c r="AD1721" s="732">
        <v>104.667</v>
      </c>
    </row>
    <row r="1722" spans="1:30" ht="14.25" customHeight="1">
      <c r="A1722" s="729">
        <v>40365</v>
      </c>
      <c r="B1722" s="732">
        <v>3.2571300000000001</v>
      </c>
      <c r="D1722" s="729">
        <v>40365</v>
      </c>
      <c r="E1722" s="732">
        <v>4.1088899999999997</v>
      </c>
      <c r="G1722" s="729">
        <v>40365</v>
      </c>
      <c r="H1722" s="732">
        <v>3.0751300000000001</v>
      </c>
      <c r="J1722" s="729">
        <v>40365</v>
      </c>
      <c r="K1722" s="732">
        <v>1.2626200000000001</v>
      </c>
      <c r="N1722" s="729">
        <v>40260</v>
      </c>
      <c r="O1722" s="732">
        <v>96.325000000000003</v>
      </c>
      <c r="Z1722" s="729">
        <v>40260</v>
      </c>
      <c r="AA1722" s="732">
        <v>107.127</v>
      </c>
      <c r="AC1722" s="729">
        <v>40260</v>
      </c>
      <c r="AD1722" s="732">
        <v>101.843</v>
      </c>
    </row>
    <row r="1723" spans="1:30" ht="14.25" customHeight="1">
      <c r="A1723" s="729">
        <v>40364</v>
      </c>
      <c r="B1723" s="732">
        <v>3.2829999999999999</v>
      </c>
      <c r="D1723" s="729">
        <v>40364</v>
      </c>
      <c r="E1723" s="732">
        <v>4.1155799999999996</v>
      </c>
      <c r="G1723" s="729">
        <v>40364</v>
      </c>
      <c r="H1723" s="732">
        <v>3.0830600000000001</v>
      </c>
      <c r="J1723" s="729">
        <v>40364</v>
      </c>
      <c r="K1723" s="732">
        <v>1.2538</v>
      </c>
      <c r="N1723" s="729">
        <v>40259</v>
      </c>
      <c r="O1723" s="732">
        <v>97.501000000000005</v>
      </c>
      <c r="Z1723" s="729">
        <v>40259</v>
      </c>
      <c r="AA1723" s="732">
        <v>103.97799999999999</v>
      </c>
      <c r="AC1723" s="729">
        <v>40259</v>
      </c>
      <c r="AD1723" s="732">
        <v>103.59399999999999</v>
      </c>
    </row>
    <row r="1724" spans="1:30" ht="14.25" customHeight="1">
      <c r="A1724" s="729">
        <v>40361</v>
      </c>
      <c r="B1724" s="732">
        <v>3.3058800000000002</v>
      </c>
      <c r="D1724" s="729">
        <v>40361</v>
      </c>
      <c r="E1724" s="732">
        <v>4.1529299999999996</v>
      </c>
      <c r="G1724" s="729">
        <v>40361</v>
      </c>
      <c r="H1724" s="732">
        <v>3.1101700000000001</v>
      </c>
      <c r="J1724" s="729">
        <v>40361</v>
      </c>
      <c r="K1724" s="732">
        <v>1.25664</v>
      </c>
      <c r="N1724" s="729">
        <v>40256</v>
      </c>
      <c r="O1724" s="732">
        <v>91.501000000000005</v>
      </c>
      <c r="Z1724" s="729">
        <v>40256</v>
      </c>
      <c r="AA1724" s="732">
        <v>105.968</v>
      </c>
      <c r="AC1724" s="729">
        <v>40256</v>
      </c>
      <c r="AD1724" s="732">
        <v>100.886</v>
      </c>
    </row>
    <row r="1725" spans="1:30" ht="14.25" customHeight="1">
      <c r="A1725" s="729">
        <v>40360</v>
      </c>
      <c r="B1725" s="732">
        <v>3.3242500000000001</v>
      </c>
      <c r="D1725" s="729">
        <v>40360</v>
      </c>
      <c r="E1725" s="732">
        <v>4.1649399999999996</v>
      </c>
      <c r="G1725" s="729">
        <v>40360</v>
      </c>
      <c r="H1725" s="732">
        <v>3.1389399999999998</v>
      </c>
      <c r="J1725" s="729">
        <v>40360</v>
      </c>
      <c r="K1725" s="732">
        <v>1.2527200000000001</v>
      </c>
      <c r="N1725" s="729">
        <v>40255</v>
      </c>
      <c r="O1725" s="732">
        <v>86.108000000000004</v>
      </c>
      <c r="Z1725" s="729">
        <v>40255</v>
      </c>
      <c r="AA1725" s="732">
        <v>94.35</v>
      </c>
      <c r="AC1725" s="729">
        <v>40255</v>
      </c>
      <c r="AD1725" s="732">
        <v>96.355000000000004</v>
      </c>
    </row>
    <row r="1726" spans="1:30" ht="14.25" customHeight="1">
      <c r="A1726" s="729">
        <v>40359</v>
      </c>
      <c r="B1726" s="732">
        <v>3.3885999999999998</v>
      </c>
      <c r="D1726" s="729">
        <v>40359</v>
      </c>
      <c r="E1726" s="732">
        <v>4.1470000000000002</v>
      </c>
      <c r="G1726" s="729">
        <v>40359</v>
      </c>
      <c r="H1726" s="732">
        <v>3.1453500000000001</v>
      </c>
      <c r="J1726" s="729">
        <v>40359</v>
      </c>
      <c r="K1726" s="732">
        <v>1.2237499999999999</v>
      </c>
      <c r="N1726" s="729">
        <v>40254</v>
      </c>
      <c r="O1726" s="732">
        <v>84.968999999999994</v>
      </c>
      <c r="Z1726" s="729">
        <v>40254</v>
      </c>
      <c r="AA1726" s="732">
        <v>94.616</v>
      </c>
      <c r="AC1726" s="729">
        <v>40254</v>
      </c>
      <c r="AD1726" s="732">
        <v>90.572999999999993</v>
      </c>
    </row>
    <row r="1727" spans="1:30" ht="14.25" customHeight="1">
      <c r="A1727" s="729">
        <v>40358</v>
      </c>
      <c r="B1727" s="732">
        <v>3.4084599999999998</v>
      </c>
      <c r="D1727" s="729">
        <v>40358</v>
      </c>
      <c r="E1727" s="732">
        <v>4.1540699999999999</v>
      </c>
      <c r="G1727" s="729">
        <v>40358</v>
      </c>
      <c r="H1727" s="732">
        <v>3.1501800000000002</v>
      </c>
      <c r="J1727" s="729">
        <v>40358</v>
      </c>
      <c r="K1727" s="732">
        <v>1.2187699999999999</v>
      </c>
      <c r="N1727" s="729">
        <v>40253</v>
      </c>
      <c r="O1727" s="732">
        <v>88.834999999999994</v>
      </c>
      <c r="Z1727" s="729">
        <v>40253</v>
      </c>
      <c r="AA1727" s="732">
        <v>94.894999999999996</v>
      </c>
      <c r="AC1727" s="729">
        <v>40253</v>
      </c>
      <c r="AD1727" s="732">
        <v>90.927999999999997</v>
      </c>
    </row>
    <row r="1728" spans="1:30" ht="14.25" customHeight="1">
      <c r="A1728" s="729">
        <v>40357</v>
      </c>
      <c r="B1728" s="732">
        <v>3.3859500000000002</v>
      </c>
      <c r="D1728" s="729">
        <v>40357</v>
      </c>
      <c r="E1728" s="732">
        <v>4.15435</v>
      </c>
      <c r="G1728" s="729">
        <v>40357</v>
      </c>
      <c r="H1728" s="732">
        <v>3.1148500000000001</v>
      </c>
      <c r="J1728" s="729">
        <v>40357</v>
      </c>
      <c r="K1728" s="732">
        <v>1.2276799999999999</v>
      </c>
      <c r="N1728" s="729">
        <v>40252</v>
      </c>
      <c r="O1728" s="732">
        <v>92.483999999999995</v>
      </c>
      <c r="Z1728" s="729">
        <v>40252</v>
      </c>
      <c r="AA1728" s="732">
        <v>94.522000000000006</v>
      </c>
      <c r="AC1728" s="729">
        <v>40252</v>
      </c>
      <c r="AD1728" s="732">
        <v>90.066000000000003</v>
      </c>
    </row>
    <row r="1729" spans="1:30" ht="14.25" customHeight="1">
      <c r="A1729" s="729">
        <v>40354</v>
      </c>
      <c r="B1729" s="732">
        <v>3.3291499999999998</v>
      </c>
      <c r="D1729" s="729">
        <v>40354</v>
      </c>
      <c r="E1729" s="732">
        <v>4.1169500000000001</v>
      </c>
      <c r="G1729" s="729">
        <v>40354</v>
      </c>
      <c r="H1729" s="732">
        <v>3.0463100000000001</v>
      </c>
      <c r="J1729" s="729">
        <v>40354</v>
      </c>
      <c r="K1729" s="732">
        <v>1.2368600000000001</v>
      </c>
      <c r="N1729" s="729">
        <v>40249</v>
      </c>
      <c r="O1729" s="732">
        <v>96.161000000000001</v>
      </c>
      <c r="Z1729" s="729">
        <v>40249</v>
      </c>
      <c r="AA1729" s="732">
        <v>95.031999999999996</v>
      </c>
      <c r="AC1729" s="729">
        <v>40249</v>
      </c>
      <c r="AD1729" s="732">
        <v>90.414000000000001</v>
      </c>
    </row>
    <row r="1730" spans="1:30" ht="14.25" customHeight="1">
      <c r="A1730" s="729">
        <v>40353</v>
      </c>
      <c r="B1730" s="732">
        <v>3.3386300000000002</v>
      </c>
      <c r="D1730" s="729">
        <v>40353</v>
      </c>
      <c r="E1730" s="732">
        <v>4.11761</v>
      </c>
      <c r="G1730" s="729">
        <v>40353</v>
      </c>
      <c r="H1730" s="732">
        <v>3.0274999999999999</v>
      </c>
      <c r="J1730" s="729">
        <v>40353</v>
      </c>
      <c r="K1730" s="732">
        <v>1.2333400000000001</v>
      </c>
      <c r="N1730" s="729">
        <v>40248</v>
      </c>
      <c r="O1730" s="732">
        <v>99.494</v>
      </c>
      <c r="Z1730" s="729">
        <v>40248</v>
      </c>
      <c r="AA1730" s="732">
        <v>96.552999999999997</v>
      </c>
      <c r="AC1730" s="729">
        <v>40248</v>
      </c>
      <c r="AD1730" s="732">
        <v>92.122</v>
      </c>
    </row>
    <row r="1731" spans="1:30" ht="14.25" customHeight="1">
      <c r="A1731" s="729">
        <v>40352</v>
      </c>
      <c r="B1731" s="732">
        <v>3.30165</v>
      </c>
      <c r="D1731" s="729">
        <v>40352</v>
      </c>
      <c r="E1731" s="732">
        <v>4.0643799999999999</v>
      </c>
      <c r="G1731" s="729">
        <v>40352</v>
      </c>
      <c r="H1731" s="732">
        <v>2.98753</v>
      </c>
      <c r="J1731" s="729">
        <v>40352</v>
      </c>
      <c r="K1731" s="732">
        <v>1.23105</v>
      </c>
      <c r="N1731" s="729">
        <v>40247</v>
      </c>
      <c r="O1731" s="732">
        <v>102.483</v>
      </c>
      <c r="Z1731" s="729">
        <v>40247</v>
      </c>
      <c r="AA1731" s="732">
        <v>94.117000000000004</v>
      </c>
      <c r="AC1731" s="729">
        <v>40247</v>
      </c>
      <c r="AD1731" s="732">
        <v>89.921000000000006</v>
      </c>
    </row>
    <row r="1732" spans="1:30" ht="14.25" customHeight="1">
      <c r="A1732" s="729">
        <v>40351</v>
      </c>
      <c r="B1732" s="732">
        <v>3.3149000000000002</v>
      </c>
      <c r="D1732" s="729">
        <v>40351</v>
      </c>
      <c r="E1732" s="732">
        <v>4.0668300000000004</v>
      </c>
      <c r="G1732" s="729">
        <v>40351</v>
      </c>
      <c r="H1732" s="732">
        <v>2.9932799999999999</v>
      </c>
      <c r="J1732" s="729">
        <v>40351</v>
      </c>
      <c r="K1732" s="732">
        <v>1.22706</v>
      </c>
      <c r="N1732" s="729">
        <v>40246</v>
      </c>
      <c r="O1732" s="732">
        <v>109.855</v>
      </c>
      <c r="Z1732" s="729">
        <v>40246</v>
      </c>
      <c r="AA1732" s="732">
        <v>98.334999999999994</v>
      </c>
      <c r="AC1732" s="729">
        <v>40246</v>
      </c>
      <c r="AD1732" s="732">
        <v>93.525000000000006</v>
      </c>
    </row>
    <row r="1733" spans="1:30" ht="14.25" customHeight="1">
      <c r="A1733" s="729">
        <v>40350</v>
      </c>
      <c r="B1733" s="732">
        <v>3.2976000000000001</v>
      </c>
      <c r="D1733" s="729">
        <v>40350</v>
      </c>
      <c r="E1733" s="732">
        <v>4.0602099999999997</v>
      </c>
      <c r="G1733" s="729">
        <v>40350</v>
      </c>
      <c r="H1733" s="732">
        <v>2.96462</v>
      </c>
      <c r="J1733" s="729">
        <v>40350</v>
      </c>
      <c r="K1733" s="732">
        <v>1.23123</v>
      </c>
      <c r="N1733" s="729">
        <v>40245</v>
      </c>
      <c r="O1733" s="732">
        <v>108.51</v>
      </c>
      <c r="Z1733" s="729">
        <v>40245</v>
      </c>
      <c r="AA1733" s="732">
        <v>98.486999999999995</v>
      </c>
      <c r="AC1733" s="729">
        <v>40245</v>
      </c>
      <c r="AD1733" s="732">
        <v>93.838999999999999</v>
      </c>
    </row>
    <row r="1734" spans="1:30" ht="14.25" customHeight="1">
      <c r="A1734" s="729">
        <v>40347</v>
      </c>
      <c r="B1734" s="732">
        <v>3.2464</v>
      </c>
      <c r="D1734" s="729">
        <v>40347</v>
      </c>
      <c r="E1734" s="732">
        <v>4.0452899999999996</v>
      </c>
      <c r="G1734" s="729">
        <v>40347</v>
      </c>
      <c r="H1734" s="732">
        <v>2.9455800000000001</v>
      </c>
      <c r="J1734" s="729">
        <v>40347</v>
      </c>
      <c r="K1734" s="732">
        <v>1.23875</v>
      </c>
      <c r="N1734" s="729">
        <v>40242</v>
      </c>
      <c r="O1734" s="732">
        <v>112.523</v>
      </c>
      <c r="Z1734" s="729">
        <v>40242</v>
      </c>
      <c r="AA1734" s="732">
        <v>101.90600000000001</v>
      </c>
      <c r="AC1734" s="729">
        <v>40242</v>
      </c>
      <c r="AD1734" s="732">
        <v>98.826999999999998</v>
      </c>
    </row>
    <row r="1735" spans="1:30" ht="14.25" customHeight="1">
      <c r="A1735" s="729">
        <v>40346</v>
      </c>
      <c r="B1735" s="732">
        <v>3.2896000000000001</v>
      </c>
      <c r="D1735" s="729">
        <v>40346</v>
      </c>
      <c r="E1735" s="732">
        <v>4.0750399999999996</v>
      </c>
      <c r="G1735" s="729">
        <v>40346</v>
      </c>
      <c r="H1735" s="732">
        <v>2.9584099999999998</v>
      </c>
      <c r="J1735" s="729">
        <v>40346</v>
      </c>
      <c r="K1735" s="732">
        <v>1.23885</v>
      </c>
      <c r="N1735" s="729">
        <v>40241</v>
      </c>
      <c r="O1735" s="732">
        <v>115.02500000000001</v>
      </c>
      <c r="Z1735" s="729">
        <v>40241</v>
      </c>
      <c r="AA1735" s="732">
        <v>101.586</v>
      </c>
      <c r="AC1735" s="729">
        <v>40241</v>
      </c>
      <c r="AD1735" s="732">
        <v>101.617</v>
      </c>
    </row>
    <row r="1736" spans="1:30" ht="14.25" customHeight="1">
      <c r="A1736" s="729">
        <v>40345</v>
      </c>
      <c r="B1736" s="732">
        <v>3.3032300000000001</v>
      </c>
      <c r="D1736" s="729">
        <v>40345</v>
      </c>
      <c r="E1736" s="732">
        <v>4.0658000000000003</v>
      </c>
      <c r="G1736" s="729">
        <v>40345</v>
      </c>
      <c r="H1736" s="732">
        <v>2.9200499999999998</v>
      </c>
      <c r="J1736" s="729">
        <v>40345</v>
      </c>
      <c r="K1736" s="732">
        <v>1.23105</v>
      </c>
      <c r="N1736" s="729">
        <v>40240</v>
      </c>
      <c r="O1736" s="732">
        <v>119.033</v>
      </c>
      <c r="Z1736" s="729">
        <v>40240</v>
      </c>
      <c r="AA1736" s="732">
        <v>105.012</v>
      </c>
      <c r="AC1736" s="729">
        <v>40240</v>
      </c>
      <c r="AD1736" s="732">
        <v>101.87</v>
      </c>
    </row>
    <row r="1737" spans="1:30" ht="14.25" customHeight="1">
      <c r="A1737" s="729">
        <v>40344</v>
      </c>
      <c r="B1737" s="732">
        <v>3.2925800000000001</v>
      </c>
      <c r="D1737" s="729">
        <v>40344</v>
      </c>
      <c r="E1737" s="732">
        <v>4.0609999999999999</v>
      </c>
      <c r="G1737" s="729">
        <v>40344</v>
      </c>
      <c r="H1737" s="732">
        <v>2.9059499999999998</v>
      </c>
      <c r="J1737" s="729">
        <v>40344</v>
      </c>
      <c r="K1737" s="732">
        <v>1.2332399999999999</v>
      </c>
      <c r="N1737" s="729">
        <v>40239</v>
      </c>
      <c r="O1737" s="732">
        <v>121.369</v>
      </c>
      <c r="Z1737" s="729">
        <v>40239</v>
      </c>
      <c r="AA1737" s="732">
        <v>106.928</v>
      </c>
      <c r="AC1737" s="729">
        <v>40239</v>
      </c>
      <c r="AD1737" s="732">
        <v>106.84</v>
      </c>
    </row>
    <row r="1738" spans="1:30" ht="14.25" customHeight="1">
      <c r="A1738" s="729">
        <v>40343</v>
      </c>
      <c r="B1738" s="732">
        <v>3.3325</v>
      </c>
      <c r="D1738" s="729">
        <v>40343</v>
      </c>
      <c r="E1738" s="732">
        <v>4.0732600000000003</v>
      </c>
      <c r="G1738" s="729">
        <v>40343</v>
      </c>
      <c r="H1738" s="732">
        <v>2.9179500000000003</v>
      </c>
      <c r="J1738" s="729">
        <v>40343</v>
      </c>
      <c r="K1738" s="732">
        <v>1.2220599999999999</v>
      </c>
      <c r="N1738" s="729">
        <v>40238</v>
      </c>
      <c r="O1738" s="732">
        <v>125.16800000000001</v>
      </c>
      <c r="Z1738" s="729">
        <v>40238</v>
      </c>
      <c r="AA1738" s="732">
        <v>116.325</v>
      </c>
      <c r="AC1738" s="729">
        <v>40238</v>
      </c>
      <c r="AD1738" s="732">
        <v>121.13</v>
      </c>
    </row>
    <row r="1739" spans="1:30" ht="14.25" customHeight="1">
      <c r="A1739" s="729">
        <v>40340</v>
      </c>
      <c r="B1739" s="732">
        <v>3.38815</v>
      </c>
      <c r="D1739" s="729">
        <v>40340</v>
      </c>
      <c r="E1739" s="732">
        <v>4.1030899999999999</v>
      </c>
      <c r="G1739" s="729">
        <v>40340</v>
      </c>
      <c r="H1739" s="732">
        <v>2.9481700000000002</v>
      </c>
      <c r="J1739" s="729">
        <v>40340</v>
      </c>
      <c r="K1739" s="732">
        <v>1.21123</v>
      </c>
      <c r="N1739" s="729">
        <v>40235</v>
      </c>
      <c r="O1739" s="732">
        <v>130.05799999999999</v>
      </c>
      <c r="Z1739" s="729">
        <v>40235</v>
      </c>
      <c r="AA1739" s="732">
        <v>135.38499999999999</v>
      </c>
      <c r="AC1739" s="729">
        <v>40235</v>
      </c>
      <c r="AD1739" s="732">
        <v>130.178</v>
      </c>
    </row>
    <row r="1740" spans="1:30" ht="14.25" customHeight="1">
      <c r="A1740" s="729">
        <v>40339</v>
      </c>
      <c r="B1740" s="732">
        <v>3.3694299999999999</v>
      </c>
      <c r="D1740" s="729">
        <v>40339</v>
      </c>
      <c r="E1740" s="732">
        <v>4.0869</v>
      </c>
      <c r="G1740" s="729">
        <v>40339</v>
      </c>
      <c r="H1740" s="732">
        <v>2.9517799999999998</v>
      </c>
      <c r="J1740" s="729">
        <v>40339</v>
      </c>
      <c r="K1740" s="732">
        <v>1.21244</v>
      </c>
      <c r="N1740" s="729">
        <v>40234</v>
      </c>
      <c r="O1740" s="732">
        <v>134.24100000000001</v>
      </c>
      <c r="Z1740" s="729">
        <v>40234</v>
      </c>
      <c r="AA1740" s="732">
        <v>134.97</v>
      </c>
      <c r="AC1740" s="729">
        <v>40234</v>
      </c>
      <c r="AD1740" s="732">
        <v>136.67099999999999</v>
      </c>
    </row>
    <row r="1741" spans="1:30" ht="14.25" customHeight="1">
      <c r="A1741" s="729">
        <v>40338</v>
      </c>
      <c r="B1741" s="732">
        <v>3.4617</v>
      </c>
      <c r="D1741" s="729">
        <v>40338</v>
      </c>
      <c r="E1741" s="732">
        <v>4.1465399999999999</v>
      </c>
      <c r="G1741" s="729">
        <v>40338</v>
      </c>
      <c r="H1741" s="732">
        <v>3.01437</v>
      </c>
      <c r="J1741" s="729">
        <v>40338</v>
      </c>
      <c r="K1741" s="732">
        <v>1.1979200000000001</v>
      </c>
      <c r="N1741" s="729">
        <v>40233</v>
      </c>
      <c r="O1741" s="732">
        <v>134.501</v>
      </c>
      <c r="Z1741" s="729">
        <v>40233</v>
      </c>
      <c r="AA1741" s="732">
        <v>132.499</v>
      </c>
      <c r="AC1741" s="729">
        <v>40233</v>
      </c>
      <c r="AD1741" s="732">
        <v>131.322</v>
      </c>
    </row>
    <row r="1742" spans="1:30" ht="14.25" customHeight="1">
      <c r="A1742" s="729">
        <v>40337</v>
      </c>
      <c r="B1742" s="732">
        <v>3.4476</v>
      </c>
      <c r="D1742" s="729">
        <v>40337</v>
      </c>
      <c r="E1742" s="732">
        <v>4.1285800000000004</v>
      </c>
      <c r="G1742" s="729">
        <v>40337</v>
      </c>
      <c r="H1742" s="732">
        <v>2.9913499999999997</v>
      </c>
      <c r="J1742" s="729">
        <v>40337</v>
      </c>
      <c r="K1742" s="732">
        <v>1.1973</v>
      </c>
      <c r="N1742" s="729">
        <v>40232</v>
      </c>
      <c r="O1742" s="732">
        <v>132.745</v>
      </c>
      <c r="Z1742" s="729">
        <v>40232</v>
      </c>
      <c r="AA1742" s="732">
        <v>121.97799999999999</v>
      </c>
      <c r="AC1742" s="729">
        <v>40232</v>
      </c>
      <c r="AD1742" s="732">
        <v>124.539</v>
      </c>
    </row>
    <row r="1743" spans="1:30" ht="14.25" customHeight="1">
      <c r="A1743" s="729">
        <v>40336</v>
      </c>
      <c r="B1743" s="732">
        <v>3.4897299999999998</v>
      </c>
      <c r="D1743" s="729">
        <v>40336</v>
      </c>
      <c r="E1743" s="732">
        <v>4.1608900000000002</v>
      </c>
      <c r="G1743" s="729">
        <v>40336</v>
      </c>
      <c r="H1743" s="732">
        <v>3.0002300000000002</v>
      </c>
      <c r="J1743" s="729">
        <v>40336</v>
      </c>
      <c r="K1743" s="732">
        <v>1.19232</v>
      </c>
      <c r="N1743" s="729">
        <v>40231</v>
      </c>
      <c r="O1743" s="732">
        <v>132.233</v>
      </c>
      <c r="Z1743" s="729">
        <v>40231</v>
      </c>
      <c r="AA1743" s="732">
        <v>116.792</v>
      </c>
      <c r="AC1743" s="729">
        <v>40231</v>
      </c>
      <c r="AD1743" s="732">
        <v>121.54600000000001</v>
      </c>
    </row>
    <row r="1744" spans="1:30" ht="14.25" customHeight="1">
      <c r="A1744" s="729">
        <v>40333</v>
      </c>
      <c r="B1744" s="732">
        <v>3.4930500000000002</v>
      </c>
      <c r="D1744" s="729">
        <v>40333</v>
      </c>
      <c r="E1744" s="732">
        <v>4.1796499999999996</v>
      </c>
      <c r="G1744" s="729">
        <v>40333</v>
      </c>
      <c r="H1744" s="732">
        <v>3.0050500000000002</v>
      </c>
      <c r="J1744" s="729">
        <v>40333</v>
      </c>
      <c r="K1744" s="732">
        <v>1.1966700000000001</v>
      </c>
      <c r="N1744" s="729">
        <v>40228</v>
      </c>
      <c r="O1744" s="732">
        <v>136.50200000000001</v>
      </c>
      <c r="Z1744" s="729">
        <v>40228</v>
      </c>
      <c r="AA1744" s="732">
        <v>117.256</v>
      </c>
      <c r="AC1744" s="729">
        <v>40228</v>
      </c>
      <c r="AD1744" s="732">
        <v>121.271</v>
      </c>
    </row>
    <row r="1745" spans="1:30" ht="14.25" customHeight="1">
      <c r="A1745" s="729">
        <v>40332</v>
      </c>
      <c r="B1745" s="732">
        <v>3.3884500000000002</v>
      </c>
      <c r="D1745" s="729">
        <v>40332</v>
      </c>
      <c r="E1745" s="732">
        <v>4.1212200000000001</v>
      </c>
      <c r="G1745" s="729">
        <v>40332</v>
      </c>
      <c r="H1745" s="732">
        <v>2.9298199999999999</v>
      </c>
      <c r="J1745" s="729">
        <v>40332</v>
      </c>
      <c r="K1745" s="732">
        <v>1.2162500000000001</v>
      </c>
      <c r="N1745" s="729">
        <v>40227</v>
      </c>
      <c r="O1745" s="732">
        <v>141.16800000000001</v>
      </c>
      <c r="Z1745" s="729">
        <v>40227</v>
      </c>
      <c r="AA1745" s="732">
        <v>123.541</v>
      </c>
      <c r="AC1745" s="729">
        <v>40227</v>
      </c>
      <c r="AD1745" s="732">
        <v>125.682</v>
      </c>
    </row>
    <row r="1746" spans="1:30" ht="14.25" customHeight="1">
      <c r="A1746" s="729">
        <v>40331</v>
      </c>
      <c r="B1746" s="732">
        <v>3.3390499999999999</v>
      </c>
      <c r="D1746" s="729">
        <v>40331</v>
      </c>
      <c r="E1746" s="732">
        <v>4.0893199999999998</v>
      </c>
      <c r="G1746" s="729">
        <v>40331</v>
      </c>
      <c r="H1746" s="732">
        <v>2.8912900000000001</v>
      </c>
      <c r="J1746" s="729">
        <v>40331</v>
      </c>
      <c r="K1746" s="732">
        <v>1.22492</v>
      </c>
      <c r="N1746" s="729">
        <v>40226</v>
      </c>
      <c r="O1746" s="732">
        <v>143.9</v>
      </c>
      <c r="Z1746" s="729">
        <v>40226</v>
      </c>
      <c r="AA1746" s="732">
        <v>125.52</v>
      </c>
      <c r="AC1746" s="729">
        <v>40226</v>
      </c>
      <c r="AD1746" s="732">
        <v>125.562</v>
      </c>
    </row>
    <row r="1747" spans="1:30" ht="14.25" customHeight="1">
      <c r="A1747" s="729">
        <v>40330</v>
      </c>
      <c r="B1747" s="732">
        <v>3.3650700000000002</v>
      </c>
      <c r="D1747" s="729">
        <v>40330</v>
      </c>
      <c r="E1747" s="732">
        <v>4.1141300000000003</v>
      </c>
      <c r="G1747" s="729">
        <v>40330</v>
      </c>
      <c r="H1747" s="732">
        <v>2.9085200000000002</v>
      </c>
      <c r="J1747" s="729">
        <v>40330</v>
      </c>
      <c r="K1747" s="732">
        <v>1.22285</v>
      </c>
      <c r="N1747" s="729">
        <v>40225</v>
      </c>
      <c r="O1747" s="732">
        <v>147.417</v>
      </c>
      <c r="Z1747" s="729">
        <v>40225</v>
      </c>
      <c r="AA1747" s="732">
        <v>130.47</v>
      </c>
      <c r="AC1747" s="729">
        <v>40225</v>
      </c>
      <c r="AD1747" s="732">
        <v>129.92400000000001</v>
      </c>
    </row>
    <row r="1748" spans="1:30" ht="14.25" customHeight="1">
      <c r="A1748" s="729">
        <v>40329</v>
      </c>
      <c r="B1748" s="732">
        <v>3.31345</v>
      </c>
      <c r="D1748" s="729">
        <v>40329</v>
      </c>
      <c r="E1748" s="732">
        <v>4.0756600000000001</v>
      </c>
      <c r="G1748" s="729">
        <v>40329</v>
      </c>
      <c r="H1748" s="732">
        <v>2.8675100000000002</v>
      </c>
      <c r="J1748" s="729">
        <v>40329</v>
      </c>
      <c r="K1748" s="732">
        <v>1.23055</v>
      </c>
      <c r="N1748" s="729">
        <v>40221</v>
      </c>
      <c r="O1748" s="732">
        <v>146.167</v>
      </c>
      <c r="Z1748" s="729">
        <v>40221</v>
      </c>
      <c r="AA1748" s="732">
        <v>131.02199999999999</v>
      </c>
      <c r="AC1748" s="729">
        <v>40221</v>
      </c>
      <c r="AD1748" s="732">
        <v>130.751</v>
      </c>
    </row>
    <row r="1749" spans="1:30" ht="14.25" customHeight="1">
      <c r="A1749" s="729">
        <v>40326</v>
      </c>
      <c r="B1749" s="732">
        <v>3.3250299999999999</v>
      </c>
      <c r="D1749" s="729">
        <v>40326</v>
      </c>
      <c r="E1749" s="732">
        <v>4.0747900000000001</v>
      </c>
      <c r="G1749" s="729">
        <v>40326</v>
      </c>
      <c r="H1749" s="732">
        <v>2.8658000000000001</v>
      </c>
      <c r="J1749" s="729">
        <v>40326</v>
      </c>
      <c r="K1749" s="732">
        <v>1.2273499999999999</v>
      </c>
      <c r="N1749" s="729">
        <v>40220</v>
      </c>
      <c r="O1749" s="732">
        <v>141.93</v>
      </c>
      <c r="Z1749" s="729">
        <v>40220</v>
      </c>
      <c r="AA1749" s="732">
        <v>130.447</v>
      </c>
      <c r="AC1749" s="729">
        <v>40220</v>
      </c>
      <c r="AD1749" s="732">
        <v>127.47</v>
      </c>
    </row>
    <row r="1750" spans="1:30" ht="14.25" customHeight="1">
      <c r="A1750" s="729">
        <v>40325</v>
      </c>
      <c r="B1750" s="732">
        <v>3.2800500000000001</v>
      </c>
      <c r="D1750" s="729">
        <v>40325</v>
      </c>
      <c r="E1750" s="732">
        <v>4.0547700000000004</v>
      </c>
      <c r="G1750" s="729">
        <v>40325</v>
      </c>
      <c r="H1750" s="732">
        <v>2.8496899999999998</v>
      </c>
      <c r="J1750" s="729">
        <v>40325</v>
      </c>
      <c r="K1750" s="732">
        <v>1.2361500000000001</v>
      </c>
      <c r="N1750" s="729">
        <v>40219</v>
      </c>
      <c r="O1750" s="732">
        <v>147.09700000000001</v>
      </c>
      <c r="Z1750" s="729">
        <v>40219</v>
      </c>
      <c r="AA1750" s="732">
        <v>134</v>
      </c>
      <c r="AC1750" s="729">
        <v>40219</v>
      </c>
      <c r="AD1750" s="732">
        <v>130.12899999999999</v>
      </c>
    </row>
    <row r="1751" spans="1:30" ht="14.25" customHeight="1">
      <c r="A1751" s="729">
        <v>40324</v>
      </c>
      <c r="B1751" s="732">
        <v>3.3902200000000002</v>
      </c>
      <c r="D1751" s="729">
        <v>40324</v>
      </c>
      <c r="E1751" s="732">
        <v>4.1283000000000003</v>
      </c>
      <c r="G1751" s="729">
        <v>40324</v>
      </c>
      <c r="H1751" s="732">
        <v>2.9213300000000002</v>
      </c>
      <c r="J1751" s="729">
        <v>40324</v>
      </c>
      <c r="K1751" s="732">
        <v>1.2178100000000001</v>
      </c>
      <c r="N1751" s="729">
        <v>40218</v>
      </c>
      <c r="O1751" s="732">
        <v>162.834</v>
      </c>
      <c r="Z1751" s="729">
        <v>40218</v>
      </c>
      <c r="AA1751" s="732">
        <v>148.208</v>
      </c>
      <c r="AC1751" s="729">
        <v>40218</v>
      </c>
      <c r="AD1751" s="732">
        <v>134.333</v>
      </c>
    </row>
    <row r="1752" spans="1:30" ht="14.25" customHeight="1">
      <c r="A1752" s="729">
        <v>40323</v>
      </c>
      <c r="B1752" s="732">
        <v>3.3494299999999999</v>
      </c>
      <c r="D1752" s="729">
        <v>40323</v>
      </c>
      <c r="E1752" s="732">
        <v>4.1351899999999997</v>
      </c>
      <c r="G1752" s="729">
        <v>40323</v>
      </c>
      <c r="H1752" s="732">
        <v>2.8948100000000001</v>
      </c>
      <c r="J1752" s="729">
        <v>40323</v>
      </c>
      <c r="K1752" s="732">
        <v>1.2345200000000001</v>
      </c>
      <c r="N1752" s="729">
        <v>40217</v>
      </c>
      <c r="O1752" s="732">
        <v>166.95599999999999</v>
      </c>
      <c r="Z1752" s="729">
        <v>40217</v>
      </c>
      <c r="AA1752" s="732">
        <v>166.3</v>
      </c>
      <c r="AC1752" s="729">
        <v>40217</v>
      </c>
      <c r="AD1752" s="732">
        <v>157.48699999999999</v>
      </c>
    </row>
    <row r="1753" spans="1:30" ht="14.25" customHeight="1">
      <c r="A1753" s="729">
        <v>40322</v>
      </c>
      <c r="B1753" s="732">
        <v>3.31955</v>
      </c>
      <c r="D1753" s="729">
        <v>40322</v>
      </c>
      <c r="E1753" s="732">
        <v>4.1064999999999996</v>
      </c>
      <c r="G1753" s="729">
        <v>40322</v>
      </c>
      <c r="H1753" s="732">
        <v>2.86361</v>
      </c>
      <c r="J1753" s="729">
        <v>40322</v>
      </c>
      <c r="K1753" s="732">
        <v>1.2371699999999999</v>
      </c>
      <c r="N1753" s="729">
        <v>40214</v>
      </c>
      <c r="O1753" s="732">
        <v>162.96700000000001</v>
      </c>
      <c r="Z1753" s="729">
        <v>40214</v>
      </c>
      <c r="AA1753" s="732">
        <v>161</v>
      </c>
      <c r="AC1753" s="729">
        <v>40214</v>
      </c>
      <c r="AD1753" s="732">
        <v>153.46</v>
      </c>
    </row>
    <row r="1754" spans="1:30" ht="14.25" customHeight="1">
      <c r="A1754" s="729">
        <v>40319</v>
      </c>
      <c r="B1754" s="732">
        <v>3.2721</v>
      </c>
      <c r="D1754" s="729">
        <v>40319</v>
      </c>
      <c r="E1754" s="732">
        <v>4.1167600000000002</v>
      </c>
      <c r="G1754" s="729">
        <v>40319</v>
      </c>
      <c r="H1754" s="732">
        <v>2.8479200000000002</v>
      </c>
      <c r="J1754" s="729">
        <v>40319</v>
      </c>
      <c r="K1754" s="732">
        <v>1.25705</v>
      </c>
      <c r="N1754" s="729">
        <v>40213</v>
      </c>
      <c r="O1754" s="732">
        <v>149.65899999999999</v>
      </c>
      <c r="Z1754" s="729">
        <v>40213</v>
      </c>
      <c r="AA1754" s="732">
        <v>164.667</v>
      </c>
      <c r="AC1754" s="729">
        <v>40213</v>
      </c>
      <c r="AD1754" s="732">
        <v>151.333</v>
      </c>
    </row>
    <row r="1755" spans="1:30" ht="14.25" customHeight="1">
      <c r="A1755" s="729">
        <v>40318</v>
      </c>
      <c r="B1755" s="732">
        <v>3.3370000000000002</v>
      </c>
      <c r="D1755" s="729">
        <v>40318</v>
      </c>
      <c r="E1755" s="732">
        <v>4.1661700000000002</v>
      </c>
      <c r="G1755" s="729">
        <v>40318</v>
      </c>
      <c r="H1755" s="732">
        <v>2.89947</v>
      </c>
      <c r="J1755" s="729">
        <v>40318</v>
      </c>
      <c r="K1755" s="732">
        <v>1.2487300000000001</v>
      </c>
      <c r="N1755" s="729">
        <v>40212</v>
      </c>
      <c r="O1755" s="732">
        <v>135.42099999999999</v>
      </c>
      <c r="Z1755" s="729">
        <v>40212</v>
      </c>
      <c r="AA1755" s="732">
        <v>147.58600000000001</v>
      </c>
      <c r="AC1755" s="729">
        <v>40212</v>
      </c>
      <c r="AD1755" s="732">
        <v>130.10900000000001</v>
      </c>
    </row>
    <row r="1756" spans="1:30" ht="14.25" customHeight="1">
      <c r="A1756" s="729">
        <v>40317</v>
      </c>
      <c r="B1756" s="732">
        <v>3.2938299999999998</v>
      </c>
      <c r="D1756" s="729">
        <v>40317</v>
      </c>
      <c r="E1756" s="732">
        <v>4.0901800000000001</v>
      </c>
      <c r="G1756" s="729">
        <v>40317</v>
      </c>
      <c r="H1756" s="732">
        <v>2.8632400000000002</v>
      </c>
      <c r="J1756" s="729">
        <v>40317</v>
      </c>
      <c r="K1756" s="732">
        <v>1.24149</v>
      </c>
      <c r="N1756" s="729">
        <v>40211</v>
      </c>
      <c r="O1756" s="732">
        <v>136.42500000000001</v>
      </c>
      <c r="Z1756" s="729">
        <v>40211</v>
      </c>
      <c r="AA1756" s="732">
        <v>130.91499999999999</v>
      </c>
      <c r="AC1756" s="729">
        <v>40211</v>
      </c>
      <c r="AD1756" s="732">
        <v>121.952</v>
      </c>
    </row>
    <row r="1757" spans="1:30" ht="14.25" customHeight="1">
      <c r="A1757" s="729">
        <v>40316</v>
      </c>
      <c r="B1757" s="732">
        <v>3.3262499999999999</v>
      </c>
      <c r="D1757" s="729">
        <v>40316</v>
      </c>
      <c r="E1757" s="732">
        <v>4.0580999999999996</v>
      </c>
      <c r="G1757" s="729">
        <v>40316</v>
      </c>
      <c r="H1757" s="732">
        <v>2.8977900000000001</v>
      </c>
      <c r="J1757" s="729">
        <v>40316</v>
      </c>
      <c r="K1757" s="732">
        <v>1.2202500000000001</v>
      </c>
      <c r="N1757" s="729">
        <v>40210</v>
      </c>
      <c r="O1757" s="732">
        <v>138.41900000000001</v>
      </c>
      <c r="Z1757" s="729">
        <v>40210</v>
      </c>
      <c r="AA1757" s="732">
        <v>122.072</v>
      </c>
      <c r="AC1757" s="729">
        <v>40210</v>
      </c>
      <c r="AD1757" s="732">
        <v>118.68600000000001</v>
      </c>
    </row>
    <row r="1758" spans="1:30" ht="14.25" customHeight="1">
      <c r="A1758" s="729">
        <v>40315</v>
      </c>
      <c r="B1758" s="732">
        <v>3.24288</v>
      </c>
      <c r="D1758" s="729">
        <v>40315</v>
      </c>
      <c r="E1758" s="732">
        <v>4.0196300000000003</v>
      </c>
      <c r="G1758" s="729">
        <v>40315</v>
      </c>
      <c r="H1758" s="732">
        <v>2.8670999999999998</v>
      </c>
      <c r="J1758" s="729">
        <v>40315</v>
      </c>
      <c r="K1758" s="732">
        <v>1.2395</v>
      </c>
      <c r="N1758" s="729">
        <v>40207</v>
      </c>
      <c r="O1758" s="732">
        <v>135.333</v>
      </c>
      <c r="Z1758" s="729">
        <v>40207</v>
      </c>
      <c r="AA1758" s="732">
        <v>126</v>
      </c>
      <c r="AC1758" s="729">
        <v>40207</v>
      </c>
      <c r="AD1758" s="732">
        <v>119.83499999999999</v>
      </c>
    </row>
    <row r="1759" spans="1:30" ht="14.25" customHeight="1">
      <c r="A1759" s="729">
        <v>40312</v>
      </c>
      <c r="B1759" s="732">
        <v>3.2488199999999998</v>
      </c>
      <c r="D1759" s="729">
        <v>40312</v>
      </c>
      <c r="E1759" s="732">
        <v>4.0152299999999999</v>
      </c>
      <c r="G1759" s="729">
        <v>40312</v>
      </c>
      <c r="H1759" s="732">
        <v>2.8661699999999999</v>
      </c>
      <c r="J1759" s="729">
        <v>40312</v>
      </c>
      <c r="K1759" s="732">
        <v>1.2358100000000001</v>
      </c>
      <c r="N1759" s="729">
        <v>40206</v>
      </c>
      <c r="O1759" s="732">
        <v>137.12</v>
      </c>
      <c r="Z1759" s="729">
        <v>40206</v>
      </c>
      <c r="AA1759" s="732">
        <v>134.667</v>
      </c>
      <c r="AC1759" s="729">
        <v>40206</v>
      </c>
      <c r="AD1759" s="732">
        <v>121.55</v>
      </c>
    </row>
    <row r="1760" spans="1:30" ht="14.25" customHeight="1">
      <c r="A1760" s="729">
        <v>40311</v>
      </c>
      <c r="B1760" s="732">
        <v>3.153</v>
      </c>
      <c r="D1760" s="729">
        <v>40311</v>
      </c>
      <c r="E1760" s="732">
        <v>3.9516100000000001</v>
      </c>
      <c r="G1760" s="729">
        <v>40311</v>
      </c>
      <c r="H1760" s="732">
        <v>2.82091</v>
      </c>
      <c r="J1760" s="729">
        <v>40311</v>
      </c>
      <c r="K1760" s="732">
        <v>1.2534700000000001</v>
      </c>
      <c r="N1760" s="729">
        <v>40205</v>
      </c>
      <c r="O1760" s="732">
        <v>134.25399999999999</v>
      </c>
      <c r="Z1760" s="729">
        <v>40205</v>
      </c>
      <c r="AA1760" s="732">
        <v>123.333</v>
      </c>
      <c r="AC1760" s="729">
        <v>40205</v>
      </c>
      <c r="AD1760" s="732">
        <v>116.15</v>
      </c>
    </row>
    <row r="1761" spans="1:30" ht="14.25" customHeight="1">
      <c r="A1761" s="729">
        <v>40310</v>
      </c>
      <c r="B1761" s="732">
        <v>3.1337299999999999</v>
      </c>
      <c r="D1761" s="729">
        <v>40310</v>
      </c>
      <c r="E1761" s="732">
        <v>3.95221</v>
      </c>
      <c r="G1761" s="729">
        <v>40310</v>
      </c>
      <c r="H1761" s="732">
        <v>2.8197799999999997</v>
      </c>
      <c r="J1761" s="729">
        <v>40310</v>
      </c>
      <c r="K1761" s="732">
        <v>1.2614000000000001</v>
      </c>
      <c r="N1761" s="729">
        <v>40204</v>
      </c>
      <c r="O1761" s="732">
        <v>127.73399999999999</v>
      </c>
      <c r="Z1761" s="729">
        <v>40204</v>
      </c>
      <c r="AA1761" s="732">
        <v>104.366</v>
      </c>
      <c r="AC1761" s="729">
        <v>40204</v>
      </c>
      <c r="AD1761" s="732">
        <v>104.14</v>
      </c>
    </row>
    <row r="1762" spans="1:30" ht="14.25" customHeight="1">
      <c r="A1762" s="729">
        <v>40309</v>
      </c>
      <c r="B1762" s="732">
        <v>3.1800999999999999</v>
      </c>
      <c r="D1762" s="729">
        <v>40309</v>
      </c>
      <c r="E1762" s="732">
        <v>4.02644</v>
      </c>
      <c r="G1762" s="729">
        <v>40309</v>
      </c>
      <c r="H1762" s="732">
        <v>2.8603700000000001</v>
      </c>
      <c r="J1762" s="729">
        <v>40309</v>
      </c>
      <c r="K1762" s="732">
        <v>1.2662200000000001</v>
      </c>
      <c r="N1762" s="729">
        <v>40203</v>
      </c>
      <c r="O1762" s="732">
        <v>130.41</v>
      </c>
      <c r="Z1762" s="729">
        <v>40203</v>
      </c>
      <c r="AA1762" s="732">
        <v>113.31699999999999</v>
      </c>
      <c r="AC1762" s="729">
        <v>40203</v>
      </c>
      <c r="AD1762" s="732">
        <v>106.086</v>
      </c>
    </row>
    <row r="1763" spans="1:30" ht="14.25" customHeight="1">
      <c r="A1763" s="729">
        <v>40308</v>
      </c>
      <c r="B1763" s="732">
        <v>3.1423000000000001</v>
      </c>
      <c r="D1763" s="729">
        <v>40308</v>
      </c>
      <c r="E1763" s="732">
        <v>4.0176800000000004</v>
      </c>
      <c r="G1763" s="729">
        <v>40308</v>
      </c>
      <c r="H1763" s="732">
        <v>2.8315399999999999</v>
      </c>
      <c r="J1763" s="729">
        <v>40308</v>
      </c>
      <c r="K1763" s="732">
        <v>1.2786999999999999</v>
      </c>
      <c r="N1763" s="729">
        <v>40200</v>
      </c>
      <c r="O1763" s="732">
        <v>135.935</v>
      </c>
      <c r="Z1763" s="729">
        <v>40200</v>
      </c>
      <c r="AA1763" s="732">
        <v>120.77200000000001</v>
      </c>
      <c r="AC1763" s="729">
        <v>40200</v>
      </c>
      <c r="AD1763" s="732">
        <v>115.404</v>
      </c>
    </row>
    <row r="1764" spans="1:30" ht="14.25" customHeight="1">
      <c r="A1764" s="729">
        <v>40305</v>
      </c>
      <c r="B1764" s="732">
        <v>3.23095</v>
      </c>
      <c r="D1764" s="729">
        <v>40305</v>
      </c>
      <c r="E1764" s="732">
        <v>4.1171499999999996</v>
      </c>
      <c r="G1764" s="729">
        <v>40305</v>
      </c>
      <c r="H1764" s="732">
        <v>2.9147600000000002</v>
      </c>
      <c r="J1764" s="729">
        <v>40305</v>
      </c>
      <c r="K1764" s="732">
        <v>1.2754699999999999</v>
      </c>
      <c r="N1764" s="729">
        <v>40199</v>
      </c>
      <c r="O1764" s="732">
        <v>133.24799999999999</v>
      </c>
      <c r="Z1764" s="729">
        <v>40199</v>
      </c>
      <c r="AA1764" s="732">
        <v>132.667</v>
      </c>
      <c r="AC1764" s="729">
        <v>40199</v>
      </c>
      <c r="AD1764" s="732">
        <v>114.655</v>
      </c>
    </row>
    <row r="1765" spans="1:30" ht="14.25" customHeight="1">
      <c r="A1765" s="729">
        <v>40304</v>
      </c>
      <c r="B1765" s="732">
        <v>3.3248500000000001</v>
      </c>
      <c r="D1765" s="729">
        <v>40304</v>
      </c>
      <c r="E1765" s="732">
        <v>4.1954700000000003</v>
      </c>
      <c r="G1765" s="729">
        <v>40304</v>
      </c>
      <c r="H1765" s="732">
        <v>2.9851799999999997</v>
      </c>
      <c r="J1765" s="729">
        <v>40304</v>
      </c>
      <c r="K1765" s="732">
        <v>1.262</v>
      </c>
      <c r="N1765" s="729">
        <v>40198</v>
      </c>
      <c r="O1765" s="732">
        <v>132.26300000000001</v>
      </c>
      <c r="Z1765" s="729">
        <v>40198</v>
      </c>
      <c r="AA1765" s="732">
        <v>126.667</v>
      </c>
      <c r="AC1765" s="729">
        <v>40198</v>
      </c>
      <c r="AD1765" s="732">
        <v>112.97</v>
      </c>
    </row>
    <row r="1766" spans="1:30" ht="14.25" customHeight="1">
      <c r="A1766" s="729">
        <v>40303</v>
      </c>
      <c r="B1766" s="732">
        <v>3.1856399999999998</v>
      </c>
      <c r="D1766" s="729">
        <v>40303</v>
      </c>
      <c r="E1766" s="732">
        <v>4.08209</v>
      </c>
      <c r="G1766" s="729">
        <v>40303</v>
      </c>
      <c r="H1766" s="732">
        <v>2.8490600000000001</v>
      </c>
      <c r="J1766" s="729">
        <v>40303</v>
      </c>
      <c r="K1766" s="732">
        <v>1.2813699999999999</v>
      </c>
      <c r="N1766" s="729">
        <v>40197</v>
      </c>
      <c r="O1766" s="732">
        <v>128.667</v>
      </c>
      <c r="Z1766" s="729">
        <v>40197</v>
      </c>
      <c r="AA1766" s="732">
        <v>118.667</v>
      </c>
      <c r="AC1766" s="729">
        <v>40197</v>
      </c>
      <c r="AD1766" s="732">
        <v>106.979</v>
      </c>
    </row>
    <row r="1767" spans="1:30" ht="14.25" customHeight="1">
      <c r="A1767" s="729">
        <v>40302</v>
      </c>
      <c r="B1767" s="732">
        <v>3.0969000000000002</v>
      </c>
      <c r="D1767" s="729">
        <v>40302</v>
      </c>
      <c r="E1767" s="732">
        <v>4.0220599999999997</v>
      </c>
      <c r="G1767" s="729">
        <v>40302</v>
      </c>
      <c r="H1767" s="732">
        <v>2.80775</v>
      </c>
      <c r="J1767" s="729">
        <v>40302</v>
      </c>
      <c r="K1767" s="732">
        <v>1.2987299999999999</v>
      </c>
      <c r="N1767" s="729">
        <v>40193</v>
      </c>
      <c r="O1767" s="732">
        <v>133.333</v>
      </c>
      <c r="Z1767" s="729">
        <v>40193</v>
      </c>
      <c r="AA1767" s="732">
        <v>120.414</v>
      </c>
      <c r="AC1767" s="729">
        <v>40193</v>
      </c>
      <c r="AD1767" s="732">
        <v>109.815</v>
      </c>
    </row>
    <row r="1768" spans="1:30" ht="14.25" customHeight="1">
      <c r="A1768" s="729">
        <v>40301</v>
      </c>
      <c r="B1768" s="732">
        <v>2.9702700000000002</v>
      </c>
      <c r="D1768" s="729">
        <v>40301</v>
      </c>
      <c r="E1768" s="732">
        <v>3.9191400000000001</v>
      </c>
      <c r="G1768" s="729">
        <v>40301</v>
      </c>
      <c r="H1768" s="732">
        <v>2.7354400000000001</v>
      </c>
      <c r="J1768" s="729">
        <v>40301</v>
      </c>
      <c r="K1768" s="732">
        <v>1.3194699999999999</v>
      </c>
      <c r="N1768" s="729">
        <v>40192</v>
      </c>
      <c r="O1768" s="732">
        <v>131.501</v>
      </c>
      <c r="Z1768" s="729">
        <v>40192</v>
      </c>
      <c r="AA1768" s="732">
        <v>117.93</v>
      </c>
      <c r="AC1768" s="729">
        <v>40192</v>
      </c>
      <c r="AD1768" s="732">
        <v>111.85299999999999</v>
      </c>
    </row>
    <row r="1769" spans="1:30" ht="14.25" customHeight="1">
      <c r="A1769" s="729">
        <v>40298</v>
      </c>
      <c r="B1769" s="732">
        <v>2.9546000000000001</v>
      </c>
      <c r="D1769" s="729">
        <v>40298</v>
      </c>
      <c r="E1769" s="732">
        <v>3.9268000000000001</v>
      </c>
      <c r="G1769" s="729">
        <v>40298</v>
      </c>
      <c r="H1769" s="732">
        <v>2.742</v>
      </c>
      <c r="J1769" s="729">
        <v>40298</v>
      </c>
      <c r="K1769" s="732">
        <v>1.3294000000000001</v>
      </c>
      <c r="N1769" s="729">
        <v>40191</v>
      </c>
      <c r="O1769" s="732">
        <v>123.229</v>
      </c>
      <c r="Z1769" s="729">
        <v>40191</v>
      </c>
      <c r="AA1769" s="732">
        <v>113.398</v>
      </c>
      <c r="AC1769" s="729">
        <v>40191</v>
      </c>
      <c r="AD1769" s="732">
        <v>103.361</v>
      </c>
    </row>
    <row r="1770" spans="1:30" ht="14.25" customHeight="1">
      <c r="A1770" s="729">
        <v>40297</v>
      </c>
      <c r="B1770" s="732">
        <v>2.9515500000000001</v>
      </c>
      <c r="D1770" s="729">
        <v>40297</v>
      </c>
      <c r="E1770" s="732">
        <v>3.9060000000000001</v>
      </c>
      <c r="G1770" s="729">
        <v>40297</v>
      </c>
      <c r="H1770" s="732">
        <v>2.7233399999999999</v>
      </c>
      <c r="J1770" s="729">
        <v>40297</v>
      </c>
      <c r="K1770" s="732">
        <v>1.32334</v>
      </c>
      <c r="N1770" s="729">
        <v>40190</v>
      </c>
      <c r="O1770" s="732">
        <v>121.062</v>
      </c>
      <c r="Z1770" s="729">
        <v>40190</v>
      </c>
      <c r="AA1770" s="732">
        <v>111.667</v>
      </c>
      <c r="AC1770" s="729">
        <v>40190</v>
      </c>
      <c r="AD1770" s="732">
        <v>100.008</v>
      </c>
    </row>
    <row r="1771" spans="1:30" ht="14.25" customHeight="1">
      <c r="A1771" s="729">
        <v>40296</v>
      </c>
      <c r="B1771" s="732">
        <v>2.9561500000000001</v>
      </c>
      <c r="D1771" s="729">
        <v>40296</v>
      </c>
      <c r="E1771" s="732">
        <v>3.9085000000000001</v>
      </c>
      <c r="G1771" s="729">
        <v>40296</v>
      </c>
      <c r="H1771" s="732">
        <v>2.7260499999999999</v>
      </c>
      <c r="J1771" s="729">
        <v>40296</v>
      </c>
      <c r="K1771" s="732">
        <v>1.3220499999999999</v>
      </c>
      <c r="N1771" s="729">
        <v>40189</v>
      </c>
      <c r="O1771" s="732">
        <v>116.039</v>
      </c>
      <c r="Z1771" s="729">
        <v>40189</v>
      </c>
      <c r="AA1771" s="732">
        <v>110.619</v>
      </c>
      <c r="AC1771" s="729">
        <v>40189</v>
      </c>
      <c r="AD1771" s="732">
        <v>97.284000000000006</v>
      </c>
    </row>
    <row r="1772" spans="1:30" ht="14.25" customHeight="1">
      <c r="A1772" s="729">
        <v>40295</v>
      </c>
      <c r="B1772" s="732">
        <v>2.9849700000000001</v>
      </c>
      <c r="D1772" s="729">
        <v>40295</v>
      </c>
      <c r="E1772" s="732">
        <v>3.9323100000000002</v>
      </c>
      <c r="G1772" s="729">
        <v>40295</v>
      </c>
      <c r="H1772" s="732">
        <v>2.7439</v>
      </c>
      <c r="J1772" s="729">
        <v>40295</v>
      </c>
      <c r="K1772" s="732">
        <v>1.3174999999999999</v>
      </c>
      <c r="N1772" s="729">
        <v>40186</v>
      </c>
      <c r="O1772" s="732">
        <v>119.504</v>
      </c>
      <c r="Z1772" s="729">
        <v>40186</v>
      </c>
      <c r="AA1772" s="732">
        <v>107.124</v>
      </c>
      <c r="AC1772" s="729">
        <v>40186</v>
      </c>
      <c r="AD1772" s="732">
        <v>97.381</v>
      </c>
    </row>
    <row r="1773" spans="1:30" ht="14.25" customHeight="1">
      <c r="A1773" s="729">
        <v>40294</v>
      </c>
      <c r="B1773" s="732">
        <v>2.9009499999999999</v>
      </c>
      <c r="D1773" s="729">
        <v>40294</v>
      </c>
      <c r="E1773" s="732">
        <v>3.8823099999999999</v>
      </c>
      <c r="G1773" s="729">
        <v>40294</v>
      </c>
      <c r="H1773" s="732">
        <v>2.7038000000000002</v>
      </c>
      <c r="J1773" s="729">
        <v>40294</v>
      </c>
      <c r="K1773" s="732">
        <v>1.3382499999999999</v>
      </c>
      <c r="N1773" s="729">
        <v>40185</v>
      </c>
      <c r="O1773" s="732">
        <v>120.503</v>
      </c>
      <c r="Z1773" s="729">
        <v>40185</v>
      </c>
      <c r="AA1773" s="732">
        <v>102.107</v>
      </c>
      <c r="AC1773" s="729">
        <v>40185</v>
      </c>
      <c r="AD1773" s="732">
        <v>94.468999999999994</v>
      </c>
    </row>
    <row r="1774" spans="1:30" ht="14.25" customHeight="1">
      <c r="A1774" s="729">
        <v>40291</v>
      </c>
      <c r="B1774" s="732">
        <v>2.89988</v>
      </c>
      <c r="D1774" s="729">
        <v>40291</v>
      </c>
      <c r="E1774" s="732">
        <v>3.88043</v>
      </c>
      <c r="G1774" s="729">
        <v>40291</v>
      </c>
      <c r="H1774" s="732">
        <v>2.70282</v>
      </c>
      <c r="J1774" s="729">
        <v>40291</v>
      </c>
      <c r="K1774" s="732">
        <v>1.3384400000000001</v>
      </c>
      <c r="N1774" s="729">
        <v>40184</v>
      </c>
      <c r="O1774" s="732">
        <v>121.16800000000001</v>
      </c>
      <c r="Z1774" s="729">
        <v>40184</v>
      </c>
      <c r="AA1774" s="732">
        <v>96.667000000000002</v>
      </c>
      <c r="AC1774" s="729">
        <v>40184</v>
      </c>
      <c r="AD1774" s="732">
        <v>91.468999999999994</v>
      </c>
    </row>
    <row r="1775" spans="1:30" ht="14.25" customHeight="1">
      <c r="A1775" s="729">
        <v>40290</v>
      </c>
      <c r="B1775" s="732">
        <v>2.9251300000000002</v>
      </c>
      <c r="D1775" s="729">
        <v>40290</v>
      </c>
      <c r="E1775" s="732">
        <v>3.8865499999999997</v>
      </c>
      <c r="G1775" s="729">
        <v>40290</v>
      </c>
      <c r="H1775" s="732">
        <v>2.7137099999999998</v>
      </c>
      <c r="J1775" s="729">
        <v>40290</v>
      </c>
      <c r="K1775" s="732">
        <v>1.3294699999999999</v>
      </c>
      <c r="N1775" s="729">
        <v>40183</v>
      </c>
      <c r="O1775" s="732">
        <v>118.504</v>
      </c>
      <c r="Z1775" s="729">
        <v>40183</v>
      </c>
      <c r="AA1775" s="732">
        <v>98.897000000000006</v>
      </c>
      <c r="AC1775" s="729">
        <v>40183</v>
      </c>
      <c r="AD1775" s="732">
        <v>97.447000000000003</v>
      </c>
    </row>
    <row r="1776" spans="1:30" ht="14.25" customHeight="1">
      <c r="A1776" s="729">
        <v>40289</v>
      </c>
      <c r="B1776" s="732">
        <v>2.8853999999999997</v>
      </c>
      <c r="D1776" s="729">
        <v>40289</v>
      </c>
      <c r="E1776" s="732">
        <v>3.8611</v>
      </c>
      <c r="G1776" s="729">
        <v>40289</v>
      </c>
      <c r="H1776" s="732">
        <v>2.6955999999999998</v>
      </c>
      <c r="J1776" s="729">
        <v>40289</v>
      </c>
      <c r="K1776" s="732">
        <v>1.3389500000000001</v>
      </c>
      <c r="N1776" s="729">
        <v>40182</v>
      </c>
      <c r="O1776" s="732">
        <v>133.50299999999999</v>
      </c>
      <c r="Z1776" s="729">
        <v>40182</v>
      </c>
      <c r="AA1776" s="732">
        <v>111.28400000000001</v>
      </c>
      <c r="AC1776" s="729">
        <v>40182</v>
      </c>
      <c r="AD1776" s="732">
        <v>108.467</v>
      </c>
    </row>
    <row r="1777" spans="1:11" ht="14.25" customHeight="1">
      <c r="A1777" s="729">
        <v>40288</v>
      </c>
      <c r="B1777" s="732">
        <v>2.8892500000000001</v>
      </c>
      <c r="D1777" s="729">
        <v>40288</v>
      </c>
      <c r="E1777" s="732">
        <v>3.8806000000000003</v>
      </c>
      <c r="G1777" s="729">
        <v>40288</v>
      </c>
      <c r="H1777" s="732">
        <v>2.7036699999999998</v>
      </c>
      <c r="J1777" s="729">
        <v>40288</v>
      </c>
      <c r="K1777" s="732">
        <v>1.3434599999999999</v>
      </c>
    </row>
    <row r="1778" spans="1:11" ht="14.25" customHeight="1">
      <c r="A1778" s="729">
        <v>40287</v>
      </c>
      <c r="B1778" s="732">
        <v>2.88645</v>
      </c>
      <c r="D1778" s="729">
        <v>40287</v>
      </c>
      <c r="E1778" s="732">
        <v>3.8921600000000001</v>
      </c>
      <c r="G1778" s="729">
        <v>40287</v>
      </c>
      <c r="H1778" s="732">
        <v>2.7151300000000003</v>
      </c>
      <c r="J1778" s="729">
        <v>40287</v>
      </c>
      <c r="K1778" s="732">
        <v>1.34894</v>
      </c>
    </row>
    <row r="1779" spans="1:11" ht="14.25" customHeight="1">
      <c r="A1779" s="729">
        <v>40284</v>
      </c>
      <c r="B1779" s="732">
        <v>2.8729300000000002</v>
      </c>
      <c r="D1779" s="729">
        <v>40284</v>
      </c>
      <c r="E1779" s="732">
        <v>3.8793500000000001</v>
      </c>
      <c r="G1779" s="729">
        <v>40284</v>
      </c>
      <c r="H1779" s="732">
        <v>2.7067800000000002</v>
      </c>
      <c r="J1779" s="729">
        <v>40284</v>
      </c>
      <c r="K1779" s="732">
        <v>1.35025</v>
      </c>
    </row>
    <row r="1780" spans="1:11" ht="14.25" customHeight="1">
      <c r="A1780" s="729">
        <v>40283</v>
      </c>
      <c r="B1780" s="732">
        <v>2.8421500000000002</v>
      </c>
      <c r="D1780" s="729">
        <v>40283</v>
      </c>
      <c r="E1780" s="732">
        <v>3.85731</v>
      </c>
      <c r="G1780" s="729">
        <v>40283</v>
      </c>
      <c r="H1780" s="732">
        <v>2.6903899999999998</v>
      </c>
      <c r="J1780" s="729">
        <v>40283</v>
      </c>
      <c r="K1780" s="732">
        <v>1.35727</v>
      </c>
    </row>
    <row r="1781" spans="1:11" ht="14.25" customHeight="1">
      <c r="A1781" s="729">
        <v>40282</v>
      </c>
      <c r="B1781" s="732">
        <v>2.8267600000000002</v>
      </c>
      <c r="D1781" s="729">
        <v>40282</v>
      </c>
      <c r="E1781" s="732">
        <v>3.8600500000000002</v>
      </c>
      <c r="G1781" s="729">
        <v>40282</v>
      </c>
      <c r="H1781" s="732">
        <v>2.68764</v>
      </c>
      <c r="J1781" s="729">
        <v>40282</v>
      </c>
      <c r="K1781" s="732">
        <v>1.3653200000000001</v>
      </c>
    </row>
    <row r="1782" spans="1:11" ht="14.25" customHeight="1">
      <c r="A1782" s="729">
        <v>40281</v>
      </c>
      <c r="B1782" s="732">
        <v>2.8462000000000001</v>
      </c>
      <c r="D1782" s="729">
        <v>40281</v>
      </c>
      <c r="E1782" s="732">
        <v>3.8752300000000002</v>
      </c>
      <c r="G1782" s="729">
        <v>40281</v>
      </c>
      <c r="H1782" s="732">
        <v>2.7012700000000001</v>
      </c>
      <c r="J1782" s="729">
        <v>40281</v>
      </c>
      <c r="K1782" s="732">
        <v>1.3613500000000001</v>
      </c>
    </row>
    <row r="1783" spans="1:11" ht="14.25" customHeight="1">
      <c r="A1783" s="729">
        <v>40280</v>
      </c>
      <c r="B1783" s="732">
        <v>2.8424700000000001</v>
      </c>
      <c r="D1783" s="729">
        <v>40280</v>
      </c>
      <c r="E1783" s="732">
        <v>3.86361</v>
      </c>
      <c r="G1783" s="729">
        <v>40280</v>
      </c>
      <c r="H1783" s="732">
        <v>2.6837</v>
      </c>
      <c r="J1783" s="729">
        <v>40280</v>
      </c>
      <c r="K1783" s="732">
        <v>1.3591500000000001</v>
      </c>
    </row>
    <row r="1784" spans="1:11" ht="14.25" customHeight="1">
      <c r="A1784" s="729">
        <v>40277</v>
      </c>
      <c r="B1784" s="732">
        <v>2.8667799999999999</v>
      </c>
      <c r="D1784" s="729">
        <v>40277</v>
      </c>
      <c r="E1784" s="732">
        <v>3.8709899999999999</v>
      </c>
      <c r="G1784" s="729">
        <v>40277</v>
      </c>
      <c r="H1784" s="732">
        <v>2.69</v>
      </c>
      <c r="J1784" s="729">
        <v>40277</v>
      </c>
      <c r="K1784" s="732">
        <v>1.34995</v>
      </c>
    </row>
    <row r="1785" spans="1:11" ht="14.25" customHeight="1">
      <c r="A1785" s="729">
        <v>40276</v>
      </c>
      <c r="B1785" s="732">
        <v>2.8783799999999999</v>
      </c>
      <c r="D1785" s="729">
        <v>40276</v>
      </c>
      <c r="E1785" s="732">
        <v>3.8456999999999999</v>
      </c>
      <c r="G1785" s="729">
        <v>40276</v>
      </c>
      <c r="H1785" s="732">
        <v>2.6827100000000002</v>
      </c>
      <c r="J1785" s="729">
        <v>40276</v>
      </c>
      <c r="K1785" s="732">
        <v>1.33606</v>
      </c>
    </row>
    <row r="1786" spans="1:11" ht="14.25" customHeight="1">
      <c r="A1786" s="729">
        <v>40275</v>
      </c>
      <c r="B1786" s="732">
        <v>2.87208</v>
      </c>
      <c r="D1786" s="729">
        <v>40275</v>
      </c>
      <c r="E1786" s="732">
        <v>3.8330000000000002</v>
      </c>
      <c r="G1786" s="729">
        <v>40275</v>
      </c>
      <c r="H1786" s="732">
        <v>2.6746799999999999</v>
      </c>
      <c r="J1786" s="729">
        <v>40275</v>
      </c>
      <c r="K1786" s="732">
        <v>1.3343499999999999</v>
      </c>
    </row>
    <row r="1787" spans="1:11" ht="14.25" customHeight="1">
      <c r="A1787" s="729">
        <v>40274</v>
      </c>
      <c r="B1787" s="732">
        <v>2.8603000000000001</v>
      </c>
      <c r="D1787" s="729">
        <v>40274</v>
      </c>
      <c r="E1787" s="732">
        <v>3.83325</v>
      </c>
      <c r="G1787" s="729">
        <v>40274</v>
      </c>
      <c r="H1787" s="732">
        <v>2.6762000000000001</v>
      </c>
      <c r="J1787" s="729">
        <v>40274</v>
      </c>
      <c r="K1787" s="732">
        <v>1.3399000000000001</v>
      </c>
    </row>
    <row r="1788" spans="1:11" ht="14.25" customHeight="1">
      <c r="A1788" s="729">
        <v>40273</v>
      </c>
      <c r="B1788" s="732">
        <v>2.85025</v>
      </c>
      <c r="D1788" s="729">
        <v>40273</v>
      </c>
      <c r="E1788" s="732">
        <v>3.8434200000000001</v>
      </c>
      <c r="G1788" s="729">
        <v>40273</v>
      </c>
      <c r="H1788" s="732">
        <v>2.6833</v>
      </c>
      <c r="J1788" s="729">
        <v>40273</v>
      </c>
      <c r="K1788" s="732">
        <v>1.3484400000000001</v>
      </c>
    </row>
    <row r="1789" spans="1:11" ht="14.25" customHeight="1">
      <c r="A1789" s="729">
        <v>40270</v>
      </c>
      <c r="B1789" s="732">
        <v>2.8483999999999998</v>
      </c>
      <c r="D1789" s="729">
        <v>40270</v>
      </c>
      <c r="E1789" s="732">
        <v>3.8471000000000002</v>
      </c>
      <c r="G1789" s="729">
        <v>40270</v>
      </c>
      <c r="H1789" s="732">
        <v>2.6856299999999997</v>
      </c>
      <c r="J1789" s="729">
        <v>40270</v>
      </c>
      <c r="K1789" s="732">
        <v>1.3503799999999999</v>
      </c>
    </row>
    <row r="1790" spans="1:11" ht="14.25" customHeight="1">
      <c r="A1790" s="729">
        <v>40269</v>
      </c>
      <c r="B1790" s="732">
        <v>2.8350900000000001</v>
      </c>
      <c r="D1790" s="729">
        <v>40269</v>
      </c>
      <c r="E1790" s="732">
        <v>3.85243</v>
      </c>
      <c r="G1790" s="729">
        <v>40269</v>
      </c>
      <c r="H1790" s="732">
        <v>2.6896100000000001</v>
      </c>
      <c r="J1790" s="729">
        <v>40269</v>
      </c>
      <c r="K1790" s="732">
        <v>1.3588499999999999</v>
      </c>
    </row>
    <row r="1791" spans="1:11" ht="14.25" customHeight="1">
      <c r="A1791" s="729">
        <v>40268</v>
      </c>
      <c r="B1791" s="732">
        <v>2.8575499999999998</v>
      </c>
      <c r="D1791" s="729">
        <v>40268</v>
      </c>
      <c r="E1791" s="732">
        <v>3.86056</v>
      </c>
      <c r="G1791" s="729">
        <v>40268</v>
      </c>
      <c r="H1791" s="732">
        <v>2.7113300000000002</v>
      </c>
      <c r="J1791" s="729">
        <v>40268</v>
      </c>
      <c r="K1791" s="732">
        <v>1.3509500000000001</v>
      </c>
    </row>
    <row r="1792" spans="1:11" ht="14.25" customHeight="1">
      <c r="A1792" s="729">
        <v>40267</v>
      </c>
      <c r="B1792" s="732">
        <v>2.8870499999999999</v>
      </c>
      <c r="D1792" s="729">
        <v>40267</v>
      </c>
      <c r="E1792" s="732">
        <v>3.8725000000000001</v>
      </c>
      <c r="G1792" s="729">
        <v>40267</v>
      </c>
      <c r="H1792" s="732">
        <v>2.7069200000000002</v>
      </c>
      <c r="J1792" s="729">
        <v>40267</v>
      </c>
      <c r="K1792" s="732">
        <v>1.34137</v>
      </c>
    </row>
    <row r="1793" spans="1:11" ht="14.25" customHeight="1">
      <c r="A1793" s="729">
        <v>40266</v>
      </c>
      <c r="B1793" s="732">
        <v>2.8779300000000001</v>
      </c>
      <c r="D1793" s="729">
        <v>40266</v>
      </c>
      <c r="E1793" s="732">
        <v>3.8796200000000001</v>
      </c>
      <c r="G1793" s="729">
        <v>40266</v>
      </c>
      <c r="H1793" s="732">
        <v>2.70865</v>
      </c>
      <c r="J1793" s="729">
        <v>40266</v>
      </c>
      <c r="K1793" s="732">
        <v>1.3482499999999999</v>
      </c>
    </row>
    <row r="1794" spans="1:11" ht="14.25" customHeight="1">
      <c r="A1794" s="729">
        <v>40263</v>
      </c>
      <c r="B1794" s="732">
        <v>2.9068300000000002</v>
      </c>
      <c r="D1794" s="729">
        <v>40263</v>
      </c>
      <c r="E1794" s="732">
        <v>3.8986499999999999</v>
      </c>
      <c r="G1794" s="729">
        <v>40263</v>
      </c>
      <c r="H1794" s="732">
        <v>2.7291699999999999</v>
      </c>
      <c r="J1794" s="729">
        <v>40263</v>
      </c>
      <c r="K1794" s="732">
        <v>1.3409499999999999</v>
      </c>
    </row>
    <row r="1795" spans="1:11" ht="14.25" customHeight="1">
      <c r="A1795" s="729">
        <v>40262</v>
      </c>
      <c r="B1795" s="732">
        <v>2.9416500000000001</v>
      </c>
      <c r="D1795" s="729">
        <v>40262</v>
      </c>
      <c r="E1795" s="732">
        <v>3.90387</v>
      </c>
      <c r="G1795" s="729">
        <v>40262</v>
      </c>
      <c r="H1795" s="732">
        <v>2.7380200000000001</v>
      </c>
      <c r="J1795" s="729">
        <v>40262</v>
      </c>
      <c r="K1795" s="732">
        <v>1.32725</v>
      </c>
    </row>
    <row r="1796" spans="1:11" ht="14.25" customHeight="1">
      <c r="A1796" s="729">
        <v>40261</v>
      </c>
      <c r="B1796" s="732">
        <v>2.9219300000000001</v>
      </c>
      <c r="D1796" s="729">
        <v>40261</v>
      </c>
      <c r="E1796" s="732">
        <v>3.89</v>
      </c>
      <c r="G1796" s="729">
        <v>40261</v>
      </c>
      <c r="H1796" s="732">
        <v>2.7233499999999999</v>
      </c>
      <c r="J1796" s="729">
        <v>40261</v>
      </c>
      <c r="K1796" s="732">
        <v>1.33145</v>
      </c>
    </row>
    <row r="1797" spans="1:11" ht="14.25" customHeight="1">
      <c r="A1797" s="729">
        <v>40260</v>
      </c>
      <c r="B1797" s="732">
        <v>2.8777599999999999</v>
      </c>
      <c r="D1797" s="729">
        <v>40260</v>
      </c>
      <c r="E1797" s="732">
        <v>3.8840300000000001</v>
      </c>
      <c r="G1797" s="729">
        <v>40260</v>
      </c>
      <c r="H1797" s="732">
        <v>2.7215799999999999</v>
      </c>
      <c r="J1797" s="729">
        <v>40260</v>
      </c>
      <c r="K1797" s="732">
        <v>1.3498700000000001</v>
      </c>
    </row>
    <row r="1798" spans="1:11" ht="14.25" customHeight="1">
      <c r="A1798" s="729">
        <v>40259</v>
      </c>
      <c r="B1798" s="732">
        <v>2.8679000000000001</v>
      </c>
      <c r="D1798" s="729">
        <v>40259</v>
      </c>
      <c r="E1798" s="732">
        <v>3.8881899999999998</v>
      </c>
      <c r="G1798" s="729">
        <v>40259</v>
      </c>
      <c r="H1798" s="732">
        <v>2.71027</v>
      </c>
      <c r="J1798" s="729">
        <v>40259</v>
      </c>
      <c r="K1798" s="732">
        <v>1.3558399999999999</v>
      </c>
    </row>
    <row r="1799" spans="1:11" ht="14.25" customHeight="1">
      <c r="A1799" s="729">
        <v>40256</v>
      </c>
      <c r="B1799" s="732">
        <v>2.8769499999999999</v>
      </c>
      <c r="D1799" s="729">
        <v>40256</v>
      </c>
      <c r="E1799" s="732">
        <v>3.8940099999999997</v>
      </c>
      <c r="G1799" s="729">
        <v>40256</v>
      </c>
      <c r="H1799" s="732">
        <v>2.7105199999999998</v>
      </c>
      <c r="J1799" s="729">
        <v>40256</v>
      </c>
      <c r="K1799" s="732">
        <v>1.35303</v>
      </c>
    </row>
    <row r="1800" spans="1:11" ht="14.25" customHeight="1">
      <c r="A1800" s="729">
        <v>40255</v>
      </c>
      <c r="B1800" s="732">
        <v>2.8506999999999998</v>
      </c>
      <c r="D1800" s="729">
        <v>40255</v>
      </c>
      <c r="E1800" s="732">
        <v>3.8792499999999999</v>
      </c>
      <c r="G1800" s="729">
        <v>40255</v>
      </c>
      <c r="H1800" s="732">
        <v>2.6944400000000002</v>
      </c>
      <c r="J1800" s="729">
        <v>40255</v>
      </c>
      <c r="K1800" s="732">
        <v>1.3608</v>
      </c>
    </row>
    <row r="1801" spans="1:11" ht="14.25" customHeight="1">
      <c r="A1801" s="729">
        <v>40254</v>
      </c>
      <c r="B1801" s="732">
        <v>2.8138999999999998</v>
      </c>
      <c r="D1801" s="729">
        <v>40254</v>
      </c>
      <c r="E1801" s="732">
        <v>3.8656000000000001</v>
      </c>
      <c r="G1801" s="729">
        <v>40254</v>
      </c>
      <c r="H1801" s="732">
        <v>2.6694900000000001</v>
      </c>
      <c r="J1801" s="729">
        <v>40254</v>
      </c>
      <c r="K1801" s="732">
        <v>1.37378</v>
      </c>
    </row>
    <row r="1802" spans="1:11" ht="14.25" customHeight="1">
      <c r="A1802" s="729">
        <v>40253</v>
      </c>
      <c r="B1802" s="732">
        <v>2.8090299999999999</v>
      </c>
      <c r="D1802" s="729">
        <v>40253</v>
      </c>
      <c r="E1802" s="732">
        <v>3.867</v>
      </c>
      <c r="G1802" s="729">
        <v>40253</v>
      </c>
      <c r="H1802" s="732">
        <v>2.6631499999999999</v>
      </c>
      <c r="J1802" s="729">
        <v>40253</v>
      </c>
      <c r="K1802" s="732">
        <v>1.3766</v>
      </c>
    </row>
    <row r="1803" spans="1:11" ht="14.25" customHeight="1">
      <c r="A1803" s="729">
        <v>40252</v>
      </c>
      <c r="B1803" s="732">
        <v>2.84545</v>
      </c>
      <c r="D1803" s="729">
        <v>40252</v>
      </c>
      <c r="E1803" s="732">
        <v>3.8935</v>
      </c>
      <c r="G1803" s="729">
        <v>40252</v>
      </c>
      <c r="H1803" s="732">
        <v>2.6801500000000003</v>
      </c>
      <c r="J1803" s="729">
        <v>40252</v>
      </c>
      <c r="K1803" s="732">
        <v>1.3676699999999999</v>
      </c>
    </row>
    <row r="1804" spans="1:11" ht="14.25" customHeight="1">
      <c r="A1804" s="729">
        <v>40249</v>
      </c>
      <c r="B1804" s="732">
        <v>2.81962</v>
      </c>
      <c r="D1804" s="729">
        <v>40249</v>
      </c>
      <c r="E1804" s="732">
        <v>3.8840500000000002</v>
      </c>
      <c r="G1804" s="729">
        <v>40249</v>
      </c>
      <c r="H1804" s="732">
        <v>2.66595</v>
      </c>
      <c r="J1804" s="729">
        <v>40249</v>
      </c>
      <c r="K1804" s="732">
        <v>1.3769</v>
      </c>
    </row>
    <row r="1805" spans="1:11" ht="14.25" customHeight="1">
      <c r="A1805" s="729">
        <v>40248</v>
      </c>
      <c r="B1805" s="732">
        <v>2.8507400000000001</v>
      </c>
      <c r="D1805" s="729">
        <v>40248</v>
      </c>
      <c r="E1805" s="732">
        <v>3.9</v>
      </c>
      <c r="G1805" s="729">
        <v>40248</v>
      </c>
      <c r="H1805" s="732">
        <v>2.6684999999999999</v>
      </c>
      <c r="J1805" s="729">
        <v>40248</v>
      </c>
      <c r="K1805" s="732">
        <v>1.3681000000000001</v>
      </c>
    </row>
    <row r="1806" spans="1:11" ht="14.25" customHeight="1">
      <c r="A1806" s="729">
        <v>40247</v>
      </c>
      <c r="B1806" s="732">
        <v>2.8433000000000002</v>
      </c>
      <c r="D1806" s="729">
        <v>40247</v>
      </c>
      <c r="E1806" s="732">
        <v>3.8833000000000002</v>
      </c>
      <c r="G1806" s="729">
        <v>40247</v>
      </c>
      <c r="H1806" s="732">
        <v>2.65761</v>
      </c>
      <c r="J1806" s="729">
        <v>40247</v>
      </c>
      <c r="K1806" s="732">
        <v>1.36575</v>
      </c>
    </row>
    <row r="1807" spans="1:11" ht="14.25" customHeight="1">
      <c r="A1807" s="729">
        <v>40246</v>
      </c>
      <c r="B1807" s="732">
        <v>2.84328</v>
      </c>
      <c r="D1807" s="729">
        <v>40246</v>
      </c>
      <c r="E1807" s="732">
        <v>3.8673000000000002</v>
      </c>
      <c r="G1807" s="729">
        <v>40246</v>
      </c>
      <c r="H1807" s="732">
        <v>2.6446800000000001</v>
      </c>
      <c r="J1807" s="729">
        <v>40246</v>
      </c>
      <c r="K1807" s="732">
        <v>1.3601700000000001</v>
      </c>
    </row>
    <row r="1808" spans="1:11" ht="14.25" customHeight="1">
      <c r="A1808" s="729">
        <v>40245</v>
      </c>
      <c r="B1808" s="732">
        <v>2.8367</v>
      </c>
      <c r="D1808" s="729">
        <v>40245</v>
      </c>
      <c r="E1808" s="732">
        <v>3.867</v>
      </c>
      <c r="G1808" s="729">
        <v>40245</v>
      </c>
      <c r="H1808" s="732">
        <v>2.6431800000000001</v>
      </c>
      <c r="J1808" s="729">
        <v>40245</v>
      </c>
      <c r="K1808" s="732">
        <v>1.3633899999999999</v>
      </c>
    </row>
    <row r="1809" spans="1:11" ht="14.25" customHeight="1">
      <c r="A1809" s="729">
        <v>40242</v>
      </c>
      <c r="B1809" s="732">
        <v>2.8445499999999999</v>
      </c>
      <c r="D1809" s="729">
        <v>40242</v>
      </c>
      <c r="E1809" s="732">
        <v>3.8731499999999999</v>
      </c>
      <c r="G1809" s="729">
        <v>40242</v>
      </c>
      <c r="H1809" s="732">
        <v>2.6480600000000001</v>
      </c>
      <c r="J1809" s="729">
        <v>40242</v>
      </c>
      <c r="K1809" s="732">
        <v>1.3625499999999999</v>
      </c>
    </row>
    <row r="1810" spans="1:11" ht="14.25" customHeight="1">
      <c r="A1810" s="729">
        <v>40241</v>
      </c>
      <c r="B1810" s="732">
        <v>2.8689499999999999</v>
      </c>
      <c r="D1810" s="729">
        <v>40241</v>
      </c>
      <c r="E1810" s="732">
        <v>3.8970500000000001</v>
      </c>
      <c r="G1810" s="729">
        <v>40241</v>
      </c>
      <c r="H1810" s="732">
        <v>2.6635900000000001</v>
      </c>
      <c r="J1810" s="729">
        <v>40241</v>
      </c>
      <c r="K1810" s="732">
        <v>1.3580999999999999</v>
      </c>
    </row>
    <row r="1811" spans="1:11" ht="14.25" customHeight="1">
      <c r="A1811" s="729">
        <v>40240</v>
      </c>
      <c r="B1811" s="732">
        <v>2.8519999999999999</v>
      </c>
      <c r="D1811" s="729">
        <v>40240</v>
      </c>
      <c r="E1811" s="732">
        <v>3.9060600000000001</v>
      </c>
      <c r="G1811" s="729">
        <v>40240</v>
      </c>
      <c r="H1811" s="732">
        <v>2.6706300000000001</v>
      </c>
      <c r="J1811" s="729">
        <v>40240</v>
      </c>
      <c r="K1811" s="732">
        <v>1.36965</v>
      </c>
    </row>
    <row r="1812" spans="1:11" ht="14.25" customHeight="1">
      <c r="A1812" s="729">
        <v>40239</v>
      </c>
      <c r="B1812" s="732">
        <v>2.87574</v>
      </c>
      <c r="D1812" s="729">
        <v>40239</v>
      </c>
      <c r="E1812" s="732">
        <v>3.9146000000000001</v>
      </c>
      <c r="G1812" s="729">
        <v>40239</v>
      </c>
      <c r="H1812" s="732">
        <v>2.67537</v>
      </c>
      <c r="J1812" s="729">
        <v>40239</v>
      </c>
      <c r="K1812" s="732">
        <v>1.36151</v>
      </c>
    </row>
    <row r="1813" spans="1:11" ht="14.25" customHeight="1">
      <c r="A1813" s="729">
        <v>40238</v>
      </c>
      <c r="B1813" s="732">
        <v>2.8938299999999999</v>
      </c>
      <c r="D1813" s="729">
        <v>40238</v>
      </c>
      <c r="E1813" s="732">
        <v>3.9241000000000001</v>
      </c>
      <c r="G1813" s="729">
        <v>40238</v>
      </c>
      <c r="H1813" s="732">
        <v>2.6811400000000001</v>
      </c>
      <c r="J1813" s="729">
        <v>40238</v>
      </c>
      <c r="K1813" s="732">
        <v>1.35605</v>
      </c>
    </row>
    <row r="1814" spans="1:11" ht="14.25" customHeight="1">
      <c r="A1814" s="729">
        <v>40235</v>
      </c>
      <c r="B1814" s="732">
        <v>2.8929999999999998</v>
      </c>
      <c r="D1814" s="729">
        <v>40235</v>
      </c>
      <c r="E1814" s="732">
        <v>3.9422800000000002</v>
      </c>
      <c r="G1814" s="729">
        <v>40235</v>
      </c>
      <c r="H1814" s="732">
        <v>2.6947700000000001</v>
      </c>
      <c r="J1814" s="729">
        <v>40235</v>
      </c>
      <c r="K1814" s="732">
        <v>1.3631500000000001</v>
      </c>
    </row>
    <row r="1815" spans="1:11" ht="14.25" customHeight="1">
      <c r="A1815" s="729">
        <v>40234</v>
      </c>
      <c r="B1815" s="732">
        <v>2.9326499999999998</v>
      </c>
      <c r="D1815" s="729">
        <v>40234</v>
      </c>
      <c r="E1815" s="732">
        <v>3.9732500000000002</v>
      </c>
      <c r="G1815" s="729">
        <v>40234</v>
      </c>
      <c r="H1815" s="732">
        <v>2.7150600000000003</v>
      </c>
      <c r="J1815" s="729">
        <v>40234</v>
      </c>
      <c r="K1815" s="732">
        <v>1.3548499999999999</v>
      </c>
    </row>
    <row r="1816" spans="1:11" ht="14.25" customHeight="1">
      <c r="A1816" s="729">
        <v>40233</v>
      </c>
      <c r="B1816" s="732">
        <v>2.9390200000000002</v>
      </c>
      <c r="D1816" s="729">
        <v>40233</v>
      </c>
      <c r="E1816" s="732">
        <v>3.97865</v>
      </c>
      <c r="G1816" s="729">
        <v>40233</v>
      </c>
      <c r="H1816" s="732">
        <v>2.71841</v>
      </c>
      <c r="J1816" s="729">
        <v>40233</v>
      </c>
      <c r="K1816" s="732">
        <v>1.35382</v>
      </c>
    </row>
    <row r="1817" spans="1:11" ht="14.25" customHeight="1">
      <c r="A1817" s="729">
        <v>40232</v>
      </c>
      <c r="B1817" s="732">
        <v>2.9595700000000003</v>
      </c>
      <c r="D1817" s="729">
        <v>40232</v>
      </c>
      <c r="E1817" s="732">
        <v>3.9954000000000001</v>
      </c>
      <c r="G1817" s="729">
        <v>40232</v>
      </c>
      <c r="H1817" s="732">
        <v>2.7300300000000002</v>
      </c>
      <c r="J1817" s="729">
        <v>40232</v>
      </c>
      <c r="K1817" s="732">
        <v>1.3507</v>
      </c>
    </row>
    <row r="1818" spans="1:11" ht="14.25" customHeight="1">
      <c r="A1818" s="729">
        <v>40231</v>
      </c>
      <c r="B1818" s="732">
        <v>2.9155699999999998</v>
      </c>
      <c r="D1818" s="729">
        <v>40231</v>
      </c>
      <c r="E1818" s="732">
        <v>3.9630000000000001</v>
      </c>
      <c r="G1818" s="729">
        <v>40231</v>
      </c>
      <c r="H1818" s="732">
        <v>2.7092700000000001</v>
      </c>
      <c r="J1818" s="729">
        <v>40231</v>
      </c>
      <c r="K1818" s="732">
        <v>1.35958</v>
      </c>
    </row>
    <row r="1819" spans="1:11" ht="14.25" customHeight="1">
      <c r="A1819" s="729">
        <v>40228</v>
      </c>
      <c r="B1819" s="732">
        <v>2.9253</v>
      </c>
      <c r="D1819" s="729">
        <v>40228</v>
      </c>
      <c r="E1819" s="732">
        <v>3.98264</v>
      </c>
      <c r="G1819" s="729">
        <v>40228</v>
      </c>
      <c r="H1819" s="732">
        <v>2.7196400000000001</v>
      </c>
      <c r="J1819" s="729">
        <v>40228</v>
      </c>
      <c r="K1819" s="732">
        <v>1.3613</v>
      </c>
    </row>
    <row r="1820" spans="1:11" ht="14.25" customHeight="1">
      <c r="A1820" s="729">
        <v>40227</v>
      </c>
      <c r="B1820" s="732">
        <v>2.9611200000000002</v>
      </c>
      <c r="D1820" s="729">
        <v>40227</v>
      </c>
      <c r="E1820" s="732">
        <v>4.0052199999999996</v>
      </c>
      <c r="G1820" s="729">
        <v>40227</v>
      </c>
      <c r="H1820" s="732">
        <v>2.73217</v>
      </c>
      <c r="J1820" s="729">
        <v>40227</v>
      </c>
      <c r="K1820" s="732">
        <v>1.3527400000000001</v>
      </c>
    </row>
    <row r="1821" spans="1:11" ht="14.25" customHeight="1">
      <c r="A1821" s="729">
        <v>40226</v>
      </c>
      <c r="B1821" s="732">
        <v>2.9248699999999999</v>
      </c>
      <c r="D1821" s="729">
        <v>40226</v>
      </c>
      <c r="E1821" s="732">
        <v>3.9796800000000001</v>
      </c>
      <c r="G1821" s="729">
        <v>40226</v>
      </c>
      <c r="H1821" s="732">
        <v>2.7122199999999999</v>
      </c>
      <c r="J1821" s="729">
        <v>40226</v>
      </c>
      <c r="K1821" s="732">
        <v>1.3607</v>
      </c>
    </row>
    <row r="1822" spans="1:11" ht="14.25" customHeight="1">
      <c r="A1822" s="729">
        <v>40225</v>
      </c>
      <c r="B1822" s="732">
        <v>2.8885199999999998</v>
      </c>
      <c r="D1822" s="729">
        <v>40225</v>
      </c>
      <c r="E1822" s="732">
        <v>3.9795799999999999</v>
      </c>
      <c r="G1822" s="729">
        <v>40225</v>
      </c>
      <c r="H1822" s="732">
        <v>2.7098399999999998</v>
      </c>
      <c r="J1822" s="729">
        <v>40225</v>
      </c>
      <c r="K1822" s="732">
        <v>1.377</v>
      </c>
    </row>
    <row r="1823" spans="1:11" ht="14.25" customHeight="1">
      <c r="A1823" s="729">
        <v>40224</v>
      </c>
      <c r="B1823" s="732">
        <v>2.96461</v>
      </c>
      <c r="D1823" s="729">
        <v>40224</v>
      </c>
      <c r="E1823" s="732">
        <v>4.0315000000000003</v>
      </c>
      <c r="G1823" s="729">
        <v>40224</v>
      </c>
      <c r="H1823" s="732">
        <v>2.7509600000000001</v>
      </c>
      <c r="J1823" s="729">
        <v>40224</v>
      </c>
      <c r="K1823" s="732">
        <v>1.35985</v>
      </c>
    </row>
    <row r="1824" spans="1:11" ht="14.25" customHeight="1">
      <c r="A1824" s="729">
        <v>40221</v>
      </c>
      <c r="B1824" s="732">
        <v>2.94991</v>
      </c>
      <c r="D1824" s="729">
        <v>40221</v>
      </c>
      <c r="E1824" s="732">
        <v>4.01966</v>
      </c>
      <c r="G1824" s="729">
        <v>40221</v>
      </c>
      <c r="H1824" s="732">
        <v>2.7425199999999998</v>
      </c>
      <c r="J1824" s="729">
        <v>40221</v>
      </c>
      <c r="K1824" s="732">
        <v>1.3631899999999999</v>
      </c>
    </row>
    <row r="1825" spans="1:11" ht="14.25" customHeight="1">
      <c r="A1825" s="729">
        <v>40220</v>
      </c>
      <c r="B1825" s="732">
        <v>2.9298999999999999</v>
      </c>
      <c r="D1825" s="729">
        <v>40220</v>
      </c>
      <c r="E1825" s="732">
        <v>4.0114000000000001</v>
      </c>
      <c r="G1825" s="729">
        <v>40220</v>
      </c>
      <c r="H1825" s="732">
        <v>2.7369599999999998</v>
      </c>
      <c r="J1825" s="729">
        <v>40220</v>
      </c>
      <c r="K1825" s="732">
        <v>1.36931</v>
      </c>
    </row>
    <row r="1826" spans="1:11" ht="14.25" customHeight="1">
      <c r="A1826" s="729">
        <v>40219</v>
      </c>
      <c r="B1826" s="732">
        <v>2.9584999999999999</v>
      </c>
      <c r="D1826" s="729">
        <v>40219</v>
      </c>
      <c r="E1826" s="732">
        <v>4.0639900000000004</v>
      </c>
      <c r="G1826" s="729">
        <v>40219</v>
      </c>
      <c r="H1826" s="732">
        <v>2.7710499999999998</v>
      </c>
      <c r="J1826" s="729">
        <v>40219</v>
      </c>
      <c r="K1826" s="732">
        <v>1.3736900000000001</v>
      </c>
    </row>
    <row r="1827" spans="1:11" ht="14.25" customHeight="1">
      <c r="A1827" s="729">
        <v>40218</v>
      </c>
      <c r="B1827" s="732">
        <v>2.9401000000000002</v>
      </c>
      <c r="D1827" s="729">
        <v>40218</v>
      </c>
      <c r="E1827" s="732">
        <v>4.0616000000000003</v>
      </c>
      <c r="G1827" s="729">
        <v>40218</v>
      </c>
      <c r="H1827" s="732">
        <v>2.7639899999999997</v>
      </c>
      <c r="J1827" s="729">
        <v>40218</v>
      </c>
      <c r="K1827" s="732">
        <v>1.3796999999999999</v>
      </c>
    </row>
    <row r="1828" spans="1:11" ht="14.25" customHeight="1">
      <c r="A1828" s="729">
        <v>40217</v>
      </c>
      <c r="B1828" s="732">
        <v>3.0156200000000002</v>
      </c>
      <c r="D1828" s="729">
        <v>40217</v>
      </c>
      <c r="E1828" s="732">
        <v>4.1157599999999999</v>
      </c>
      <c r="G1828" s="729">
        <v>40217</v>
      </c>
      <c r="H1828" s="732">
        <v>2.8094299999999999</v>
      </c>
      <c r="J1828" s="729">
        <v>40217</v>
      </c>
      <c r="K1828" s="732">
        <v>1.36487</v>
      </c>
    </row>
    <row r="1829" spans="1:11" ht="14.25" customHeight="1">
      <c r="A1829" s="729">
        <v>40214</v>
      </c>
      <c r="B1829" s="732">
        <v>2.9957500000000001</v>
      </c>
      <c r="D1829" s="729">
        <v>40214</v>
      </c>
      <c r="E1829" s="732">
        <v>4.0975700000000002</v>
      </c>
      <c r="G1829" s="729">
        <v>40214</v>
      </c>
      <c r="H1829" s="732">
        <v>2.7932800000000002</v>
      </c>
      <c r="J1829" s="729">
        <v>40214</v>
      </c>
      <c r="K1829" s="732">
        <v>1.36785</v>
      </c>
    </row>
    <row r="1830" spans="1:11" ht="14.25" customHeight="1">
      <c r="A1830" s="729">
        <v>40213</v>
      </c>
      <c r="B1830" s="732">
        <v>2.9716200000000002</v>
      </c>
      <c r="D1830" s="729">
        <v>40213</v>
      </c>
      <c r="E1830" s="732">
        <v>4.0766999999999998</v>
      </c>
      <c r="G1830" s="729">
        <v>40213</v>
      </c>
      <c r="H1830" s="732">
        <v>2.7853599999999998</v>
      </c>
      <c r="J1830" s="729">
        <v>40213</v>
      </c>
      <c r="K1830" s="732">
        <v>1.37226</v>
      </c>
    </row>
    <row r="1831" spans="1:11" ht="14.25" customHeight="1">
      <c r="A1831" s="729">
        <v>40212</v>
      </c>
      <c r="B1831" s="732">
        <v>2.8824000000000001</v>
      </c>
      <c r="D1831" s="729">
        <v>40212</v>
      </c>
      <c r="E1831" s="732">
        <v>4.0041200000000003</v>
      </c>
      <c r="G1831" s="729">
        <v>40212</v>
      </c>
      <c r="H1831" s="732">
        <v>2.72051</v>
      </c>
      <c r="J1831" s="729">
        <v>40212</v>
      </c>
      <c r="K1831" s="732">
        <v>1.3893</v>
      </c>
    </row>
    <row r="1832" spans="1:11" ht="14.25" customHeight="1">
      <c r="A1832" s="729">
        <v>40211</v>
      </c>
      <c r="B1832" s="732">
        <v>2.8451200000000001</v>
      </c>
      <c r="D1832" s="729">
        <v>40211</v>
      </c>
      <c r="E1832" s="732">
        <v>3.9736500000000001</v>
      </c>
      <c r="G1832" s="729">
        <v>40211</v>
      </c>
      <c r="H1832" s="732">
        <v>2.6970299999999998</v>
      </c>
      <c r="J1832" s="729">
        <v>40211</v>
      </c>
      <c r="K1832" s="732">
        <v>1.39645</v>
      </c>
    </row>
    <row r="1833" spans="1:11" ht="14.25" customHeight="1">
      <c r="A1833" s="729">
        <v>40210</v>
      </c>
      <c r="B1833" s="732">
        <v>2.8555700000000002</v>
      </c>
      <c r="D1833" s="729">
        <v>40210</v>
      </c>
      <c r="E1833" s="732">
        <v>3.9792100000000001</v>
      </c>
      <c r="G1833" s="729">
        <v>40210</v>
      </c>
      <c r="H1833" s="732">
        <v>2.7038500000000001</v>
      </c>
      <c r="J1833" s="729">
        <v>40210</v>
      </c>
      <c r="K1833" s="732">
        <v>1.3931</v>
      </c>
    </row>
    <row r="1834" spans="1:11" ht="14.25" customHeight="1">
      <c r="A1834" s="729">
        <v>40207</v>
      </c>
      <c r="B1834" s="732">
        <v>2.9217</v>
      </c>
      <c r="D1834" s="729">
        <v>40207</v>
      </c>
      <c r="E1834" s="732">
        <v>4.0492400000000002</v>
      </c>
      <c r="G1834" s="729">
        <v>40207</v>
      </c>
      <c r="H1834" s="732">
        <v>2.7545500000000001</v>
      </c>
      <c r="J1834" s="729">
        <v>40207</v>
      </c>
      <c r="K1834" s="732">
        <v>1.3862700000000001</v>
      </c>
    </row>
    <row r="1835" spans="1:11" ht="14.25" customHeight="1">
      <c r="A1835" s="729">
        <v>40206</v>
      </c>
      <c r="B1835" s="732">
        <v>2.92015</v>
      </c>
      <c r="D1835" s="729">
        <v>40206</v>
      </c>
      <c r="E1835" s="732">
        <v>4.0794899999999998</v>
      </c>
      <c r="G1835" s="729">
        <v>40206</v>
      </c>
      <c r="H1835" s="732">
        <v>2.7751299999999999</v>
      </c>
      <c r="J1835" s="729">
        <v>40206</v>
      </c>
      <c r="K1835" s="732">
        <v>1.3971499999999999</v>
      </c>
    </row>
    <row r="1836" spans="1:11" ht="14.25" customHeight="1">
      <c r="A1836" s="729">
        <v>40205</v>
      </c>
      <c r="B1836" s="732">
        <v>2.91845</v>
      </c>
      <c r="D1836" s="729">
        <v>40205</v>
      </c>
      <c r="E1836" s="732">
        <v>4.0925000000000002</v>
      </c>
      <c r="G1836" s="729">
        <v>40205</v>
      </c>
      <c r="H1836" s="732">
        <v>2.7792500000000002</v>
      </c>
      <c r="J1836" s="729">
        <v>40205</v>
      </c>
      <c r="K1836" s="732">
        <v>1.4024000000000001</v>
      </c>
    </row>
    <row r="1837" spans="1:11" ht="14.25" customHeight="1">
      <c r="A1837" s="729">
        <v>40204</v>
      </c>
      <c r="B1837" s="732">
        <v>2.8972500000000001</v>
      </c>
      <c r="D1837" s="729">
        <v>40204</v>
      </c>
      <c r="E1837" s="732">
        <v>4.0762099999999997</v>
      </c>
      <c r="G1837" s="729">
        <v>40204</v>
      </c>
      <c r="H1837" s="732">
        <v>2.76891</v>
      </c>
      <c r="J1837" s="729">
        <v>40204</v>
      </c>
      <c r="K1837" s="732">
        <v>1.40716</v>
      </c>
    </row>
    <row r="1838" spans="1:11" ht="14.25" customHeight="1">
      <c r="A1838" s="729">
        <v>40203</v>
      </c>
      <c r="B1838" s="732">
        <v>2.8765000000000001</v>
      </c>
      <c r="D1838" s="729">
        <v>40203</v>
      </c>
      <c r="E1838" s="732">
        <v>4.07057</v>
      </c>
      <c r="G1838" s="729">
        <v>40203</v>
      </c>
      <c r="H1838" s="732">
        <v>2.7673999999999999</v>
      </c>
      <c r="J1838" s="729">
        <v>40203</v>
      </c>
      <c r="K1838" s="732">
        <v>1.4151199999999999</v>
      </c>
    </row>
    <row r="1839" spans="1:11" ht="14.25" customHeight="1">
      <c r="A1839" s="729">
        <v>40200</v>
      </c>
      <c r="B1839" s="732">
        <v>2.8937499999999998</v>
      </c>
      <c r="D1839" s="729">
        <v>40200</v>
      </c>
      <c r="E1839" s="732">
        <v>4.09063</v>
      </c>
      <c r="G1839" s="729">
        <v>40200</v>
      </c>
      <c r="H1839" s="732">
        <v>2.7793999999999999</v>
      </c>
      <c r="J1839" s="729">
        <v>40200</v>
      </c>
      <c r="K1839" s="732">
        <v>1.4139300000000001</v>
      </c>
    </row>
    <row r="1840" spans="1:11" ht="14.25" customHeight="1">
      <c r="A1840" s="729">
        <v>40199</v>
      </c>
      <c r="B1840" s="732">
        <v>2.9064199999999998</v>
      </c>
      <c r="D1840" s="729">
        <v>40199</v>
      </c>
      <c r="E1840" s="732">
        <v>4.0928100000000001</v>
      </c>
      <c r="G1840" s="729">
        <v>40199</v>
      </c>
      <c r="H1840" s="732">
        <v>2.7869999999999999</v>
      </c>
      <c r="J1840" s="729">
        <v>40199</v>
      </c>
      <c r="K1840" s="732">
        <v>1.40839</v>
      </c>
    </row>
    <row r="1841" spans="1:11" ht="14.25" customHeight="1">
      <c r="A1841" s="729">
        <v>40198</v>
      </c>
      <c r="B1841" s="732">
        <v>2.8710499999999999</v>
      </c>
      <c r="D1841" s="729">
        <v>40198</v>
      </c>
      <c r="E1841" s="732">
        <v>4.05044</v>
      </c>
      <c r="G1841" s="729">
        <v>40198</v>
      </c>
      <c r="H1841" s="732">
        <v>2.7496700000000001</v>
      </c>
      <c r="J1841" s="729">
        <v>40198</v>
      </c>
      <c r="K1841" s="732">
        <v>1.4105699999999999</v>
      </c>
    </row>
    <row r="1842" spans="1:11" ht="14.25" customHeight="1">
      <c r="A1842" s="729">
        <v>40197</v>
      </c>
      <c r="B1842" s="732">
        <v>2.8021199999999999</v>
      </c>
      <c r="D1842" s="729">
        <v>40197</v>
      </c>
      <c r="E1842" s="732">
        <v>4.0033799999999999</v>
      </c>
      <c r="G1842" s="729">
        <v>40197</v>
      </c>
      <c r="H1842" s="732">
        <v>2.71346</v>
      </c>
      <c r="J1842" s="729">
        <v>40197</v>
      </c>
      <c r="K1842" s="732">
        <v>1.4287700000000001</v>
      </c>
    </row>
    <row r="1843" spans="1:11" ht="14.25" customHeight="1">
      <c r="A1843" s="729">
        <v>40196</v>
      </c>
      <c r="B1843" s="732">
        <v>2.7941000000000003</v>
      </c>
      <c r="D1843" s="729">
        <v>40196</v>
      </c>
      <c r="E1843" s="732">
        <v>4.0199600000000002</v>
      </c>
      <c r="G1843" s="729">
        <v>40196</v>
      </c>
      <c r="H1843" s="732">
        <v>2.7263700000000002</v>
      </c>
      <c r="J1843" s="729">
        <v>40196</v>
      </c>
      <c r="K1843" s="732">
        <v>1.4383600000000001</v>
      </c>
    </row>
    <row r="1844" spans="1:11" ht="14.25" customHeight="1">
      <c r="A1844" s="729">
        <v>40193</v>
      </c>
      <c r="B1844" s="732">
        <v>2.8156699999999999</v>
      </c>
      <c r="D1844" s="729">
        <v>40193</v>
      </c>
      <c r="E1844" s="732">
        <v>4.0487700000000002</v>
      </c>
      <c r="G1844" s="729">
        <v>40193</v>
      </c>
      <c r="H1844" s="732">
        <v>2.7461099999999998</v>
      </c>
      <c r="J1844" s="729">
        <v>40193</v>
      </c>
      <c r="K1844" s="732">
        <v>1.4386999999999999</v>
      </c>
    </row>
    <row r="1845" spans="1:11" ht="14.25" customHeight="1">
      <c r="A1845" s="729">
        <v>40192</v>
      </c>
      <c r="B1845" s="732">
        <v>2.7889499999999998</v>
      </c>
      <c r="D1845" s="729">
        <v>40192</v>
      </c>
      <c r="E1845" s="732">
        <v>4.0452500000000002</v>
      </c>
      <c r="G1845" s="729">
        <v>40192</v>
      </c>
      <c r="H1845" s="732">
        <v>2.7379199999999999</v>
      </c>
      <c r="J1845" s="729">
        <v>40192</v>
      </c>
      <c r="K1845" s="732">
        <v>1.4499500000000001</v>
      </c>
    </row>
    <row r="1846" spans="1:11" ht="14.25" customHeight="1">
      <c r="A1846" s="729">
        <v>40191</v>
      </c>
      <c r="B1846" s="732">
        <v>2.7919999999999998</v>
      </c>
      <c r="D1846" s="729">
        <v>40191</v>
      </c>
      <c r="E1846" s="732">
        <v>4.0509300000000001</v>
      </c>
      <c r="G1846" s="729">
        <v>40191</v>
      </c>
      <c r="H1846" s="732">
        <v>2.742</v>
      </c>
      <c r="J1846" s="729">
        <v>40191</v>
      </c>
      <c r="K1846" s="732">
        <v>1.4510399999999999</v>
      </c>
    </row>
    <row r="1847" spans="1:11" ht="14.25" customHeight="1">
      <c r="A1847" s="729">
        <v>40190</v>
      </c>
      <c r="B1847" s="732">
        <v>2.8141500000000002</v>
      </c>
      <c r="D1847" s="729">
        <v>40190</v>
      </c>
      <c r="E1847" s="732">
        <v>4.0743799999999997</v>
      </c>
      <c r="G1847" s="729">
        <v>40190</v>
      </c>
      <c r="H1847" s="732">
        <v>2.7627000000000002</v>
      </c>
      <c r="J1847" s="729">
        <v>40190</v>
      </c>
      <c r="K1847" s="732">
        <v>1.44862</v>
      </c>
    </row>
    <row r="1848" spans="1:11" ht="14.25" customHeight="1">
      <c r="A1848" s="729">
        <v>40189</v>
      </c>
      <c r="B1848" s="732">
        <v>2.8023600000000002</v>
      </c>
      <c r="D1848" s="729">
        <v>40189</v>
      </c>
      <c r="E1848" s="732">
        <v>4.0666700000000002</v>
      </c>
      <c r="G1848" s="729">
        <v>40189</v>
      </c>
      <c r="H1848" s="732">
        <v>2.7569400000000002</v>
      </c>
      <c r="J1848" s="729">
        <v>40189</v>
      </c>
      <c r="K1848" s="732">
        <v>1.4513</v>
      </c>
    </row>
    <row r="1849" spans="1:11" ht="14.25" customHeight="1">
      <c r="A1849" s="729">
        <v>40186</v>
      </c>
      <c r="B1849" s="732">
        <v>2.8224</v>
      </c>
      <c r="D1849" s="729">
        <v>40186</v>
      </c>
      <c r="E1849" s="732">
        <v>4.0647500000000001</v>
      </c>
      <c r="G1849" s="729">
        <v>40186</v>
      </c>
      <c r="H1849" s="732">
        <v>2.7558400000000001</v>
      </c>
      <c r="J1849" s="729">
        <v>40186</v>
      </c>
      <c r="K1849" s="732">
        <v>1.44095</v>
      </c>
    </row>
    <row r="1850" spans="1:11" ht="14.25" customHeight="1">
      <c r="A1850" s="729">
        <v>40185</v>
      </c>
      <c r="B1850" s="732">
        <v>2.8725199999999997</v>
      </c>
      <c r="D1850" s="729">
        <v>40185</v>
      </c>
      <c r="E1850" s="732">
        <v>4.1091600000000001</v>
      </c>
      <c r="G1850" s="729">
        <v>40185</v>
      </c>
      <c r="H1850" s="732">
        <v>2.7777599999999998</v>
      </c>
      <c r="J1850" s="729">
        <v>40185</v>
      </c>
      <c r="K1850" s="732">
        <v>1.4307699999999999</v>
      </c>
    </row>
    <row r="1851" spans="1:11" ht="14.25" customHeight="1">
      <c r="A1851" s="729">
        <v>40184</v>
      </c>
      <c r="B1851" s="732">
        <v>2.8403200000000002</v>
      </c>
      <c r="D1851" s="729">
        <v>40184</v>
      </c>
      <c r="E1851" s="732">
        <v>4.09063</v>
      </c>
      <c r="G1851" s="729">
        <v>40184</v>
      </c>
      <c r="H1851" s="732">
        <v>2.76355</v>
      </c>
      <c r="J1851" s="729">
        <v>40184</v>
      </c>
      <c r="K1851" s="732">
        <v>1.4407799999999999</v>
      </c>
    </row>
    <row r="1852" spans="1:11" ht="14.25" customHeight="1">
      <c r="A1852" s="729">
        <v>40183</v>
      </c>
      <c r="B1852" s="732">
        <v>2.8489499999999999</v>
      </c>
      <c r="D1852" s="729">
        <v>40183</v>
      </c>
      <c r="E1852" s="732">
        <v>4.0923100000000003</v>
      </c>
      <c r="G1852" s="729">
        <v>40183</v>
      </c>
      <c r="H1852" s="732">
        <v>2.75657</v>
      </c>
      <c r="J1852" s="729">
        <v>40183</v>
      </c>
      <c r="K1852" s="732">
        <v>1.4365000000000001</v>
      </c>
    </row>
    <row r="1853" spans="1:11" ht="14.25" customHeight="1">
      <c r="A1853" s="729">
        <v>40182</v>
      </c>
      <c r="B1853" s="732">
        <v>2.8310200000000001</v>
      </c>
      <c r="D1853" s="729">
        <v>40182</v>
      </c>
      <c r="E1853" s="732">
        <v>4.08012</v>
      </c>
      <c r="G1853" s="729">
        <v>40182</v>
      </c>
      <c r="H1853" s="732">
        <v>2.7488099999999998</v>
      </c>
      <c r="J1853" s="729">
        <v>40182</v>
      </c>
      <c r="K1853" s="732">
        <v>1.4413</v>
      </c>
    </row>
    <row r="1854" spans="1:11" ht="14.25" customHeight="1">
      <c r="A1854" s="729">
        <v>40178</v>
      </c>
      <c r="B1854" s="732">
        <v>2.8628999999999998</v>
      </c>
      <c r="D1854" s="729">
        <v>40179</v>
      </c>
      <c r="E1854" s="732">
        <v>4.1035199999999996</v>
      </c>
      <c r="G1854" s="729">
        <v>40179</v>
      </c>
      <c r="H1854" s="732">
        <v>2.7604199999999999</v>
      </c>
      <c r="J1854" s="729">
        <v>40179</v>
      </c>
      <c r="K1854" s="732">
        <v>1.43245</v>
      </c>
    </row>
    <row r="1855" spans="1:11" ht="14.25" customHeight="1">
      <c r="A1855" s="729">
        <v>40177</v>
      </c>
      <c r="B1855" s="732">
        <v>2.8818000000000001</v>
      </c>
      <c r="D1855" s="729">
        <v>40178</v>
      </c>
      <c r="E1855" s="732">
        <v>4.1005500000000001</v>
      </c>
      <c r="G1855" s="729">
        <v>40178</v>
      </c>
      <c r="H1855" s="732">
        <v>2.76566</v>
      </c>
      <c r="J1855" s="729">
        <v>40178</v>
      </c>
      <c r="K1855" s="732">
        <v>1.4321200000000001</v>
      </c>
    </row>
    <row r="1856" spans="1:11" ht="14.25" customHeight="1">
      <c r="A1856" s="729">
        <v>40176</v>
      </c>
      <c r="B1856" s="732">
        <v>2.8822999999999999</v>
      </c>
      <c r="D1856" s="729">
        <v>40177</v>
      </c>
      <c r="E1856" s="732">
        <v>4.1314000000000002</v>
      </c>
      <c r="G1856" s="729">
        <v>40177</v>
      </c>
      <c r="H1856" s="732">
        <v>2.77948</v>
      </c>
      <c r="J1856" s="729">
        <v>40177</v>
      </c>
      <c r="K1856" s="732">
        <v>1.4339</v>
      </c>
    </row>
    <row r="1857" spans="1:11" ht="14.25" customHeight="1">
      <c r="A1857" s="729">
        <v>40175</v>
      </c>
      <c r="B1857" s="732">
        <v>2.89595</v>
      </c>
      <c r="D1857" s="729">
        <v>40176</v>
      </c>
      <c r="E1857" s="732">
        <v>4.1371900000000004</v>
      </c>
      <c r="G1857" s="729">
        <v>40176</v>
      </c>
      <c r="H1857" s="732">
        <v>2.7801</v>
      </c>
      <c r="J1857" s="729">
        <v>40176</v>
      </c>
      <c r="K1857" s="732">
        <v>1.43537</v>
      </c>
    </row>
    <row r="1858" spans="1:11" ht="14.25" customHeight="1">
      <c r="A1858" s="729">
        <v>40172</v>
      </c>
      <c r="B1858" s="732">
        <v>2.8664000000000001</v>
      </c>
      <c r="D1858" s="729">
        <v>40175</v>
      </c>
      <c r="E1858" s="732">
        <v>4.1624100000000004</v>
      </c>
      <c r="G1858" s="729">
        <v>40175</v>
      </c>
      <c r="H1858" s="732">
        <v>2.7986300000000002</v>
      </c>
      <c r="J1858" s="729">
        <v>40175</v>
      </c>
      <c r="K1858" s="732">
        <v>1.4378500000000001</v>
      </c>
    </row>
    <row r="1859" spans="1:11" ht="14.25" customHeight="1">
      <c r="A1859" s="729">
        <v>40171</v>
      </c>
      <c r="B1859" s="732">
        <v>2.8792999999999997</v>
      </c>
      <c r="D1859" s="729">
        <v>40172</v>
      </c>
      <c r="E1859" s="732">
        <v>4.1510499999999997</v>
      </c>
      <c r="G1859" s="729">
        <v>40172</v>
      </c>
      <c r="H1859" s="732">
        <v>2.7504400000000002</v>
      </c>
      <c r="J1859" s="729">
        <v>40172</v>
      </c>
      <c r="K1859" s="732">
        <v>1.4411499999999999</v>
      </c>
    </row>
    <row r="1860" spans="1:11" ht="14.25" customHeight="1">
      <c r="A1860" s="729">
        <v>40170</v>
      </c>
      <c r="B1860" s="732">
        <v>2.9021699999999999</v>
      </c>
      <c r="D1860" s="729">
        <v>40171</v>
      </c>
      <c r="E1860" s="732">
        <v>4.1427699999999996</v>
      </c>
      <c r="G1860" s="729">
        <v>40171</v>
      </c>
      <c r="H1860" s="732">
        <v>2.77407</v>
      </c>
      <c r="J1860" s="729">
        <v>40171</v>
      </c>
      <c r="K1860" s="732">
        <v>1.43804</v>
      </c>
    </row>
    <row r="1861" spans="1:11" ht="14.25" customHeight="1">
      <c r="A1861" s="729">
        <v>40169</v>
      </c>
      <c r="B1861" s="732">
        <v>2.9244500000000002</v>
      </c>
      <c r="D1861" s="729">
        <v>40170</v>
      </c>
      <c r="E1861" s="732">
        <v>4.1601999999999997</v>
      </c>
      <c r="G1861" s="729">
        <v>40170</v>
      </c>
      <c r="H1861" s="732">
        <v>2.7934399999999999</v>
      </c>
      <c r="J1861" s="729">
        <v>40170</v>
      </c>
      <c r="K1861" s="732">
        <v>1.43371</v>
      </c>
    </row>
    <row r="1862" spans="1:11" ht="14.25" customHeight="1">
      <c r="A1862" s="729">
        <v>40168</v>
      </c>
      <c r="B1862" s="732">
        <v>2.9410699999999999</v>
      </c>
      <c r="D1862" s="729">
        <v>40169</v>
      </c>
      <c r="E1862" s="732">
        <v>4.1668000000000003</v>
      </c>
      <c r="G1862" s="729">
        <v>40169</v>
      </c>
      <c r="H1862" s="732">
        <v>2.78925</v>
      </c>
      <c r="J1862" s="729">
        <v>40169</v>
      </c>
      <c r="K1862" s="732">
        <v>1.4249399999999999</v>
      </c>
    </row>
    <row r="1863" spans="1:11" ht="14.25" customHeight="1">
      <c r="A1863" s="729">
        <v>40165</v>
      </c>
      <c r="B1863" s="732">
        <v>2.93052</v>
      </c>
      <c r="D1863" s="729">
        <v>40168</v>
      </c>
      <c r="E1863" s="732">
        <v>4.1966700000000001</v>
      </c>
      <c r="G1863" s="729">
        <v>40168</v>
      </c>
      <c r="H1863" s="732">
        <v>2.8111000000000002</v>
      </c>
      <c r="J1863" s="729">
        <v>40168</v>
      </c>
      <c r="K1863" s="732">
        <v>1.4275500000000001</v>
      </c>
    </row>
    <row r="1864" spans="1:11" ht="14.25" customHeight="1">
      <c r="A1864" s="729">
        <v>40164</v>
      </c>
      <c r="B1864" s="732">
        <v>2.92639</v>
      </c>
      <c r="D1864" s="729">
        <v>40165</v>
      </c>
      <c r="E1864" s="732">
        <v>4.2012299999999998</v>
      </c>
      <c r="G1864" s="729">
        <v>40165</v>
      </c>
      <c r="H1864" s="732">
        <v>2.8102299999999998</v>
      </c>
      <c r="J1864" s="729">
        <v>40165</v>
      </c>
      <c r="K1864" s="732">
        <v>1.43381</v>
      </c>
    </row>
    <row r="1865" spans="1:11" ht="14.25" customHeight="1">
      <c r="A1865" s="729">
        <v>40163</v>
      </c>
      <c r="B1865" s="732">
        <v>2.8784700000000001</v>
      </c>
      <c r="D1865" s="729">
        <v>40164</v>
      </c>
      <c r="E1865" s="732">
        <v>4.1957699999999996</v>
      </c>
      <c r="G1865" s="729">
        <v>40164</v>
      </c>
      <c r="H1865" s="732">
        <v>2.7932899999999998</v>
      </c>
      <c r="J1865" s="729">
        <v>40164</v>
      </c>
      <c r="K1865" s="732">
        <v>1.43377</v>
      </c>
    </row>
    <row r="1866" spans="1:11" ht="14.25" customHeight="1">
      <c r="A1866" s="729">
        <v>40162</v>
      </c>
      <c r="B1866" s="732">
        <v>2.8944999999999999</v>
      </c>
      <c r="D1866" s="729">
        <v>40163</v>
      </c>
      <c r="E1866" s="732">
        <v>4.1826400000000001</v>
      </c>
      <c r="G1866" s="729">
        <v>40163</v>
      </c>
      <c r="H1866" s="732">
        <v>2.77183</v>
      </c>
      <c r="J1866" s="729">
        <v>40163</v>
      </c>
      <c r="K1866" s="732">
        <v>1.4531100000000001</v>
      </c>
    </row>
    <row r="1867" spans="1:11" ht="14.25" customHeight="1">
      <c r="A1867" s="729">
        <v>40161</v>
      </c>
      <c r="B1867" s="732">
        <v>2.8340999999999998</v>
      </c>
      <c r="D1867" s="729">
        <v>40162</v>
      </c>
      <c r="E1867" s="732">
        <v>4.2076599999999997</v>
      </c>
      <c r="G1867" s="729">
        <v>40162</v>
      </c>
      <c r="H1867" s="732">
        <v>2.78206</v>
      </c>
      <c r="J1867" s="729">
        <v>40162</v>
      </c>
      <c r="K1867" s="732">
        <v>1.4538</v>
      </c>
    </row>
    <row r="1868" spans="1:11" ht="14.25" customHeight="1">
      <c r="A1868" s="729">
        <v>40158</v>
      </c>
      <c r="B1868" s="732">
        <v>2.8432500000000003</v>
      </c>
      <c r="D1868" s="729">
        <v>40161</v>
      </c>
      <c r="E1868" s="732">
        <v>4.1537600000000001</v>
      </c>
      <c r="G1868" s="729">
        <v>40161</v>
      </c>
      <c r="H1868" s="732">
        <v>2.74722</v>
      </c>
      <c r="J1868" s="729">
        <v>40161</v>
      </c>
      <c r="K1868" s="732">
        <v>1.4656199999999999</v>
      </c>
    </row>
    <row r="1869" spans="1:11" ht="14.25" customHeight="1">
      <c r="A1869" s="729">
        <v>40157</v>
      </c>
      <c r="B1869" s="732">
        <v>2.8193000000000001</v>
      </c>
      <c r="D1869" s="729">
        <v>40158</v>
      </c>
      <c r="E1869" s="732">
        <v>4.1545199999999998</v>
      </c>
      <c r="G1869" s="729">
        <v>40158</v>
      </c>
      <c r="H1869" s="732">
        <v>2.74857</v>
      </c>
      <c r="J1869" s="729">
        <v>40158</v>
      </c>
      <c r="K1869" s="732">
        <v>1.4615199999999999</v>
      </c>
    </row>
    <row r="1870" spans="1:11" ht="14.25" customHeight="1">
      <c r="A1870" s="729">
        <v>40156</v>
      </c>
      <c r="B1870" s="732">
        <v>2.8239700000000001</v>
      </c>
      <c r="D1870" s="729">
        <v>40157</v>
      </c>
      <c r="E1870" s="732">
        <v>4.1532200000000001</v>
      </c>
      <c r="G1870" s="729">
        <v>40157</v>
      </c>
      <c r="H1870" s="732">
        <v>2.7477800000000001</v>
      </c>
      <c r="J1870" s="729">
        <v>40157</v>
      </c>
      <c r="K1870" s="732">
        <v>1.4732000000000001</v>
      </c>
    </row>
    <row r="1871" spans="1:11" ht="14.25" customHeight="1">
      <c r="A1871" s="729">
        <v>40155</v>
      </c>
      <c r="B1871" s="732">
        <v>2.8066</v>
      </c>
      <c r="D1871" s="729">
        <v>40156</v>
      </c>
      <c r="E1871" s="732">
        <v>4.1584700000000003</v>
      </c>
      <c r="G1871" s="729">
        <v>40156</v>
      </c>
      <c r="H1871" s="732">
        <v>2.7503299999999999</v>
      </c>
      <c r="J1871" s="729">
        <v>40156</v>
      </c>
      <c r="K1871" s="732">
        <v>1.4725600000000001</v>
      </c>
    </row>
    <row r="1872" spans="1:11" ht="14.25" customHeight="1">
      <c r="A1872" s="729">
        <v>40154</v>
      </c>
      <c r="B1872" s="732">
        <v>2.74505</v>
      </c>
      <c r="D1872" s="729">
        <v>40155</v>
      </c>
      <c r="E1872" s="732">
        <v>4.1252399999999998</v>
      </c>
      <c r="G1872" s="729">
        <v>40155</v>
      </c>
      <c r="H1872" s="732">
        <v>2.7322100000000002</v>
      </c>
      <c r="J1872" s="729">
        <v>40155</v>
      </c>
      <c r="K1872" s="732">
        <v>1.47037</v>
      </c>
    </row>
    <row r="1873" spans="1:11" ht="14.25" customHeight="1">
      <c r="A1873" s="729">
        <v>40151</v>
      </c>
      <c r="B1873" s="732">
        <v>2.7335500000000001</v>
      </c>
      <c r="D1873" s="729">
        <v>40154</v>
      </c>
      <c r="E1873" s="732">
        <v>4.06907</v>
      </c>
      <c r="G1873" s="729">
        <v>40154</v>
      </c>
      <c r="H1873" s="732">
        <v>2.6922800000000002</v>
      </c>
      <c r="J1873" s="729">
        <v>40154</v>
      </c>
      <c r="K1873" s="732">
        <v>1.4826699999999999</v>
      </c>
    </row>
    <row r="1874" spans="1:11" ht="14.25" customHeight="1">
      <c r="A1874" s="729">
        <v>40150</v>
      </c>
      <c r="B1874" s="732">
        <v>2.7211499999999997</v>
      </c>
      <c r="D1874" s="729">
        <v>40151</v>
      </c>
      <c r="E1874" s="732">
        <v>4.0615500000000004</v>
      </c>
      <c r="G1874" s="729">
        <v>40151</v>
      </c>
      <c r="H1874" s="732">
        <v>2.6888100000000001</v>
      </c>
      <c r="J1874" s="729">
        <v>40151</v>
      </c>
      <c r="K1874" s="732">
        <v>1.48584</v>
      </c>
    </row>
    <row r="1875" spans="1:11" ht="14.25" customHeight="1">
      <c r="A1875" s="729">
        <v>40149</v>
      </c>
      <c r="B1875" s="732">
        <v>2.7283499999999998</v>
      </c>
      <c r="D1875" s="729">
        <v>40150</v>
      </c>
      <c r="E1875" s="732">
        <v>4.0960599999999996</v>
      </c>
      <c r="G1875" s="729">
        <v>40150</v>
      </c>
      <c r="H1875" s="732">
        <v>2.71773</v>
      </c>
      <c r="J1875" s="729">
        <v>40150</v>
      </c>
      <c r="K1875" s="732">
        <v>1.5053000000000001</v>
      </c>
    </row>
    <row r="1876" spans="1:11" ht="14.25" customHeight="1">
      <c r="A1876" s="729">
        <v>40148</v>
      </c>
      <c r="B1876" s="732">
        <v>2.72905</v>
      </c>
      <c r="D1876" s="729">
        <v>40149</v>
      </c>
      <c r="E1876" s="732">
        <v>4.1036900000000003</v>
      </c>
      <c r="G1876" s="729">
        <v>40149</v>
      </c>
      <c r="H1876" s="732">
        <v>2.7229299999999999</v>
      </c>
      <c r="J1876" s="729">
        <v>40149</v>
      </c>
      <c r="K1876" s="732">
        <v>1.5044300000000002</v>
      </c>
    </row>
    <row r="1877" spans="1:11" ht="14.25" customHeight="1">
      <c r="A1877" s="729">
        <v>40147</v>
      </c>
      <c r="B1877" s="732">
        <v>2.7729499999999998</v>
      </c>
      <c r="D1877" s="729">
        <v>40148</v>
      </c>
      <c r="E1877" s="732">
        <v>4.1143000000000001</v>
      </c>
      <c r="G1877" s="729">
        <v>40148</v>
      </c>
      <c r="H1877" s="732">
        <v>2.7307000000000001</v>
      </c>
      <c r="J1877" s="729">
        <v>40148</v>
      </c>
      <c r="K1877" s="732">
        <v>1.5081</v>
      </c>
    </row>
    <row r="1878" spans="1:11" ht="14.25" customHeight="1">
      <c r="A1878" s="729">
        <v>40144</v>
      </c>
      <c r="B1878" s="732">
        <v>2.7707199999999998</v>
      </c>
      <c r="D1878" s="729">
        <v>40147</v>
      </c>
      <c r="E1878" s="732">
        <v>4.16045</v>
      </c>
      <c r="G1878" s="729">
        <v>40147</v>
      </c>
      <c r="H1878" s="732">
        <v>2.7583299999999999</v>
      </c>
      <c r="J1878" s="729">
        <v>40147</v>
      </c>
      <c r="K1878" s="732">
        <v>1.50047</v>
      </c>
    </row>
    <row r="1879" spans="1:11" ht="14.25" customHeight="1">
      <c r="A1879" s="729">
        <v>40143</v>
      </c>
      <c r="B1879" s="732">
        <v>2.7679499999999999</v>
      </c>
      <c r="D1879" s="729">
        <v>40144</v>
      </c>
      <c r="E1879" s="732">
        <v>4.1531200000000004</v>
      </c>
      <c r="G1879" s="729">
        <v>40144</v>
      </c>
      <c r="H1879" s="732">
        <v>2.7543100000000003</v>
      </c>
      <c r="J1879" s="729">
        <v>40144</v>
      </c>
      <c r="K1879" s="732">
        <v>1.4987900000000001</v>
      </c>
    </row>
    <row r="1880" spans="1:11" ht="14.25" customHeight="1">
      <c r="A1880" s="729">
        <v>40142</v>
      </c>
      <c r="B1880" s="732">
        <v>2.7109999999999999</v>
      </c>
      <c r="D1880" s="729">
        <v>40143</v>
      </c>
      <c r="E1880" s="732">
        <v>4.1573500000000001</v>
      </c>
      <c r="G1880" s="729">
        <v>40143</v>
      </c>
      <c r="H1880" s="732">
        <v>2.75753</v>
      </c>
      <c r="J1880" s="729">
        <v>40143</v>
      </c>
      <c r="K1880" s="732">
        <v>1.5019499999999999</v>
      </c>
    </row>
    <row r="1881" spans="1:11" ht="14.25" customHeight="1">
      <c r="A1881" s="729">
        <v>40141</v>
      </c>
      <c r="B1881" s="732">
        <v>2.7527499999999998</v>
      </c>
      <c r="D1881" s="729">
        <v>40142</v>
      </c>
      <c r="E1881" s="732">
        <v>4.0992499999999996</v>
      </c>
      <c r="G1881" s="729">
        <v>40142</v>
      </c>
      <c r="H1881" s="732">
        <v>2.7206600000000001</v>
      </c>
      <c r="J1881" s="729">
        <v>40142</v>
      </c>
      <c r="K1881" s="732">
        <v>1.5133999999999999</v>
      </c>
    </row>
    <row r="1882" spans="1:11" ht="14.25" customHeight="1">
      <c r="A1882" s="729">
        <v>40140</v>
      </c>
      <c r="B1882" s="732">
        <v>2.7555000000000001</v>
      </c>
      <c r="D1882" s="729">
        <v>40141</v>
      </c>
      <c r="E1882" s="732">
        <v>4.1204400000000003</v>
      </c>
      <c r="G1882" s="729">
        <v>40141</v>
      </c>
      <c r="H1882" s="732">
        <v>2.7286999999999999</v>
      </c>
      <c r="J1882" s="729">
        <v>40141</v>
      </c>
      <c r="K1882" s="732">
        <v>1.49685</v>
      </c>
    </row>
    <row r="1883" spans="1:11" ht="14.25" customHeight="1">
      <c r="A1883" s="729">
        <v>40137</v>
      </c>
      <c r="B1883" s="732">
        <v>2.7934700000000001</v>
      </c>
      <c r="D1883" s="729">
        <v>40140</v>
      </c>
      <c r="E1883" s="732">
        <v>4.1234400000000004</v>
      </c>
      <c r="G1883" s="729">
        <v>40140</v>
      </c>
      <c r="H1883" s="732">
        <v>2.7296200000000002</v>
      </c>
      <c r="J1883" s="729">
        <v>40140</v>
      </c>
      <c r="K1883" s="732">
        <v>1.4960599999999999</v>
      </c>
    </row>
    <row r="1884" spans="1:11" ht="14.25" customHeight="1">
      <c r="A1884" s="729">
        <v>40136</v>
      </c>
      <c r="B1884" s="732">
        <v>2.7699699999999998</v>
      </c>
      <c r="D1884" s="729">
        <v>40137</v>
      </c>
      <c r="E1884" s="732">
        <v>4.1513499999999999</v>
      </c>
      <c r="G1884" s="729">
        <v>40137</v>
      </c>
      <c r="H1884" s="732">
        <v>2.7443499999999998</v>
      </c>
      <c r="J1884" s="729">
        <v>40137</v>
      </c>
      <c r="K1884" s="732">
        <v>1.4862</v>
      </c>
    </row>
    <row r="1885" spans="1:11" ht="14.25" customHeight="1">
      <c r="A1885" s="729">
        <v>40135</v>
      </c>
      <c r="B1885" s="732">
        <v>2.7413499999999997</v>
      </c>
      <c r="D1885" s="729">
        <v>40136</v>
      </c>
      <c r="E1885" s="732">
        <v>4.1334200000000001</v>
      </c>
      <c r="G1885" s="729">
        <v>40136</v>
      </c>
      <c r="H1885" s="732">
        <v>2.7342200000000001</v>
      </c>
      <c r="J1885" s="729">
        <v>40136</v>
      </c>
      <c r="K1885" s="732">
        <v>1.49255</v>
      </c>
    </row>
    <row r="1886" spans="1:11" ht="14.25" customHeight="1">
      <c r="A1886" s="729">
        <v>40134</v>
      </c>
      <c r="B1886" s="732">
        <v>2.7498499999999999</v>
      </c>
      <c r="D1886" s="729">
        <v>40135</v>
      </c>
      <c r="E1886" s="732">
        <v>4.1020599999999998</v>
      </c>
      <c r="G1886" s="729">
        <v>40135</v>
      </c>
      <c r="H1886" s="732">
        <v>2.71461</v>
      </c>
      <c r="J1886" s="729">
        <v>40135</v>
      </c>
      <c r="K1886" s="732">
        <v>1.49631</v>
      </c>
    </row>
    <row r="1887" spans="1:11" ht="14.25" customHeight="1">
      <c r="A1887" s="729">
        <v>40133</v>
      </c>
      <c r="B1887" s="732">
        <v>2.7265700000000002</v>
      </c>
      <c r="D1887" s="729">
        <v>40134</v>
      </c>
      <c r="E1887" s="732">
        <v>4.0895000000000001</v>
      </c>
      <c r="G1887" s="729">
        <v>40134</v>
      </c>
      <c r="H1887" s="732">
        <v>2.7063800000000002</v>
      </c>
      <c r="J1887" s="729">
        <v>40134</v>
      </c>
      <c r="K1887" s="732">
        <v>1.4876499999999999</v>
      </c>
    </row>
    <row r="1888" spans="1:11" ht="14.25" customHeight="1">
      <c r="A1888" s="729">
        <v>40130</v>
      </c>
      <c r="B1888" s="732">
        <v>2.7525200000000001</v>
      </c>
      <c r="D1888" s="729">
        <v>40133</v>
      </c>
      <c r="E1888" s="732">
        <v>4.0815000000000001</v>
      </c>
      <c r="G1888" s="729">
        <v>40133</v>
      </c>
      <c r="H1888" s="732">
        <v>2.7059100000000003</v>
      </c>
      <c r="J1888" s="729">
        <v>40133</v>
      </c>
      <c r="K1888" s="732">
        <v>1.49699</v>
      </c>
    </row>
    <row r="1889" spans="1:11" ht="14.25" customHeight="1">
      <c r="A1889" s="729">
        <v>40129</v>
      </c>
      <c r="B1889" s="732">
        <v>2.7805200000000001</v>
      </c>
      <c r="D1889" s="729">
        <v>40130</v>
      </c>
      <c r="E1889" s="732">
        <v>4.1019699999999997</v>
      </c>
      <c r="G1889" s="729">
        <v>40130</v>
      </c>
      <c r="H1889" s="732">
        <v>2.7185999999999999</v>
      </c>
      <c r="J1889" s="729">
        <v>40130</v>
      </c>
      <c r="K1889" s="732">
        <v>1.49027</v>
      </c>
    </row>
    <row r="1890" spans="1:11" ht="14.25" customHeight="1">
      <c r="A1890" s="729">
        <v>40128</v>
      </c>
      <c r="B1890" s="732">
        <v>2.7580999999999998</v>
      </c>
      <c r="D1890" s="729">
        <v>40129</v>
      </c>
      <c r="E1890" s="732">
        <v>4.1287500000000001</v>
      </c>
      <c r="G1890" s="729">
        <v>40129</v>
      </c>
      <c r="H1890" s="732">
        <v>2.7327699999999999</v>
      </c>
      <c r="J1890" s="729">
        <v>40129</v>
      </c>
      <c r="K1890" s="732">
        <v>1.48505</v>
      </c>
    </row>
    <row r="1891" spans="1:11" ht="14.25" customHeight="1">
      <c r="A1891" s="729">
        <v>40127</v>
      </c>
      <c r="B1891" s="732">
        <v>2.7871000000000001</v>
      </c>
      <c r="D1891" s="729">
        <v>40128</v>
      </c>
      <c r="E1891" s="732">
        <v>4.1322299999999998</v>
      </c>
      <c r="G1891" s="729">
        <v>40128</v>
      </c>
      <c r="H1891" s="732">
        <v>2.7364199999999999</v>
      </c>
      <c r="J1891" s="729">
        <v>40128</v>
      </c>
      <c r="K1891" s="732">
        <v>1.4986900000000001</v>
      </c>
    </row>
    <row r="1892" spans="1:11" ht="14.25" customHeight="1">
      <c r="A1892" s="729">
        <v>40126</v>
      </c>
      <c r="B1892" s="732">
        <v>2.8027500000000001</v>
      </c>
      <c r="D1892" s="729">
        <v>40127</v>
      </c>
      <c r="E1892" s="732">
        <v>4.1780499999999998</v>
      </c>
      <c r="G1892" s="729">
        <v>40127</v>
      </c>
      <c r="H1892" s="732">
        <v>2.7658700000000001</v>
      </c>
      <c r="J1892" s="729">
        <v>40127</v>
      </c>
      <c r="K1892" s="732">
        <v>1.4993000000000001</v>
      </c>
    </row>
    <row r="1893" spans="1:11" ht="14.25" customHeight="1">
      <c r="A1893" s="729">
        <v>40123</v>
      </c>
      <c r="B1893" s="732">
        <v>2.8556499999999998</v>
      </c>
      <c r="D1893" s="729">
        <v>40126</v>
      </c>
      <c r="E1893" s="732">
        <v>4.2018000000000004</v>
      </c>
      <c r="G1893" s="729">
        <v>40126</v>
      </c>
      <c r="H1893" s="732">
        <v>2.7812799999999998</v>
      </c>
      <c r="J1893" s="729">
        <v>40126</v>
      </c>
      <c r="K1893" s="732">
        <v>1.4999500000000001</v>
      </c>
    </row>
    <row r="1894" spans="1:11" ht="14.25" customHeight="1">
      <c r="A1894" s="729">
        <v>40122</v>
      </c>
      <c r="B1894" s="732">
        <v>2.8641399999999999</v>
      </c>
      <c r="D1894" s="729">
        <v>40123</v>
      </c>
      <c r="E1894" s="732">
        <v>4.2394699999999998</v>
      </c>
      <c r="G1894" s="729">
        <v>40123</v>
      </c>
      <c r="H1894" s="732">
        <v>2.80694</v>
      </c>
      <c r="J1894" s="729">
        <v>40123</v>
      </c>
      <c r="K1894" s="732">
        <v>1.48475</v>
      </c>
    </row>
    <row r="1895" spans="1:11" ht="14.25" customHeight="1">
      <c r="A1895" s="729">
        <v>40121</v>
      </c>
      <c r="B1895" s="732">
        <v>2.86117</v>
      </c>
      <c r="D1895" s="729">
        <v>40122</v>
      </c>
      <c r="E1895" s="732">
        <v>4.2594899999999996</v>
      </c>
      <c r="G1895" s="729">
        <v>40122</v>
      </c>
      <c r="H1895" s="732">
        <v>2.8182</v>
      </c>
      <c r="J1895" s="729">
        <v>40122</v>
      </c>
      <c r="K1895" s="732">
        <v>1.48708</v>
      </c>
    </row>
    <row r="1896" spans="1:11" ht="14.25" customHeight="1">
      <c r="A1896" s="729">
        <v>40120</v>
      </c>
      <c r="B1896" s="732">
        <v>2.89595</v>
      </c>
      <c r="D1896" s="729">
        <v>40121</v>
      </c>
      <c r="E1896" s="732">
        <v>4.2519999999999998</v>
      </c>
      <c r="G1896" s="729">
        <v>40121</v>
      </c>
      <c r="H1896" s="732">
        <v>2.8159299999999998</v>
      </c>
      <c r="J1896" s="729">
        <v>40121</v>
      </c>
      <c r="K1896" s="732">
        <v>1.4861200000000001</v>
      </c>
    </row>
    <row r="1897" spans="1:11" ht="14.25" customHeight="1">
      <c r="A1897" s="729">
        <v>40119</v>
      </c>
      <c r="B1897" s="732">
        <v>2.90835</v>
      </c>
      <c r="D1897" s="729">
        <v>40120</v>
      </c>
      <c r="E1897" s="732">
        <v>4.2637599999999996</v>
      </c>
      <c r="G1897" s="729">
        <v>40120</v>
      </c>
      <c r="H1897" s="732">
        <v>2.8228499999999999</v>
      </c>
      <c r="J1897" s="729">
        <v>40120</v>
      </c>
      <c r="K1897" s="732">
        <v>1.47237</v>
      </c>
    </row>
    <row r="1898" spans="1:11" ht="14.25" customHeight="1">
      <c r="A1898" s="729">
        <v>40116</v>
      </c>
      <c r="B1898" s="732">
        <v>2.8883000000000001</v>
      </c>
      <c r="D1898" s="729">
        <v>40119</v>
      </c>
      <c r="E1898" s="732">
        <v>4.2979000000000003</v>
      </c>
      <c r="G1898" s="729">
        <v>40119</v>
      </c>
      <c r="H1898" s="732">
        <v>2.8466900000000002</v>
      </c>
      <c r="J1898" s="729">
        <v>40119</v>
      </c>
      <c r="K1898" s="732">
        <v>1.4775499999999999</v>
      </c>
    </row>
    <row r="1899" spans="1:11" ht="14.25" customHeight="1">
      <c r="A1899" s="729">
        <v>40115</v>
      </c>
      <c r="B1899" s="732">
        <v>2.8487499999999999</v>
      </c>
      <c r="D1899" s="729">
        <v>40116</v>
      </c>
      <c r="E1899" s="732">
        <v>4.2511599999999996</v>
      </c>
      <c r="G1899" s="729">
        <v>40116</v>
      </c>
      <c r="H1899" s="732">
        <v>2.8146800000000001</v>
      </c>
      <c r="J1899" s="729">
        <v>40116</v>
      </c>
      <c r="K1899" s="732">
        <v>1.4719</v>
      </c>
    </row>
    <row r="1900" spans="1:11" ht="14.25" customHeight="1">
      <c r="A1900" s="729">
        <v>40114</v>
      </c>
      <c r="B1900" s="732">
        <v>2.9134000000000002</v>
      </c>
      <c r="D1900" s="729">
        <v>40115</v>
      </c>
      <c r="E1900" s="732">
        <v>4.2210799999999997</v>
      </c>
      <c r="G1900" s="729">
        <v>40115</v>
      </c>
      <c r="H1900" s="732">
        <v>2.7954699999999999</v>
      </c>
      <c r="J1900" s="729">
        <v>40115</v>
      </c>
      <c r="K1900" s="732">
        <v>1.4822500000000001</v>
      </c>
    </row>
    <row r="1901" spans="1:11" ht="14.25" customHeight="1">
      <c r="A1901" s="729">
        <v>40113</v>
      </c>
      <c r="B1901" s="732">
        <v>2.8455500000000002</v>
      </c>
      <c r="D1901" s="729">
        <v>40114</v>
      </c>
      <c r="E1901" s="732">
        <v>4.2843499999999999</v>
      </c>
      <c r="G1901" s="729">
        <v>40114</v>
      </c>
      <c r="H1901" s="732">
        <v>2.8366199999999999</v>
      </c>
      <c r="J1901" s="729">
        <v>40114</v>
      </c>
      <c r="K1901" s="732">
        <v>1.4705699999999999</v>
      </c>
    </row>
    <row r="1902" spans="1:11" ht="14.25" customHeight="1">
      <c r="A1902" s="729">
        <v>40112</v>
      </c>
      <c r="B1902" s="732">
        <v>2.82592</v>
      </c>
      <c r="D1902" s="729">
        <v>40113</v>
      </c>
      <c r="E1902" s="732">
        <v>4.21197</v>
      </c>
      <c r="G1902" s="729">
        <v>40113</v>
      </c>
      <c r="H1902" s="732">
        <v>2.78457</v>
      </c>
      <c r="J1902" s="729">
        <v>40113</v>
      </c>
      <c r="K1902" s="732">
        <v>1.4804200000000001</v>
      </c>
    </row>
    <row r="1903" spans="1:11" ht="14.25" customHeight="1">
      <c r="A1903" s="729">
        <v>40109</v>
      </c>
      <c r="B1903" s="732">
        <v>2.7839999999999998</v>
      </c>
      <c r="D1903" s="729">
        <v>40112</v>
      </c>
      <c r="E1903" s="732">
        <v>4.2031000000000001</v>
      </c>
      <c r="G1903" s="729">
        <v>40112</v>
      </c>
      <c r="H1903" s="732">
        <v>2.77555</v>
      </c>
      <c r="J1903" s="729">
        <v>40112</v>
      </c>
      <c r="K1903" s="732">
        <v>1.4876400000000001</v>
      </c>
    </row>
    <row r="1904" spans="1:11" ht="14.25" customHeight="1">
      <c r="A1904" s="729">
        <v>40108</v>
      </c>
      <c r="B1904" s="732">
        <v>2.77135</v>
      </c>
      <c r="D1904" s="729">
        <v>40109</v>
      </c>
      <c r="E1904" s="732">
        <v>4.1775000000000002</v>
      </c>
      <c r="G1904" s="729">
        <v>40109</v>
      </c>
      <c r="H1904" s="732">
        <v>2.7598000000000003</v>
      </c>
      <c r="J1904" s="729">
        <v>40109</v>
      </c>
      <c r="K1904" s="732">
        <v>1.5007999999999999</v>
      </c>
    </row>
    <row r="1905" spans="1:11" ht="14.25" customHeight="1">
      <c r="A1905" s="729">
        <v>40107</v>
      </c>
      <c r="B1905" s="732">
        <v>2.7709999999999999</v>
      </c>
      <c r="D1905" s="729">
        <v>40108</v>
      </c>
      <c r="E1905" s="732">
        <v>4.1661700000000002</v>
      </c>
      <c r="G1905" s="729">
        <v>40108</v>
      </c>
      <c r="H1905" s="732">
        <v>2.7587999999999999</v>
      </c>
      <c r="J1905" s="729">
        <v>40108</v>
      </c>
      <c r="K1905" s="732">
        <v>1.5032999999999999</v>
      </c>
    </row>
    <row r="1906" spans="1:11" ht="14.25" customHeight="1">
      <c r="A1906" s="729">
        <v>40106</v>
      </c>
      <c r="B1906" s="732">
        <v>2.7866999999999997</v>
      </c>
      <c r="D1906" s="729">
        <v>40107</v>
      </c>
      <c r="E1906" s="732">
        <v>4.1608499999999999</v>
      </c>
      <c r="G1906" s="729">
        <v>40107</v>
      </c>
      <c r="H1906" s="732">
        <v>2.75434</v>
      </c>
      <c r="J1906" s="729">
        <v>40107</v>
      </c>
      <c r="K1906" s="732">
        <v>1.5016500000000002</v>
      </c>
    </row>
    <row r="1907" spans="1:11" ht="14.25" customHeight="1">
      <c r="A1907" s="729">
        <v>40105</v>
      </c>
      <c r="B1907" s="732">
        <v>2.7835000000000001</v>
      </c>
      <c r="D1907" s="729">
        <v>40106</v>
      </c>
      <c r="E1907" s="732">
        <v>4.16479</v>
      </c>
      <c r="G1907" s="729">
        <v>40106</v>
      </c>
      <c r="H1907" s="732">
        <v>2.75427</v>
      </c>
      <c r="J1907" s="729">
        <v>40106</v>
      </c>
      <c r="K1907" s="732">
        <v>1.4945200000000001</v>
      </c>
    </row>
    <row r="1908" spans="1:11" ht="14.25" customHeight="1">
      <c r="A1908" s="729">
        <v>40102</v>
      </c>
      <c r="B1908" s="732">
        <v>2.82375</v>
      </c>
      <c r="D1908" s="729">
        <v>40105</v>
      </c>
      <c r="E1908" s="732">
        <v>4.1655499999999996</v>
      </c>
      <c r="G1908" s="729">
        <v>40105</v>
      </c>
      <c r="H1908" s="732">
        <v>2.7521300000000002</v>
      </c>
      <c r="J1908" s="729">
        <v>40105</v>
      </c>
      <c r="K1908" s="732">
        <v>1.4964900000000001</v>
      </c>
    </row>
    <row r="1909" spans="1:11" ht="14.25" customHeight="1">
      <c r="A1909" s="729">
        <v>40101</v>
      </c>
      <c r="B1909" s="732">
        <v>2.7993700000000001</v>
      </c>
      <c r="D1909" s="729">
        <v>40102</v>
      </c>
      <c r="E1909" s="732">
        <v>4.2091000000000003</v>
      </c>
      <c r="G1909" s="729">
        <v>40102</v>
      </c>
      <c r="H1909" s="732">
        <v>2.7730700000000001</v>
      </c>
      <c r="J1909" s="729">
        <v>40102</v>
      </c>
      <c r="K1909" s="732">
        <v>1.49055</v>
      </c>
    </row>
    <row r="1910" spans="1:11" ht="14.25" customHeight="1">
      <c r="A1910" s="729">
        <v>40100</v>
      </c>
      <c r="B1910" s="732">
        <v>2.823</v>
      </c>
      <c r="D1910" s="729">
        <v>40101</v>
      </c>
      <c r="E1910" s="732">
        <v>4.1842499999999996</v>
      </c>
      <c r="G1910" s="729">
        <v>40101</v>
      </c>
      <c r="H1910" s="732">
        <v>2.75888</v>
      </c>
      <c r="J1910" s="729">
        <v>40101</v>
      </c>
      <c r="K1910" s="732">
        <v>1.49475</v>
      </c>
    </row>
    <row r="1911" spans="1:11" ht="14.25" customHeight="1">
      <c r="A1911" s="729">
        <v>40099</v>
      </c>
      <c r="B1911" s="732">
        <v>2.8441000000000001</v>
      </c>
      <c r="D1911" s="729">
        <v>40100</v>
      </c>
      <c r="E1911" s="732">
        <v>4.2137900000000004</v>
      </c>
      <c r="G1911" s="729">
        <v>40100</v>
      </c>
      <c r="H1911" s="732">
        <v>2.7815300000000001</v>
      </c>
      <c r="J1911" s="729">
        <v>40100</v>
      </c>
      <c r="K1911" s="732">
        <v>1.49255</v>
      </c>
    </row>
    <row r="1912" spans="1:11" ht="14.25" customHeight="1">
      <c r="A1912" s="729">
        <v>40098</v>
      </c>
      <c r="B1912" s="732">
        <v>2.8586999999999998</v>
      </c>
      <c r="D1912" s="729">
        <v>40099</v>
      </c>
      <c r="E1912" s="732">
        <v>4.2244999999999999</v>
      </c>
      <c r="G1912" s="729">
        <v>40099</v>
      </c>
      <c r="H1912" s="732">
        <v>2.7837300000000003</v>
      </c>
      <c r="J1912" s="729">
        <v>40099</v>
      </c>
      <c r="K1912" s="732">
        <v>1.4854000000000001</v>
      </c>
    </row>
    <row r="1913" spans="1:11" ht="14.25" customHeight="1">
      <c r="A1913" s="729">
        <v>40095</v>
      </c>
      <c r="B1913" s="732">
        <v>2.89255</v>
      </c>
      <c r="D1913" s="729">
        <v>40098</v>
      </c>
      <c r="E1913" s="732">
        <v>4.2228700000000003</v>
      </c>
      <c r="G1913" s="729">
        <v>40098</v>
      </c>
      <c r="H1913" s="732">
        <v>2.78328</v>
      </c>
      <c r="J1913" s="729">
        <v>40098</v>
      </c>
      <c r="K1913" s="732">
        <v>1.4773499999999999</v>
      </c>
    </row>
    <row r="1914" spans="1:11" ht="14.25" customHeight="1">
      <c r="A1914" s="729">
        <v>40094</v>
      </c>
      <c r="B1914" s="732">
        <v>2.8641199999999998</v>
      </c>
      <c r="D1914" s="729">
        <v>40095</v>
      </c>
      <c r="E1914" s="732">
        <v>4.2613799999999999</v>
      </c>
      <c r="G1914" s="729">
        <v>40095</v>
      </c>
      <c r="H1914" s="732">
        <v>2.8042899999999999</v>
      </c>
      <c r="J1914" s="729">
        <v>40095</v>
      </c>
      <c r="K1914" s="732">
        <v>1.4732000000000001</v>
      </c>
    </row>
    <row r="1915" spans="1:11" ht="14.25" customHeight="1">
      <c r="A1915" s="729">
        <v>40093</v>
      </c>
      <c r="B1915" s="732">
        <v>2.8742000000000001</v>
      </c>
      <c r="D1915" s="729">
        <v>40094</v>
      </c>
      <c r="E1915" s="732">
        <v>4.2374700000000001</v>
      </c>
      <c r="G1915" s="729">
        <v>40094</v>
      </c>
      <c r="H1915" s="732">
        <v>2.7917199999999998</v>
      </c>
      <c r="J1915" s="729">
        <v>40094</v>
      </c>
      <c r="K1915" s="732">
        <v>1.4794499999999999</v>
      </c>
    </row>
    <row r="1916" spans="1:11" ht="14.25" customHeight="1">
      <c r="A1916" s="729">
        <v>40092</v>
      </c>
      <c r="B1916" s="732">
        <v>2.84362</v>
      </c>
      <c r="D1916" s="729">
        <v>40093</v>
      </c>
      <c r="E1916" s="732">
        <v>4.2221299999999999</v>
      </c>
      <c r="G1916" s="729">
        <v>40093</v>
      </c>
      <c r="H1916" s="732">
        <v>2.78267</v>
      </c>
      <c r="J1916" s="729">
        <v>40093</v>
      </c>
      <c r="K1916" s="732">
        <v>1.46915</v>
      </c>
    </row>
    <row r="1917" spans="1:11" ht="14.25" customHeight="1">
      <c r="A1917" s="729">
        <v>40091</v>
      </c>
      <c r="B1917" s="732">
        <v>2.8687499999999999</v>
      </c>
      <c r="D1917" s="729">
        <v>40092</v>
      </c>
      <c r="E1917" s="732">
        <v>4.18642</v>
      </c>
      <c r="G1917" s="729">
        <v>40092</v>
      </c>
      <c r="H1917" s="732">
        <v>2.7690399999999999</v>
      </c>
      <c r="J1917" s="729">
        <v>40092</v>
      </c>
      <c r="K1917" s="732">
        <v>1.4722500000000001</v>
      </c>
    </row>
    <row r="1918" spans="1:11" ht="14.25" customHeight="1">
      <c r="A1918" s="729">
        <v>40088</v>
      </c>
      <c r="B1918" s="732">
        <v>2.9004500000000002</v>
      </c>
      <c r="D1918" s="729">
        <v>40091</v>
      </c>
      <c r="E1918" s="732">
        <v>4.1965700000000004</v>
      </c>
      <c r="G1918" s="729">
        <v>40091</v>
      </c>
      <c r="H1918" s="732">
        <v>2.77887</v>
      </c>
      <c r="J1918" s="729">
        <v>40091</v>
      </c>
      <c r="K1918" s="732">
        <v>1.4647600000000001</v>
      </c>
    </row>
    <row r="1919" spans="1:11" ht="14.25" customHeight="1">
      <c r="A1919" s="729">
        <v>40087</v>
      </c>
      <c r="B1919" s="732">
        <v>2.9236</v>
      </c>
      <c r="D1919" s="729">
        <v>40088</v>
      </c>
      <c r="E1919" s="732">
        <v>4.2275</v>
      </c>
      <c r="G1919" s="729">
        <v>40088</v>
      </c>
      <c r="H1919" s="732">
        <v>2.8023199999999999</v>
      </c>
      <c r="J1919" s="729">
        <v>40088</v>
      </c>
      <c r="K1919" s="732">
        <v>1.4576</v>
      </c>
    </row>
    <row r="1920" spans="1:11" ht="14.25" customHeight="1">
      <c r="A1920" s="729">
        <v>40086</v>
      </c>
      <c r="B1920" s="732">
        <v>2.8733499999999998</v>
      </c>
      <c r="D1920" s="729">
        <v>40087</v>
      </c>
      <c r="E1920" s="732">
        <v>4.2526700000000002</v>
      </c>
      <c r="G1920" s="729">
        <v>40087</v>
      </c>
      <c r="H1920" s="732">
        <v>2.8091699999999999</v>
      </c>
      <c r="J1920" s="729">
        <v>40087</v>
      </c>
      <c r="K1920" s="732">
        <v>1.45455</v>
      </c>
    </row>
    <row r="1921" spans="1:11" ht="14.25" customHeight="1">
      <c r="A1921" s="729">
        <v>40085</v>
      </c>
      <c r="B1921" s="732">
        <v>2.90395</v>
      </c>
      <c r="D1921" s="729">
        <v>40086</v>
      </c>
      <c r="E1921" s="732">
        <v>4.2067499999999995</v>
      </c>
      <c r="G1921" s="729">
        <v>40086</v>
      </c>
      <c r="H1921" s="732">
        <v>2.7730999999999999</v>
      </c>
      <c r="J1921" s="729">
        <v>40086</v>
      </c>
      <c r="K1921" s="732">
        <v>1.46404</v>
      </c>
    </row>
    <row r="1922" spans="1:11" ht="14.25" customHeight="1">
      <c r="A1922" s="729">
        <v>40084</v>
      </c>
      <c r="B1922" s="732">
        <v>2.8700999999999999</v>
      </c>
      <c r="D1922" s="729">
        <v>40085</v>
      </c>
      <c r="E1922" s="732">
        <v>4.2361000000000004</v>
      </c>
      <c r="G1922" s="729">
        <v>40085</v>
      </c>
      <c r="H1922" s="732">
        <v>2.80246</v>
      </c>
      <c r="J1922" s="729">
        <v>40085</v>
      </c>
      <c r="K1922" s="732">
        <v>1.45875</v>
      </c>
    </row>
    <row r="1923" spans="1:11" ht="14.25" customHeight="1">
      <c r="A1923" s="729">
        <v>40081</v>
      </c>
      <c r="B1923" s="732">
        <v>2.8673000000000002</v>
      </c>
      <c r="D1923" s="729">
        <v>40084</v>
      </c>
      <c r="E1923" s="732">
        <v>4.1963600000000003</v>
      </c>
      <c r="G1923" s="729">
        <v>40084</v>
      </c>
      <c r="H1923" s="732">
        <v>2.77983</v>
      </c>
      <c r="J1923" s="729">
        <v>40084</v>
      </c>
      <c r="K1923" s="732">
        <v>1.4622299999999999</v>
      </c>
    </row>
    <row r="1924" spans="1:11" ht="14.25" customHeight="1">
      <c r="A1924" s="729">
        <v>40080</v>
      </c>
      <c r="B1924" s="732">
        <v>2.8540700000000001</v>
      </c>
      <c r="D1924" s="729">
        <v>40081</v>
      </c>
      <c r="E1924" s="732">
        <v>4.2099799999999998</v>
      </c>
      <c r="G1924" s="729">
        <v>40081</v>
      </c>
      <c r="H1924" s="732">
        <v>2.7902300000000002</v>
      </c>
      <c r="J1924" s="729">
        <v>40081</v>
      </c>
      <c r="K1924" s="732">
        <v>1.4689000000000001</v>
      </c>
    </row>
    <row r="1925" spans="1:11" ht="14.25" customHeight="1">
      <c r="A1925" s="729">
        <v>40079</v>
      </c>
      <c r="B1925" s="732">
        <v>2.83765</v>
      </c>
      <c r="D1925" s="729">
        <v>40080</v>
      </c>
      <c r="E1925" s="732">
        <v>4.1856499999999999</v>
      </c>
      <c r="G1925" s="729">
        <v>40080</v>
      </c>
      <c r="H1925" s="732">
        <v>2.7713100000000002</v>
      </c>
      <c r="J1925" s="729">
        <v>40080</v>
      </c>
      <c r="K1925" s="732">
        <v>1.46662</v>
      </c>
    </row>
    <row r="1926" spans="1:11" ht="14.25" customHeight="1">
      <c r="A1926" s="729">
        <v>40078</v>
      </c>
      <c r="B1926" s="732">
        <v>2.8137600000000003</v>
      </c>
      <c r="D1926" s="729">
        <v>40079</v>
      </c>
      <c r="E1926" s="732">
        <v>4.1818200000000001</v>
      </c>
      <c r="G1926" s="729">
        <v>40079</v>
      </c>
      <c r="H1926" s="732">
        <v>2.7632400000000001</v>
      </c>
      <c r="J1926" s="729">
        <v>40079</v>
      </c>
      <c r="K1926" s="732">
        <v>1.47346</v>
      </c>
    </row>
    <row r="1927" spans="1:11" ht="14.25" customHeight="1">
      <c r="A1927" s="729">
        <v>40077</v>
      </c>
      <c r="B1927" s="732">
        <v>2.8420199999999998</v>
      </c>
      <c r="D1927" s="729">
        <v>40078</v>
      </c>
      <c r="E1927" s="732">
        <v>4.1618000000000004</v>
      </c>
      <c r="G1927" s="729">
        <v>40078</v>
      </c>
      <c r="H1927" s="732">
        <v>2.74891</v>
      </c>
      <c r="J1927" s="729">
        <v>40078</v>
      </c>
      <c r="K1927" s="732">
        <v>1.4790300000000001</v>
      </c>
    </row>
    <row r="1928" spans="1:11" ht="14.25" customHeight="1">
      <c r="A1928" s="729">
        <v>40074</v>
      </c>
      <c r="B1928" s="732">
        <v>2.8147500000000001</v>
      </c>
      <c r="D1928" s="729">
        <v>40077</v>
      </c>
      <c r="E1928" s="732">
        <v>4.1719999999999997</v>
      </c>
      <c r="G1928" s="729">
        <v>40077</v>
      </c>
      <c r="H1928" s="732">
        <v>2.7531600000000003</v>
      </c>
      <c r="J1928" s="729">
        <v>40077</v>
      </c>
      <c r="K1928" s="732">
        <v>1.46797</v>
      </c>
    </row>
    <row r="1929" spans="1:11" ht="14.25" customHeight="1">
      <c r="A1929" s="729">
        <v>40073</v>
      </c>
      <c r="B1929" s="732">
        <v>2.80627</v>
      </c>
      <c r="D1929" s="729">
        <v>40074</v>
      </c>
      <c r="E1929" s="732">
        <v>4.1440099999999997</v>
      </c>
      <c r="G1929" s="729">
        <v>40074</v>
      </c>
      <c r="H1929" s="732">
        <v>2.7340400000000002</v>
      </c>
      <c r="J1929" s="729">
        <v>40074</v>
      </c>
      <c r="K1929" s="732">
        <v>1.4711799999999999</v>
      </c>
    </row>
    <row r="1930" spans="1:11" ht="14.25" customHeight="1">
      <c r="A1930" s="729">
        <v>40072</v>
      </c>
      <c r="B1930" s="732">
        <v>2.8014200000000002</v>
      </c>
      <c r="D1930" s="729">
        <v>40073</v>
      </c>
      <c r="E1930" s="732">
        <v>4.1372499999999999</v>
      </c>
      <c r="G1930" s="729">
        <v>40073</v>
      </c>
      <c r="H1930" s="732">
        <v>2.7290299999999998</v>
      </c>
      <c r="J1930" s="729">
        <v>40073</v>
      </c>
      <c r="K1930" s="732">
        <v>1.4741299999999999</v>
      </c>
    </row>
    <row r="1931" spans="1:11" ht="14.25" customHeight="1">
      <c r="A1931" s="729">
        <v>40071</v>
      </c>
      <c r="B1931" s="732">
        <v>2.8321000000000001</v>
      </c>
      <c r="D1931" s="729">
        <v>40072</v>
      </c>
      <c r="E1931" s="732">
        <v>4.12</v>
      </c>
      <c r="G1931" s="729">
        <v>40072</v>
      </c>
      <c r="H1931" s="732">
        <v>2.7139600000000002</v>
      </c>
      <c r="J1931" s="729">
        <v>40072</v>
      </c>
      <c r="K1931" s="732">
        <v>1.47095</v>
      </c>
    </row>
    <row r="1932" spans="1:11" ht="14.25" customHeight="1">
      <c r="A1932" s="729">
        <v>40070</v>
      </c>
      <c r="B1932" s="732">
        <v>2.8652199999999999</v>
      </c>
      <c r="D1932" s="729">
        <v>40071</v>
      </c>
      <c r="E1932" s="732">
        <v>4.1511500000000003</v>
      </c>
      <c r="G1932" s="729">
        <v>40071</v>
      </c>
      <c r="H1932" s="732">
        <v>2.73665</v>
      </c>
      <c r="J1932" s="729">
        <v>40071</v>
      </c>
      <c r="K1932" s="732">
        <v>1.4657800000000001</v>
      </c>
    </row>
    <row r="1933" spans="1:11" ht="14.25" customHeight="1">
      <c r="A1933" s="729">
        <v>40067</v>
      </c>
      <c r="B1933" s="732">
        <v>2.8608700000000002</v>
      </c>
      <c r="D1933" s="729">
        <v>40070</v>
      </c>
      <c r="E1933" s="732">
        <v>4.1885000000000003</v>
      </c>
      <c r="G1933" s="729">
        <v>40070</v>
      </c>
      <c r="H1933" s="732">
        <v>2.76966</v>
      </c>
      <c r="J1933" s="729">
        <v>40070</v>
      </c>
      <c r="K1933" s="732">
        <v>1.4618</v>
      </c>
    </row>
    <row r="1934" spans="1:11" ht="14.25" customHeight="1">
      <c r="A1934" s="729">
        <v>40066</v>
      </c>
      <c r="B1934" s="732">
        <v>2.843</v>
      </c>
      <c r="D1934" s="729">
        <v>40067</v>
      </c>
      <c r="E1934" s="732">
        <v>4.1684700000000001</v>
      </c>
      <c r="G1934" s="729">
        <v>40067</v>
      </c>
      <c r="H1934" s="732">
        <v>2.7549200000000003</v>
      </c>
      <c r="J1934" s="729">
        <v>40067</v>
      </c>
      <c r="K1934" s="732">
        <v>1.45706</v>
      </c>
    </row>
    <row r="1935" spans="1:11" ht="14.25" customHeight="1">
      <c r="A1935" s="729">
        <v>40065</v>
      </c>
      <c r="B1935" s="732">
        <v>2.8346999999999998</v>
      </c>
      <c r="D1935" s="729">
        <v>40066</v>
      </c>
      <c r="E1935" s="732">
        <v>4.1454500000000003</v>
      </c>
      <c r="G1935" s="729">
        <v>40066</v>
      </c>
      <c r="H1935" s="732">
        <v>2.7381000000000002</v>
      </c>
      <c r="J1935" s="729">
        <v>40066</v>
      </c>
      <c r="K1935" s="732">
        <v>1.4581599999999999</v>
      </c>
    </row>
    <row r="1936" spans="1:11" ht="14.25" customHeight="1">
      <c r="A1936" s="729">
        <v>40064</v>
      </c>
      <c r="B1936" s="732">
        <v>2.8283499999999999</v>
      </c>
      <c r="D1936" s="729">
        <v>40065</v>
      </c>
      <c r="E1936" s="732">
        <v>4.1261999999999999</v>
      </c>
      <c r="G1936" s="729">
        <v>40065</v>
      </c>
      <c r="H1936" s="732">
        <v>2.7222200000000001</v>
      </c>
      <c r="J1936" s="729">
        <v>40065</v>
      </c>
      <c r="K1936" s="732">
        <v>1.4557</v>
      </c>
    </row>
    <row r="1937" spans="1:11" ht="14.25" customHeight="1">
      <c r="A1937" s="729">
        <v>40063</v>
      </c>
      <c r="B1937" s="732">
        <v>2.8575499999999998</v>
      </c>
      <c r="D1937" s="729">
        <v>40064</v>
      </c>
      <c r="E1937" s="732">
        <v>4.0948500000000001</v>
      </c>
      <c r="G1937" s="729">
        <v>40064</v>
      </c>
      <c r="H1937" s="732">
        <v>2.7005300000000001</v>
      </c>
      <c r="J1937" s="729">
        <v>40064</v>
      </c>
      <c r="K1937" s="732">
        <v>1.4478500000000001</v>
      </c>
    </row>
    <row r="1938" spans="1:11" ht="14.25" customHeight="1">
      <c r="A1938" s="729">
        <v>40060</v>
      </c>
      <c r="B1938" s="732">
        <v>2.86</v>
      </c>
      <c r="D1938" s="729">
        <v>40063</v>
      </c>
      <c r="E1938" s="732">
        <v>4.0951500000000003</v>
      </c>
      <c r="G1938" s="729">
        <v>40063</v>
      </c>
      <c r="H1938" s="732">
        <v>2.6956699999999998</v>
      </c>
      <c r="J1938" s="729">
        <v>40063</v>
      </c>
      <c r="K1938" s="732">
        <v>1.4332099999999999</v>
      </c>
    </row>
    <row r="1939" spans="1:11" ht="14.25" customHeight="1">
      <c r="A1939" s="729">
        <v>40059</v>
      </c>
      <c r="B1939" s="732">
        <v>2.8932199999999999</v>
      </c>
      <c r="D1939" s="729">
        <v>40060</v>
      </c>
      <c r="E1939" s="732">
        <v>4.0888799999999996</v>
      </c>
      <c r="G1939" s="729">
        <v>40060</v>
      </c>
      <c r="H1939" s="732">
        <v>2.6965300000000001</v>
      </c>
      <c r="J1939" s="729">
        <v>40060</v>
      </c>
      <c r="K1939" s="732">
        <v>1.4296500000000001</v>
      </c>
    </row>
    <row r="1940" spans="1:11" ht="14.25" customHeight="1">
      <c r="A1940" s="729">
        <v>40058</v>
      </c>
      <c r="B1940" s="732">
        <v>2.9112499999999999</v>
      </c>
      <c r="D1940" s="729">
        <v>40059</v>
      </c>
      <c r="E1940" s="732">
        <v>4.1233500000000003</v>
      </c>
      <c r="G1940" s="729">
        <v>40059</v>
      </c>
      <c r="H1940" s="732">
        <v>2.7227899999999998</v>
      </c>
      <c r="J1940" s="729">
        <v>40059</v>
      </c>
      <c r="K1940" s="732">
        <v>1.4251800000000001</v>
      </c>
    </row>
    <row r="1941" spans="1:11" ht="14.25" customHeight="1">
      <c r="A1941" s="729">
        <v>40057</v>
      </c>
      <c r="B1941" s="732">
        <v>2.93302</v>
      </c>
      <c r="D1941" s="729">
        <v>40058</v>
      </c>
      <c r="E1941" s="732">
        <v>4.1528499999999999</v>
      </c>
      <c r="G1941" s="729">
        <v>40058</v>
      </c>
      <c r="H1941" s="732">
        <v>2.74437</v>
      </c>
      <c r="J1941" s="729">
        <v>40058</v>
      </c>
      <c r="K1941" s="732">
        <v>1.42641</v>
      </c>
    </row>
    <row r="1942" spans="1:11" ht="14.25" customHeight="1">
      <c r="A1942" s="729">
        <v>40056</v>
      </c>
      <c r="B1942" s="732">
        <v>2.85833</v>
      </c>
      <c r="D1942" s="729">
        <v>40057</v>
      </c>
      <c r="E1942" s="732">
        <v>4.1719999999999997</v>
      </c>
      <c r="G1942" s="729">
        <v>40057</v>
      </c>
      <c r="H1942" s="732">
        <v>2.7528299999999999</v>
      </c>
      <c r="J1942" s="729">
        <v>40057</v>
      </c>
      <c r="K1942" s="732">
        <v>1.4224399999999999</v>
      </c>
    </row>
    <row r="1943" spans="1:11" ht="14.25" customHeight="1">
      <c r="A1943" s="729">
        <v>40053</v>
      </c>
      <c r="B1943" s="732">
        <v>2.8607499999999999</v>
      </c>
      <c r="D1943" s="729">
        <v>40056</v>
      </c>
      <c r="E1943" s="732">
        <v>4.09762</v>
      </c>
      <c r="G1943" s="729">
        <v>40056</v>
      </c>
      <c r="H1943" s="732">
        <v>2.6991100000000001</v>
      </c>
      <c r="J1943" s="729">
        <v>40056</v>
      </c>
      <c r="K1943" s="732">
        <v>1.43337</v>
      </c>
    </row>
    <row r="1944" spans="1:11" ht="14.25" customHeight="1">
      <c r="A1944" s="729">
        <v>40052</v>
      </c>
      <c r="B1944" s="732">
        <v>2.8685</v>
      </c>
      <c r="D1944" s="729">
        <v>40053</v>
      </c>
      <c r="E1944" s="732">
        <v>4.0916300000000003</v>
      </c>
      <c r="G1944" s="729">
        <v>40053</v>
      </c>
      <c r="H1944" s="732">
        <v>2.6996599999999997</v>
      </c>
      <c r="J1944" s="729">
        <v>40053</v>
      </c>
      <c r="K1944" s="732">
        <v>1.4302999999999999</v>
      </c>
    </row>
    <row r="1945" spans="1:11" ht="14.25" customHeight="1">
      <c r="A1945" s="729">
        <v>40051</v>
      </c>
      <c r="B1945" s="732">
        <v>2.8900999999999999</v>
      </c>
      <c r="D1945" s="729">
        <v>40052</v>
      </c>
      <c r="E1945" s="732">
        <v>4.1136100000000004</v>
      </c>
      <c r="G1945" s="729">
        <v>40052</v>
      </c>
      <c r="H1945" s="732">
        <v>2.7076899999999999</v>
      </c>
      <c r="J1945" s="729">
        <v>40052</v>
      </c>
      <c r="K1945" s="732">
        <v>1.43411</v>
      </c>
    </row>
    <row r="1946" spans="1:11" ht="14.25" customHeight="1">
      <c r="A1946" s="729">
        <v>40050</v>
      </c>
      <c r="B1946" s="732">
        <v>2.85737</v>
      </c>
      <c r="D1946" s="729">
        <v>40051</v>
      </c>
      <c r="E1946" s="732">
        <v>4.1199199999999996</v>
      </c>
      <c r="G1946" s="729">
        <v>40051</v>
      </c>
      <c r="H1946" s="732">
        <v>2.70628</v>
      </c>
      <c r="J1946" s="729">
        <v>40051</v>
      </c>
      <c r="K1946" s="732">
        <v>1.42553</v>
      </c>
    </row>
    <row r="1947" spans="1:11" ht="14.25" customHeight="1">
      <c r="A1947" s="729">
        <v>40049</v>
      </c>
      <c r="B1947" s="732">
        <v>2.8726500000000001</v>
      </c>
      <c r="D1947" s="729">
        <v>40050</v>
      </c>
      <c r="E1947" s="732">
        <v>4.0845500000000001</v>
      </c>
      <c r="G1947" s="729">
        <v>40050</v>
      </c>
      <c r="H1947" s="732">
        <v>2.6917400000000002</v>
      </c>
      <c r="J1947" s="729">
        <v>40050</v>
      </c>
      <c r="K1947" s="732">
        <v>1.4296500000000001</v>
      </c>
    </row>
    <row r="1948" spans="1:11" ht="14.25" customHeight="1">
      <c r="A1948" s="729">
        <v>40046</v>
      </c>
      <c r="B1948" s="732">
        <v>2.86605</v>
      </c>
      <c r="D1948" s="729">
        <v>40049</v>
      </c>
      <c r="E1948" s="732">
        <v>4.1090099999999996</v>
      </c>
      <c r="G1948" s="729">
        <v>40049</v>
      </c>
      <c r="H1948" s="732">
        <v>2.7065900000000003</v>
      </c>
      <c r="J1948" s="729">
        <v>40049</v>
      </c>
      <c r="K1948" s="732">
        <v>1.4303600000000001</v>
      </c>
    </row>
    <row r="1949" spans="1:11" ht="14.25" customHeight="1">
      <c r="A1949" s="729">
        <v>40045</v>
      </c>
      <c r="B1949" s="732">
        <v>2.9049</v>
      </c>
      <c r="D1949" s="729">
        <v>40046</v>
      </c>
      <c r="E1949" s="732">
        <v>4.1050000000000004</v>
      </c>
      <c r="G1949" s="729">
        <v>40046</v>
      </c>
      <c r="H1949" s="732">
        <v>2.70817</v>
      </c>
      <c r="J1949" s="729">
        <v>40046</v>
      </c>
      <c r="K1949" s="732">
        <v>1.43258</v>
      </c>
    </row>
    <row r="1950" spans="1:11" ht="14.25" customHeight="1">
      <c r="A1950" s="729">
        <v>40044</v>
      </c>
      <c r="B1950" s="732">
        <v>2.92462</v>
      </c>
      <c r="D1950" s="729">
        <v>40045</v>
      </c>
      <c r="E1950" s="732">
        <v>4.1403699999999999</v>
      </c>
      <c r="G1950" s="729">
        <v>40045</v>
      </c>
      <c r="H1950" s="732">
        <v>2.7322800000000003</v>
      </c>
      <c r="J1950" s="729">
        <v>40045</v>
      </c>
      <c r="K1950" s="732">
        <v>1.42543</v>
      </c>
    </row>
    <row r="1951" spans="1:11" ht="14.25" customHeight="1">
      <c r="A1951" s="729">
        <v>40043</v>
      </c>
      <c r="B1951" s="732">
        <v>2.9417499999999999</v>
      </c>
      <c r="D1951" s="729">
        <v>40044</v>
      </c>
      <c r="E1951" s="732">
        <v>4.1595300000000002</v>
      </c>
      <c r="G1951" s="729">
        <v>40044</v>
      </c>
      <c r="H1951" s="732">
        <v>2.7432699999999999</v>
      </c>
      <c r="J1951" s="729">
        <v>40044</v>
      </c>
      <c r="K1951" s="732">
        <v>1.42238</v>
      </c>
    </row>
    <row r="1952" spans="1:11" ht="14.25" customHeight="1">
      <c r="A1952" s="729">
        <v>40042</v>
      </c>
      <c r="B1952" s="732">
        <v>2.9691999999999998</v>
      </c>
      <c r="D1952" s="729">
        <v>40043</v>
      </c>
      <c r="E1952" s="732">
        <v>4.1629800000000001</v>
      </c>
      <c r="G1952" s="729">
        <v>40043</v>
      </c>
      <c r="H1952" s="732">
        <v>2.73475</v>
      </c>
      <c r="J1952" s="729">
        <v>40043</v>
      </c>
      <c r="K1952" s="732">
        <v>1.4136</v>
      </c>
    </row>
    <row r="1953" spans="1:11" ht="14.25" customHeight="1">
      <c r="A1953" s="729">
        <v>40039</v>
      </c>
      <c r="B1953" s="732">
        <v>2.9184000000000001</v>
      </c>
      <c r="D1953" s="729">
        <v>40042</v>
      </c>
      <c r="E1953" s="732">
        <v>4.1812500000000004</v>
      </c>
      <c r="G1953" s="729">
        <v>40042</v>
      </c>
      <c r="H1953" s="732">
        <v>2.75441</v>
      </c>
      <c r="J1953" s="729">
        <v>40042</v>
      </c>
      <c r="K1953" s="732">
        <v>1.4082300000000001</v>
      </c>
    </row>
    <row r="1954" spans="1:11" ht="14.25" customHeight="1">
      <c r="A1954" s="729">
        <v>40038</v>
      </c>
      <c r="B1954" s="732">
        <v>2.8831699999999998</v>
      </c>
      <c r="D1954" s="729">
        <v>40039</v>
      </c>
      <c r="E1954" s="732">
        <v>4.1452799999999996</v>
      </c>
      <c r="G1954" s="729">
        <v>40039</v>
      </c>
      <c r="H1954" s="732">
        <v>2.72282</v>
      </c>
      <c r="J1954" s="729">
        <v>40039</v>
      </c>
      <c r="K1954" s="732">
        <v>1.4203000000000001</v>
      </c>
    </row>
    <row r="1955" spans="1:11" ht="14.25" customHeight="1">
      <c r="A1955" s="729">
        <v>40037</v>
      </c>
      <c r="B1955" s="732">
        <v>2.9257999999999997</v>
      </c>
      <c r="D1955" s="729">
        <v>40038</v>
      </c>
      <c r="E1955" s="732">
        <v>4.1207599999999998</v>
      </c>
      <c r="G1955" s="729">
        <v>40038</v>
      </c>
      <c r="H1955" s="732">
        <v>2.6946699999999999</v>
      </c>
      <c r="J1955" s="729">
        <v>40038</v>
      </c>
      <c r="K1955" s="732">
        <v>1.4292500000000001</v>
      </c>
    </row>
    <row r="1956" spans="1:11" ht="14.25" customHeight="1">
      <c r="A1956" s="729">
        <v>40036</v>
      </c>
      <c r="B1956" s="732">
        <v>2.9480900000000001</v>
      </c>
      <c r="D1956" s="729">
        <v>40037</v>
      </c>
      <c r="E1956" s="732">
        <v>4.1509400000000003</v>
      </c>
      <c r="G1956" s="729">
        <v>40037</v>
      </c>
      <c r="H1956" s="732">
        <v>2.7140900000000001</v>
      </c>
      <c r="J1956" s="729">
        <v>40037</v>
      </c>
      <c r="K1956" s="732">
        <v>1.4188000000000001</v>
      </c>
    </row>
    <row r="1957" spans="1:11" ht="14.25" customHeight="1">
      <c r="A1957" s="729">
        <v>40035</v>
      </c>
      <c r="B1957" s="732">
        <v>2.91194</v>
      </c>
      <c r="D1957" s="729">
        <v>40036</v>
      </c>
      <c r="E1957" s="732">
        <v>4.1707599999999996</v>
      </c>
      <c r="G1957" s="729">
        <v>40036</v>
      </c>
      <c r="H1957" s="732">
        <v>2.72498</v>
      </c>
      <c r="J1957" s="729">
        <v>40036</v>
      </c>
      <c r="K1957" s="732">
        <v>1.4149499999999999</v>
      </c>
    </row>
    <row r="1958" spans="1:11" ht="14.25" customHeight="1">
      <c r="A1958" s="729">
        <v>40032</v>
      </c>
      <c r="B1958" s="732">
        <v>2.8833199999999999</v>
      </c>
      <c r="D1958" s="729">
        <v>40035</v>
      </c>
      <c r="E1958" s="732">
        <v>4.1163100000000004</v>
      </c>
      <c r="G1958" s="729">
        <v>40035</v>
      </c>
      <c r="H1958" s="732">
        <v>2.68269</v>
      </c>
      <c r="J1958" s="729">
        <v>40035</v>
      </c>
      <c r="K1958" s="732">
        <v>1.4139699999999999</v>
      </c>
    </row>
    <row r="1959" spans="1:11" ht="14.25" customHeight="1">
      <c r="A1959" s="729">
        <v>40031</v>
      </c>
      <c r="B1959" s="732">
        <v>2.9131</v>
      </c>
      <c r="D1959" s="729">
        <v>40032</v>
      </c>
      <c r="E1959" s="732">
        <v>4.0894500000000003</v>
      </c>
      <c r="G1959" s="729">
        <v>40032</v>
      </c>
      <c r="H1959" s="732">
        <v>2.6669900000000002</v>
      </c>
      <c r="J1959" s="729">
        <v>40032</v>
      </c>
      <c r="K1959" s="732">
        <v>1.41832</v>
      </c>
    </row>
    <row r="1960" spans="1:11" ht="14.25" customHeight="1">
      <c r="A1960" s="729">
        <v>40030</v>
      </c>
      <c r="B1960" s="732">
        <v>2.8544499999999999</v>
      </c>
      <c r="D1960" s="729">
        <v>40031</v>
      </c>
      <c r="E1960" s="732">
        <v>4.1790000000000003</v>
      </c>
      <c r="G1960" s="729">
        <v>40031</v>
      </c>
      <c r="H1960" s="732">
        <v>2.73447</v>
      </c>
      <c r="J1960" s="729">
        <v>40031</v>
      </c>
      <c r="K1960" s="732">
        <v>1.43455</v>
      </c>
    </row>
    <row r="1961" spans="1:11" ht="14.25" customHeight="1">
      <c r="A1961" s="729">
        <v>40029</v>
      </c>
      <c r="B1961" s="732">
        <v>2.8477899999999998</v>
      </c>
      <c r="D1961" s="729">
        <v>40030</v>
      </c>
      <c r="E1961" s="732">
        <v>4.1106699999999998</v>
      </c>
      <c r="G1961" s="729">
        <v>40030</v>
      </c>
      <c r="H1961" s="732">
        <v>2.6880699999999997</v>
      </c>
      <c r="J1961" s="729">
        <v>40030</v>
      </c>
      <c r="K1961" s="732">
        <v>1.44041</v>
      </c>
    </row>
    <row r="1962" spans="1:11" ht="14.25" customHeight="1">
      <c r="A1962" s="729">
        <v>40028</v>
      </c>
      <c r="B1962" s="732">
        <v>2.8304499999999999</v>
      </c>
      <c r="D1962" s="729">
        <v>40029</v>
      </c>
      <c r="E1962" s="732">
        <v>4.1030499999999996</v>
      </c>
      <c r="G1962" s="729">
        <v>40029</v>
      </c>
      <c r="H1962" s="732">
        <v>2.6866699999999999</v>
      </c>
      <c r="J1962" s="729">
        <v>40029</v>
      </c>
      <c r="K1962" s="732">
        <v>1.4408099999999999</v>
      </c>
    </row>
    <row r="1963" spans="1:11" ht="14.25" customHeight="1">
      <c r="A1963" s="729">
        <v>40025</v>
      </c>
      <c r="B1963" s="732">
        <v>2.9081999999999999</v>
      </c>
      <c r="D1963" s="729">
        <v>40028</v>
      </c>
      <c r="E1963" s="732">
        <v>4.0786600000000002</v>
      </c>
      <c r="G1963" s="729">
        <v>40028</v>
      </c>
      <c r="H1963" s="732">
        <v>2.6718000000000002</v>
      </c>
      <c r="J1963" s="729">
        <v>40028</v>
      </c>
      <c r="K1963" s="732">
        <v>1.4412499999999999</v>
      </c>
    </row>
    <row r="1964" spans="1:11" ht="14.25" customHeight="1">
      <c r="A1964" s="729">
        <v>40024</v>
      </c>
      <c r="B1964" s="732">
        <v>2.95547</v>
      </c>
      <c r="D1964" s="729">
        <v>40025</v>
      </c>
      <c r="E1964" s="732">
        <v>4.1453100000000003</v>
      </c>
      <c r="G1964" s="729">
        <v>40025</v>
      </c>
      <c r="H1964" s="732">
        <v>2.7217799999999999</v>
      </c>
      <c r="J1964" s="729">
        <v>40025</v>
      </c>
      <c r="K1964" s="732">
        <v>1.42571</v>
      </c>
    </row>
    <row r="1965" spans="1:11" ht="14.25" customHeight="1">
      <c r="A1965" s="729">
        <v>40023</v>
      </c>
      <c r="B1965" s="732">
        <v>2.9874000000000001</v>
      </c>
      <c r="D1965" s="729">
        <v>40024</v>
      </c>
      <c r="E1965" s="732">
        <v>4.1607500000000002</v>
      </c>
      <c r="G1965" s="729">
        <v>40024</v>
      </c>
      <c r="H1965" s="732">
        <v>2.7175000000000002</v>
      </c>
      <c r="J1965" s="729">
        <v>40024</v>
      </c>
      <c r="K1965" s="732">
        <v>1.40747</v>
      </c>
    </row>
    <row r="1966" spans="1:11" ht="14.25" customHeight="1">
      <c r="A1966" s="729">
        <v>40022</v>
      </c>
      <c r="B1966" s="732">
        <v>2.9490499999999997</v>
      </c>
      <c r="D1966" s="729">
        <v>40023</v>
      </c>
      <c r="E1966" s="732">
        <v>4.1974</v>
      </c>
      <c r="G1966" s="729">
        <v>40023</v>
      </c>
      <c r="H1966" s="732">
        <v>2.7480899999999999</v>
      </c>
      <c r="J1966" s="729">
        <v>40023</v>
      </c>
      <c r="K1966" s="732">
        <v>1.405</v>
      </c>
    </row>
    <row r="1967" spans="1:11" ht="14.25" customHeight="1">
      <c r="A1967" s="729">
        <v>40021</v>
      </c>
      <c r="B1967" s="732">
        <v>2.92347</v>
      </c>
      <c r="D1967" s="729">
        <v>40022</v>
      </c>
      <c r="E1967" s="732">
        <v>4.1785499999999995</v>
      </c>
      <c r="G1967" s="729">
        <v>40022</v>
      </c>
      <c r="H1967" s="732">
        <v>2.7423000000000002</v>
      </c>
      <c r="J1967" s="729">
        <v>40022</v>
      </c>
      <c r="K1967" s="732">
        <v>1.4166799999999999</v>
      </c>
    </row>
    <row r="1968" spans="1:11" ht="14.25" customHeight="1">
      <c r="A1968" s="729">
        <v>40018</v>
      </c>
      <c r="B1968" s="732">
        <v>2.95295</v>
      </c>
      <c r="D1968" s="729">
        <v>40021</v>
      </c>
      <c r="E1968" s="732">
        <v>4.1604900000000002</v>
      </c>
      <c r="G1968" s="729">
        <v>40021</v>
      </c>
      <c r="H1968" s="732">
        <v>2.7299699999999998</v>
      </c>
      <c r="J1968" s="729">
        <v>40021</v>
      </c>
      <c r="K1968" s="732">
        <v>1.4232</v>
      </c>
    </row>
    <row r="1969" spans="1:11" ht="14.25" customHeight="1">
      <c r="A1969" s="729">
        <v>40017</v>
      </c>
      <c r="B1969" s="732">
        <v>2.9897499999999999</v>
      </c>
      <c r="D1969" s="729">
        <v>40018</v>
      </c>
      <c r="E1969" s="732">
        <v>4.19137</v>
      </c>
      <c r="G1969" s="729">
        <v>40018</v>
      </c>
      <c r="H1969" s="732">
        <v>2.75535</v>
      </c>
      <c r="J1969" s="729">
        <v>40018</v>
      </c>
      <c r="K1969" s="732">
        <v>1.42022</v>
      </c>
    </row>
    <row r="1970" spans="1:11" ht="14.25" customHeight="1">
      <c r="A1970" s="729">
        <v>40016</v>
      </c>
      <c r="B1970" s="732">
        <v>2.9969900000000003</v>
      </c>
      <c r="D1970" s="729">
        <v>40017</v>
      </c>
      <c r="E1970" s="732">
        <v>4.2268299999999996</v>
      </c>
      <c r="G1970" s="729">
        <v>40017</v>
      </c>
      <c r="H1970" s="732">
        <v>2.78084</v>
      </c>
      <c r="J1970" s="729">
        <v>40017</v>
      </c>
      <c r="K1970" s="732">
        <v>1.4142999999999999</v>
      </c>
    </row>
    <row r="1971" spans="1:11" ht="14.25" customHeight="1">
      <c r="A1971" s="729">
        <v>40015</v>
      </c>
      <c r="B1971" s="732">
        <v>3.0022000000000002</v>
      </c>
      <c r="D1971" s="729">
        <v>40016</v>
      </c>
      <c r="E1971" s="732">
        <v>4.2613300000000001</v>
      </c>
      <c r="G1971" s="729">
        <v>40016</v>
      </c>
      <c r="H1971" s="732">
        <v>2.8117000000000001</v>
      </c>
      <c r="J1971" s="729">
        <v>40016</v>
      </c>
      <c r="K1971" s="732">
        <v>1.4219999999999999</v>
      </c>
    </row>
    <row r="1972" spans="1:11" ht="14.25" customHeight="1">
      <c r="A1972" s="729">
        <v>40014</v>
      </c>
      <c r="B1972" s="732">
        <v>2.9855499999999999</v>
      </c>
      <c r="D1972" s="729">
        <v>40015</v>
      </c>
      <c r="E1972" s="732">
        <v>4.26959</v>
      </c>
      <c r="G1972" s="729">
        <v>40015</v>
      </c>
      <c r="H1972" s="732">
        <v>2.8157999999999999</v>
      </c>
      <c r="J1972" s="729">
        <v>40015</v>
      </c>
      <c r="K1972" s="732">
        <v>1.4225699999999999</v>
      </c>
    </row>
    <row r="1973" spans="1:11" ht="14.25" customHeight="1">
      <c r="A1973" s="729">
        <v>40011</v>
      </c>
      <c r="B1973" s="732">
        <v>3.0690499999999998</v>
      </c>
      <c r="D1973" s="729">
        <v>40014</v>
      </c>
      <c r="E1973" s="732">
        <v>4.2442599999999997</v>
      </c>
      <c r="G1973" s="729">
        <v>40014</v>
      </c>
      <c r="H1973" s="732">
        <v>2.7954599999999998</v>
      </c>
      <c r="J1973" s="729">
        <v>40014</v>
      </c>
      <c r="K1973" s="732">
        <v>1.4231500000000001</v>
      </c>
    </row>
    <row r="1974" spans="1:11" ht="14.25" customHeight="1">
      <c r="A1974" s="729">
        <v>40010</v>
      </c>
      <c r="B1974" s="732">
        <v>3.0497700000000001</v>
      </c>
      <c r="D1974" s="729">
        <v>40011</v>
      </c>
      <c r="E1974" s="732">
        <v>4.3273000000000001</v>
      </c>
      <c r="G1974" s="729">
        <v>40011</v>
      </c>
      <c r="H1974" s="732">
        <v>2.8505599999999998</v>
      </c>
      <c r="J1974" s="729">
        <v>40011</v>
      </c>
      <c r="K1974" s="732">
        <v>1.4102000000000001</v>
      </c>
    </row>
    <row r="1975" spans="1:11" ht="14.25" customHeight="1">
      <c r="A1975" s="729">
        <v>40009</v>
      </c>
      <c r="B1975" s="732">
        <v>3.0330499999999998</v>
      </c>
      <c r="D1975" s="729">
        <v>40010</v>
      </c>
      <c r="E1975" s="732">
        <v>4.3149699999999998</v>
      </c>
      <c r="G1975" s="729">
        <v>40010</v>
      </c>
      <c r="H1975" s="732">
        <v>2.8422900000000002</v>
      </c>
      <c r="J1975" s="729">
        <v>40010</v>
      </c>
      <c r="K1975" s="732">
        <v>1.41482</v>
      </c>
    </row>
    <row r="1976" spans="1:11" ht="14.25" customHeight="1">
      <c r="A1976" s="729">
        <v>40008</v>
      </c>
      <c r="B1976" s="732">
        <v>3.08595</v>
      </c>
      <c r="D1976" s="729">
        <v>40009</v>
      </c>
      <c r="E1976" s="732">
        <v>4.2758099999999999</v>
      </c>
      <c r="G1976" s="729">
        <v>40009</v>
      </c>
      <c r="H1976" s="732">
        <v>2.8230200000000001</v>
      </c>
      <c r="J1976" s="729">
        <v>40009</v>
      </c>
      <c r="K1976" s="732">
        <v>1.4107000000000001</v>
      </c>
    </row>
    <row r="1977" spans="1:11" ht="14.25" customHeight="1">
      <c r="A1977" s="729">
        <v>40007</v>
      </c>
      <c r="B1977" s="732">
        <v>3.1305999999999998</v>
      </c>
      <c r="D1977" s="729">
        <v>40008</v>
      </c>
      <c r="E1977" s="732">
        <v>4.3076999999999996</v>
      </c>
      <c r="G1977" s="729">
        <v>40008</v>
      </c>
      <c r="H1977" s="732">
        <v>2.8340399999999999</v>
      </c>
      <c r="J1977" s="729">
        <v>40008</v>
      </c>
      <c r="K1977" s="732">
        <v>1.39672</v>
      </c>
    </row>
    <row r="1978" spans="1:11" ht="14.25" customHeight="1">
      <c r="A1978" s="729">
        <v>40004</v>
      </c>
      <c r="B1978" s="732">
        <v>3.1377000000000002</v>
      </c>
      <c r="D1978" s="729">
        <v>40007</v>
      </c>
      <c r="E1978" s="732">
        <v>4.3778500000000005</v>
      </c>
      <c r="G1978" s="729">
        <v>40007</v>
      </c>
      <c r="H1978" s="732">
        <v>2.8907099999999999</v>
      </c>
      <c r="J1978" s="729">
        <v>40007</v>
      </c>
      <c r="K1978" s="732">
        <v>1.3977999999999999</v>
      </c>
    </row>
    <row r="1979" spans="1:11" ht="14.25" customHeight="1">
      <c r="A1979" s="729">
        <v>40003</v>
      </c>
      <c r="B1979" s="732">
        <v>3.1044999999999998</v>
      </c>
      <c r="D1979" s="729">
        <v>40004</v>
      </c>
      <c r="E1979" s="732">
        <v>4.3725699999999996</v>
      </c>
      <c r="G1979" s="729">
        <v>40004</v>
      </c>
      <c r="H1979" s="732">
        <v>2.8877699999999997</v>
      </c>
      <c r="J1979" s="729">
        <v>40004</v>
      </c>
      <c r="K1979" s="732">
        <v>1.3936500000000001</v>
      </c>
    </row>
    <row r="1980" spans="1:11" ht="14.25" customHeight="1">
      <c r="A1980" s="729">
        <v>40002</v>
      </c>
      <c r="B1980" s="732">
        <v>3.1890499999999999</v>
      </c>
      <c r="D1980" s="729">
        <v>40003</v>
      </c>
      <c r="E1980" s="732">
        <v>4.3522499999999997</v>
      </c>
      <c r="G1980" s="729">
        <v>40003</v>
      </c>
      <c r="H1980" s="732">
        <v>2.8784000000000001</v>
      </c>
      <c r="J1980" s="729">
        <v>40003</v>
      </c>
      <c r="K1980" s="732">
        <v>1.40195</v>
      </c>
    </row>
    <row r="1981" spans="1:11" ht="14.25" customHeight="1">
      <c r="A1981" s="729">
        <v>40001</v>
      </c>
      <c r="B1981" s="732">
        <v>3.1641499999999998</v>
      </c>
      <c r="D1981" s="729">
        <v>40002</v>
      </c>
      <c r="E1981" s="732">
        <v>4.4275000000000002</v>
      </c>
      <c r="G1981" s="729">
        <v>40002</v>
      </c>
      <c r="H1981" s="732">
        <v>2.9254600000000002</v>
      </c>
      <c r="J1981" s="729">
        <v>40002</v>
      </c>
      <c r="K1981" s="732">
        <v>1.3883700000000001</v>
      </c>
    </row>
    <row r="1982" spans="1:11" ht="14.25" customHeight="1">
      <c r="A1982" s="729">
        <v>40000</v>
      </c>
      <c r="B1982" s="732">
        <v>3.1227</v>
      </c>
      <c r="D1982" s="729">
        <v>40001</v>
      </c>
      <c r="E1982" s="732">
        <v>4.4059999999999997</v>
      </c>
      <c r="G1982" s="729">
        <v>40001</v>
      </c>
      <c r="H1982" s="732">
        <v>2.9058299999999999</v>
      </c>
      <c r="J1982" s="729">
        <v>40001</v>
      </c>
      <c r="K1982" s="732">
        <v>1.39242</v>
      </c>
    </row>
    <row r="1983" spans="1:11" ht="14.25" customHeight="1">
      <c r="A1983" s="729">
        <v>39997</v>
      </c>
      <c r="B1983" s="732">
        <v>3.1141000000000001</v>
      </c>
      <c r="D1983" s="729">
        <v>40000</v>
      </c>
      <c r="E1983" s="732">
        <v>4.3667499999999997</v>
      </c>
      <c r="G1983" s="729">
        <v>40000</v>
      </c>
      <c r="H1983" s="732">
        <v>2.8795199999999999</v>
      </c>
      <c r="J1983" s="729">
        <v>40000</v>
      </c>
      <c r="K1983" s="732">
        <v>1.3984000000000001</v>
      </c>
    </row>
    <row r="1984" spans="1:11" ht="14.25" customHeight="1">
      <c r="A1984" s="729">
        <v>39996</v>
      </c>
      <c r="B1984" s="732">
        <v>3.1291000000000002</v>
      </c>
      <c r="D1984" s="729">
        <v>39997</v>
      </c>
      <c r="E1984" s="732">
        <v>4.3532399999999996</v>
      </c>
      <c r="G1984" s="729">
        <v>39997</v>
      </c>
      <c r="H1984" s="732">
        <v>2.8661799999999999</v>
      </c>
      <c r="J1984" s="729">
        <v>39997</v>
      </c>
      <c r="K1984" s="732">
        <v>1.39795</v>
      </c>
    </row>
    <row r="1985" spans="1:11" ht="14.25" customHeight="1">
      <c r="A1985" s="729">
        <v>39995</v>
      </c>
      <c r="B1985" s="732">
        <v>3.0760999999999998</v>
      </c>
      <c r="D1985" s="729">
        <v>39996</v>
      </c>
      <c r="E1985" s="732">
        <v>4.3807099999999997</v>
      </c>
      <c r="G1985" s="729">
        <v>39996</v>
      </c>
      <c r="H1985" s="732">
        <v>2.8854699999999998</v>
      </c>
      <c r="J1985" s="729">
        <v>39996</v>
      </c>
      <c r="K1985" s="732">
        <v>1.4003300000000001</v>
      </c>
    </row>
    <row r="1986" spans="1:11" ht="14.25" customHeight="1">
      <c r="A1986" s="729">
        <v>39994</v>
      </c>
      <c r="B1986" s="732">
        <v>3.1703700000000001</v>
      </c>
      <c r="D1986" s="729">
        <v>39995</v>
      </c>
      <c r="E1986" s="732">
        <v>4.3500899999999998</v>
      </c>
      <c r="G1986" s="729">
        <v>39995</v>
      </c>
      <c r="H1986" s="732">
        <v>2.86103</v>
      </c>
      <c r="J1986" s="729">
        <v>39995</v>
      </c>
      <c r="K1986" s="732">
        <v>1.4141599999999999</v>
      </c>
    </row>
    <row r="1987" spans="1:11" ht="14.25" customHeight="1">
      <c r="A1987" s="729">
        <v>39993</v>
      </c>
      <c r="B1987" s="732">
        <v>3.18587</v>
      </c>
      <c r="D1987" s="729">
        <v>39994</v>
      </c>
      <c r="E1987" s="732">
        <v>4.4489999999999998</v>
      </c>
      <c r="G1987" s="729">
        <v>39994</v>
      </c>
      <c r="H1987" s="732">
        <v>2.9195899999999999</v>
      </c>
      <c r="J1987" s="729">
        <v>39994</v>
      </c>
      <c r="K1987" s="732">
        <v>1.40327</v>
      </c>
    </row>
    <row r="1988" spans="1:11" ht="14.25" customHeight="1">
      <c r="A1988" s="729">
        <v>39990</v>
      </c>
      <c r="B1988" s="732">
        <v>3.2022499999999998</v>
      </c>
      <c r="D1988" s="729">
        <v>39993</v>
      </c>
      <c r="E1988" s="732">
        <v>4.4867799999999995</v>
      </c>
      <c r="G1988" s="729">
        <v>39993</v>
      </c>
      <c r="H1988" s="732">
        <v>2.9437600000000002</v>
      </c>
      <c r="J1988" s="729">
        <v>39993</v>
      </c>
      <c r="K1988" s="732">
        <v>1.4082699999999999</v>
      </c>
    </row>
    <row r="1989" spans="1:11" ht="14.25" customHeight="1">
      <c r="A1989" s="729">
        <v>39989</v>
      </c>
      <c r="B1989" s="732">
        <v>3.2161</v>
      </c>
      <c r="D1989" s="729">
        <v>39990</v>
      </c>
      <c r="E1989" s="732">
        <v>4.5004999999999997</v>
      </c>
      <c r="G1989" s="729">
        <v>39990</v>
      </c>
      <c r="H1989" s="732">
        <v>2.95533</v>
      </c>
      <c r="J1989" s="729">
        <v>39990</v>
      </c>
      <c r="K1989" s="732">
        <v>1.4056</v>
      </c>
    </row>
    <row r="1990" spans="1:11" ht="14.25" customHeight="1">
      <c r="A1990" s="729">
        <v>39988</v>
      </c>
      <c r="B1990" s="732">
        <v>3.2542200000000001</v>
      </c>
      <c r="D1990" s="729">
        <v>39989</v>
      </c>
      <c r="E1990" s="732">
        <v>4.49857</v>
      </c>
      <c r="G1990" s="729">
        <v>39989</v>
      </c>
      <c r="H1990" s="732">
        <v>2.9397600000000002</v>
      </c>
      <c r="J1990" s="729">
        <v>39989</v>
      </c>
      <c r="K1990" s="732">
        <v>1.3988</v>
      </c>
    </row>
    <row r="1991" spans="1:11" ht="14.25" customHeight="1">
      <c r="A1991" s="729">
        <v>39987</v>
      </c>
      <c r="B1991" s="732">
        <v>3.2357900000000002</v>
      </c>
      <c r="D1991" s="729">
        <v>39988</v>
      </c>
      <c r="E1991" s="732">
        <v>4.5330399999999997</v>
      </c>
      <c r="G1991" s="729">
        <v>39988</v>
      </c>
      <c r="H1991" s="732">
        <v>2.9639100000000003</v>
      </c>
      <c r="J1991" s="729">
        <v>39988</v>
      </c>
      <c r="K1991" s="732">
        <v>1.3929800000000001</v>
      </c>
    </row>
    <row r="1992" spans="1:11" ht="14.25" customHeight="1">
      <c r="A1992" s="729">
        <v>39986</v>
      </c>
      <c r="B1992" s="732">
        <v>3.2725900000000001</v>
      </c>
      <c r="D1992" s="729">
        <v>39987</v>
      </c>
      <c r="E1992" s="732">
        <v>4.5550199999999998</v>
      </c>
      <c r="G1992" s="729">
        <v>39987</v>
      </c>
      <c r="H1992" s="732">
        <v>3.0333299999999999</v>
      </c>
      <c r="J1992" s="729">
        <v>39987</v>
      </c>
      <c r="K1992" s="732">
        <v>1.40774</v>
      </c>
    </row>
    <row r="1993" spans="1:11" ht="14.25" customHeight="1">
      <c r="A1993" s="729">
        <v>39983</v>
      </c>
      <c r="B1993" s="732">
        <v>3.2531499999999998</v>
      </c>
      <c r="D1993" s="729">
        <v>39986</v>
      </c>
      <c r="E1993" s="732">
        <v>4.5366</v>
      </c>
      <c r="G1993" s="729">
        <v>39986</v>
      </c>
      <c r="H1993" s="732">
        <v>3.01213</v>
      </c>
      <c r="J1993" s="729">
        <v>39986</v>
      </c>
      <c r="K1993" s="732">
        <v>1.3865499999999999</v>
      </c>
    </row>
    <row r="1994" spans="1:11" ht="14.25" customHeight="1">
      <c r="A1994" s="729">
        <v>39982</v>
      </c>
      <c r="B1994" s="732">
        <v>3.2588200000000001</v>
      </c>
      <c r="D1994" s="729">
        <v>39983</v>
      </c>
      <c r="E1994" s="732">
        <v>4.5342500000000001</v>
      </c>
      <c r="G1994" s="729">
        <v>39983</v>
      </c>
      <c r="H1994" s="732">
        <v>3.00908</v>
      </c>
      <c r="J1994" s="729">
        <v>39983</v>
      </c>
      <c r="K1994" s="732">
        <v>1.39371</v>
      </c>
    </row>
    <row r="1995" spans="1:11" ht="14.25" customHeight="1">
      <c r="A1995" s="729">
        <v>39981</v>
      </c>
      <c r="B1995" s="732">
        <v>3.2507999999999999</v>
      </c>
      <c r="D1995" s="729">
        <v>39982</v>
      </c>
      <c r="E1995" s="732">
        <v>4.5311000000000003</v>
      </c>
      <c r="G1995" s="729">
        <v>39982</v>
      </c>
      <c r="H1995" s="732">
        <v>2.9994899999999998</v>
      </c>
      <c r="J1995" s="729">
        <v>39982</v>
      </c>
      <c r="K1995" s="732">
        <v>1.39005</v>
      </c>
    </row>
    <row r="1996" spans="1:11" ht="14.25" customHeight="1">
      <c r="A1996" s="729">
        <v>39980</v>
      </c>
      <c r="B1996" s="732">
        <v>3.2682000000000002</v>
      </c>
      <c r="D1996" s="729">
        <v>39981</v>
      </c>
      <c r="E1996" s="732">
        <v>4.5321899999999999</v>
      </c>
      <c r="G1996" s="729">
        <v>39981</v>
      </c>
      <c r="H1996" s="732">
        <v>3.00989</v>
      </c>
      <c r="J1996" s="729">
        <v>39981</v>
      </c>
      <c r="K1996" s="732">
        <v>1.39425</v>
      </c>
    </row>
    <row r="1997" spans="1:11" ht="14.25" customHeight="1">
      <c r="A1997" s="729">
        <v>39979</v>
      </c>
      <c r="B1997" s="732">
        <v>3.2797200000000002</v>
      </c>
      <c r="D1997" s="729">
        <v>39980</v>
      </c>
      <c r="E1997" s="732">
        <v>4.5213400000000004</v>
      </c>
      <c r="G1997" s="729">
        <v>39980</v>
      </c>
      <c r="H1997" s="732">
        <v>3.00258</v>
      </c>
      <c r="J1997" s="729">
        <v>39980</v>
      </c>
      <c r="K1997" s="732">
        <v>1.38368</v>
      </c>
    </row>
    <row r="1998" spans="1:11" ht="14.25" customHeight="1">
      <c r="A1998" s="729">
        <v>39976</v>
      </c>
      <c r="B1998" s="732">
        <v>3.1928000000000001</v>
      </c>
      <c r="D1998" s="729">
        <v>39979</v>
      </c>
      <c r="E1998" s="732">
        <v>4.5272500000000004</v>
      </c>
      <c r="G1998" s="729">
        <v>39979</v>
      </c>
      <c r="H1998" s="732">
        <v>3.0057299999999998</v>
      </c>
      <c r="J1998" s="729">
        <v>39979</v>
      </c>
      <c r="K1998" s="732">
        <v>1.3803399999999999</v>
      </c>
    </row>
    <row r="1999" spans="1:11" ht="14.25" customHeight="1">
      <c r="A1999" s="729">
        <v>39975</v>
      </c>
      <c r="B1999" s="732">
        <v>3.1687699999999999</v>
      </c>
      <c r="D1999" s="729">
        <v>39976</v>
      </c>
      <c r="E1999" s="732">
        <v>4.4750899999999998</v>
      </c>
      <c r="G1999" s="729">
        <v>39976</v>
      </c>
      <c r="H1999" s="732">
        <v>2.9589099999999999</v>
      </c>
      <c r="J1999" s="729">
        <v>39976</v>
      </c>
      <c r="K1999" s="732">
        <v>1.4016199999999999</v>
      </c>
    </row>
    <row r="2000" spans="1:11" ht="14.25" customHeight="1">
      <c r="A2000" s="729">
        <v>39974</v>
      </c>
      <c r="B2000" s="732">
        <v>3.2094499999999999</v>
      </c>
      <c r="D2000" s="729">
        <v>39975</v>
      </c>
      <c r="E2000" s="732">
        <v>4.4717399999999996</v>
      </c>
      <c r="G2000" s="729">
        <v>39975</v>
      </c>
      <c r="H2000" s="732">
        <v>2.96055</v>
      </c>
      <c r="J2000" s="729">
        <v>39975</v>
      </c>
      <c r="K2000" s="732">
        <v>1.4108000000000001</v>
      </c>
    </row>
    <row r="2001" spans="1:11" ht="14.25" customHeight="1">
      <c r="A2001" s="729">
        <v>39973</v>
      </c>
      <c r="B2001" s="732">
        <v>3.1863999999999999</v>
      </c>
      <c r="D2001" s="729">
        <v>39974</v>
      </c>
      <c r="E2001" s="732">
        <v>4.4882499999999999</v>
      </c>
      <c r="G2001" s="729">
        <v>39974</v>
      </c>
      <c r="H2001" s="732">
        <v>2.9705699999999999</v>
      </c>
      <c r="J2001" s="729">
        <v>39974</v>
      </c>
      <c r="K2001" s="732">
        <v>1.39845</v>
      </c>
    </row>
    <row r="2002" spans="1:11" ht="14.25" customHeight="1">
      <c r="A2002" s="729">
        <v>39972</v>
      </c>
      <c r="B2002" s="732">
        <v>3.2514500000000002</v>
      </c>
      <c r="D2002" s="729">
        <v>39973</v>
      </c>
      <c r="E2002" s="732">
        <v>4.4814499999999997</v>
      </c>
      <c r="G2002" s="729">
        <v>39973</v>
      </c>
      <c r="H2002" s="732">
        <v>2.95411</v>
      </c>
      <c r="J2002" s="729">
        <v>39973</v>
      </c>
      <c r="K2002" s="732">
        <v>1.40649</v>
      </c>
    </row>
    <row r="2003" spans="1:11" ht="14.25" customHeight="1">
      <c r="A2003" s="729">
        <v>39969</v>
      </c>
      <c r="B2003" s="732">
        <v>3.2501500000000001</v>
      </c>
      <c r="D2003" s="729">
        <v>39972</v>
      </c>
      <c r="E2003" s="732">
        <v>4.5194999999999999</v>
      </c>
      <c r="G2003" s="729">
        <v>39972</v>
      </c>
      <c r="H2003" s="732">
        <v>2.9787499999999998</v>
      </c>
      <c r="J2003" s="729">
        <v>39972</v>
      </c>
      <c r="K2003" s="732">
        <v>1.3900000000000001</v>
      </c>
    </row>
    <row r="2004" spans="1:11" ht="14.25" customHeight="1">
      <c r="A2004" s="729">
        <v>39968</v>
      </c>
      <c r="B2004" s="732">
        <v>3.1738499999999998</v>
      </c>
      <c r="D2004" s="729">
        <v>39969</v>
      </c>
      <c r="E2004" s="732">
        <v>4.5368500000000003</v>
      </c>
      <c r="G2004" s="729">
        <v>39969</v>
      </c>
      <c r="H2004" s="732">
        <v>2.9942899999999999</v>
      </c>
      <c r="J2004" s="729">
        <v>39969</v>
      </c>
      <c r="K2004" s="732">
        <v>1.3967800000000001</v>
      </c>
    </row>
    <row r="2005" spans="1:11" ht="14.25" customHeight="1">
      <c r="A2005" s="729">
        <v>39967</v>
      </c>
      <c r="B2005" s="732">
        <v>3.1949000000000001</v>
      </c>
      <c r="D2005" s="729">
        <v>39968</v>
      </c>
      <c r="E2005" s="732">
        <v>4.5015099999999997</v>
      </c>
      <c r="G2005" s="729">
        <v>39968</v>
      </c>
      <c r="H2005" s="732">
        <v>2.9691000000000001</v>
      </c>
      <c r="J2005" s="729">
        <v>39968</v>
      </c>
      <c r="K2005" s="732">
        <v>1.4182600000000001</v>
      </c>
    </row>
    <row r="2006" spans="1:11" ht="14.25" customHeight="1">
      <c r="A2006" s="729">
        <v>39966</v>
      </c>
      <c r="B2006" s="732">
        <v>3.1286499999999999</v>
      </c>
      <c r="D2006" s="729">
        <v>39967</v>
      </c>
      <c r="E2006" s="732">
        <v>4.5240999999999998</v>
      </c>
      <c r="G2006" s="729">
        <v>39967</v>
      </c>
      <c r="H2006" s="732">
        <v>2.9855399999999999</v>
      </c>
      <c r="J2006" s="729">
        <v>39967</v>
      </c>
      <c r="K2006" s="732">
        <v>1.41625</v>
      </c>
    </row>
    <row r="2007" spans="1:11" ht="14.25" customHeight="1">
      <c r="A2007" s="729">
        <v>39965</v>
      </c>
      <c r="B2007" s="732">
        <v>3.1508699999999998</v>
      </c>
      <c r="D2007" s="729">
        <v>39966</v>
      </c>
      <c r="E2007" s="732">
        <v>4.4743399999999998</v>
      </c>
      <c r="G2007" s="729">
        <v>39966</v>
      </c>
      <c r="H2007" s="732">
        <v>2.94692</v>
      </c>
      <c r="J2007" s="729">
        <v>39966</v>
      </c>
      <c r="K2007" s="732">
        <v>1.4302900000000001</v>
      </c>
    </row>
    <row r="2008" spans="1:11" ht="14.25" customHeight="1">
      <c r="A2008" s="729">
        <v>39962</v>
      </c>
      <c r="B2008" s="732">
        <v>3.1829499999999999</v>
      </c>
      <c r="D2008" s="729">
        <v>39965</v>
      </c>
      <c r="E2008" s="732">
        <v>4.4615</v>
      </c>
      <c r="G2008" s="729">
        <v>39965</v>
      </c>
      <c r="H2008" s="732">
        <v>2.9441600000000001</v>
      </c>
      <c r="J2008" s="729">
        <v>39965</v>
      </c>
      <c r="K2008" s="732">
        <v>1.41595</v>
      </c>
    </row>
    <row r="2009" spans="1:11" ht="14.25" customHeight="1">
      <c r="A2009" s="729">
        <v>39961</v>
      </c>
      <c r="B2009" s="732">
        <v>3.24315</v>
      </c>
      <c r="D2009" s="729">
        <v>39962</v>
      </c>
      <c r="E2009" s="732">
        <v>4.50875</v>
      </c>
      <c r="G2009" s="729">
        <v>39962</v>
      </c>
      <c r="H2009" s="732">
        <v>2.9835000000000003</v>
      </c>
      <c r="J2009" s="729">
        <v>39962</v>
      </c>
      <c r="K2009" s="732">
        <v>1.4157999999999999</v>
      </c>
    </row>
    <row r="2010" spans="1:11" ht="14.25" customHeight="1">
      <c r="A2010" s="729">
        <v>39960</v>
      </c>
      <c r="B2010" s="732">
        <v>3.2126000000000001</v>
      </c>
      <c r="D2010" s="729">
        <v>39961</v>
      </c>
      <c r="E2010" s="732">
        <v>4.5237400000000001</v>
      </c>
      <c r="G2010" s="729">
        <v>39961</v>
      </c>
      <c r="H2010" s="732">
        <v>2.9916299999999998</v>
      </c>
      <c r="J2010" s="729">
        <v>39961</v>
      </c>
      <c r="K2010" s="732">
        <v>1.39415</v>
      </c>
    </row>
    <row r="2011" spans="1:11" ht="14.25" customHeight="1">
      <c r="A2011" s="729">
        <v>39959</v>
      </c>
      <c r="B2011" s="732">
        <v>3.1570499999999999</v>
      </c>
      <c r="D2011" s="729">
        <v>39960</v>
      </c>
      <c r="E2011" s="732">
        <v>4.4417499999999999</v>
      </c>
      <c r="G2011" s="729">
        <v>39960</v>
      </c>
      <c r="H2011" s="732">
        <v>2.9385599999999998</v>
      </c>
      <c r="J2011" s="729">
        <v>39960</v>
      </c>
      <c r="K2011" s="732">
        <v>1.3825499999999999</v>
      </c>
    </row>
    <row r="2012" spans="1:11" ht="14.25" customHeight="1">
      <c r="A2012" s="729">
        <v>39958</v>
      </c>
      <c r="B2012" s="732">
        <v>3.1452</v>
      </c>
      <c r="D2012" s="729">
        <v>39959</v>
      </c>
      <c r="E2012" s="732">
        <v>4.4149900000000004</v>
      </c>
      <c r="G2012" s="729">
        <v>39959</v>
      </c>
      <c r="H2012" s="732">
        <v>2.9128099999999999</v>
      </c>
      <c r="J2012" s="729">
        <v>39959</v>
      </c>
      <c r="K2012" s="732">
        <v>1.39845</v>
      </c>
    </row>
    <row r="2013" spans="1:11" ht="14.25" customHeight="1">
      <c r="A2013" s="729">
        <v>39955</v>
      </c>
      <c r="B2013" s="732">
        <v>3.1454499999999999</v>
      </c>
      <c r="D2013" s="729">
        <v>39958</v>
      </c>
      <c r="E2013" s="732">
        <v>4.4087500000000004</v>
      </c>
      <c r="G2013" s="729">
        <v>39958</v>
      </c>
      <c r="H2013" s="732">
        <v>2.9063400000000001</v>
      </c>
      <c r="J2013" s="729">
        <v>39958</v>
      </c>
      <c r="K2013" s="732">
        <v>1.40168</v>
      </c>
    </row>
    <row r="2014" spans="1:11" ht="14.25" customHeight="1">
      <c r="A2014" s="729">
        <v>39954</v>
      </c>
      <c r="B2014" s="732">
        <v>3.1625999999999999</v>
      </c>
      <c r="D2014" s="729">
        <v>39955</v>
      </c>
      <c r="E2014" s="732">
        <v>4.40306</v>
      </c>
      <c r="G2014" s="729">
        <v>39955</v>
      </c>
      <c r="H2014" s="732">
        <v>2.89757</v>
      </c>
      <c r="J2014" s="729">
        <v>39955</v>
      </c>
      <c r="K2014" s="732">
        <v>1.3998200000000001</v>
      </c>
    </row>
    <row r="2015" spans="1:11" ht="14.25" customHeight="1">
      <c r="A2015" s="729">
        <v>39953</v>
      </c>
      <c r="B2015" s="732">
        <v>3.1571500000000001</v>
      </c>
      <c r="D2015" s="729">
        <v>39954</v>
      </c>
      <c r="E2015" s="732">
        <v>4.3967499999999999</v>
      </c>
      <c r="G2015" s="729">
        <v>39954</v>
      </c>
      <c r="H2015" s="732">
        <v>2.8917299999999999</v>
      </c>
      <c r="J2015" s="729">
        <v>39954</v>
      </c>
      <c r="K2015" s="732">
        <v>1.3890500000000001</v>
      </c>
    </row>
    <row r="2016" spans="1:11" ht="14.25" customHeight="1">
      <c r="A2016" s="729">
        <v>39952</v>
      </c>
      <c r="B2016" s="732">
        <v>3.20221</v>
      </c>
      <c r="D2016" s="729">
        <v>39953</v>
      </c>
      <c r="E2016" s="732">
        <v>4.3506600000000004</v>
      </c>
      <c r="G2016" s="729">
        <v>39953</v>
      </c>
      <c r="H2016" s="732">
        <v>2.86991</v>
      </c>
      <c r="J2016" s="729">
        <v>39953</v>
      </c>
      <c r="K2016" s="732">
        <v>1.37805</v>
      </c>
    </row>
    <row r="2017" spans="1:11" ht="14.25" customHeight="1">
      <c r="A2017" s="729">
        <v>39951</v>
      </c>
      <c r="B2017" s="732">
        <v>3.2536499999999999</v>
      </c>
      <c r="D2017" s="729">
        <v>39952</v>
      </c>
      <c r="E2017" s="732">
        <v>4.3642500000000002</v>
      </c>
      <c r="G2017" s="729">
        <v>39952</v>
      </c>
      <c r="H2017" s="732">
        <v>2.8864999999999998</v>
      </c>
      <c r="J2017" s="729">
        <v>39952</v>
      </c>
      <c r="K2017" s="732">
        <v>1.3630200000000001</v>
      </c>
    </row>
    <row r="2018" spans="1:11" ht="14.25" customHeight="1">
      <c r="A2018" s="729">
        <v>39948</v>
      </c>
      <c r="B2018" s="732">
        <v>3.3253499999999998</v>
      </c>
      <c r="D2018" s="729">
        <v>39951</v>
      </c>
      <c r="E2018" s="732">
        <v>4.4125699999999997</v>
      </c>
      <c r="G2018" s="729">
        <v>39951</v>
      </c>
      <c r="H2018" s="732">
        <v>2.92</v>
      </c>
      <c r="J2018" s="729">
        <v>39951</v>
      </c>
      <c r="K2018" s="732">
        <v>1.35615</v>
      </c>
    </row>
    <row r="2019" spans="1:11" ht="14.25" customHeight="1">
      <c r="A2019" s="729">
        <v>39947</v>
      </c>
      <c r="B2019" s="732">
        <v>3.2825500000000001</v>
      </c>
      <c r="D2019" s="729">
        <v>39948</v>
      </c>
      <c r="E2019" s="732">
        <v>4.4850000000000003</v>
      </c>
      <c r="G2019" s="729">
        <v>39948</v>
      </c>
      <c r="H2019" s="732">
        <v>2.9653999999999998</v>
      </c>
      <c r="J2019" s="729">
        <v>39948</v>
      </c>
      <c r="K2019" s="732">
        <v>1.34955</v>
      </c>
    </row>
    <row r="2020" spans="1:11" ht="14.25" customHeight="1">
      <c r="A2020" s="729">
        <v>39946</v>
      </c>
      <c r="B2020" s="732">
        <v>3.2759999999999998</v>
      </c>
      <c r="D2020" s="729">
        <v>39947</v>
      </c>
      <c r="E2020" s="732">
        <v>4.4773199999999997</v>
      </c>
      <c r="G2020" s="729">
        <v>39947</v>
      </c>
      <c r="H2020" s="732">
        <v>2.97261</v>
      </c>
      <c r="J2020" s="729">
        <v>39947</v>
      </c>
      <c r="K2020" s="732">
        <v>1.36395</v>
      </c>
    </row>
    <row r="2021" spans="1:11" ht="14.25" customHeight="1">
      <c r="A2021" s="729">
        <v>39945</v>
      </c>
      <c r="B2021" s="732">
        <v>3.2230500000000002</v>
      </c>
      <c r="D2021" s="729">
        <v>39946</v>
      </c>
      <c r="E2021" s="732">
        <v>4.4565200000000003</v>
      </c>
      <c r="G2021" s="729">
        <v>39946</v>
      </c>
      <c r="H2021" s="732">
        <v>2.96021</v>
      </c>
      <c r="J2021" s="729">
        <v>39946</v>
      </c>
      <c r="K2021" s="732">
        <v>1.3600400000000001</v>
      </c>
    </row>
    <row r="2022" spans="1:11" ht="14.25" customHeight="1">
      <c r="A2022" s="729">
        <v>39944</v>
      </c>
      <c r="B2022" s="732">
        <v>3.2278899999999999</v>
      </c>
      <c r="D2022" s="729">
        <v>39945</v>
      </c>
      <c r="E2022" s="732">
        <v>4.399</v>
      </c>
      <c r="G2022" s="729">
        <v>39945</v>
      </c>
      <c r="H2022" s="732">
        <v>2.9150100000000001</v>
      </c>
      <c r="J2022" s="729">
        <v>39945</v>
      </c>
      <c r="K2022" s="732">
        <v>1.3648500000000001</v>
      </c>
    </row>
    <row r="2023" spans="1:11" ht="14.25" customHeight="1">
      <c r="A2023" s="729">
        <v>39941</v>
      </c>
      <c r="B2023" s="732">
        <v>3.1938</v>
      </c>
      <c r="D2023" s="729">
        <v>39944</v>
      </c>
      <c r="E2023" s="732">
        <v>4.3842600000000003</v>
      </c>
      <c r="G2023" s="729">
        <v>39944</v>
      </c>
      <c r="H2023" s="732">
        <v>2.9098999999999999</v>
      </c>
      <c r="J2023" s="729">
        <v>39944</v>
      </c>
      <c r="K2023" s="732">
        <v>1.35825</v>
      </c>
    </row>
    <row r="2024" spans="1:11" ht="14.25" customHeight="1">
      <c r="A2024" s="729">
        <v>39940</v>
      </c>
      <c r="B2024" s="732">
        <v>3.2633700000000001</v>
      </c>
      <c r="D2024" s="729">
        <v>39941</v>
      </c>
      <c r="E2024" s="732">
        <v>4.3545699999999998</v>
      </c>
      <c r="G2024" s="729">
        <v>39941</v>
      </c>
      <c r="H2024" s="732">
        <v>2.8885399999999999</v>
      </c>
      <c r="J2024" s="729">
        <v>39941</v>
      </c>
      <c r="K2024" s="732">
        <v>1.3634500000000001</v>
      </c>
    </row>
    <row r="2025" spans="1:11" ht="14.25" customHeight="1">
      <c r="A2025" s="729">
        <v>39939</v>
      </c>
      <c r="B2025" s="732">
        <v>3.28037</v>
      </c>
      <c r="D2025" s="729">
        <v>39940</v>
      </c>
      <c r="E2025" s="732">
        <v>4.3696599999999997</v>
      </c>
      <c r="G2025" s="729">
        <v>39940</v>
      </c>
      <c r="H2025" s="732">
        <v>2.8867099999999999</v>
      </c>
      <c r="J2025" s="729">
        <v>39940</v>
      </c>
      <c r="K2025" s="732">
        <v>1.339</v>
      </c>
    </row>
    <row r="2026" spans="1:11" ht="14.25" customHeight="1">
      <c r="A2026" s="729">
        <v>39938</v>
      </c>
      <c r="B2026" s="732">
        <v>3.27765</v>
      </c>
      <c r="D2026" s="729">
        <v>39939</v>
      </c>
      <c r="E2026" s="732">
        <v>4.3742400000000004</v>
      </c>
      <c r="G2026" s="729">
        <v>39939</v>
      </c>
      <c r="H2026" s="732">
        <v>2.8998699999999999</v>
      </c>
      <c r="J2026" s="729">
        <v>39939</v>
      </c>
      <c r="K2026" s="732">
        <v>1.33345</v>
      </c>
    </row>
    <row r="2027" spans="1:11" ht="14.25" customHeight="1">
      <c r="A2027" s="729">
        <v>39937</v>
      </c>
      <c r="B2027" s="732">
        <v>3.24797</v>
      </c>
      <c r="D2027" s="729">
        <v>39938</v>
      </c>
      <c r="E2027" s="732">
        <v>4.3689999999999998</v>
      </c>
      <c r="G2027" s="729">
        <v>39938</v>
      </c>
      <c r="H2027" s="732">
        <v>2.8949400000000001</v>
      </c>
      <c r="J2027" s="729">
        <v>39938</v>
      </c>
      <c r="K2027" s="732">
        <v>1.3329900000000001</v>
      </c>
    </row>
    <row r="2028" spans="1:11" ht="14.25" customHeight="1">
      <c r="A2028" s="729">
        <v>39934</v>
      </c>
      <c r="B2028" s="732">
        <v>3.2928500000000001</v>
      </c>
      <c r="D2028" s="729">
        <v>39937</v>
      </c>
      <c r="E2028" s="732">
        <v>4.3543200000000004</v>
      </c>
      <c r="G2028" s="729">
        <v>39937</v>
      </c>
      <c r="H2028" s="732">
        <v>2.88327</v>
      </c>
      <c r="J2028" s="729">
        <v>39937</v>
      </c>
      <c r="K2028" s="732">
        <v>1.3406100000000001</v>
      </c>
    </row>
    <row r="2029" spans="1:11" ht="14.25" customHeight="1">
      <c r="A2029" s="729">
        <v>39933</v>
      </c>
      <c r="B2029" s="732">
        <v>3.3463500000000002</v>
      </c>
      <c r="D2029" s="729">
        <v>39934</v>
      </c>
      <c r="E2029" s="732">
        <v>4.3703900000000004</v>
      </c>
      <c r="G2029" s="729">
        <v>39934</v>
      </c>
      <c r="H2029" s="732">
        <v>2.8988499999999999</v>
      </c>
      <c r="J2029" s="729">
        <v>39934</v>
      </c>
      <c r="K2029" s="732">
        <v>1.32728</v>
      </c>
    </row>
    <row r="2030" spans="1:11" ht="14.25" customHeight="1">
      <c r="A2030" s="729">
        <v>39932</v>
      </c>
      <c r="B2030" s="732">
        <v>3.3125499999999999</v>
      </c>
      <c r="D2030" s="729">
        <v>39933</v>
      </c>
      <c r="E2030" s="732">
        <v>4.4297000000000004</v>
      </c>
      <c r="G2030" s="729">
        <v>39933</v>
      </c>
      <c r="H2030" s="732">
        <v>2.9339900000000001</v>
      </c>
      <c r="J2030" s="729">
        <v>39933</v>
      </c>
      <c r="K2030" s="732">
        <v>1.3229500000000001</v>
      </c>
    </row>
    <row r="2031" spans="1:11" ht="14.25" customHeight="1">
      <c r="A2031" s="729">
        <v>39931</v>
      </c>
      <c r="B2031" s="732">
        <v>3.4091200000000002</v>
      </c>
      <c r="D2031" s="729">
        <v>39932</v>
      </c>
      <c r="E2031" s="732">
        <v>4.3959700000000002</v>
      </c>
      <c r="G2031" s="729">
        <v>39932</v>
      </c>
      <c r="H2031" s="732">
        <v>2.9152900000000002</v>
      </c>
      <c r="J2031" s="729">
        <v>39932</v>
      </c>
      <c r="K2031" s="732">
        <v>1.32708</v>
      </c>
    </row>
    <row r="2032" spans="1:11" ht="14.25" customHeight="1">
      <c r="A2032" s="729">
        <v>39930</v>
      </c>
      <c r="B2032" s="732">
        <v>3.49735</v>
      </c>
      <c r="D2032" s="729">
        <v>39931</v>
      </c>
      <c r="E2032" s="732">
        <v>4.4824999999999999</v>
      </c>
      <c r="G2032" s="729">
        <v>39931</v>
      </c>
      <c r="H2032" s="732">
        <v>2.9833799999999999</v>
      </c>
      <c r="J2032" s="729">
        <v>39931</v>
      </c>
      <c r="K2032" s="732">
        <v>1.3149</v>
      </c>
    </row>
    <row r="2033" spans="1:11" ht="14.25" customHeight="1">
      <c r="A2033" s="729">
        <v>39927</v>
      </c>
      <c r="B2033" s="732">
        <v>3.39032</v>
      </c>
      <c r="D2033" s="729">
        <v>39930</v>
      </c>
      <c r="E2033" s="732">
        <v>4.5587800000000005</v>
      </c>
      <c r="G2033" s="729">
        <v>39930</v>
      </c>
      <c r="H2033" s="732">
        <v>3.0263499999999999</v>
      </c>
      <c r="J2033" s="729">
        <v>39930</v>
      </c>
      <c r="K2033" s="732">
        <v>1.30365</v>
      </c>
    </row>
    <row r="2034" spans="1:11" ht="14.25" customHeight="1">
      <c r="A2034" s="729">
        <v>39926</v>
      </c>
      <c r="B2034" s="732">
        <v>3.4085000000000001</v>
      </c>
      <c r="D2034" s="729">
        <v>39927</v>
      </c>
      <c r="E2034" s="732">
        <v>4.4914500000000004</v>
      </c>
      <c r="G2034" s="729">
        <v>39927</v>
      </c>
      <c r="H2034" s="732">
        <v>2.9767000000000001</v>
      </c>
      <c r="J2034" s="729">
        <v>39927</v>
      </c>
      <c r="K2034" s="732">
        <v>1.3242</v>
      </c>
    </row>
    <row r="2035" spans="1:11" ht="14.25" customHeight="1">
      <c r="A2035" s="729">
        <v>39925</v>
      </c>
      <c r="B2035" s="732">
        <v>3.3872999999999998</v>
      </c>
      <c r="D2035" s="729">
        <v>39926</v>
      </c>
      <c r="E2035" s="732">
        <v>4.4800000000000004</v>
      </c>
      <c r="G2035" s="729">
        <v>39926</v>
      </c>
      <c r="H2035" s="732">
        <v>2.9626299999999999</v>
      </c>
      <c r="J2035" s="729">
        <v>39926</v>
      </c>
      <c r="K2035" s="732">
        <v>1.31436</v>
      </c>
    </row>
    <row r="2036" spans="1:11" ht="14.25" customHeight="1">
      <c r="A2036" s="729">
        <v>39924</v>
      </c>
      <c r="B2036" s="732">
        <v>3.3913500000000001</v>
      </c>
      <c r="D2036" s="729">
        <v>39925</v>
      </c>
      <c r="E2036" s="732">
        <v>4.4054000000000002</v>
      </c>
      <c r="G2036" s="729">
        <v>39925</v>
      </c>
      <c r="H2036" s="732">
        <v>2.9112299999999998</v>
      </c>
      <c r="J2036" s="729">
        <v>39925</v>
      </c>
      <c r="K2036" s="732">
        <v>1.3005499999999999</v>
      </c>
    </row>
    <row r="2037" spans="1:11" ht="14.25" customHeight="1">
      <c r="A2037" s="729">
        <v>39923</v>
      </c>
      <c r="B2037" s="732">
        <v>3.41845</v>
      </c>
      <c r="D2037" s="729">
        <v>39924</v>
      </c>
      <c r="E2037" s="732">
        <v>4.3860000000000001</v>
      </c>
      <c r="G2037" s="729">
        <v>39924</v>
      </c>
      <c r="H2037" s="732">
        <v>2.90524</v>
      </c>
      <c r="J2037" s="729">
        <v>39924</v>
      </c>
      <c r="K2037" s="732">
        <v>1.29481</v>
      </c>
    </row>
    <row r="2038" spans="1:11" ht="14.25" customHeight="1">
      <c r="A2038" s="729">
        <v>39920</v>
      </c>
      <c r="B2038" s="732">
        <v>3.3004500000000001</v>
      </c>
      <c r="D2038" s="729">
        <v>39923</v>
      </c>
      <c r="E2038" s="732">
        <v>4.4167500000000004</v>
      </c>
      <c r="G2038" s="729">
        <v>39923</v>
      </c>
      <c r="H2038" s="732">
        <v>2.9242400000000002</v>
      </c>
      <c r="J2038" s="729">
        <v>39923</v>
      </c>
      <c r="K2038" s="732">
        <v>1.29209</v>
      </c>
    </row>
    <row r="2039" spans="1:11" ht="14.25" customHeight="1">
      <c r="A2039" s="729">
        <v>39919</v>
      </c>
      <c r="B2039" s="732">
        <v>3.2446600000000001</v>
      </c>
      <c r="D2039" s="729">
        <v>39920</v>
      </c>
      <c r="E2039" s="732">
        <v>4.3052599999999996</v>
      </c>
      <c r="G2039" s="729">
        <v>39920</v>
      </c>
      <c r="H2039" s="732">
        <v>2.8326500000000001</v>
      </c>
      <c r="J2039" s="729">
        <v>39920</v>
      </c>
      <c r="K2039" s="732">
        <v>1.3044500000000001</v>
      </c>
    </row>
    <row r="2040" spans="1:11" ht="14.25" customHeight="1">
      <c r="A2040" s="729">
        <v>39918</v>
      </c>
      <c r="B2040" s="732">
        <v>3.2290000000000001</v>
      </c>
      <c r="D2040" s="729">
        <v>39919</v>
      </c>
      <c r="E2040" s="732">
        <v>4.2793900000000002</v>
      </c>
      <c r="G2040" s="729">
        <v>39919</v>
      </c>
      <c r="H2040" s="732">
        <v>2.8301600000000002</v>
      </c>
      <c r="J2040" s="729">
        <v>39919</v>
      </c>
      <c r="K2040" s="732">
        <v>1.3186</v>
      </c>
    </row>
    <row r="2041" spans="1:11" ht="14.25" customHeight="1">
      <c r="A2041" s="729">
        <v>39917</v>
      </c>
      <c r="B2041" s="732">
        <v>3.2237</v>
      </c>
      <c r="D2041" s="729">
        <v>39918</v>
      </c>
      <c r="E2041" s="732">
        <v>4.2698499999999999</v>
      </c>
      <c r="G2041" s="729">
        <v>39918</v>
      </c>
      <c r="H2041" s="732">
        <v>2.8255300000000001</v>
      </c>
      <c r="J2041" s="729">
        <v>39918</v>
      </c>
      <c r="K2041" s="732">
        <v>1.3227</v>
      </c>
    </row>
    <row r="2042" spans="1:11" ht="14.25" customHeight="1">
      <c r="A2042" s="729">
        <v>39916</v>
      </c>
      <c r="B2042" s="732">
        <v>3.2497500000000001</v>
      </c>
      <c r="D2042" s="729">
        <v>39917</v>
      </c>
      <c r="E2042" s="732">
        <v>4.2745199999999999</v>
      </c>
      <c r="G2042" s="729">
        <v>39917</v>
      </c>
      <c r="H2042" s="732">
        <v>2.8310399999999998</v>
      </c>
      <c r="J2042" s="729">
        <v>39917</v>
      </c>
      <c r="K2042" s="732">
        <v>1.3259300000000001</v>
      </c>
    </row>
    <row r="2043" spans="1:11" ht="14.25" customHeight="1">
      <c r="A2043" s="729">
        <v>39913</v>
      </c>
      <c r="B2043" s="732">
        <v>3.3144</v>
      </c>
      <c r="D2043" s="729">
        <v>39916</v>
      </c>
      <c r="E2043" s="732">
        <v>4.3424300000000002</v>
      </c>
      <c r="G2043" s="729">
        <v>39916</v>
      </c>
      <c r="H2043" s="732">
        <v>2.8680699999999999</v>
      </c>
      <c r="J2043" s="729">
        <v>39916</v>
      </c>
      <c r="K2043" s="732">
        <v>1.3368500000000001</v>
      </c>
    </row>
    <row r="2044" spans="1:11" ht="14.25" customHeight="1">
      <c r="A2044" s="729">
        <v>39912</v>
      </c>
      <c r="B2044" s="732">
        <v>3.2831000000000001</v>
      </c>
      <c r="D2044" s="729">
        <v>39913</v>
      </c>
      <c r="E2044" s="732">
        <v>4.3712499999999999</v>
      </c>
      <c r="G2044" s="729">
        <v>39913</v>
      </c>
      <c r="H2044" s="732">
        <v>2.8698100000000002</v>
      </c>
      <c r="J2044" s="729">
        <v>39913</v>
      </c>
      <c r="K2044" s="732">
        <v>1.3188599999999999</v>
      </c>
    </row>
    <row r="2045" spans="1:11" ht="14.25" customHeight="1">
      <c r="A2045" s="729">
        <v>39911</v>
      </c>
      <c r="B2045" s="732">
        <v>3.3323</v>
      </c>
      <c r="D2045" s="729">
        <v>39912</v>
      </c>
      <c r="E2045" s="732">
        <v>4.3235000000000001</v>
      </c>
      <c r="G2045" s="729">
        <v>39912</v>
      </c>
      <c r="H2045" s="732">
        <v>2.83995</v>
      </c>
      <c r="J2045" s="729">
        <v>39912</v>
      </c>
      <c r="K2045" s="732">
        <v>1.3168599999999999</v>
      </c>
    </row>
    <row r="2046" spans="1:11" ht="14.25" customHeight="1">
      <c r="A2046" s="729">
        <v>39910</v>
      </c>
      <c r="B2046" s="732">
        <v>3.38605</v>
      </c>
      <c r="D2046" s="729">
        <v>39911</v>
      </c>
      <c r="E2046" s="732">
        <v>4.4260000000000002</v>
      </c>
      <c r="G2046" s="729">
        <v>39911</v>
      </c>
      <c r="H2046" s="732">
        <v>2.9056600000000001</v>
      </c>
      <c r="J2046" s="729">
        <v>39911</v>
      </c>
      <c r="K2046" s="732">
        <v>1.3281700000000001</v>
      </c>
    </row>
    <row r="2047" spans="1:11" ht="14.25" customHeight="1">
      <c r="A2047" s="729">
        <v>39909</v>
      </c>
      <c r="B2047" s="732">
        <v>3.3252000000000002</v>
      </c>
      <c r="D2047" s="729">
        <v>39910</v>
      </c>
      <c r="E2047" s="732">
        <v>4.4856100000000003</v>
      </c>
      <c r="G2047" s="729">
        <v>39910</v>
      </c>
      <c r="H2047" s="732">
        <v>2.9642599999999999</v>
      </c>
      <c r="J2047" s="729">
        <v>39910</v>
      </c>
      <c r="K2047" s="732">
        <v>1.3271999999999999</v>
      </c>
    </row>
    <row r="2048" spans="1:11" ht="14.25" customHeight="1">
      <c r="A2048" s="729">
        <v>39906</v>
      </c>
      <c r="B2048" s="732">
        <v>3.3094000000000001</v>
      </c>
      <c r="D2048" s="729">
        <v>39909</v>
      </c>
      <c r="E2048" s="732">
        <v>4.4611200000000002</v>
      </c>
      <c r="G2048" s="729">
        <v>39909</v>
      </c>
      <c r="H2048" s="732">
        <v>2.9259599999999999</v>
      </c>
      <c r="J2048" s="729">
        <v>39909</v>
      </c>
      <c r="K2048" s="732">
        <v>1.34165</v>
      </c>
    </row>
    <row r="2049" spans="1:11" ht="14.25" customHeight="1">
      <c r="A2049" s="729">
        <v>39905</v>
      </c>
      <c r="B2049" s="732">
        <v>3.2808000000000002</v>
      </c>
      <c r="D2049" s="729">
        <v>39906</v>
      </c>
      <c r="E2049" s="732">
        <v>4.4586899999999998</v>
      </c>
      <c r="G2049" s="729">
        <v>39906</v>
      </c>
      <c r="H2049" s="732">
        <v>2.9257900000000001</v>
      </c>
      <c r="J2049" s="729">
        <v>39906</v>
      </c>
      <c r="K2049" s="732">
        <v>1.3485800000000001</v>
      </c>
    </row>
    <row r="2050" spans="1:11" ht="14.25" customHeight="1">
      <c r="A2050" s="729">
        <v>39904</v>
      </c>
      <c r="B2050" s="732">
        <v>3.3955000000000002</v>
      </c>
      <c r="D2050" s="729">
        <v>39905</v>
      </c>
      <c r="E2050" s="732">
        <v>4.4164500000000002</v>
      </c>
      <c r="G2050" s="729">
        <v>39905</v>
      </c>
      <c r="H2050" s="732">
        <v>2.8932199999999999</v>
      </c>
      <c r="J2050" s="729">
        <v>39905</v>
      </c>
      <c r="K2050" s="732">
        <v>1.34615</v>
      </c>
    </row>
    <row r="2051" spans="1:11" ht="14.25" customHeight="1">
      <c r="A2051" s="729">
        <v>39903</v>
      </c>
      <c r="B2051" s="732">
        <v>3.49919</v>
      </c>
      <c r="D2051" s="729">
        <v>39904</v>
      </c>
      <c r="E2051" s="732">
        <v>4.4975300000000002</v>
      </c>
      <c r="G2051" s="729">
        <v>39904</v>
      </c>
      <c r="H2051" s="732">
        <v>2.96427</v>
      </c>
      <c r="J2051" s="729">
        <v>39904</v>
      </c>
      <c r="K2051" s="732">
        <v>1.3249</v>
      </c>
    </row>
    <row r="2052" spans="1:11" ht="14.25" customHeight="1">
      <c r="A2052" s="729">
        <v>39902</v>
      </c>
      <c r="B2052" s="732">
        <v>3.5798000000000001</v>
      </c>
      <c r="D2052" s="729">
        <v>39903</v>
      </c>
      <c r="E2052" s="732">
        <v>4.6366699999999996</v>
      </c>
      <c r="G2052" s="729">
        <v>39903</v>
      </c>
      <c r="H2052" s="732">
        <v>3.07097</v>
      </c>
      <c r="J2052" s="729">
        <v>39903</v>
      </c>
      <c r="K2052" s="732">
        <v>1.3250500000000001</v>
      </c>
    </row>
    <row r="2053" spans="1:11" ht="14.25" customHeight="1">
      <c r="A2053" s="729">
        <v>39899</v>
      </c>
      <c r="B2053" s="732">
        <v>3.5207000000000002</v>
      </c>
      <c r="D2053" s="729">
        <v>39902</v>
      </c>
      <c r="E2053" s="732">
        <v>4.7248900000000003</v>
      </c>
      <c r="G2053" s="729">
        <v>39902</v>
      </c>
      <c r="H2053" s="732">
        <v>3.1170800000000001</v>
      </c>
      <c r="J2053" s="729">
        <v>39902</v>
      </c>
      <c r="K2053" s="732">
        <v>1.3199000000000001</v>
      </c>
    </row>
    <row r="2054" spans="1:11" ht="14.25" customHeight="1">
      <c r="A2054" s="729">
        <v>39898</v>
      </c>
      <c r="B2054" s="732">
        <v>3.3689</v>
      </c>
      <c r="D2054" s="729">
        <v>39899</v>
      </c>
      <c r="E2054" s="732">
        <v>4.6838999999999995</v>
      </c>
      <c r="G2054" s="729">
        <v>39899</v>
      </c>
      <c r="H2054" s="732">
        <v>3.0845400000000001</v>
      </c>
      <c r="J2054" s="729">
        <v>39899</v>
      </c>
      <c r="K2054" s="732">
        <v>1.3287499999999999</v>
      </c>
    </row>
    <row r="2055" spans="1:11" ht="14.25" customHeight="1">
      <c r="A2055" s="729">
        <v>39897</v>
      </c>
      <c r="B2055" s="732">
        <v>3.36355</v>
      </c>
      <c r="D2055" s="729">
        <v>39898</v>
      </c>
      <c r="E2055" s="732">
        <v>4.5569600000000001</v>
      </c>
      <c r="G2055" s="729">
        <v>39898</v>
      </c>
      <c r="H2055" s="732">
        <v>2.9889099999999997</v>
      </c>
      <c r="J2055" s="729">
        <v>39898</v>
      </c>
      <c r="K2055" s="732">
        <v>1.3526400000000001</v>
      </c>
    </row>
    <row r="2056" spans="1:11" ht="14.25" customHeight="1">
      <c r="A2056" s="729">
        <v>39896</v>
      </c>
      <c r="B2056" s="732">
        <v>3.3645</v>
      </c>
      <c r="D2056" s="729">
        <v>39897</v>
      </c>
      <c r="E2056" s="732">
        <v>4.5685599999999997</v>
      </c>
      <c r="G2056" s="729">
        <v>39897</v>
      </c>
      <c r="H2056" s="732">
        <v>2.9996499999999999</v>
      </c>
      <c r="J2056" s="729">
        <v>39897</v>
      </c>
      <c r="K2056" s="732">
        <v>1.3582700000000001</v>
      </c>
    </row>
    <row r="2057" spans="1:11" ht="14.25" customHeight="1">
      <c r="A2057" s="729">
        <v>39895</v>
      </c>
      <c r="B2057" s="732">
        <v>3.3310499999999998</v>
      </c>
      <c r="D2057" s="729">
        <v>39896</v>
      </c>
      <c r="E2057" s="732">
        <v>4.5296500000000002</v>
      </c>
      <c r="G2057" s="729">
        <v>39896</v>
      </c>
      <c r="H2057" s="732">
        <v>2.9727899999999998</v>
      </c>
      <c r="J2057" s="729">
        <v>39896</v>
      </c>
      <c r="K2057" s="732">
        <v>1.3468</v>
      </c>
    </row>
    <row r="2058" spans="1:11" ht="14.25" customHeight="1">
      <c r="A2058" s="729">
        <v>39892</v>
      </c>
      <c r="B2058" s="732">
        <v>3.3848500000000001</v>
      </c>
      <c r="D2058" s="729">
        <v>39895</v>
      </c>
      <c r="E2058" s="732">
        <v>4.5412299999999997</v>
      </c>
      <c r="G2058" s="729">
        <v>39895</v>
      </c>
      <c r="H2058" s="732">
        <v>2.9614500000000001</v>
      </c>
      <c r="J2058" s="729">
        <v>39895</v>
      </c>
      <c r="K2058" s="732">
        <v>1.3633</v>
      </c>
    </row>
    <row r="2059" spans="1:11" ht="14.25" customHeight="1">
      <c r="A2059" s="729">
        <v>39891</v>
      </c>
      <c r="B2059" s="732">
        <v>3.3890500000000001</v>
      </c>
      <c r="D2059" s="729">
        <v>39892</v>
      </c>
      <c r="E2059" s="732">
        <v>4.5925000000000002</v>
      </c>
      <c r="G2059" s="729">
        <v>39892</v>
      </c>
      <c r="H2059" s="732">
        <v>2.99864</v>
      </c>
      <c r="J2059" s="729">
        <v>39892</v>
      </c>
      <c r="K2059" s="732">
        <v>1.3582000000000001</v>
      </c>
    </row>
    <row r="2060" spans="1:11" ht="14.25" customHeight="1">
      <c r="A2060" s="729">
        <v>39890</v>
      </c>
      <c r="B2060" s="732">
        <v>3.3370000000000002</v>
      </c>
      <c r="D2060" s="729">
        <v>39891</v>
      </c>
      <c r="E2060" s="732">
        <v>4.6311499999999999</v>
      </c>
      <c r="G2060" s="729">
        <v>39891</v>
      </c>
      <c r="H2060" s="732">
        <v>3.0157099999999999</v>
      </c>
      <c r="J2060" s="729">
        <v>39891</v>
      </c>
      <c r="K2060" s="732">
        <v>1.3666</v>
      </c>
    </row>
    <row r="2061" spans="1:11" ht="14.25" customHeight="1">
      <c r="A2061" s="729">
        <v>39889</v>
      </c>
      <c r="B2061" s="732">
        <v>3.4609999999999999</v>
      </c>
      <c r="D2061" s="729">
        <v>39890</v>
      </c>
      <c r="E2061" s="732">
        <v>4.4959299999999995</v>
      </c>
      <c r="G2061" s="729">
        <v>39890</v>
      </c>
      <c r="H2061" s="732">
        <v>2.9232499999999999</v>
      </c>
      <c r="J2061" s="729">
        <v>39890</v>
      </c>
      <c r="K2061" s="732">
        <v>1.3475999999999999</v>
      </c>
    </row>
    <row r="2062" spans="1:11" ht="14.25" customHeight="1">
      <c r="A2062" s="729">
        <v>39888</v>
      </c>
      <c r="B2062" s="732">
        <v>3.4401000000000002</v>
      </c>
      <c r="D2062" s="729">
        <v>39889</v>
      </c>
      <c r="E2062" s="732">
        <v>4.50502</v>
      </c>
      <c r="G2062" s="729">
        <v>39889</v>
      </c>
      <c r="H2062" s="732">
        <v>2.92753</v>
      </c>
      <c r="J2062" s="729">
        <v>39889</v>
      </c>
      <c r="K2062" s="732">
        <v>1.30166</v>
      </c>
    </row>
    <row r="2063" spans="1:11" ht="14.25" customHeight="1">
      <c r="A2063" s="729">
        <v>39885</v>
      </c>
      <c r="B2063" s="732">
        <v>3.47045</v>
      </c>
      <c r="D2063" s="729">
        <v>39888</v>
      </c>
      <c r="E2063" s="732">
        <v>4.4610500000000002</v>
      </c>
      <c r="G2063" s="729">
        <v>39888</v>
      </c>
      <c r="H2063" s="732">
        <v>2.9029199999999999</v>
      </c>
      <c r="J2063" s="729">
        <v>39888</v>
      </c>
      <c r="K2063" s="732">
        <v>1.2967500000000001</v>
      </c>
    </row>
    <row r="2064" spans="1:11" ht="14.25" customHeight="1">
      <c r="A2064" s="729">
        <v>39884</v>
      </c>
      <c r="B2064" s="732">
        <v>3.47505</v>
      </c>
      <c r="D2064" s="729">
        <v>39885</v>
      </c>
      <c r="E2064" s="732">
        <v>4.4873700000000003</v>
      </c>
      <c r="G2064" s="729">
        <v>39885</v>
      </c>
      <c r="H2064" s="732">
        <v>2.92841</v>
      </c>
      <c r="J2064" s="729">
        <v>39885</v>
      </c>
      <c r="K2064" s="732">
        <v>1.2928500000000001</v>
      </c>
    </row>
    <row r="2065" spans="1:11" ht="14.25" customHeight="1">
      <c r="A2065" s="729">
        <v>39883</v>
      </c>
      <c r="B2065" s="732">
        <v>3.5942499999999997</v>
      </c>
      <c r="D2065" s="729">
        <v>39884</v>
      </c>
      <c r="E2065" s="732">
        <v>4.4898600000000002</v>
      </c>
      <c r="G2065" s="729">
        <v>39884</v>
      </c>
      <c r="H2065" s="732">
        <v>2.93323</v>
      </c>
      <c r="J2065" s="729">
        <v>39884</v>
      </c>
      <c r="K2065" s="732">
        <v>1.29132</v>
      </c>
    </row>
    <row r="2066" spans="1:11" ht="14.25" customHeight="1">
      <c r="A2066" s="729">
        <v>39882</v>
      </c>
      <c r="B2066" s="732">
        <v>3.6531000000000002</v>
      </c>
      <c r="D2066" s="729">
        <v>39883</v>
      </c>
      <c r="E2066" s="732">
        <v>4.6137899999999998</v>
      </c>
      <c r="G2066" s="729">
        <v>39883</v>
      </c>
      <c r="H2066" s="732">
        <v>3.1173799999999998</v>
      </c>
      <c r="J2066" s="729">
        <v>39883</v>
      </c>
      <c r="K2066" s="732">
        <v>1.28366</v>
      </c>
    </row>
    <row r="2067" spans="1:11" ht="14.25" customHeight="1">
      <c r="A2067" s="729">
        <v>39881</v>
      </c>
      <c r="B2067" s="732">
        <v>3.7618499999999999</v>
      </c>
      <c r="D2067" s="729">
        <v>39882</v>
      </c>
      <c r="E2067" s="732">
        <v>4.6330400000000003</v>
      </c>
      <c r="G2067" s="729">
        <v>39882</v>
      </c>
      <c r="H2067" s="732">
        <v>3.1485500000000002</v>
      </c>
      <c r="J2067" s="729">
        <v>39882</v>
      </c>
      <c r="K2067" s="732">
        <v>1.2682500000000001</v>
      </c>
    </row>
    <row r="2068" spans="1:11" ht="14.25" customHeight="1">
      <c r="A2068" s="729">
        <v>39878</v>
      </c>
      <c r="B2068" s="732">
        <v>3.7321499999999999</v>
      </c>
      <c r="D2068" s="729">
        <v>39881</v>
      </c>
      <c r="E2068" s="732">
        <v>4.7440999999999995</v>
      </c>
      <c r="G2068" s="729">
        <v>39881</v>
      </c>
      <c r="H2068" s="732">
        <v>3.2474799999999999</v>
      </c>
      <c r="J2068" s="729">
        <v>39881</v>
      </c>
      <c r="K2068" s="732">
        <v>1.26111</v>
      </c>
    </row>
    <row r="2069" spans="1:11" ht="14.25" customHeight="1">
      <c r="A2069" s="729">
        <v>39877</v>
      </c>
      <c r="B2069" s="732">
        <v>3.7824</v>
      </c>
      <c r="D2069" s="729">
        <v>39878</v>
      </c>
      <c r="E2069" s="732">
        <v>4.7223300000000004</v>
      </c>
      <c r="G2069" s="729">
        <v>39878</v>
      </c>
      <c r="H2069" s="732">
        <v>3.2227700000000001</v>
      </c>
      <c r="J2069" s="729">
        <v>39878</v>
      </c>
      <c r="K2069" s="732">
        <v>1.2653099999999999</v>
      </c>
    </row>
    <row r="2070" spans="1:11" ht="14.25" customHeight="1">
      <c r="A2070" s="729">
        <v>39876</v>
      </c>
      <c r="B2070" s="732">
        <v>3.6901999999999999</v>
      </c>
      <c r="D2070" s="729">
        <v>39877</v>
      </c>
      <c r="E2070" s="732">
        <v>4.7412999999999998</v>
      </c>
      <c r="G2070" s="729">
        <v>39877</v>
      </c>
      <c r="H2070" s="732">
        <v>3.2282500000000001</v>
      </c>
      <c r="J2070" s="729">
        <v>39877</v>
      </c>
      <c r="K2070" s="732">
        <v>1.254</v>
      </c>
    </row>
    <row r="2071" spans="1:11" ht="14.25" customHeight="1">
      <c r="A2071" s="729">
        <v>39875</v>
      </c>
      <c r="B2071" s="732">
        <v>3.79935</v>
      </c>
      <c r="D2071" s="729">
        <v>39876</v>
      </c>
      <c r="E2071" s="732">
        <v>4.6719999999999997</v>
      </c>
      <c r="G2071" s="729">
        <v>39876</v>
      </c>
      <c r="H2071" s="732">
        <v>3.1602399999999999</v>
      </c>
      <c r="J2071" s="729">
        <v>39876</v>
      </c>
      <c r="K2071" s="732">
        <v>1.2660899999999999</v>
      </c>
    </row>
    <row r="2072" spans="1:11" ht="14.25" customHeight="1">
      <c r="A2072" s="729">
        <v>39874</v>
      </c>
      <c r="B2072" s="732">
        <v>3.7895500000000002</v>
      </c>
      <c r="D2072" s="729">
        <v>39875</v>
      </c>
      <c r="E2072" s="732">
        <v>4.7725</v>
      </c>
      <c r="G2072" s="729">
        <v>39875</v>
      </c>
      <c r="H2072" s="732">
        <v>3.2314400000000001</v>
      </c>
      <c r="J2072" s="729">
        <v>39875</v>
      </c>
      <c r="K2072" s="732">
        <v>1.25607</v>
      </c>
    </row>
    <row r="2073" spans="1:11" ht="14.25" customHeight="1">
      <c r="A2073" s="729">
        <v>39871</v>
      </c>
      <c r="B2073" s="732">
        <v>3.66805</v>
      </c>
      <c r="D2073" s="729">
        <v>39874</v>
      </c>
      <c r="E2073" s="732">
        <v>4.76647</v>
      </c>
      <c r="G2073" s="729">
        <v>39874</v>
      </c>
      <c r="H2073" s="732">
        <v>3.2252900000000002</v>
      </c>
      <c r="J2073" s="729">
        <v>39874</v>
      </c>
      <c r="K2073" s="732">
        <v>1.25779</v>
      </c>
    </row>
    <row r="2074" spans="1:11" ht="14.25" customHeight="1">
      <c r="A2074" s="729">
        <v>39870</v>
      </c>
      <c r="B2074" s="732">
        <v>3.6949100000000001</v>
      </c>
      <c r="D2074" s="729">
        <v>39871</v>
      </c>
      <c r="E2074" s="732">
        <v>4.64595</v>
      </c>
      <c r="G2074" s="729">
        <v>39871</v>
      </c>
      <c r="H2074" s="732">
        <v>3.1372499999999999</v>
      </c>
      <c r="J2074" s="729">
        <v>39871</v>
      </c>
      <c r="K2074" s="732">
        <v>1.2668599999999999</v>
      </c>
    </row>
    <row r="2075" spans="1:11" ht="14.25" customHeight="1">
      <c r="A2075" s="729">
        <v>39869</v>
      </c>
      <c r="B2075" s="732">
        <v>3.6870500000000002</v>
      </c>
      <c r="D2075" s="729">
        <v>39870</v>
      </c>
      <c r="E2075" s="732">
        <v>4.7091700000000003</v>
      </c>
      <c r="G2075" s="729">
        <v>39870</v>
      </c>
      <c r="H2075" s="732">
        <v>3.1730499999999999</v>
      </c>
      <c r="J2075" s="729">
        <v>39870</v>
      </c>
      <c r="K2075" s="732">
        <v>1.27443</v>
      </c>
    </row>
    <row r="2076" spans="1:11" ht="14.25" customHeight="1">
      <c r="A2076" s="729">
        <v>39868</v>
      </c>
      <c r="B2076" s="732">
        <v>3.6023700000000001</v>
      </c>
      <c r="D2076" s="729">
        <v>39869</v>
      </c>
      <c r="E2076" s="732">
        <v>4.6923899999999996</v>
      </c>
      <c r="G2076" s="729">
        <v>39869</v>
      </c>
      <c r="H2076" s="732">
        <v>3.1516700000000002</v>
      </c>
      <c r="J2076" s="729">
        <v>39869</v>
      </c>
      <c r="K2076" s="732">
        <v>1.2723</v>
      </c>
    </row>
    <row r="2077" spans="1:11" ht="14.25" customHeight="1">
      <c r="A2077" s="729">
        <v>39867</v>
      </c>
      <c r="B2077" s="732">
        <v>3.6680600000000001</v>
      </c>
      <c r="D2077" s="729">
        <v>39868</v>
      </c>
      <c r="E2077" s="732">
        <v>4.6337000000000002</v>
      </c>
      <c r="G2077" s="729">
        <v>39868</v>
      </c>
      <c r="H2077" s="732">
        <v>3.1051700000000002</v>
      </c>
      <c r="J2077" s="729">
        <v>39868</v>
      </c>
      <c r="K2077" s="732">
        <v>1.2846</v>
      </c>
    </row>
    <row r="2078" spans="1:11" ht="14.25" customHeight="1">
      <c r="A2078" s="729">
        <v>39864</v>
      </c>
      <c r="B2078" s="732">
        <v>3.7</v>
      </c>
      <c r="D2078" s="729">
        <v>39867</v>
      </c>
      <c r="E2078" s="732">
        <v>4.6565799999999999</v>
      </c>
      <c r="G2078" s="729">
        <v>39867</v>
      </c>
      <c r="H2078" s="732">
        <v>3.1387399999999999</v>
      </c>
      <c r="J2078" s="729">
        <v>39867</v>
      </c>
      <c r="K2078" s="732">
        <v>1.2693699999999999</v>
      </c>
    </row>
    <row r="2079" spans="1:11" ht="14.25" customHeight="1">
      <c r="A2079" s="729">
        <v>39863</v>
      </c>
      <c r="B2079" s="732">
        <v>3.78335</v>
      </c>
      <c r="D2079" s="729">
        <v>39864</v>
      </c>
      <c r="E2079" s="732">
        <v>4.7451699999999999</v>
      </c>
      <c r="G2079" s="729">
        <v>39864</v>
      </c>
      <c r="H2079" s="732">
        <v>3.1996500000000001</v>
      </c>
      <c r="J2079" s="729">
        <v>39864</v>
      </c>
      <c r="K2079" s="732">
        <v>1.28257</v>
      </c>
    </row>
    <row r="2080" spans="1:11" ht="14.25" customHeight="1">
      <c r="A2080" s="729">
        <v>39862</v>
      </c>
      <c r="B2080" s="732">
        <v>3.8120500000000002</v>
      </c>
      <c r="D2080" s="729">
        <v>39863</v>
      </c>
      <c r="E2080" s="732">
        <v>4.7999700000000001</v>
      </c>
      <c r="G2080" s="729">
        <v>39863</v>
      </c>
      <c r="H2080" s="732">
        <v>3.2234400000000001</v>
      </c>
      <c r="J2080" s="729">
        <v>39863</v>
      </c>
      <c r="K2080" s="732">
        <v>1.26738</v>
      </c>
    </row>
    <row r="2081" spans="1:11" ht="14.25" customHeight="1">
      <c r="A2081" s="729">
        <v>39861</v>
      </c>
      <c r="B2081" s="732">
        <v>3.8963000000000001</v>
      </c>
      <c r="D2081" s="729">
        <v>39862</v>
      </c>
      <c r="E2081" s="732">
        <v>4.77644</v>
      </c>
      <c r="G2081" s="729">
        <v>39862</v>
      </c>
      <c r="H2081" s="732">
        <v>3.23577</v>
      </c>
      <c r="J2081" s="729">
        <v>39862</v>
      </c>
      <c r="K2081" s="732">
        <v>1.25301</v>
      </c>
    </row>
    <row r="2082" spans="1:11" ht="14.25" customHeight="1">
      <c r="A2082" s="729">
        <v>39860</v>
      </c>
      <c r="B2082" s="732">
        <v>3.7843999999999998</v>
      </c>
      <c r="D2082" s="729">
        <v>39861</v>
      </c>
      <c r="E2082" s="732">
        <v>4.9025999999999996</v>
      </c>
      <c r="G2082" s="729">
        <v>39861</v>
      </c>
      <c r="H2082" s="732">
        <v>3.33243</v>
      </c>
      <c r="J2082" s="729">
        <v>39861</v>
      </c>
      <c r="K2082" s="732">
        <v>1.2582</v>
      </c>
    </row>
    <row r="2083" spans="1:11" ht="14.25" customHeight="1">
      <c r="A2083" s="729">
        <v>39857</v>
      </c>
      <c r="B2083" s="732">
        <v>3.6137000000000001</v>
      </c>
      <c r="D2083" s="729">
        <v>39860</v>
      </c>
      <c r="E2083" s="732">
        <v>4.8443899999999998</v>
      </c>
      <c r="G2083" s="729">
        <v>39860</v>
      </c>
      <c r="H2083" s="732">
        <v>3.2614399999999999</v>
      </c>
      <c r="J2083" s="729">
        <v>39860</v>
      </c>
      <c r="K2083" s="732">
        <v>1.2801499999999999</v>
      </c>
    </row>
    <row r="2084" spans="1:11" ht="14.25" customHeight="1">
      <c r="A2084" s="729">
        <v>39856</v>
      </c>
      <c r="B2084" s="732">
        <v>3.5918999999999999</v>
      </c>
      <c r="D2084" s="729">
        <v>39857</v>
      </c>
      <c r="E2084" s="732">
        <v>4.6480399999999999</v>
      </c>
      <c r="G2084" s="729">
        <v>39857</v>
      </c>
      <c r="H2084" s="732">
        <v>3.1174200000000001</v>
      </c>
      <c r="J2084" s="729">
        <v>39857</v>
      </c>
      <c r="K2084" s="732">
        <v>1.28624</v>
      </c>
    </row>
    <row r="2085" spans="1:11" ht="14.25" customHeight="1">
      <c r="A2085" s="729">
        <v>39855</v>
      </c>
      <c r="B2085" s="732">
        <v>3.5192000000000001</v>
      </c>
      <c r="D2085" s="729">
        <v>39856</v>
      </c>
      <c r="E2085" s="732">
        <v>4.62</v>
      </c>
      <c r="G2085" s="729">
        <v>39856</v>
      </c>
      <c r="H2085" s="732">
        <v>3.0882200000000002</v>
      </c>
      <c r="J2085" s="729">
        <v>39856</v>
      </c>
      <c r="K2085" s="732">
        <v>1.2861199999999999</v>
      </c>
    </row>
    <row r="2086" spans="1:11" ht="14.25" customHeight="1">
      <c r="A2086" s="729">
        <v>39854</v>
      </c>
      <c r="B2086" s="732">
        <v>3.5255000000000001</v>
      </c>
      <c r="D2086" s="729">
        <v>39855</v>
      </c>
      <c r="E2086" s="732">
        <v>4.5419099999999997</v>
      </c>
      <c r="G2086" s="729">
        <v>39855</v>
      </c>
      <c r="H2086" s="732">
        <v>3.03742</v>
      </c>
      <c r="J2086" s="729">
        <v>39855</v>
      </c>
      <c r="K2086" s="732">
        <v>1.29061</v>
      </c>
    </row>
    <row r="2087" spans="1:11" ht="14.25" customHeight="1">
      <c r="A2087" s="729">
        <v>39853</v>
      </c>
      <c r="B2087" s="732">
        <v>3.4101499999999998</v>
      </c>
      <c r="D2087" s="729">
        <v>39854</v>
      </c>
      <c r="E2087" s="732">
        <v>4.5525000000000002</v>
      </c>
      <c r="G2087" s="729">
        <v>39854</v>
      </c>
      <c r="H2087" s="732">
        <v>3.0477699999999999</v>
      </c>
      <c r="J2087" s="729">
        <v>39854</v>
      </c>
      <c r="K2087" s="732">
        <v>1.29131</v>
      </c>
    </row>
    <row r="2088" spans="1:11" ht="14.25" customHeight="1">
      <c r="A2088" s="729">
        <v>39850</v>
      </c>
      <c r="B2088" s="732">
        <v>3.50075</v>
      </c>
      <c r="D2088" s="729">
        <v>39853</v>
      </c>
      <c r="E2088" s="732">
        <v>4.4342500000000005</v>
      </c>
      <c r="G2088" s="729">
        <v>39853</v>
      </c>
      <c r="H2088" s="732">
        <v>2.9267400000000001</v>
      </c>
      <c r="J2088" s="729">
        <v>39853</v>
      </c>
      <c r="K2088" s="732">
        <v>1.3003</v>
      </c>
    </row>
    <row r="2089" spans="1:11" ht="14.25" customHeight="1">
      <c r="A2089" s="729">
        <v>39849</v>
      </c>
      <c r="B2089" s="732">
        <v>3.60215</v>
      </c>
      <c r="D2089" s="729">
        <v>39850</v>
      </c>
      <c r="E2089" s="732">
        <v>4.5298300000000005</v>
      </c>
      <c r="G2089" s="729">
        <v>39850</v>
      </c>
      <c r="H2089" s="732">
        <v>3.0106999999999999</v>
      </c>
      <c r="J2089" s="729">
        <v>39850</v>
      </c>
      <c r="K2089" s="732">
        <v>1.29396</v>
      </c>
    </row>
    <row r="2090" spans="1:11" ht="14.25" customHeight="1">
      <c r="A2090" s="729">
        <v>39848</v>
      </c>
      <c r="B2090" s="732">
        <v>3.6309</v>
      </c>
      <c r="D2090" s="729">
        <v>39849</v>
      </c>
      <c r="E2090" s="732">
        <v>4.6074999999999999</v>
      </c>
      <c r="G2090" s="729">
        <v>39849</v>
      </c>
      <c r="H2090" s="732">
        <v>3.0783100000000001</v>
      </c>
      <c r="J2090" s="729">
        <v>39849</v>
      </c>
      <c r="K2090" s="732">
        <v>1.27905</v>
      </c>
    </row>
    <row r="2091" spans="1:11" ht="14.25" customHeight="1">
      <c r="A2091" s="729">
        <v>39847</v>
      </c>
      <c r="B2091" s="732">
        <v>3.55945</v>
      </c>
      <c r="D2091" s="729">
        <v>39848</v>
      </c>
      <c r="E2091" s="732">
        <v>4.6660500000000003</v>
      </c>
      <c r="G2091" s="729">
        <v>39848</v>
      </c>
      <c r="H2091" s="732">
        <v>3.13428</v>
      </c>
      <c r="J2091" s="729">
        <v>39848</v>
      </c>
      <c r="K2091" s="732">
        <v>1.2848999999999999</v>
      </c>
    </row>
    <row r="2092" spans="1:11" ht="14.25" customHeight="1">
      <c r="A2092" s="729">
        <v>39846</v>
      </c>
      <c r="B2092" s="732">
        <v>3.4911500000000002</v>
      </c>
      <c r="D2092" s="729">
        <v>39847</v>
      </c>
      <c r="E2092" s="732">
        <v>4.6415300000000004</v>
      </c>
      <c r="G2092" s="729">
        <v>39847</v>
      </c>
      <c r="H2092" s="732">
        <v>3.1151599999999999</v>
      </c>
      <c r="J2092" s="729">
        <v>39847</v>
      </c>
      <c r="K2092" s="732">
        <v>1.3040499999999999</v>
      </c>
    </row>
    <row r="2093" spans="1:11" ht="14.25" customHeight="1">
      <c r="A2093" s="729">
        <v>39843</v>
      </c>
      <c r="B2093" s="732">
        <v>3.4833500000000002</v>
      </c>
      <c r="D2093" s="729">
        <v>39846</v>
      </c>
      <c r="E2093" s="732">
        <v>4.4836999999999998</v>
      </c>
      <c r="G2093" s="729">
        <v>39846</v>
      </c>
      <c r="H2093" s="732">
        <v>3.0066600000000001</v>
      </c>
      <c r="J2093" s="729">
        <v>39846</v>
      </c>
      <c r="K2093" s="732">
        <v>1.2843499999999999</v>
      </c>
    </row>
    <row r="2094" spans="1:11" ht="14.25" customHeight="1">
      <c r="A2094" s="729">
        <v>39842</v>
      </c>
      <c r="B2094" s="732">
        <v>3.3921000000000001</v>
      </c>
      <c r="D2094" s="729">
        <v>39843</v>
      </c>
      <c r="E2094" s="732">
        <v>4.4631499999999997</v>
      </c>
      <c r="G2094" s="729">
        <v>39843</v>
      </c>
      <c r="H2094" s="732">
        <v>2.99823</v>
      </c>
      <c r="J2094" s="729">
        <v>39843</v>
      </c>
      <c r="K2094" s="732">
        <v>1.28128</v>
      </c>
    </row>
    <row r="2095" spans="1:11" ht="14.25" customHeight="1">
      <c r="A2095" s="729">
        <v>39841</v>
      </c>
      <c r="B2095" s="732">
        <v>3.2988</v>
      </c>
      <c r="D2095" s="729">
        <v>39842</v>
      </c>
      <c r="E2095" s="732">
        <v>4.3941299999999996</v>
      </c>
      <c r="G2095" s="729">
        <v>39842</v>
      </c>
      <c r="H2095" s="732">
        <v>2.9412099999999999</v>
      </c>
      <c r="J2095" s="729">
        <v>39842</v>
      </c>
      <c r="K2095" s="732">
        <v>1.2953999999999999</v>
      </c>
    </row>
    <row r="2096" spans="1:11" ht="14.25" customHeight="1">
      <c r="A2096" s="729">
        <v>39840</v>
      </c>
      <c r="B2096" s="732">
        <v>3.34232</v>
      </c>
      <c r="D2096" s="729">
        <v>39841</v>
      </c>
      <c r="E2096" s="732">
        <v>4.3431499999999996</v>
      </c>
      <c r="G2096" s="729">
        <v>39841</v>
      </c>
      <c r="H2096" s="732">
        <v>2.8651599999999999</v>
      </c>
      <c r="J2096" s="729">
        <v>39841</v>
      </c>
      <c r="K2096" s="732">
        <v>1.3165800000000001</v>
      </c>
    </row>
    <row r="2097" spans="1:11" ht="14.25" customHeight="1">
      <c r="A2097" s="729">
        <v>39839</v>
      </c>
      <c r="B2097" s="732">
        <v>3.3268</v>
      </c>
      <c r="D2097" s="729">
        <v>39840</v>
      </c>
      <c r="E2097" s="732">
        <v>4.3986099999999997</v>
      </c>
      <c r="G2097" s="729">
        <v>39840</v>
      </c>
      <c r="H2097" s="732">
        <v>2.92517</v>
      </c>
      <c r="J2097" s="729">
        <v>39840</v>
      </c>
      <c r="K2097" s="732">
        <v>1.31603</v>
      </c>
    </row>
    <row r="2098" spans="1:11" ht="14.25" customHeight="1">
      <c r="A2098" s="729">
        <v>39836</v>
      </c>
      <c r="B2098" s="732">
        <v>3.3944000000000001</v>
      </c>
      <c r="D2098" s="729">
        <v>39839</v>
      </c>
      <c r="E2098" s="732">
        <v>4.3875799999999998</v>
      </c>
      <c r="G2098" s="729">
        <v>39839</v>
      </c>
      <c r="H2098" s="732">
        <v>2.92502</v>
      </c>
      <c r="J2098" s="729">
        <v>39839</v>
      </c>
      <c r="K2098" s="732">
        <v>1.3189</v>
      </c>
    </row>
    <row r="2099" spans="1:11" ht="14.25" customHeight="1">
      <c r="A2099" s="729">
        <v>39835</v>
      </c>
      <c r="B2099" s="732">
        <v>3.3593999999999999</v>
      </c>
      <c r="D2099" s="729">
        <v>39836</v>
      </c>
      <c r="E2099" s="732">
        <v>4.4041899999999998</v>
      </c>
      <c r="G2099" s="729">
        <v>39836</v>
      </c>
      <c r="H2099" s="732">
        <v>2.9424799999999998</v>
      </c>
      <c r="J2099" s="729">
        <v>39836</v>
      </c>
      <c r="K2099" s="732">
        <v>1.29749</v>
      </c>
    </row>
    <row r="2100" spans="1:11" ht="14.25" customHeight="1">
      <c r="A2100" s="729">
        <v>39834</v>
      </c>
      <c r="B2100" s="732">
        <v>3.3098999999999998</v>
      </c>
      <c r="D2100" s="729">
        <v>39835</v>
      </c>
      <c r="E2100" s="732">
        <v>4.3663600000000002</v>
      </c>
      <c r="G2100" s="729">
        <v>39835</v>
      </c>
      <c r="H2100" s="732">
        <v>2.9154599999999999</v>
      </c>
      <c r="J2100" s="729">
        <v>39835</v>
      </c>
      <c r="K2100" s="732">
        <v>1.3001</v>
      </c>
    </row>
    <row r="2101" spans="1:11" ht="14.25" customHeight="1">
      <c r="A2101" s="729">
        <v>39833</v>
      </c>
      <c r="B2101" s="732">
        <v>3.3710200000000001</v>
      </c>
      <c r="D2101" s="729">
        <v>39834</v>
      </c>
      <c r="E2101" s="732">
        <v>4.3223500000000001</v>
      </c>
      <c r="G2101" s="729">
        <v>39834</v>
      </c>
      <c r="H2101" s="732">
        <v>2.8691399999999998</v>
      </c>
      <c r="J2101" s="729">
        <v>39834</v>
      </c>
      <c r="K2101" s="732">
        <v>1.3023</v>
      </c>
    </row>
    <row r="2102" spans="1:11" ht="14.25" customHeight="1">
      <c r="A2102" s="729">
        <v>39832</v>
      </c>
      <c r="B2102" s="732">
        <v>3.2976200000000002</v>
      </c>
      <c r="D2102" s="729">
        <v>39833</v>
      </c>
      <c r="E2102" s="732">
        <v>4.35189</v>
      </c>
      <c r="G2102" s="729">
        <v>39833</v>
      </c>
      <c r="H2102" s="732">
        <v>2.9408099999999999</v>
      </c>
      <c r="J2102" s="729">
        <v>39833</v>
      </c>
      <c r="K2102" s="732">
        <v>1.2904499999999999</v>
      </c>
    </row>
    <row r="2103" spans="1:11" ht="14.25" customHeight="1">
      <c r="A2103" s="729">
        <v>39829</v>
      </c>
      <c r="B2103" s="732">
        <v>3.2300499999999999</v>
      </c>
      <c r="D2103" s="729">
        <v>39832</v>
      </c>
      <c r="E2103" s="732">
        <v>4.3088300000000004</v>
      </c>
      <c r="G2103" s="729">
        <v>39832</v>
      </c>
      <c r="H2103" s="732">
        <v>2.9070900000000002</v>
      </c>
      <c r="J2103" s="729">
        <v>39832</v>
      </c>
      <c r="K2103" s="732">
        <v>1.30687</v>
      </c>
    </row>
    <row r="2104" spans="1:11" ht="14.25" customHeight="1">
      <c r="A2104" s="729">
        <v>39828</v>
      </c>
      <c r="B2104" s="732">
        <v>3.1833</v>
      </c>
      <c r="D2104" s="729">
        <v>39829</v>
      </c>
      <c r="E2104" s="732">
        <v>4.2777000000000003</v>
      </c>
      <c r="G2104" s="729">
        <v>39829</v>
      </c>
      <c r="H2104" s="732">
        <v>2.88463</v>
      </c>
      <c r="J2104" s="729">
        <v>39829</v>
      </c>
      <c r="K2104" s="732">
        <v>1.3267</v>
      </c>
    </row>
    <row r="2105" spans="1:11" ht="14.25" customHeight="1">
      <c r="A2105" s="729">
        <v>39827</v>
      </c>
      <c r="B2105" s="732">
        <v>3.1657999999999999</v>
      </c>
      <c r="D2105" s="729">
        <v>39828</v>
      </c>
      <c r="E2105" s="732">
        <v>4.1760099999999998</v>
      </c>
      <c r="G2105" s="729">
        <v>39828</v>
      </c>
      <c r="H2105" s="732">
        <v>2.83053</v>
      </c>
      <c r="J2105" s="729">
        <v>39828</v>
      </c>
      <c r="K2105" s="732">
        <v>1.31155</v>
      </c>
    </row>
    <row r="2106" spans="1:11" ht="14.25" customHeight="1">
      <c r="A2106" s="729">
        <v>39826</v>
      </c>
      <c r="B2106" s="732">
        <v>3.1389200000000002</v>
      </c>
      <c r="D2106" s="729">
        <v>39827</v>
      </c>
      <c r="E2106" s="732">
        <v>4.1760000000000002</v>
      </c>
      <c r="G2106" s="729">
        <v>39827</v>
      </c>
      <c r="H2106" s="732">
        <v>2.83656</v>
      </c>
      <c r="J2106" s="729">
        <v>39827</v>
      </c>
      <c r="K2106" s="732">
        <v>1.3190999999999999</v>
      </c>
    </row>
    <row r="2107" spans="1:11" ht="14.25" customHeight="1">
      <c r="A2107" s="729">
        <v>39825</v>
      </c>
      <c r="B2107" s="732">
        <v>3.0962999999999998</v>
      </c>
      <c r="D2107" s="729">
        <v>39826</v>
      </c>
      <c r="E2107" s="732">
        <v>4.1375000000000002</v>
      </c>
      <c r="G2107" s="729">
        <v>39826</v>
      </c>
      <c r="H2107" s="732">
        <v>2.8039000000000001</v>
      </c>
      <c r="J2107" s="729">
        <v>39826</v>
      </c>
      <c r="K2107" s="732">
        <v>1.3182</v>
      </c>
    </row>
    <row r="2108" spans="1:11" ht="14.25" customHeight="1">
      <c r="A2108" s="729">
        <v>39822</v>
      </c>
      <c r="B2108" s="732">
        <v>2.9912999999999998</v>
      </c>
      <c r="D2108" s="729">
        <v>39825</v>
      </c>
      <c r="E2108" s="732">
        <v>4.1373499999999996</v>
      </c>
      <c r="G2108" s="729">
        <v>39825</v>
      </c>
      <c r="H2108" s="732">
        <v>2.7777500000000002</v>
      </c>
      <c r="J2108" s="729">
        <v>39825</v>
      </c>
      <c r="K2108" s="732">
        <v>1.3362000000000001</v>
      </c>
    </row>
    <row r="2109" spans="1:11" ht="14.25" customHeight="1">
      <c r="A2109" s="729">
        <v>39821</v>
      </c>
      <c r="B2109" s="732">
        <v>2.9486499999999998</v>
      </c>
      <c r="D2109" s="729">
        <v>39822</v>
      </c>
      <c r="E2109" s="732">
        <v>4.0312799999999998</v>
      </c>
      <c r="G2109" s="729">
        <v>39822</v>
      </c>
      <c r="H2109" s="732">
        <v>2.6865199999999998</v>
      </c>
      <c r="J2109" s="729">
        <v>39822</v>
      </c>
      <c r="K2109" s="732">
        <v>1.3475999999999999</v>
      </c>
    </row>
    <row r="2110" spans="1:11" ht="14.25" customHeight="1">
      <c r="A2110" s="729">
        <v>39820</v>
      </c>
      <c r="B2110" s="732">
        <v>2.9544199999999998</v>
      </c>
      <c r="D2110" s="729">
        <v>39821</v>
      </c>
      <c r="E2110" s="732">
        <v>4.0405100000000003</v>
      </c>
      <c r="G2110" s="729">
        <v>39821</v>
      </c>
      <c r="H2110" s="732">
        <v>2.6977000000000002</v>
      </c>
      <c r="J2110" s="729">
        <v>39821</v>
      </c>
      <c r="K2110" s="732">
        <v>1.37025</v>
      </c>
    </row>
    <row r="2111" spans="1:11" ht="14.25" customHeight="1">
      <c r="A2111" s="729">
        <v>39819</v>
      </c>
      <c r="B2111" s="732">
        <v>2.9277199999999999</v>
      </c>
      <c r="D2111" s="729">
        <v>39820</v>
      </c>
      <c r="E2111" s="732">
        <v>4.0315000000000003</v>
      </c>
      <c r="G2111" s="729">
        <v>39820</v>
      </c>
      <c r="H2111" s="732">
        <v>2.68249</v>
      </c>
      <c r="J2111" s="729">
        <v>39820</v>
      </c>
      <c r="K2111" s="732">
        <v>1.3644499999999999</v>
      </c>
    </row>
    <row r="2112" spans="1:11" ht="14.25" customHeight="1">
      <c r="A2112" s="729">
        <v>39818</v>
      </c>
      <c r="B2112" s="732">
        <v>2.9991500000000002</v>
      </c>
      <c r="D2112" s="729">
        <v>39819</v>
      </c>
      <c r="E2112" s="732">
        <v>3.9625300000000001</v>
      </c>
      <c r="G2112" s="729">
        <v>39819</v>
      </c>
      <c r="H2112" s="732">
        <v>2.6281499999999998</v>
      </c>
      <c r="J2112" s="729">
        <v>39819</v>
      </c>
      <c r="K2112" s="732">
        <v>1.35365</v>
      </c>
    </row>
    <row r="2113" spans="1:11" ht="14.25" customHeight="1">
      <c r="A2113" s="729">
        <v>39815</v>
      </c>
      <c r="B2113" s="732">
        <v>2.9979</v>
      </c>
      <c r="D2113" s="729">
        <v>39818</v>
      </c>
      <c r="E2113" s="732">
        <v>4.0896100000000004</v>
      </c>
      <c r="G2113" s="729">
        <v>39818</v>
      </c>
      <c r="H2113" s="732">
        <v>2.7046600000000001</v>
      </c>
      <c r="J2113" s="729">
        <v>39818</v>
      </c>
      <c r="K2113" s="732">
        <v>1.36355</v>
      </c>
    </row>
    <row r="2114" spans="1:11" ht="14.25" customHeight="1">
      <c r="A2114" s="729">
        <v>39814</v>
      </c>
      <c r="B2114" s="732">
        <v>2.9511699999999998</v>
      </c>
      <c r="D2114" s="729">
        <v>39815</v>
      </c>
      <c r="E2114" s="732">
        <v>4.1734999999999998</v>
      </c>
      <c r="G2114" s="729">
        <v>39815</v>
      </c>
      <c r="H2114" s="732">
        <v>2.7710900000000001</v>
      </c>
      <c r="J2114" s="729">
        <v>39815</v>
      </c>
      <c r="K2114" s="732">
        <v>1.3921000000000001</v>
      </c>
    </row>
    <row r="2115" spans="1:11" ht="14.25" customHeight="1">
      <c r="D2115" s="729">
        <v>39814</v>
      </c>
      <c r="E2115" s="732">
        <v>4.1445800000000004</v>
      </c>
      <c r="G2115" s="729">
        <v>39814</v>
      </c>
      <c r="H2115" s="732">
        <v>2.7800000000000002</v>
      </c>
      <c r="J2115" s="729">
        <v>39814</v>
      </c>
      <c r="K2115" s="732">
        <v>1.40446</v>
      </c>
    </row>
  </sheetData>
  <autoFilter ref="A1:L2199"/>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2:F2053"/>
  <sheetViews>
    <sheetView zoomScale="166" zoomScaleNormal="166" workbookViewId="0">
      <selection activeCell="K16" sqref="K16"/>
    </sheetView>
  </sheetViews>
  <sheetFormatPr defaultColWidth="8.85546875" defaultRowHeight="12.75"/>
  <cols>
    <col min="1" max="1" width="10.85546875" style="293" customWidth="1"/>
    <col min="2" max="2" width="18.7109375" style="291" customWidth="1"/>
    <col min="3" max="3" width="15.85546875" style="293" customWidth="1"/>
    <col min="4" max="4" width="8.85546875" style="291" customWidth="1"/>
    <col min="5" max="5" width="10.140625" style="291" bestFit="1" customWidth="1"/>
    <col min="6" max="6" width="8.85546875" style="291" customWidth="1"/>
    <col min="7" max="16384" width="8.85546875" style="291"/>
  </cols>
  <sheetData>
    <row r="2" spans="1:6">
      <c r="B2" s="291" t="s">
        <v>324</v>
      </c>
      <c r="C2" s="293" t="s">
        <v>325</v>
      </c>
    </row>
    <row r="3" spans="1:6">
      <c r="A3" s="293">
        <v>39813</v>
      </c>
      <c r="B3" s="292">
        <v>5.88</v>
      </c>
      <c r="C3" s="293">
        <v>39813</v>
      </c>
      <c r="D3" s="292">
        <v>5</v>
      </c>
    </row>
    <row r="4" spans="1:6">
      <c r="A4" s="293" t="e">
        <v>#NAME?</v>
      </c>
      <c r="B4" s="291">
        <v>5.84</v>
      </c>
      <c r="C4" s="293" t="s">
        <v>955</v>
      </c>
      <c r="D4" s="291">
        <v>5</v>
      </c>
      <c r="F4" s="294"/>
    </row>
    <row r="5" spans="1:6">
      <c r="A5" s="293">
        <v>39818</v>
      </c>
      <c r="B5" s="291">
        <v>5.84</v>
      </c>
      <c r="C5" s="293">
        <v>39818</v>
      </c>
      <c r="D5" s="291">
        <v>5</v>
      </c>
    </row>
    <row r="6" spans="1:6">
      <c r="A6" s="293">
        <v>39819</v>
      </c>
      <c r="B6" s="291">
        <v>5.82</v>
      </c>
      <c r="C6" s="293">
        <v>39819</v>
      </c>
      <c r="D6" s="291">
        <v>5</v>
      </c>
    </row>
    <row r="7" spans="1:6">
      <c r="A7" s="293">
        <v>39820</v>
      </c>
      <c r="B7" s="291">
        <v>5.8100000000000005</v>
      </c>
      <c r="C7" s="293">
        <v>39820</v>
      </c>
      <c r="D7" s="291">
        <v>5</v>
      </c>
    </row>
    <row r="8" spans="1:6">
      <c r="A8" s="293">
        <v>39821</v>
      </c>
      <c r="B8" s="291">
        <v>5.77</v>
      </c>
      <c r="C8" s="293">
        <v>39821</v>
      </c>
      <c r="D8" s="291">
        <v>5</v>
      </c>
    </row>
    <row r="9" spans="1:6">
      <c r="A9" s="293">
        <v>39822</v>
      </c>
      <c r="B9" s="291">
        <v>5.76</v>
      </c>
      <c r="C9" s="293">
        <v>39822</v>
      </c>
      <c r="D9" s="291">
        <v>5</v>
      </c>
    </row>
    <row r="10" spans="1:6">
      <c r="A10" s="293">
        <v>39825</v>
      </c>
      <c r="B10" s="291">
        <v>5.72</v>
      </c>
      <c r="C10" s="293">
        <v>39825</v>
      </c>
      <c r="D10" s="291">
        <v>5</v>
      </c>
    </row>
    <row r="11" spans="1:6">
      <c r="A11" s="293">
        <v>39826</v>
      </c>
      <c r="B11" s="291">
        <v>5.68</v>
      </c>
      <c r="C11" s="293">
        <v>39826</v>
      </c>
      <c r="D11" s="291">
        <v>5</v>
      </c>
    </row>
    <row r="12" spans="1:6">
      <c r="A12" s="293">
        <v>39827</v>
      </c>
      <c r="B12" s="291">
        <v>5.65</v>
      </c>
      <c r="C12" s="293">
        <v>39827</v>
      </c>
      <c r="D12" s="291">
        <v>5</v>
      </c>
    </row>
    <row r="13" spans="1:6">
      <c r="A13" s="293">
        <v>39828</v>
      </c>
      <c r="B13" s="291">
        <v>5.63</v>
      </c>
      <c r="C13" s="293">
        <v>39828</v>
      </c>
      <c r="D13" s="291">
        <v>5</v>
      </c>
    </row>
    <row r="14" spans="1:6">
      <c r="A14" s="293">
        <v>39829</v>
      </c>
      <c r="B14" s="291">
        <v>5.57</v>
      </c>
      <c r="C14" s="293">
        <v>39829</v>
      </c>
      <c r="D14" s="291">
        <v>5</v>
      </c>
    </row>
    <row r="15" spans="1:6">
      <c r="A15" s="293">
        <v>39832</v>
      </c>
      <c r="B15" s="291">
        <v>5.5600000000000005</v>
      </c>
      <c r="C15" s="293">
        <v>39832</v>
      </c>
      <c r="D15" s="291">
        <v>5</v>
      </c>
    </row>
    <row r="16" spans="1:6">
      <c r="A16" s="293">
        <v>39833</v>
      </c>
      <c r="B16" s="291">
        <v>5.55</v>
      </c>
      <c r="C16" s="293">
        <v>39833</v>
      </c>
      <c r="D16" s="291">
        <v>5</v>
      </c>
    </row>
    <row r="17" spans="1:6">
      <c r="A17" s="293">
        <v>39834</v>
      </c>
      <c r="B17" s="291">
        <v>5.51</v>
      </c>
      <c r="C17" s="293">
        <v>39834</v>
      </c>
      <c r="D17" s="291">
        <v>5</v>
      </c>
    </row>
    <row r="18" spans="1:6">
      <c r="A18" s="293">
        <v>39835</v>
      </c>
      <c r="B18" s="291">
        <v>5.43</v>
      </c>
      <c r="C18" s="293">
        <v>39835</v>
      </c>
      <c r="D18" s="291">
        <v>5</v>
      </c>
    </row>
    <row r="19" spans="1:6">
      <c r="A19" s="293">
        <v>39836</v>
      </c>
      <c r="B19" s="291">
        <v>5.36</v>
      </c>
      <c r="C19" s="293">
        <v>39836</v>
      </c>
      <c r="D19" s="291">
        <v>5</v>
      </c>
    </row>
    <row r="20" spans="1:6">
      <c r="A20" s="293">
        <v>39839</v>
      </c>
      <c r="B20" s="291">
        <v>5.31</v>
      </c>
      <c r="C20" s="293">
        <v>39839</v>
      </c>
      <c r="D20" s="291">
        <v>5</v>
      </c>
    </row>
    <row r="21" spans="1:6">
      <c r="A21" s="293">
        <v>39840</v>
      </c>
      <c r="B21" s="291">
        <v>5.15</v>
      </c>
      <c r="C21" s="293">
        <v>39840</v>
      </c>
      <c r="D21" s="291">
        <v>4.25</v>
      </c>
    </row>
    <row r="22" spans="1:6">
      <c r="A22" s="293">
        <v>39841</v>
      </c>
      <c r="B22" s="291">
        <v>4.93</v>
      </c>
      <c r="C22" s="293">
        <v>39841</v>
      </c>
      <c r="D22" s="291">
        <v>4.25</v>
      </c>
    </row>
    <row r="23" spans="1:6">
      <c r="A23" s="293">
        <v>39842</v>
      </c>
      <c r="B23" s="291">
        <v>4.88</v>
      </c>
      <c r="C23" s="293">
        <v>39842</v>
      </c>
      <c r="D23" s="291">
        <v>4.25</v>
      </c>
    </row>
    <row r="24" spans="1:6">
      <c r="A24" s="293">
        <v>39843</v>
      </c>
      <c r="B24" s="291">
        <v>4.8600000000000003</v>
      </c>
      <c r="C24" s="293">
        <v>39843</v>
      </c>
      <c r="D24" s="291">
        <v>4.25</v>
      </c>
    </row>
    <row r="25" spans="1:6">
      <c r="A25" s="293">
        <v>39846</v>
      </c>
      <c r="B25" s="291">
        <v>4.8</v>
      </c>
      <c r="C25" s="293">
        <v>39846</v>
      </c>
      <c r="D25" s="291">
        <v>4.25</v>
      </c>
      <c r="F25" s="294"/>
    </row>
    <row r="26" spans="1:6">
      <c r="A26" s="293">
        <v>39847</v>
      </c>
      <c r="B26" s="291">
        <v>4.78</v>
      </c>
      <c r="C26" s="293">
        <v>39847</v>
      </c>
      <c r="D26" s="291">
        <v>4.25</v>
      </c>
    </row>
    <row r="27" spans="1:6">
      <c r="A27" s="293">
        <v>39848</v>
      </c>
      <c r="B27" s="291">
        <v>4.76</v>
      </c>
      <c r="C27" s="293">
        <v>39848</v>
      </c>
      <c r="D27" s="291">
        <v>4.25</v>
      </c>
    </row>
    <row r="28" spans="1:6">
      <c r="A28" s="293">
        <v>39849</v>
      </c>
      <c r="B28" s="291">
        <v>4.74</v>
      </c>
      <c r="C28" s="293">
        <v>39849</v>
      </c>
      <c r="D28" s="291">
        <v>4.25</v>
      </c>
    </row>
    <row r="29" spans="1:6">
      <c r="A29" s="293">
        <v>39850</v>
      </c>
      <c r="B29" s="291">
        <v>4.74</v>
      </c>
      <c r="C29" s="293">
        <v>39850</v>
      </c>
      <c r="D29" s="291">
        <v>4.25</v>
      </c>
    </row>
    <row r="30" spans="1:6">
      <c r="A30" s="293">
        <v>39853</v>
      </c>
      <c r="B30" s="291">
        <v>4.72</v>
      </c>
      <c r="C30" s="293">
        <v>39853</v>
      </c>
      <c r="D30" s="291">
        <v>4.25</v>
      </c>
    </row>
    <row r="31" spans="1:6">
      <c r="A31" s="293">
        <v>39854</v>
      </c>
      <c r="B31" s="291">
        <v>4.71</v>
      </c>
      <c r="C31" s="293">
        <v>39854</v>
      </c>
      <c r="D31" s="291">
        <v>4.25</v>
      </c>
    </row>
    <row r="32" spans="1:6">
      <c r="A32" s="293">
        <v>39855</v>
      </c>
      <c r="B32" s="291">
        <v>4.7</v>
      </c>
      <c r="C32" s="293">
        <v>39855</v>
      </c>
      <c r="D32" s="291">
        <v>4.25</v>
      </c>
    </row>
    <row r="33" spans="1:6">
      <c r="A33" s="293">
        <v>39856</v>
      </c>
      <c r="B33" s="291">
        <v>4.68</v>
      </c>
      <c r="C33" s="293">
        <v>39856</v>
      </c>
      <c r="D33" s="291">
        <v>4.25</v>
      </c>
    </row>
    <row r="34" spans="1:6">
      <c r="A34" s="293">
        <v>39857</v>
      </c>
      <c r="B34" s="291">
        <v>4.6899999999999995</v>
      </c>
      <c r="C34" s="293">
        <v>39857</v>
      </c>
      <c r="D34" s="291">
        <v>4.25</v>
      </c>
    </row>
    <row r="35" spans="1:6">
      <c r="A35" s="293">
        <v>39860</v>
      </c>
      <c r="B35" s="291">
        <v>4.6899999999999995</v>
      </c>
      <c r="C35" s="293">
        <v>39860</v>
      </c>
      <c r="D35" s="291">
        <v>4.25</v>
      </c>
    </row>
    <row r="36" spans="1:6">
      <c r="A36" s="293">
        <v>39861</v>
      </c>
      <c r="B36" s="291">
        <v>4.7</v>
      </c>
      <c r="C36" s="293">
        <v>39861</v>
      </c>
      <c r="D36" s="291">
        <v>4.25</v>
      </c>
    </row>
    <row r="37" spans="1:6">
      <c r="A37" s="293">
        <v>39862</v>
      </c>
      <c r="B37" s="291">
        <v>4.7</v>
      </c>
      <c r="C37" s="293">
        <v>39862</v>
      </c>
      <c r="D37" s="291">
        <v>4.25</v>
      </c>
    </row>
    <row r="38" spans="1:6">
      <c r="A38" s="293">
        <v>39863</v>
      </c>
      <c r="B38" s="291">
        <v>4.7</v>
      </c>
      <c r="C38" s="293">
        <v>39863</v>
      </c>
      <c r="D38" s="291">
        <v>4.25</v>
      </c>
    </row>
    <row r="39" spans="1:6">
      <c r="A39" s="293">
        <v>39864</v>
      </c>
      <c r="B39" s="291">
        <v>4.6899999999999995</v>
      </c>
      <c r="C39" s="293">
        <v>39864</v>
      </c>
      <c r="D39" s="291">
        <v>4.25</v>
      </c>
    </row>
    <row r="40" spans="1:6">
      <c r="A40" s="293">
        <v>39867</v>
      </c>
      <c r="B40" s="291">
        <v>4.68</v>
      </c>
      <c r="C40" s="293">
        <v>39867</v>
      </c>
      <c r="D40" s="291">
        <v>4.25</v>
      </c>
    </row>
    <row r="41" spans="1:6">
      <c r="A41" s="293">
        <v>39868</v>
      </c>
      <c r="B41" s="291">
        <v>4.63</v>
      </c>
      <c r="C41" s="293">
        <v>39868</v>
      </c>
      <c r="D41" s="291">
        <v>4.25</v>
      </c>
    </row>
    <row r="42" spans="1:6">
      <c r="A42" s="293">
        <v>39869</v>
      </c>
      <c r="B42" s="291">
        <v>4.5999999999999996</v>
      </c>
      <c r="C42" s="293">
        <v>39869</v>
      </c>
      <c r="D42" s="291">
        <v>4</v>
      </c>
    </row>
    <row r="43" spans="1:6">
      <c r="A43" s="293">
        <v>39870</v>
      </c>
      <c r="B43" s="291">
        <v>4.53</v>
      </c>
      <c r="C43" s="293">
        <v>39870</v>
      </c>
      <c r="D43" s="291">
        <v>4</v>
      </c>
    </row>
    <row r="44" spans="1:6">
      <c r="A44" s="293">
        <v>39871</v>
      </c>
      <c r="B44" s="291">
        <v>4.51</v>
      </c>
      <c r="C44" s="293">
        <v>39871</v>
      </c>
      <c r="D44" s="291">
        <v>4</v>
      </c>
    </row>
    <row r="45" spans="1:6">
      <c r="A45" s="293">
        <v>39874</v>
      </c>
      <c r="B45" s="291">
        <v>4.4800000000000004</v>
      </c>
      <c r="C45" s="293">
        <v>39874</v>
      </c>
      <c r="D45" s="291">
        <v>4</v>
      </c>
      <c r="F45" s="294"/>
    </row>
    <row r="46" spans="1:6">
      <c r="A46" s="293">
        <v>39875</v>
      </c>
      <c r="B46" s="291">
        <v>4.46</v>
      </c>
      <c r="C46" s="293">
        <v>39875</v>
      </c>
      <c r="D46" s="291">
        <v>4</v>
      </c>
      <c r="F46" s="294"/>
    </row>
    <row r="47" spans="1:6">
      <c r="A47" s="293">
        <v>39876</v>
      </c>
      <c r="B47" s="291">
        <v>4.4400000000000004</v>
      </c>
      <c r="C47" s="293">
        <v>39876</v>
      </c>
      <c r="D47" s="291">
        <v>4</v>
      </c>
      <c r="F47" s="294"/>
    </row>
    <row r="48" spans="1:6">
      <c r="A48" s="293">
        <v>39877</v>
      </c>
      <c r="B48" s="291">
        <v>4.4000000000000004</v>
      </c>
      <c r="C48" s="293">
        <v>39877</v>
      </c>
      <c r="D48" s="291">
        <v>4</v>
      </c>
      <c r="F48" s="294"/>
    </row>
    <row r="49" spans="1:6">
      <c r="A49" s="293">
        <v>39878</v>
      </c>
      <c r="B49" s="291">
        <v>4.38</v>
      </c>
      <c r="C49" s="293">
        <v>39878</v>
      </c>
      <c r="D49" s="291">
        <v>4</v>
      </c>
      <c r="F49" s="294"/>
    </row>
    <row r="50" spans="1:6">
      <c r="A50" s="293">
        <v>39881</v>
      </c>
      <c r="B50" s="291">
        <v>4.37</v>
      </c>
      <c r="C50" s="293">
        <v>39881</v>
      </c>
      <c r="D50" s="291">
        <v>4</v>
      </c>
      <c r="F50" s="294"/>
    </row>
    <row r="51" spans="1:6">
      <c r="A51" s="293">
        <v>39882</v>
      </c>
      <c r="B51" s="291">
        <v>4.37</v>
      </c>
      <c r="C51" s="293">
        <v>39882</v>
      </c>
      <c r="D51" s="291">
        <v>4</v>
      </c>
      <c r="F51" s="294"/>
    </row>
    <row r="52" spans="1:6">
      <c r="A52" s="293">
        <v>39883</v>
      </c>
      <c r="B52" s="291">
        <v>4.3499999999999996</v>
      </c>
      <c r="C52" s="293">
        <v>39883</v>
      </c>
      <c r="D52" s="291">
        <v>4</v>
      </c>
      <c r="F52" s="295"/>
    </row>
    <row r="53" spans="1:6">
      <c r="A53" s="293">
        <v>39884</v>
      </c>
      <c r="B53" s="291">
        <v>4.33</v>
      </c>
      <c r="C53" s="293">
        <v>39884</v>
      </c>
      <c r="D53" s="291">
        <v>4</v>
      </c>
      <c r="F53" s="294"/>
    </row>
    <row r="54" spans="1:6">
      <c r="A54" s="293">
        <v>39885</v>
      </c>
      <c r="B54" s="291">
        <v>4.33</v>
      </c>
      <c r="C54" s="293">
        <v>39885</v>
      </c>
      <c r="D54" s="291">
        <v>4</v>
      </c>
      <c r="F54" s="294"/>
    </row>
    <row r="55" spans="1:6">
      <c r="A55" s="293">
        <v>39888</v>
      </c>
      <c r="B55" s="291">
        <v>4.3</v>
      </c>
      <c r="C55" s="293">
        <v>39888</v>
      </c>
      <c r="D55" s="291">
        <v>4</v>
      </c>
      <c r="F55" s="294"/>
    </row>
    <row r="56" spans="1:6">
      <c r="A56" s="293">
        <v>39889</v>
      </c>
      <c r="B56" s="291">
        <v>4.28</v>
      </c>
      <c r="C56" s="293">
        <v>39889</v>
      </c>
      <c r="D56" s="291">
        <v>4</v>
      </c>
      <c r="F56" s="294"/>
    </row>
    <row r="57" spans="1:6">
      <c r="A57" s="293">
        <v>39890</v>
      </c>
      <c r="B57" s="291">
        <v>4.2699999999999996</v>
      </c>
      <c r="C57" s="293">
        <v>39890</v>
      </c>
      <c r="D57" s="291">
        <v>4</v>
      </c>
      <c r="F57" s="294"/>
    </row>
    <row r="58" spans="1:6">
      <c r="A58" s="293">
        <v>39891</v>
      </c>
      <c r="B58" s="291">
        <v>4.26</v>
      </c>
      <c r="C58" s="293">
        <v>39891</v>
      </c>
      <c r="D58" s="291">
        <v>4</v>
      </c>
      <c r="F58" s="294"/>
    </row>
    <row r="59" spans="1:6">
      <c r="A59" s="293">
        <v>39892</v>
      </c>
      <c r="B59" s="291">
        <v>4.2699999999999996</v>
      </c>
      <c r="C59" s="293">
        <v>39892</v>
      </c>
      <c r="D59" s="291">
        <v>4</v>
      </c>
      <c r="F59" s="294"/>
    </row>
    <row r="60" spans="1:6">
      <c r="A60" s="293">
        <v>39895</v>
      </c>
      <c r="B60" s="291">
        <v>4.26</v>
      </c>
      <c r="C60" s="293">
        <v>39895</v>
      </c>
      <c r="D60" s="291">
        <v>4</v>
      </c>
      <c r="F60" s="294"/>
    </row>
    <row r="61" spans="1:6">
      <c r="A61" s="293">
        <v>39896</v>
      </c>
      <c r="B61" s="291">
        <v>4.2300000000000004</v>
      </c>
      <c r="C61" s="293">
        <v>39896</v>
      </c>
      <c r="D61" s="291">
        <v>4</v>
      </c>
      <c r="F61" s="294"/>
    </row>
    <row r="62" spans="1:6">
      <c r="A62" s="293">
        <v>39897</v>
      </c>
      <c r="B62" s="291">
        <v>4.21</v>
      </c>
      <c r="C62" s="293">
        <v>39897</v>
      </c>
      <c r="D62" s="291">
        <v>3.75</v>
      </c>
      <c r="F62" s="294"/>
    </row>
    <row r="63" spans="1:6">
      <c r="A63" s="293">
        <v>39898</v>
      </c>
      <c r="B63" s="291">
        <v>4.1399999999999997</v>
      </c>
      <c r="C63" s="293">
        <v>39898</v>
      </c>
      <c r="D63" s="291">
        <v>3.75</v>
      </c>
      <c r="F63" s="294"/>
    </row>
    <row r="64" spans="1:6">
      <c r="A64" s="293">
        <v>39899</v>
      </c>
      <c r="B64" s="291">
        <v>4.1399999999999997</v>
      </c>
      <c r="C64" s="293">
        <v>39899</v>
      </c>
      <c r="D64" s="291">
        <v>3.75</v>
      </c>
      <c r="F64" s="295"/>
    </row>
    <row r="65" spans="1:6">
      <c r="A65" s="293">
        <v>39902</v>
      </c>
      <c r="B65" s="291">
        <v>4.1399999999999997</v>
      </c>
      <c r="C65" s="293">
        <v>39902</v>
      </c>
      <c r="D65" s="291">
        <v>3.75</v>
      </c>
      <c r="F65" s="294"/>
    </row>
    <row r="66" spans="1:6">
      <c r="A66" s="293">
        <v>39903</v>
      </c>
      <c r="B66" s="291">
        <v>4.17</v>
      </c>
      <c r="C66" s="293">
        <v>39903</v>
      </c>
      <c r="D66" s="291">
        <v>3.75</v>
      </c>
      <c r="F66" s="294"/>
    </row>
    <row r="67" spans="1:6">
      <c r="A67" s="293">
        <v>39904</v>
      </c>
      <c r="B67" s="291">
        <v>4.16</v>
      </c>
      <c r="C67" s="293">
        <v>39904</v>
      </c>
      <c r="D67" s="291">
        <v>3.75</v>
      </c>
      <c r="F67" s="294"/>
    </row>
    <row r="68" spans="1:6">
      <c r="A68" s="293">
        <v>39905</v>
      </c>
      <c r="B68" s="291">
        <v>4.16</v>
      </c>
      <c r="C68" s="293">
        <v>39905</v>
      </c>
      <c r="D68" s="291">
        <v>3.75</v>
      </c>
      <c r="F68" s="294"/>
    </row>
    <row r="69" spans="1:6">
      <c r="A69" s="293">
        <v>39906</v>
      </c>
      <c r="B69" s="291">
        <v>4.16</v>
      </c>
      <c r="C69" s="293">
        <v>39906</v>
      </c>
      <c r="D69" s="291">
        <v>3.75</v>
      </c>
      <c r="F69" s="294"/>
    </row>
    <row r="70" spans="1:6">
      <c r="A70" s="293">
        <v>39909</v>
      </c>
      <c r="B70" s="291">
        <v>4.1399999999999997</v>
      </c>
      <c r="C70" s="293">
        <v>39909</v>
      </c>
      <c r="D70" s="291">
        <v>3.75</v>
      </c>
      <c r="F70" s="294"/>
    </row>
    <row r="71" spans="1:6">
      <c r="A71" s="293">
        <v>39910</v>
      </c>
      <c r="B71" s="291">
        <v>4.1399999999999997</v>
      </c>
      <c r="C71" s="293">
        <v>39910</v>
      </c>
      <c r="D71" s="291">
        <v>3.75</v>
      </c>
      <c r="F71" s="294"/>
    </row>
    <row r="72" spans="1:6">
      <c r="A72" s="293">
        <v>39911</v>
      </c>
      <c r="B72" s="291">
        <v>4.1399999999999997</v>
      </c>
      <c r="C72" s="293">
        <v>39911</v>
      </c>
      <c r="D72" s="291">
        <v>3.75</v>
      </c>
      <c r="F72" s="294"/>
    </row>
    <row r="73" spans="1:6">
      <c r="A73" s="293">
        <v>39912</v>
      </c>
      <c r="B73" s="291">
        <v>4.1399999999999997</v>
      </c>
      <c r="C73" s="293">
        <v>39912</v>
      </c>
      <c r="D73" s="291">
        <v>3.75</v>
      </c>
      <c r="F73" s="294"/>
    </row>
    <row r="74" spans="1:6">
      <c r="A74" s="293">
        <v>39913</v>
      </c>
      <c r="B74" s="291">
        <v>4.1500000000000004</v>
      </c>
      <c r="C74" s="293">
        <v>39913</v>
      </c>
      <c r="D74" s="291">
        <v>3.75</v>
      </c>
      <c r="F74" s="294"/>
    </row>
    <row r="75" spans="1:6">
      <c r="A75" s="293">
        <v>39917</v>
      </c>
      <c r="B75" s="291">
        <v>4.16</v>
      </c>
      <c r="C75" s="293">
        <v>39917</v>
      </c>
      <c r="D75" s="291">
        <v>3.75</v>
      </c>
      <c r="F75" s="294"/>
    </row>
    <row r="76" spans="1:6">
      <c r="A76" s="293">
        <v>39918</v>
      </c>
      <c r="B76" s="291">
        <v>4.1900000000000004</v>
      </c>
      <c r="C76" s="293">
        <v>39918</v>
      </c>
      <c r="D76" s="291">
        <v>3.75</v>
      </c>
      <c r="F76" s="295"/>
    </row>
    <row r="77" spans="1:6">
      <c r="A77" s="293">
        <v>39919</v>
      </c>
      <c r="B77" s="291">
        <v>4.21</v>
      </c>
      <c r="C77" s="293">
        <v>39919</v>
      </c>
      <c r="D77" s="291">
        <v>3.75</v>
      </c>
      <c r="F77" s="294"/>
    </row>
    <row r="78" spans="1:6">
      <c r="A78" s="293">
        <v>39920</v>
      </c>
      <c r="B78" s="291">
        <v>4.22</v>
      </c>
      <c r="C78" s="293">
        <v>39920</v>
      </c>
      <c r="D78" s="291">
        <v>3.75</v>
      </c>
      <c r="F78" s="294"/>
    </row>
    <row r="79" spans="1:6">
      <c r="A79" s="293">
        <v>39923</v>
      </c>
      <c r="B79" s="291">
        <v>4.22</v>
      </c>
      <c r="C79" s="293">
        <v>39923</v>
      </c>
      <c r="D79" s="291">
        <v>3.75</v>
      </c>
      <c r="F79" s="294"/>
    </row>
    <row r="80" spans="1:6">
      <c r="A80" s="293">
        <v>39924</v>
      </c>
      <c r="B80" s="291">
        <v>4.2300000000000004</v>
      </c>
      <c r="C80" s="293">
        <v>39924</v>
      </c>
      <c r="D80" s="291">
        <v>3.75</v>
      </c>
      <c r="F80" s="294"/>
    </row>
    <row r="81" spans="1:6">
      <c r="A81" s="293">
        <v>39925</v>
      </c>
      <c r="B81" s="291">
        <v>4.24</v>
      </c>
      <c r="C81" s="293">
        <v>39925</v>
      </c>
      <c r="D81" s="291">
        <v>3.75</v>
      </c>
      <c r="F81" s="294"/>
    </row>
    <row r="82" spans="1:6">
      <c r="A82" s="293">
        <v>39926</v>
      </c>
      <c r="B82" s="291">
        <v>4.24</v>
      </c>
      <c r="C82" s="293">
        <v>39926</v>
      </c>
      <c r="D82" s="291">
        <v>3.75</v>
      </c>
      <c r="F82" s="294"/>
    </row>
    <row r="83" spans="1:6">
      <c r="A83" s="293">
        <v>39927</v>
      </c>
      <c r="B83" s="291">
        <v>4.26</v>
      </c>
      <c r="C83" s="293">
        <v>39927</v>
      </c>
      <c r="D83" s="291">
        <v>3.75</v>
      </c>
      <c r="F83" s="294"/>
    </row>
    <row r="84" spans="1:6">
      <c r="A84" s="293">
        <v>39930</v>
      </c>
      <c r="B84" s="291">
        <v>4.2699999999999996</v>
      </c>
      <c r="C84" s="293">
        <v>39930</v>
      </c>
      <c r="D84" s="291">
        <v>3.75</v>
      </c>
      <c r="F84" s="294"/>
    </row>
    <row r="85" spans="1:6">
      <c r="A85" s="293">
        <v>39931</v>
      </c>
      <c r="B85" s="291">
        <v>4.28</v>
      </c>
      <c r="C85" s="293">
        <v>39931</v>
      </c>
      <c r="D85" s="291">
        <v>3.75</v>
      </c>
      <c r="F85" s="294"/>
    </row>
    <row r="86" spans="1:6">
      <c r="A86" s="293">
        <v>39932</v>
      </c>
      <c r="B86" s="291">
        <v>4.29</v>
      </c>
      <c r="C86" s="293">
        <v>39932</v>
      </c>
      <c r="D86" s="291">
        <v>3.75</v>
      </c>
      <c r="F86" s="294"/>
    </row>
    <row r="87" spans="1:6">
      <c r="A87" s="293">
        <v>39933</v>
      </c>
      <c r="B87" s="291">
        <v>4.3</v>
      </c>
      <c r="C87" s="293">
        <v>39933</v>
      </c>
      <c r="D87" s="291">
        <v>3.75</v>
      </c>
      <c r="F87" s="294"/>
    </row>
    <row r="88" spans="1:6">
      <c r="A88" s="293">
        <v>39937</v>
      </c>
      <c r="B88" s="291">
        <v>4.32</v>
      </c>
      <c r="C88" s="293">
        <v>39937</v>
      </c>
      <c r="D88" s="291">
        <v>3.75</v>
      </c>
      <c r="F88" s="295"/>
    </row>
    <row r="89" spans="1:6">
      <c r="A89" s="293">
        <v>39938</v>
      </c>
      <c r="B89" s="291">
        <v>4.38</v>
      </c>
      <c r="C89" s="293">
        <v>39938</v>
      </c>
      <c r="D89" s="291">
        <v>3.75</v>
      </c>
      <c r="F89" s="294"/>
    </row>
    <row r="90" spans="1:6">
      <c r="A90" s="293">
        <v>39939</v>
      </c>
      <c r="B90" s="291">
        <v>4.42</v>
      </c>
      <c r="C90" s="293">
        <v>39939</v>
      </c>
      <c r="D90" s="291">
        <v>3.75</v>
      </c>
      <c r="F90" s="294"/>
    </row>
    <row r="91" spans="1:6">
      <c r="A91" s="293">
        <v>39940</v>
      </c>
      <c r="B91" s="291">
        <v>4.43</v>
      </c>
      <c r="C91" s="293">
        <v>39940</v>
      </c>
      <c r="D91" s="291">
        <v>3.75</v>
      </c>
      <c r="F91" s="296"/>
    </row>
    <row r="92" spans="1:6">
      <c r="A92" s="293">
        <v>39941</v>
      </c>
      <c r="B92" s="291">
        <v>4.45</v>
      </c>
      <c r="C92" s="293">
        <v>39941</v>
      </c>
      <c r="D92" s="291">
        <v>3.75</v>
      </c>
      <c r="F92" s="296"/>
    </row>
    <row r="93" spans="1:6">
      <c r="A93" s="293">
        <v>39944</v>
      </c>
      <c r="B93" s="291">
        <v>4.46</v>
      </c>
      <c r="C93" s="293">
        <v>39944</v>
      </c>
      <c r="D93" s="291">
        <v>3.75</v>
      </c>
      <c r="F93" s="296"/>
    </row>
    <row r="94" spans="1:6">
      <c r="A94" s="293">
        <v>39945</v>
      </c>
      <c r="B94" s="291">
        <v>4.47</v>
      </c>
      <c r="C94" s="293">
        <v>39945</v>
      </c>
      <c r="D94" s="291">
        <v>3.75</v>
      </c>
      <c r="F94" s="296"/>
    </row>
    <row r="95" spans="1:6">
      <c r="A95" s="293">
        <v>39946</v>
      </c>
      <c r="B95" s="291">
        <v>4.49</v>
      </c>
      <c r="C95" s="293">
        <v>39946</v>
      </c>
      <c r="D95" s="291">
        <v>3.75</v>
      </c>
      <c r="F95" s="296"/>
    </row>
    <row r="96" spans="1:6">
      <c r="A96" s="293">
        <v>39947</v>
      </c>
      <c r="B96" s="291">
        <v>4.5</v>
      </c>
      <c r="C96" s="293">
        <v>39947</v>
      </c>
      <c r="D96" s="291">
        <v>3.75</v>
      </c>
      <c r="F96" s="296"/>
    </row>
    <row r="97" spans="1:6">
      <c r="A97" s="293">
        <v>39948</v>
      </c>
      <c r="B97" s="291">
        <v>4.5199999999999996</v>
      </c>
      <c r="C97" s="293">
        <v>39948</v>
      </c>
      <c r="D97" s="291">
        <v>3.75</v>
      </c>
      <c r="F97" s="296"/>
    </row>
    <row r="98" spans="1:6">
      <c r="A98" s="293">
        <v>39951</v>
      </c>
      <c r="B98" s="291">
        <v>4.53</v>
      </c>
      <c r="C98" s="293">
        <v>39951</v>
      </c>
      <c r="D98" s="291">
        <v>3.75</v>
      </c>
      <c r="F98" s="296"/>
    </row>
    <row r="99" spans="1:6">
      <c r="A99" s="293">
        <v>39952</v>
      </c>
      <c r="B99" s="291">
        <v>4.55</v>
      </c>
      <c r="C99" s="293">
        <v>39952</v>
      </c>
      <c r="D99" s="291">
        <v>3.75</v>
      </c>
      <c r="F99" s="296"/>
    </row>
    <row r="100" spans="1:6">
      <c r="A100" s="293">
        <v>39953</v>
      </c>
      <c r="B100" s="291">
        <v>4.5600000000000005</v>
      </c>
      <c r="C100" s="293">
        <v>39953</v>
      </c>
      <c r="D100" s="291">
        <v>3.75</v>
      </c>
      <c r="F100" s="296"/>
    </row>
    <row r="101" spans="1:6">
      <c r="A101" s="293">
        <v>39954</v>
      </c>
      <c r="B101" s="291">
        <v>4.57</v>
      </c>
      <c r="C101" s="293">
        <v>39954</v>
      </c>
      <c r="D101" s="291">
        <v>3.75</v>
      </c>
      <c r="F101" s="296"/>
    </row>
    <row r="102" spans="1:6">
      <c r="A102" s="293">
        <v>39955</v>
      </c>
      <c r="B102" s="291">
        <v>4.58</v>
      </c>
      <c r="C102" s="293">
        <v>39955</v>
      </c>
      <c r="D102" s="291">
        <v>3.75</v>
      </c>
      <c r="F102" s="296"/>
    </row>
    <row r="103" spans="1:6">
      <c r="A103" s="293">
        <v>39958</v>
      </c>
      <c r="B103" s="291">
        <v>4.59</v>
      </c>
      <c r="C103" s="293">
        <v>39958</v>
      </c>
      <c r="D103" s="291">
        <v>3.75</v>
      </c>
    </row>
    <row r="104" spans="1:6">
      <c r="A104" s="293">
        <v>39959</v>
      </c>
      <c r="B104" s="291">
        <v>4.6100000000000003</v>
      </c>
      <c r="C104" s="293">
        <v>39959</v>
      </c>
      <c r="D104" s="291">
        <v>3.75</v>
      </c>
    </row>
    <row r="105" spans="1:6">
      <c r="A105" s="293">
        <v>39960</v>
      </c>
      <c r="B105" s="291">
        <v>4.62</v>
      </c>
      <c r="C105" s="293">
        <v>39960</v>
      </c>
      <c r="D105" s="291">
        <v>3.75</v>
      </c>
    </row>
    <row r="106" spans="1:6">
      <c r="A106" s="293">
        <v>39961</v>
      </c>
      <c r="B106" s="291">
        <v>4.6399999999999997</v>
      </c>
      <c r="C106" s="293">
        <v>39961</v>
      </c>
      <c r="D106" s="291">
        <v>3.75</v>
      </c>
    </row>
    <row r="107" spans="1:6">
      <c r="A107" s="293">
        <v>39962</v>
      </c>
      <c r="B107" s="291">
        <v>4.62</v>
      </c>
      <c r="C107" s="293">
        <v>39962</v>
      </c>
      <c r="D107" s="291">
        <v>3.75</v>
      </c>
    </row>
    <row r="108" spans="1:6">
      <c r="A108" s="293">
        <v>39965</v>
      </c>
      <c r="B108" s="291">
        <v>4.62</v>
      </c>
      <c r="C108" s="293">
        <v>39965</v>
      </c>
      <c r="D108" s="291">
        <v>3.75</v>
      </c>
    </row>
    <row r="109" spans="1:6">
      <c r="A109" s="293">
        <v>39966</v>
      </c>
      <c r="B109" s="291">
        <v>4.63</v>
      </c>
      <c r="C109" s="293">
        <v>39966</v>
      </c>
      <c r="D109" s="291">
        <v>3.75</v>
      </c>
    </row>
    <row r="110" spans="1:6">
      <c r="A110" s="293">
        <v>39967</v>
      </c>
      <c r="B110" s="291">
        <v>4.6399999999999997</v>
      </c>
      <c r="C110" s="293">
        <v>39967</v>
      </c>
      <c r="D110" s="291">
        <v>3.75</v>
      </c>
    </row>
    <row r="111" spans="1:6">
      <c r="A111" s="293">
        <v>39968</v>
      </c>
      <c r="B111" s="291">
        <v>4.63</v>
      </c>
      <c r="C111" s="293">
        <v>39968</v>
      </c>
      <c r="D111" s="291">
        <v>3.75</v>
      </c>
    </row>
    <row r="112" spans="1:6">
      <c r="A112" s="293">
        <v>39969</v>
      </c>
      <c r="B112" s="291">
        <v>4.63</v>
      </c>
      <c r="C112" s="293">
        <v>39969</v>
      </c>
      <c r="D112" s="291">
        <v>3.75</v>
      </c>
    </row>
    <row r="113" spans="1:4">
      <c r="A113" s="293">
        <v>39972</v>
      </c>
      <c r="B113" s="291">
        <v>4.63</v>
      </c>
      <c r="C113" s="293">
        <v>39972</v>
      </c>
      <c r="D113" s="291">
        <v>3.75</v>
      </c>
    </row>
    <row r="114" spans="1:4">
      <c r="A114" s="293">
        <v>39973</v>
      </c>
      <c r="B114" s="291">
        <v>4.6399999999999997</v>
      </c>
      <c r="C114" s="293">
        <v>39973</v>
      </c>
      <c r="D114" s="291">
        <v>3.75</v>
      </c>
    </row>
    <row r="115" spans="1:4">
      <c r="A115" s="293">
        <v>39974</v>
      </c>
      <c r="B115" s="291">
        <v>4.62</v>
      </c>
      <c r="C115" s="293">
        <v>39974</v>
      </c>
      <c r="D115" s="291">
        <v>3.75</v>
      </c>
    </row>
    <row r="116" spans="1:4">
      <c r="A116" s="293">
        <v>39976</v>
      </c>
      <c r="B116" s="291">
        <v>4.63</v>
      </c>
      <c r="C116" s="293">
        <v>39976</v>
      </c>
      <c r="D116" s="291">
        <v>3.75</v>
      </c>
    </row>
    <row r="117" spans="1:4">
      <c r="A117" s="293">
        <v>39979</v>
      </c>
      <c r="B117" s="291">
        <v>4.63</v>
      </c>
      <c r="C117" s="293">
        <v>39979</v>
      </c>
      <c r="D117" s="291">
        <v>3.75</v>
      </c>
    </row>
    <row r="118" spans="1:4">
      <c r="A118" s="293">
        <v>39980</v>
      </c>
      <c r="B118" s="291">
        <v>4.62</v>
      </c>
      <c r="C118" s="293">
        <v>39980</v>
      </c>
      <c r="D118" s="291">
        <v>3.75</v>
      </c>
    </row>
    <row r="119" spans="1:4">
      <c r="A119" s="293">
        <v>39981</v>
      </c>
      <c r="B119" s="291">
        <v>4.62</v>
      </c>
      <c r="C119" s="293">
        <v>39981</v>
      </c>
      <c r="D119" s="291">
        <v>3.75</v>
      </c>
    </row>
    <row r="120" spans="1:4">
      <c r="A120" s="293">
        <v>39982</v>
      </c>
      <c r="B120" s="291">
        <v>4.6399999999999997</v>
      </c>
      <c r="C120" s="293">
        <v>39982</v>
      </c>
      <c r="D120" s="291">
        <v>3.75</v>
      </c>
    </row>
    <row r="121" spans="1:4">
      <c r="A121" s="293">
        <v>39983</v>
      </c>
      <c r="B121" s="291">
        <v>4.6500000000000004</v>
      </c>
      <c r="C121" s="293">
        <v>39983</v>
      </c>
      <c r="D121" s="291">
        <v>3.75</v>
      </c>
    </row>
    <row r="122" spans="1:4">
      <c r="A122" s="293">
        <v>39986</v>
      </c>
      <c r="B122" s="291">
        <v>4.6399999999999997</v>
      </c>
      <c r="C122" s="293">
        <v>39986</v>
      </c>
      <c r="D122" s="291">
        <v>3.75</v>
      </c>
    </row>
    <row r="123" spans="1:4">
      <c r="A123" s="293">
        <v>39987</v>
      </c>
      <c r="B123" s="291">
        <v>4.63</v>
      </c>
      <c r="C123" s="293" t="s">
        <v>956</v>
      </c>
      <c r="D123" s="291">
        <v>3.75</v>
      </c>
    </row>
    <row r="124" spans="1:4">
      <c r="A124" s="293">
        <v>39988</v>
      </c>
      <c r="B124" s="291">
        <v>4.62</v>
      </c>
      <c r="C124" s="293">
        <v>39988</v>
      </c>
      <c r="D124" s="291">
        <v>3.5</v>
      </c>
    </row>
    <row r="125" spans="1:4">
      <c r="A125" s="293">
        <v>39989</v>
      </c>
      <c r="B125" s="291">
        <v>4.4800000000000004</v>
      </c>
      <c r="C125" s="293">
        <v>39989</v>
      </c>
      <c r="D125" s="291">
        <v>3.5</v>
      </c>
    </row>
    <row r="126" spans="1:4">
      <c r="A126" s="293">
        <v>39990</v>
      </c>
      <c r="B126" s="291">
        <v>4.47</v>
      </c>
      <c r="C126" s="293">
        <v>39990</v>
      </c>
      <c r="D126" s="291">
        <v>3.5</v>
      </c>
    </row>
    <row r="127" spans="1:4">
      <c r="A127" s="293">
        <v>39993</v>
      </c>
      <c r="B127" s="291">
        <v>4.45</v>
      </c>
      <c r="C127" s="293">
        <v>39993</v>
      </c>
      <c r="D127" s="291">
        <v>3.5</v>
      </c>
    </row>
    <row r="128" spans="1:4">
      <c r="A128" s="293">
        <v>39994</v>
      </c>
      <c r="B128" s="291">
        <v>4.4400000000000004</v>
      </c>
      <c r="C128" s="293">
        <v>39994</v>
      </c>
      <c r="D128" s="291">
        <v>3.5</v>
      </c>
    </row>
    <row r="129" spans="1:4">
      <c r="A129" s="293">
        <v>39995</v>
      </c>
      <c r="B129" s="291">
        <v>4.43</v>
      </c>
      <c r="C129" s="293">
        <v>39995</v>
      </c>
      <c r="D129" s="291">
        <v>3.5</v>
      </c>
    </row>
    <row r="130" spans="1:4">
      <c r="A130" s="293">
        <v>39996</v>
      </c>
      <c r="B130" s="291">
        <v>4.41</v>
      </c>
      <c r="C130" s="293" t="s">
        <v>956</v>
      </c>
      <c r="D130" s="291">
        <v>3.5</v>
      </c>
    </row>
    <row r="131" spans="1:4">
      <c r="A131" s="293">
        <v>39997</v>
      </c>
      <c r="B131" s="291">
        <v>4.38</v>
      </c>
      <c r="C131" s="293">
        <v>39997</v>
      </c>
      <c r="D131" s="291">
        <v>3.5</v>
      </c>
    </row>
    <row r="132" spans="1:4">
      <c r="A132" s="293">
        <v>40000</v>
      </c>
      <c r="B132" s="291">
        <v>4.3600000000000003</v>
      </c>
      <c r="C132" s="293">
        <v>40000</v>
      </c>
      <c r="D132" s="291">
        <v>3.5</v>
      </c>
    </row>
    <row r="133" spans="1:4">
      <c r="A133" s="293">
        <v>40001</v>
      </c>
      <c r="B133" s="291">
        <v>4.34</v>
      </c>
      <c r="C133" s="293">
        <v>40001</v>
      </c>
      <c r="D133" s="291">
        <v>3.5</v>
      </c>
    </row>
    <row r="134" spans="1:4">
      <c r="A134" s="293">
        <v>40002</v>
      </c>
      <c r="B134" s="291">
        <v>4.33</v>
      </c>
      <c r="C134" s="293">
        <v>40002</v>
      </c>
      <c r="D134" s="291">
        <v>3.5</v>
      </c>
    </row>
    <row r="135" spans="1:4">
      <c r="A135" s="293">
        <v>40003</v>
      </c>
      <c r="B135" s="291">
        <v>4.3099999999999996</v>
      </c>
      <c r="C135" s="293">
        <v>40003</v>
      </c>
      <c r="D135" s="291">
        <v>3.5</v>
      </c>
    </row>
    <row r="136" spans="1:4">
      <c r="A136" s="293">
        <v>40004</v>
      </c>
      <c r="B136" s="291">
        <v>4.29</v>
      </c>
      <c r="C136" s="293">
        <v>40004</v>
      </c>
      <c r="D136" s="291">
        <v>3.5</v>
      </c>
    </row>
    <row r="137" spans="1:4">
      <c r="A137" s="293">
        <v>40007</v>
      </c>
      <c r="B137" s="291">
        <v>4.29</v>
      </c>
      <c r="C137" s="293">
        <v>40007</v>
      </c>
      <c r="D137" s="291">
        <v>3.5</v>
      </c>
    </row>
    <row r="138" spans="1:4">
      <c r="A138" s="293">
        <v>40008</v>
      </c>
      <c r="B138" s="291">
        <v>4.29</v>
      </c>
      <c r="C138" s="293">
        <v>40008</v>
      </c>
      <c r="D138" s="291">
        <v>3.5</v>
      </c>
    </row>
    <row r="139" spans="1:4">
      <c r="A139" s="293">
        <v>40009</v>
      </c>
      <c r="B139" s="291">
        <v>4.2699999999999996</v>
      </c>
      <c r="C139" s="293">
        <v>40009</v>
      </c>
      <c r="D139" s="291">
        <v>3.5</v>
      </c>
    </row>
    <row r="140" spans="1:4">
      <c r="A140" s="293">
        <v>40010</v>
      </c>
      <c r="B140" s="291">
        <v>4.24</v>
      </c>
      <c r="C140" s="293">
        <v>40010</v>
      </c>
      <c r="D140" s="291">
        <v>3.5</v>
      </c>
    </row>
    <row r="141" spans="1:4">
      <c r="A141" s="293">
        <v>40011</v>
      </c>
      <c r="B141" s="291">
        <v>4.22</v>
      </c>
      <c r="C141" s="293">
        <v>40011</v>
      </c>
      <c r="D141" s="291">
        <v>3.5</v>
      </c>
    </row>
    <row r="142" spans="1:4">
      <c r="A142" s="293">
        <v>40014</v>
      </c>
      <c r="B142" s="291">
        <v>4.21</v>
      </c>
      <c r="C142" s="293">
        <v>40014</v>
      </c>
      <c r="D142" s="291">
        <v>3.5</v>
      </c>
    </row>
    <row r="143" spans="1:4">
      <c r="A143" s="293">
        <v>40015</v>
      </c>
      <c r="B143" s="291">
        <v>4.2</v>
      </c>
      <c r="C143" s="293">
        <v>40015</v>
      </c>
      <c r="D143" s="291">
        <v>3.5</v>
      </c>
    </row>
    <row r="144" spans="1:4">
      <c r="A144" s="293">
        <v>40016</v>
      </c>
      <c r="B144" s="291">
        <v>4.18</v>
      </c>
      <c r="C144" s="293">
        <v>40016</v>
      </c>
      <c r="D144" s="291">
        <v>3.5</v>
      </c>
    </row>
    <row r="145" spans="1:4">
      <c r="A145" s="293">
        <v>40017</v>
      </c>
      <c r="B145" s="291">
        <v>4.17</v>
      </c>
      <c r="C145" s="293">
        <v>40017</v>
      </c>
      <c r="D145" s="291">
        <v>3.5</v>
      </c>
    </row>
    <row r="146" spans="1:4">
      <c r="A146" s="293">
        <v>40018</v>
      </c>
      <c r="B146" s="291">
        <v>4.18</v>
      </c>
      <c r="C146" s="293">
        <v>40018</v>
      </c>
      <c r="D146" s="291">
        <v>3.5</v>
      </c>
    </row>
    <row r="147" spans="1:4">
      <c r="A147" s="293">
        <v>40021</v>
      </c>
      <c r="B147" s="291">
        <v>4.17</v>
      </c>
      <c r="C147" s="293">
        <v>40021</v>
      </c>
      <c r="D147" s="291">
        <v>3.5</v>
      </c>
    </row>
    <row r="148" spans="1:4">
      <c r="A148" s="293">
        <v>40022</v>
      </c>
      <c r="B148" s="291">
        <v>4.17</v>
      </c>
      <c r="C148" s="293">
        <v>40022</v>
      </c>
      <c r="D148" s="291">
        <v>3.5</v>
      </c>
    </row>
    <row r="149" spans="1:4">
      <c r="A149" s="293">
        <v>40023</v>
      </c>
      <c r="B149" s="291">
        <v>4.16</v>
      </c>
      <c r="C149" s="293">
        <v>40023</v>
      </c>
      <c r="D149" s="291">
        <v>3.5</v>
      </c>
    </row>
    <row r="150" spans="1:4">
      <c r="A150" s="293">
        <v>40024</v>
      </c>
      <c r="B150" s="291">
        <v>4.17</v>
      </c>
      <c r="C150" s="293">
        <v>40024</v>
      </c>
      <c r="D150" s="291">
        <v>3.5</v>
      </c>
    </row>
    <row r="151" spans="1:4">
      <c r="A151" s="293">
        <v>40025</v>
      </c>
      <c r="B151" s="291">
        <v>4.17</v>
      </c>
      <c r="C151" s="293">
        <v>40025</v>
      </c>
      <c r="D151" s="291">
        <v>3.5</v>
      </c>
    </row>
    <row r="152" spans="1:4">
      <c r="A152" s="293">
        <v>40028</v>
      </c>
      <c r="B152" s="291">
        <v>4.16</v>
      </c>
      <c r="C152" s="293">
        <v>40028</v>
      </c>
      <c r="D152" s="291">
        <v>3.5</v>
      </c>
    </row>
    <row r="153" spans="1:4">
      <c r="A153" s="293">
        <v>40029</v>
      </c>
      <c r="B153" s="291">
        <v>4.16</v>
      </c>
      <c r="C153" s="293">
        <v>40029</v>
      </c>
      <c r="D153" s="291">
        <v>3.5</v>
      </c>
    </row>
    <row r="154" spans="1:4">
      <c r="A154" s="293">
        <v>40030</v>
      </c>
      <c r="B154" s="291">
        <v>4.16</v>
      </c>
      <c r="C154" s="293">
        <v>40030</v>
      </c>
      <c r="D154" s="291">
        <v>3.5</v>
      </c>
    </row>
    <row r="155" spans="1:4">
      <c r="A155" s="293">
        <v>40031</v>
      </c>
      <c r="B155" s="291">
        <v>4.16</v>
      </c>
      <c r="C155" s="293">
        <v>40031</v>
      </c>
      <c r="D155" s="291">
        <v>3.5</v>
      </c>
    </row>
    <row r="156" spans="1:4">
      <c r="A156" s="293">
        <v>40032</v>
      </c>
      <c r="B156" s="291">
        <v>4.1500000000000004</v>
      </c>
      <c r="C156" s="293">
        <v>40032</v>
      </c>
      <c r="D156" s="291">
        <v>3.5</v>
      </c>
    </row>
    <row r="157" spans="1:4">
      <c r="A157" s="293">
        <v>40035</v>
      </c>
      <c r="B157" s="291">
        <v>4.1500000000000004</v>
      </c>
      <c r="C157" s="293">
        <v>40035</v>
      </c>
      <c r="D157" s="291">
        <v>3.5</v>
      </c>
    </row>
    <row r="158" spans="1:4">
      <c r="A158" s="293">
        <v>40036</v>
      </c>
      <c r="B158" s="291">
        <v>4.1500000000000004</v>
      </c>
      <c r="C158" s="293">
        <v>40036</v>
      </c>
      <c r="D158" s="291">
        <v>3.5</v>
      </c>
    </row>
    <row r="159" spans="1:4">
      <c r="A159" s="293">
        <v>40037</v>
      </c>
      <c r="B159" s="291">
        <v>4.1500000000000004</v>
      </c>
      <c r="C159" s="293">
        <v>40037</v>
      </c>
      <c r="D159" s="291">
        <v>3.5</v>
      </c>
    </row>
    <row r="160" spans="1:4">
      <c r="A160" s="293">
        <v>40038</v>
      </c>
      <c r="B160" s="291">
        <v>4.1500000000000004</v>
      </c>
      <c r="C160" s="293">
        <v>40038</v>
      </c>
      <c r="D160" s="291">
        <v>3.5</v>
      </c>
    </row>
    <row r="161" spans="1:4">
      <c r="A161" s="293">
        <v>40039</v>
      </c>
      <c r="B161" s="291">
        <v>4.16</v>
      </c>
      <c r="C161" s="293">
        <v>40039</v>
      </c>
      <c r="D161" s="291">
        <v>3.5</v>
      </c>
    </row>
    <row r="162" spans="1:4">
      <c r="A162" s="293">
        <v>40042</v>
      </c>
      <c r="B162" s="291">
        <v>4.16</v>
      </c>
      <c r="C162" s="293">
        <v>40042</v>
      </c>
      <c r="D162" s="291">
        <v>3.5</v>
      </c>
    </row>
    <row r="163" spans="1:4">
      <c r="A163" s="293">
        <v>40043</v>
      </c>
      <c r="B163" s="291">
        <v>4.16</v>
      </c>
      <c r="C163" s="293">
        <v>40043</v>
      </c>
      <c r="D163" s="291">
        <v>3.5</v>
      </c>
    </row>
    <row r="164" spans="1:4">
      <c r="A164" s="293">
        <v>40044</v>
      </c>
      <c r="B164" s="291">
        <v>4.16</v>
      </c>
      <c r="C164" s="293">
        <v>40044</v>
      </c>
      <c r="D164" s="291">
        <v>3.5</v>
      </c>
    </row>
    <row r="165" spans="1:4">
      <c r="A165" s="293">
        <v>40045</v>
      </c>
      <c r="B165" s="291">
        <v>4.16</v>
      </c>
      <c r="C165" s="293">
        <v>40045</v>
      </c>
      <c r="D165" s="291">
        <v>3.5</v>
      </c>
    </row>
    <row r="166" spans="1:4">
      <c r="A166" s="293">
        <v>40046</v>
      </c>
      <c r="B166" s="291">
        <v>4.16</v>
      </c>
      <c r="C166" s="293">
        <v>40046</v>
      </c>
      <c r="D166" s="291">
        <v>3.5</v>
      </c>
    </row>
    <row r="167" spans="1:4">
      <c r="A167" s="293">
        <v>40049</v>
      </c>
      <c r="B167" s="291">
        <v>4.1500000000000004</v>
      </c>
      <c r="C167" s="293">
        <v>40049</v>
      </c>
      <c r="D167" s="291">
        <v>3.5</v>
      </c>
    </row>
    <row r="168" spans="1:4">
      <c r="A168" s="293">
        <v>40050</v>
      </c>
      <c r="B168" s="291">
        <v>4.16</v>
      </c>
      <c r="C168" s="293">
        <v>40050</v>
      </c>
      <c r="D168" s="291">
        <v>3.5</v>
      </c>
    </row>
    <row r="169" spans="1:4">
      <c r="A169" s="293">
        <v>40051</v>
      </c>
      <c r="B169" s="291">
        <v>4.17</v>
      </c>
      <c r="C169" s="293">
        <v>40051</v>
      </c>
      <c r="D169" s="291">
        <v>3.5</v>
      </c>
    </row>
    <row r="170" spans="1:4">
      <c r="A170" s="293">
        <v>40052</v>
      </c>
      <c r="B170" s="291">
        <v>4.16</v>
      </c>
      <c r="C170" s="293">
        <v>40052</v>
      </c>
      <c r="D170" s="291">
        <v>3.5</v>
      </c>
    </row>
    <row r="171" spans="1:4">
      <c r="A171" s="293">
        <v>40053</v>
      </c>
      <c r="B171" s="291">
        <v>4.17</v>
      </c>
      <c r="C171" s="293">
        <v>40053</v>
      </c>
      <c r="D171" s="291">
        <v>3.5</v>
      </c>
    </row>
    <row r="172" spans="1:4">
      <c r="A172" s="293">
        <v>40056</v>
      </c>
      <c r="B172" s="291">
        <v>4.18</v>
      </c>
      <c r="C172" s="293">
        <v>40056</v>
      </c>
      <c r="D172" s="291">
        <v>3.5</v>
      </c>
    </row>
    <row r="173" spans="1:4">
      <c r="A173" s="293">
        <v>40057</v>
      </c>
      <c r="B173" s="291">
        <v>4.18</v>
      </c>
      <c r="C173" s="293">
        <v>40057</v>
      </c>
      <c r="D173" s="291">
        <v>3.5</v>
      </c>
    </row>
    <row r="174" spans="1:4">
      <c r="A174" s="293">
        <v>40058</v>
      </c>
      <c r="B174" s="291">
        <v>4.17</v>
      </c>
      <c r="C174" s="293">
        <v>40058</v>
      </c>
      <c r="D174" s="291">
        <v>3.5</v>
      </c>
    </row>
    <row r="175" spans="1:4">
      <c r="A175" s="293">
        <v>40059</v>
      </c>
      <c r="B175" s="291">
        <v>4.17</v>
      </c>
      <c r="C175" s="293">
        <v>40059</v>
      </c>
      <c r="D175" s="291">
        <v>3.5</v>
      </c>
    </row>
    <row r="176" spans="1:4">
      <c r="A176" s="293">
        <v>40060</v>
      </c>
      <c r="B176" s="291">
        <v>4.18</v>
      </c>
      <c r="C176" s="293">
        <v>40060</v>
      </c>
      <c r="D176" s="291">
        <v>3.5</v>
      </c>
    </row>
    <row r="177" spans="1:4">
      <c r="A177" s="293">
        <v>40063</v>
      </c>
      <c r="B177" s="291">
        <v>4.17</v>
      </c>
      <c r="C177" s="293">
        <v>40063</v>
      </c>
      <c r="D177" s="291">
        <v>3.5</v>
      </c>
    </row>
    <row r="178" spans="1:4">
      <c r="A178" s="293">
        <v>40064</v>
      </c>
      <c r="B178" s="291">
        <v>4.16</v>
      </c>
      <c r="C178" s="293">
        <v>40064</v>
      </c>
      <c r="D178" s="291">
        <v>3.5</v>
      </c>
    </row>
    <row r="179" spans="1:4">
      <c r="A179" s="293">
        <v>40065</v>
      </c>
      <c r="B179" s="291">
        <v>4.18</v>
      </c>
      <c r="C179" s="293">
        <v>40065</v>
      </c>
      <c r="D179" s="291">
        <v>3.5</v>
      </c>
    </row>
    <row r="180" spans="1:4">
      <c r="A180" s="293">
        <v>40066</v>
      </c>
      <c r="B180" s="291">
        <v>4.18</v>
      </c>
      <c r="C180" s="293">
        <v>40066</v>
      </c>
      <c r="D180" s="291">
        <v>3.5</v>
      </c>
    </row>
    <row r="181" spans="1:4">
      <c r="A181" s="293">
        <v>40067</v>
      </c>
      <c r="B181" s="291">
        <v>4.18</v>
      </c>
      <c r="C181" s="293">
        <v>40067</v>
      </c>
      <c r="D181" s="291">
        <v>3.5</v>
      </c>
    </row>
    <row r="182" spans="1:4">
      <c r="A182" s="293">
        <v>40070</v>
      </c>
      <c r="B182" s="291">
        <v>4.18</v>
      </c>
      <c r="C182" s="293">
        <v>40070</v>
      </c>
      <c r="D182" s="291">
        <v>3.5</v>
      </c>
    </row>
    <row r="183" spans="1:4">
      <c r="A183" s="293">
        <v>40071</v>
      </c>
      <c r="B183" s="291">
        <v>4.18</v>
      </c>
      <c r="C183" s="293">
        <v>40071</v>
      </c>
      <c r="D183" s="291">
        <v>3.5</v>
      </c>
    </row>
    <row r="184" spans="1:4">
      <c r="A184" s="293">
        <v>40072</v>
      </c>
      <c r="B184" s="291">
        <v>4.2</v>
      </c>
      <c r="C184" s="293">
        <v>40072</v>
      </c>
      <c r="D184" s="291">
        <v>3.5</v>
      </c>
    </row>
    <row r="185" spans="1:4">
      <c r="A185" s="293">
        <v>40073</v>
      </c>
      <c r="B185" s="291">
        <v>4.1900000000000004</v>
      </c>
      <c r="C185" s="293">
        <v>40073</v>
      </c>
      <c r="D185" s="291">
        <v>3.5</v>
      </c>
    </row>
    <row r="186" spans="1:4">
      <c r="A186" s="293">
        <v>40074</v>
      </c>
      <c r="B186" s="291">
        <v>4.18</v>
      </c>
      <c r="C186" s="293">
        <v>40074</v>
      </c>
      <c r="D186" s="291">
        <v>3.5</v>
      </c>
    </row>
    <row r="187" spans="1:4">
      <c r="A187" s="293">
        <v>40077</v>
      </c>
      <c r="B187" s="291">
        <v>4.17</v>
      </c>
      <c r="C187" s="293">
        <v>40077</v>
      </c>
      <c r="D187" s="291">
        <v>3.5</v>
      </c>
    </row>
    <row r="188" spans="1:4">
      <c r="A188" s="293">
        <v>40078</v>
      </c>
      <c r="B188" s="291">
        <v>4.17</v>
      </c>
      <c r="C188" s="293">
        <v>40078</v>
      </c>
      <c r="D188" s="291">
        <v>3.5</v>
      </c>
    </row>
    <row r="189" spans="1:4">
      <c r="A189" s="293">
        <v>40079</v>
      </c>
      <c r="B189" s="291">
        <v>4.18</v>
      </c>
      <c r="C189" s="293">
        <v>40079</v>
      </c>
      <c r="D189" s="291">
        <v>3.5</v>
      </c>
    </row>
    <row r="190" spans="1:4">
      <c r="A190" s="293">
        <v>40080</v>
      </c>
      <c r="B190" s="291">
        <v>4.18</v>
      </c>
      <c r="C190" s="293">
        <v>40080</v>
      </c>
      <c r="D190" s="291">
        <v>3.5</v>
      </c>
    </row>
    <row r="191" spans="1:4">
      <c r="A191" s="293">
        <v>40081</v>
      </c>
      <c r="B191" s="291">
        <v>4.16</v>
      </c>
      <c r="C191" s="293">
        <v>40081</v>
      </c>
      <c r="D191" s="291">
        <v>3.5</v>
      </c>
    </row>
    <row r="192" spans="1:4">
      <c r="A192" s="293">
        <v>40084</v>
      </c>
      <c r="B192" s="291">
        <v>4.18</v>
      </c>
      <c r="C192" s="293">
        <v>40084</v>
      </c>
      <c r="D192" s="291">
        <v>3.5</v>
      </c>
    </row>
    <row r="193" spans="1:4">
      <c r="A193" s="293">
        <v>40085</v>
      </c>
      <c r="B193" s="291">
        <v>4.18</v>
      </c>
      <c r="C193" s="293">
        <v>40085</v>
      </c>
      <c r="D193" s="291">
        <v>3.5</v>
      </c>
    </row>
    <row r="194" spans="1:4">
      <c r="A194" s="293">
        <v>40086</v>
      </c>
      <c r="B194" s="291">
        <v>4.18</v>
      </c>
      <c r="C194" s="293">
        <v>40086</v>
      </c>
      <c r="D194" s="291">
        <v>3.5</v>
      </c>
    </row>
    <row r="195" spans="1:4">
      <c r="A195" s="293">
        <v>40087</v>
      </c>
      <c r="B195" s="291">
        <v>4.18</v>
      </c>
      <c r="C195" s="293">
        <v>40087</v>
      </c>
      <c r="D195" s="291">
        <v>3.5</v>
      </c>
    </row>
    <row r="196" spans="1:4">
      <c r="A196" s="293">
        <v>40088</v>
      </c>
      <c r="B196" s="291">
        <v>4.1900000000000004</v>
      </c>
      <c r="C196" s="293">
        <v>40088</v>
      </c>
      <c r="D196" s="291">
        <v>3.5</v>
      </c>
    </row>
    <row r="197" spans="1:4">
      <c r="A197" s="293">
        <v>40091</v>
      </c>
      <c r="B197" s="291">
        <v>4.1900000000000004</v>
      </c>
      <c r="C197" s="293">
        <v>40091</v>
      </c>
      <c r="D197" s="291">
        <v>3.5</v>
      </c>
    </row>
    <row r="198" spans="1:4">
      <c r="A198" s="293">
        <v>40092</v>
      </c>
      <c r="B198" s="291">
        <v>4.18</v>
      </c>
      <c r="C198" s="293">
        <v>40092</v>
      </c>
      <c r="D198" s="291">
        <v>3.5</v>
      </c>
    </row>
    <row r="199" spans="1:4">
      <c r="A199" s="293">
        <v>40093</v>
      </c>
      <c r="B199" s="291">
        <v>4.18</v>
      </c>
      <c r="C199" s="293">
        <v>40093</v>
      </c>
      <c r="D199" s="291">
        <v>3.5</v>
      </c>
    </row>
    <row r="200" spans="1:4">
      <c r="A200" s="293">
        <v>40094</v>
      </c>
      <c r="B200" s="291">
        <v>4.18</v>
      </c>
      <c r="C200" s="293">
        <v>40094</v>
      </c>
      <c r="D200" s="291">
        <v>3.5</v>
      </c>
    </row>
    <row r="201" spans="1:4">
      <c r="A201" s="293">
        <v>40095</v>
      </c>
      <c r="B201" s="291">
        <v>4.1900000000000004</v>
      </c>
      <c r="C201" s="293">
        <v>40095</v>
      </c>
      <c r="D201" s="291">
        <v>3.5</v>
      </c>
    </row>
    <row r="202" spans="1:4">
      <c r="A202" s="293">
        <v>40098</v>
      </c>
      <c r="B202" s="291">
        <v>4.1900000000000004</v>
      </c>
      <c r="C202" s="293">
        <v>40098</v>
      </c>
      <c r="D202" s="291">
        <v>3.5</v>
      </c>
    </row>
    <row r="203" spans="1:4">
      <c r="A203" s="293">
        <v>40099</v>
      </c>
      <c r="B203" s="291">
        <v>4.1900000000000004</v>
      </c>
      <c r="C203" s="293">
        <v>40099</v>
      </c>
      <c r="D203" s="291">
        <v>3.5</v>
      </c>
    </row>
    <row r="204" spans="1:4">
      <c r="A204" s="293">
        <v>40100</v>
      </c>
      <c r="B204" s="291">
        <v>4.1900000000000004</v>
      </c>
      <c r="C204" s="293">
        <v>40100</v>
      </c>
      <c r="D204" s="291">
        <v>3.5</v>
      </c>
    </row>
    <row r="205" spans="1:4">
      <c r="A205" s="293">
        <v>40101</v>
      </c>
      <c r="B205" s="291">
        <v>4.1900000000000004</v>
      </c>
      <c r="C205" s="293">
        <v>40101</v>
      </c>
      <c r="D205" s="291">
        <v>3.5</v>
      </c>
    </row>
    <row r="206" spans="1:4">
      <c r="A206" s="293">
        <v>40102</v>
      </c>
      <c r="B206" s="291">
        <v>4.1900000000000004</v>
      </c>
      <c r="C206" s="293">
        <v>40102</v>
      </c>
      <c r="D206" s="291">
        <v>3.5</v>
      </c>
    </row>
    <row r="207" spans="1:4">
      <c r="A207" s="293">
        <v>40105</v>
      </c>
      <c r="B207" s="291">
        <v>4.18</v>
      </c>
      <c r="C207" s="293">
        <v>40105</v>
      </c>
      <c r="D207" s="291">
        <v>3.5</v>
      </c>
    </row>
    <row r="208" spans="1:4">
      <c r="A208" s="293">
        <v>40106</v>
      </c>
      <c r="B208" s="291">
        <v>4.18</v>
      </c>
      <c r="C208" s="293">
        <v>40106</v>
      </c>
      <c r="D208" s="291">
        <v>3.5</v>
      </c>
    </row>
    <row r="209" spans="1:4">
      <c r="A209" s="293">
        <v>40107</v>
      </c>
      <c r="B209" s="291">
        <v>4.18</v>
      </c>
      <c r="C209" s="293">
        <v>40107</v>
      </c>
      <c r="D209" s="291">
        <v>3.5</v>
      </c>
    </row>
    <row r="210" spans="1:4">
      <c r="A210" s="293">
        <v>40108</v>
      </c>
      <c r="B210" s="291">
        <v>4.18</v>
      </c>
      <c r="C210" s="293">
        <v>40108</v>
      </c>
      <c r="D210" s="291">
        <v>3.5</v>
      </c>
    </row>
    <row r="211" spans="1:4">
      <c r="A211" s="293">
        <v>40109</v>
      </c>
      <c r="B211" s="291">
        <v>4.18</v>
      </c>
      <c r="C211" s="293">
        <v>40109</v>
      </c>
      <c r="D211" s="291">
        <v>3.5</v>
      </c>
    </row>
    <row r="212" spans="1:4">
      <c r="A212" s="293">
        <v>40112</v>
      </c>
      <c r="B212" s="291">
        <v>4.18</v>
      </c>
      <c r="C212" s="293">
        <v>40112</v>
      </c>
      <c r="D212" s="291">
        <v>3.5</v>
      </c>
    </row>
    <row r="213" spans="1:4">
      <c r="A213" s="293">
        <v>40113</v>
      </c>
      <c r="B213" s="291">
        <v>4.18</v>
      </c>
      <c r="C213" s="293">
        <v>40113</v>
      </c>
      <c r="D213" s="291">
        <v>3.5</v>
      </c>
    </row>
    <row r="214" spans="1:4">
      <c r="A214" s="293">
        <v>40114</v>
      </c>
      <c r="B214" s="291">
        <v>4.18</v>
      </c>
      <c r="C214" s="293">
        <v>40114</v>
      </c>
      <c r="D214" s="291">
        <v>3.5</v>
      </c>
    </row>
    <row r="215" spans="1:4">
      <c r="A215" s="293">
        <v>40115</v>
      </c>
      <c r="B215" s="291">
        <v>4.18</v>
      </c>
      <c r="C215" s="293">
        <v>40115</v>
      </c>
      <c r="D215" s="291">
        <v>3.5</v>
      </c>
    </row>
    <row r="216" spans="1:4">
      <c r="A216" s="293">
        <v>40116</v>
      </c>
      <c r="B216" s="291">
        <v>4.18</v>
      </c>
      <c r="C216" s="293">
        <v>40116</v>
      </c>
      <c r="D216" s="291">
        <v>3.5</v>
      </c>
    </row>
    <row r="217" spans="1:4">
      <c r="A217" s="293">
        <v>40119</v>
      </c>
      <c r="B217" s="291">
        <v>4.1900000000000004</v>
      </c>
      <c r="C217" s="293">
        <v>40119</v>
      </c>
      <c r="D217" s="291">
        <v>3.5</v>
      </c>
    </row>
    <row r="218" spans="1:4">
      <c r="A218" s="293">
        <v>40120</v>
      </c>
      <c r="B218" s="291">
        <v>4.1900000000000004</v>
      </c>
      <c r="C218" s="293">
        <v>40120</v>
      </c>
      <c r="D218" s="291">
        <v>3.5</v>
      </c>
    </row>
    <row r="219" spans="1:4">
      <c r="A219" s="293">
        <v>40121</v>
      </c>
      <c r="B219" s="291">
        <v>4.1900000000000004</v>
      </c>
      <c r="C219" s="293">
        <v>40121</v>
      </c>
      <c r="D219" s="291">
        <v>3.5</v>
      </c>
    </row>
    <row r="220" spans="1:4">
      <c r="A220" s="293">
        <v>40122</v>
      </c>
      <c r="B220" s="291">
        <v>4.1900000000000004</v>
      </c>
      <c r="C220" s="293">
        <v>40122</v>
      </c>
      <c r="D220" s="291">
        <v>3.5</v>
      </c>
    </row>
    <row r="221" spans="1:4">
      <c r="A221" s="293">
        <v>40123</v>
      </c>
      <c r="B221" s="291">
        <v>4.1900000000000004</v>
      </c>
      <c r="C221" s="293">
        <v>40123</v>
      </c>
      <c r="D221" s="291">
        <v>3.5</v>
      </c>
    </row>
    <row r="222" spans="1:4">
      <c r="A222" s="293">
        <v>40126</v>
      </c>
      <c r="B222" s="291">
        <v>4.1900000000000004</v>
      </c>
      <c r="C222" s="293">
        <v>40126</v>
      </c>
      <c r="D222" s="291">
        <v>3.5</v>
      </c>
    </row>
    <row r="223" spans="1:4">
      <c r="A223" s="293">
        <v>40127</v>
      </c>
      <c r="B223" s="291">
        <v>4.1900000000000004</v>
      </c>
      <c r="C223" s="293">
        <v>40127</v>
      </c>
      <c r="D223" s="291">
        <v>3.5</v>
      </c>
    </row>
    <row r="224" spans="1:4">
      <c r="A224" s="293">
        <v>40129</v>
      </c>
      <c r="B224" s="291">
        <v>4.2</v>
      </c>
      <c r="C224" s="293">
        <v>40129</v>
      </c>
      <c r="D224" s="291">
        <v>3.5</v>
      </c>
    </row>
    <row r="225" spans="1:4">
      <c r="A225" s="293">
        <v>40130</v>
      </c>
      <c r="B225" s="291">
        <v>4.1900000000000004</v>
      </c>
      <c r="C225" s="293">
        <v>40130</v>
      </c>
      <c r="D225" s="291">
        <v>3.5</v>
      </c>
    </row>
    <row r="226" spans="1:4">
      <c r="A226" s="293">
        <v>40133</v>
      </c>
      <c r="B226" s="291">
        <v>4.2</v>
      </c>
      <c r="C226" s="293">
        <v>40133</v>
      </c>
      <c r="D226" s="291">
        <v>3.5</v>
      </c>
    </row>
    <row r="227" spans="1:4">
      <c r="A227" s="293">
        <v>40134</v>
      </c>
      <c r="B227" s="291">
        <v>4.1900000000000004</v>
      </c>
      <c r="C227" s="293">
        <v>40134</v>
      </c>
      <c r="D227" s="291">
        <v>3.5</v>
      </c>
    </row>
    <row r="228" spans="1:4">
      <c r="A228" s="293">
        <v>40135</v>
      </c>
      <c r="B228" s="291">
        <v>4.1900000000000004</v>
      </c>
      <c r="C228" s="293">
        <v>40135</v>
      </c>
      <c r="D228" s="291">
        <v>3.5</v>
      </c>
    </row>
    <row r="229" spans="1:4">
      <c r="A229" s="293">
        <v>40136</v>
      </c>
      <c r="B229" s="291">
        <v>4.1900000000000004</v>
      </c>
      <c r="C229" s="293">
        <v>40136</v>
      </c>
      <c r="D229" s="291">
        <v>3.5</v>
      </c>
    </row>
    <row r="230" spans="1:4">
      <c r="A230" s="293">
        <v>40137</v>
      </c>
      <c r="B230" s="291">
        <v>4.1900000000000004</v>
      </c>
      <c r="C230" s="293">
        <v>40137</v>
      </c>
      <c r="D230" s="291">
        <v>3.5</v>
      </c>
    </row>
    <row r="231" spans="1:4">
      <c r="A231" s="293">
        <v>40140</v>
      </c>
      <c r="B231" s="291">
        <v>4.1900000000000004</v>
      </c>
      <c r="C231" s="293">
        <v>40140</v>
      </c>
      <c r="D231" s="291">
        <v>3.5</v>
      </c>
    </row>
    <row r="232" spans="1:4">
      <c r="A232" s="293">
        <v>40141</v>
      </c>
      <c r="B232" s="291">
        <v>4.1900000000000004</v>
      </c>
      <c r="C232" s="293">
        <v>40141</v>
      </c>
      <c r="D232" s="291">
        <v>3.5</v>
      </c>
    </row>
    <row r="233" spans="1:4">
      <c r="A233" s="293">
        <v>40142</v>
      </c>
      <c r="B233" s="291">
        <v>4.1900000000000004</v>
      </c>
      <c r="C233" s="293">
        <v>40142</v>
      </c>
      <c r="D233" s="291">
        <v>3.5</v>
      </c>
    </row>
    <row r="234" spans="1:4">
      <c r="A234" s="293">
        <v>40143</v>
      </c>
      <c r="B234" s="291">
        <v>4.2</v>
      </c>
      <c r="C234" s="293">
        <v>40143</v>
      </c>
      <c r="D234" s="291">
        <v>3.5</v>
      </c>
    </row>
    <row r="235" spans="1:4">
      <c r="A235" s="293">
        <v>40144</v>
      </c>
      <c r="B235" s="291">
        <v>4.1900000000000004</v>
      </c>
      <c r="C235" s="293">
        <v>40144</v>
      </c>
      <c r="D235" s="291">
        <v>3.5</v>
      </c>
    </row>
    <row r="236" spans="1:4">
      <c r="A236" s="293">
        <v>40147</v>
      </c>
      <c r="B236" s="291">
        <v>4.1900000000000004</v>
      </c>
      <c r="C236" s="293">
        <v>40147</v>
      </c>
      <c r="D236" s="291">
        <v>3.5</v>
      </c>
    </row>
    <row r="237" spans="1:4">
      <c r="A237" s="293">
        <v>40148</v>
      </c>
      <c r="B237" s="291">
        <v>4.1900000000000004</v>
      </c>
      <c r="C237" s="293">
        <v>40148</v>
      </c>
      <c r="D237" s="291">
        <v>3.5</v>
      </c>
    </row>
    <row r="238" spans="1:4">
      <c r="A238" s="293">
        <v>40149</v>
      </c>
      <c r="B238" s="291">
        <v>4.1900000000000004</v>
      </c>
      <c r="C238" s="293">
        <v>40149</v>
      </c>
      <c r="D238" s="291">
        <v>3.5</v>
      </c>
    </row>
    <row r="239" spans="1:4">
      <c r="A239" s="293">
        <v>40150</v>
      </c>
      <c r="B239" s="291">
        <v>4.2</v>
      </c>
      <c r="C239" s="293">
        <v>40150</v>
      </c>
      <c r="D239" s="291">
        <v>3.5</v>
      </c>
    </row>
    <row r="240" spans="1:4">
      <c r="A240" s="293">
        <v>40151</v>
      </c>
      <c r="B240" s="291">
        <v>4.2</v>
      </c>
      <c r="C240" s="293">
        <v>40151</v>
      </c>
      <c r="D240" s="291">
        <v>3.5</v>
      </c>
    </row>
    <row r="241" spans="1:4">
      <c r="A241" s="293">
        <v>40154</v>
      </c>
      <c r="B241" s="291">
        <v>4.2</v>
      </c>
      <c r="C241" s="293">
        <v>40154</v>
      </c>
      <c r="D241" s="291">
        <v>3.5</v>
      </c>
    </row>
    <row r="242" spans="1:4">
      <c r="A242" s="293">
        <v>40155</v>
      </c>
      <c r="B242" s="291">
        <v>4.2</v>
      </c>
      <c r="C242" s="293" t="s">
        <v>957</v>
      </c>
      <c r="D242" s="291">
        <v>3.5</v>
      </c>
    </row>
    <row r="243" spans="1:4">
      <c r="A243" s="293">
        <v>40156</v>
      </c>
      <c r="B243" s="291">
        <v>4.2</v>
      </c>
      <c r="C243" s="293">
        <v>40156</v>
      </c>
      <c r="D243" s="291">
        <v>3.5</v>
      </c>
    </row>
    <row r="244" spans="1:4">
      <c r="A244" s="293">
        <v>40157</v>
      </c>
      <c r="B244" s="291">
        <v>4.21</v>
      </c>
      <c r="C244" s="293">
        <v>40157</v>
      </c>
      <c r="D244" s="291">
        <v>3.5</v>
      </c>
    </row>
    <row r="245" spans="1:4">
      <c r="A245" s="293">
        <v>40158</v>
      </c>
      <c r="B245" s="291">
        <v>4.22</v>
      </c>
      <c r="C245" s="293">
        <v>40158</v>
      </c>
      <c r="D245" s="291">
        <v>3.5</v>
      </c>
    </row>
    <row r="246" spans="1:4">
      <c r="A246" s="293">
        <v>40161</v>
      </c>
      <c r="B246" s="291">
        <v>4.2300000000000004</v>
      </c>
      <c r="C246" s="293">
        <v>40161</v>
      </c>
      <c r="D246" s="291">
        <v>3.5</v>
      </c>
    </row>
    <row r="247" spans="1:4">
      <c r="A247" s="293">
        <v>40162</v>
      </c>
      <c r="B247" s="291">
        <v>4.2300000000000004</v>
      </c>
      <c r="C247" s="293">
        <v>40162</v>
      </c>
      <c r="D247" s="291">
        <v>3.5</v>
      </c>
    </row>
    <row r="248" spans="1:4">
      <c r="A248" s="293">
        <v>40163</v>
      </c>
      <c r="B248" s="291">
        <v>4.25</v>
      </c>
      <c r="C248" s="293">
        <v>40163</v>
      </c>
      <c r="D248" s="291">
        <v>3.5</v>
      </c>
    </row>
    <row r="249" spans="1:4">
      <c r="A249" s="293">
        <v>40164</v>
      </c>
      <c r="B249" s="291">
        <v>4.25</v>
      </c>
      <c r="C249" s="293">
        <v>40164</v>
      </c>
      <c r="D249" s="291">
        <v>3.5</v>
      </c>
    </row>
    <row r="250" spans="1:4">
      <c r="A250" s="293">
        <v>40165</v>
      </c>
      <c r="B250" s="291">
        <v>4.24</v>
      </c>
      <c r="C250" s="293">
        <v>40165</v>
      </c>
      <c r="D250" s="291">
        <v>3.5</v>
      </c>
    </row>
    <row r="251" spans="1:4">
      <c r="A251" s="293">
        <v>40168</v>
      </c>
      <c r="B251" s="291">
        <v>4.25</v>
      </c>
      <c r="C251" s="293">
        <v>40168</v>
      </c>
      <c r="D251" s="291">
        <v>3.5</v>
      </c>
    </row>
    <row r="252" spans="1:4">
      <c r="A252" s="293">
        <v>40169</v>
      </c>
      <c r="B252" s="291">
        <v>4.26</v>
      </c>
      <c r="C252" s="293">
        <v>40169</v>
      </c>
      <c r="D252" s="291">
        <v>3.5</v>
      </c>
    </row>
    <row r="253" spans="1:4">
      <c r="A253" s="293">
        <v>40170</v>
      </c>
      <c r="B253" s="291">
        <v>4.26</v>
      </c>
      <c r="C253" s="293">
        <v>40170</v>
      </c>
      <c r="D253" s="291">
        <v>3.5</v>
      </c>
    </row>
    <row r="254" spans="1:4">
      <c r="A254" s="293">
        <v>40171</v>
      </c>
      <c r="B254" s="291">
        <v>4.2699999999999996</v>
      </c>
      <c r="C254" s="293">
        <v>40171</v>
      </c>
      <c r="D254" s="291">
        <v>3.5</v>
      </c>
    </row>
    <row r="255" spans="1:4">
      <c r="A255" s="293">
        <v>40175</v>
      </c>
      <c r="B255" s="291">
        <v>4.26</v>
      </c>
      <c r="C255" s="293">
        <v>40175</v>
      </c>
      <c r="D255" s="291">
        <v>3.5</v>
      </c>
    </row>
    <row r="256" spans="1:4">
      <c r="A256" s="293">
        <v>40176</v>
      </c>
      <c r="B256" s="291">
        <v>4.26</v>
      </c>
      <c r="C256" s="293" t="s">
        <v>957</v>
      </c>
      <c r="D256" s="291">
        <v>3.5</v>
      </c>
    </row>
    <row r="257" spans="1:4">
      <c r="A257" s="293">
        <v>40177</v>
      </c>
      <c r="B257" s="291">
        <v>4.2699999999999996</v>
      </c>
      <c r="C257" s="293">
        <v>40177</v>
      </c>
      <c r="D257" s="291">
        <v>3.5</v>
      </c>
    </row>
    <row r="258" spans="1:4">
      <c r="A258" s="293">
        <v>40178</v>
      </c>
      <c r="B258" s="291">
        <v>4.2699999999999996</v>
      </c>
      <c r="C258" s="293">
        <v>40178</v>
      </c>
      <c r="D258" s="291">
        <v>3.5</v>
      </c>
    </row>
    <row r="259" spans="1:4">
      <c r="A259" s="293">
        <v>40182</v>
      </c>
      <c r="B259" s="291">
        <v>4.2699999999999996</v>
      </c>
      <c r="C259" s="293">
        <v>40182</v>
      </c>
      <c r="D259" s="291">
        <v>3.5</v>
      </c>
    </row>
    <row r="260" spans="1:4">
      <c r="A260" s="293">
        <v>40183</v>
      </c>
      <c r="B260" s="291">
        <v>4.26</v>
      </c>
      <c r="C260" s="293">
        <v>40183</v>
      </c>
      <c r="D260" s="291">
        <v>3.5</v>
      </c>
    </row>
    <row r="261" spans="1:4">
      <c r="A261" s="293">
        <v>40184</v>
      </c>
      <c r="B261" s="291">
        <v>4.25</v>
      </c>
      <c r="C261" s="293">
        <v>40184</v>
      </c>
      <c r="D261" s="291">
        <v>3.5</v>
      </c>
    </row>
    <row r="262" spans="1:4">
      <c r="A262" s="293">
        <v>40185</v>
      </c>
      <c r="B262" s="291">
        <v>4.25</v>
      </c>
      <c r="C262" s="293">
        <v>40185</v>
      </c>
      <c r="D262" s="291">
        <v>3.5</v>
      </c>
    </row>
    <row r="263" spans="1:4">
      <c r="A263" s="293">
        <v>40186</v>
      </c>
      <c r="B263" s="291">
        <v>4.26</v>
      </c>
      <c r="C263" s="293">
        <v>40186</v>
      </c>
      <c r="D263" s="291">
        <v>3.5</v>
      </c>
    </row>
    <row r="264" spans="1:4">
      <c r="A264" s="293">
        <v>40189</v>
      </c>
      <c r="B264" s="291">
        <v>4.2699999999999996</v>
      </c>
      <c r="C264" s="293">
        <v>40189</v>
      </c>
      <c r="D264" s="291">
        <v>3.5</v>
      </c>
    </row>
    <row r="265" spans="1:4">
      <c r="A265" s="293">
        <v>40190</v>
      </c>
      <c r="B265" s="291">
        <v>4.26</v>
      </c>
      <c r="C265" s="293">
        <v>40190</v>
      </c>
      <c r="D265" s="291">
        <v>3.5</v>
      </c>
    </row>
    <row r="266" spans="1:4">
      <c r="A266" s="293">
        <v>40191</v>
      </c>
      <c r="B266" s="291">
        <v>4.25</v>
      </c>
      <c r="C266" s="293">
        <v>40191</v>
      </c>
      <c r="D266" s="291">
        <v>3.5</v>
      </c>
    </row>
    <row r="267" spans="1:4">
      <c r="A267" s="293">
        <v>40192</v>
      </c>
      <c r="B267" s="291">
        <v>4.26</v>
      </c>
      <c r="C267" s="293">
        <v>40192</v>
      </c>
      <c r="D267" s="291">
        <v>3.5</v>
      </c>
    </row>
    <row r="268" spans="1:4">
      <c r="A268" s="293">
        <v>40193</v>
      </c>
      <c r="B268" s="291">
        <v>4.25</v>
      </c>
      <c r="C268" s="293">
        <v>40193</v>
      </c>
      <c r="D268" s="291">
        <v>3.5</v>
      </c>
    </row>
    <row r="269" spans="1:4">
      <c r="A269" s="293">
        <v>40196</v>
      </c>
      <c r="B269" s="291">
        <v>4.24</v>
      </c>
      <c r="C269" s="293">
        <v>40196</v>
      </c>
      <c r="D269" s="291">
        <v>3.5</v>
      </c>
    </row>
    <row r="270" spans="1:4">
      <c r="A270" s="293">
        <v>40197</v>
      </c>
      <c r="B270" s="291">
        <v>4.2300000000000004</v>
      </c>
      <c r="C270" s="293">
        <v>40197</v>
      </c>
      <c r="D270" s="291">
        <v>3.5</v>
      </c>
    </row>
    <row r="271" spans="1:4">
      <c r="A271" s="293">
        <v>40198</v>
      </c>
      <c r="B271" s="291">
        <v>4.22</v>
      </c>
      <c r="C271" s="293">
        <v>40198</v>
      </c>
      <c r="D271" s="291">
        <v>3.5</v>
      </c>
    </row>
    <row r="272" spans="1:4">
      <c r="A272" s="293">
        <v>40199</v>
      </c>
      <c r="B272" s="291">
        <v>4.22</v>
      </c>
      <c r="C272" s="293">
        <v>40199</v>
      </c>
      <c r="D272" s="291">
        <v>3.5</v>
      </c>
    </row>
    <row r="273" spans="1:4">
      <c r="A273" s="293">
        <v>40200</v>
      </c>
      <c r="B273" s="291">
        <v>4.22</v>
      </c>
      <c r="C273" s="293">
        <v>40200</v>
      </c>
      <c r="D273" s="291">
        <v>3.5</v>
      </c>
    </row>
    <row r="274" spans="1:4">
      <c r="A274" s="293">
        <v>40203</v>
      </c>
      <c r="B274" s="291">
        <v>4.22</v>
      </c>
      <c r="C274" s="293">
        <v>40203</v>
      </c>
      <c r="D274" s="291">
        <v>3.5</v>
      </c>
    </row>
    <row r="275" spans="1:4">
      <c r="A275" s="293">
        <v>40204</v>
      </c>
      <c r="B275" s="291">
        <v>4.22</v>
      </c>
      <c r="C275" s="293">
        <v>40204</v>
      </c>
      <c r="D275" s="291">
        <v>3.5</v>
      </c>
    </row>
    <row r="276" spans="1:4">
      <c r="A276" s="293">
        <v>40205</v>
      </c>
      <c r="B276" s="291">
        <v>4.2</v>
      </c>
      <c r="C276" s="293">
        <v>40205</v>
      </c>
      <c r="D276" s="291">
        <v>3.5</v>
      </c>
    </row>
    <row r="277" spans="1:4">
      <c r="A277" s="293">
        <v>40206</v>
      </c>
      <c r="B277" s="291">
        <v>4.2</v>
      </c>
      <c r="C277" s="293">
        <v>40206</v>
      </c>
      <c r="D277" s="291">
        <v>3.5</v>
      </c>
    </row>
    <row r="278" spans="1:4">
      <c r="A278" s="293">
        <v>40207</v>
      </c>
      <c r="B278" s="291">
        <v>4.1900000000000004</v>
      </c>
      <c r="C278" s="293">
        <v>40207</v>
      </c>
      <c r="D278" s="291">
        <v>3.5</v>
      </c>
    </row>
    <row r="279" spans="1:4">
      <c r="A279" s="293">
        <v>40210</v>
      </c>
      <c r="B279" s="291">
        <v>4.2</v>
      </c>
      <c r="C279" s="293">
        <v>40210</v>
      </c>
      <c r="D279" s="291">
        <v>3.5</v>
      </c>
    </row>
    <row r="280" spans="1:4">
      <c r="A280" s="293">
        <v>40211</v>
      </c>
      <c r="B280" s="291">
        <v>4.2</v>
      </c>
      <c r="C280" s="293">
        <v>40211</v>
      </c>
      <c r="D280" s="291">
        <v>3.5</v>
      </c>
    </row>
    <row r="281" spans="1:4">
      <c r="A281" s="293">
        <v>40212</v>
      </c>
      <c r="B281" s="291">
        <v>4.2</v>
      </c>
      <c r="C281" s="293">
        <v>40212</v>
      </c>
      <c r="D281" s="291">
        <v>3.5</v>
      </c>
    </row>
    <row r="282" spans="1:4">
      <c r="A282" s="293">
        <v>40213</v>
      </c>
      <c r="B282" s="291">
        <v>4.2</v>
      </c>
      <c r="C282" s="293">
        <v>40213</v>
      </c>
      <c r="D282" s="291">
        <v>3.5</v>
      </c>
    </row>
    <row r="283" spans="1:4">
      <c r="A283" s="293">
        <v>40214</v>
      </c>
      <c r="B283" s="291">
        <v>4.2</v>
      </c>
      <c r="C283" s="293">
        <v>40214</v>
      </c>
      <c r="D283" s="291">
        <v>3.5</v>
      </c>
    </row>
    <row r="284" spans="1:4">
      <c r="A284" s="293">
        <v>40217</v>
      </c>
      <c r="B284" s="291">
        <v>4.1900000000000004</v>
      </c>
      <c r="C284" s="293">
        <v>40217</v>
      </c>
      <c r="D284" s="291">
        <v>3.5</v>
      </c>
    </row>
    <row r="285" spans="1:4">
      <c r="A285" s="293">
        <v>40218</v>
      </c>
      <c r="B285" s="291">
        <v>4.1900000000000004</v>
      </c>
      <c r="C285" s="293">
        <v>40218</v>
      </c>
      <c r="D285" s="291">
        <v>3.5</v>
      </c>
    </row>
    <row r="286" spans="1:4">
      <c r="A286" s="293">
        <v>40219</v>
      </c>
      <c r="B286" s="291">
        <v>4.17</v>
      </c>
      <c r="C286" s="293">
        <v>40219</v>
      </c>
      <c r="D286" s="291">
        <v>3.5</v>
      </c>
    </row>
    <row r="287" spans="1:4">
      <c r="A287" s="293">
        <v>40220</v>
      </c>
      <c r="B287" s="291">
        <v>4.17</v>
      </c>
      <c r="C287" s="293">
        <v>40220</v>
      </c>
      <c r="D287" s="291">
        <v>3.5</v>
      </c>
    </row>
    <row r="288" spans="1:4">
      <c r="A288" s="293">
        <v>40221</v>
      </c>
      <c r="B288" s="291">
        <v>4.17</v>
      </c>
      <c r="C288" s="293">
        <v>40221</v>
      </c>
      <c r="D288" s="291">
        <v>3.5</v>
      </c>
    </row>
    <row r="289" spans="1:4">
      <c r="A289" s="293">
        <v>40224</v>
      </c>
      <c r="B289" s="291">
        <v>4.18</v>
      </c>
      <c r="C289" s="293">
        <v>40224</v>
      </c>
      <c r="D289" s="291">
        <v>3.5</v>
      </c>
    </row>
    <row r="290" spans="1:4">
      <c r="A290" s="293">
        <v>40225</v>
      </c>
      <c r="B290" s="291">
        <v>4.16</v>
      </c>
      <c r="C290" s="293">
        <v>40225</v>
      </c>
      <c r="D290" s="291">
        <v>3.5</v>
      </c>
    </row>
    <row r="291" spans="1:4">
      <c r="A291" s="293">
        <v>40226</v>
      </c>
      <c r="B291" s="291">
        <v>4.16</v>
      </c>
      <c r="C291" s="293">
        <v>40226</v>
      </c>
      <c r="D291" s="291">
        <v>3.5</v>
      </c>
    </row>
    <row r="292" spans="1:4">
      <c r="A292" s="293">
        <v>40227</v>
      </c>
      <c r="B292" s="291">
        <v>4.16</v>
      </c>
      <c r="C292" s="293">
        <v>40227</v>
      </c>
      <c r="D292" s="291">
        <v>3.5</v>
      </c>
    </row>
    <row r="293" spans="1:4">
      <c r="A293" s="293">
        <v>40228</v>
      </c>
      <c r="B293" s="291">
        <v>4.16</v>
      </c>
      <c r="C293" s="293">
        <v>40228</v>
      </c>
      <c r="D293" s="291">
        <v>3.5</v>
      </c>
    </row>
    <row r="294" spans="1:4">
      <c r="A294" s="293">
        <v>40231</v>
      </c>
      <c r="B294" s="291">
        <v>4.1500000000000004</v>
      </c>
      <c r="C294" s="293">
        <v>40231</v>
      </c>
      <c r="D294" s="291">
        <v>3.5</v>
      </c>
    </row>
    <row r="295" spans="1:4">
      <c r="A295" s="293">
        <v>40232</v>
      </c>
      <c r="B295" s="291">
        <v>4.1500000000000004</v>
      </c>
      <c r="C295" s="293">
        <v>40232</v>
      </c>
      <c r="D295" s="291">
        <v>3.5</v>
      </c>
    </row>
    <row r="296" spans="1:4">
      <c r="A296" s="293">
        <v>40233</v>
      </c>
      <c r="B296" s="291">
        <v>4.1500000000000004</v>
      </c>
      <c r="C296" s="293">
        <v>40233</v>
      </c>
      <c r="D296" s="291">
        <v>3.5</v>
      </c>
    </row>
    <row r="297" spans="1:4">
      <c r="A297" s="293">
        <v>40234</v>
      </c>
      <c r="B297" s="291">
        <v>4.1399999999999997</v>
      </c>
      <c r="C297" s="293">
        <v>40234</v>
      </c>
      <c r="D297" s="291">
        <v>3.5</v>
      </c>
    </row>
    <row r="298" spans="1:4">
      <c r="A298" s="293">
        <v>40235</v>
      </c>
      <c r="B298" s="291">
        <v>4.1500000000000004</v>
      </c>
      <c r="C298" s="293">
        <v>40235</v>
      </c>
      <c r="D298" s="291">
        <v>3.5</v>
      </c>
    </row>
    <row r="299" spans="1:4">
      <c r="A299" s="293">
        <v>40238</v>
      </c>
      <c r="B299" s="291">
        <v>4.1500000000000004</v>
      </c>
      <c r="C299" s="293">
        <v>40238</v>
      </c>
      <c r="D299" s="291">
        <v>3.5</v>
      </c>
    </row>
    <row r="300" spans="1:4">
      <c r="A300" s="293">
        <v>40239</v>
      </c>
      <c r="B300" s="291">
        <v>4.1500000000000004</v>
      </c>
      <c r="C300" s="293">
        <v>40239</v>
      </c>
      <c r="D300" s="291">
        <v>3.5</v>
      </c>
    </row>
    <row r="301" spans="1:4">
      <c r="A301" s="293">
        <v>40240</v>
      </c>
      <c r="B301" s="291">
        <v>4.1500000000000004</v>
      </c>
      <c r="C301" s="293">
        <v>40240</v>
      </c>
      <c r="D301" s="291">
        <v>3.5</v>
      </c>
    </row>
    <row r="302" spans="1:4">
      <c r="A302" s="293">
        <v>40241</v>
      </c>
      <c r="B302" s="291">
        <v>4.1399999999999997</v>
      </c>
      <c r="C302" s="293">
        <v>40241</v>
      </c>
      <c r="D302" s="291">
        <v>3.5</v>
      </c>
    </row>
    <row r="303" spans="1:4">
      <c r="A303" s="293">
        <v>40242</v>
      </c>
      <c r="B303" s="291">
        <v>4.1399999999999997</v>
      </c>
      <c r="C303" s="293">
        <v>40242</v>
      </c>
      <c r="D303" s="291">
        <v>3.5</v>
      </c>
    </row>
    <row r="304" spans="1:4">
      <c r="A304" s="293">
        <v>40245</v>
      </c>
      <c r="B304" s="291">
        <v>4.13</v>
      </c>
      <c r="C304" s="293">
        <v>40245</v>
      </c>
      <c r="D304" s="291">
        <v>3.5</v>
      </c>
    </row>
    <row r="305" spans="1:4">
      <c r="A305" s="293">
        <v>40246</v>
      </c>
      <c r="B305" s="291">
        <v>4.13</v>
      </c>
      <c r="C305" s="293">
        <v>40246</v>
      </c>
      <c r="D305" s="291">
        <v>3.5</v>
      </c>
    </row>
    <row r="306" spans="1:4">
      <c r="A306" s="293">
        <v>40247</v>
      </c>
      <c r="B306" s="291">
        <v>4.13</v>
      </c>
      <c r="C306" s="293">
        <v>40247</v>
      </c>
      <c r="D306" s="291">
        <v>3.5</v>
      </c>
    </row>
    <row r="307" spans="1:4">
      <c r="A307" s="293">
        <v>40248</v>
      </c>
      <c r="B307" s="291">
        <v>4.13</v>
      </c>
      <c r="C307" s="293">
        <v>40248</v>
      </c>
      <c r="D307" s="291">
        <v>3.5</v>
      </c>
    </row>
    <row r="308" spans="1:4">
      <c r="A308" s="293">
        <v>40249</v>
      </c>
      <c r="B308" s="291">
        <v>4.12</v>
      </c>
      <c r="C308" s="293">
        <v>40249</v>
      </c>
      <c r="D308" s="291">
        <v>3.5</v>
      </c>
    </row>
    <row r="309" spans="1:4">
      <c r="A309" s="293">
        <v>40252</v>
      </c>
      <c r="B309" s="291">
        <v>4.13</v>
      </c>
      <c r="C309" s="293">
        <v>40252</v>
      </c>
      <c r="D309" s="291">
        <v>3.5</v>
      </c>
    </row>
    <row r="310" spans="1:4">
      <c r="A310" s="293">
        <v>40253</v>
      </c>
      <c r="B310" s="291">
        <v>4.12</v>
      </c>
      <c r="C310" s="293">
        <v>40253</v>
      </c>
      <c r="D310" s="291">
        <v>3.5</v>
      </c>
    </row>
    <row r="311" spans="1:4">
      <c r="A311" s="293">
        <v>40254</v>
      </c>
      <c r="B311" s="291">
        <v>4.1399999999999997</v>
      </c>
      <c r="C311" s="293">
        <v>40254</v>
      </c>
      <c r="D311" s="291">
        <v>3.5</v>
      </c>
    </row>
    <row r="312" spans="1:4">
      <c r="A312" s="293">
        <v>40255</v>
      </c>
      <c r="B312" s="291">
        <v>4.12</v>
      </c>
      <c r="C312" s="293">
        <v>40255</v>
      </c>
      <c r="D312" s="291">
        <v>3.5</v>
      </c>
    </row>
    <row r="313" spans="1:4">
      <c r="A313" s="293">
        <v>40256</v>
      </c>
      <c r="B313" s="291">
        <v>4.12</v>
      </c>
      <c r="C313" s="293">
        <v>40256</v>
      </c>
      <c r="D313" s="291">
        <v>3.5</v>
      </c>
    </row>
    <row r="314" spans="1:4">
      <c r="A314" s="293">
        <v>40259</v>
      </c>
      <c r="B314" s="291">
        <v>4.13</v>
      </c>
      <c r="C314" s="293">
        <v>40259</v>
      </c>
      <c r="D314" s="291">
        <v>3.5</v>
      </c>
    </row>
    <row r="315" spans="1:4">
      <c r="A315" s="293">
        <v>40260</v>
      </c>
      <c r="B315" s="291">
        <v>4.12</v>
      </c>
      <c r="C315" s="293">
        <v>40260</v>
      </c>
      <c r="D315" s="291">
        <v>3.5</v>
      </c>
    </row>
    <row r="316" spans="1:4">
      <c r="A316" s="293">
        <v>40261</v>
      </c>
      <c r="B316" s="291">
        <v>4.12</v>
      </c>
      <c r="C316" s="293">
        <v>40261</v>
      </c>
      <c r="D316" s="291">
        <v>3.5</v>
      </c>
    </row>
    <row r="317" spans="1:4">
      <c r="A317" s="293">
        <v>40262</v>
      </c>
      <c r="B317" s="291">
        <v>4.12</v>
      </c>
      <c r="C317" s="293">
        <v>40262</v>
      </c>
      <c r="D317" s="291">
        <v>3.5</v>
      </c>
    </row>
    <row r="318" spans="1:4">
      <c r="A318" s="293">
        <v>40263</v>
      </c>
      <c r="B318" s="291">
        <v>4.13</v>
      </c>
      <c r="C318" s="293">
        <v>40263</v>
      </c>
      <c r="D318" s="291">
        <v>3.5</v>
      </c>
    </row>
    <row r="319" spans="1:4">
      <c r="A319" s="293">
        <v>40266</v>
      </c>
      <c r="B319" s="291">
        <v>4.13</v>
      </c>
      <c r="C319" s="293">
        <v>40266</v>
      </c>
      <c r="D319" s="291">
        <v>3.5</v>
      </c>
    </row>
    <row r="320" spans="1:4">
      <c r="A320" s="293">
        <v>40267</v>
      </c>
      <c r="B320" s="291">
        <v>4.12</v>
      </c>
      <c r="C320" s="293">
        <v>40267</v>
      </c>
      <c r="D320" s="291">
        <v>3.5</v>
      </c>
    </row>
    <row r="321" spans="1:4">
      <c r="A321" s="293">
        <v>40268</v>
      </c>
      <c r="B321" s="291">
        <v>4.0999999999999996</v>
      </c>
      <c r="C321" s="293">
        <v>40268</v>
      </c>
      <c r="D321" s="291">
        <v>3.5</v>
      </c>
    </row>
    <row r="322" spans="1:4">
      <c r="A322" s="293">
        <v>40269</v>
      </c>
      <c r="B322" s="291">
        <v>4.05</v>
      </c>
      <c r="C322" s="293">
        <v>40269</v>
      </c>
      <c r="D322" s="291">
        <v>3.5</v>
      </c>
    </row>
    <row r="323" spans="1:4">
      <c r="A323" s="293">
        <v>40270</v>
      </c>
      <c r="B323" s="291">
        <v>4.05</v>
      </c>
      <c r="C323" s="293">
        <v>40270</v>
      </c>
      <c r="D323" s="291">
        <v>3.5</v>
      </c>
    </row>
    <row r="324" spans="1:4">
      <c r="A324" s="293">
        <v>40274</v>
      </c>
      <c r="B324" s="291">
        <v>4.05</v>
      </c>
      <c r="C324" s="293">
        <v>40274</v>
      </c>
      <c r="D324" s="291">
        <v>3.5</v>
      </c>
    </row>
    <row r="325" spans="1:4">
      <c r="A325" s="293">
        <v>40275</v>
      </c>
      <c r="B325" s="291">
        <v>4.03</v>
      </c>
      <c r="C325" s="293">
        <v>40275</v>
      </c>
      <c r="D325" s="291">
        <v>3.5</v>
      </c>
    </row>
    <row r="326" spans="1:4">
      <c r="A326" s="293">
        <v>40276</v>
      </c>
      <c r="B326" s="291">
        <v>4</v>
      </c>
      <c r="C326" s="293">
        <v>40276</v>
      </c>
      <c r="D326" s="291">
        <v>3.5</v>
      </c>
    </row>
    <row r="327" spans="1:4">
      <c r="A327" s="293">
        <v>40277</v>
      </c>
      <c r="B327" s="291">
        <v>3.96</v>
      </c>
      <c r="C327" s="293">
        <v>40277</v>
      </c>
      <c r="D327" s="291">
        <v>3.5</v>
      </c>
    </row>
    <row r="328" spans="1:4">
      <c r="A328" s="293">
        <v>40280</v>
      </c>
      <c r="B328" s="291">
        <v>3.93</v>
      </c>
      <c r="C328" s="293">
        <v>40280</v>
      </c>
      <c r="D328" s="291">
        <v>3.5</v>
      </c>
    </row>
    <row r="329" spans="1:4">
      <c r="A329" s="293">
        <v>40281</v>
      </c>
      <c r="B329" s="291">
        <v>3.92</v>
      </c>
      <c r="C329" s="293">
        <v>40281</v>
      </c>
      <c r="D329" s="291">
        <v>3.5</v>
      </c>
    </row>
    <row r="330" spans="1:4">
      <c r="A330" s="293">
        <v>40282</v>
      </c>
      <c r="B330" s="291">
        <v>3.9</v>
      </c>
      <c r="C330" s="293">
        <v>40282</v>
      </c>
      <c r="D330" s="291">
        <v>3.5</v>
      </c>
    </row>
    <row r="331" spans="1:4">
      <c r="A331" s="293">
        <v>40283</v>
      </c>
      <c r="B331" s="291">
        <v>3.89</v>
      </c>
      <c r="C331" s="293">
        <v>40283</v>
      </c>
      <c r="D331" s="291">
        <v>3.5</v>
      </c>
    </row>
    <row r="332" spans="1:4">
      <c r="A332" s="293">
        <v>40284</v>
      </c>
      <c r="B332" s="291">
        <v>3.89</v>
      </c>
      <c r="C332" s="293">
        <v>40284</v>
      </c>
      <c r="D332" s="291">
        <v>3.5</v>
      </c>
    </row>
    <row r="333" spans="1:4">
      <c r="A333" s="293">
        <v>40287</v>
      </c>
      <c r="B333" s="291">
        <v>3.89</v>
      </c>
      <c r="C333" s="293">
        <v>40287</v>
      </c>
      <c r="D333" s="291">
        <v>3.5</v>
      </c>
    </row>
    <row r="334" spans="1:4">
      <c r="A334" s="293">
        <v>40288</v>
      </c>
      <c r="B334" s="291">
        <v>3.88</v>
      </c>
      <c r="C334" s="293">
        <v>40288</v>
      </c>
      <c r="D334" s="291">
        <v>3.5</v>
      </c>
    </row>
    <row r="335" spans="1:4">
      <c r="A335" s="293">
        <v>40289</v>
      </c>
      <c r="B335" s="291">
        <v>3.87</v>
      </c>
      <c r="C335" s="293">
        <v>40289</v>
      </c>
      <c r="D335" s="291">
        <v>3.5</v>
      </c>
    </row>
    <row r="336" spans="1:4">
      <c r="A336" s="293">
        <v>40290</v>
      </c>
      <c r="B336" s="291">
        <v>3.87</v>
      </c>
      <c r="C336" s="293">
        <v>40290</v>
      </c>
      <c r="D336" s="291">
        <v>3.5</v>
      </c>
    </row>
    <row r="337" spans="1:4">
      <c r="A337" s="293">
        <v>40291</v>
      </c>
      <c r="B337" s="291">
        <v>3.87</v>
      </c>
      <c r="C337" s="293">
        <v>40291</v>
      </c>
      <c r="D337" s="291">
        <v>3.5</v>
      </c>
    </row>
    <row r="338" spans="1:4">
      <c r="A338" s="293">
        <v>40294</v>
      </c>
      <c r="B338" s="291">
        <v>3.87</v>
      </c>
      <c r="C338" s="293">
        <v>40294</v>
      </c>
      <c r="D338" s="291">
        <v>3.5</v>
      </c>
    </row>
    <row r="339" spans="1:4">
      <c r="A339" s="293">
        <v>40295</v>
      </c>
      <c r="B339" s="291">
        <v>3.86</v>
      </c>
      <c r="C339" s="293">
        <v>40295</v>
      </c>
      <c r="D339" s="291">
        <v>3.5</v>
      </c>
    </row>
    <row r="340" spans="1:4">
      <c r="A340" s="293">
        <v>40296</v>
      </c>
      <c r="B340" s="291">
        <v>3.86</v>
      </c>
      <c r="C340" s="293">
        <v>40296</v>
      </c>
      <c r="D340" s="291">
        <v>3.5</v>
      </c>
    </row>
    <row r="341" spans="1:4">
      <c r="A341" s="293">
        <v>40297</v>
      </c>
      <c r="B341" s="291">
        <v>3.86</v>
      </c>
      <c r="C341" s="293">
        <v>40297</v>
      </c>
      <c r="D341" s="291">
        <v>3.5</v>
      </c>
    </row>
    <row r="342" spans="1:4">
      <c r="A342" s="293">
        <v>40298</v>
      </c>
      <c r="B342" s="291">
        <v>3.86</v>
      </c>
      <c r="C342" s="293">
        <v>40298</v>
      </c>
      <c r="D342" s="291">
        <v>3.5</v>
      </c>
    </row>
    <row r="343" spans="1:4">
      <c r="A343" s="293">
        <v>40302</v>
      </c>
      <c r="B343" s="291">
        <v>3.86</v>
      </c>
      <c r="C343" s="293">
        <v>40302</v>
      </c>
      <c r="D343" s="291">
        <v>3.5</v>
      </c>
    </row>
    <row r="344" spans="1:4">
      <c r="A344" s="293">
        <v>40303</v>
      </c>
      <c r="B344" s="291">
        <v>3.87</v>
      </c>
      <c r="C344" s="293">
        <v>40303</v>
      </c>
      <c r="D344" s="291">
        <v>3.5</v>
      </c>
    </row>
    <row r="345" spans="1:4">
      <c r="A345" s="293">
        <v>40304</v>
      </c>
      <c r="B345" s="291">
        <v>3.87</v>
      </c>
      <c r="C345" s="293">
        <v>40304</v>
      </c>
      <c r="D345" s="291">
        <v>3.5</v>
      </c>
    </row>
    <row r="346" spans="1:4">
      <c r="A346" s="293">
        <v>40305</v>
      </c>
      <c r="B346" s="291">
        <v>3.87</v>
      </c>
      <c r="C346" s="293">
        <v>40305</v>
      </c>
      <c r="D346" s="291">
        <v>3.5</v>
      </c>
    </row>
    <row r="347" spans="1:4">
      <c r="A347" s="293">
        <v>40308</v>
      </c>
      <c r="B347" s="291">
        <v>3.85</v>
      </c>
      <c r="C347" s="293">
        <v>40308</v>
      </c>
      <c r="D347" s="291">
        <v>3.5</v>
      </c>
    </row>
    <row r="348" spans="1:4">
      <c r="A348" s="293">
        <v>40309</v>
      </c>
      <c r="B348" s="291">
        <v>3.86</v>
      </c>
      <c r="C348" s="293">
        <v>40309</v>
      </c>
      <c r="D348" s="291">
        <v>3.5</v>
      </c>
    </row>
    <row r="349" spans="1:4">
      <c r="A349" s="293">
        <v>40310</v>
      </c>
      <c r="B349" s="291">
        <v>3.85</v>
      </c>
      <c r="C349" s="293">
        <v>40310</v>
      </c>
      <c r="D349" s="291">
        <v>3.5</v>
      </c>
    </row>
    <row r="350" spans="1:4">
      <c r="A350" s="293">
        <v>40311</v>
      </c>
      <c r="B350" s="291">
        <v>3.85</v>
      </c>
      <c r="C350" s="293">
        <v>40311</v>
      </c>
      <c r="D350" s="291">
        <v>3.5</v>
      </c>
    </row>
    <row r="351" spans="1:4">
      <c r="A351" s="293">
        <v>40312</v>
      </c>
      <c r="B351" s="291">
        <v>3.85</v>
      </c>
      <c r="C351" s="293">
        <v>40312</v>
      </c>
      <c r="D351" s="291">
        <v>3.5</v>
      </c>
    </row>
    <row r="352" spans="1:4">
      <c r="A352" s="293">
        <v>40315</v>
      </c>
      <c r="B352" s="291">
        <v>3.84</v>
      </c>
      <c r="C352" s="293">
        <v>40315</v>
      </c>
      <c r="D352" s="291">
        <v>3.5</v>
      </c>
    </row>
    <row r="353" spans="1:4">
      <c r="A353" s="293">
        <v>40316</v>
      </c>
      <c r="B353" s="291">
        <v>3.85</v>
      </c>
      <c r="C353" s="293">
        <v>40316</v>
      </c>
      <c r="D353" s="291">
        <v>3.5</v>
      </c>
    </row>
    <row r="354" spans="1:4">
      <c r="A354" s="293">
        <v>40317</v>
      </c>
      <c r="B354" s="291">
        <v>3.85</v>
      </c>
      <c r="C354" s="293">
        <v>40317</v>
      </c>
      <c r="D354" s="291">
        <v>3.5</v>
      </c>
    </row>
    <row r="355" spans="1:4">
      <c r="A355" s="293">
        <v>40318</v>
      </c>
      <c r="B355" s="291">
        <v>3.84</v>
      </c>
      <c r="C355" s="293">
        <v>40318</v>
      </c>
      <c r="D355" s="291">
        <v>3.5</v>
      </c>
    </row>
    <row r="356" spans="1:4">
      <c r="A356" s="293">
        <v>40319</v>
      </c>
      <c r="B356" s="291">
        <v>3.85</v>
      </c>
      <c r="C356" s="293">
        <v>40319</v>
      </c>
      <c r="D356" s="291">
        <v>3.5</v>
      </c>
    </row>
    <row r="357" spans="1:4">
      <c r="A357" s="293">
        <v>40322</v>
      </c>
      <c r="B357" s="291">
        <v>3.85</v>
      </c>
      <c r="C357" s="293">
        <v>40322</v>
      </c>
      <c r="D357" s="291">
        <v>3.5</v>
      </c>
    </row>
    <row r="358" spans="1:4">
      <c r="A358" s="293">
        <v>40323</v>
      </c>
      <c r="B358" s="291">
        <v>3.85</v>
      </c>
      <c r="C358" s="293">
        <v>40323</v>
      </c>
      <c r="D358" s="291">
        <v>3.5</v>
      </c>
    </row>
    <row r="359" spans="1:4">
      <c r="A359" s="293">
        <v>40324</v>
      </c>
      <c r="B359" s="291">
        <v>3.85</v>
      </c>
      <c r="C359" s="293">
        <v>40324</v>
      </c>
      <c r="D359" s="291">
        <v>3.5</v>
      </c>
    </row>
    <row r="360" spans="1:4">
      <c r="A360" s="293">
        <v>40325</v>
      </c>
      <c r="B360" s="291">
        <v>3.85</v>
      </c>
      <c r="C360" s="293">
        <v>40325</v>
      </c>
      <c r="D360" s="291">
        <v>3.5</v>
      </c>
    </row>
    <row r="361" spans="1:4">
      <c r="A361" s="293">
        <v>40326</v>
      </c>
      <c r="B361" s="291">
        <v>3.86</v>
      </c>
      <c r="C361" s="293">
        <v>40326</v>
      </c>
      <c r="D361" s="291">
        <v>3.5</v>
      </c>
    </row>
    <row r="362" spans="1:4">
      <c r="A362" s="293">
        <v>40329</v>
      </c>
      <c r="B362" s="291">
        <v>3.86</v>
      </c>
      <c r="C362" s="293">
        <v>40329</v>
      </c>
      <c r="D362" s="291">
        <v>3.5</v>
      </c>
    </row>
    <row r="363" spans="1:4">
      <c r="A363" s="293">
        <v>40330</v>
      </c>
      <c r="B363" s="291">
        <v>3.86</v>
      </c>
      <c r="C363" s="293">
        <v>40330</v>
      </c>
      <c r="D363" s="291">
        <v>3.5</v>
      </c>
    </row>
    <row r="364" spans="1:4">
      <c r="A364" s="293">
        <v>40331</v>
      </c>
      <c r="B364" s="291">
        <v>3.85</v>
      </c>
      <c r="C364" s="293">
        <v>40331</v>
      </c>
      <c r="D364" s="291">
        <v>3.5</v>
      </c>
    </row>
    <row r="365" spans="1:4">
      <c r="A365" s="293">
        <v>40333</v>
      </c>
      <c r="B365" s="291">
        <v>3.86</v>
      </c>
      <c r="C365" s="293">
        <v>40333</v>
      </c>
      <c r="D365" s="291">
        <v>3.5</v>
      </c>
    </row>
    <row r="366" spans="1:4">
      <c r="A366" s="293">
        <v>40336</v>
      </c>
      <c r="B366" s="291">
        <v>3.85</v>
      </c>
      <c r="C366" s="293">
        <v>40336</v>
      </c>
      <c r="D366" s="291">
        <v>3.5</v>
      </c>
    </row>
    <row r="367" spans="1:4">
      <c r="A367" s="293">
        <v>40337</v>
      </c>
      <c r="B367" s="291">
        <v>3.86</v>
      </c>
      <c r="C367" s="293">
        <v>40337</v>
      </c>
      <c r="D367" s="291">
        <v>3.5</v>
      </c>
    </row>
    <row r="368" spans="1:4">
      <c r="A368" s="293">
        <v>40338</v>
      </c>
      <c r="B368" s="291">
        <v>3.85</v>
      </c>
      <c r="C368" s="293">
        <v>40338</v>
      </c>
      <c r="D368" s="291">
        <v>3.5</v>
      </c>
    </row>
    <row r="369" spans="1:4">
      <c r="A369" s="293">
        <v>40339</v>
      </c>
      <c r="B369" s="291">
        <v>3.85</v>
      </c>
      <c r="C369" s="293">
        <v>40339</v>
      </c>
      <c r="D369" s="291">
        <v>3.5</v>
      </c>
    </row>
    <row r="370" spans="1:4">
      <c r="A370" s="293">
        <v>40340</v>
      </c>
      <c r="B370" s="291">
        <v>3.87</v>
      </c>
      <c r="C370" s="293">
        <v>40340</v>
      </c>
      <c r="D370" s="291">
        <v>3.5</v>
      </c>
    </row>
    <row r="371" spans="1:4">
      <c r="A371" s="293">
        <v>40343</v>
      </c>
      <c r="B371" s="291">
        <v>3.86</v>
      </c>
      <c r="C371" s="293">
        <v>40343</v>
      </c>
      <c r="D371" s="291">
        <v>3.5</v>
      </c>
    </row>
    <row r="372" spans="1:4">
      <c r="A372" s="293">
        <v>40344</v>
      </c>
      <c r="B372" s="291">
        <v>3.86</v>
      </c>
      <c r="C372" s="293">
        <v>40344</v>
      </c>
      <c r="D372" s="291">
        <v>3.5</v>
      </c>
    </row>
    <row r="373" spans="1:4">
      <c r="A373" s="293">
        <v>40345</v>
      </c>
      <c r="B373" s="291">
        <v>3.85</v>
      </c>
      <c r="C373" s="293">
        <v>40345</v>
      </c>
      <c r="D373" s="291">
        <v>3.5</v>
      </c>
    </row>
    <row r="374" spans="1:4">
      <c r="A374" s="293">
        <v>40346</v>
      </c>
      <c r="B374" s="291">
        <v>3.86</v>
      </c>
      <c r="C374" s="293">
        <v>40346</v>
      </c>
      <c r="D374" s="291">
        <v>3.5</v>
      </c>
    </row>
    <row r="375" spans="1:4">
      <c r="A375" s="293">
        <v>40347</v>
      </c>
      <c r="B375" s="291">
        <v>3.84</v>
      </c>
      <c r="C375" s="293">
        <v>40347</v>
      </c>
      <c r="D375" s="291">
        <v>3.5</v>
      </c>
    </row>
    <row r="376" spans="1:4">
      <c r="A376" s="293">
        <v>40350</v>
      </c>
      <c r="B376" s="291">
        <v>3.85</v>
      </c>
      <c r="C376" s="293">
        <v>40350</v>
      </c>
      <c r="D376" s="291">
        <v>3.5</v>
      </c>
    </row>
    <row r="377" spans="1:4">
      <c r="A377" s="293">
        <v>40351</v>
      </c>
      <c r="B377" s="291">
        <v>3.85</v>
      </c>
      <c r="C377" s="293">
        <v>40351</v>
      </c>
      <c r="D377" s="291">
        <v>3.5</v>
      </c>
    </row>
    <row r="378" spans="1:4">
      <c r="A378" s="293">
        <v>40352</v>
      </c>
      <c r="B378" s="291">
        <v>3.86</v>
      </c>
      <c r="C378" s="293">
        <v>40352</v>
      </c>
      <c r="D378" s="291">
        <v>3.5</v>
      </c>
    </row>
    <row r="379" spans="1:4">
      <c r="A379" s="293">
        <v>40353</v>
      </c>
      <c r="B379" s="291">
        <v>3.85</v>
      </c>
      <c r="C379" s="293">
        <v>40353</v>
      </c>
      <c r="D379" s="291">
        <v>3.5</v>
      </c>
    </row>
    <row r="380" spans="1:4">
      <c r="A380" s="293">
        <v>40354</v>
      </c>
      <c r="B380" s="291">
        <v>3.85</v>
      </c>
      <c r="C380" s="293">
        <v>40354</v>
      </c>
      <c r="D380" s="291">
        <v>3.5</v>
      </c>
    </row>
    <row r="381" spans="1:4">
      <c r="A381" s="293">
        <v>40357</v>
      </c>
      <c r="B381" s="291">
        <v>3.85</v>
      </c>
      <c r="C381" s="293">
        <v>40357</v>
      </c>
      <c r="D381" s="291">
        <v>3.5</v>
      </c>
    </row>
    <row r="382" spans="1:4">
      <c r="A382" s="293">
        <v>40358</v>
      </c>
      <c r="B382" s="291">
        <v>3.86</v>
      </c>
      <c r="C382" s="293" t="s">
        <v>958</v>
      </c>
      <c r="D382" s="291">
        <v>3.5</v>
      </c>
    </row>
    <row r="383" spans="1:4">
      <c r="A383" s="293">
        <v>40359</v>
      </c>
      <c r="B383" s="291">
        <v>3.87</v>
      </c>
      <c r="C383" s="293">
        <v>40359</v>
      </c>
      <c r="D383" s="291">
        <v>3.5</v>
      </c>
    </row>
    <row r="384" spans="1:4">
      <c r="A384" s="293">
        <v>40360</v>
      </c>
      <c r="B384" s="291">
        <v>3.87</v>
      </c>
      <c r="C384" s="293">
        <v>40360</v>
      </c>
      <c r="D384" s="291">
        <v>3.5</v>
      </c>
    </row>
    <row r="385" spans="1:4">
      <c r="A385" s="293">
        <v>40361</v>
      </c>
      <c r="B385" s="291">
        <v>3.85</v>
      </c>
      <c r="C385" s="293">
        <v>40361</v>
      </c>
      <c r="D385" s="291">
        <v>3.5</v>
      </c>
    </row>
    <row r="386" spans="1:4">
      <c r="A386" s="293">
        <v>40364</v>
      </c>
      <c r="B386" s="291">
        <v>3.85</v>
      </c>
      <c r="C386" s="293">
        <v>40364</v>
      </c>
      <c r="D386" s="291">
        <v>3.5</v>
      </c>
    </row>
    <row r="387" spans="1:4">
      <c r="A387" s="293">
        <v>40365</v>
      </c>
      <c r="B387" s="291">
        <v>3.84</v>
      </c>
      <c r="C387" s="293">
        <v>40365</v>
      </c>
      <c r="D387" s="291">
        <v>3.5</v>
      </c>
    </row>
    <row r="388" spans="1:4">
      <c r="A388" s="293">
        <v>40366</v>
      </c>
      <c r="B388" s="291">
        <v>3.85</v>
      </c>
      <c r="C388" s="293">
        <v>40366</v>
      </c>
      <c r="D388" s="291">
        <v>3.5</v>
      </c>
    </row>
    <row r="389" spans="1:4">
      <c r="A389" s="293">
        <v>40367</v>
      </c>
      <c r="B389" s="291">
        <v>3.85</v>
      </c>
      <c r="C389" s="293">
        <v>40367</v>
      </c>
      <c r="D389" s="291">
        <v>3.5</v>
      </c>
    </row>
    <row r="390" spans="1:4">
      <c r="A390" s="293">
        <v>40368</v>
      </c>
      <c r="B390" s="291">
        <v>3.85</v>
      </c>
      <c r="C390" s="293">
        <v>40368</v>
      </c>
      <c r="D390" s="291">
        <v>3.5</v>
      </c>
    </row>
    <row r="391" spans="1:4">
      <c r="A391" s="293">
        <v>40371</v>
      </c>
      <c r="B391" s="291">
        <v>3.86</v>
      </c>
      <c r="C391" s="293">
        <v>40371</v>
      </c>
      <c r="D391" s="291">
        <v>3.5</v>
      </c>
    </row>
    <row r="392" spans="1:4">
      <c r="A392" s="293">
        <v>40372</v>
      </c>
      <c r="B392" s="291">
        <v>3.86</v>
      </c>
      <c r="C392" s="293">
        <v>40372</v>
      </c>
      <c r="D392" s="291">
        <v>3.5</v>
      </c>
    </row>
    <row r="393" spans="1:4">
      <c r="A393" s="293">
        <v>40373</v>
      </c>
      <c r="B393" s="291">
        <v>3.84</v>
      </c>
      <c r="C393" s="293">
        <v>40373</v>
      </c>
      <c r="D393" s="291">
        <v>3.5</v>
      </c>
    </row>
    <row r="394" spans="1:4">
      <c r="A394" s="293">
        <v>40374</v>
      </c>
      <c r="B394" s="291">
        <v>3.84</v>
      </c>
      <c r="C394" s="293">
        <v>40374</v>
      </c>
      <c r="D394" s="291">
        <v>3.5</v>
      </c>
    </row>
    <row r="395" spans="1:4">
      <c r="A395" s="293">
        <v>40375</v>
      </c>
      <c r="B395" s="291">
        <v>3.84</v>
      </c>
      <c r="C395" s="293">
        <v>40375</v>
      </c>
      <c r="D395" s="291">
        <v>3.5</v>
      </c>
    </row>
    <row r="396" spans="1:4">
      <c r="A396" s="293">
        <v>40378</v>
      </c>
      <c r="B396" s="291">
        <v>3.83</v>
      </c>
      <c r="C396" s="293">
        <v>40378</v>
      </c>
      <c r="D396" s="291">
        <v>3.5</v>
      </c>
    </row>
    <row r="397" spans="1:4">
      <c r="A397" s="293">
        <v>40379</v>
      </c>
      <c r="B397" s="291">
        <v>3.82</v>
      </c>
      <c r="C397" s="293">
        <v>40379</v>
      </c>
      <c r="D397" s="291">
        <v>3.5</v>
      </c>
    </row>
    <row r="398" spans="1:4">
      <c r="A398" s="293">
        <v>40380</v>
      </c>
      <c r="B398" s="291">
        <v>3.82</v>
      </c>
      <c r="C398" s="293">
        <v>40380</v>
      </c>
      <c r="D398" s="291">
        <v>3.5</v>
      </c>
    </row>
    <row r="399" spans="1:4">
      <c r="A399" s="293">
        <v>40381</v>
      </c>
      <c r="B399" s="291">
        <v>3.82</v>
      </c>
      <c r="C399" s="293">
        <v>40381</v>
      </c>
      <c r="D399" s="291">
        <v>3.5</v>
      </c>
    </row>
    <row r="400" spans="1:4">
      <c r="A400" s="293">
        <v>40382</v>
      </c>
      <c r="B400" s="291">
        <v>3.81</v>
      </c>
      <c r="C400" s="293">
        <v>40382</v>
      </c>
      <c r="D400" s="291">
        <v>3.5</v>
      </c>
    </row>
    <row r="401" spans="1:4">
      <c r="A401" s="293">
        <v>40385</v>
      </c>
      <c r="B401" s="291">
        <v>3.81</v>
      </c>
      <c r="C401" s="293">
        <v>40385</v>
      </c>
      <c r="D401" s="291">
        <v>3.5</v>
      </c>
    </row>
    <row r="402" spans="1:4">
      <c r="A402" s="293">
        <v>40386</v>
      </c>
      <c r="B402" s="291">
        <v>3.82</v>
      </c>
      <c r="C402" s="293">
        <v>40386</v>
      </c>
      <c r="D402" s="291">
        <v>3.5</v>
      </c>
    </row>
    <row r="403" spans="1:4">
      <c r="A403" s="293">
        <v>40387</v>
      </c>
      <c r="B403" s="291">
        <v>3.81</v>
      </c>
      <c r="C403" s="293">
        <v>40387</v>
      </c>
      <c r="D403" s="291">
        <v>3.5</v>
      </c>
    </row>
    <row r="404" spans="1:4">
      <c r="A404" s="293">
        <v>40388</v>
      </c>
      <c r="B404" s="291">
        <v>3.82</v>
      </c>
      <c r="C404" s="293">
        <v>40388</v>
      </c>
      <c r="D404" s="291">
        <v>3.5</v>
      </c>
    </row>
    <row r="405" spans="1:4">
      <c r="A405" s="293">
        <v>40389</v>
      </c>
      <c r="B405" s="291">
        <v>3.82</v>
      </c>
      <c r="C405" s="293">
        <v>40389</v>
      </c>
      <c r="D405" s="291">
        <v>3.5</v>
      </c>
    </row>
    <row r="406" spans="1:4">
      <c r="A406" s="293">
        <v>40392</v>
      </c>
      <c r="B406" s="291">
        <v>3.81</v>
      </c>
      <c r="C406" s="293">
        <v>40392</v>
      </c>
      <c r="D406" s="291">
        <v>3.5</v>
      </c>
    </row>
    <row r="407" spans="1:4">
      <c r="A407" s="293">
        <v>40393</v>
      </c>
      <c r="B407" s="291">
        <v>3.81</v>
      </c>
      <c r="C407" s="293">
        <v>40393</v>
      </c>
      <c r="D407" s="291">
        <v>3.5</v>
      </c>
    </row>
    <row r="408" spans="1:4">
      <c r="A408" s="293">
        <v>40394</v>
      </c>
      <c r="B408" s="291">
        <v>3.81</v>
      </c>
      <c r="C408" s="293">
        <v>40394</v>
      </c>
      <c r="D408" s="291">
        <v>3.5</v>
      </c>
    </row>
    <row r="409" spans="1:4">
      <c r="A409" s="293">
        <v>40395</v>
      </c>
      <c r="B409" s="291">
        <v>3.81</v>
      </c>
      <c r="C409" s="293">
        <v>40395</v>
      </c>
      <c r="D409" s="291">
        <v>3.5</v>
      </c>
    </row>
    <row r="410" spans="1:4">
      <c r="A410" s="293">
        <v>40396</v>
      </c>
      <c r="B410" s="291">
        <v>3.8</v>
      </c>
      <c r="C410" s="293">
        <v>40396</v>
      </c>
      <c r="D410" s="291">
        <v>3.5</v>
      </c>
    </row>
    <row r="411" spans="1:4">
      <c r="A411" s="293">
        <v>40399</v>
      </c>
      <c r="B411" s="291">
        <v>3.81</v>
      </c>
      <c r="C411" s="293">
        <v>40399</v>
      </c>
      <c r="D411" s="291">
        <v>3.5</v>
      </c>
    </row>
    <row r="412" spans="1:4">
      <c r="A412" s="293">
        <v>40400</v>
      </c>
      <c r="B412" s="291">
        <v>3.81</v>
      </c>
      <c r="C412" s="293">
        <v>40400</v>
      </c>
      <c r="D412" s="291">
        <v>3.5</v>
      </c>
    </row>
    <row r="413" spans="1:4">
      <c r="A413" s="293">
        <v>40401</v>
      </c>
      <c r="B413" s="291">
        <v>3.81</v>
      </c>
      <c r="C413" s="293">
        <v>40401</v>
      </c>
      <c r="D413" s="291">
        <v>3.5</v>
      </c>
    </row>
    <row r="414" spans="1:4">
      <c r="A414" s="293">
        <v>40402</v>
      </c>
      <c r="B414" s="291">
        <v>3.81</v>
      </c>
      <c r="C414" s="293">
        <v>40402</v>
      </c>
      <c r="D414" s="291">
        <v>3.5</v>
      </c>
    </row>
    <row r="415" spans="1:4">
      <c r="A415" s="293">
        <v>40403</v>
      </c>
      <c r="B415" s="291">
        <v>3.81</v>
      </c>
      <c r="C415" s="293">
        <v>40403</v>
      </c>
      <c r="D415" s="291">
        <v>3.5</v>
      </c>
    </row>
    <row r="416" spans="1:4">
      <c r="A416" s="293">
        <v>40406</v>
      </c>
      <c r="B416" s="291">
        <v>3.82</v>
      </c>
      <c r="C416" s="293">
        <v>40406</v>
      </c>
      <c r="D416" s="291">
        <v>3.5</v>
      </c>
    </row>
    <row r="417" spans="1:4">
      <c r="A417" s="293">
        <v>40407</v>
      </c>
      <c r="B417" s="291">
        <v>3.82</v>
      </c>
      <c r="C417" s="293">
        <v>40407</v>
      </c>
      <c r="D417" s="291">
        <v>3.5</v>
      </c>
    </row>
    <row r="418" spans="1:4">
      <c r="A418" s="293">
        <v>40408</v>
      </c>
      <c r="B418" s="291">
        <v>3.82</v>
      </c>
      <c r="C418" s="293">
        <v>40408</v>
      </c>
      <c r="D418" s="291">
        <v>3.5</v>
      </c>
    </row>
    <row r="419" spans="1:4">
      <c r="A419" s="293">
        <v>40409</v>
      </c>
      <c r="B419" s="291">
        <v>3.82</v>
      </c>
      <c r="C419" s="293">
        <v>40409</v>
      </c>
      <c r="D419" s="291">
        <v>3.5</v>
      </c>
    </row>
    <row r="420" spans="1:4">
      <c r="A420" s="293">
        <v>40410</v>
      </c>
      <c r="B420" s="291">
        <v>3.82</v>
      </c>
      <c r="C420" s="293">
        <v>40410</v>
      </c>
      <c r="D420" s="291">
        <v>3.5</v>
      </c>
    </row>
    <row r="421" spans="1:4">
      <c r="A421" s="293">
        <v>40413</v>
      </c>
      <c r="B421" s="291">
        <v>3.82</v>
      </c>
      <c r="C421" s="293">
        <v>40413</v>
      </c>
      <c r="D421" s="291">
        <v>3.5</v>
      </c>
    </row>
    <row r="422" spans="1:4">
      <c r="A422" s="293">
        <v>40414</v>
      </c>
      <c r="B422" s="291">
        <v>3.81</v>
      </c>
      <c r="C422" s="293">
        <v>40414</v>
      </c>
      <c r="D422" s="291">
        <v>3.5</v>
      </c>
    </row>
    <row r="423" spans="1:4">
      <c r="A423" s="293">
        <v>40415</v>
      </c>
      <c r="B423" s="291">
        <v>3.81</v>
      </c>
      <c r="C423" s="293">
        <v>40415</v>
      </c>
      <c r="D423" s="291">
        <v>3.5</v>
      </c>
    </row>
    <row r="424" spans="1:4">
      <c r="A424" s="293">
        <v>40416</v>
      </c>
      <c r="B424" s="291">
        <v>3.81</v>
      </c>
      <c r="C424" s="293">
        <v>40416</v>
      </c>
      <c r="D424" s="291">
        <v>3.5</v>
      </c>
    </row>
    <row r="425" spans="1:4">
      <c r="A425" s="293">
        <v>40417</v>
      </c>
      <c r="B425" s="291">
        <v>3.81</v>
      </c>
      <c r="C425" s="293">
        <v>40417</v>
      </c>
      <c r="D425" s="291">
        <v>3.5</v>
      </c>
    </row>
    <row r="426" spans="1:4">
      <c r="A426" s="293">
        <v>40420</v>
      </c>
      <c r="B426" s="291">
        <v>3.81</v>
      </c>
      <c r="C426" s="293">
        <v>40420</v>
      </c>
      <c r="D426" s="291">
        <v>3.5</v>
      </c>
    </row>
    <row r="427" spans="1:4">
      <c r="A427" s="293">
        <v>40421</v>
      </c>
      <c r="B427" s="291">
        <v>3.81</v>
      </c>
      <c r="C427" s="293">
        <v>40421</v>
      </c>
      <c r="D427" s="291">
        <v>3.5</v>
      </c>
    </row>
    <row r="428" spans="1:4">
      <c r="A428" s="293">
        <v>40422</v>
      </c>
      <c r="B428" s="291">
        <v>3.81</v>
      </c>
      <c r="C428" s="293">
        <v>40422</v>
      </c>
      <c r="D428" s="291">
        <v>3.5</v>
      </c>
    </row>
    <row r="429" spans="1:4">
      <c r="A429" s="293">
        <v>40423</v>
      </c>
      <c r="B429" s="291">
        <v>3.81</v>
      </c>
      <c r="C429" s="293">
        <v>40423</v>
      </c>
      <c r="D429" s="291">
        <v>3.5</v>
      </c>
    </row>
    <row r="430" spans="1:4">
      <c r="A430" s="293">
        <v>40424</v>
      </c>
      <c r="B430" s="291">
        <v>3.81</v>
      </c>
      <c r="C430" s="293">
        <v>40424</v>
      </c>
      <c r="D430" s="291">
        <v>3.5</v>
      </c>
    </row>
    <row r="431" spans="1:4">
      <c r="A431" s="293">
        <v>40427</v>
      </c>
      <c r="B431" s="291">
        <v>3.81</v>
      </c>
      <c r="C431" s="293">
        <v>40427</v>
      </c>
      <c r="D431" s="291">
        <v>3.5</v>
      </c>
    </row>
    <row r="432" spans="1:4">
      <c r="A432" s="293">
        <v>40428</v>
      </c>
      <c r="B432" s="291">
        <v>3.81</v>
      </c>
      <c r="C432" s="293">
        <v>40428</v>
      </c>
      <c r="D432" s="291">
        <v>3.5</v>
      </c>
    </row>
    <row r="433" spans="1:4">
      <c r="A433" s="293">
        <v>40429</v>
      </c>
      <c r="B433" s="291">
        <v>3.81</v>
      </c>
      <c r="C433" s="293">
        <v>40429</v>
      </c>
      <c r="D433" s="291">
        <v>3.5</v>
      </c>
    </row>
    <row r="434" spans="1:4">
      <c r="A434" s="293">
        <v>40430</v>
      </c>
      <c r="B434" s="291">
        <v>3.81</v>
      </c>
      <c r="C434" s="293">
        <v>40430</v>
      </c>
      <c r="D434" s="291">
        <v>3.5</v>
      </c>
    </row>
    <row r="435" spans="1:4">
      <c r="A435" s="293">
        <v>40431</v>
      </c>
      <c r="B435" s="291">
        <v>3.81</v>
      </c>
      <c r="C435" s="293">
        <v>40431</v>
      </c>
      <c r="D435" s="291">
        <v>3.5</v>
      </c>
    </row>
    <row r="436" spans="1:4">
      <c r="A436" s="293">
        <v>40434</v>
      </c>
      <c r="B436" s="291">
        <v>3.81</v>
      </c>
      <c r="C436" s="293">
        <v>40434</v>
      </c>
      <c r="D436" s="291">
        <v>3.5</v>
      </c>
    </row>
    <row r="437" spans="1:4">
      <c r="A437" s="293">
        <v>40435</v>
      </c>
      <c r="B437" s="291">
        <v>3.82</v>
      </c>
      <c r="C437" s="293">
        <v>40435</v>
      </c>
      <c r="D437" s="291">
        <v>3.5</v>
      </c>
    </row>
    <row r="438" spans="1:4">
      <c r="A438" s="293">
        <v>40436</v>
      </c>
      <c r="B438" s="291">
        <v>3.82</v>
      </c>
      <c r="C438" s="293">
        <v>40436</v>
      </c>
      <c r="D438" s="291">
        <v>3.5</v>
      </c>
    </row>
    <row r="439" spans="1:4">
      <c r="A439" s="293">
        <v>40437</v>
      </c>
      <c r="B439" s="291">
        <v>3.82</v>
      </c>
      <c r="C439" s="293">
        <v>40437</v>
      </c>
      <c r="D439" s="291">
        <v>3.5</v>
      </c>
    </row>
    <row r="440" spans="1:4">
      <c r="A440" s="293">
        <v>40438</v>
      </c>
      <c r="B440" s="291">
        <v>3.83</v>
      </c>
      <c r="C440" s="293">
        <v>40438</v>
      </c>
      <c r="D440" s="291">
        <v>3.5</v>
      </c>
    </row>
    <row r="441" spans="1:4">
      <c r="A441" s="293">
        <v>40441</v>
      </c>
      <c r="B441" s="291">
        <v>3.83</v>
      </c>
      <c r="C441" s="293">
        <v>40441</v>
      </c>
      <c r="D441" s="291">
        <v>3.5</v>
      </c>
    </row>
    <row r="442" spans="1:4">
      <c r="A442" s="293">
        <v>40442</v>
      </c>
      <c r="B442" s="291">
        <v>3.83</v>
      </c>
      <c r="C442" s="293">
        <v>40442</v>
      </c>
      <c r="D442" s="291">
        <v>3.5</v>
      </c>
    </row>
    <row r="443" spans="1:4">
      <c r="A443" s="293">
        <v>40443</v>
      </c>
      <c r="B443" s="291">
        <v>3.83</v>
      </c>
      <c r="C443" s="293">
        <v>40443</v>
      </c>
      <c r="D443" s="291">
        <v>3.5</v>
      </c>
    </row>
    <row r="444" spans="1:4">
      <c r="A444" s="293">
        <v>40444</v>
      </c>
      <c r="B444" s="291">
        <v>3.83</v>
      </c>
      <c r="C444" s="293">
        <v>40444</v>
      </c>
      <c r="D444" s="291">
        <v>3.5</v>
      </c>
    </row>
    <row r="445" spans="1:4">
      <c r="A445" s="293">
        <v>40445</v>
      </c>
      <c r="B445" s="291">
        <v>3.83</v>
      </c>
      <c r="C445" s="293">
        <v>40445</v>
      </c>
      <c r="D445" s="291">
        <v>3.5</v>
      </c>
    </row>
    <row r="446" spans="1:4">
      <c r="A446" s="293">
        <v>40448</v>
      </c>
      <c r="B446" s="291">
        <v>3.83</v>
      </c>
      <c r="C446" s="293">
        <v>40448</v>
      </c>
      <c r="D446" s="291">
        <v>3.5</v>
      </c>
    </row>
    <row r="447" spans="1:4">
      <c r="A447" s="293">
        <v>40449</v>
      </c>
      <c r="B447" s="291">
        <v>3.83</v>
      </c>
      <c r="C447" s="293">
        <v>40449</v>
      </c>
      <c r="D447" s="291">
        <v>3.5</v>
      </c>
    </row>
    <row r="448" spans="1:4">
      <c r="A448" s="293">
        <v>40450</v>
      </c>
      <c r="B448" s="291">
        <v>3.84</v>
      </c>
      <c r="C448" s="293">
        <v>40450</v>
      </c>
      <c r="D448" s="291">
        <v>3.5</v>
      </c>
    </row>
    <row r="449" spans="1:4">
      <c r="A449" s="293">
        <v>40451</v>
      </c>
      <c r="B449" s="291">
        <v>3.84</v>
      </c>
      <c r="C449" s="293">
        <v>40451</v>
      </c>
      <c r="D449" s="291">
        <v>3.5</v>
      </c>
    </row>
    <row r="450" spans="1:4">
      <c r="A450" s="293">
        <v>40452</v>
      </c>
      <c r="B450" s="291">
        <v>3.84</v>
      </c>
      <c r="C450" s="293">
        <v>40452</v>
      </c>
      <c r="D450" s="291">
        <v>3.5</v>
      </c>
    </row>
    <row r="451" spans="1:4">
      <c r="A451" s="293">
        <v>40455</v>
      </c>
      <c r="B451" s="291">
        <v>3.83</v>
      </c>
      <c r="C451" s="293">
        <v>40455</v>
      </c>
      <c r="D451" s="291">
        <v>3.5</v>
      </c>
    </row>
    <row r="452" spans="1:4">
      <c r="A452" s="293">
        <v>40456</v>
      </c>
      <c r="B452" s="291">
        <v>3.83</v>
      </c>
      <c r="C452" s="293">
        <v>40456</v>
      </c>
      <c r="D452" s="291">
        <v>3.5</v>
      </c>
    </row>
    <row r="453" spans="1:4">
      <c r="A453" s="293">
        <v>40457</v>
      </c>
      <c r="B453" s="291">
        <v>3.83</v>
      </c>
      <c r="C453" s="293">
        <v>40457</v>
      </c>
      <c r="D453" s="291">
        <v>3.5</v>
      </c>
    </row>
    <row r="454" spans="1:4">
      <c r="A454" s="293">
        <v>40458</v>
      </c>
      <c r="B454" s="291">
        <v>3.82</v>
      </c>
      <c r="C454" s="293">
        <v>40458</v>
      </c>
      <c r="D454" s="291">
        <v>3.5</v>
      </c>
    </row>
    <row r="455" spans="1:4">
      <c r="A455" s="293">
        <v>40459</v>
      </c>
      <c r="B455" s="291">
        <v>3.82</v>
      </c>
      <c r="C455" s="293">
        <v>40459</v>
      </c>
      <c r="D455" s="291">
        <v>3.5</v>
      </c>
    </row>
    <row r="456" spans="1:4">
      <c r="A456" s="293">
        <v>40462</v>
      </c>
      <c r="B456" s="291">
        <v>3.82</v>
      </c>
      <c r="C456" s="293">
        <v>40462</v>
      </c>
      <c r="D456" s="291">
        <v>3.5</v>
      </c>
    </row>
    <row r="457" spans="1:4">
      <c r="A457" s="293">
        <v>40463</v>
      </c>
      <c r="B457" s="291">
        <v>3.82</v>
      </c>
      <c r="C457" s="293">
        <v>40463</v>
      </c>
      <c r="D457" s="291">
        <v>3.5</v>
      </c>
    </row>
    <row r="458" spans="1:4">
      <c r="A458" s="293">
        <v>40464</v>
      </c>
      <c r="B458" s="291">
        <v>3.82</v>
      </c>
      <c r="C458" s="293">
        <v>40464</v>
      </c>
      <c r="D458" s="291">
        <v>3.5</v>
      </c>
    </row>
    <row r="459" spans="1:4">
      <c r="A459" s="293">
        <v>40465</v>
      </c>
      <c r="B459" s="291">
        <v>3.82</v>
      </c>
      <c r="C459" s="293">
        <v>40465</v>
      </c>
      <c r="D459" s="291">
        <v>3.5</v>
      </c>
    </row>
    <row r="460" spans="1:4">
      <c r="A460" s="293">
        <v>40466</v>
      </c>
      <c r="B460" s="291">
        <v>3.82</v>
      </c>
      <c r="C460" s="293">
        <v>40466</v>
      </c>
      <c r="D460" s="291">
        <v>3.5</v>
      </c>
    </row>
    <row r="461" spans="1:4">
      <c r="A461" s="293">
        <v>40469</v>
      </c>
      <c r="B461" s="291">
        <v>3.82</v>
      </c>
      <c r="C461" s="293">
        <v>40469</v>
      </c>
      <c r="D461" s="291">
        <v>3.5</v>
      </c>
    </row>
    <row r="462" spans="1:4">
      <c r="A462" s="293">
        <v>40470</v>
      </c>
      <c r="B462" s="291">
        <v>3.82</v>
      </c>
      <c r="C462" s="293">
        <v>40470</v>
      </c>
      <c r="D462" s="291">
        <v>3.5</v>
      </c>
    </row>
    <row r="463" spans="1:4">
      <c r="A463" s="293">
        <v>40471</v>
      </c>
      <c r="B463" s="291">
        <v>3.83</v>
      </c>
      <c r="C463" s="293">
        <v>40471</v>
      </c>
      <c r="D463" s="291">
        <v>3.5</v>
      </c>
    </row>
    <row r="464" spans="1:4">
      <c r="A464" s="293">
        <v>40472</v>
      </c>
      <c r="B464" s="291">
        <v>3.84</v>
      </c>
      <c r="C464" s="293">
        <v>40472</v>
      </c>
      <c r="D464" s="291">
        <v>3.5</v>
      </c>
    </row>
    <row r="465" spans="1:4">
      <c r="A465" s="293">
        <v>40473</v>
      </c>
      <c r="B465" s="291">
        <v>3.84</v>
      </c>
      <c r="C465" s="293">
        <v>40473</v>
      </c>
      <c r="D465" s="291">
        <v>3.5</v>
      </c>
    </row>
    <row r="466" spans="1:4">
      <c r="A466" s="293">
        <v>40476</v>
      </c>
      <c r="B466" s="291">
        <v>3.84</v>
      </c>
      <c r="C466" s="293">
        <v>40476</v>
      </c>
      <c r="D466" s="291">
        <v>3.5</v>
      </c>
    </row>
    <row r="467" spans="1:4">
      <c r="A467" s="293">
        <v>40477</v>
      </c>
      <c r="B467" s="291">
        <v>3.86</v>
      </c>
      <c r="C467" s="293">
        <v>40477</v>
      </c>
      <c r="D467" s="291">
        <v>3.5</v>
      </c>
    </row>
    <row r="468" spans="1:4">
      <c r="A468" s="293">
        <v>40478</v>
      </c>
      <c r="B468" s="291">
        <v>3.86</v>
      </c>
      <c r="C468" s="293">
        <v>40478</v>
      </c>
      <c r="D468" s="291">
        <v>3.5</v>
      </c>
    </row>
    <row r="469" spans="1:4">
      <c r="A469" s="293">
        <v>40479</v>
      </c>
      <c r="B469" s="291">
        <v>3.85</v>
      </c>
      <c r="C469" s="293">
        <v>40479</v>
      </c>
      <c r="D469" s="291">
        <v>3.5</v>
      </c>
    </row>
    <row r="470" spans="1:4">
      <c r="A470" s="293">
        <v>40480</v>
      </c>
      <c r="B470" s="291">
        <v>3.85</v>
      </c>
      <c r="C470" s="293">
        <v>40480</v>
      </c>
      <c r="D470" s="291">
        <v>3.5</v>
      </c>
    </row>
    <row r="471" spans="1:4">
      <c r="A471" s="293">
        <v>40484</v>
      </c>
      <c r="B471" s="291">
        <v>3.85</v>
      </c>
      <c r="C471" s="293">
        <v>40484</v>
      </c>
      <c r="D471" s="291">
        <v>3.5</v>
      </c>
    </row>
    <row r="472" spans="1:4">
      <c r="A472" s="293">
        <v>40485</v>
      </c>
      <c r="B472" s="291">
        <v>3.85</v>
      </c>
      <c r="C472" s="293">
        <v>40485</v>
      </c>
      <c r="D472" s="291">
        <v>3.5</v>
      </c>
    </row>
    <row r="473" spans="1:4">
      <c r="A473" s="293">
        <v>40486</v>
      </c>
      <c r="B473" s="291">
        <v>3.85</v>
      </c>
      <c r="C473" s="293">
        <v>40486</v>
      </c>
      <c r="D473" s="291">
        <v>3.5</v>
      </c>
    </row>
    <row r="474" spans="1:4">
      <c r="A474" s="293">
        <v>40487</v>
      </c>
      <c r="B474" s="291">
        <v>3.85</v>
      </c>
      <c r="C474" s="293">
        <v>40487</v>
      </c>
      <c r="D474" s="291">
        <v>3.5</v>
      </c>
    </row>
    <row r="475" spans="1:4">
      <c r="A475" s="293">
        <v>40490</v>
      </c>
      <c r="B475" s="291">
        <v>3.85</v>
      </c>
      <c r="C475" s="293">
        <v>40490</v>
      </c>
      <c r="D475" s="291">
        <v>3.5</v>
      </c>
    </row>
    <row r="476" spans="1:4">
      <c r="A476" s="293">
        <v>40491</v>
      </c>
      <c r="B476" s="291">
        <v>3.86</v>
      </c>
      <c r="C476" s="293">
        <v>40491</v>
      </c>
      <c r="D476" s="291">
        <v>3.5</v>
      </c>
    </row>
    <row r="477" spans="1:4">
      <c r="A477" s="293">
        <v>40492</v>
      </c>
      <c r="B477" s="291">
        <v>3.86</v>
      </c>
      <c r="C477" s="293">
        <v>40492</v>
      </c>
      <c r="D477" s="291">
        <v>3.5</v>
      </c>
    </row>
    <row r="478" spans="1:4">
      <c r="A478" s="293">
        <v>40494</v>
      </c>
      <c r="B478" s="291">
        <v>3.86</v>
      </c>
      <c r="C478" s="293">
        <v>40494</v>
      </c>
      <c r="D478" s="291">
        <v>3.5</v>
      </c>
    </row>
    <row r="479" spans="1:4">
      <c r="A479" s="293">
        <v>40497</v>
      </c>
      <c r="B479" s="291">
        <v>3.85</v>
      </c>
      <c r="C479" s="293">
        <v>40497</v>
      </c>
      <c r="D479" s="291">
        <v>3.5</v>
      </c>
    </row>
    <row r="480" spans="1:4">
      <c r="A480" s="293">
        <v>40498</v>
      </c>
      <c r="B480" s="291">
        <v>3.85</v>
      </c>
      <c r="C480" s="293">
        <v>40498</v>
      </c>
      <c r="D480" s="291">
        <v>3.5</v>
      </c>
    </row>
    <row r="481" spans="1:4">
      <c r="A481" s="293">
        <v>40499</v>
      </c>
      <c r="B481" s="291">
        <v>3.86</v>
      </c>
      <c r="C481" s="293">
        <v>40499</v>
      </c>
      <c r="D481" s="291">
        <v>3.5</v>
      </c>
    </row>
    <row r="482" spans="1:4">
      <c r="A482" s="293">
        <v>40500</v>
      </c>
      <c r="B482" s="291">
        <v>3.86</v>
      </c>
      <c r="C482" s="293">
        <v>40500</v>
      </c>
      <c r="D482" s="291">
        <v>3.5</v>
      </c>
    </row>
    <row r="483" spans="1:4">
      <c r="A483" s="293">
        <v>40501</v>
      </c>
      <c r="B483" s="291">
        <v>3.85</v>
      </c>
      <c r="C483" s="293">
        <v>40501</v>
      </c>
      <c r="D483" s="291">
        <v>3.5</v>
      </c>
    </row>
    <row r="484" spans="1:4">
      <c r="A484" s="293">
        <v>40504</v>
      </c>
      <c r="B484" s="291">
        <v>3.86</v>
      </c>
      <c r="C484" s="293">
        <v>40504</v>
      </c>
      <c r="D484" s="291">
        <v>3.5</v>
      </c>
    </row>
    <row r="485" spans="1:4">
      <c r="A485" s="293">
        <v>40505</v>
      </c>
      <c r="B485" s="291">
        <v>3.85</v>
      </c>
      <c r="C485" s="293">
        <v>40505</v>
      </c>
      <c r="D485" s="291">
        <v>3.5</v>
      </c>
    </row>
    <row r="486" spans="1:4">
      <c r="A486" s="293">
        <v>40506</v>
      </c>
      <c r="B486" s="291">
        <v>3.85</v>
      </c>
      <c r="C486" s="293">
        <v>40506</v>
      </c>
      <c r="D486" s="291">
        <v>3.5</v>
      </c>
    </row>
    <row r="487" spans="1:4">
      <c r="A487" s="293">
        <v>40507</v>
      </c>
      <c r="B487" s="291">
        <v>3.85</v>
      </c>
      <c r="C487" s="293">
        <v>40507</v>
      </c>
      <c r="D487" s="291">
        <v>3.5</v>
      </c>
    </row>
    <row r="488" spans="1:4">
      <c r="A488" s="293">
        <v>40508</v>
      </c>
      <c r="B488" s="291">
        <v>3.85</v>
      </c>
      <c r="C488" s="293">
        <v>40508</v>
      </c>
      <c r="D488" s="291">
        <v>3.5</v>
      </c>
    </row>
    <row r="489" spans="1:4">
      <c r="A489" s="293">
        <v>40511</v>
      </c>
      <c r="B489" s="291">
        <v>3.94</v>
      </c>
      <c r="C489" s="293">
        <v>40511</v>
      </c>
      <c r="D489" s="291">
        <v>3.5</v>
      </c>
    </row>
    <row r="490" spans="1:4">
      <c r="A490" s="293">
        <v>40512</v>
      </c>
      <c r="B490" s="291">
        <v>3.88</v>
      </c>
      <c r="C490" s="293">
        <v>40512</v>
      </c>
      <c r="D490" s="291">
        <v>3.5</v>
      </c>
    </row>
    <row r="491" spans="1:4">
      <c r="A491" s="293">
        <v>40513</v>
      </c>
      <c r="B491" s="291">
        <v>3.89</v>
      </c>
      <c r="C491" s="293">
        <v>40513</v>
      </c>
      <c r="D491" s="291">
        <v>3.5</v>
      </c>
    </row>
    <row r="492" spans="1:4">
      <c r="A492" s="293">
        <v>40514</v>
      </c>
      <c r="B492" s="291">
        <v>3.9</v>
      </c>
      <c r="C492" s="293">
        <v>40514</v>
      </c>
      <c r="D492" s="291">
        <v>3.5</v>
      </c>
    </row>
    <row r="493" spans="1:4">
      <c r="A493" s="293">
        <v>40515</v>
      </c>
      <c r="B493" s="291">
        <v>3.9</v>
      </c>
      <c r="C493" s="293">
        <v>40515</v>
      </c>
      <c r="D493" s="291">
        <v>3.5</v>
      </c>
    </row>
    <row r="494" spans="1:4">
      <c r="A494" s="293">
        <v>40518</v>
      </c>
      <c r="B494" s="291">
        <v>3.9</v>
      </c>
      <c r="C494" s="293">
        <v>40518</v>
      </c>
      <c r="D494" s="291">
        <v>3.5</v>
      </c>
    </row>
    <row r="495" spans="1:4">
      <c r="A495" s="293">
        <v>40519</v>
      </c>
      <c r="B495" s="291">
        <v>3.9</v>
      </c>
      <c r="C495" s="293">
        <v>40519</v>
      </c>
      <c r="D495" s="291">
        <v>3.5</v>
      </c>
    </row>
    <row r="496" spans="1:4">
      <c r="A496" s="293">
        <v>40520</v>
      </c>
      <c r="B496" s="291">
        <v>3.9</v>
      </c>
      <c r="C496" s="293">
        <v>40520</v>
      </c>
      <c r="D496" s="291">
        <v>3.5</v>
      </c>
    </row>
    <row r="497" spans="1:4">
      <c r="A497" s="293">
        <v>40521</v>
      </c>
      <c r="B497" s="291">
        <v>3.9</v>
      </c>
      <c r="C497" s="293">
        <v>40521</v>
      </c>
      <c r="D497" s="291">
        <v>3.5</v>
      </c>
    </row>
    <row r="498" spans="1:4">
      <c r="A498" s="293">
        <v>40522</v>
      </c>
      <c r="B498" s="291">
        <v>3.91</v>
      </c>
      <c r="C498" s="293">
        <v>40522</v>
      </c>
      <c r="D498" s="291">
        <v>3.5</v>
      </c>
    </row>
    <row r="499" spans="1:4">
      <c r="A499" s="293">
        <v>40525</v>
      </c>
      <c r="B499" s="291">
        <v>3.91</v>
      </c>
      <c r="C499" s="293">
        <v>40525</v>
      </c>
      <c r="D499" s="291">
        <v>3.5</v>
      </c>
    </row>
    <row r="500" spans="1:4">
      <c r="A500" s="293">
        <v>40526</v>
      </c>
      <c r="B500" s="291">
        <v>3.91</v>
      </c>
      <c r="C500" s="293">
        <v>40526</v>
      </c>
      <c r="D500" s="291">
        <v>3.5</v>
      </c>
    </row>
    <row r="501" spans="1:4">
      <c r="A501" s="293">
        <v>40527</v>
      </c>
      <c r="B501" s="291">
        <v>3.91</v>
      </c>
      <c r="C501" s="293">
        <v>40527</v>
      </c>
      <c r="D501" s="291">
        <v>3.5</v>
      </c>
    </row>
    <row r="502" spans="1:4">
      <c r="A502" s="293">
        <v>40528</v>
      </c>
      <c r="B502" s="291">
        <v>3.91</v>
      </c>
      <c r="C502" s="293">
        <v>40528</v>
      </c>
      <c r="D502" s="291">
        <v>3.5</v>
      </c>
    </row>
    <row r="503" spans="1:4">
      <c r="A503" s="293">
        <v>40529</v>
      </c>
      <c r="B503" s="291">
        <v>3.91</v>
      </c>
      <c r="C503" s="293">
        <v>40529</v>
      </c>
      <c r="D503" s="291">
        <v>3.5</v>
      </c>
    </row>
    <row r="504" spans="1:4">
      <c r="A504" s="293">
        <v>40532</v>
      </c>
      <c r="B504" s="291">
        <v>3.92</v>
      </c>
      <c r="C504" s="293">
        <v>40532</v>
      </c>
      <c r="D504" s="291">
        <v>3.5</v>
      </c>
    </row>
    <row r="505" spans="1:4">
      <c r="A505" s="293">
        <v>40533</v>
      </c>
      <c r="B505" s="291">
        <v>3.92</v>
      </c>
      <c r="C505" s="293">
        <v>40533</v>
      </c>
      <c r="D505" s="291">
        <v>3.5</v>
      </c>
    </row>
    <row r="506" spans="1:4">
      <c r="A506" s="293">
        <v>40534</v>
      </c>
      <c r="B506" s="291">
        <v>3.92</v>
      </c>
      <c r="C506" s="293">
        <v>40534</v>
      </c>
      <c r="D506" s="291">
        <v>3.5</v>
      </c>
    </row>
    <row r="507" spans="1:4">
      <c r="A507" s="293">
        <v>40535</v>
      </c>
      <c r="B507" s="291">
        <v>3.92</v>
      </c>
      <c r="C507" s="293">
        <v>40535</v>
      </c>
      <c r="D507" s="291">
        <v>3.5</v>
      </c>
    </row>
    <row r="508" spans="1:4">
      <c r="A508" s="293">
        <v>40536</v>
      </c>
      <c r="B508" s="291">
        <v>3.92</v>
      </c>
      <c r="C508" s="293" t="s">
        <v>959</v>
      </c>
      <c r="D508" s="291">
        <v>3.5</v>
      </c>
    </row>
    <row r="509" spans="1:4">
      <c r="A509" s="293">
        <v>40539</v>
      </c>
      <c r="B509" s="291">
        <v>3.93</v>
      </c>
      <c r="C509" s="293">
        <v>40539</v>
      </c>
      <c r="D509" s="291">
        <v>3.5</v>
      </c>
    </row>
    <row r="510" spans="1:4">
      <c r="A510" s="293">
        <v>40540</v>
      </c>
      <c r="B510" s="291">
        <v>3.93</v>
      </c>
      <c r="C510" s="293">
        <v>40540</v>
      </c>
      <c r="D510" s="291">
        <v>3.5</v>
      </c>
    </row>
    <row r="511" spans="1:4">
      <c r="A511" s="293">
        <v>40541</v>
      </c>
      <c r="B511" s="291">
        <v>3.94</v>
      </c>
      <c r="C511" s="293">
        <v>40541</v>
      </c>
      <c r="D511" s="291">
        <v>3.5</v>
      </c>
    </row>
    <row r="512" spans="1:4">
      <c r="A512" s="293">
        <v>40542</v>
      </c>
      <c r="B512" s="291">
        <v>3.95</v>
      </c>
      <c r="C512" s="293">
        <v>40542</v>
      </c>
      <c r="D512" s="291">
        <v>3.5</v>
      </c>
    </row>
    <row r="513" spans="1:4">
      <c r="A513" s="293">
        <v>40543</v>
      </c>
      <c r="B513" s="291">
        <v>3.95</v>
      </c>
      <c r="C513" s="293">
        <v>40543</v>
      </c>
      <c r="D513" s="291">
        <v>3.5</v>
      </c>
    </row>
    <row r="514" spans="1:4">
      <c r="A514" s="293">
        <v>40546</v>
      </c>
      <c r="B514" s="291">
        <v>3.94</v>
      </c>
      <c r="C514" s="293">
        <v>40546</v>
      </c>
      <c r="D514" s="291">
        <v>3.5</v>
      </c>
    </row>
    <row r="515" spans="1:4">
      <c r="A515" s="293">
        <v>40547</v>
      </c>
      <c r="B515" s="291">
        <v>3.95</v>
      </c>
      <c r="C515" s="293">
        <v>40547</v>
      </c>
      <c r="D515" s="291">
        <v>3.5</v>
      </c>
    </row>
    <row r="516" spans="1:4">
      <c r="A516" s="293">
        <v>40548</v>
      </c>
      <c r="B516" s="291">
        <v>3.96</v>
      </c>
      <c r="C516" s="293">
        <v>40548</v>
      </c>
      <c r="D516" s="291">
        <v>3.5</v>
      </c>
    </row>
    <row r="517" spans="1:4">
      <c r="A517" s="293">
        <v>40550</v>
      </c>
      <c r="B517" s="291">
        <v>3.95</v>
      </c>
      <c r="C517" s="293">
        <v>40550</v>
      </c>
      <c r="D517" s="291">
        <v>3.5</v>
      </c>
    </row>
    <row r="518" spans="1:4">
      <c r="A518" s="293">
        <v>40553</v>
      </c>
      <c r="B518" s="291">
        <v>3.9699999999999998</v>
      </c>
      <c r="C518" s="293">
        <v>40553</v>
      </c>
      <c r="D518" s="291">
        <v>3.5</v>
      </c>
    </row>
    <row r="519" spans="1:4">
      <c r="A519" s="293">
        <v>40554</v>
      </c>
      <c r="B519" s="291">
        <v>3.9699999999999998</v>
      </c>
      <c r="C519" s="293">
        <v>40554</v>
      </c>
      <c r="D519" s="291">
        <v>3.5</v>
      </c>
    </row>
    <row r="520" spans="1:4">
      <c r="A520" s="293">
        <v>40555</v>
      </c>
      <c r="B520" s="291">
        <v>3.98</v>
      </c>
      <c r="C520" s="293">
        <v>40555</v>
      </c>
      <c r="D520" s="291">
        <v>3.5</v>
      </c>
    </row>
    <row r="521" spans="1:4">
      <c r="A521" s="293">
        <v>40556</v>
      </c>
      <c r="B521" s="291">
        <v>3.98</v>
      </c>
      <c r="C521" s="293">
        <v>40556</v>
      </c>
      <c r="D521" s="291">
        <v>3.5</v>
      </c>
    </row>
    <row r="522" spans="1:4">
      <c r="A522" s="293">
        <v>40557</v>
      </c>
      <c r="B522" s="291">
        <v>3.9699999999999998</v>
      </c>
      <c r="C522" s="293">
        <v>40557</v>
      </c>
      <c r="D522" s="291">
        <v>3.5</v>
      </c>
    </row>
    <row r="523" spans="1:4">
      <c r="A523" s="293">
        <v>40560</v>
      </c>
      <c r="B523" s="291">
        <v>3.98</v>
      </c>
      <c r="C523" s="293">
        <v>40560</v>
      </c>
      <c r="D523" s="291">
        <v>3.5</v>
      </c>
    </row>
    <row r="524" spans="1:4">
      <c r="A524" s="293">
        <v>40561</v>
      </c>
      <c r="B524" s="291">
        <v>3.98</v>
      </c>
      <c r="C524" s="293">
        <v>40561</v>
      </c>
      <c r="D524" s="291">
        <v>3.5</v>
      </c>
    </row>
    <row r="525" spans="1:4">
      <c r="A525" s="293">
        <v>40562</v>
      </c>
      <c r="B525" s="291">
        <v>3.98</v>
      </c>
      <c r="C525" s="293">
        <v>40562</v>
      </c>
      <c r="D525" s="291">
        <v>3.75</v>
      </c>
    </row>
    <row r="526" spans="1:4">
      <c r="A526" s="293">
        <v>40563</v>
      </c>
      <c r="B526" s="291">
        <v>4.08</v>
      </c>
      <c r="C526" s="293">
        <v>40563</v>
      </c>
      <c r="D526" s="291">
        <v>3.75</v>
      </c>
    </row>
    <row r="527" spans="1:4">
      <c r="A527" s="293">
        <v>40564</v>
      </c>
      <c r="B527" s="291">
        <v>4.08</v>
      </c>
      <c r="C527" s="293">
        <v>40564</v>
      </c>
      <c r="D527" s="291">
        <v>3.75</v>
      </c>
    </row>
    <row r="528" spans="1:4">
      <c r="A528" s="293">
        <v>40567</v>
      </c>
      <c r="B528" s="291">
        <v>4.07</v>
      </c>
      <c r="C528" s="293">
        <v>40567</v>
      </c>
      <c r="D528" s="291">
        <v>3.75</v>
      </c>
    </row>
    <row r="529" spans="1:4">
      <c r="A529" s="293">
        <v>40568</v>
      </c>
      <c r="B529" s="291">
        <v>4.07</v>
      </c>
      <c r="C529" s="293">
        <v>40568</v>
      </c>
      <c r="D529" s="291">
        <v>3.75</v>
      </c>
    </row>
    <row r="530" spans="1:4">
      <c r="A530" s="293">
        <v>40569</v>
      </c>
      <c r="B530" s="291">
        <v>4.07</v>
      </c>
      <c r="C530" s="293">
        <v>40569</v>
      </c>
      <c r="D530" s="291">
        <v>3.75</v>
      </c>
    </row>
    <row r="531" spans="1:4">
      <c r="A531" s="293">
        <v>40570</v>
      </c>
      <c r="B531" s="291">
        <v>4.07</v>
      </c>
      <c r="C531" s="293">
        <v>40570</v>
      </c>
      <c r="D531" s="291">
        <v>3.75</v>
      </c>
    </row>
    <row r="532" spans="1:4">
      <c r="A532" s="293">
        <v>40571</v>
      </c>
      <c r="B532" s="291">
        <v>4.07</v>
      </c>
      <c r="C532" s="293">
        <v>40571</v>
      </c>
      <c r="D532" s="291">
        <v>3.75</v>
      </c>
    </row>
    <row r="533" spans="1:4">
      <c r="A533" s="293">
        <v>40574</v>
      </c>
      <c r="B533" s="291">
        <v>4.09</v>
      </c>
      <c r="C533" s="293">
        <v>40574</v>
      </c>
      <c r="D533" s="291">
        <v>3.75</v>
      </c>
    </row>
    <row r="534" spans="1:4">
      <c r="A534" s="293">
        <v>40575</v>
      </c>
      <c r="B534" s="291">
        <v>4.08</v>
      </c>
      <c r="C534" s="293">
        <v>40575</v>
      </c>
      <c r="D534" s="291">
        <v>3.75</v>
      </c>
    </row>
    <row r="535" spans="1:4">
      <c r="A535" s="293">
        <v>40576</v>
      </c>
      <c r="B535" s="291">
        <v>4.09</v>
      </c>
      <c r="C535" s="293">
        <v>40576</v>
      </c>
      <c r="D535" s="291">
        <v>3.75</v>
      </c>
    </row>
    <row r="536" spans="1:4">
      <c r="A536" s="293">
        <v>40577</v>
      </c>
      <c r="B536" s="291">
        <v>4.09</v>
      </c>
      <c r="C536" s="293">
        <v>40577</v>
      </c>
      <c r="D536" s="291">
        <v>3.75</v>
      </c>
    </row>
    <row r="537" spans="1:4">
      <c r="A537" s="293">
        <v>40578</v>
      </c>
      <c r="B537" s="291">
        <v>4.09</v>
      </c>
      <c r="C537" s="293">
        <v>40578</v>
      </c>
      <c r="D537" s="291">
        <v>3.75</v>
      </c>
    </row>
    <row r="538" spans="1:4">
      <c r="A538" s="293">
        <v>40581</v>
      </c>
      <c r="B538" s="291">
        <v>4.09</v>
      </c>
      <c r="C538" s="293">
        <v>40581</v>
      </c>
      <c r="D538" s="291">
        <v>3.75</v>
      </c>
    </row>
    <row r="539" spans="1:4">
      <c r="A539" s="293">
        <v>40582</v>
      </c>
      <c r="B539" s="291">
        <v>4.0999999999999996</v>
      </c>
      <c r="C539" s="293">
        <v>40582</v>
      </c>
      <c r="D539" s="291">
        <v>3.75</v>
      </c>
    </row>
    <row r="540" spans="1:4">
      <c r="A540" s="293">
        <v>40583</v>
      </c>
      <c r="B540" s="291">
        <v>4.09</v>
      </c>
      <c r="C540" s="293">
        <v>40583</v>
      </c>
      <c r="D540" s="291">
        <v>3.75</v>
      </c>
    </row>
    <row r="541" spans="1:4">
      <c r="A541" s="293">
        <v>40584</v>
      </c>
      <c r="B541" s="291">
        <v>4.0999999999999996</v>
      </c>
      <c r="C541" s="293">
        <v>40584</v>
      </c>
      <c r="D541" s="291">
        <v>3.75</v>
      </c>
    </row>
    <row r="542" spans="1:4">
      <c r="A542" s="293">
        <v>40585</v>
      </c>
      <c r="B542" s="291">
        <v>4.1100000000000003</v>
      </c>
      <c r="C542" s="293">
        <v>40585</v>
      </c>
      <c r="D542" s="291">
        <v>3.75</v>
      </c>
    </row>
    <row r="543" spans="1:4">
      <c r="A543" s="293">
        <v>40588</v>
      </c>
      <c r="B543" s="291">
        <v>4.0999999999999996</v>
      </c>
      <c r="C543" s="293">
        <v>40588</v>
      </c>
      <c r="D543" s="291">
        <v>3.75</v>
      </c>
    </row>
    <row r="544" spans="1:4">
      <c r="A544" s="293">
        <v>40589</v>
      </c>
      <c r="B544" s="291">
        <v>4.12</v>
      </c>
      <c r="C544" s="293">
        <v>40589</v>
      </c>
      <c r="D544" s="291">
        <v>3.75</v>
      </c>
    </row>
    <row r="545" spans="1:4">
      <c r="A545" s="293">
        <v>40590</v>
      </c>
      <c r="B545" s="291">
        <v>4.12</v>
      </c>
      <c r="C545" s="293">
        <v>40590</v>
      </c>
      <c r="D545" s="291">
        <v>3.75</v>
      </c>
    </row>
    <row r="546" spans="1:4">
      <c r="A546" s="293">
        <v>40591</v>
      </c>
      <c r="B546" s="291">
        <v>4.12</v>
      </c>
      <c r="C546" s="293">
        <v>40591</v>
      </c>
      <c r="D546" s="291">
        <v>3.75</v>
      </c>
    </row>
    <row r="547" spans="1:4">
      <c r="A547" s="293">
        <v>40592</v>
      </c>
      <c r="B547" s="291">
        <v>4.13</v>
      </c>
      <c r="C547" s="293">
        <v>40592</v>
      </c>
      <c r="D547" s="291">
        <v>3.75</v>
      </c>
    </row>
    <row r="548" spans="1:4">
      <c r="A548" s="293">
        <v>40595</v>
      </c>
      <c r="B548" s="291">
        <v>4.13</v>
      </c>
      <c r="C548" s="293">
        <v>40595</v>
      </c>
      <c r="D548" s="291">
        <v>3.75</v>
      </c>
    </row>
    <row r="549" spans="1:4">
      <c r="A549" s="293">
        <v>40596</v>
      </c>
      <c r="B549" s="291">
        <v>4.1399999999999997</v>
      </c>
      <c r="C549" s="293">
        <v>40596</v>
      </c>
      <c r="D549" s="291">
        <v>3.75</v>
      </c>
    </row>
    <row r="550" spans="1:4">
      <c r="A550" s="293">
        <v>40597</v>
      </c>
      <c r="B550" s="291">
        <v>4.13</v>
      </c>
      <c r="C550" s="293">
        <v>40597</v>
      </c>
      <c r="D550" s="291">
        <v>3.75</v>
      </c>
    </row>
    <row r="551" spans="1:4">
      <c r="A551" s="293">
        <v>40598</v>
      </c>
      <c r="B551" s="291">
        <v>4.1500000000000004</v>
      </c>
      <c r="C551" s="293">
        <v>40598</v>
      </c>
      <c r="D551" s="291">
        <v>3.75</v>
      </c>
    </row>
    <row r="552" spans="1:4">
      <c r="A552" s="293">
        <v>40599</v>
      </c>
      <c r="B552" s="291">
        <v>4.1500000000000004</v>
      </c>
      <c r="C552" s="293">
        <v>40599</v>
      </c>
      <c r="D552" s="291">
        <v>3.75</v>
      </c>
    </row>
    <row r="553" spans="1:4">
      <c r="A553" s="293">
        <v>40602</v>
      </c>
      <c r="B553" s="291">
        <v>4.1500000000000004</v>
      </c>
      <c r="C553" s="293">
        <v>40602</v>
      </c>
      <c r="D553" s="291">
        <v>3.75</v>
      </c>
    </row>
    <row r="554" spans="1:4">
      <c r="A554" s="293">
        <v>40603</v>
      </c>
      <c r="B554" s="291">
        <v>4.16</v>
      </c>
      <c r="C554" s="293">
        <v>40603</v>
      </c>
      <c r="D554" s="291">
        <v>3.75</v>
      </c>
    </row>
    <row r="555" spans="1:4">
      <c r="A555" s="293">
        <v>40604</v>
      </c>
      <c r="B555" s="291">
        <v>4.17</v>
      </c>
      <c r="C555" s="293">
        <v>40604</v>
      </c>
      <c r="D555" s="291">
        <v>3.75</v>
      </c>
    </row>
    <row r="556" spans="1:4">
      <c r="A556" s="293">
        <v>40605</v>
      </c>
      <c r="B556" s="291">
        <v>4.16</v>
      </c>
      <c r="C556" s="293">
        <v>40605</v>
      </c>
      <c r="D556" s="291">
        <v>3.75</v>
      </c>
    </row>
    <row r="557" spans="1:4">
      <c r="A557" s="293">
        <v>40606</v>
      </c>
      <c r="B557" s="291">
        <v>4.16</v>
      </c>
      <c r="C557" s="293">
        <v>40606</v>
      </c>
      <c r="D557" s="291">
        <v>3.75</v>
      </c>
    </row>
    <row r="558" spans="1:4">
      <c r="A558" s="293">
        <v>40609</v>
      </c>
      <c r="B558" s="291">
        <v>4.17</v>
      </c>
      <c r="C558" s="293">
        <v>40609</v>
      </c>
      <c r="D558" s="291">
        <v>3.75</v>
      </c>
    </row>
    <row r="559" spans="1:4">
      <c r="A559" s="293">
        <v>40610</v>
      </c>
      <c r="B559" s="291">
        <v>4.18</v>
      </c>
      <c r="C559" s="293">
        <v>40610</v>
      </c>
      <c r="D559" s="291">
        <v>3.75</v>
      </c>
    </row>
    <row r="560" spans="1:4">
      <c r="A560" s="293">
        <v>40611</v>
      </c>
      <c r="B560" s="291">
        <v>4.18</v>
      </c>
      <c r="C560" s="293">
        <v>40611</v>
      </c>
      <c r="D560" s="291">
        <v>3.75</v>
      </c>
    </row>
    <row r="561" spans="1:4">
      <c r="A561" s="293">
        <v>40612</v>
      </c>
      <c r="B561" s="291">
        <v>4.17</v>
      </c>
      <c r="C561" s="293">
        <v>40612</v>
      </c>
      <c r="D561" s="291">
        <v>3.75</v>
      </c>
    </row>
    <row r="562" spans="1:4">
      <c r="A562" s="293">
        <v>40613</v>
      </c>
      <c r="B562" s="291">
        <v>4.18</v>
      </c>
      <c r="C562" s="293">
        <v>40613</v>
      </c>
      <c r="D562" s="291">
        <v>3.75</v>
      </c>
    </row>
    <row r="563" spans="1:4">
      <c r="A563" s="293">
        <v>40616</v>
      </c>
      <c r="B563" s="291">
        <v>4.18</v>
      </c>
      <c r="C563" s="293">
        <v>40616</v>
      </c>
      <c r="D563" s="291">
        <v>3.75</v>
      </c>
    </row>
    <row r="564" spans="1:4">
      <c r="A564" s="293">
        <v>40617</v>
      </c>
      <c r="B564" s="291">
        <v>4.18</v>
      </c>
      <c r="C564" s="293">
        <v>40617</v>
      </c>
      <c r="D564" s="291">
        <v>3.75</v>
      </c>
    </row>
    <row r="565" spans="1:4">
      <c r="A565" s="293">
        <v>40618</v>
      </c>
      <c r="B565" s="291">
        <v>4.18</v>
      </c>
      <c r="C565" s="293">
        <v>40618</v>
      </c>
      <c r="D565" s="291">
        <v>3.75</v>
      </c>
    </row>
    <row r="566" spans="1:4">
      <c r="A566" s="293">
        <v>40619</v>
      </c>
      <c r="B566" s="291">
        <v>4.18</v>
      </c>
      <c r="C566" s="293">
        <v>40619</v>
      </c>
      <c r="D566" s="291">
        <v>3.75</v>
      </c>
    </row>
    <row r="567" spans="1:4">
      <c r="A567" s="293">
        <v>40620</v>
      </c>
      <c r="B567" s="291">
        <v>4.18</v>
      </c>
      <c r="C567" s="293">
        <v>40620</v>
      </c>
      <c r="D567" s="291">
        <v>3.75</v>
      </c>
    </row>
    <row r="568" spans="1:4">
      <c r="A568" s="293">
        <v>40623</v>
      </c>
      <c r="B568" s="291">
        <v>4.18</v>
      </c>
      <c r="C568" s="293">
        <v>40623</v>
      </c>
      <c r="D568" s="291">
        <v>3.75</v>
      </c>
    </row>
    <row r="569" spans="1:4">
      <c r="A569" s="293">
        <v>40624</v>
      </c>
      <c r="B569" s="291">
        <v>4.18</v>
      </c>
      <c r="C569" s="293">
        <v>40624</v>
      </c>
      <c r="D569" s="291">
        <v>3.75</v>
      </c>
    </row>
    <row r="570" spans="1:4">
      <c r="A570" s="293">
        <v>40625</v>
      </c>
      <c r="B570" s="291">
        <v>4.1900000000000004</v>
      </c>
      <c r="C570" s="293">
        <v>40625</v>
      </c>
      <c r="D570" s="291">
        <v>3.75</v>
      </c>
    </row>
    <row r="571" spans="1:4">
      <c r="A571" s="293">
        <v>40626</v>
      </c>
      <c r="B571" s="291">
        <v>4.18</v>
      </c>
      <c r="C571" s="293">
        <v>40626</v>
      </c>
      <c r="D571" s="291">
        <v>3.75</v>
      </c>
    </row>
    <row r="572" spans="1:4">
      <c r="A572" s="293">
        <v>40627</v>
      </c>
      <c r="B572" s="291">
        <v>4.1900000000000004</v>
      </c>
      <c r="C572" s="293">
        <v>40627</v>
      </c>
      <c r="D572" s="291">
        <v>3.75</v>
      </c>
    </row>
    <row r="573" spans="1:4">
      <c r="A573" s="293">
        <v>40630</v>
      </c>
      <c r="B573" s="291">
        <v>4.1900000000000004</v>
      </c>
      <c r="C573" s="293">
        <v>40630</v>
      </c>
      <c r="D573" s="291">
        <v>3.75</v>
      </c>
    </row>
    <row r="574" spans="1:4">
      <c r="A574" s="293">
        <v>40631</v>
      </c>
      <c r="B574" s="291">
        <v>4.1900000000000004</v>
      </c>
      <c r="C574" s="293">
        <v>40631</v>
      </c>
      <c r="D574" s="291">
        <v>3.75</v>
      </c>
    </row>
    <row r="575" spans="1:4">
      <c r="A575" s="293">
        <v>40632</v>
      </c>
      <c r="B575" s="291">
        <v>4.1900000000000004</v>
      </c>
      <c r="C575" s="293">
        <v>40632</v>
      </c>
      <c r="D575" s="291">
        <v>3.75</v>
      </c>
    </row>
    <row r="576" spans="1:4">
      <c r="A576" s="293">
        <v>40633</v>
      </c>
      <c r="B576" s="291">
        <v>4.1900000000000004</v>
      </c>
      <c r="C576" s="293">
        <v>40633</v>
      </c>
      <c r="D576" s="291">
        <v>3.75</v>
      </c>
    </row>
    <row r="577" spans="1:4">
      <c r="A577" s="293">
        <v>40634</v>
      </c>
      <c r="B577" s="291">
        <v>4.2</v>
      </c>
      <c r="C577" s="293">
        <v>40634</v>
      </c>
      <c r="D577" s="291">
        <v>3.75</v>
      </c>
    </row>
    <row r="578" spans="1:4">
      <c r="A578" s="293">
        <v>40637</v>
      </c>
      <c r="B578" s="291">
        <v>4.2</v>
      </c>
      <c r="C578" s="293">
        <v>40637</v>
      </c>
      <c r="D578" s="291">
        <v>3.75</v>
      </c>
    </row>
    <row r="579" spans="1:4">
      <c r="A579" s="293">
        <v>40638</v>
      </c>
      <c r="B579" s="291">
        <v>4.21</v>
      </c>
      <c r="C579" s="293">
        <v>40638</v>
      </c>
      <c r="D579" s="291">
        <v>4</v>
      </c>
    </row>
    <row r="580" spans="1:4">
      <c r="A580" s="293">
        <v>40639</v>
      </c>
      <c r="B580" s="291">
        <v>4.25</v>
      </c>
      <c r="C580" s="293">
        <v>40639</v>
      </c>
      <c r="D580" s="291">
        <v>4</v>
      </c>
    </row>
    <row r="581" spans="1:4">
      <c r="A581" s="293">
        <v>40640</v>
      </c>
      <c r="B581" s="291">
        <v>4.25</v>
      </c>
      <c r="C581" s="293">
        <v>40640</v>
      </c>
      <c r="D581" s="291">
        <v>4</v>
      </c>
    </row>
    <row r="582" spans="1:4">
      <c r="A582" s="293">
        <v>40641</v>
      </c>
      <c r="B582" s="291">
        <v>4.26</v>
      </c>
      <c r="C582" s="293">
        <v>40641</v>
      </c>
      <c r="D582" s="291">
        <v>4</v>
      </c>
    </row>
    <row r="583" spans="1:4">
      <c r="A583" s="293">
        <v>40644</v>
      </c>
      <c r="B583" s="291">
        <v>4.26</v>
      </c>
      <c r="C583" s="293">
        <v>40644</v>
      </c>
      <c r="D583" s="291">
        <v>4</v>
      </c>
    </row>
    <row r="584" spans="1:4">
      <c r="A584" s="293">
        <v>40645</v>
      </c>
      <c r="B584" s="291">
        <v>4.2699999999999996</v>
      </c>
      <c r="C584" s="293">
        <v>40645</v>
      </c>
      <c r="D584" s="291">
        <v>4</v>
      </c>
    </row>
    <row r="585" spans="1:4">
      <c r="A585" s="293">
        <v>40646</v>
      </c>
      <c r="B585" s="291">
        <v>4.2699999999999996</v>
      </c>
      <c r="C585" s="293">
        <v>40646</v>
      </c>
      <c r="D585" s="291">
        <v>4</v>
      </c>
    </row>
    <row r="586" spans="1:4">
      <c r="A586" s="293">
        <v>40647</v>
      </c>
      <c r="B586" s="291">
        <v>4.29</v>
      </c>
      <c r="C586" s="293">
        <v>40647</v>
      </c>
      <c r="D586" s="291">
        <v>4</v>
      </c>
    </row>
    <row r="587" spans="1:4">
      <c r="A587" s="293">
        <v>40648</v>
      </c>
      <c r="B587" s="291">
        <v>4.29</v>
      </c>
      <c r="C587" s="293">
        <v>40648</v>
      </c>
      <c r="D587" s="291">
        <v>4</v>
      </c>
    </row>
    <row r="588" spans="1:4">
      <c r="A588" s="293">
        <v>40651</v>
      </c>
      <c r="B588" s="291">
        <v>4.3</v>
      </c>
      <c r="C588" s="293">
        <v>40651</v>
      </c>
      <c r="D588" s="291">
        <v>4</v>
      </c>
    </row>
    <row r="589" spans="1:4">
      <c r="A589" s="293">
        <v>40652</v>
      </c>
      <c r="B589" s="291">
        <v>4.29</v>
      </c>
      <c r="C589" s="293">
        <v>40652</v>
      </c>
      <c r="D589" s="291">
        <v>4</v>
      </c>
    </row>
    <row r="590" spans="1:4">
      <c r="A590" s="293">
        <v>40653</v>
      </c>
      <c r="B590" s="291">
        <v>4.29</v>
      </c>
      <c r="C590" s="293">
        <v>40653</v>
      </c>
      <c r="D590" s="291">
        <v>4</v>
      </c>
    </row>
    <row r="591" spans="1:4">
      <c r="A591" s="293">
        <v>40654</v>
      </c>
      <c r="B591" s="291">
        <v>4.29</v>
      </c>
      <c r="C591" s="293">
        <v>40654</v>
      </c>
      <c r="D591" s="291">
        <v>4</v>
      </c>
    </row>
    <row r="592" spans="1:4">
      <c r="A592" s="293">
        <v>40655</v>
      </c>
      <c r="B592" s="291">
        <v>4.29</v>
      </c>
      <c r="C592" s="293">
        <v>40655</v>
      </c>
      <c r="D592" s="291">
        <v>4</v>
      </c>
    </row>
    <row r="593" spans="1:4">
      <c r="A593" s="293">
        <v>40659</v>
      </c>
      <c r="B593" s="291">
        <v>4.3</v>
      </c>
      <c r="C593" s="293">
        <v>40659</v>
      </c>
      <c r="D593" s="291">
        <v>4</v>
      </c>
    </row>
    <row r="594" spans="1:4">
      <c r="A594" s="293">
        <v>40660</v>
      </c>
      <c r="B594" s="291">
        <v>4.3</v>
      </c>
      <c r="C594" s="293">
        <v>40660</v>
      </c>
      <c r="D594" s="291">
        <v>4</v>
      </c>
    </row>
    <row r="595" spans="1:4">
      <c r="A595" s="293">
        <v>40661</v>
      </c>
      <c r="B595" s="291">
        <v>4.3</v>
      </c>
      <c r="C595" s="293">
        <v>40661</v>
      </c>
      <c r="D595" s="291">
        <v>4</v>
      </c>
    </row>
    <row r="596" spans="1:4">
      <c r="A596" s="293">
        <v>40662</v>
      </c>
      <c r="B596" s="291">
        <v>4.3</v>
      </c>
      <c r="C596" s="293">
        <v>40662</v>
      </c>
      <c r="D596" s="291">
        <v>4</v>
      </c>
    </row>
    <row r="597" spans="1:4">
      <c r="A597" s="293">
        <v>40665</v>
      </c>
      <c r="B597" s="291">
        <v>4.3</v>
      </c>
      <c r="C597" s="293">
        <v>40665</v>
      </c>
      <c r="D597" s="291">
        <v>4</v>
      </c>
    </row>
    <row r="598" spans="1:4">
      <c r="A598" s="293">
        <v>40667</v>
      </c>
      <c r="B598" s="291">
        <v>4.3</v>
      </c>
      <c r="C598" s="293">
        <v>40667</v>
      </c>
      <c r="D598" s="291">
        <v>4</v>
      </c>
    </row>
    <row r="599" spans="1:4">
      <c r="A599" s="293">
        <v>40668</v>
      </c>
      <c r="B599" s="291">
        <v>4.3</v>
      </c>
      <c r="C599" s="293">
        <v>40668</v>
      </c>
      <c r="D599" s="291">
        <v>4</v>
      </c>
    </row>
    <row r="600" spans="1:4">
      <c r="A600" s="293">
        <v>40669</v>
      </c>
      <c r="B600" s="291">
        <v>4.3099999999999996</v>
      </c>
      <c r="C600" s="293">
        <v>40669</v>
      </c>
      <c r="D600" s="291">
        <v>4</v>
      </c>
    </row>
    <row r="601" spans="1:4">
      <c r="A601" s="293">
        <v>40672</v>
      </c>
      <c r="B601" s="291">
        <v>4.3099999999999996</v>
      </c>
      <c r="C601" s="293">
        <v>40672</v>
      </c>
      <c r="D601" s="291">
        <v>4</v>
      </c>
    </row>
    <row r="602" spans="1:4">
      <c r="A602" s="293">
        <v>40673</v>
      </c>
      <c r="B602" s="291">
        <v>4.3099999999999996</v>
      </c>
      <c r="C602" s="293">
        <v>40673</v>
      </c>
      <c r="D602" s="291">
        <v>4</v>
      </c>
    </row>
    <row r="603" spans="1:4">
      <c r="A603" s="293">
        <v>40674</v>
      </c>
      <c r="B603" s="291">
        <v>4.3099999999999996</v>
      </c>
      <c r="C603" s="293">
        <v>40674</v>
      </c>
      <c r="D603" s="291">
        <v>4.25</v>
      </c>
    </row>
    <row r="604" spans="1:4">
      <c r="A604" s="293">
        <v>40675</v>
      </c>
      <c r="B604" s="291">
        <v>4.42</v>
      </c>
      <c r="C604" s="293">
        <v>40675</v>
      </c>
      <c r="D604" s="291">
        <v>4.25</v>
      </c>
    </row>
    <row r="605" spans="1:4">
      <c r="A605" s="293">
        <v>40676</v>
      </c>
      <c r="B605" s="291">
        <v>4.4400000000000004</v>
      </c>
      <c r="C605" s="293">
        <v>40676</v>
      </c>
      <c r="D605" s="291">
        <v>4.25</v>
      </c>
    </row>
    <row r="606" spans="1:4">
      <c r="A606" s="293">
        <v>40679</v>
      </c>
      <c r="B606" s="291">
        <v>4.4400000000000004</v>
      </c>
      <c r="C606" s="293">
        <v>40679</v>
      </c>
      <c r="D606" s="291">
        <v>4.25</v>
      </c>
    </row>
    <row r="607" spans="1:4">
      <c r="A607" s="293">
        <v>40680</v>
      </c>
      <c r="B607" s="291">
        <v>4.45</v>
      </c>
      <c r="C607" s="293">
        <v>40680</v>
      </c>
      <c r="D607" s="291">
        <v>4.25</v>
      </c>
    </row>
    <row r="608" spans="1:4">
      <c r="A608" s="293">
        <v>40681</v>
      </c>
      <c r="B608" s="291">
        <v>4.45</v>
      </c>
      <c r="C608" s="293">
        <v>40681</v>
      </c>
      <c r="D608" s="291">
        <v>4.25</v>
      </c>
    </row>
    <row r="609" spans="1:4">
      <c r="A609" s="293">
        <v>40682</v>
      </c>
      <c r="B609" s="291">
        <v>4.45</v>
      </c>
      <c r="C609" s="293">
        <v>40682</v>
      </c>
      <c r="D609" s="291">
        <v>4.25</v>
      </c>
    </row>
    <row r="610" spans="1:4">
      <c r="A610" s="293">
        <v>40683</v>
      </c>
      <c r="B610" s="291">
        <v>4.45</v>
      </c>
      <c r="C610" s="293">
        <v>40683</v>
      </c>
      <c r="D610" s="291">
        <v>4.25</v>
      </c>
    </row>
    <row r="611" spans="1:4">
      <c r="A611" s="293">
        <v>40686</v>
      </c>
      <c r="B611" s="291">
        <v>4.45</v>
      </c>
      <c r="C611" s="293">
        <v>40686</v>
      </c>
      <c r="D611" s="291">
        <v>4.25</v>
      </c>
    </row>
    <row r="612" spans="1:4">
      <c r="A612" s="293">
        <v>40687</v>
      </c>
      <c r="B612" s="291">
        <v>4.46</v>
      </c>
      <c r="C612" s="293">
        <v>40687</v>
      </c>
      <c r="D612" s="291">
        <v>4.25</v>
      </c>
    </row>
    <row r="613" spans="1:4">
      <c r="A613" s="293">
        <v>40688</v>
      </c>
      <c r="B613" s="291">
        <v>4.45</v>
      </c>
      <c r="C613" s="293">
        <v>40688</v>
      </c>
      <c r="D613" s="291">
        <v>4.25</v>
      </c>
    </row>
    <row r="614" spans="1:4">
      <c r="A614" s="293">
        <v>40689</v>
      </c>
      <c r="B614" s="291">
        <v>4.45</v>
      </c>
      <c r="C614" s="293">
        <v>40689</v>
      </c>
      <c r="D614" s="291">
        <v>4.25</v>
      </c>
    </row>
    <row r="615" spans="1:4">
      <c r="A615" s="293">
        <v>40690</v>
      </c>
      <c r="B615" s="291">
        <v>4.45</v>
      </c>
      <c r="C615" s="293">
        <v>40690</v>
      </c>
      <c r="D615" s="291">
        <v>4.25</v>
      </c>
    </row>
    <row r="616" spans="1:4">
      <c r="A616" s="293">
        <v>40693</v>
      </c>
      <c r="B616" s="291">
        <v>4.45</v>
      </c>
      <c r="C616" s="293">
        <v>40693</v>
      </c>
      <c r="D616" s="291">
        <v>4.25</v>
      </c>
    </row>
    <row r="617" spans="1:4">
      <c r="A617" s="293">
        <v>40694</v>
      </c>
      <c r="B617" s="291">
        <v>4.45</v>
      </c>
      <c r="C617" s="293">
        <v>40694</v>
      </c>
      <c r="D617" s="291">
        <v>4.25</v>
      </c>
    </row>
    <row r="618" spans="1:4">
      <c r="A618" s="293">
        <v>40695</v>
      </c>
      <c r="B618" s="291">
        <v>4.45</v>
      </c>
      <c r="C618" s="293">
        <v>40695</v>
      </c>
      <c r="D618" s="291">
        <v>4.25</v>
      </c>
    </row>
    <row r="619" spans="1:4">
      <c r="A619" s="293">
        <v>40696</v>
      </c>
      <c r="B619" s="291">
        <v>4.45</v>
      </c>
      <c r="C619" s="293">
        <v>40696</v>
      </c>
      <c r="D619" s="291">
        <v>4.25</v>
      </c>
    </row>
    <row r="620" spans="1:4">
      <c r="A620" s="293">
        <v>40697</v>
      </c>
      <c r="B620" s="291">
        <v>4.45</v>
      </c>
      <c r="C620" s="293">
        <v>40697</v>
      </c>
      <c r="D620" s="291">
        <v>4.25</v>
      </c>
    </row>
    <row r="621" spans="1:4">
      <c r="A621" s="293">
        <v>40700</v>
      </c>
      <c r="B621" s="291">
        <v>4.45</v>
      </c>
      <c r="C621" s="293">
        <v>40700</v>
      </c>
      <c r="D621" s="291">
        <v>4.25</v>
      </c>
    </row>
    <row r="622" spans="1:4">
      <c r="A622" s="293">
        <v>40701</v>
      </c>
      <c r="B622" s="291">
        <v>4.46</v>
      </c>
      <c r="C622" s="293">
        <v>40701</v>
      </c>
      <c r="D622" s="291">
        <v>4.25</v>
      </c>
    </row>
    <row r="623" spans="1:4">
      <c r="A623" s="293">
        <v>40702</v>
      </c>
      <c r="B623" s="291">
        <v>4.47</v>
      </c>
      <c r="C623" s="293">
        <v>40702</v>
      </c>
      <c r="D623" s="291">
        <v>4.5</v>
      </c>
    </row>
    <row r="624" spans="1:4">
      <c r="A624" s="293">
        <v>40703</v>
      </c>
      <c r="B624" s="291">
        <v>4.6500000000000004</v>
      </c>
      <c r="C624" s="293">
        <v>40703</v>
      </c>
      <c r="D624" s="291">
        <v>4.5</v>
      </c>
    </row>
    <row r="625" spans="1:4">
      <c r="A625" s="293">
        <v>40704</v>
      </c>
      <c r="B625" s="291">
        <v>4.66</v>
      </c>
      <c r="C625" s="293">
        <v>40704</v>
      </c>
      <c r="D625" s="291">
        <v>4.5</v>
      </c>
    </row>
    <row r="626" spans="1:4">
      <c r="A626" s="293">
        <v>40707</v>
      </c>
      <c r="B626" s="291">
        <v>4.66</v>
      </c>
      <c r="C626" s="293">
        <v>40707</v>
      </c>
      <c r="D626" s="291">
        <v>4.5</v>
      </c>
    </row>
    <row r="627" spans="1:4">
      <c r="A627" s="293">
        <v>40708</v>
      </c>
      <c r="B627" s="291">
        <v>4.66</v>
      </c>
      <c r="C627" s="293">
        <v>40708</v>
      </c>
      <c r="D627" s="291">
        <v>4.5</v>
      </c>
    </row>
    <row r="628" spans="1:4">
      <c r="A628" s="293">
        <v>40709</v>
      </c>
      <c r="B628" s="291">
        <v>4.66</v>
      </c>
      <c r="C628" s="293">
        <v>40709</v>
      </c>
      <c r="D628" s="291">
        <v>4.5</v>
      </c>
    </row>
    <row r="629" spans="1:4">
      <c r="A629" s="293">
        <v>40710</v>
      </c>
      <c r="B629" s="291">
        <v>4.67</v>
      </c>
      <c r="C629" s="293">
        <v>40710</v>
      </c>
      <c r="D629" s="291">
        <v>4.5</v>
      </c>
    </row>
    <row r="630" spans="1:4">
      <c r="A630" s="293">
        <v>40711</v>
      </c>
      <c r="B630" s="291">
        <v>4.66</v>
      </c>
      <c r="C630" s="293">
        <v>40711</v>
      </c>
      <c r="D630" s="291">
        <v>4.5</v>
      </c>
    </row>
    <row r="631" spans="1:4">
      <c r="A631" s="293">
        <v>40714</v>
      </c>
      <c r="B631" s="291">
        <v>4.66</v>
      </c>
      <c r="C631" s="293">
        <v>40714</v>
      </c>
      <c r="D631" s="291">
        <v>4.5</v>
      </c>
    </row>
    <row r="632" spans="1:4">
      <c r="A632" s="293">
        <v>40715</v>
      </c>
      <c r="B632" s="291">
        <v>4.67</v>
      </c>
      <c r="C632" s="293">
        <v>40715</v>
      </c>
      <c r="D632" s="291">
        <v>4.5</v>
      </c>
    </row>
    <row r="633" spans="1:4">
      <c r="A633" s="293">
        <v>40716</v>
      </c>
      <c r="B633" s="291">
        <v>4.68</v>
      </c>
      <c r="C633" s="293">
        <v>40716</v>
      </c>
      <c r="D633" s="291">
        <v>4.5</v>
      </c>
    </row>
    <row r="634" spans="1:4">
      <c r="A634" s="293">
        <v>40718</v>
      </c>
      <c r="B634" s="291">
        <v>4.68</v>
      </c>
      <c r="C634" s="293" t="s">
        <v>960</v>
      </c>
      <c r="D634" s="291">
        <v>4.5</v>
      </c>
    </row>
    <row r="635" spans="1:4">
      <c r="A635" s="293">
        <v>40721</v>
      </c>
      <c r="B635" s="291">
        <v>4.6899999999999995</v>
      </c>
      <c r="C635" s="293">
        <v>40721</v>
      </c>
      <c r="D635" s="291">
        <v>4.5</v>
      </c>
    </row>
    <row r="636" spans="1:4">
      <c r="A636" s="293">
        <v>40722</v>
      </c>
      <c r="B636" s="291">
        <v>4.7</v>
      </c>
      <c r="C636" s="293">
        <v>40722</v>
      </c>
      <c r="D636" s="291">
        <v>4.5</v>
      </c>
    </row>
    <row r="637" spans="1:4">
      <c r="A637" s="293">
        <v>40723</v>
      </c>
      <c r="B637" s="291">
        <v>4.71</v>
      </c>
      <c r="C637" s="293">
        <v>40723</v>
      </c>
      <c r="D637" s="291">
        <v>4.5</v>
      </c>
    </row>
    <row r="638" spans="1:4">
      <c r="A638" s="293">
        <v>40724</v>
      </c>
      <c r="B638" s="291">
        <v>4.6899999999999995</v>
      </c>
      <c r="C638" s="293">
        <v>40724</v>
      </c>
      <c r="D638" s="291">
        <v>4.5</v>
      </c>
    </row>
    <row r="639" spans="1:4">
      <c r="A639" s="293">
        <v>40725</v>
      </c>
      <c r="B639" s="291">
        <v>4.7</v>
      </c>
      <c r="C639" s="293">
        <v>40725</v>
      </c>
      <c r="D639" s="291">
        <v>4.5</v>
      </c>
    </row>
    <row r="640" spans="1:4">
      <c r="A640" s="293">
        <v>40728</v>
      </c>
      <c r="B640" s="291">
        <v>4.7</v>
      </c>
      <c r="C640" s="293">
        <v>40728</v>
      </c>
      <c r="D640" s="291">
        <v>4.5</v>
      </c>
    </row>
    <row r="641" spans="1:4">
      <c r="A641" s="293">
        <v>40729</v>
      </c>
      <c r="B641" s="291">
        <v>4.7</v>
      </c>
      <c r="C641" s="293">
        <v>40729</v>
      </c>
      <c r="D641" s="291">
        <v>4.5</v>
      </c>
    </row>
    <row r="642" spans="1:4">
      <c r="A642" s="293">
        <v>40730</v>
      </c>
      <c r="B642" s="291">
        <v>4.6899999999999995</v>
      </c>
      <c r="C642" s="293">
        <v>40730</v>
      </c>
      <c r="D642" s="291">
        <v>4.5</v>
      </c>
    </row>
    <row r="643" spans="1:4">
      <c r="A643" s="293">
        <v>40731</v>
      </c>
      <c r="B643" s="291">
        <v>4.7</v>
      </c>
      <c r="C643" s="293">
        <v>40731</v>
      </c>
      <c r="D643" s="291">
        <v>4.5</v>
      </c>
    </row>
    <row r="644" spans="1:4">
      <c r="A644" s="293">
        <v>40732</v>
      </c>
      <c r="B644" s="291">
        <v>4.6899999999999995</v>
      </c>
      <c r="C644" s="293">
        <v>40732</v>
      </c>
      <c r="D644" s="291">
        <v>4.5</v>
      </c>
    </row>
    <row r="645" spans="1:4">
      <c r="A645" s="293">
        <v>40735</v>
      </c>
      <c r="B645" s="291">
        <v>4.7</v>
      </c>
      <c r="C645" s="293">
        <v>40735</v>
      </c>
      <c r="D645" s="291">
        <v>4.5</v>
      </c>
    </row>
    <row r="646" spans="1:4">
      <c r="A646" s="293">
        <v>40736</v>
      </c>
      <c r="B646" s="291">
        <v>4.7</v>
      </c>
      <c r="C646" s="293">
        <v>40736</v>
      </c>
      <c r="D646" s="291">
        <v>4.5</v>
      </c>
    </row>
    <row r="647" spans="1:4">
      <c r="A647" s="293">
        <v>40737</v>
      </c>
      <c r="B647" s="291">
        <v>4.7</v>
      </c>
      <c r="C647" s="293">
        <v>40737</v>
      </c>
      <c r="D647" s="291">
        <v>4.5</v>
      </c>
    </row>
    <row r="648" spans="1:4">
      <c r="A648" s="293">
        <v>40738</v>
      </c>
      <c r="B648" s="291">
        <v>4.7</v>
      </c>
      <c r="C648" s="293">
        <v>40738</v>
      </c>
      <c r="D648" s="291">
        <v>4.5</v>
      </c>
    </row>
    <row r="649" spans="1:4">
      <c r="A649" s="293">
        <v>40739</v>
      </c>
      <c r="B649" s="291">
        <v>4.7</v>
      </c>
      <c r="C649" s="293">
        <v>40739</v>
      </c>
      <c r="D649" s="291">
        <v>4.5</v>
      </c>
    </row>
    <row r="650" spans="1:4">
      <c r="A650" s="293">
        <v>40742</v>
      </c>
      <c r="B650" s="291">
        <v>4.6899999999999995</v>
      </c>
      <c r="C650" s="293">
        <v>40742</v>
      </c>
      <c r="D650" s="291">
        <v>4.5</v>
      </c>
    </row>
    <row r="651" spans="1:4">
      <c r="A651" s="293">
        <v>40743</v>
      </c>
      <c r="B651" s="291">
        <v>4.7</v>
      </c>
      <c r="C651" s="293">
        <v>40743</v>
      </c>
      <c r="D651" s="291">
        <v>4.5</v>
      </c>
    </row>
    <row r="652" spans="1:4">
      <c r="A652" s="293">
        <v>40744</v>
      </c>
      <c r="B652" s="291">
        <v>4.71</v>
      </c>
      <c r="C652" s="293">
        <v>40744</v>
      </c>
      <c r="D652" s="291">
        <v>4.5</v>
      </c>
    </row>
    <row r="653" spans="1:4">
      <c r="A653" s="293">
        <v>40745</v>
      </c>
      <c r="B653" s="291">
        <v>4.71</v>
      </c>
      <c r="C653" s="293">
        <v>40745</v>
      </c>
      <c r="D653" s="291">
        <v>4.5</v>
      </c>
    </row>
    <row r="654" spans="1:4">
      <c r="A654" s="293">
        <v>40746</v>
      </c>
      <c r="B654" s="291">
        <v>4.71</v>
      </c>
      <c r="C654" s="293">
        <v>40746</v>
      </c>
      <c r="D654" s="291">
        <v>4.5</v>
      </c>
    </row>
    <row r="655" spans="1:4">
      <c r="A655" s="293">
        <v>40749</v>
      </c>
      <c r="B655" s="291">
        <v>4.7</v>
      </c>
      <c r="C655" s="293">
        <v>40749</v>
      </c>
      <c r="D655" s="291">
        <v>4.5</v>
      </c>
    </row>
    <row r="656" spans="1:4">
      <c r="A656" s="293">
        <v>40750</v>
      </c>
      <c r="B656" s="291">
        <v>4.7</v>
      </c>
      <c r="C656" s="293">
        <v>40750</v>
      </c>
      <c r="D656" s="291">
        <v>4.5</v>
      </c>
    </row>
    <row r="657" spans="1:4">
      <c r="A657" s="293">
        <v>40751</v>
      </c>
      <c r="B657" s="291">
        <v>4.71</v>
      </c>
      <c r="C657" s="293">
        <v>40751</v>
      </c>
      <c r="D657" s="291">
        <v>4.5</v>
      </c>
    </row>
    <row r="658" spans="1:4">
      <c r="A658" s="293">
        <v>40752</v>
      </c>
      <c r="B658" s="291">
        <v>4.7</v>
      </c>
      <c r="C658" s="293">
        <v>40752</v>
      </c>
      <c r="D658" s="291">
        <v>4.5</v>
      </c>
    </row>
    <row r="659" spans="1:4">
      <c r="A659" s="293">
        <v>40753</v>
      </c>
      <c r="B659" s="291">
        <v>4.71</v>
      </c>
      <c r="C659" s="293">
        <v>40753</v>
      </c>
      <c r="D659" s="291">
        <v>4.5</v>
      </c>
    </row>
    <row r="660" spans="1:4">
      <c r="A660" s="293">
        <v>40756</v>
      </c>
      <c r="B660" s="291">
        <v>4.71</v>
      </c>
      <c r="C660" s="293">
        <v>40756</v>
      </c>
      <c r="D660" s="291">
        <v>4.5</v>
      </c>
    </row>
    <row r="661" spans="1:4">
      <c r="A661" s="293">
        <v>40757</v>
      </c>
      <c r="B661" s="291">
        <v>4.71</v>
      </c>
      <c r="C661" s="293">
        <v>40757</v>
      </c>
      <c r="D661" s="291">
        <v>4.5</v>
      </c>
    </row>
    <row r="662" spans="1:4">
      <c r="A662" s="293">
        <v>40758</v>
      </c>
      <c r="B662" s="291">
        <v>4.71</v>
      </c>
      <c r="C662" s="293">
        <v>40758</v>
      </c>
      <c r="D662" s="291">
        <v>4.5</v>
      </c>
    </row>
    <row r="663" spans="1:4">
      <c r="A663" s="293">
        <v>40759</v>
      </c>
      <c r="B663" s="291">
        <v>4.72</v>
      </c>
      <c r="C663" s="293">
        <v>40759</v>
      </c>
      <c r="D663" s="291">
        <v>4.5</v>
      </c>
    </row>
    <row r="664" spans="1:4">
      <c r="A664" s="293">
        <v>40760</v>
      </c>
      <c r="B664" s="291">
        <v>4.71</v>
      </c>
      <c r="C664" s="293">
        <v>40760</v>
      </c>
      <c r="D664" s="291">
        <v>4.5</v>
      </c>
    </row>
    <row r="665" spans="1:4">
      <c r="A665" s="293">
        <v>40763</v>
      </c>
      <c r="B665" s="291">
        <v>4.71</v>
      </c>
      <c r="C665" s="293">
        <v>40763</v>
      </c>
      <c r="D665" s="291">
        <v>4.5</v>
      </c>
    </row>
    <row r="666" spans="1:4">
      <c r="A666" s="293">
        <v>40764</v>
      </c>
      <c r="B666" s="291">
        <v>4.7300000000000004</v>
      </c>
      <c r="C666" s="293">
        <v>40764</v>
      </c>
      <c r="D666" s="291">
        <v>4.5</v>
      </c>
    </row>
    <row r="667" spans="1:4">
      <c r="A667" s="293">
        <v>40765</v>
      </c>
      <c r="B667" s="291">
        <v>4.72</v>
      </c>
      <c r="C667" s="293">
        <v>40765</v>
      </c>
      <c r="D667" s="291">
        <v>4.5</v>
      </c>
    </row>
    <row r="668" spans="1:4">
      <c r="A668" s="293">
        <v>40766</v>
      </c>
      <c r="B668" s="291">
        <v>4.72</v>
      </c>
      <c r="C668" s="293">
        <v>40766</v>
      </c>
      <c r="D668" s="291">
        <v>4.5</v>
      </c>
    </row>
    <row r="669" spans="1:4">
      <c r="A669" s="293">
        <v>40767</v>
      </c>
      <c r="B669" s="291">
        <v>4.72</v>
      </c>
      <c r="C669" s="293">
        <v>40767</v>
      </c>
      <c r="D669" s="291">
        <v>4.5</v>
      </c>
    </row>
    <row r="670" spans="1:4">
      <c r="A670" s="293">
        <v>40771</v>
      </c>
      <c r="B670" s="291">
        <v>4.71</v>
      </c>
      <c r="C670" s="293">
        <v>40771</v>
      </c>
      <c r="D670" s="291">
        <v>4.5</v>
      </c>
    </row>
    <row r="671" spans="1:4">
      <c r="A671" s="293">
        <v>40772</v>
      </c>
      <c r="B671" s="291">
        <v>4.71</v>
      </c>
      <c r="C671" s="293">
        <v>40772</v>
      </c>
      <c r="D671" s="291">
        <v>4.5</v>
      </c>
    </row>
    <row r="672" spans="1:4">
      <c r="A672" s="293">
        <v>40773</v>
      </c>
      <c r="B672" s="291">
        <v>4.71</v>
      </c>
      <c r="C672" s="293">
        <v>40773</v>
      </c>
      <c r="D672" s="291">
        <v>4.5</v>
      </c>
    </row>
    <row r="673" spans="1:4">
      <c r="A673" s="293">
        <v>40774</v>
      </c>
      <c r="B673" s="291">
        <v>4.72</v>
      </c>
      <c r="C673" s="293">
        <v>40774</v>
      </c>
      <c r="D673" s="291">
        <v>4.5</v>
      </c>
    </row>
    <row r="674" spans="1:4">
      <c r="A674" s="293">
        <v>40777</v>
      </c>
      <c r="B674" s="291">
        <v>4.71</v>
      </c>
      <c r="C674" s="293">
        <v>40777</v>
      </c>
      <c r="D674" s="291">
        <v>4.5</v>
      </c>
    </row>
    <row r="675" spans="1:4">
      <c r="A675" s="293">
        <v>40778</v>
      </c>
      <c r="B675" s="291">
        <v>4.72</v>
      </c>
      <c r="C675" s="293">
        <v>40778</v>
      </c>
      <c r="D675" s="291">
        <v>4.5</v>
      </c>
    </row>
    <row r="676" spans="1:4">
      <c r="A676" s="293">
        <v>40779</v>
      </c>
      <c r="B676" s="291">
        <v>4.72</v>
      </c>
      <c r="C676" s="293">
        <v>40779</v>
      </c>
      <c r="D676" s="291">
        <v>4.5</v>
      </c>
    </row>
    <row r="677" spans="1:4">
      <c r="A677" s="293">
        <v>40780</v>
      </c>
      <c r="B677" s="291">
        <v>4.72</v>
      </c>
      <c r="C677" s="293">
        <v>40780</v>
      </c>
      <c r="D677" s="291">
        <v>4.5</v>
      </c>
    </row>
    <row r="678" spans="1:4">
      <c r="A678" s="293">
        <v>40781</v>
      </c>
      <c r="B678" s="291">
        <v>4.72</v>
      </c>
      <c r="C678" s="293">
        <v>40781</v>
      </c>
      <c r="D678" s="291">
        <v>4.5</v>
      </c>
    </row>
    <row r="679" spans="1:4">
      <c r="A679" s="293">
        <v>40784</v>
      </c>
      <c r="B679" s="291">
        <v>4.72</v>
      </c>
      <c r="C679" s="293">
        <v>40784</v>
      </c>
      <c r="D679" s="291">
        <v>4.5</v>
      </c>
    </row>
    <row r="680" spans="1:4">
      <c r="A680" s="293">
        <v>40785</v>
      </c>
      <c r="B680" s="291">
        <v>4.72</v>
      </c>
      <c r="C680" s="293">
        <v>40785</v>
      </c>
      <c r="D680" s="291">
        <v>4.5</v>
      </c>
    </row>
    <row r="681" spans="1:4">
      <c r="A681" s="293">
        <v>40786</v>
      </c>
      <c r="B681" s="291">
        <v>4.72</v>
      </c>
      <c r="C681" s="293">
        <v>40786</v>
      </c>
      <c r="D681" s="291">
        <v>4.5</v>
      </c>
    </row>
    <row r="682" spans="1:4">
      <c r="A682" s="293">
        <v>40787</v>
      </c>
      <c r="B682" s="291">
        <v>4.72</v>
      </c>
      <c r="C682" s="293">
        <v>40787</v>
      </c>
      <c r="D682" s="291">
        <v>4.5</v>
      </c>
    </row>
    <row r="683" spans="1:4">
      <c r="A683" s="293">
        <v>40788</v>
      </c>
      <c r="B683" s="291">
        <v>4.72</v>
      </c>
      <c r="C683" s="293">
        <v>40788</v>
      </c>
      <c r="D683" s="291">
        <v>4.5</v>
      </c>
    </row>
    <row r="684" spans="1:4">
      <c r="A684" s="293">
        <v>40791</v>
      </c>
      <c r="B684" s="291">
        <v>4.72</v>
      </c>
      <c r="C684" s="293">
        <v>40791</v>
      </c>
      <c r="D684" s="291">
        <v>4.5</v>
      </c>
    </row>
    <row r="685" spans="1:4">
      <c r="A685" s="293">
        <v>40792</v>
      </c>
      <c r="B685" s="291">
        <v>4.72</v>
      </c>
      <c r="C685" s="293">
        <v>40792</v>
      </c>
      <c r="D685" s="291">
        <v>4.5</v>
      </c>
    </row>
    <row r="686" spans="1:4">
      <c r="A686" s="293">
        <v>40793</v>
      </c>
      <c r="B686" s="291">
        <v>4.7300000000000004</v>
      </c>
      <c r="C686" s="293">
        <v>40793</v>
      </c>
      <c r="D686" s="291">
        <v>4.5</v>
      </c>
    </row>
    <row r="687" spans="1:4">
      <c r="A687" s="293">
        <v>40794</v>
      </c>
      <c r="B687" s="291">
        <v>4.7300000000000004</v>
      </c>
      <c r="C687" s="293">
        <v>40794</v>
      </c>
      <c r="D687" s="291">
        <v>4.5</v>
      </c>
    </row>
    <row r="688" spans="1:4">
      <c r="A688" s="293">
        <v>40795</v>
      </c>
      <c r="B688" s="291">
        <v>4.74</v>
      </c>
      <c r="C688" s="293">
        <v>40795</v>
      </c>
      <c r="D688" s="291">
        <v>4.5</v>
      </c>
    </row>
    <row r="689" spans="1:4">
      <c r="A689" s="293">
        <v>40798</v>
      </c>
      <c r="B689" s="291">
        <v>4.74</v>
      </c>
      <c r="C689" s="293">
        <v>40798</v>
      </c>
      <c r="D689" s="291">
        <v>4.5</v>
      </c>
    </row>
    <row r="690" spans="1:4">
      <c r="A690" s="293">
        <v>40799</v>
      </c>
      <c r="B690" s="291">
        <v>4.74</v>
      </c>
      <c r="C690" s="293">
        <v>40799</v>
      </c>
      <c r="D690" s="291">
        <v>4.5</v>
      </c>
    </row>
    <row r="691" spans="1:4">
      <c r="A691" s="293">
        <v>40800</v>
      </c>
      <c r="B691" s="291">
        <v>4.75</v>
      </c>
      <c r="C691" s="293">
        <v>40800</v>
      </c>
      <c r="D691" s="291">
        <v>4.5</v>
      </c>
    </row>
    <row r="692" spans="1:4">
      <c r="A692" s="293">
        <v>40801</v>
      </c>
      <c r="B692" s="291">
        <v>4.75</v>
      </c>
      <c r="C692" s="293">
        <v>40801</v>
      </c>
      <c r="D692" s="291">
        <v>4.5</v>
      </c>
    </row>
    <row r="693" spans="1:4">
      <c r="A693" s="293">
        <v>40802</v>
      </c>
      <c r="B693" s="291">
        <v>4.76</v>
      </c>
      <c r="C693" s="293">
        <v>40802</v>
      </c>
      <c r="D693" s="291">
        <v>4.5</v>
      </c>
    </row>
    <row r="694" spans="1:4">
      <c r="A694" s="293">
        <v>40805</v>
      </c>
      <c r="B694" s="291">
        <v>4.76</v>
      </c>
      <c r="C694" s="293">
        <v>40805</v>
      </c>
      <c r="D694" s="291">
        <v>4.5</v>
      </c>
    </row>
    <row r="695" spans="1:4">
      <c r="A695" s="293">
        <v>40806</v>
      </c>
      <c r="B695" s="291">
        <v>4.76</v>
      </c>
      <c r="C695" s="293">
        <v>40806</v>
      </c>
      <c r="D695" s="291">
        <v>4.5</v>
      </c>
    </row>
    <row r="696" spans="1:4">
      <c r="A696" s="293">
        <v>40807</v>
      </c>
      <c r="B696" s="291">
        <v>4.76</v>
      </c>
      <c r="C696" s="293">
        <v>40807</v>
      </c>
      <c r="D696" s="291">
        <v>4.5</v>
      </c>
    </row>
    <row r="697" spans="1:4">
      <c r="A697" s="293">
        <v>40808</v>
      </c>
      <c r="B697" s="291">
        <v>4.75</v>
      </c>
      <c r="C697" s="293">
        <v>40808</v>
      </c>
      <c r="D697" s="291">
        <v>4.5</v>
      </c>
    </row>
    <row r="698" spans="1:4">
      <c r="A698" s="293">
        <v>40809</v>
      </c>
      <c r="B698" s="291">
        <v>4.76</v>
      </c>
      <c r="C698" s="293">
        <v>40809</v>
      </c>
      <c r="D698" s="291">
        <v>4.5</v>
      </c>
    </row>
    <row r="699" spans="1:4">
      <c r="A699" s="293">
        <v>40812</v>
      </c>
      <c r="B699" s="291">
        <v>4.76</v>
      </c>
      <c r="C699" s="293">
        <v>40812</v>
      </c>
      <c r="D699" s="291">
        <v>4.5</v>
      </c>
    </row>
    <row r="700" spans="1:4">
      <c r="A700" s="293">
        <v>40813</v>
      </c>
      <c r="B700" s="291">
        <v>4.76</v>
      </c>
      <c r="C700" s="293">
        <v>40813</v>
      </c>
      <c r="D700" s="291">
        <v>4.5</v>
      </c>
    </row>
    <row r="701" spans="1:4">
      <c r="A701" s="293">
        <v>40814</v>
      </c>
      <c r="B701" s="291">
        <v>4.76</v>
      </c>
      <c r="C701" s="293">
        <v>40814</v>
      </c>
      <c r="D701" s="291">
        <v>4.5</v>
      </c>
    </row>
    <row r="702" spans="1:4">
      <c r="A702" s="293">
        <v>40815</v>
      </c>
      <c r="B702" s="291">
        <v>4.76</v>
      </c>
      <c r="C702" s="293">
        <v>40815</v>
      </c>
      <c r="D702" s="291">
        <v>4.5</v>
      </c>
    </row>
    <row r="703" spans="1:4">
      <c r="A703" s="293">
        <v>40816</v>
      </c>
      <c r="B703" s="291">
        <v>4.76</v>
      </c>
      <c r="C703" s="293">
        <v>40816</v>
      </c>
      <c r="D703" s="291">
        <v>4.5</v>
      </c>
    </row>
    <row r="704" spans="1:4">
      <c r="A704" s="293">
        <v>40819</v>
      </c>
      <c r="B704" s="291">
        <v>4.76</v>
      </c>
      <c r="C704" s="293">
        <v>40819</v>
      </c>
      <c r="D704" s="291">
        <v>4.5</v>
      </c>
    </row>
    <row r="705" spans="1:4">
      <c r="A705" s="293">
        <v>40820</v>
      </c>
      <c r="B705" s="291">
        <v>4.76</v>
      </c>
      <c r="C705" s="293">
        <v>40820</v>
      </c>
      <c r="D705" s="291">
        <v>4.5</v>
      </c>
    </row>
    <row r="706" spans="1:4">
      <c r="A706" s="293">
        <v>40821</v>
      </c>
      <c r="B706" s="291">
        <v>4.75</v>
      </c>
      <c r="C706" s="293">
        <v>40821</v>
      </c>
      <c r="D706" s="291">
        <v>4.5</v>
      </c>
    </row>
    <row r="707" spans="1:4">
      <c r="A707" s="293">
        <v>40822</v>
      </c>
      <c r="B707" s="291">
        <v>4.76</v>
      </c>
      <c r="C707" s="293">
        <v>40822</v>
      </c>
      <c r="D707" s="291">
        <v>4.5</v>
      </c>
    </row>
    <row r="708" spans="1:4">
      <c r="A708" s="293">
        <v>40823</v>
      </c>
      <c r="B708" s="291">
        <v>4.76</v>
      </c>
      <c r="C708" s="293">
        <v>40823</v>
      </c>
      <c r="D708" s="291">
        <v>4.5</v>
      </c>
    </row>
    <row r="709" spans="1:4">
      <c r="A709" s="293">
        <v>40826</v>
      </c>
      <c r="B709" s="291">
        <v>4.75</v>
      </c>
      <c r="C709" s="293">
        <v>40826</v>
      </c>
      <c r="D709" s="291">
        <v>4.5</v>
      </c>
    </row>
    <row r="710" spans="1:4">
      <c r="A710" s="293">
        <v>40827</v>
      </c>
      <c r="B710" s="291">
        <v>4.75</v>
      </c>
      <c r="C710" s="293">
        <v>40827</v>
      </c>
      <c r="D710" s="291">
        <v>4.5</v>
      </c>
    </row>
    <row r="711" spans="1:4">
      <c r="A711" s="293">
        <v>40828</v>
      </c>
      <c r="B711" s="291">
        <v>4.75</v>
      </c>
      <c r="C711" s="293">
        <v>40828</v>
      </c>
      <c r="D711" s="291">
        <v>4.5</v>
      </c>
    </row>
    <row r="712" spans="1:4">
      <c r="A712" s="293">
        <v>40829</v>
      </c>
      <c r="B712" s="291">
        <v>4.75</v>
      </c>
      <c r="C712" s="293">
        <v>40829</v>
      </c>
      <c r="D712" s="291">
        <v>4.5</v>
      </c>
    </row>
    <row r="713" spans="1:4">
      <c r="A713" s="293">
        <v>40830</v>
      </c>
      <c r="B713" s="291">
        <v>4.76</v>
      </c>
      <c r="C713" s="293">
        <v>40830</v>
      </c>
      <c r="D713" s="291">
        <v>4.5</v>
      </c>
    </row>
    <row r="714" spans="1:4">
      <c r="A714" s="293">
        <v>40833</v>
      </c>
      <c r="B714" s="291">
        <v>4.76</v>
      </c>
      <c r="C714" s="293">
        <v>40833</v>
      </c>
      <c r="D714" s="291">
        <v>4.5</v>
      </c>
    </row>
    <row r="715" spans="1:4">
      <c r="A715" s="293">
        <v>40834</v>
      </c>
      <c r="B715" s="291">
        <v>4.76</v>
      </c>
      <c r="C715" s="293">
        <v>40834</v>
      </c>
      <c r="D715" s="291">
        <v>4.5</v>
      </c>
    </row>
    <row r="716" spans="1:4">
      <c r="A716" s="293">
        <v>40835</v>
      </c>
      <c r="B716" s="291">
        <v>4.7699999999999996</v>
      </c>
      <c r="C716" s="293">
        <v>40835</v>
      </c>
      <c r="D716" s="291">
        <v>4.5</v>
      </c>
    </row>
    <row r="717" spans="1:4">
      <c r="A717" s="293">
        <v>40836</v>
      </c>
      <c r="B717" s="291">
        <v>4.83</v>
      </c>
      <c r="C717" s="293">
        <v>40836</v>
      </c>
      <c r="D717" s="291">
        <v>4.5</v>
      </c>
    </row>
    <row r="718" spans="1:4">
      <c r="A718" s="293">
        <v>40837</v>
      </c>
      <c r="B718" s="291">
        <v>4.83</v>
      </c>
      <c r="C718" s="293">
        <v>40837</v>
      </c>
      <c r="D718" s="291">
        <v>4.5</v>
      </c>
    </row>
    <row r="719" spans="1:4">
      <c r="A719" s="293">
        <v>40840</v>
      </c>
      <c r="B719" s="291">
        <v>4.87</v>
      </c>
      <c r="C719" s="293">
        <v>40840</v>
      </c>
      <c r="D719" s="291">
        <v>4.5</v>
      </c>
    </row>
    <row r="720" spans="1:4">
      <c r="A720" s="293">
        <v>40841</v>
      </c>
      <c r="B720" s="291">
        <v>4.8899999999999997</v>
      </c>
      <c r="C720" s="293">
        <v>40841</v>
      </c>
      <c r="D720" s="291">
        <v>4.5</v>
      </c>
    </row>
    <row r="721" spans="1:4">
      <c r="A721" s="293">
        <v>40842</v>
      </c>
      <c r="B721" s="291">
        <v>4.8899999999999997</v>
      </c>
      <c r="C721" s="293">
        <v>40842</v>
      </c>
      <c r="D721" s="291">
        <v>4.5</v>
      </c>
    </row>
    <row r="722" spans="1:4">
      <c r="A722" s="293">
        <v>40843</v>
      </c>
      <c r="B722" s="291">
        <v>4.8899999999999997</v>
      </c>
      <c r="C722" s="293">
        <v>40843</v>
      </c>
      <c r="D722" s="291">
        <v>4.5</v>
      </c>
    </row>
    <row r="723" spans="1:4">
      <c r="A723" s="293">
        <v>40844</v>
      </c>
      <c r="B723" s="291">
        <v>4.9000000000000004</v>
      </c>
      <c r="C723" s="293">
        <v>40844</v>
      </c>
      <c r="D723" s="291">
        <v>4.5</v>
      </c>
    </row>
    <row r="724" spans="1:4">
      <c r="A724" s="293">
        <v>40847</v>
      </c>
      <c r="B724" s="291">
        <v>4.91</v>
      </c>
      <c r="C724" s="293">
        <v>40847</v>
      </c>
      <c r="D724" s="291">
        <v>4.5</v>
      </c>
    </row>
    <row r="725" spans="1:4">
      <c r="A725" s="293">
        <v>40849</v>
      </c>
      <c r="B725" s="291">
        <v>4.92</v>
      </c>
      <c r="C725" s="293">
        <v>40849</v>
      </c>
      <c r="D725" s="291">
        <v>4.5</v>
      </c>
    </row>
    <row r="726" spans="1:4">
      <c r="A726" s="293">
        <v>40850</v>
      </c>
      <c r="B726" s="291">
        <v>4.91</v>
      </c>
      <c r="C726" s="293">
        <v>40850</v>
      </c>
      <c r="D726" s="291">
        <v>4.5</v>
      </c>
    </row>
    <row r="727" spans="1:4">
      <c r="A727" s="293">
        <v>40851</v>
      </c>
      <c r="B727" s="291">
        <v>4.92</v>
      </c>
      <c r="C727" s="293">
        <v>40851</v>
      </c>
      <c r="D727" s="291">
        <v>4.5</v>
      </c>
    </row>
    <row r="728" spans="1:4">
      <c r="A728" s="293">
        <v>40854</v>
      </c>
      <c r="B728" s="291">
        <v>4.92</v>
      </c>
      <c r="C728" s="293">
        <v>40854</v>
      </c>
      <c r="D728" s="291">
        <v>4.5</v>
      </c>
    </row>
    <row r="729" spans="1:4">
      <c r="A729" s="293">
        <v>40855</v>
      </c>
      <c r="B729" s="291">
        <v>4.93</v>
      </c>
      <c r="C729" s="293">
        <v>40855</v>
      </c>
      <c r="D729" s="291">
        <v>4.5</v>
      </c>
    </row>
    <row r="730" spans="1:4">
      <c r="A730" s="293">
        <v>40856</v>
      </c>
      <c r="B730" s="291">
        <v>4.93</v>
      </c>
      <c r="C730" s="293">
        <v>40856</v>
      </c>
      <c r="D730" s="291">
        <v>4.5</v>
      </c>
    </row>
    <row r="731" spans="1:4">
      <c r="A731" s="293">
        <v>40857</v>
      </c>
      <c r="B731" s="291">
        <v>4.93</v>
      </c>
      <c r="C731" s="293">
        <v>40857</v>
      </c>
      <c r="D731" s="291">
        <v>4.5</v>
      </c>
    </row>
    <row r="732" spans="1:4">
      <c r="A732" s="293">
        <v>40861</v>
      </c>
      <c r="B732" s="291">
        <v>4.9399999999999995</v>
      </c>
      <c r="C732" s="293">
        <v>40861</v>
      </c>
      <c r="D732" s="291">
        <v>4.5</v>
      </c>
    </row>
    <row r="733" spans="1:4">
      <c r="A733" s="293">
        <v>40862</v>
      </c>
      <c r="B733" s="291">
        <v>4.9399999999999995</v>
      </c>
      <c r="C733" s="293">
        <v>40862</v>
      </c>
      <c r="D733" s="291">
        <v>4.5</v>
      </c>
    </row>
    <row r="734" spans="1:4">
      <c r="A734" s="293">
        <v>40863</v>
      </c>
      <c r="B734" s="291">
        <v>4.9399999999999995</v>
      </c>
      <c r="C734" s="293">
        <v>40863</v>
      </c>
      <c r="D734" s="291">
        <v>4.5</v>
      </c>
    </row>
    <row r="735" spans="1:4">
      <c r="A735" s="293">
        <v>40864</v>
      </c>
      <c r="B735" s="291">
        <v>4.9399999999999995</v>
      </c>
      <c r="C735" s="293">
        <v>40864</v>
      </c>
      <c r="D735" s="291">
        <v>4.5</v>
      </c>
    </row>
    <row r="736" spans="1:4">
      <c r="A736" s="293">
        <v>40865</v>
      </c>
      <c r="B736" s="291">
        <v>4.95</v>
      </c>
      <c r="C736" s="293">
        <v>40865</v>
      </c>
      <c r="D736" s="291">
        <v>4.5</v>
      </c>
    </row>
    <row r="737" spans="1:4">
      <c r="A737" s="293">
        <v>40868</v>
      </c>
      <c r="B737" s="291">
        <v>4.9399999999999995</v>
      </c>
      <c r="C737" s="293">
        <v>40868</v>
      </c>
      <c r="D737" s="291">
        <v>4.5</v>
      </c>
    </row>
    <row r="738" spans="1:4">
      <c r="A738" s="293">
        <v>40869</v>
      </c>
      <c r="B738" s="291">
        <v>4.9399999999999995</v>
      </c>
      <c r="C738" s="293">
        <v>40869</v>
      </c>
      <c r="D738" s="291">
        <v>4.5</v>
      </c>
    </row>
    <row r="739" spans="1:4">
      <c r="A739" s="293">
        <v>40870</v>
      </c>
      <c r="B739" s="291">
        <v>4.9399999999999995</v>
      </c>
      <c r="C739" s="293">
        <v>40870</v>
      </c>
      <c r="D739" s="291">
        <v>4.5</v>
      </c>
    </row>
    <row r="740" spans="1:4">
      <c r="A740" s="293">
        <v>40871</v>
      </c>
      <c r="B740" s="291">
        <v>4.96</v>
      </c>
      <c r="C740" s="293">
        <v>40871</v>
      </c>
      <c r="D740" s="291">
        <v>4.5</v>
      </c>
    </row>
    <row r="741" spans="1:4">
      <c r="A741" s="293">
        <v>40872</v>
      </c>
      <c r="B741" s="291">
        <v>4.96</v>
      </c>
      <c r="C741" s="293">
        <v>40872</v>
      </c>
      <c r="D741" s="291">
        <v>4.5</v>
      </c>
    </row>
    <row r="742" spans="1:4">
      <c r="A742" s="293">
        <v>40875</v>
      </c>
      <c r="B742" s="291">
        <v>4.95</v>
      </c>
      <c r="C742" s="293">
        <v>40875</v>
      </c>
      <c r="D742" s="291">
        <v>4.5</v>
      </c>
    </row>
    <row r="743" spans="1:4">
      <c r="A743" s="293">
        <v>40876</v>
      </c>
      <c r="B743" s="291">
        <v>4.96</v>
      </c>
      <c r="C743" s="293">
        <v>40876</v>
      </c>
      <c r="D743" s="291">
        <v>4.5</v>
      </c>
    </row>
    <row r="744" spans="1:4">
      <c r="A744" s="293">
        <v>40877</v>
      </c>
      <c r="B744" s="291">
        <v>4.97</v>
      </c>
      <c r="C744" s="293">
        <v>40877</v>
      </c>
      <c r="D744" s="291">
        <v>4.5</v>
      </c>
    </row>
    <row r="745" spans="1:4">
      <c r="A745" s="293">
        <v>40878</v>
      </c>
      <c r="B745" s="291">
        <v>4.97</v>
      </c>
      <c r="C745" s="293">
        <v>40878</v>
      </c>
      <c r="D745" s="291">
        <v>4.5</v>
      </c>
    </row>
    <row r="746" spans="1:4">
      <c r="A746" s="293">
        <v>40879</v>
      </c>
      <c r="B746" s="291">
        <v>4.97</v>
      </c>
      <c r="C746" s="293">
        <v>40879</v>
      </c>
      <c r="D746" s="291">
        <v>4.5</v>
      </c>
    </row>
    <row r="747" spans="1:4">
      <c r="A747" s="293">
        <v>40882</v>
      </c>
      <c r="B747" s="291">
        <v>4.97</v>
      </c>
      <c r="C747" s="293">
        <v>40882</v>
      </c>
      <c r="D747" s="291">
        <v>4.5</v>
      </c>
    </row>
    <row r="748" spans="1:4">
      <c r="A748" s="293">
        <v>40883</v>
      </c>
      <c r="B748" s="291">
        <v>4.97</v>
      </c>
      <c r="C748" s="293">
        <v>40883</v>
      </c>
      <c r="D748" s="291">
        <v>4.5</v>
      </c>
    </row>
    <row r="749" spans="1:4">
      <c r="A749" s="293">
        <v>40884</v>
      </c>
      <c r="B749" s="291">
        <v>4.9800000000000004</v>
      </c>
      <c r="C749" s="293">
        <v>40884</v>
      </c>
      <c r="D749" s="291">
        <v>4.5</v>
      </c>
    </row>
    <row r="750" spans="1:4">
      <c r="A750" s="293">
        <v>40885</v>
      </c>
      <c r="B750" s="291">
        <v>4.9800000000000004</v>
      </c>
      <c r="C750" s="293">
        <v>40885</v>
      </c>
      <c r="D750" s="291">
        <v>4.5</v>
      </c>
    </row>
    <row r="751" spans="1:4">
      <c r="A751" s="293">
        <v>40886</v>
      </c>
      <c r="B751" s="291">
        <v>4.9800000000000004</v>
      </c>
      <c r="C751" s="293">
        <v>40886</v>
      </c>
      <c r="D751" s="291">
        <v>4.5</v>
      </c>
    </row>
    <row r="752" spans="1:4">
      <c r="A752" s="293">
        <v>40889</v>
      </c>
      <c r="B752" s="291">
        <v>4.9800000000000004</v>
      </c>
      <c r="C752" s="293">
        <v>40889</v>
      </c>
      <c r="D752" s="291">
        <v>4.5</v>
      </c>
    </row>
    <row r="753" spans="1:4">
      <c r="A753" s="293">
        <v>40890</v>
      </c>
      <c r="B753" s="291">
        <v>4.9800000000000004</v>
      </c>
      <c r="C753" s="293">
        <v>40890</v>
      </c>
      <c r="D753" s="291">
        <v>4.5</v>
      </c>
    </row>
    <row r="754" spans="1:4">
      <c r="A754" s="293">
        <v>40891</v>
      </c>
      <c r="B754" s="291">
        <v>4.9800000000000004</v>
      </c>
      <c r="C754" s="293">
        <v>40891</v>
      </c>
      <c r="D754" s="291">
        <v>4.5</v>
      </c>
    </row>
    <row r="755" spans="1:4">
      <c r="A755" s="293">
        <v>40892</v>
      </c>
      <c r="B755" s="291">
        <v>4.99</v>
      </c>
      <c r="C755" s="293">
        <v>40892</v>
      </c>
      <c r="D755" s="291">
        <v>4.5</v>
      </c>
    </row>
    <row r="756" spans="1:4">
      <c r="A756" s="293">
        <v>40893</v>
      </c>
      <c r="B756" s="291">
        <v>4.99</v>
      </c>
      <c r="C756" s="293">
        <v>40893</v>
      </c>
      <c r="D756" s="291">
        <v>4.5</v>
      </c>
    </row>
    <row r="757" spans="1:4">
      <c r="A757" s="293">
        <v>40896</v>
      </c>
      <c r="B757" s="291">
        <v>4.9800000000000004</v>
      </c>
      <c r="C757" s="293">
        <v>40896</v>
      </c>
      <c r="D757" s="291">
        <v>4.5</v>
      </c>
    </row>
    <row r="758" spans="1:4">
      <c r="A758" s="293">
        <v>40897</v>
      </c>
      <c r="B758" s="291">
        <v>4.99</v>
      </c>
      <c r="C758" s="293">
        <v>40897</v>
      </c>
      <c r="D758" s="291">
        <v>4.5</v>
      </c>
    </row>
    <row r="759" spans="1:4">
      <c r="A759" s="293">
        <v>40898</v>
      </c>
      <c r="B759" s="291">
        <v>4.99</v>
      </c>
      <c r="C759" s="293">
        <v>40898</v>
      </c>
      <c r="D759" s="291">
        <v>4.5</v>
      </c>
    </row>
    <row r="760" spans="1:4">
      <c r="A760" s="293">
        <v>40899</v>
      </c>
      <c r="B760" s="291">
        <v>4.99</v>
      </c>
      <c r="C760" s="293" t="s">
        <v>961</v>
      </c>
      <c r="D760" s="291">
        <v>4.5</v>
      </c>
    </row>
    <row r="761" spans="1:4">
      <c r="A761" s="293">
        <v>40900</v>
      </c>
      <c r="B761" s="291">
        <v>4.99</v>
      </c>
      <c r="C761" s="293">
        <v>40900</v>
      </c>
      <c r="D761" s="291">
        <v>4.5</v>
      </c>
    </row>
    <row r="762" spans="1:4">
      <c r="A762" s="293">
        <v>40904</v>
      </c>
      <c r="B762" s="291">
        <v>4.99</v>
      </c>
      <c r="C762" s="293">
        <v>40904</v>
      </c>
      <c r="D762" s="291">
        <v>4.5</v>
      </c>
    </row>
    <row r="763" spans="1:4">
      <c r="A763" s="293">
        <v>40905</v>
      </c>
      <c r="B763" s="291">
        <v>4.99</v>
      </c>
      <c r="C763" s="293">
        <v>40905</v>
      </c>
      <c r="D763" s="291">
        <v>4.5</v>
      </c>
    </row>
    <row r="764" spans="1:4">
      <c r="A764" s="293">
        <v>40906</v>
      </c>
      <c r="B764" s="291">
        <v>4.9800000000000004</v>
      </c>
      <c r="C764" s="293">
        <v>40906</v>
      </c>
      <c r="D764" s="291">
        <v>4.5</v>
      </c>
    </row>
    <row r="765" spans="1:4">
      <c r="A765" s="293">
        <v>40907</v>
      </c>
      <c r="B765" s="291">
        <v>4.99</v>
      </c>
      <c r="C765" s="293">
        <v>40907</v>
      </c>
      <c r="D765" s="291">
        <v>4.5</v>
      </c>
    </row>
    <row r="766" spans="1:4">
      <c r="A766" s="293">
        <v>40910</v>
      </c>
      <c r="B766" s="291">
        <v>4.99</v>
      </c>
      <c r="C766" s="293">
        <v>40910</v>
      </c>
      <c r="D766" s="291">
        <v>4.5</v>
      </c>
    </row>
    <row r="767" spans="1:4">
      <c r="A767" s="293">
        <v>40911</v>
      </c>
      <c r="B767" s="291">
        <v>4.99</v>
      </c>
      <c r="C767" s="293">
        <v>40911</v>
      </c>
      <c r="D767" s="291">
        <v>4.5</v>
      </c>
    </row>
    <row r="768" spans="1:4">
      <c r="A768" s="293">
        <v>40912</v>
      </c>
      <c r="B768" s="291">
        <v>4.99</v>
      </c>
      <c r="C768" s="293">
        <v>40912</v>
      </c>
      <c r="D768" s="291">
        <v>4.5</v>
      </c>
    </row>
    <row r="769" spans="1:4">
      <c r="A769" s="293">
        <v>40913</v>
      </c>
      <c r="B769" s="291">
        <v>4.99</v>
      </c>
      <c r="C769" s="293">
        <v>40913</v>
      </c>
      <c r="D769" s="291">
        <v>4.5</v>
      </c>
    </row>
    <row r="770" spans="1:4">
      <c r="A770" s="293">
        <v>40917</v>
      </c>
      <c r="B770" s="291">
        <v>4.99</v>
      </c>
      <c r="C770" s="293">
        <v>40917</v>
      </c>
      <c r="D770" s="291">
        <v>4.5</v>
      </c>
    </row>
    <row r="771" spans="1:4">
      <c r="A771" s="293">
        <v>40918</v>
      </c>
      <c r="B771" s="291">
        <v>5</v>
      </c>
      <c r="C771" s="293">
        <v>40918</v>
      </c>
      <c r="D771" s="291">
        <v>4.5</v>
      </c>
    </row>
    <row r="772" spans="1:4">
      <c r="A772" s="293">
        <v>40919</v>
      </c>
      <c r="B772" s="291">
        <v>4.99</v>
      </c>
      <c r="C772" s="293">
        <v>40919</v>
      </c>
      <c r="D772" s="291">
        <v>4.5</v>
      </c>
    </row>
    <row r="773" spans="1:4">
      <c r="A773" s="293">
        <v>40920</v>
      </c>
      <c r="B773" s="291">
        <v>4.99</v>
      </c>
      <c r="C773" s="293">
        <v>40920</v>
      </c>
      <c r="D773" s="291">
        <v>4.5</v>
      </c>
    </row>
    <row r="774" spans="1:4">
      <c r="A774" s="293">
        <v>40921</v>
      </c>
      <c r="B774" s="291">
        <v>4.9800000000000004</v>
      </c>
      <c r="C774" s="293">
        <v>40921</v>
      </c>
      <c r="D774" s="291">
        <v>4.5</v>
      </c>
    </row>
    <row r="775" spans="1:4">
      <c r="A775" s="293">
        <v>40924</v>
      </c>
      <c r="B775" s="291">
        <v>4.9800000000000004</v>
      </c>
      <c r="C775" s="293">
        <v>40924</v>
      </c>
      <c r="D775" s="291">
        <v>4.5</v>
      </c>
    </row>
    <row r="776" spans="1:4">
      <c r="A776" s="293">
        <v>40925</v>
      </c>
      <c r="B776" s="291">
        <v>4.99</v>
      </c>
      <c r="C776" s="293">
        <v>40925</v>
      </c>
      <c r="D776" s="291">
        <v>4.5</v>
      </c>
    </row>
    <row r="777" spans="1:4">
      <c r="A777" s="293">
        <v>40926</v>
      </c>
      <c r="B777" s="291">
        <v>4.99</v>
      </c>
      <c r="C777" s="293">
        <v>40926</v>
      </c>
      <c r="D777" s="291">
        <v>4.5</v>
      </c>
    </row>
    <row r="778" spans="1:4">
      <c r="A778" s="293">
        <v>40927</v>
      </c>
      <c r="B778" s="291">
        <v>4.9800000000000004</v>
      </c>
      <c r="C778" s="293">
        <v>40927</v>
      </c>
      <c r="D778" s="291">
        <v>4.5</v>
      </c>
    </row>
    <row r="779" spans="1:4">
      <c r="A779" s="293">
        <v>40928</v>
      </c>
      <c r="B779" s="291">
        <v>4.9800000000000004</v>
      </c>
      <c r="C779" s="293">
        <v>40928</v>
      </c>
      <c r="D779" s="291">
        <v>4.5</v>
      </c>
    </row>
    <row r="780" spans="1:4">
      <c r="A780" s="293">
        <v>40931</v>
      </c>
      <c r="B780" s="291">
        <v>4.97</v>
      </c>
      <c r="C780" s="293">
        <v>40931</v>
      </c>
      <c r="D780" s="291">
        <v>4.5</v>
      </c>
    </row>
    <row r="781" spans="1:4">
      <c r="A781" s="293">
        <v>40932</v>
      </c>
      <c r="B781" s="291">
        <v>4.9800000000000004</v>
      </c>
      <c r="C781" s="293">
        <v>40932</v>
      </c>
      <c r="D781" s="291">
        <v>4.5</v>
      </c>
    </row>
    <row r="782" spans="1:4">
      <c r="A782" s="293">
        <v>40933</v>
      </c>
      <c r="B782" s="291">
        <v>4.9800000000000004</v>
      </c>
      <c r="C782" s="293">
        <v>40933</v>
      </c>
      <c r="D782" s="291">
        <v>4.5</v>
      </c>
    </row>
    <row r="783" spans="1:4">
      <c r="A783" s="293">
        <v>40934</v>
      </c>
      <c r="B783" s="291">
        <v>4.9800000000000004</v>
      </c>
      <c r="C783" s="293">
        <v>40934</v>
      </c>
      <c r="D783" s="291">
        <v>4.5</v>
      </c>
    </row>
    <row r="784" spans="1:4">
      <c r="A784" s="293">
        <v>40935</v>
      </c>
      <c r="B784" s="291">
        <v>4.9800000000000004</v>
      </c>
      <c r="C784" s="293">
        <v>40935</v>
      </c>
      <c r="D784" s="291">
        <v>4.5</v>
      </c>
    </row>
    <row r="785" spans="1:4">
      <c r="A785" s="293">
        <v>40938</v>
      </c>
      <c r="B785" s="291">
        <v>4.99</v>
      </c>
      <c r="C785" s="293">
        <v>40938</v>
      </c>
      <c r="D785" s="291">
        <v>4.5</v>
      </c>
    </row>
    <row r="786" spans="1:4">
      <c r="A786" s="293">
        <v>40939</v>
      </c>
      <c r="B786" s="291">
        <v>4.99</v>
      </c>
      <c r="C786" s="293">
        <v>40939</v>
      </c>
      <c r="D786" s="291">
        <v>4.5</v>
      </c>
    </row>
    <row r="787" spans="1:4">
      <c r="A787" s="293">
        <v>40940</v>
      </c>
      <c r="B787" s="291">
        <v>4.99</v>
      </c>
      <c r="C787" s="293">
        <v>40940</v>
      </c>
      <c r="D787" s="291">
        <v>4.5</v>
      </c>
    </row>
    <row r="788" spans="1:4">
      <c r="A788" s="293">
        <v>40941</v>
      </c>
      <c r="B788" s="291">
        <v>4.9800000000000004</v>
      </c>
      <c r="C788" s="293">
        <v>40941</v>
      </c>
      <c r="D788" s="291">
        <v>4.5</v>
      </c>
    </row>
    <row r="789" spans="1:4">
      <c r="A789" s="293">
        <v>40942</v>
      </c>
      <c r="B789" s="291">
        <v>4.9800000000000004</v>
      </c>
      <c r="C789" s="293">
        <v>40942</v>
      </c>
      <c r="D789" s="291">
        <v>4.5</v>
      </c>
    </row>
    <row r="790" spans="1:4">
      <c r="A790" s="293">
        <v>40945</v>
      </c>
      <c r="B790" s="291">
        <v>4.9800000000000004</v>
      </c>
      <c r="C790" s="293">
        <v>40945</v>
      </c>
      <c r="D790" s="291">
        <v>4.5</v>
      </c>
    </row>
    <row r="791" spans="1:4">
      <c r="A791" s="293">
        <v>40946</v>
      </c>
      <c r="B791" s="291">
        <v>4.9800000000000004</v>
      </c>
      <c r="C791" s="293">
        <v>40946</v>
      </c>
      <c r="D791" s="291">
        <v>4.5</v>
      </c>
    </row>
    <row r="792" spans="1:4">
      <c r="A792" s="293">
        <v>40947</v>
      </c>
      <c r="B792" s="291">
        <v>4.9800000000000004</v>
      </c>
      <c r="C792" s="293">
        <v>40947</v>
      </c>
      <c r="D792" s="291">
        <v>4.5</v>
      </c>
    </row>
    <row r="793" spans="1:4">
      <c r="A793" s="293">
        <v>40948</v>
      </c>
      <c r="B793" s="291">
        <v>4.9800000000000004</v>
      </c>
      <c r="C793" s="293">
        <v>40948</v>
      </c>
      <c r="D793" s="291">
        <v>4.5</v>
      </c>
    </row>
    <row r="794" spans="1:4">
      <c r="A794" s="293">
        <v>40949</v>
      </c>
      <c r="B794" s="291">
        <v>4.9800000000000004</v>
      </c>
      <c r="C794" s="293">
        <v>40949</v>
      </c>
      <c r="D794" s="291">
        <v>4.5</v>
      </c>
    </row>
    <row r="795" spans="1:4">
      <c r="A795" s="293">
        <v>40952</v>
      </c>
      <c r="B795" s="291">
        <v>4.9800000000000004</v>
      </c>
      <c r="C795" s="293">
        <v>40952</v>
      </c>
      <c r="D795" s="291">
        <v>4.5</v>
      </c>
    </row>
    <row r="796" spans="1:4">
      <c r="A796" s="293">
        <v>40953</v>
      </c>
      <c r="B796" s="291">
        <v>4.9800000000000004</v>
      </c>
      <c r="C796" s="293">
        <v>40953</v>
      </c>
      <c r="D796" s="291">
        <v>4.5</v>
      </c>
    </row>
    <row r="797" spans="1:4">
      <c r="A797" s="293">
        <v>40954</v>
      </c>
      <c r="B797" s="291">
        <v>4.9800000000000004</v>
      </c>
      <c r="C797" s="293">
        <v>40954</v>
      </c>
      <c r="D797" s="291">
        <v>4.5</v>
      </c>
    </row>
    <row r="798" spans="1:4">
      <c r="A798" s="293">
        <v>40955</v>
      </c>
      <c r="B798" s="291">
        <v>4.97</v>
      </c>
      <c r="C798" s="293">
        <v>40955</v>
      </c>
      <c r="D798" s="291">
        <v>4.5</v>
      </c>
    </row>
    <row r="799" spans="1:4">
      <c r="A799" s="293">
        <v>40956</v>
      </c>
      <c r="B799" s="291">
        <v>4.97</v>
      </c>
      <c r="C799" s="293">
        <v>40956</v>
      </c>
      <c r="D799" s="291">
        <v>4.5</v>
      </c>
    </row>
    <row r="800" spans="1:4">
      <c r="A800" s="293">
        <v>40959</v>
      </c>
      <c r="B800" s="291">
        <v>4.9800000000000004</v>
      </c>
      <c r="C800" s="293">
        <v>40959</v>
      </c>
      <c r="D800" s="291">
        <v>4.5</v>
      </c>
    </row>
    <row r="801" spans="1:4">
      <c r="A801" s="293">
        <v>40960</v>
      </c>
      <c r="B801" s="291">
        <v>4.97</v>
      </c>
      <c r="C801" s="293">
        <v>40960</v>
      </c>
      <c r="D801" s="291">
        <v>4.5</v>
      </c>
    </row>
    <row r="802" spans="1:4">
      <c r="A802" s="293">
        <v>40961</v>
      </c>
      <c r="B802" s="291">
        <v>4.97</v>
      </c>
      <c r="C802" s="293">
        <v>40961</v>
      </c>
      <c r="D802" s="291">
        <v>4.5</v>
      </c>
    </row>
    <row r="803" spans="1:4">
      <c r="A803" s="293">
        <v>40962</v>
      </c>
      <c r="B803" s="291">
        <v>4.97</v>
      </c>
      <c r="C803" s="293">
        <v>40962</v>
      </c>
      <c r="D803" s="291">
        <v>4.5</v>
      </c>
    </row>
    <row r="804" spans="1:4">
      <c r="A804" s="293">
        <v>40963</v>
      </c>
      <c r="B804" s="291">
        <v>4.97</v>
      </c>
      <c r="C804" s="293">
        <v>40963</v>
      </c>
      <c r="D804" s="291">
        <v>4.5</v>
      </c>
    </row>
    <row r="805" spans="1:4">
      <c r="A805" s="293">
        <v>40966</v>
      </c>
      <c r="B805" s="291">
        <v>4.96</v>
      </c>
      <c r="C805" s="293">
        <v>40966</v>
      </c>
      <c r="D805" s="291">
        <v>4.5</v>
      </c>
    </row>
    <row r="806" spans="1:4">
      <c r="A806" s="293">
        <v>40967</v>
      </c>
      <c r="B806" s="291">
        <v>4.96</v>
      </c>
      <c r="C806" s="293">
        <v>40967</v>
      </c>
      <c r="D806" s="291">
        <v>4.5</v>
      </c>
    </row>
    <row r="807" spans="1:4">
      <c r="A807" s="293">
        <v>40968</v>
      </c>
      <c r="B807" s="291">
        <v>4.96</v>
      </c>
      <c r="C807" s="293">
        <v>40968</v>
      </c>
      <c r="D807" s="291">
        <v>4.5</v>
      </c>
    </row>
    <row r="808" spans="1:4">
      <c r="A808" s="293">
        <v>40969</v>
      </c>
      <c r="B808" s="291">
        <v>4.96</v>
      </c>
      <c r="C808" s="293">
        <v>40969</v>
      </c>
      <c r="D808" s="291">
        <v>4.5</v>
      </c>
    </row>
    <row r="809" spans="1:4">
      <c r="A809" s="293">
        <v>40970</v>
      </c>
      <c r="B809" s="291">
        <v>4.96</v>
      </c>
      <c r="C809" s="293">
        <v>40970</v>
      </c>
      <c r="D809" s="291">
        <v>4.5</v>
      </c>
    </row>
    <row r="810" spans="1:4">
      <c r="A810" s="293">
        <v>40973</v>
      </c>
      <c r="B810" s="291">
        <v>4.95</v>
      </c>
      <c r="C810" s="293">
        <v>40973</v>
      </c>
      <c r="D810" s="291">
        <v>4.5</v>
      </c>
    </row>
    <row r="811" spans="1:4">
      <c r="A811" s="293">
        <v>40974</v>
      </c>
      <c r="B811" s="291">
        <v>4.95</v>
      </c>
      <c r="C811" s="293">
        <v>40974</v>
      </c>
      <c r="D811" s="291">
        <v>4.5</v>
      </c>
    </row>
    <row r="812" spans="1:4">
      <c r="A812" s="293">
        <v>40975</v>
      </c>
      <c r="B812" s="291">
        <v>4.96</v>
      </c>
      <c r="C812" s="293">
        <v>40975</v>
      </c>
      <c r="D812" s="291">
        <v>4.5</v>
      </c>
    </row>
    <row r="813" spans="1:4">
      <c r="A813" s="293">
        <v>40976</v>
      </c>
      <c r="B813" s="291">
        <v>4.95</v>
      </c>
      <c r="C813" s="293">
        <v>40976</v>
      </c>
      <c r="D813" s="291">
        <v>4.5</v>
      </c>
    </row>
    <row r="814" spans="1:4">
      <c r="A814" s="293">
        <v>40977</v>
      </c>
      <c r="B814" s="291">
        <v>4.9399999999999995</v>
      </c>
      <c r="C814" s="293">
        <v>40977</v>
      </c>
      <c r="D814" s="291">
        <v>4.5</v>
      </c>
    </row>
    <row r="815" spans="1:4">
      <c r="A815" s="293">
        <v>40980</v>
      </c>
      <c r="B815" s="291">
        <v>4.9399999999999995</v>
      </c>
      <c r="C815" s="293">
        <v>40980</v>
      </c>
      <c r="D815" s="291">
        <v>4.5</v>
      </c>
    </row>
    <row r="816" spans="1:4">
      <c r="A816" s="293">
        <v>40981</v>
      </c>
      <c r="B816" s="291">
        <v>4.95</v>
      </c>
      <c r="C816" s="293">
        <v>40981</v>
      </c>
      <c r="D816" s="291">
        <v>4.5</v>
      </c>
    </row>
    <row r="817" spans="1:4">
      <c r="A817" s="293">
        <v>40982</v>
      </c>
      <c r="B817" s="291">
        <v>4.95</v>
      </c>
      <c r="C817" s="293">
        <v>40982</v>
      </c>
      <c r="D817" s="291">
        <v>4.5</v>
      </c>
    </row>
    <row r="818" spans="1:4">
      <c r="A818" s="293">
        <v>40983</v>
      </c>
      <c r="B818" s="291">
        <v>4.9399999999999995</v>
      </c>
      <c r="C818" s="293">
        <v>40983</v>
      </c>
      <c r="D818" s="291">
        <v>4.5</v>
      </c>
    </row>
    <row r="819" spans="1:4">
      <c r="A819" s="293">
        <v>40984</v>
      </c>
      <c r="B819" s="291">
        <v>4.95</v>
      </c>
      <c r="C819" s="293">
        <v>40984</v>
      </c>
      <c r="D819" s="291">
        <v>4.5</v>
      </c>
    </row>
    <row r="820" spans="1:4">
      <c r="A820" s="293">
        <v>40987</v>
      </c>
      <c r="B820" s="291">
        <v>4.95</v>
      </c>
      <c r="C820" s="293">
        <v>40987</v>
      </c>
      <c r="D820" s="291">
        <v>4.5</v>
      </c>
    </row>
    <row r="821" spans="1:4">
      <c r="A821" s="293">
        <v>40988</v>
      </c>
      <c r="B821" s="291">
        <v>4.95</v>
      </c>
      <c r="C821" s="293">
        <v>40988</v>
      </c>
      <c r="D821" s="291">
        <v>4.5</v>
      </c>
    </row>
    <row r="822" spans="1:4">
      <c r="A822" s="293">
        <v>40989</v>
      </c>
      <c r="B822" s="291">
        <v>4.95</v>
      </c>
      <c r="C822" s="293">
        <v>40989</v>
      </c>
      <c r="D822" s="291">
        <v>4.5</v>
      </c>
    </row>
    <row r="823" spans="1:4">
      <c r="A823" s="293">
        <v>40990</v>
      </c>
      <c r="B823" s="291">
        <v>4.95</v>
      </c>
      <c r="C823" s="293">
        <v>40990</v>
      </c>
      <c r="D823" s="291">
        <v>4.5</v>
      </c>
    </row>
    <row r="824" spans="1:4">
      <c r="A824" s="293">
        <v>40991</v>
      </c>
      <c r="B824" s="291">
        <v>4.9399999999999995</v>
      </c>
      <c r="C824" s="293">
        <v>40991</v>
      </c>
      <c r="D824" s="291">
        <v>4.5</v>
      </c>
    </row>
    <row r="825" spans="1:4">
      <c r="A825" s="293">
        <v>40994</v>
      </c>
      <c r="B825" s="291">
        <v>4.9399999999999995</v>
      </c>
      <c r="C825" s="293">
        <v>40994</v>
      </c>
      <c r="D825" s="291">
        <v>4.5</v>
      </c>
    </row>
    <row r="826" spans="1:4">
      <c r="A826" s="293">
        <v>40995</v>
      </c>
      <c r="B826" s="291">
        <v>4.9399999999999995</v>
      </c>
      <c r="C826" s="293">
        <v>40995</v>
      </c>
      <c r="D826" s="291">
        <v>4.5</v>
      </c>
    </row>
    <row r="827" spans="1:4">
      <c r="A827" s="293">
        <v>40996</v>
      </c>
      <c r="B827" s="291">
        <v>4.95</v>
      </c>
      <c r="C827" s="293">
        <v>40996</v>
      </c>
      <c r="D827" s="291">
        <v>4.5</v>
      </c>
    </row>
    <row r="828" spans="1:4">
      <c r="A828" s="293">
        <v>40997</v>
      </c>
      <c r="B828" s="291">
        <v>4.9399999999999995</v>
      </c>
      <c r="C828" s="293">
        <v>40997</v>
      </c>
      <c r="D828" s="291">
        <v>4.5</v>
      </c>
    </row>
    <row r="829" spans="1:4">
      <c r="A829" s="293">
        <v>40998</v>
      </c>
      <c r="B829" s="291">
        <v>4.9399999999999995</v>
      </c>
      <c r="C829" s="293">
        <v>40998</v>
      </c>
      <c r="D829" s="291">
        <v>4.5</v>
      </c>
    </row>
    <row r="830" spans="1:4">
      <c r="A830" s="293">
        <v>41001</v>
      </c>
      <c r="B830" s="291">
        <v>4.9399999999999995</v>
      </c>
      <c r="C830" s="293">
        <v>41001</v>
      </c>
      <c r="D830" s="291">
        <v>4.5</v>
      </c>
    </row>
    <row r="831" spans="1:4">
      <c r="A831" s="293">
        <v>41002</v>
      </c>
      <c r="B831" s="291">
        <v>4.9399999999999995</v>
      </c>
      <c r="C831" s="293">
        <v>41002</v>
      </c>
      <c r="D831" s="291">
        <v>4.5</v>
      </c>
    </row>
    <row r="832" spans="1:4">
      <c r="A832" s="293">
        <v>41003</v>
      </c>
      <c r="B832" s="291">
        <v>4.9399999999999995</v>
      </c>
      <c r="C832" s="293">
        <v>41003</v>
      </c>
      <c r="D832" s="291">
        <v>4.5</v>
      </c>
    </row>
    <row r="833" spans="1:4">
      <c r="A833" s="293">
        <v>41004</v>
      </c>
      <c r="B833" s="291">
        <v>4.9399999999999995</v>
      </c>
      <c r="C833" s="293">
        <v>41004</v>
      </c>
      <c r="D833" s="291">
        <v>4.5</v>
      </c>
    </row>
    <row r="834" spans="1:4">
      <c r="A834" s="293">
        <v>41005</v>
      </c>
      <c r="B834" s="291">
        <v>4.95</v>
      </c>
      <c r="C834" s="293">
        <v>41005</v>
      </c>
      <c r="D834" s="291">
        <v>4.5</v>
      </c>
    </row>
    <row r="835" spans="1:4">
      <c r="A835" s="293">
        <v>41009</v>
      </c>
      <c r="B835" s="291">
        <v>4.9399999999999995</v>
      </c>
      <c r="C835" s="293">
        <v>41009</v>
      </c>
      <c r="D835" s="291">
        <v>4.5</v>
      </c>
    </row>
    <row r="836" spans="1:4">
      <c r="A836" s="293">
        <v>41010</v>
      </c>
      <c r="B836" s="291">
        <v>4.9399999999999995</v>
      </c>
      <c r="C836" s="293">
        <v>41010</v>
      </c>
      <c r="D836" s="291">
        <v>4.5</v>
      </c>
    </row>
    <row r="837" spans="1:4">
      <c r="A837" s="293">
        <v>41011</v>
      </c>
      <c r="B837" s="291">
        <v>4.9399999999999995</v>
      </c>
      <c r="C837" s="293">
        <v>41011</v>
      </c>
      <c r="D837" s="291">
        <v>4.5</v>
      </c>
    </row>
    <row r="838" spans="1:4">
      <c r="A838" s="293">
        <v>41012</v>
      </c>
      <c r="B838" s="291">
        <v>4.9399999999999995</v>
      </c>
      <c r="C838" s="293">
        <v>41012</v>
      </c>
      <c r="D838" s="291">
        <v>4.5</v>
      </c>
    </row>
    <row r="839" spans="1:4">
      <c r="A839" s="293">
        <v>41015</v>
      </c>
      <c r="B839" s="291">
        <v>4.95</v>
      </c>
      <c r="C839" s="293">
        <v>41015</v>
      </c>
      <c r="D839" s="291">
        <v>4.5</v>
      </c>
    </row>
    <row r="840" spans="1:4">
      <c r="A840" s="293">
        <v>41016</v>
      </c>
      <c r="B840" s="291">
        <v>4.95</v>
      </c>
      <c r="C840" s="293">
        <v>41016</v>
      </c>
      <c r="D840" s="291">
        <v>4.5</v>
      </c>
    </row>
    <row r="841" spans="1:4">
      <c r="A841" s="293">
        <v>41017</v>
      </c>
      <c r="B841" s="291">
        <v>4.95</v>
      </c>
      <c r="C841" s="293">
        <v>41017</v>
      </c>
      <c r="D841" s="291">
        <v>4.5</v>
      </c>
    </row>
    <row r="842" spans="1:4">
      <c r="A842" s="293">
        <v>41018</v>
      </c>
      <c r="B842" s="291">
        <v>4.95</v>
      </c>
      <c r="C842" s="293">
        <v>41018</v>
      </c>
      <c r="D842" s="291">
        <v>4.5</v>
      </c>
    </row>
    <row r="843" spans="1:4">
      <c r="A843" s="293">
        <v>41019</v>
      </c>
      <c r="B843" s="291">
        <v>4.9399999999999995</v>
      </c>
      <c r="C843" s="293">
        <v>41019</v>
      </c>
      <c r="D843" s="291">
        <v>4.5</v>
      </c>
    </row>
    <row r="844" spans="1:4">
      <c r="A844" s="293">
        <v>41022</v>
      </c>
      <c r="B844" s="291">
        <v>4.9399999999999995</v>
      </c>
      <c r="C844" s="293">
        <v>41022</v>
      </c>
      <c r="D844" s="291">
        <v>4.5</v>
      </c>
    </row>
    <row r="845" spans="1:4">
      <c r="A845" s="293">
        <v>41023</v>
      </c>
      <c r="B845" s="291">
        <v>4.9399999999999995</v>
      </c>
      <c r="C845" s="293">
        <v>41023</v>
      </c>
      <c r="D845" s="291">
        <v>4.5</v>
      </c>
    </row>
    <row r="846" spans="1:4">
      <c r="A846" s="293">
        <v>41024</v>
      </c>
      <c r="B846" s="291">
        <v>4.9399999999999995</v>
      </c>
      <c r="C846" s="293">
        <v>41024</v>
      </c>
      <c r="D846" s="291">
        <v>4.5</v>
      </c>
    </row>
    <row r="847" spans="1:4">
      <c r="A847" s="293">
        <v>41025</v>
      </c>
      <c r="B847" s="291">
        <v>4.9399999999999995</v>
      </c>
      <c r="C847" s="293">
        <v>41025</v>
      </c>
      <c r="D847" s="291">
        <v>4.5</v>
      </c>
    </row>
    <row r="848" spans="1:4">
      <c r="A848" s="293">
        <v>41026</v>
      </c>
      <c r="B848" s="291">
        <v>4.95</v>
      </c>
      <c r="C848" s="293">
        <v>41026</v>
      </c>
      <c r="D848" s="291">
        <v>4.5</v>
      </c>
    </row>
    <row r="849" spans="1:4">
      <c r="A849" s="293">
        <v>41029</v>
      </c>
      <c r="B849" s="291">
        <v>4.95</v>
      </c>
      <c r="C849" s="293">
        <v>41029</v>
      </c>
      <c r="D849" s="291">
        <v>4.5</v>
      </c>
    </row>
    <row r="850" spans="1:4">
      <c r="A850" s="293">
        <v>41031</v>
      </c>
      <c r="B850" s="291">
        <v>4.9399999999999995</v>
      </c>
      <c r="C850" s="293">
        <v>41031</v>
      </c>
      <c r="D850" s="291">
        <v>4.5</v>
      </c>
    </row>
    <row r="851" spans="1:4">
      <c r="A851" s="293">
        <v>41033</v>
      </c>
      <c r="B851" s="291">
        <v>4.9399999999999995</v>
      </c>
      <c r="C851" s="293">
        <v>41033</v>
      </c>
      <c r="D851" s="291">
        <v>4.5</v>
      </c>
    </row>
    <row r="852" spans="1:4">
      <c r="A852" s="293">
        <v>41036</v>
      </c>
      <c r="B852" s="291">
        <v>4.9399999999999995</v>
      </c>
      <c r="C852" s="293">
        <v>41036</v>
      </c>
      <c r="D852" s="291">
        <v>4.5</v>
      </c>
    </row>
    <row r="853" spans="1:4">
      <c r="A853" s="293">
        <v>41037</v>
      </c>
      <c r="B853" s="291">
        <v>4.95</v>
      </c>
      <c r="C853" s="293">
        <v>41037</v>
      </c>
      <c r="D853" s="291">
        <v>4.5</v>
      </c>
    </row>
    <row r="854" spans="1:4">
      <c r="A854" s="293">
        <v>41038</v>
      </c>
      <c r="B854" s="291">
        <v>4.9399999999999995</v>
      </c>
      <c r="C854" s="293">
        <v>41038</v>
      </c>
      <c r="D854" s="291">
        <v>4.75</v>
      </c>
    </row>
    <row r="855" spans="1:4">
      <c r="A855" s="293">
        <v>41039</v>
      </c>
      <c r="B855" s="291">
        <v>5.05</v>
      </c>
      <c r="C855" s="293">
        <v>41039</v>
      </c>
      <c r="D855" s="291">
        <v>4.75</v>
      </c>
    </row>
    <row r="856" spans="1:4">
      <c r="A856" s="293">
        <v>41040</v>
      </c>
      <c r="B856" s="291">
        <v>5.0599999999999996</v>
      </c>
      <c r="C856" s="293">
        <v>41040</v>
      </c>
      <c r="D856" s="291">
        <v>4.75</v>
      </c>
    </row>
    <row r="857" spans="1:4">
      <c r="A857" s="293">
        <v>41043</v>
      </c>
      <c r="B857" s="291">
        <v>5.0599999999999996</v>
      </c>
      <c r="C857" s="293">
        <v>41043</v>
      </c>
      <c r="D857" s="291">
        <v>4.75</v>
      </c>
    </row>
    <row r="858" spans="1:4">
      <c r="A858" s="293">
        <v>41044</v>
      </c>
      <c r="B858" s="291">
        <v>5.0599999999999996</v>
      </c>
      <c r="C858" s="293">
        <v>41044</v>
      </c>
      <c r="D858" s="291">
        <v>4.75</v>
      </c>
    </row>
    <row r="859" spans="1:4">
      <c r="A859" s="293">
        <v>41045</v>
      </c>
      <c r="B859" s="291">
        <v>5.07</v>
      </c>
      <c r="C859" s="293">
        <v>41045</v>
      </c>
      <c r="D859" s="291">
        <v>4.75</v>
      </c>
    </row>
    <row r="860" spans="1:4">
      <c r="A860" s="293">
        <v>41046</v>
      </c>
      <c r="B860" s="291">
        <v>5.07</v>
      </c>
      <c r="C860" s="293">
        <v>41046</v>
      </c>
      <c r="D860" s="291">
        <v>4.75</v>
      </c>
    </row>
    <row r="861" spans="1:4">
      <c r="A861" s="293">
        <v>41047</v>
      </c>
      <c r="B861" s="291">
        <v>5.08</v>
      </c>
      <c r="C861" s="293">
        <v>41047</v>
      </c>
      <c r="D861" s="291">
        <v>4.75</v>
      </c>
    </row>
    <row r="862" spans="1:4">
      <c r="A862" s="293">
        <v>41050</v>
      </c>
      <c r="B862" s="291">
        <v>5.08</v>
      </c>
      <c r="C862" s="293">
        <v>41050</v>
      </c>
      <c r="D862" s="291">
        <v>4.75</v>
      </c>
    </row>
    <row r="863" spans="1:4">
      <c r="A863" s="293">
        <v>41051</v>
      </c>
      <c r="B863" s="291">
        <v>5.08</v>
      </c>
      <c r="C863" s="293">
        <v>41051</v>
      </c>
      <c r="D863" s="291">
        <v>4.75</v>
      </c>
    </row>
    <row r="864" spans="1:4">
      <c r="A864" s="293">
        <v>41052</v>
      </c>
      <c r="B864" s="291">
        <v>5.09</v>
      </c>
      <c r="C864" s="293">
        <v>41052</v>
      </c>
      <c r="D864" s="291">
        <v>4.75</v>
      </c>
    </row>
    <row r="865" spans="1:4">
      <c r="A865" s="293">
        <v>41053</v>
      </c>
      <c r="B865" s="291">
        <v>5.09</v>
      </c>
      <c r="C865" s="293">
        <v>41053</v>
      </c>
      <c r="D865" s="291">
        <v>4.75</v>
      </c>
    </row>
    <row r="866" spans="1:4">
      <c r="A866" s="293">
        <v>41054</v>
      </c>
      <c r="B866" s="291">
        <v>5.09</v>
      </c>
      <c r="C866" s="293">
        <v>41054</v>
      </c>
      <c r="D866" s="291">
        <v>4.75</v>
      </c>
    </row>
    <row r="867" spans="1:4">
      <c r="A867" s="293">
        <v>41057</v>
      </c>
      <c r="B867" s="291">
        <v>5.0999999999999996</v>
      </c>
      <c r="C867" s="293">
        <v>41057</v>
      </c>
      <c r="D867" s="291">
        <v>4.75</v>
      </c>
    </row>
    <row r="868" spans="1:4">
      <c r="A868" s="293">
        <v>41058</v>
      </c>
      <c r="B868" s="291">
        <v>5.09</v>
      </c>
      <c r="C868" s="293">
        <v>41058</v>
      </c>
      <c r="D868" s="291">
        <v>4.75</v>
      </c>
    </row>
    <row r="869" spans="1:4">
      <c r="A869" s="293">
        <v>41059</v>
      </c>
      <c r="B869" s="291">
        <v>5.0999999999999996</v>
      </c>
      <c r="C869" s="293">
        <v>41059</v>
      </c>
      <c r="D869" s="291">
        <v>4.75</v>
      </c>
    </row>
    <row r="870" spans="1:4">
      <c r="A870" s="293">
        <v>41060</v>
      </c>
      <c r="B870" s="291">
        <v>5.1100000000000003</v>
      </c>
      <c r="C870" s="293">
        <v>41060</v>
      </c>
      <c r="D870" s="291">
        <v>4.75</v>
      </c>
    </row>
    <row r="871" spans="1:4">
      <c r="A871" s="293">
        <v>41061</v>
      </c>
      <c r="B871" s="291">
        <v>5.1100000000000003</v>
      </c>
      <c r="C871" s="293">
        <v>41061</v>
      </c>
      <c r="D871" s="291">
        <v>4.75</v>
      </c>
    </row>
    <row r="872" spans="1:4">
      <c r="A872" s="293">
        <v>41064</v>
      </c>
      <c r="B872" s="291">
        <v>5.1100000000000003</v>
      </c>
      <c r="C872" s="293">
        <v>41064</v>
      </c>
      <c r="D872" s="291">
        <v>4.75</v>
      </c>
    </row>
    <row r="873" spans="1:4">
      <c r="A873" s="293">
        <v>41065</v>
      </c>
      <c r="B873" s="291">
        <v>5.12</v>
      </c>
      <c r="C873" s="293">
        <v>41065</v>
      </c>
      <c r="D873" s="291">
        <v>4.75</v>
      </c>
    </row>
    <row r="874" spans="1:4">
      <c r="A874" s="293">
        <v>41066</v>
      </c>
      <c r="B874" s="291">
        <v>5.12</v>
      </c>
      <c r="C874" s="293">
        <v>41066</v>
      </c>
      <c r="D874" s="291">
        <v>4.75</v>
      </c>
    </row>
    <row r="875" spans="1:4">
      <c r="A875" s="293">
        <v>41068</v>
      </c>
      <c r="B875" s="291">
        <v>5.12</v>
      </c>
      <c r="C875" s="293">
        <v>41068</v>
      </c>
      <c r="D875" s="291">
        <v>4.75</v>
      </c>
    </row>
    <row r="876" spans="1:4">
      <c r="A876" s="293">
        <v>41071</v>
      </c>
      <c r="B876" s="291">
        <v>5.12</v>
      </c>
      <c r="C876" s="293">
        <v>41071</v>
      </c>
      <c r="D876" s="291">
        <v>4.75</v>
      </c>
    </row>
    <row r="877" spans="1:4">
      <c r="A877" s="293">
        <v>41072</v>
      </c>
      <c r="B877" s="291">
        <v>5.1100000000000003</v>
      </c>
      <c r="C877" s="293">
        <v>41072</v>
      </c>
      <c r="D877" s="291">
        <v>4.75</v>
      </c>
    </row>
    <row r="878" spans="1:4">
      <c r="A878" s="293">
        <v>41073</v>
      </c>
      <c r="B878" s="291">
        <v>5.12</v>
      </c>
      <c r="C878" s="293">
        <v>41073</v>
      </c>
      <c r="D878" s="291">
        <v>4.75</v>
      </c>
    </row>
    <row r="879" spans="1:4">
      <c r="A879" s="293">
        <v>41074</v>
      </c>
      <c r="B879" s="291">
        <v>5.12</v>
      </c>
      <c r="C879" s="293">
        <v>41074</v>
      </c>
      <c r="D879" s="291">
        <v>4.75</v>
      </c>
    </row>
    <row r="880" spans="1:4">
      <c r="A880" s="293">
        <v>41075</v>
      </c>
      <c r="B880" s="291">
        <v>5.1100000000000003</v>
      </c>
      <c r="C880" s="293">
        <v>41075</v>
      </c>
      <c r="D880" s="291">
        <v>4.75</v>
      </c>
    </row>
    <row r="881" spans="1:4">
      <c r="A881" s="293">
        <v>41078</v>
      </c>
      <c r="B881" s="291">
        <v>5.1100000000000003</v>
      </c>
      <c r="C881" s="293">
        <v>41078</v>
      </c>
      <c r="D881" s="291">
        <v>4.75</v>
      </c>
    </row>
    <row r="882" spans="1:4">
      <c r="A882" s="293">
        <v>41079</v>
      </c>
      <c r="B882" s="291">
        <v>5.1100000000000003</v>
      </c>
      <c r="C882" s="293">
        <v>41079</v>
      </c>
      <c r="D882" s="291">
        <v>4.75</v>
      </c>
    </row>
    <row r="883" spans="1:4">
      <c r="A883" s="293">
        <v>41080</v>
      </c>
      <c r="B883" s="291">
        <v>5.12</v>
      </c>
      <c r="C883" s="293">
        <v>41080</v>
      </c>
      <c r="D883" s="291">
        <v>4.75</v>
      </c>
    </row>
    <row r="884" spans="1:4">
      <c r="A884" s="293">
        <v>41081</v>
      </c>
      <c r="B884" s="291">
        <v>5.13</v>
      </c>
      <c r="C884" s="293">
        <v>41081</v>
      </c>
      <c r="D884" s="291">
        <v>4.75</v>
      </c>
    </row>
    <row r="885" spans="1:4">
      <c r="A885" s="293">
        <v>41082</v>
      </c>
      <c r="B885" s="291">
        <v>5.13</v>
      </c>
      <c r="C885" s="293">
        <v>41082</v>
      </c>
      <c r="D885" s="291">
        <v>4.75</v>
      </c>
    </row>
    <row r="886" spans="1:4">
      <c r="A886" s="293">
        <v>41085</v>
      </c>
      <c r="B886" s="291">
        <v>5.12</v>
      </c>
      <c r="C886" s="293" t="s">
        <v>962</v>
      </c>
      <c r="D886" s="291">
        <v>4.75</v>
      </c>
    </row>
    <row r="887" spans="1:4">
      <c r="A887" s="293">
        <v>41086</v>
      </c>
      <c r="B887" s="291">
        <v>5.13</v>
      </c>
      <c r="C887" s="293">
        <v>41086</v>
      </c>
      <c r="D887" s="291">
        <v>4.75</v>
      </c>
    </row>
    <row r="888" spans="1:4">
      <c r="A888" s="293">
        <v>41087</v>
      </c>
      <c r="B888" s="291">
        <v>5.13</v>
      </c>
      <c r="C888" s="293">
        <v>41087</v>
      </c>
      <c r="D888" s="291">
        <v>4.75</v>
      </c>
    </row>
    <row r="889" spans="1:4">
      <c r="A889" s="293">
        <v>41088</v>
      </c>
      <c r="B889" s="291">
        <v>5.13</v>
      </c>
      <c r="C889" s="293">
        <v>41088</v>
      </c>
      <c r="D889" s="291">
        <v>4.75</v>
      </c>
    </row>
    <row r="890" spans="1:4">
      <c r="A890" s="293">
        <v>41089</v>
      </c>
      <c r="B890" s="291">
        <v>5.13</v>
      </c>
      <c r="C890" s="293">
        <v>41089</v>
      </c>
      <c r="D890" s="291">
        <v>4.75</v>
      </c>
    </row>
    <row r="891" spans="1:4">
      <c r="A891" s="293">
        <v>41092</v>
      </c>
      <c r="B891" s="291">
        <v>5.13</v>
      </c>
      <c r="C891" s="293">
        <v>41092</v>
      </c>
      <c r="D891" s="291">
        <v>4.75</v>
      </c>
    </row>
    <row r="892" spans="1:4">
      <c r="A892" s="293">
        <v>41093</v>
      </c>
      <c r="B892" s="291">
        <v>5.13</v>
      </c>
      <c r="C892" s="293">
        <v>41093</v>
      </c>
      <c r="D892" s="291">
        <v>4.75</v>
      </c>
    </row>
    <row r="893" spans="1:4">
      <c r="A893" s="293">
        <v>41094</v>
      </c>
      <c r="B893" s="291">
        <v>5.13</v>
      </c>
      <c r="C893" s="293">
        <v>41094</v>
      </c>
      <c r="D893" s="291">
        <v>4.75</v>
      </c>
    </row>
    <row r="894" spans="1:4">
      <c r="A894" s="293">
        <v>41095</v>
      </c>
      <c r="B894" s="291">
        <v>5.13</v>
      </c>
      <c r="C894" s="293">
        <v>41095</v>
      </c>
      <c r="D894" s="291">
        <v>4.75</v>
      </c>
    </row>
    <row r="895" spans="1:4">
      <c r="A895" s="293">
        <v>41096</v>
      </c>
      <c r="B895" s="291">
        <v>5.13</v>
      </c>
      <c r="C895" s="293">
        <v>41096</v>
      </c>
      <c r="D895" s="291">
        <v>4.75</v>
      </c>
    </row>
    <row r="896" spans="1:4">
      <c r="A896" s="293">
        <v>41099</v>
      </c>
      <c r="B896" s="291">
        <v>5.13</v>
      </c>
      <c r="C896" s="293">
        <v>41099</v>
      </c>
      <c r="D896" s="291">
        <v>4.75</v>
      </c>
    </row>
    <row r="897" spans="1:4">
      <c r="A897" s="293">
        <v>41100</v>
      </c>
      <c r="B897" s="291">
        <v>5.13</v>
      </c>
      <c r="C897" s="293">
        <v>41100</v>
      </c>
      <c r="D897" s="291">
        <v>4.75</v>
      </c>
    </row>
    <row r="898" spans="1:4">
      <c r="A898" s="293">
        <v>41101</v>
      </c>
      <c r="B898" s="291">
        <v>5.14</v>
      </c>
      <c r="C898" s="293">
        <v>41101</v>
      </c>
      <c r="D898" s="291">
        <v>4.75</v>
      </c>
    </row>
    <row r="899" spans="1:4">
      <c r="A899" s="293">
        <v>41102</v>
      </c>
      <c r="B899" s="291">
        <v>5.13</v>
      </c>
      <c r="C899" s="293">
        <v>41102</v>
      </c>
      <c r="D899" s="291">
        <v>4.75</v>
      </c>
    </row>
    <row r="900" spans="1:4">
      <c r="A900" s="293">
        <v>41103</v>
      </c>
      <c r="B900" s="291">
        <v>5.13</v>
      </c>
      <c r="C900" s="293">
        <v>41103</v>
      </c>
      <c r="D900" s="291">
        <v>4.75</v>
      </c>
    </row>
    <row r="901" spans="1:4">
      <c r="A901" s="293">
        <v>41106</v>
      </c>
      <c r="B901" s="291">
        <v>5.12</v>
      </c>
      <c r="C901" s="293">
        <v>41106</v>
      </c>
      <c r="D901" s="291">
        <v>4.75</v>
      </c>
    </row>
    <row r="902" spans="1:4">
      <c r="A902" s="293">
        <v>41107</v>
      </c>
      <c r="B902" s="291">
        <v>5.13</v>
      </c>
      <c r="C902" s="293">
        <v>41107</v>
      </c>
      <c r="D902" s="291">
        <v>4.75</v>
      </c>
    </row>
    <row r="903" spans="1:4">
      <c r="A903" s="293">
        <v>41108</v>
      </c>
      <c r="B903" s="291">
        <v>5.13</v>
      </c>
      <c r="C903" s="293">
        <v>41108</v>
      </c>
      <c r="D903" s="291">
        <v>4.75</v>
      </c>
    </row>
    <row r="904" spans="1:4">
      <c r="A904" s="293">
        <v>41109</v>
      </c>
      <c r="B904" s="291">
        <v>5.13</v>
      </c>
      <c r="C904" s="293">
        <v>41109</v>
      </c>
      <c r="D904" s="291">
        <v>4.75</v>
      </c>
    </row>
    <row r="905" spans="1:4">
      <c r="A905" s="293">
        <v>41110</v>
      </c>
      <c r="B905" s="291">
        <v>5.13</v>
      </c>
      <c r="C905" s="293">
        <v>41110</v>
      </c>
      <c r="D905" s="291">
        <v>4.75</v>
      </c>
    </row>
    <row r="906" spans="1:4">
      <c r="A906" s="293">
        <v>41113</v>
      </c>
      <c r="B906" s="291">
        <v>5.13</v>
      </c>
      <c r="C906" s="293">
        <v>41113</v>
      </c>
      <c r="D906" s="291">
        <v>4.75</v>
      </c>
    </row>
    <row r="907" spans="1:4">
      <c r="A907" s="293">
        <v>41114</v>
      </c>
      <c r="B907" s="291">
        <v>5.12</v>
      </c>
      <c r="C907" s="293">
        <v>41114</v>
      </c>
      <c r="D907" s="291">
        <v>4.75</v>
      </c>
    </row>
    <row r="908" spans="1:4">
      <c r="A908" s="293">
        <v>41115</v>
      </c>
      <c r="B908" s="291">
        <v>5.12</v>
      </c>
      <c r="C908" s="293">
        <v>41115</v>
      </c>
      <c r="D908" s="291">
        <v>4.75</v>
      </c>
    </row>
    <row r="909" spans="1:4">
      <c r="A909" s="293">
        <v>41116</v>
      </c>
      <c r="B909" s="291">
        <v>5.12</v>
      </c>
      <c r="C909" s="293">
        <v>41116</v>
      </c>
      <c r="D909" s="291">
        <v>4.75</v>
      </c>
    </row>
    <row r="910" spans="1:4">
      <c r="A910" s="293">
        <v>41117</v>
      </c>
      <c r="B910" s="291">
        <v>5.12</v>
      </c>
      <c r="C910" s="293">
        <v>41117</v>
      </c>
      <c r="D910" s="291">
        <v>4.75</v>
      </c>
    </row>
    <row r="911" spans="1:4">
      <c r="A911" s="293">
        <v>41120</v>
      </c>
      <c r="B911" s="291">
        <v>5.12</v>
      </c>
      <c r="C911" s="293">
        <v>41120</v>
      </c>
      <c r="D911" s="291">
        <v>4.75</v>
      </c>
    </row>
    <row r="912" spans="1:4">
      <c r="A912" s="293">
        <v>41121</v>
      </c>
      <c r="B912" s="291">
        <v>5.1100000000000003</v>
      </c>
      <c r="C912" s="293">
        <v>41121</v>
      </c>
      <c r="D912" s="291">
        <v>4.75</v>
      </c>
    </row>
    <row r="913" spans="1:4">
      <c r="A913" s="293">
        <v>41122</v>
      </c>
      <c r="B913" s="291">
        <v>5.1100000000000003</v>
      </c>
      <c r="C913" s="293">
        <v>41122</v>
      </c>
      <c r="D913" s="291">
        <v>4.75</v>
      </c>
    </row>
    <row r="914" spans="1:4">
      <c r="A914" s="293">
        <v>41123</v>
      </c>
      <c r="B914" s="291">
        <v>5.1100000000000003</v>
      </c>
      <c r="C914" s="293">
        <v>41123</v>
      </c>
      <c r="D914" s="291">
        <v>4.75</v>
      </c>
    </row>
    <row r="915" spans="1:4">
      <c r="A915" s="293">
        <v>41124</v>
      </c>
      <c r="B915" s="291">
        <v>5.12</v>
      </c>
      <c r="C915" s="293">
        <v>41124</v>
      </c>
      <c r="D915" s="291">
        <v>4.75</v>
      </c>
    </row>
    <row r="916" spans="1:4">
      <c r="A916" s="293">
        <v>41127</v>
      </c>
      <c r="B916" s="291">
        <v>5.1100000000000003</v>
      </c>
      <c r="C916" s="293">
        <v>41127</v>
      </c>
      <c r="D916" s="291">
        <v>4.75</v>
      </c>
    </row>
    <row r="917" spans="1:4">
      <c r="A917" s="293">
        <v>41128</v>
      </c>
      <c r="B917" s="291">
        <v>5.1100000000000003</v>
      </c>
      <c r="C917" s="293">
        <v>41128</v>
      </c>
      <c r="D917" s="291">
        <v>4.75</v>
      </c>
    </row>
    <row r="918" spans="1:4">
      <c r="A918" s="293">
        <v>41129</v>
      </c>
      <c r="B918" s="291">
        <v>5.1100000000000003</v>
      </c>
      <c r="C918" s="293">
        <v>41129</v>
      </c>
      <c r="D918" s="291">
        <v>4.75</v>
      </c>
    </row>
    <row r="919" spans="1:4">
      <c r="A919" s="293">
        <v>41130</v>
      </c>
      <c r="B919" s="291">
        <v>5.1100000000000003</v>
      </c>
      <c r="C919" s="293">
        <v>41130</v>
      </c>
      <c r="D919" s="291">
        <v>4.75</v>
      </c>
    </row>
    <row r="920" spans="1:4">
      <c r="A920" s="293">
        <v>41131</v>
      </c>
      <c r="B920" s="291">
        <v>5.1100000000000003</v>
      </c>
      <c r="C920" s="293">
        <v>41131</v>
      </c>
      <c r="D920" s="291">
        <v>4.75</v>
      </c>
    </row>
    <row r="921" spans="1:4">
      <c r="A921" s="293">
        <v>41134</v>
      </c>
      <c r="B921" s="291">
        <v>5.1100000000000003</v>
      </c>
      <c r="C921" s="293">
        <v>41134</v>
      </c>
      <c r="D921" s="291">
        <v>4.75</v>
      </c>
    </row>
    <row r="922" spans="1:4">
      <c r="A922" s="293">
        <v>41135</v>
      </c>
      <c r="B922" s="291">
        <v>5.1100000000000003</v>
      </c>
      <c r="C922" s="293">
        <v>41135</v>
      </c>
      <c r="D922" s="291">
        <v>4.75</v>
      </c>
    </row>
    <row r="923" spans="1:4">
      <c r="A923" s="293">
        <v>41137</v>
      </c>
      <c r="B923" s="291">
        <v>5.1100000000000003</v>
      </c>
      <c r="C923" s="293">
        <v>41137</v>
      </c>
      <c r="D923" s="291">
        <v>4.75</v>
      </c>
    </row>
    <row r="924" spans="1:4">
      <c r="A924" s="293">
        <v>41138</v>
      </c>
      <c r="B924" s="291">
        <v>5.1100000000000003</v>
      </c>
      <c r="C924" s="293">
        <v>41138</v>
      </c>
      <c r="D924" s="291">
        <v>4.75</v>
      </c>
    </row>
    <row r="925" spans="1:4">
      <c r="A925" s="293">
        <v>41141</v>
      </c>
      <c r="B925" s="291">
        <v>5.1100000000000003</v>
      </c>
      <c r="C925" s="293">
        <v>41141</v>
      </c>
      <c r="D925" s="291">
        <v>4.75</v>
      </c>
    </row>
    <row r="926" spans="1:4">
      <c r="A926" s="293">
        <v>41142</v>
      </c>
      <c r="B926" s="291">
        <v>5.0999999999999996</v>
      </c>
      <c r="C926" s="293">
        <v>41142</v>
      </c>
      <c r="D926" s="291">
        <v>4.75</v>
      </c>
    </row>
    <row r="927" spans="1:4">
      <c r="A927" s="293">
        <v>41143</v>
      </c>
      <c r="B927" s="291">
        <v>5.1100000000000003</v>
      </c>
      <c r="C927" s="293">
        <v>41143</v>
      </c>
      <c r="D927" s="291">
        <v>4.75</v>
      </c>
    </row>
    <row r="928" spans="1:4">
      <c r="A928" s="293">
        <v>41144</v>
      </c>
      <c r="B928" s="291">
        <v>5.1100000000000003</v>
      </c>
      <c r="C928" s="293">
        <v>41144</v>
      </c>
      <c r="D928" s="291">
        <v>4.75</v>
      </c>
    </row>
    <row r="929" spans="1:4">
      <c r="A929" s="293">
        <v>41145</v>
      </c>
      <c r="B929" s="291">
        <v>5.1100000000000003</v>
      </c>
      <c r="C929" s="293">
        <v>41145</v>
      </c>
      <c r="D929" s="291">
        <v>4.75</v>
      </c>
    </row>
    <row r="930" spans="1:4">
      <c r="A930" s="293">
        <v>41148</v>
      </c>
      <c r="B930" s="291">
        <v>5.12</v>
      </c>
      <c r="C930" s="293">
        <v>41148</v>
      </c>
      <c r="D930" s="291">
        <v>4.75</v>
      </c>
    </row>
    <row r="931" spans="1:4">
      <c r="A931" s="293">
        <v>41149</v>
      </c>
      <c r="B931" s="291">
        <v>5.1100000000000003</v>
      </c>
      <c r="C931" s="293">
        <v>41149</v>
      </c>
      <c r="D931" s="291">
        <v>4.75</v>
      </c>
    </row>
    <row r="932" spans="1:4">
      <c r="A932" s="293">
        <v>41150</v>
      </c>
      <c r="B932" s="291">
        <v>5.1100000000000003</v>
      </c>
      <c r="C932" s="293">
        <v>41150</v>
      </c>
      <c r="D932" s="291">
        <v>4.75</v>
      </c>
    </row>
    <row r="933" spans="1:4">
      <c r="A933" s="293">
        <v>41151</v>
      </c>
      <c r="B933" s="291">
        <v>5.04</v>
      </c>
      <c r="C933" s="293">
        <v>41151</v>
      </c>
      <c r="D933" s="291">
        <v>4.75</v>
      </c>
    </row>
    <row r="934" spans="1:4">
      <c r="A934" s="293">
        <v>41152</v>
      </c>
      <c r="B934" s="291">
        <v>4.99</v>
      </c>
      <c r="C934" s="293">
        <v>41152</v>
      </c>
      <c r="D934" s="291">
        <v>4.75</v>
      </c>
    </row>
    <row r="935" spans="1:4">
      <c r="A935" s="293">
        <v>41155</v>
      </c>
      <c r="B935" s="291">
        <v>4.9800000000000004</v>
      </c>
      <c r="C935" s="293">
        <v>41155</v>
      </c>
      <c r="D935" s="291">
        <v>4.75</v>
      </c>
    </row>
    <row r="936" spans="1:4">
      <c r="A936" s="293">
        <v>41156</v>
      </c>
      <c r="B936" s="291">
        <v>4.97</v>
      </c>
      <c r="C936" s="293">
        <v>41156</v>
      </c>
      <c r="D936" s="291">
        <v>4.75</v>
      </c>
    </row>
    <row r="937" spans="1:4">
      <c r="A937" s="293">
        <v>41157</v>
      </c>
      <c r="B937" s="291">
        <v>4.96</v>
      </c>
      <c r="C937" s="293">
        <v>41157</v>
      </c>
      <c r="D937" s="291">
        <v>4.75</v>
      </c>
    </row>
    <row r="938" spans="1:4">
      <c r="A938" s="293">
        <v>41158</v>
      </c>
      <c r="B938" s="291">
        <v>4.96</v>
      </c>
      <c r="C938" s="293">
        <v>41158</v>
      </c>
      <c r="D938" s="291">
        <v>4.75</v>
      </c>
    </row>
    <row r="939" spans="1:4">
      <c r="A939" s="293">
        <v>41159</v>
      </c>
      <c r="B939" s="291">
        <v>4.96</v>
      </c>
      <c r="C939" s="293">
        <v>41159</v>
      </c>
      <c r="D939" s="291">
        <v>4.75</v>
      </c>
    </row>
    <row r="940" spans="1:4">
      <c r="A940" s="293">
        <v>41162</v>
      </c>
      <c r="B940" s="291">
        <v>4.96</v>
      </c>
      <c r="C940" s="293">
        <v>41162</v>
      </c>
      <c r="D940" s="291">
        <v>4.75</v>
      </c>
    </row>
    <row r="941" spans="1:4">
      <c r="A941" s="293">
        <v>41163</v>
      </c>
      <c r="B941" s="291">
        <v>4.96</v>
      </c>
      <c r="C941" s="293">
        <v>41163</v>
      </c>
      <c r="D941" s="291">
        <v>4.75</v>
      </c>
    </row>
    <row r="942" spans="1:4">
      <c r="A942" s="293">
        <v>41164</v>
      </c>
      <c r="B942" s="291">
        <v>4.95</v>
      </c>
      <c r="C942" s="293">
        <v>41164</v>
      </c>
      <c r="D942" s="291">
        <v>4.75</v>
      </c>
    </row>
    <row r="943" spans="1:4">
      <c r="A943" s="293">
        <v>41165</v>
      </c>
      <c r="B943" s="291">
        <v>4.95</v>
      </c>
      <c r="C943" s="293">
        <v>41165</v>
      </c>
      <c r="D943" s="291">
        <v>4.75</v>
      </c>
    </row>
    <row r="944" spans="1:4">
      <c r="A944" s="293">
        <v>41166</v>
      </c>
      <c r="B944" s="291">
        <v>4.95</v>
      </c>
      <c r="C944" s="293">
        <v>41166</v>
      </c>
      <c r="D944" s="291">
        <v>4.75</v>
      </c>
    </row>
    <row r="945" spans="1:4">
      <c r="A945" s="293">
        <v>41169</v>
      </c>
      <c r="B945" s="291">
        <v>4.95</v>
      </c>
      <c r="C945" s="293">
        <v>41169</v>
      </c>
      <c r="D945" s="291">
        <v>4.75</v>
      </c>
    </row>
    <row r="946" spans="1:4">
      <c r="A946" s="293">
        <v>41170</v>
      </c>
      <c r="B946" s="291">
        <v>4.95</v>
      </c>
      <c r="C946" s="293">
        <v>41170</v>
      </c>
      <c r="D946" s="291">
        <v>4.75</v>
      </c>
    </row>
    <row r="947" spans="1:4">
      <c r="A947" s="293">
        <v>41171</v>
      </c>
      <c r="B947" s="291">
        <v>4.95</v>
      </c>
      <c r="C947" s="293">
        <v>41171</v>
      </c>
      <c r="D947" s="291">
        <v>4.75</v>
      </c>
    </row>
    <row r="948" spans="1:4">
      <c r="A948" s="293">
        <v>41172</v>
      </c>
      <c r="B948" s="291">
        <v>4.95</v>
      </c>
      <c r="C948" s="293">
        <v>41172</v>
      </c>
      <c r="D948" s="291">
        <v>4.75</v>
      </c>
    </row>
    <row r="949" spans="1:4">
      <c r="A949" s="293">
        <v>41173</v>
      </c>
      <c r="B949" s="291">
        <v>4.95</v>
      </c>
      <c r="C949" s="293">
        <v>41173</v>
      </c>
      <c r="D949" s="291">
        <v>4.75</v>
      </c>
    </row>
    <row r="950" spans="1:4">
      <c r="A950" s="293">
        <v>41176</v>
      </c>
      <c r="B950" s="291">
        <v>4.9399999999999995</v>
      </c>
      <c r="C950" s="293">
        <v>41176</v>
      </c>
      <c r="D950" s="291">
        <v>4.75</v>
      </c>
    </row>
    <row r="951" spans="1:4">
      <c r="A951" s="293">
        <v>41177</v>
      </c>
      <c r="B951" s="291">
        <v>4.9399999999999995</v>
      </c>
      <c r="C951" s="293">
        <v>41177</v>
      </c>
      <c r="D951" s="291">
        <v>4.75</v>
      </c>
    </row>
    <row r="952" spans="1:4">
      <c r="A952" s="293">
        <v>41178</v>
      </c>
      <c r="B952" s="291">
        <v>4.9399999999999995</v>
      </c>
      <c r="C952" s="293">
        <v>41178</v>
      </c>
      <c r="D952" s="291">
        <v>4.75</v>
      </c>
    </row>
    <row r="953" spans="1:4">
      <c r="A953" s="293">
        <v>41179</v>
      </c>
      <c r="B953" s="291">
        <v>4.93</v>
      </c>
      <c r="C953" s="293">
        <v>41179</v>
      </c>
      <c r="D953" s="291">
        <v>4.75</v>
      </c>
    </row>
    <row r="954" spans="1:4">
      <c r="A954" s="293">
        <v>41180</v>
      </c>
      <c r="B954" s="291">
        <v>4.92</v>
      </c>
      <c r="C954" s="293">
        <v>41180</v>
      </c>
      <c r="D954" s="291">
        <v>4.75</v>
      </c>
    </row>
    <row r="955" spans="1:4">
      <c r="A955" s="293">
        <v>41183</v>
      </c>
      <c r="B955" s="291">
        <v>4.92</v>
      </c>
      <c r="C955" s="293">
        <v>41183</v>
      </c>
      <c r="D955" s="291">
        <v>4.75</v>
      </c>
    </row>
    <row r="956" spans="1:4">
      <c r="A956" s="293">
        <v>41184</v>
      </c>
      <c r="B956" s="291">
        <v>4.92</v>
      </c>
      <c r="C956" s="293">
        <v>41184</v>
      </c>
      <c r="D956" s="291">
        <v>4.75</v>
      </c>
    </row>
    <row r="957" spans="1:4">
      <c r="A957" s="293">
        <v>41185</v>
      </c>
      <c r="B957" s="291">
        <v>4.9000000000000004</v>
      </c>
      <c r="C957" s="293">
        <v>41185</v>
      </c>
      <c r="D957" s="291">
        <v>4.75</v>
      </c>
    </row>
    <row r="958" spans="1:4">
      <c r="A958" s="293">
        <v>41186</v>
      </c>
      <c r="B958" s="291">
        <v>4.9000000000000004</v>
      </c>
      <c r="C958" s="293">
        <v>41186</v>
      </c>
      <c r="D958" s="291">
        <v>4.75</v>
      </c>
    </row>
    <row r="959" spans="1:4">
      <c r="A959" s="293">
        <v>41187</v>
      </c>
      <c r="B959" s="291">
        <v>4.9000000000000004</v>
      </c>
      <c r="C959" s="293">
        <v>41187</v>
      </c>
      <c r="D959" s="291">
        <v>4.75</v>
      </c>
    </row>
    <row r="960" spans="1:4">
      <c r="A960" s="293">
        <v>41190</v>
      </c>
      <c r="B960" s="291">
        <v>4.91</v>
      </c>
      <c r="C960" s="293">
        <v>41190</v>
      </c>
      <c r="D960" s="291">
        <v>4.75</v>
      </c>
    </row>
    <row r="961" spans="1:4">
      <c r="A961" s="293">
        <v>41191</v>
      </c>
      <c r="B961" s="291">
        <v>4.91</v>
      </c>
      <c r="C961" s="293">
        <v>41191</v>
      </c>
      <c r="D961" s="291">
        <v>4.75</v>
      </c>
    </row>
    <row r="962" spans="1:4">
      <c r="A962" s="293">
        <v>41192</v>
      </c>
      <c r="B962" s="291">
        <v>4.9000000000000004</v>
      </c>
      <c r="C962" s="293">
        <v>41192</v>
      </c>
      <c r="D962" s="291">
        <v>4.75</v>
      </c>
    </row>
    <row r="963" spans="1:4">
      <c r="A963" s="293">
        <v>41193</v>
      </c>
      <c r="B963" s="291">
        <v>4.88</v>
      </c>
      <c r="C963" s="293">
        <v>41193</v>
      </c>
      <c r="D963" s="291">
        <v>4.75</v>
      </c>
    </row>
    <row r="964" spans="1:4">
      <c r="A964" s="293">
        <v>41194</v>
      </c>
      <c r="B964" s="291">
        <v>4.83</v>
      </c>
      <c r="C964" s="293">
        <v>41194</v>
      </c>
      <c r="D964" s="291">
        <v>4.75</v>
      </c>
    </row>
    <row r="965" spans="1:4">
      <c r="A965" s="293">
        <v>41197</v>
      </c>
      <c r="B965" s="291">
        <v>4.8</v>
      </c>
      <c r="C965" s="293">
        <v>41197</v>
      </c>
      <c r="D965" s="291">
        <v>4.75</v>
      </c>
    </row>
    <row r="966" spans="1:4">
      <c r="A966" s="293">
        <v>41198</v>
      </c>
      <c r="B966" s="291">
        <v>4.8</v>
      </c>
      <c r="C966" s="293">
        <v>41198</v>
      </c>
      <c r="D966" s="291">
        <v>4.75</v>
      </c>
    </row>
    <row r="967" spans="1:4">
      <c r="A967" s="293">
        <v>41199</v>
      </c>
      <c r="B967" s="291">
        <v>4.79</v>
      </c>
      <c r="C967" s="293">
        <v>41199</v>
      </c>
      <c r="D967" s="291">
        <v>4.75</v>
      </c>
    </row>
    <row r="968" spans="1:4">
      <c r="A968" s="293">
        <v>41200</v>
      </c>
      <c r="B968" s="291">
        <v>4.78</v>
      </c>
      <c r="C968" s="293">
        <v>41200</v>
      </c>
      <c r="D968" s="291">
        <v>4.75</v>
      </c>
    </row>
    <row r="969" spans="1:4">
      <c r="A969" s="293">
        <v>41201</v>
      </c>
      <c r="B969" s="291">
        <v>4.78</v>
      </c>
      <c r="C969" s="293">
        <v>41201</v>
      </c>
      <c r="D969" s="291">
        <v>4.75</v>
      </c>
    </row>
    <row r="970" spans="1:4">
      <c r="A970" s="293">
        <v>41204</v>
      </c>
      <c r="B970" s="291">
        <v>4.7699999999999996</v>
      </c>
      <c r="C970" s="293">
        <v>41204</v>
      </c>
      <c r="D970" s="291">
        <v>4.75</v>
      </c>
    </row>
    <row r="971" spans="1:4">
      <c r="A971" s="293">
        <v>41205</v>
      </c>
      <c r="B971" s="291">
        <v>4.76</v>
      </c>
      <c r="C971" s="293">
        <v>41205</v>
      </c>
      <c r="D971" s="291">
        <v>4.75</v>
      </c>
    </row>
    <row r="972" spans="1:4">
      <c r="A972" s="293">
        <v>41206</v>
      </c>
      <c r="B972" s="291">
        <v>4.75</v>
      </c>
      <c r="C972" s="293">
        <v>41206</v>
      </c>
      <c r="D972" s="291">
        <v>4.75</v>
      </c>
    </row>
    <row r="973" spans="1:4">
      <c r="A973" s="293">
        <v>41207</v>
      </c>
      <c r="B973" s="291">
        <v>4.75</v>
      </c>
      <c r="C973" s="293">
        <v>41207</v>
      </c>
      <c r="D973" s="291">
        <v>4.75</v>
      </c>
    </row>
    <row r="974" spans="1:4">
      <c r="A974" s="293">
        <v>41208</v>
      </c>
      <c r="B974" s="291">
        <v>4.75</v>
      </c>
      <c r="C974" s="293">
        <v>41208</v>
      </c>
      <c r="D974" s="291">
        <v>4.75</v>
      </c>
    </row>
    <row r="975" spans="1:4">
      <c r="A975" s="293">
        <v>41211</v>
      </c>
      <c r="B975" s="291">
        <v>4.75</v>
      </c>
      <c r="C975" s="293">
        <v>41211</v>
      </c>
      <c r="D975" s="291">
        <v>4.75</v>
      </c>
    </row>
    <row r="976" spans="1:4">
      <c r="A976" s="293">
        <v>41212</v>
      </c>
      <c r="B976" s="291">
        <v>4.75</v>
      </c>
      <c r="C976" s="293">
        <v>41212</v>
      </c>
      <c r="D976" s="291">
        <v>4.75</v>
      </c>
    </row>
    <row r="977" spans="1:4">
      <c r="A977" s="293">
        <v>41213</v>
      </c>
      <c r="B977" s="291">
        <v>4.7300000000000004</v>
      </c>
      <c r="C977" s="293">
        <v>41213</v>
      </c>
      <c r="D977" s="291">
        <v>4.75</v>
      </c>
    </row>
    <row r="978" spans="1:4">
      <c r="A978" s="293">
        <v>41215</v>
      </c>
      <c r="B978" s="291">
        <v>4.72</v>
      </c>
      <c r="C978" s="293">
        <v>41215</v>
      </c>
      <c r="D978" s="291">
        <v>4.75</v>
      </c>
    </row>
    <row r="979" spans="1:4">
      <c r="A979" s="293">
        <v>41218</v>
      </c>
      <c r="B979" s="291">
        <v>4.71</v>
      </c>
      <c r="C979" s="293">
        <v>41218</v>
      </c>
      <c r="D979" s="291">
        <v>4.75</v>
      </c>
    </row>
    <row r="980" spans="1:4">
      <c r="A980" s="293">
        <v>41219</v>
      </c>
      <c r="B980" s="291">
        <v>4.7</v>
      </c>
      <c r="C980" s="293">
        <v>41219</v>
      </c>
      <c r="D980" s="291">
        <v>4.75</v>
      </c>
    </row>
    <row r="981" spans="1:4">
      <c r="A981" s="293">
        <v>41220</v>
      </c>
      <c r="B981" s="291">
        <v>4.7</v>
      </c>
      <c r="C981" s="293">
        <v>41220</v>
      </c>
      <c r="D981" s="291">
        <v>4.5</v>
      </c>
    </row>
    <row r="982" spans="1:4">
      <c r="A982" s="293">
        <v>41221</v>
      </c>
      <c r="B982" s="291">
        <v>4.6500000000000004</v>
      </c>
      <c r="C982" s="293">
        <v>41221</v>
      </c>
      <c r="D982" s="291">
        <v>4.5</v>
      </c>
    </row>
    <row r="983" spans="1:4">
      <c r="A983" s="293">
        <v>41222</v>
      </c>
      <c r="B983" s="291">
        <v>4.6500000000000004</v>
      </c>
      <c r="C983" s="293">
        <v>41222</v>
      </c>
      <c r="D983" s="291">
        <v>4.5</v>
      </c>
    </row>
    <row r="984" spans="1:4">
      <c r="A984" s="293">
        <v>41225</v>
      </c>
      <c r="B984" s="291">
        <v>4.6500000000000004</v>
      </c>
      <c r="C984" s="293">
        <v>41225</v>
      </c>
      <c r="D984" s="291">
        <v>4.5</v>
      </c>
    </row>
    <row r="985" spans="1:4">
      <c r="A985" s="293">
        <v>41226</v>
      </c>
      <c r="B985" s="291">
        <v>4.6399999999999997</v>
      </c>
      <c r="C985" s="293">
        <v>41226</v>
      </c>
      <c r="D985" s="291">
        <v>4.5</v>
      </c>
    </row>
    <row r="986" spans="1:4">
      <c r="A986" s="293">
        <v>41227</v>
      </c>
      <c r="B986" s="291">
        <v>4.6399999999999997</v>
      </c>
      <c r="C986" s="293">
        <v>41227</v>
      </c>
      <c r="D986" s="291">
        <v>4.5</v>
      </c>
    </row>
    <row r="987" spans="1:4">
      <c r="A987" s="293">
        <v>41228</v>
      </c>
      <c r="B987" s="291">
        <v>4.6399999999999997</v>
      </c>
      <c r="C987" s="293">
        <v>41228</v>
      </c>
      <c r="D987" s="291">
        <v>4.5</v>
      </c>
    </row>
    <row r="988" spans="1:4">
      <c r="A988" s="293">
        <v>41229</v>
      </c>
      <c r="B988" s="291">
        <v>4.6399999999999997</v>
      </c>
      <c r="C988" s="293">
        <v>41229</v>
      </c>
      <c r="D988" s="291">
        <v>4.5</v>
      </c>
    </row>
    <row r="989" spans="1:4">
      <c r="A989" s="293">
        <v>41232</v>
      </c>
      <c r="B989" s="291">
        <v>4.63</v>
      </c>
      <c r="C989" s="293">
        <v>41232</v>
      </c>
      <c r="D989" s="291">
        <v>4.5</v>
      </c>
    </row>
    <row r="990" spans="1:4">
      <c r="A990" s="293">
        <v>41233</v>
      </c>
      <c r="B990" s="291">
        <v>4.6100000000000003</v>
      </c>
      <c r="C990" s="293" t="s">
        <v>963</v>
      </c>
      <c r="D990" s="291">
        <v>4.5</v>
      </c>
    </row>
    <row r="991" spans="1:4">
      <c r="A991" s="293">
        <v>41234</v>
      </c>
      <c r="B991" s="291">
        <v>4.6100000000000003</v>
      </c>
      <c r="C991" s="293">
        <v>41234</v>
      </c>
      <c r="D991" s="291">
        <v>4.5</v>
      </c>
    </row>
    <row r="992" spans="1:4">
      <c r="A992" s="293">
        <v>41235</v>
      </c>
      <c r="B992" s="291">
        <v>4.5999999999999996</v>
      </c>
      <c r="C992" s="293">
        <v>41235</v>
      </c>
      <c r="D992" s="291">
        <v>4.5</v>
      </c>
    </row>
    <row r="993" spans="1:4">
      <c r="A993" s="293">
        <v>41236</v>
      </c>
      <c r="B993" s="291">
        <v>4.5999999999999996</v>
      </c>
      <c r="C993" s="293">
        <v>41236</v>
      </c>
      <c r="D993" s="291">
        <v>4.5</v>
      </c>
    </row>
    <row r="994" spans="1:4">
      <c r="A994" s="293">
        <v>41239</v>
      </c>
      <c r="B994" s="291">
        <v>4.57</v>
      </c>
      <c r="C994" s="293">
        <v>41239</v>
      </c>
      <c r="D994" s="291">
        <v>4.5</v>
      </c>
    </row>
    <row r="995" spans="1:4">
      <c r="A995" s="293">
        <v>41240</v>
      </c>
      <c r="B995" s="291">
        <v>4.54</v>
      </c>
      <c r="C995" s="293">
        <v>41240</v>
      </c>
      <c r="D995" s="291">
        <v>4.5</v>
      </c>
    </row>
    <row r="996" spans="1:4">
      <c r="A996" s="293">
        <v>41241</v>
      </c>
      <c r="B996" s="291">
        <v>4.5199999999999996</v>
      </c>
      <c r="C996" s="293">
        <v>41241</v>
      </c>
      <c r="D996" s="291">
        <v>4.5</v>
      </c>
    </row>
    <row r="997" spans="1:4">
      <c r="A997" s="293">
        <v>41242</v>
      </c>
      <c r="B997" s="291">
        <v>4.5</v>
      </c>
      <c r="C997" s="293">
        <v>41242</v>
      </c>
      <c r="D997" s="291">
        <v>4.5</v>
      </c>
    </row>
    <row r="998" spans="1:4">
      <c r="A998" s="293">
        <v>41243</v>
      </c>
      <c r="B998" s="291">
        <v>4.49</v>
      </c>
      <c r="C998" s="293">
        <v>41243</v>
      </c>
      <c r="D998" s="291">
        <v>4.5</v>
      </c>
    </row>
    <row r="999" spans="1:4">
      <c r="A999" s="293">
        <v>41246</v>
      </c>
      <c r="B999" s="291">
        <v>4.46</v>
      </c>
      <c r="C999" s="293">
        <v>41246</v>
      </c>
      <c r="D999" s="291">
        <v>4.5</v>
      </c>
    </row>
    <row r="1000" spans="1:4">
      <c r="A1000" s="293">
        <v>41247</v>
      </c>
      <c r="B1000" s="291">
        <v>4.43</v>
      </c>
      <c r="C1000" s="293">
        <v>41247</v>
      </c>
      <c r="D1000" s="291">
        <v>4.5</v>
      </c>
    </row>
    <row r="1001" spans="1:4">
      <c r="A1001" s="293">
        <v>41248</v>
      </c>
      <c r="B1001" s="291">
        <v>4.4000000000000004</v>
      </c>
      <c r="C1001" s="293">
        <v>41248</v>
      </c>
      <c r="D1001" s="291">
        <v>4.25</v>
      </c>
    </row>
    <row r="1002" spans="1:4">
      <c r="A1002" s="293">
        <v>41249</v>
      </c>
      <c r="B1002" s="291">
        <v>4.37</v>
      </c>
      <c r="C1002" s="293">
        <v>41249</v>
      </c>
      <c r="D1002" s="291">
        <v>4.25</v>
      </c>
    </row>
    <row r="1003" spans="1:4">
      <c r="A1003" s="293">
        <v>41250</v>
      </c>
      <c r="B1003" s="291">
        <v>4.3499999999999996</v>
      </c>
      <c r="C1003" s="293">
        <v>41250</v>
      </c>
      <c r="D1003" s="291">
        <v>4.25</v>
      </c>
    </row>
    <row r="1004" spans="1:4">
      <c r="A1004" s="293">
        <v>41253</v>
      </c>
      <c r="B1004" s="291">
        <v>4.33</v>
      </c>
      <c r="C1004" s="293">
        <v>41253</v>
      </c>
      <c r="D1004" s="291">
        <v>4.25</v>
      </c>
    </row>
    <row r="1005" spans="1:4">
      <c r="A1005" s="293">
        <v>41254</v>
      </c>
      <c r="B1005" s="291">
        <v>4.32</v>
      </c>
      <c r="C1005" s="293">
        <v>41254</v>
      </c>
      <c r="D1005" s="291">
        <v>4.25</v>
      </c>
    </row>
    <row r="1006" spans="1:4">
      <c r="A1006" s="293">
        <v>41255</v>
      </c>
      <c r="B1006" s="291">
        <v>4.29</v>
      </c>
      <c r="C1006" s="293">
        <v>41255</v>
      </c>
      <c r="D1006" s="291">
        <v>4.25</v>
      </c>
    </row>
    <row r="1007" spans="1:4">
      <c r="A1007" s="293">
        <v>41256</v>
      </c>
      <c r="B1007" s="291">
        <v>4.26</v>
      </c>
      <c r="C1007" s="293">
        <v>41256</v>
      </c>
      <c r="D1007" s="291">
        <v>4.25</v>
      </c>
    </row>
    <row r="1008" spans="1:4">
      <c r="A1008" s="293">
        <v>41257</v>
      </c>
      <c r="B1008" s="291">
        <v>4.2300000000000004</v>
      </c>
      <c r="C1008" s="293">
        <v>41257</v>
      </c>
      <c r="D1008" s="291">
        <v>4.25</v>
      </c>
    </row>
    <row r="1009" spans="1:4">
      <c r="A1009" s="293">
        <v>41260</v>
      </c>
      <c r="B1009" s="291">
        <v>4.21</v>
      </c>
      <c r="C1009" s="293">
        <v>41260</v>
      </c>
      <c r="D1009" s="291">
        <v>4.25</v>
      </c>
    </row>
    <row r="1010" spans="1:4">
      <c r="A1010" s="293">
        <v>41261</v>
      </c>
      <c r="B1010" s="291">
        <v>4.2</v>
      </c>
      <c r="C1010" s="293">
        <v>41261</v>
      </c>
      <c r="D1010" s="291">
        <v>4.25</v>
      </c>
    </row>
    <row r="1011" spans="1:4">
      <c r="A1011" s="293">
        <v>41262</v>
      </c>
      <c r="B1011" s="291">
        <v>4.1900000000000004</v>
      </c>
      <c r="C1011" s="293">
        <v>41262</v>
      </c>
      <c r="D1011" s="291">
        <v>4.25</v>
      </c>
    </row>
    <row r="1012" spans="1:4">
      <c r="A1012" s="293">
        <v>41263</v>
      </c>
      <c r="B1012" s="291">
        <v>4.17</v>
      </c>
      <c r="C1012" s="293" t="s">
        <v>963</v>
      </c>
      <c r="D1012" s="291">
        <v>4.25</v>
      </c>
    </row>
    <row r="1013" spans="1:4">
      <c r="A1013" s="293">
        <v>41264</v>
      </c>
      <c r="B1013" s="291">
        <v>4.16</v>
      </c>
      <c r="C1013" s="293">
        <v>41264</v>
      </c>
      <c r="D1013" s="291">
        <v>4.25</v>
      </c>
    </row>
    <row r="1014" spans="1:4">
      <c r="A1014" s="293">
        <v>41267</v>
      </c>
      <c r="B1014" s="291">
        <v>4.1500000000000004</v>
      </c>
      <c r="C1014" s="293">
        <v>41267</v>
      </c>
      <c r="D1014" s="291">
        <v>4.25</v>
      </c>
    </row>
    <row r="1015" spans="1:4">
      <c r="A1015" s="293">
        <v>41270</v>
      </c>
      <c r="B1015" s="291">
        <v>4.1399999999999997</v>
      </c>
      <c r="C1015" s="293">
        <v>41270</v>
      </c>
      <c r="D1015" s="291">
        <v>4.25</v>
      </c>
    </row>
    <row r="1016" spans="1:4">
      <c r="A1016" s="293">
        <v>41271</v>
      </c>
      <c r="B1016" s="291">
        <v>4.13</v>
      </c>
      <c r="C1016" s="293">
        <v>41271</v>
      </c>
      <c r="D1016" s="291">
        <v>4.25</v>
      </c>
    </row>
    <row r="1017" spans="1:4">
      <c r="A1017" s="293">
        <v>41274</v>
      </c>
      <c r="B1017" s="291">
        <v>4.1100000000000003</v>
      </c>
      <c r="C1017" s="293">
        <v>41274</v>
      </c>
      <c r="D1017" s="291">
        <v>4.25</v>
      </c>
    </row>
    <row r="1018" spans="1:4">
      <c r="A1018" s="293">
        <v>41276</v>
      </c>
      <c r="B1018" s="291">
        <v>4.0999999999999996</v>
      </c>
      <c r="C1018" s="293">
        <v>41276</v>
      </c>
      <c r="D1018" s="291">
        <v>4.25</v>
      </c>
    </row>
    <row r="1019" spans="1:4">
      <c r="A1019" s="293">
        <v>41277</v>
      </c>
      <c r="B1019" s="291">
        <v>4.09</v>
      </c>
      <c r="C1019" s="293">
        <v>41277</v>
      </c>
      <c r="D1019" s="291">
        <v>4.25</v>
      </c>
    </row>
    <row r="1020" spans="1:4">
      <c r="A1020" s="293">
        <v>41278</v>
      </c>
      <c r="B1020" s="291">
        <v>4.08</v>
      </c>
      <c r="C1020" s="293">
        <v>41278</v>
      </c>
      <c r="D1020" s="291">
        <v>4.25</v>
      </c>
    </row>
    <row r="1021" spans="1:4">
      <c r="A1021" s="293">
        <v>41281</v>
      </c>
      <c r="B1021" s="291">
        <v>4.07</v>
      </c>
      <c r="C1021" s="293">
        <v>41281</v>
      </c>
      <c r="D1021" s="291">
        <v>4.25</v>
      </c>
    </row>
    <row r="1022" spans="1:4">
      <c r="A1022" s="293">
        <v>41282</v>
      </c>
      <c r="B1022" s="291">
        <v>4.0599999999999996</v>
      </c>
      <c r="C1022" s="293">
        <v>41282</v>
      </c>
      <c r="D1022" s="291">
        <v>4.25</v>
      </c>
    </row>
    <row r="1023" spans="1:4">
      <c r="A1023" s="293">
        <v>41283</v>
      </c>
      <c r="B1023" s="291">
        <v>4.05</v>
      </c>
      <c r="C1023" s="293">
        <v>41283</v>
      </c>
      <c r="D1023" s="291">
        <v>4</v>
      </c>
    </row>
    <row r="1024" spans="1:4">
      <c r="A1024" s="293">
        <v>41284</v>
      </c>
      <c r="B1024" s="291">
        <v>4.04</v>
      </c>
      <c r="C1024" s="293">
        <v>41284</v>
      </c>
      <c r="D1024" s="291">
        <v>4</v>
      </c>
    </row>
    <row r="1025" spans="1:4">
      <c r="A1025" s="293">
        <v>41285</v>
      </c>
      <c r="B1025" s="291">
        <v>4.03</v>
      </c>
      <c r="C1025" s="293">
        <v>41285</v>
      </c>
      <c r="D1025" s="291">
        <v>4</v>
      </c>
    </row>
    <row r="1026" spans="1:4">
      <c r="A1026" s="293">
        <v>41288</v>
      </c>
      <c r="B1026" s="291">
        <v>4.03</v>
      </c>
      <c r="C1026" s="293">
        <v>41288</v>
      </c>
      <c r="D1026" s="291">
        <v>4</v>
      </c>
    </row>
    <row r="1027" spans="1:4">
      <c r="A1027" s="293">
        <v>41289</v>
      </c>
      <c r="B1027" s="291">
        <v>4.03</v>
      </c>
      <c r="C1027" s="293">
        <v>41289</v>
      </c>
      <c r="D1027" s="291">
        <v>4</v>
      </c>
    </row>
    <row r="1028" spans="1:4">
      <c r="A1028" s="293">
        <v>41290</v>
      </c>
      <c r="B1028" s="291">
        <v>4.03</v>
      </c>
      <c r="C1028" s="293">
        <v>41290</v>
      </c>
      <c r="D1028" s="291">
        <v>4</v>
      </c>
    </row>
    <row r="1029" spans="1:4">
      <c r="A1029" s="293">
        <v>41291</v>
      </c>
      <c r="B1029" s="291">
        <v>4.03</v>
      </c>
      <c r="C1029" s="293">
        <v>41291</v>
      </c>
      <c r="D1029" s="291">
        <v>4</v>
      </c>
    </row>
    <row r="1030" spans="1:4">
      <c r="A1030" s="293">
        <v>41292</v>
      </c>
      <c r="B1030" s="291">
        <v>4.03</v>
      </c>
      <c r="C1030" s="293">
        <v>41292</v>
      </c>
      <c r="D1030" s="291">
        <v>4</v>
      </c>
    </row>
    <row r="1031" spans="1:4">
      <c r="A1031" s="293">
        <v>41295</v>
      </c>
      <c r="B1031" s="291">
        <v>4.03</v>
      </c>
      <c r="C1031" s="293">
        <v>41295</v>
      </c>
      <c r="D1031" s="291">
        <v>4</v>
      </c>
    </row>
    <row r="1032" spans="1:4">
      <c r="A1032" s="293">
        <v>41296</v>
      </c>
      <c r="B1032" s="291">
        <v>4.03</v>
      </c>
      <c r="C1032" s="293">
        <v>41296</v>
      </c>
      <c r="D1032" s="291">
        <v>4</v>
      </c>
    </row>
    <row r="1033" spans="1:4">
      <c r="A1033" s="293">
        <v>41297</v>
      </c>
      <c r="B1033" s="291">
        <v>4.03</v>
      </c>
      <c r="C1033" s="293">
        <v>41297</v>
      </c>
      <c r="D1033" s="291">
        <v>4</v>
      </c>
    </row>
    <row r="1034" spans="1:4">
      <c r="A1034" s="293">
        <v>41298</v>
      </c>
      <c r="B1034" s="291">
        <v>4.01</v>
      </c>
      <c r="C1034" s="293">
        <v>41298</v>
      </c>
      <c r="D1034" s="291">
        <v>4</v>
      </c>
    </row>
    <row r="1035" spans="1:4">
      <c r="A1035" s="293">
        <v>41299</v>
      </c>
      <c r="B1035" s="291">
        <v>4</v>
      </c>
      <c r="C1035" s="293">
        <v>41299</v>
      </c>
      <c r="D1035" s="291">
        <v>4</v>
      </c>
    </row>
    <row r="1036" spans="1:4">
      <c r="A1036" s="293">
        <v>41302</v>
      </c>
      <c r="B1036" s="291">
        <v>3.99</v>
      </c>
      <c r="C1036" s="293">
        <v>41302</v>
      </c>
      <c r="D1036" s="291">
        <v>4</v>
      </c>
    </row>
    <row r="1037" spans="1:4">
      <c r="A1037" s="293">
        <v>41303</v>
      </c>
      <c r="B1037" s="291">
        <v>3.98</v>
      </c>
      <c r="C1037" s="293">
        <v>41303</v>
      </c>
      <c r="D1037" s="291">
        <v>4</v>
      </c>
    </row>
    <row r="1038" spans="1:4">
      <c r="A1038" s="293">
        <v>41304</v>
      </c>
      <c r="B1038" s="291">
        <v>3.96</v>
      </c>
      <c r="C1038" s="293">
        <v>41304</v>
      </c>
      <c r="D1038" s="291">
        <v>4</v>
      </c>
    </row>
    <row r="1039" spans="1:4">
      <c r="A1039" s="293">
        <v>41305</v>
      </c>
      <c r="B1039" s="291">
        <v>3.95</v>
      </c>
      <c r="C1039" s="293">
        <v>41305</v>
      </c>
      <c r="D1039" s="291">
        <v>4</v>
      </c>
    </row>
    <row r="1040" spans="1:4">
      <c r="A1040" s="293">
        <v>41306</v>
      </c>
      <c r="B1040" s="291">
        <v>3.94</v>
      </c>
      <c r="C1040" s="293">
        <v>41306</v>
      </c>
      <c r="D1040" s="291">
        <v>4</v>
      </c>
    </row>
    <row r="1041" spans="1:4">
      <c r="A1041" s="293">
        <v>41309</v>
      </c>
      <c r="B1041" s="291">
        <v>3.93</v>
      </c>
      <c r="C1041" s="293">
        <v>41309</v>
      </c>
      <c r="D1041" s="291">
        <v>4</v>
      </c>
    </row>
    <row r="1042" spans="1:4">
      <c r="A1042" s="293">
        <v>41310</v>
      </c>
      <c r="B1042" s="291">
        <v>3.92</v>
      </c>
      <c r="C1042" s="293">
        <v>41310</v>
      </c>
      <c r="D1042" s="291">
        <v>4</v>
      </c>
    </row>
    <row r="1043" spans="1:4">
      <c r="A1043" s="293">
        <v>41311</v>
      </c>
      <c r="B1043" s="291">
        <v>3.88</v>
      </c>
      <c r="C1043" s="293">
        <v>41311</v>
      </c>
      <c r="D1043" s="291">
        <v>3.75</v>
      </c>
    </row>
    <row r="1044" spans="1:4">
      <c r="A1044" s="293">
        <v>41312</v>
      </c>
      <c r="B1044" s="291">
        <v>3.84</v>
      </c>
      <c r="C1044" s="293">
        <v>41312</v>
      </c>
      <c r="D1044" s="291">
        <v>3.75</v>
      </c>
    </row>
    <row r="1045" spans="1:4">
      <c r="A1045" s="293">
        <v>41313</v>
      </c>
      <c r="B1045" s="291">
        <v>3.82</v>
      </c>
      <c r="C1045" s="293">
        <v>41313</v>
      </c>
      <c r="D1045" s="291">
        <v>3.75</v>
      </c>
    </row>
    <row r="1046" spans="1:4">
      <c r="A1046" s="293">
        <v>41316</v>
      </c>
      <c r="B1046" s="291">
        <v>3.81</v>
      </c>
      <c r="C1046" s="293">
        <v>41316</v>
      </c>
      <c r="D1046" s="291">
        <v>3.75</v>
      </c>
    </row>
    <row r="1047" spans="1:4">
      <c r="A1047" s="293">
        <v>41317</v>
      </c>
      <c r="B1047" s="291">
        <v>3.8</v>
      </c>
      <c r="C1047" s="293">
        <v>41317</v>
      </c>
      <c r="D1047" s="291">
        <v>3.75</v>
      </c>
    </row>
    <row r="1048" spans="1:4">
      <c r="A1048" s="293">
        <v>41318</v>
      </c>
      <c r="B1048" s="291">
        <v>3.8</v>
      </c>
      <c r="C1048" s="293">
        <v>41318</v>
      </c>
      <c r="D1048" s="291">
        <v>3.75</v>
      </c>
    </row>
    <row r="1049" spans="1:4">
      <c r="A1049" s="293">
        <v>41319</v>
      </c>
      <c r="B1049" s="291">
        <v>3.8</v>
      </c>
      <c r="C1049" s="293">
        <v>41319</v>
      </c>
      <c r="D1049" s="291">
        <v>3.75</v>
      </c>
    </row>
    <row r="1050" spans="1:4">
      <c r="A1050" s="293">
        <v>41320</v>
      </c>
      <c r="B1050" s="291">
        <v>3.79</v>
      </c>
      <c r="C1050" s="293">
        <v>41320</v>
      </c>
      <c r="D1050" s="291">
        <v>3.75</v>
      </c>
    </row>
    <row r="1051" spans="1:4">
      <c r="A1051" s="293">
        <v>41323</v>
      </c>
      <c r="B1051" s="291">
        <v>3.79</v>
      </c>
      <c r="C1051" s="293">
        <v>41323</v>
      </c>
      <c r="D1051" s="291">
        <v>3.75</v>
      </c>
    </row>
    <row r="1052" spans="1:4">
      <c r="A1052" s="293">
        <v>41324</v>
      </c>
      <c r="B1052" s="291">
        <v>3.76</v>
      </c>
      <c r="C1052" s="293">
        <v>41324</v>
      </c>
      <c r="D1052" s="291">
        <v>3.75</v>
      </c>
    </row>
    <row r="1053" spans="1:4">
      <c r="A1053" s="293">
        <v>41325</v>
      </c>
      <c r="B1053" s="291">
        <v>3.75</v>
      </c>
      <c r="C1053" s="293">
        <v>41325</v>
      </c>
      <c r="D1053" s="291">
        <v>3.75</v>
      </c>
    </row>
    <row r="1054" spans="1:4">
      <c r="A1054" s="293">
        <v>41326</v>
      </c>
      <c r="B1054" s="291">
        <v>3.75</v>
      </c>
      <c r="C1054" s="293">
        <v>41326</v>
      </c>
      <c r="D1054" s="291">
        <v>3.75</v>
      </c>
    </row>
    <row r="1055" spans="1:4">
      <c r="A1055" s="293">
        <v>41327</v>
      </c>
      <c r="B1055" s="291">
        <v>3.75</v>
      </c>
      <c r="C1055" s="293">
        <v>41327</v>
      </c>
      <c r="D1055" s="291">
        <v>3.75</v>
      </c>
    </row>
    <row r="1056" spans="1:4">
      <c r="A1056" s="293">
        <v>41330</v>
      </c>
      <c r="B1056" s="291">
        <v>3.75</v>
      </c>
      <c r="C1056" s="293">
        <v>41330</v>
      </c>
      <c r="D1056" s="291">
        <v>3.75</v>
      </c>
    </row>
    <row r="1057" spans="1:4">
      <c r="A1057" s="293">
        <v>41331</v>
      </c>
      <c r="B1057" s="291">
        <v>3.74</v>
      </c>
      <c r="C1057" s="293">
        <v>41331</v>
      </c>
      <c r="D1057" s="291">
        <v>3.75</v>
      </c>
    </row>
    <row r="1058" spans="1:4">
      <c r="A1058" s="293">
        <v>41332</v>
      </c>
      <c r="B1058" s="291">
        <v>3.74</v>
      </c>
      <c r="C1058" s="293">
        <v>41332</v>
      </c>
      <c r="D1058" s="291">
        <v>3.75</v>
      </c>
    </row>
    <row r="1059" spans="1:4">
      <c r="A1059" s="293">
        <v>41333</v>
      </c>
      <c r="B1059" s="291">
        <v>3.73</v>
      </c>
      <c r="C1059" s="293">
        <v>41333</v>
      </c>
      <c r="D1059" s="291">
        <v>3.75</v>
      </c>
    </row>
    <row r="1060" spans="1:4">
      <c r="A1060" s="293">
        <v>41334</v>
      </c>
      <c r="B1060" s="291">
        <v>3.73</v>
      </c>
      <c r="C1060" s="293">
        <v>41334</v>
      </c>
      <c r="D1060" s="291">
        <v>3.75</v>
      </c>
    </row>
    <row r="1061" spans="1:4">
      <c r="A1061" s="293">
        <v>41337</v>
      </c>
      <c r="B1061" s="291">
        <v>3.73</v>
      </c>
      <c r="C1061" s="293">
        <v>41337</v>
      </c>
      <c r="D1061" s="291">
        <v>3.75</v>
      </c>
    </row>
    <row r="1062" spans="1:4">
      <c r="A1062" s="293">
        <v>41338</v>
      </c>
      <c r="B1062" s="291">
        <v>3.7199999999999998</v>
      </c>
      <c r="C1062" s="293">
        <v>41338</v>
      </c>
      <c r="D1062" s="291">
        <v>3.75</v>
      </c>
    </row>
    <row r="1063" spans="1:4">
      <c r="A1063" s="293">
        <v>41339</v>
      </c>
      <c r="B1063" s="291">
        <v>3.71</v>
      </c>
      <c r="C1063" s="293">
        <v>41339</v>
      </c>
      <c r="D1063" s="291">
        <v>3.25</v>
      </c>
    </row>
    <row r="1064" spans="1:4">
      <c r="A1064" s="293">
        <v>41340</v>
      </c>
      <c r="B1064" s="291">
        <v>3.4699999999999998</v>
      </c>
      <c r="C1064" s="293">
        <v>41340</v>
      </c>
      <c r="D1064" s="291">
        <v>3.25</v>
      </c>
    </row>
    <row r="1065" spans="1:4">
      <c r="A1065" s="293">
        <v>41341</v>
      </c>
      <c r="B1065" s="291">
        <v>3.46</v>
      </c>
      <c r="C1065" s="293">
        <v>41341</v>
      </c>
      <c r="D1065" s="291">
        <v>3.25</v>
      </c>
    </row>
    <row r="1066" spans="1:4">
      <c r="A1066" s="293">
        <v>41344</v>
      </c>
      <c r="B1066" s="291">
        <v>3.46</v>
      </c>
      <c r="C1066" s="293">
        <v>41344</v>
      </c>
      <c r="D1066" s="291">
        <v>3.25</v>
      </c>
    </row>
    <row r="1067" spans="1:4">
      <c r="A1067" s="293">
        <v>41345</v>
      </c>
      <c r="B1067" s="291">
        <v>3.46</v>
      </c>
      <c r="C1067" s="293">
        <v>41345</v>
      </c>
      <c r="D1067" s="291">
        <v>3.25</v>
      </c>
    </row>
    <row r="1068" spans="1:4">
      <c r="A1068" s="293">
        <v>41346</v>
      </c>
      <c r="B1068" s="291">
        <v>3.46</v>
      </c>
      <c r="C1068" s="293">
        <v>41346</v>
      </c>
      <c r="D1068" s="291">
        <v>3.25</v>
      </c>
    </row>
    <row r="1069" spans="1:4">
      <c r="A1069" s="293">
        <v>41347</v>
      </c>
      <c r="B1069" s="291">
        <v>3.45</v>
      </c>
      <c r="C1069" s="293">
        <v>41347</v>
      </c>
      <c r="D1069" s="291">
        <v>3.25</v>
      </c>
    </row>
    <row r="1070" spans="1:4">
      <c r="A1070" s="293">
        <v>41348</v>
      </c>
      <c r="B1070" s="291">
        <v>3.42</v>
      </c>
      <c r="C1070" s="293">
        <v>41348</v>
      </c>
      <c r="D1070" s="291">
        <v>3.25</v>
      </c>
    </row>
    <row r="1071" spans="1:4">
      <c r="A1071" s="293">
        <v>41351</v>
      </c>
      <c r="B1071" s="291">
        <v>3.4</v>
      </c>
      <c r="C1071" s="293">
        <v>41351</v>
      </c>
      <c r="D1071" s="291">
        <v>3.25</v>
      </c>
    </row>
    <row r="1072" spans="1:4">
      <c r="A1072" s="293">
        <v>41352</v>
      </c>
      <c r="B1072" s="291">
        <v>3.39</v>
      </c>
      <c r="C1072" s="293">
        <v>41352</v>
      </c>
      <c r="D1072" s="291">
        <v>3.25</v>
      </c>
    </row>
    <row r="1073" spans="1:4">
      <c r="A1073" s="293">
        <v>41353</v>
      </c>
      <c r="B1073" s="291">
        <v>3.39</v>
      </c>
      <c r="C1073" s="293">
        <v>41353</v>
      </c>
      <c r="D1073" s="291">
        <v>3.25</v>
      </c>
    </row>
    <row r="1074" spans="1:4">
      <c r="A1074" s="293">
        <v>41354</v>
      </c>
      <c r="B1074" s="291">
        <v>3.39</v>
      </c>
      <c r="C1074" s="293">
        <v>41354</v>
      </c>
      <c r="D1074" s="291">
        <v>3.25</v>
      </c>
    </row>
    <row r="1075" spans="1:4">
      <c r="A1075" s="293">
        <v>41355</v>
      </c>
      <c r="B1075" s="291">
        <v>3.39</v>
      </c>
      <c r="C1075" s="293">
        <v>41355</v>
      </c>
      <c r="D1075" s="291">
        <v>3.25</v>
      </c>
    </row>
    <row r="1076" spans="1:4">
      <c r="A1076" s="293">
        <v>41358</v>
      </c>
      <c r="B1076" s="291">
        <v>3.39</v>
      </c>
      <c r="C1076" s="293">
        <v>41358</v>
      </c>
      <c r="D1076" s="291">
        <v>3.25</v>
      </c>
    </row>
    <row r="1077" spans="1:4">
      <c r="A1077" s="293">
        <v>41359</v>
      </c>
      <c r="B1077" s="291">
        <v>3.39</v>
      </c>
      <c r="C1077" s="293">
        <v>41359</v>
      </c>
      <c r="D1077" s="291">
        <v>3.25</v>
      </c>
    </row>
    <row r="1078" spans="1:4">
      <c r="A1078" s="293">
        <v>41360</v>
      </c>
      <c r="B1078" s="291">
        <v>3.39</v>
      </c>
      <c r="C1078" s="293">
        <v>41360</v>
      </c>
      <c r="D1078" s="291">
        <v>3.25</v>
      </c>
    </row>
    <row r="1079" spans="1:4">
      <c r="A1079" s="293">
        <v>41361</v>
      </c>
      <c r="B1079" s="291">
        <v>3.39</v>
      </c>
      <c r="C1079" s="293">
        <v>41361</v>
      </c>
      <c r="D1079" s="291">
        <v>3.25</v>
      </c>
    </row>
    <row r="1080" spans="1:4">
      <c r="A1080" s="293">
        <v>41362</v>
      </c>
      <c r="B1080" s="291">
        <v>3.39</v>
      </c>
      <c r="C1080" s="293">
        <v>41362</v>
      </c>
      <c r="D1080" s="291">
        <v>3.25</v>
      </c>
    </row>
    <row r="1081" spans="1:4">
      <c r="A1081" s="293">
        <v>41366</v>
      </c>
      <c r="B1081" s="291">
        <v>3.38</v>
      </c>
      <c r="C1081" s="293">
        <v>41366</v>
      </c>
      <c r="D1081" s="291">
        <v>3.25</v>
      </c>
    </row>
    <row r="1082" spans="1:4">
      <c r="A1082" s="293">
        <v>41367</v>
      </c>
      <c r="B1082" s="291">
        <v>3.38</v>
      </c>
      <c r="C1082" s="293">
        <v>41367</v>
      </c>
      <c r="D1082" s="291">
        <v>3.25</v>
      </c>
    </row>
    <row r="1083" spans="1:4">
      <c r="A1083" s="293">
        <v>41368</v>
      </c>
      <c r="B1083" s="291">
        <v>3.37</v>
      </c>
      <c r="C1083" s="293">
        <v>41368</v>
      </c>
      <c r="D1083" s="291">
        <v>3.25</v>
      </c>
    </row>
    <row r="1084" spans="1:4">
      <c r="A1084" s="293">
        <v>41369</v>
      </c>
      <c r="B1084" s="291">
        <v>3.37</v>
      </c>
      <c r="C1084" s="293">
        <v>41369</v>
      </c>
      <c r="D1084" s="291">
        <v>3.25</v>
      </c>
    </row>
    <row r="1085" spans="1:4">
      <c r="A1085" s="293">
        <v>41372</v>
      </c>
      <c r="B1085" s="291">
        <v>3.37</v>
      </c>
      <c r="C1085" s="293">
        <v>41372</v>
      </c>
      <c r="D1085" s="291">
        <v>3.25</v>
      </c>
    </row>
    <row r="1086" spans="1:4">
      <c r="A1086" s="293">
        <v>41373</v>
      </c>
      <c r="B1086" s="291">
        <v>3.36</v>
      </c>
      <c r="C1086" s="293">
        <v>41373</v>
      </c>
      <c r="D1086" s="291">
        <v>3.25</v>
      </c>
    </row>
    <row r="1087" spans="1:4">
      <c r="A1087" s="293">
        <v>41374</v>
      </c>
      <c r="B1087" s="291">
        <v>3.36</v>
      </c>
      <c r="C1087" s="293">
        <v>41374</v>
      </c>
      <c r="D1087" s="291">
        <v>3.25</v>
      </c>
    </row>
    <row r="1088" spans="1:4">
      <c r="A1088" s="293">
        <v>41375</v>
      </c>
      <c r="B1088" s="291">
        <v>3.35</v>
      </c>
      <c r="C1088" s="293">
        <v>41375</v>
      </c>
      <c r="D1088" s="291">
        <v>3.25</v>
      </c>
    </row>
    <row r="1089" spans="1:4">
      <c r="A1089" s="293">
        <v>41376</v>
      </c>
      <c r="B1089" s="291">
        <v>3.35</v>
      </c>
      <c r="C1089" s="293">
        <v>41376</v>
      </c>
      <c r="D1089" s="291">
        <v>3.25</v>
      </c>
    </row>
    <row r="1090" spans="1:4">
      <c r="A1090" s="293">
        <v>41379</v>
      </c>
      <c r="B1090" s="291">
        <v>3.35</v>
      </c>
      <c r="C1090" s="293">
        <v>41379</v>
      </c>
      <c r="D1090" s="291">
        <v>3.25</v>
      </c>
    </row>
    <row r="1091" spans="1:4">
      <c r="A1091" s="293">
        <v>41380</v>
      </c>
      <c r="B1091" s="291">
        <v>3.35</v>
      </c>
      <c r="C1091" s="293">
        <v>41380</v>
      </c>
      <c r="D1091" s="291">
        <v>3.25</v>
      </c>
    </row>
    <row r="1092" spans="1:4">
      <c r="A1092" s="293">
        <v>41381</v>
      </c>
      <c r="B1092" s="291">
        <v>3.35</v>
      </c>
      <c r="C1092" s="293">
        <v>41381</v>
      </c>
      <c r="D1092" s="291">
        <v>3.25</v>
      </c>
    </row>
    <row r="1093" spans="1:4">
      <c r="A1093" s="293">
        <v>41382</v>
      </c>
      <c r="B1093" s="291">
        <v>3.31</v>
      </c>
      <c r="C1093" s="293">
        <v>41382</v>
      </c>
      <c r="D1093" s="291">
        <v>3.25</v>
      </c>
    </row>
    <row r="1094" spans="1:4">
      <c r="A1094" s="293">
        <v>41383</v>
      </c>
      <c r="B1094" s="291">
        <v>3.27</v>
      </c>
      <c r="C1094" s="293">
        <v>41383</v>
      </c>
      <c r="D1094" s="291">
        <v>3.25</v>
      </c>
    </row>
    <row r="1095" spans="1:4">
      <c r="A1095" s="293">
        <v>41386</v>
      </c>
      <c r="B1095" s="291">
        <v>3.24</v>
      </c>
      <c r="C1095" s="293">
        <v>41386</v>
      </c>
      <c r="D1095" s="291">
        <v>3.25</v>
      </c>
    </row>
    <row r="1096" spans="1:4">
      <c r="A1096" s="293">
        <v>41387</v>
      </c>
      <c r="B1096" s="291">
        <v>3.22</v>
      </c>
      <c r="C1096" s="293">
        <v>41387</v>
      </c>
      <c r="D1096" s="291">
        <v>3.25</v>
      </c>
    </row>
    <row r="1097" spans="1:4">
      <c r="A1097" s="293">
        <v>41388</v>
      </c>
      <c r="B1097" s="291">
        <v>3.2</v>
      </c>
      <c r="C1097" s="293">
        <v>41388</v>
      </c>
      <c r="D1097" s="291">
        <v>3.25</v>
      </c>
    </row>
    <row r="1098" spans="1:4">
      <c r="A1098" s="293">
        <v>41389</v>
      </c>
      <c r="B1098" s="291">
        <v>3.14</v>
      </c>
      <c r="C1098" s="293">
        <v>41389</v>
      </c>
      <c r="D1098" s="291">
        <v>3.25</v>
      </c>
    </row>
    <row r="1099" spans="1:4">
      <c r="A1099" s="293">
        <v>41390</v>
      </c>
      <c r="B1099" s="291">
        <v>3.1</v>
      </c>
      <c r="C1099" s="293">
        <v>41390</v>
      </c>
      <c r="D1099" s="291">
        <v>3.25</v>
      </c>
    </row>
    <row r="1100" spans="1:4">
      <c r="A1100" s="293">
        <v>41393</v>
      </c>
      <c r="B1100" s="291">
        <v>3.09</v>
      </c>
      <c r="C1100" s="293">
        <v>41393</v>
      </c>
      <c r="D1100" s="291">
        <v>3.25</v>
      </c>
    </row>
    <row r="1101" spans="1:4">
      <c r="A1101" s="293">
        <v>41394</v>
      </c>
      <c r="B1101" s="291">
        <v>3.08</v>
      </c>
      <c r="C1101" s="293">
        <v>41394</v>
      </c>
      <c r="D1101" s="291">
        <v>3.25</v>
      </c>
    </row>
    <row r="1102" spans="1:4">
      <c r="A1102" s="293">
        <v>41396</v>
      </c>
      <c r="B1102" s="291">
        <v>3.07</v>
      </c>
      <c r="C1102" s="293">
        <v>41396</v>
      </c>
      <c r="D1102" s="291">
        <v>3.25</v>
      </c>
    </row>
    <row r="1103" spans="1:4">
      <c r="A1103" s="293">
        <v>41400</v>
      </c>
      <c r="B1103" s="291">
        <v>3.05</v>
      </c>
      <c r="C1103" s="293">
        <v>41400</v>
      </c>
      <c r="D1103" s="291">
        <v>3.25</v>
      </c>
    </row>
    <row r="1104" spans="1:4">
      <c r="A1104" s="293">
        <v>41401</v>
      </c>
      <c r="B1104" s="291">
        <v>3.03</v>
      </c>
      <c r="C1104" s="293">
        <v>41401</v>
      </c>
      <c r="D1104" s="291">
        <v>3.25</v>
      </c>
    </row>
    <row r="1105" spans="1:4">
      <c r="A1105" s="293">
        <v>41402</v>
      </c>
      <c r="B1105" s="291">
        <v>3.02</v>
      </c>
      <c r="C1105" s="293">
        <v>41402</v>
      </c>
      <c r="D1105" s="291">
        <v>3</v>
      </c>
    </row>
    <row r="1106" spans="1:4">
      <c r="A1106" s="293">
        <v>41403</v>
      </c>
      <c r="B1106" s="291">
        <v>2.95</v>
      </c>
      <c r="C1106" s="293">
        <v>41403</v>
      </c>
      <c r="D1106" s="291">
        <v>3</v>
      </c>
    </row>
    <row r="1107" spans="1:4">
      <c r="A1107" s="293">
        <v>41404</v>
      </c>
      <c r="B1107" s="291">
        <v>2.93</v>
      </c>
      <c r="C1107" s="293">
        <v>41404</v>
      </c>
      <c r="D1107" s="291">
        <v>3</v>
      </c>
    </row>
    <row r="1108" spans="1:4">
      <c r="A1108" s="293">
        <v>41407</v>
      </c>
      <c r="B1108" s="291">
        <v>2.9</v>
      </c>
      <c r="C1108" s="293">
        <v>41407</v>
      </c>
      <c r="D1108" s="291">
        <v>3</v>
      </c>
    </row>
    <row r="1109" spans="1:4">
      <c r="A1109" s="293">
        <v>41408</v>
      </c>
      <c r="B1109" s="291">
        <v>2.89</v>
      </c>
      <c r="C1109" s="293">
        <v>41408</v>
      </c>
      <c r="D1109" s="291">
        <v>3</v>
      </c>
    </row>
    <row r="1110" spans="1:4">
      <c r="A1110" s="293">
        <v>41409</v>
      </c>
      <c r="B1110" s="291">
        <v>2.87</v>
      </c>
      <c r="C1110" s="293">
        <v>41409</v>
      </c>
      <c r="D1110" s="291">
        <v>3</v>
      </c>
    </row>
    <row r="1111" spans="1:4">
      <c r="A1111" s="293">
        <v>41410</v>
      </c>
      <c r="B1111" s="291">
        <v>2.84</v>
      </c>
      <c r="C1111" s="293">
        <v>41410</v>
      </c>
      <c r="D1111" s="291">
        <v>3</v>
      </c>
    </row>
    <row r="1112" spans="1:4">
      <c r="A1112" s="293">
        <v>41411</v>
      </c>
      <c r="B1112" s="291">
        <v>2.82</v>
      </c>
      <c r="C1112" s="293">
        <v>41411</v>
      </c>
      <c r="D1112" s="291">
        <v>3</v>
      </c>
    </row>
    <row r="1113" spans="1:4">
      <c r="A1113" s="293">
        <v>41414</v>
      </c>
      <c r="B1113" s="291">
        <v>2.81</v>
      </c>
      <c r="C1113" s="293">
        <v>41414</v>
      </c>
      <c r="D1113" s="291">
        <v>3</v>
      </c>
    </row>
    <row r="1114" spans="1:4">
      <c r="A1114" s="293">
        <v>41415</v>
      </c>
      <c r="B1114" s="291">
        <v>2.8</v>
      </c>
      <c r="C1114" s="293">
        <v>41415</v>
      </c>
      <c r="D1114" s="291">
        <v>3</v>
      </c>
    </row>
    <row r="1115" spans="1:4">
      <c r="A1115" s="293">
        <v>41416</v>
      </c>
      <c r="B1115" s="291">
        <v>2.79</v>
      </c>
      <c r="C1115" s="293">
        <v>41416</v>
      </c>
      <c r="D1115" s="291">
        <v>3</v>
      </c>
    </row>
    <row r="1116" spans="1:4">
      <c r="A1116" s="293">
        <v>41417</v>
      </c>
      <c r="B1116" s="291">
        <v>2.77</v>
      </c>
      <c r="C1116" s="293">
        <v>41417</v>
      </c>
      <c r="D1116" s="291">
        <v>3</v>
      </c>
    </row>
    <row r="1117" spans="1:4">
      <c r="A1117" s="293">
        <v>41418</v>
      </c>
      <c r="B1117" s="291">
        <v>2.76</v>
      </c>
      <c r="C1117" s="293">
        <v>41418</v>
      </c>
      <c r="D1117" s="291">
        <v>3</v>
      </c>
    </row>
    <row r="1118" spans="1:4">
      <c r="A1118" s="293">
        <v>41421</v>
      </c>
      <c r="B1118" s="291">
        <v>2.74</v>
      </c>
      <c r="C1118" s="293">
        <v>41421</v>
      </c>
      <c r="D1118" s="291">
        <v>3</v>
      </c>
    </row>
    <row r="1119" spans="1:4">
      <c r="A1119" s="293">
        <v>41422</v>
      </c>
      <c r="B1119" s="291">
        <v>2.74</v>
      </c>
      <c r="C1119" s="293">
        <v>41422</v>
      </c>
      <c r="D1119" s="291">
        <v>3</v>
      </c>
    </row>
    <row r="1120" spans="1:4">
      <c r="A1120" s="293">
        <v>41423</v>
      </c>
      <c r="B1120" s="291">
        <v>2.74</v>
      </c>
      <c r="C1120" s="293">
        <v>41423</v>
      </c>
      <c r="D1120" s="291">
        <v>3</v>
      </c>
    </row>
    <row r="1121" spans="1:4">
      <c r="A1121" s="293">
        <v>41425</v>
      </c>
      <c r="B1121" s="291">
        <v>2.74</v>
      </c>
      <c r="C1121" s="293">
        <v>41425</v>
      </c>
      <c r="D1121" s="291">
        <v>3</v>
      </c>
    </row>
    <row r="1122" spans="1:4">
      <c r="A1122" s="293">
        <v>41428</v>
      </c>
      <c r="B1122" s="291">
        <v>2.74</v>
      </c>
      <c r="C1122" s="293">
        <v>41428</v>
      </c>
      <c r="D1122" s="291">
        <v>3</v>
      </c>
    </row>
    <row r="1123" spans="1:4">
      <c r="A1123" s="293">
        <v>41429</v>
      </c>
      <c r="B1123" s="291">
        <v>2.74</v>
      </c>
      <c r="C1123" s="293">
        <v>41429</v>
      </c>
      <c r="D1123" s="291">
        <v>3</v>
      </c>
    </row>
    <row r="1124" spans="1:4">
      <c r="A1124" s="293">
        <v>41430</v>
      </c>
      <c r="B1124" s="291">
        <v>2.74</v>
      </c>
      <c r="C1124" s="293">
        <v>41430</v>
      </c>
      <c r="D1124" s="291">
        <v>2.75</v>
      </c>
    </row>
    <row r="1125" spans="1:4">
      <c r="A1125" s="293">
        <v>41431</v>
      </c>
      <c r="B1125" s="291">
        <v>2.74</v>
      </c>
      <c r="C1125" s="293">
        <v>41431</v>
      </c>
      <c r="D1125" s="291">
        <v>2.75</v>
      </c>
    </row>
    <row r="1126" spans="1:4">
      <c r="A1126" s="293">
        <v>41432</v>
      </c>
      <c r="B1126" s="291">
        <v>2.75</v>
      </c>
      <c r="C1126" s="293">
        <v>41432</v>
      </c>
      <c r="D1126" s="291">
        <v>2.75</v>
      </c>
    </row>
    <row r="1127" spans="1:4">
      <c r="A1127" s="293">
        <v>41435</v>
      </c>
      <c r="B1127" s="291">
        <v>2.76</v>
      </c>
      <c r="C1127" s="293">
        <v>41435</v>
      </c>
      <c r="D1127" s="291">
        <v>2.75</v>
      </c>
    </row>
    <row r="1128" spans="1:4">
      <c r="A1128" s="293">
        <v>41436</v>
      </c>
      <c r="B1128" s="291">
        <v>2.76</v>
      </c>
      <c r="C1128" s="293">
        <v>41436</v>
      </c>
      <c r="D1128" s="291">
        <v>2.75</v>
      </c>
    </row>
    <row r="1129" spans="1:4">
      <c r="A1129" s="293">
        <v>41437</v>
      </c>
      <c r="B1129" s="291">
        <v>2.76</v>
      </c>
      <c r="C1129" s="293">
        <v>41437</v>
      </c>
      <c r="D1129" s="291">
        <v>2.75</v>
      </c>
    </row>
    <row r="1130" spans="1:4">
      <c r="A1130" s="293">
        <v>41438</v>
      </c>
      <c r="B1130" s="291">
        <v>2.76</v>
      </c>
      <c r="C1130" s="293">
        <v>41438</v>
      </c>
      <c r="D1130" s="291">
        <v>2.75</v>
      </c>
    </row>
    <row r="1131" spans="1:4">
      <c r="A1131" s="293">
        <v>41439</v>
      </c>
      <c r="B1131" s="291">
        <v>2.75</v>
      </c>
      <c r="C1131" s="293">
        <v>41439</v>
      </c>
      <c r="D1131" s="291">
        <v>2.75</v>
      </c>
    </row>
    <row r="1132" spans="1:4">
      <c r="A1132" s="293">
        <v>41442</v>
      </c>
      <c r="B1132" s="291">
        <v>2.75</v>
      </c>
      <c r="C1132" s="293">
        <v>41442</v>
      </c>
      <c r="D1132" s="291">
        <v>2.75</v>
      </c>
    </row>
    <row r="1133" spans="1:4">
      <c r="A1133" s="293">
        <v>41443</v>
      </c>
      <c r="B1133" s="291">
        <v>2.75</v>
      </c>
      <c r="C1133" s="293">
        <v>41443</v>
      </c>
      <c r="D1133" s="291">
        <v>2.75</v>
      </c>
    </row>
    <row r="1134" spans="1:4">
      <c r="A1134" s="293">
        <v>41444</v>
      </c>
      <c r="B1134" s="291">
        <v>2.74</v>
      </c>
      <c r="C1134" s="293">
        <v>41444</v>
      </c>
      <c r="D1134" s="291">
        <v>2.75</v>
      </c>
    </row>
    <row r="1135" spans="1:4">
      <c r="A1135" s="293">
        <v>41445</v>
      </c>
      <c r="B1135" s="291">
        <v>2.74</v>
      </c>
      <c r="C1135" s="293">
        <v>41445</v>
      </c>
      <c r="D1135" s="291">
        <v>2.75</v>
      </c>
    </row>
    <row r="1136" spans="1:4">
      <c r="A1136" s="293">
        <v>41446</v>
      </c>
      <c r="B1136" s="291">
        <v>2.74</v>
      </c>
      <c r="C1136" s="293">
        <v>41446</v>
      </c>
      <c r="D1136" s="291">
        <v>2.75</v>
      </c>
    </row>
    <row r="1137" spans="1:4">
      <c r="A1137" s="293">
        <v>41449</v>
      </c>
      <c r="B1137" s="291">
        <v>2.74</v>
      </c>
      <c r="C1137" s="293">
        <v>41449</v>
      </c>
      <c r="D1137" s="291">
        <v>2.75</v>
      </c>
    </row>
    <row r="1138" spans="1:4">
      <c r="A1138" s="293">
        <v>41450</v>
      </c>
      <c r="B1138" s="291">
        <v>2.73</v>
      </c>
      <c r="C1138" s="293" t="s">
        <v>964</v>
      </c>
      <c r="D1138" s="291">
        <v>2.75</v>
      </c>
    </row>
    <row r="1139" spans="1:4">
      <c r="A1139" s="293">
        <v>41451</v>
      </c>
      <c r="B1139" s="291">
        <v>2.74</v>
      </c>
      <c r="C1139" s="293">
        <v>41451</v>
      </c>
      <c r="D1139" s="291">
        <v>2.75</v>
      </c>
    </row>
    <row r="1140" spans="1:4">
      <c r="A1140" s="293">
        <v>41452</v>
      </c>
      <c r="B1140" s="291">
        <v>2.73</v>
      </c>
      <c r="C1140" s="293">
        <v>41452</v>
      </c>
      <c r="D1140" s="291">
        <v>2.75</v>
      </c>
    </row>
    <row r="1141" spans="1:4">
      <c r="A1141" s="293">
        <v>41453</v>
      </c>
      <c r="B1141" s="291">
        <v>2.73</v>
      </c>
      <c r="C1141" s="293">
        <v>41453</v>
      </c>
      <c r="D1141" s="291">
        <v>2.75</v>
      </c>
    </row>
    <row r="1142" spans="1:4">
      <c r="A1142" s="293">
        <v>41456</v>
      </c>
      <c r="B1142" s="291">
        <v>2.7199999999999998</v>
      </c>
      <c r="C1142" s="293">
        <v>41456</v>
      </c>
      <c r="D1142" s="291">
        <v>2.75</v>
      </c>
    </row>
    <row r="1143" spans="1:4">
      <c r="A1143" s="293">
        <v>41457</v>
      </c>
      <c r="B1143" s="291">
        <v>2.7199999999999998</v>
      </c>
      <c r="C1143" s="293">
        <v>41457</v>
      </c>
      <c r="D1143" s="291">
        <v>2.75</v>
      </c>
    </row>
    <row r="1144" spans="1:4">
      <c r="A1144" s="293">
        <v>41458</v>
      </c>
      <c r="B1144" s="291">
        <v>2.71</v>
      </c>
      <c r="C1144" s="293">
        <v>41458</v>
      </c>
      <c r="D1144" s="291">
        <v>2.5</v>
      </c>
    </row>
    <row r="1145" spans="1:4">
      <c r="A1145" s="293">
        <v>41459</v>
      </c>
      <c r="B1145" s="291">
        <v>2.69</v>
      </c>
      <c r="C1145" s="293">
        <v>41459</v>
      </c>
      <c r="D1145" s="291">
        <v>2.5</v>
      </c>
    </row>
    <row r="1146" spans="1:4">
      <c r="A1146" s="293">
        <v>41460</v>
      </c>
      <c r="B1146" s="291">
        <v>2.69</v>
      </c>
      <c r="C1146" s="293">
        <v>41460</v>
      </c>
      <c r="D1146" s="291">
        <v>2.5</v>
      </c>
    </row>
    <row r="1147" spans="1:4">
      <c r="A1147" s="293">
        <v>41463</v>
      </c>
      <c r="B1147" s="291">
        <v>2.69</v>
      </c>
      <c r="C1147" s="293">
        <v>41463</v>
      </c>
      <c r="D1147" s="291">
        <v>2.5</v>
      </c>
    </row>
    <row r="1148" spans="1:4">
      <c r="A1148" s="293">
        <v>41464</v>
      </c>
      <c r="B1148" s="291">
        <v>2.69</v>
      </c>
      <c r="C1148" s="293">
        <v>41464</v>
      </c>
      <c r="D1148" s="291">
        <v>2.5</v>
      </c>
    </row>
    <row r="1149" spans="1:4">
      <c r="A1149" s="293">
        <v>41465</v>
      </c>
      <c r="B1149" s="291">
        <v>2.69</v>
      </c>
      <c r="C1149" s="293">
        <v>41465</v>
      </c>
      <c r="D1149" s="291">
        <v>2.5</v>
      </c>
    </row>
    <row r="1150" spans="1:4">
      <c r="A1150" s="293">
        <v>41466</v>
      </c>
      <c r="B1150" s="291">
        <v>2.69</v>
      </c>
      <c r="C1150" s="293">
        <v>41466</v>
      </c>
      <c r="D1150" s="291">
        <v>2.5</v>
      </c>
    </row>
    <row r="1151" spans="1:4">
      <c r="A1151" s="293">
        <v>41467</v>
      </c>
      <c r="B1151" s="291">
        <v>2.69</v>
      </c>
      <c r="C1151" s="293">
        <v>41467</v>
      </c>
      <c r="D1151" s="291">
        <v>2.5</v>
      </c>
    </row>
    <row r="1152" spans="1:4">
      <c r="A1152" s="293">
        <v>41470</v>
      </c>
      <c r="B1152" s="291">
        <v>2.69</v>
      </c>
      <c r="C1152" s="293">
        <v>41470</v>
      </c>
      <c r="D1152" s="291">
        <v>2.5</v>
      </c>
    </row>
    <row r="1153" spans="1:4">
      <c r="A1153" s="293">
        <v>41471</v>
      </c>
      <c r="B1153" s="291">
        <v>2.69</v>
      </c>
      <c r="C1153" s="293">
        <v>41471</v>
      </c>
      <c r="D1153" s="291">
        <v>2.5</v>
      </c>
    </row>
    <row r="1154" spans="1:4">
      <c r="A1154" s="293">
        <v>41472</v>
      </c>
      <c r="B1154" s="291">
        <v>2.69</v>
      </c>
      <c r="C1154" s="293">
        <v>41472</v>
      </c>
      <c r="D1154" s="291">
        <v>2.5</v>
      </c>
    </row>
    <row r="1155" spans="1:4">
      <c r="A1155" s="293">
        <v>41473</v>
      </c>
      <c r="B1155" s="291">
        <v>2.7</v>
      </c>
      <c r="C1155" s="293">
        <v>41473</v>
      </c>
      <c r="D1155" s="291">
        <v>2.5</v>
      </c>
    </row>
    <row r="1156" spans="1:4">
      <c r="A1156" s="293">
        <v>41474</v>
      </c>
      <c r="B1156" s="291">
        <v>2.7</v>
      </c>
      <c r="C1156" s="293">
        <v>41474</v>
      </c>
      <c r="D1156" s="291">
        <v>2.5</v>
      </c>
    </row>
    <row r="1157" spans="1:4">
      <c r="A1157" s="293">
        <v>41477</v>
      </c>
      <c r="B1157" s="291">
        <v>2.69</v>
      </c>
      <c r="C1157" s="293">
        <v>41477</v>
      </c>
      <c r="D1157" s="291">
        <v>2.5</v>
      </c>
    </row>
    <row r="1158" spans="1:4">
      <c r="A1158" s="293">
        <v>41478</v>
      </c>
      <c r="B1158" s="291">
        <v>2.7</v>
      </c>
      <c r="C1158" s="293">
        <v>41478</v>
      </c>
      <c r="D1158" s="291">
        <v>2.5</v>
      </c>
    </row>
    <row r="1159" spans="1:4">
      <c r="A1159" s="293">
        <v>41479</v>
      </c>
      <c r="B1159" s="291">
        <v>2.7</v>
      </c>
      <c r="C1159" s="293">
        <v>41479</v>
      </c>
      <c r="D1159" s="291">
        <v>2.5</v>
      </c>
    </row>
    <row r="1160" spans="1:4">
      <c r="A1160" s="293">
        <v>41480</v>
      </c>
      <c r="B1160" s="291">
        <v>2.7</v>
      </c>
      <c r="C1160" s="293">
        <v>41480</v>
      </c>
      <c r="D1160" s="291">
        <v>2.5</v>
      </c>
    </row>
    <row r="1161" spans="1:4">
      <c r="A1161" s="293">
        <v>41481</v>
      </c>
      <c r="B1161" s="291">
        <v>2.7</v>
      </c>
      <c r="C1161" s="293">
        <v>41481</v>
      </c>
      <c r="D1161" s="291">
        <v>2.5</v>
      </c>
    </row>
    <row r="1162" spans="1:4">
      <c r="A1162" s="293">
        <v>41484</v>
      </c>
      <c r="B1162" s="291">
        <v>2.7</v>
      </c>
      <c r="C1162" s="293">
        <v>41484</v>
      </c>
      <c r="D1162" s="291">
        <v>2.5</v>
      </c>
    </row>
    <row r="1163" spans="1:4">
      <c r="A1163" s="293">
        <v>41485</v>
      </c>
      <c r="B1163" s="291">
        <v>2.7</v>
      </c>
      <c r="C1163" s="293">
        <v>41485</v>
      </c>
      <c r="D1163" s="291">
        <v>2.5</v>
      </c>
    </row>
    <row r="1164" spans="1:4">
      <c r="A1164" s="293">
        <v>41486</v>
      </c>
      <c r="B1164" s="291">
        <v>2.7</v>
      </c>
      <c r="C1164" s="293">
        <v>41486</v>
      </c>
      <c r="D1164" s="291">
        <v>2.5</v>
      </c>
    </row>
    <row r="1165" spans="1:4">
      <c r="A1165" s="293">
        <v>41487</v>
      </c>
      <c r="B1165" s="291">
        <v>2.7</v>
      </c>
      <c r="C1165" s="293">
        <v>41487</v>
      </c>
      <c r="D1165" s="291">
        <v>2.5</v>
      </c>
    </row>
    <row r="1166" spans="1:4">
      <c r="A1166" s="293">
        <v>41488</v>
      </c>
      <c r="B1166" s="291">
        <v>2.7</v>
      </c>
      <c r="C1166" s="293">
        <v>41488</v>
      </c>
      <c r="D1166" s="291">
        <v>2.5</v>
      </c>
    </row>
    <row r="1167" spans="1:4">
      <c r="A1167" s="293">
        <v>41491</v>
      </c>
      <c r="B1167" s="291">
        <v>2.7</v>
      </c>
      <c r="C1167" s="293">
        <v>41491</v>
      </c>
      <c r="D1167" s="291">
        <v>2.5</v>
      </c>
    </row>
    <row r="1168" spans="1:4">
      <c r="A1168" s="293">
        <v>41492</v>
      </c>
      <c r="B1168" s="291">
        <v>2.7</v>
      </c>
      <c r="C1168" s="293">
        <v>41492</v>
      </c>
      <c r="D1168" s="291">
        <v>2.5</v>
      </c>
    </row>
    <row r="1169" spans="1:4">
      <c r="A1169" s="293">
        <v>41493</v>
      </c>
      <c r="B1169" s="291">
        <v>2.7</v>
      </c>
      <c r="C1169" s="293">
        <v>41493</v>
      </c>
      <c r="D1169" s="291">
        <v>2.5</v>
      </c>
    </row>
    <row r="1170" spans="1:4">
      <c r="A1170" s="293">
        <v>41494</v>
      </c>
      <c r="B1170" s="291">
        <v>2.7</v>
      </c>
      <c r="C1170" s="293">
        <v>41494</v>
      </c>
      <c r="D1170" s="291">
        <v>2.5</v>
      </c>
    </row>
    <row r="1171" spans="1:4">
      <c r="A1171" s="293">
        <v>41495</v>
      </c>
      <c r="B1171" s="291">
        <v>2.7</v>
      </c>
      <c r="C1171" s="293">
        <v>41495</v>
      </c>
      <c r="D1171" s="291">
        <v>2.5</v>
      </c>
    </row>
    <row r="1172" spans="1:4">
      <c r="A1172" s="293">
        <v>41498</v>
      </c>
      <c r="B1172" s="291">
        <v>2.69</v>
      </c>
      <c r="C1172" s="293">
        <v>41498</v>
      </c>
      <c r="D1172" s="291">
        <v>2.5</v>
      </c>
    </row>
    <row r="1173" spans="1:4">
      <c r="A1173" s="293">
        <v>41499</v>
      </c>
      <c r="B1173" s="291">
        <v>2.69</v>
      </c>
      <c r="C1173" s="293">
        <v>41499</v>
      </c>
      <c r="D1173" s="291">
        <v>2.5</v>
      </c>
    </row>
    <row r="1174" spans="1:4">
      <c r="A1174" s="293">
        <v>41500</v>
      </c>
      <c r="B1174" s="291">
        <v>2.7</v>
      </c>
      <c r="C1174" s="293">
        <v>41500</v>
      </c>
      <c r="D1174" s="291">
        <v>2.5</v>
      </c>
    </row>
    <row r="1175" spans="1:4">
      <c r="A1175" s="293">
        <v>41502</v>
      </c>
      <c r="B1175" s="291">
        <v>2.7</v>
      </c>
      <c r="C1175" s="293">
        <v>41502</v>
      </c>
      <c r="D1175" s="291">
        <v>2.5</v>
      </c>
    </row>
    <row r="1176" spans="1:4">
      <c r="A1176" s="293">
        <v>41505</v>
      </c>
      <c r="B1176" s="291">
        <v>2.7</v>
      </c>
      <c r="C1176" s="293">
        <v>41505</v>
      </c>
      <c r="D1176" s="291">
        <v>2.5</v>
      </c>
    </row>
    <row r="1177" spans="1:4">
      <c r="A1177" s="293">
        <v>41506</v>
      </c>
      <c r="B1177" s="291">
        <v>2.7</v>
      </c>
      <c r="C1177" s="293">
        <v>41506</v>
      </c>
      <c r="D1177" s="291">
        <v>2.5</v>
      </c>
    </row>
    <row r="1178" spans="1:4">
      <c r="A1178" s="293">
        <v>41507</v>
      </c>
      <c r="B1178" s="291">
        <v>2.7</v>
      </c>
      <c r="C1178" s="293">
        <v>41507</v>
      </c>
      <c r="D1178" s="291">
        <v>2.5</v>
      </c>
    </row>
    <row r="1179" spans="1:4">
      <c r="A1179" s="293">
        <v>41508</v>
      </c>
      <c r="B1179" s="291">
        <v>2.7</v>
      </c>
      <c r="C1179" s="293">
        <v>41508</v>
      </c>
      <c r="D1179" s="291">
        <v>2.5</v>
      </c>
    </row>
    <row r="1180" spans="1:4">
      <c r="A1180" s="293">
        <v>41509</v>
      </c>
      <c r="B1180" s="291">
        <v>2.71</v>
      </c>
      <c r="C1180" s="293">
        <v>41509</v>
      </c>
      <c r="D1180" s="291">
        <v>2.5</v>
      </c>
    </row>
    <row r="1181" spans="1:4">
      <c r="A1181" s="293">
        <v>41512</v>
      </c>
      <c r="B1181" s="291">
        <v>2.71</v>
      </c>
      <c r="C1181" s="293">
        <v>41512</v>
      </c>
      <c r="D1181" s="291">
        <v>2.5</v>
      </c>
    </row>
    <row r="1182" spans="1:4">
      <c r="A1182" s="293">
        <v>41513</v>
      </c>
      <c r="B1182" s="291">
        <v>2.71</v>
      </c>
      <c r="C1182" s="293">
        <v>41513</v>
      </c>
      <c r="D1182" s="291">
        <v>2.5</v>
      </c>
    </row>
    <row r="1183" spans="1:4">
      <c r="A1183" s="293">
        <v>41514</v>
      </c>
      <c r="B1183" s="291">
        <v>2.71</v>
      </c>
      <c r="C1183" s="293">
        <v>41514</v>
      </c>
      <c r="D1183" s="291">
        <v>2.5</v>
      </c>
    </row>
    <row r="1184" spans="1:4">
      <c r="A1184" s="293">
        <v>41515</v>
      </c>
      <c r="B1184" s="291">
        <v>2.71</v>
      </c>
      <c r="C1184" s="293">
        <v>41515</v>
      </c>
      <c r="D1184" s="291">
        <v>2.5</v>
      </c>
    </row>
    <row r="1185" spans="1:4">
      <c r="A1185" s="293">
        <v>41516</v>
      </c>
      <c r="B1185" s="291">
        <v>2.7</v>
      </c>
      <c r="C1185" s="293">
        <v>41516</v>
      </c>
      <c r="D1185" s="291">
        <v>2.5</v>
      </c>
    </row>
    <row r="1186" spans="1:4">
      <c r="A1186" s="293">
        <v>41519</v>
      </c>
      <c r="B1186" s="291">
        <v>2.71</v>
      </c>
      <c r="C1186" s="293">
        <v>41519</v>
      </c>
      <c r="D1186" s="291">
        <v>2.5</v>
      </c>
    </row>
    <row r="1187" spans="1:4">
      <c r="A1187" s="293">
        <v>41520</v>
      </c>
      <c r="B1187" s="291">
        <v>2.7</v>
      </c>
      <c r="C1187" s="293">
        <v>41520</v>
      </c>
      <c r="D1187" s="291">
        <v>2.5</v>
      </c>
    </row>
    <row r="1188" spans="1:4">
      <c r="A1188" s="293">
        <v>41521</v>
      </c>
      <c r="B1188" s="291">
        <v>2.7</v>
      </c>
      <c r="C1188" s="293">
        <v>41521</v>
      </c>
      <c r="D1188" s="291">
        <v>2.5</v>
      </c>
    </row>
    <row r="1189" spans="1:4">
      <c r="A1189" s="293">
        <v>41522</v>
      </c>
      <c r="B1189" s="291">
        <v>2.7</v>
      </c>
      <c r="C1189" s="293">
        <v>41522</v>
      </c>
      <c r="D1189" s="291">
        <v>2.5</v>
      </c>
    </row>
    <row r="1190" spans="1:4">
      <c r="A1190" s="293">
        <v>41523</v>
      </c>
      <c r="B1190" s="291">
        <v>2.7</v>
      </c>
      <c r="C1190" s="293">
        <v>41523</v>
      </c>
      <c r="D1190" s="291">
        <v>2.5</v>
      </c>
    </row>
    <row r="1191" spans="1:4">
      <c r="A1191" s="293">
        <v>41526</v>
      </c>
      <c r="B1191" s="291">
        <v>2.7</v>
      </c>
      <c r="C1191" s="293">
        <v>41526</v>
      </c>
      <c r="D1191" s="291">
        <v>2.5</v>
      </c>
    </row>
    <row r="1192" spans="1:4">
      <c r="A1192" s="293">
        <v>41527</v>
      </c>
      <c r="B1192" s="291">
        <v>2.7</v>
      </c>
      <c r="C1192" s="293">
        <v>41527</v>
      </c>
      <c r="D1192" s="291">
        <v>2.5</v>
      </c>
    </row>
    <row r="1193" spans="1:4">
      <c r="A1193" s="293">
        <v>41528</v>
      </c>
      <c r="B1193" s="291">
        <v>2.7</v>
      </c>
      <c r="C1193" s="293">
        <v>41528</v>
      </c>
      <c r="D1193" s="291">
        <v>2.5</v>
      </c>
    </row>
    <row r="1194" spans="1:4">
      <c r="A1194" s="293">
        <v>41529</v>
      </c>
      <c r="B1194" s="291">
        <v>2.7</v>
      </c>
      <c r="C1194" s="293">
        <v>41529</v>
      </c>
      <c r="D1194" s="291">
        <v>2.5</v>
      </c>
    </row>
    <row r="1195" spans="1:4">
      <c r="A1195" s="293">
        <v>41530</v>
      </c>
      <c r="B1195" s="291">
        <v>2.7</v>
      </c>
      <c r="C1195" s="293">
        <v>41530</v>
      </c>
      <c r="D1195" s="291">
        <v>2.5</v>
      </c>
    </row>
    <row r="1196" spans="1:4">
      <c r="A1196" s="293">
        <v>41533</v>
      </c>
      <c r="B1196" s="291">
        <v>2.7</v>
      </c>
      <c r="C1196" s="293">
        <v>41533</v>
      </c>
      <c r="D1196" s="291">
        <v>2.5</v>
      </c>
    </row>
    <row r="1197" spans="1:4">
      <c r="A1197" s="293">
        <v>41534</v>
      </c>
      <c r="B1197" s="291">
        <v>2.7</v>
      </c>
      <c r="C1197" s="293">
        <v>41534</v>
      </c>
      <c r="D1197" s="291">
        <v>2.5</v>
      </c>
    </row>
    <row r="1198" spans="1:4">
      <c r="A1198" s="293">
        <v>41535</v>
      </c>
      <c r="B1198" s="291">
        <v>2.7</v>
      </c>
      <c r="C1198" s="293">
        <v>41535</v>
      </c>
      <c r="D1198" s="291">
        <v>2.5</v>
      </c>
    </row>
    <row r="1199" spans="1:4">
      <c r="A1199" s="293">
        <v>41536</v>
      </c>
      <c r="B1199" s="291">
        <v>2.7</v>
      </c>
      <c r="C1199" s="293">
        <v>41536</v>
      </c>
      <c r="D1199" s="291">
        <v>2.5</v>
      </c>
    </row>
    <row r="1200" spans="1:4">
      <c r="A1200" s="293">
        <v>41537</v>
      </c>
      <c r="B1200" s="291">
        <v>2.68</v>
      </c>
      <c r="C1200" s="293">
        <v>41537</v>
      </c>
      <c r="D1200" s="291">
        <v>2.5</v>
      </c>
    </row>
    <row r="1201" spans="1:4">
      <c r="A1201" s="293">
        <v>41540</v>
      </c>
      <c r="B1201" s="291">
        <v>2.67</v>
      </c>
      <c r="C1201" s="293">
        <v>41540</v>
      </c>
      <c r="D1201" s="291">
        <v>2.5</v>
      </c>
    </row>
    <row r="1202" spans="1:4">
      <c r="A1202" s="293">
        <v>41541</v>
      </c>
      <c r="B1202" s="291">
        <v>2.67</v>
      </c>
      <c r="C1202" s="293">
        <v>41541</v>
      </c>
      <c r="D1202" s="291">
        <v>2.5</v>
      </c>
    </row>
    <row r="1203" spans="1:4">
      <c r="A1203" s="293">
        <v>41542</v>
      </c>
      <c r="B1203" s="291">
        <v>2.67</v>
      </c>
      <c r="C1203" s="293">
        <v>41542</v>
      </c>
      <c r="D1203" s="291">
        <v>2.5</v>
      </c>
    </row>
    <row r="1204" spans="1:4">
      <c r="A1204" s="293">
        <v>41543</v>
      </c>
      <c r="B1204" s="291">
        <v>2.67</v>
      </c>
      <c r="C1204" s="293">
        <v>41543</v>
      </c>
      <c r="D1204" s="291">
        <v>2.5</v>
      </c>
    </row>
    <row r="1205" spans="1:4">
      <c r="A1205" s="293">
        <v>41544</v>
      </c>
      <c r="B1205" s="291">
        <v>2.67</v>
      </c>
      <c r="C1205" s="293">
        <v>41544</v>
      </c>
      <c r="D1205" s="291">
        <v>2.5</v>
      </c>
    </row>
    <row r="1206" spans="1:4">
      <c r="A1206" s="293">
        <v>41547</v>
      </c>
      <c r="B1206" s="291">
        <v>2.67</v>
      </c>
      <c r="C1206" s="293">
        <v>41547</v>
      </c>
      <c r="D1206" s="291">
        <v>2.5</v>
      </c>
    </row>
    <row r="1207" spans="1:4">
      <c r="A1207" s="293">
        <v>41548</v>
      </c>
      <c r="B1207" s="291">
        <v>2.67</v>
      </c>
      <c r="C1207" s="293">
        <v>41548</v>
      </c>
      <c r="D1207" s="291">
        <v>2.5</v>
      </c>
    </row>
    <row r="1208" spans="1:4">
      <c r="A1208" s="293">
        <v>41549</v>
      </c>
      <c r="B1208" s="291">
        <v>2.68</v>
      </c>
      <c r="C1208" s="293">
        <v>41549</v>
      </c>
      <c r="D1208" s="291">
        <v>2.5</v>
      </c>
    </row>
    <row r="1209" spans="1:4">
      <c r="A1209" s="293">
        <v>41550</v>
      </c>
      <c r="B1209" s="291">
        <v>2.68</v>
      </c>
      <c r="C1209" s="293">
        <v>41550</v>
      </c>
      <c r="D1209" s="291">
        <v>2.5</v>
      </c>
    </row>
    <row r="1210" spans="1:4">
      <c r="A1210" s="293">
        <v>41551</v>
      </c>
      <c r="B1210" s="291">
        <v>2.68</v>
      </c>
      <c r="C1210" s="293">
        <v>41551</v>
      </c>
      <c r="D1210" s="291">
        <v>2.5</v>
      </c>
    </row>
    <row r="1211" spans="1:4">
      <c r="A1211" s="293">
        <v>41554</v>
      </c>
      <c r="B1211" s="291">
        <v>2.68</v>
      </c>
      <c r="C1211" s="293">
        <v>41554</v>
      </c>
      <c r="D1211" s="291">
        <v>2.5</v>
      </c>
    </row>
    <row r="1212" spans="1:4">
      <c r="A1212" s="293">
        <v>41555</v>
      </c>
      <c r="B1212" s="291">
        <v>2.68</v>
      </c>
      <c r="C1212" s="293">
        <v>41555</v>
      </c>
      <c r="D1212" s="291">
        <v>2.5</v>
      </c>
    </row>
    <row r="1213" spans="1:4">
      <c r="A1213" s="293">
        <v>41556</v>
      </c>
      <c r="B1213" s="291">
        <v>2.68</v>
      </c>
      <c r="C1213" s="293">
        <v>41556</v>
      </c>
      <c r="D1213" s="291">
        <v>2.5</v>
      </c>
    </row>
    <row r="1214" spans="1:4">
      <c r="A1214" s="293">
        <v>41557</v>
      </c>
      <c r="B1214" s="291">
        <v>2.68</v>
      </c>
      <c r="C1214" s="293">
        <v>41557</v>
      </c>
      <c r="D1214" s="291">
        <v>2.5</v>
      </c>
    </row>
    <row r="1215" spans="1:4">
      <c r="A1215" s="293">
        <v>41558</v>
      </c>
      <c r="B1215" s="291">
        <v>2.68</v>
      </c>
      <c r="C1215" s="293">
        <v>41558</v>
      </c>
      <c r="D1215" s="291">
        <v>2.5</v>
      </c>
    </row>
    <row r="1216" spans="1:4">
      <c r="A1216" s="293">
        <v>41561</v>
      </c>
      <c r="B1216" s="291">
        <v>2.68</v>
      </c>
      <c r="C1216" s="293">
        <v>41561</v>
      </c>
      <c r="D1216" s="291">
        <v>2.5</v>
      </c>
    </row>
    <row r="1217" spans="1:4">
      <c r="A1217" s="293">
        <v>41562</v>
      </c>
      <c r="B1217" s="291">
        <v>2.67</v>
      </c>
      <c r="C1217" s="293">
        <v>41562</v>
      </c>
      <c r="D1217" s="291">
        <v>2.5</v>
      </c>
    </row>
    <row r="1218" spans="1:4">
      <c r="A1218" s="293">
        <v>41563</v>
      </c>
      <c r="B1218" s="291">
        <v>2.67</v>
      </c>
      <c r="C1218" s="293">
        <v>41563</v>
      </c>
      <c r="D1218" s="291">
        <v>2.5</v>
      </c>
    </row>
    <row r="1219" spans="1:4">
      <c r="A1219" s="293">
        <v>41564</v>
      </c>
      <c r="B1219" s="291">
        <v>2.67</v>
      </c>
      <c r="C1219" s="293">
        <v>41564</v>
      </c>
      <c r="D1219" s="291">
        <v>2.5</v>
      </c>
    </row>
    <row r="1220" spans="1:4">
      <c r="A1220" s="293">
        <v>41565</v>
      </c>
      <c r="B1220" s="291">
        <v>2.67</v>
      </c>
      <c r="C1220" s="293">
        <v>41565</v>
      </c>
      <c r="D1220" s="291">
        <v>2.5</v>
      </c>
    </row>
    <row r="1221" spans="1:4">
      <c r="A1221" s="293">
        <v>41568</v>
      </c>
      <c r="B1221" s="291">
        <v>2.67</v>
      </c>
      <c r="C1221" s="293">
        <v>41568</v>
      </c>
      <c r="D1221" s="291">
        <v>2.5</v>
      </c>
    </row>
    <row r="1222" spans="1:4">
      <c r="A1222" s="293">
        <v>41569</v>
      </c>
      <c r="B1222" s="291">
        <v>2.67</v>
      </c>
      <c r="C1222" s="293">
        <v>41569</v>
      </c>
      <c r="D1222" s="291">
        <v>2.5</v>
      </c>
    </row>
    <row r="1223" spans="1:4">
      <c r="A1223" s="293">
        <v>41570</v>
      </c>
      <c r="B1223" s="291">
        <v>2.66</v>
      </c>
      <c r="C1223" s="293">
        <v>41570</v>
      </c>
      <c r="D1223" s="291">
        <v>2.5</v>
      </c>
    </row>
    <row r="1224" spans="1:4">
      <c r="A1224" s="293">
        <v>41571</v>
      </c>
      <c r="B1224" s="291">
        <v>2.66</v>
      </c>
      <c r="C1224" s="293">
        <v>41571</v>
      </c>
      <c r="D1224" s="291">
        <v>2.5</v>
      </c>
    </row>
    <row r="1225" spans="1:4">
      <c r="A1225" s="293">
        <v>41572</v>
      </c>
      <c r="B1225" s="291">
        <v>2.66</v>
      </c>
      <c r="C1225" s="293">
        <v>41572</v>
      </c>
      <c r="D1225" s="291">
        <v>2.5</v>
      </c>
    </row>
    <row r="1226" spans="1:4">
      <c r="A1226" s="293">
        <v>41575</v>
      </c>
      <c r="B1226" s="291">
        <v>2.66</v>
      </c>
      <c r="C1226" s="293">
        <v>41575</v>
      </c>
      <c r="D1226" s="291">
        <v>2.5</v>
      </c>
    </row>
    <row r="1227" spans="1:4">
      <c r="A1227" s="293">
        <v>41576</v>
      </c>
      <c r="B1227" s="291">
        <v>2.66</v>
      </c>
      <c r="C1227" s="293">
        <v>41576</v>
      </c>
      <c r="D1227" s="291">
        <v>2.5</v>
      </c>
    </row>
    <row r="1228" spans="1:4">
      <c r="A1228" s="293">
        <v>41577</v>
      </c>
      <c r="B1228" s="291">
        <v>2.66</v>
      </c>
      <c r="C1228" s="293">
        <v>41577</v>
      </c>
      <c r="D1228" s="291">
        <v>2.5</v>
      </c>
    </row>
    <row r="1229" spans="1:4">
      <c r="A1229" s="293">
        <v>41578</v>
      </c>
      <c r="B1229" s="291">
        <v>2.66</v>
      </c>
      <c r="C1229" s="293">
        <v>41578</v>
      </c>
      <c r="D1229" s="291">
        <v>2.5</v>
      </c>
    </row>
    <row r="1230" spans="1:4">
      <c r="A1230" s="293">
        <v>41582</v>
      </c>
      <c r="B1230" s="291">
        <v>2.66</v>
      </c>
      <c r="C1230" s="293">
        <v>41582</v>
      </c>
      <c r="D1230" s="291">
        <v>2.5</v>
      </c>
    </row>
    <row r="1231" spans="1:4">
      <c r="A1231" s="293">
        <v>41583</v>
      </c>
      <c r="B1231" s="291">
        <v>2.66</v>
      </c>
      <c r="C1231" s="293">
        <v>41583</v>
      </c>
      <c r="D1231" s="291">
        <v>2.5</v>
      </c>
    </row>
    <row r="1232" spans="1:4">
      <c r="A1232" s="293">
        <v>41584</v>
      </c>
      <c r="B1232" s="291">
        <v>2.66</v>
      </c>
      <c r="C1232" s="293">
        <v>41584</v>
      </c>
      <c r="D1232" s="291">
        <v>2.5</v>
      </c>
    </row>
    <row r="1233" spans="1:4">
      <c r="A1233" s="293">
        <v>41585</v>
      </c>
      <c r="B1233" s="291">
        <v>2.66</v>
      </c>
      <c r="C1233" s="293">
        <v>41585</v>
      </c>
      <c r="D1233" s="291">
        <v>2.5</v>
      </c>
    </row>
    <row r="1234" spans="1:4">
      <c r="A1234" s="293">
        <v>41586</v>
      </c>
      <c r="B1234" s="291">
        <v>2.66</v>
      </c>
      <c r="C1234" s="293">
        <v>41586</v>
      </c>
      <c r="D1234" s="291">
        <v>2.5</v>
      </c>
    </row>
    <row r="1235" spans="1:4">
      <c r="A1235" s="293">
        <v>41590</v>
      </c>
      <c r="B1235" s="291">
        <v>2.66</v>
      </c>
      <c r="C1235" s="293">
        <v>41590</v>
      </c>
      <c r="D1235" s="291">
        <v>2.5</v>
      </c>
    </row>
    <row r="1236" spans="1:4">
      <c r="A1236" s="293">
        <v>41591</v>
      </c>
      <c r="B1236" s="291">
        <v>2.66</v>
      </c>
      <c r="C1236" s="293">
        <v>41591</v>
      </c>
      <c r="D1236" s="291">
        <v>2.5</v>
      </c>
    </row>
    <row r="1237" spans="1:4">
      <c r="A1237" s="293">
        <v>41592</v>
      </c>
      <c r="B1237" s="291">
        <v>2.65</v>
      </c>
      <c r="C1237" s="293">
        <v>41592</v>
      </c>
      <c r="D1237" s="291">
        <v>2.5</v>
      </c>
    </row>
    <row r="1238" spans="1:4">
      <c r="A1238" s="293">
        <v>41593</v>
      </c>
      <c r="B1238" s="291">
        <v>2.65</v>
      </c>
      <c r="C1238" s="293">
        <v>41593</v>
      </c>
      <c r="D1238" s="291">
        <v>2.5</v>
      </c>
    </row>
    <row r="1239" spans="1:4">
      <c r="A1239" s="293">
        <v>41596</v>
      </c>
      <c r="B1239" s="291">
        <v>2.65</v>
      </c>
      <c r="C1239" s="293">
        <v>41596</v>
      </c>
      <c r="D1239" s="291">
        <v>2.5</v>
      </c>
    </row>
    <row r="1240" spans="1:4">
      <c r="A1240" s="293">
        <v>41597</v>
      </c>
      <c r="B1240" s="291">
        <v>2.65</v>
      </c>
      <c r="C1240" s="293">
        <v>41597</v>
      </c>
      <c r="D1240" s="291">
        <v>2.5</v>
      </c>
    </row>
    <row r="1241" spans="1:4">
      <c r="A1241" s="293">
        <v>41598</v>
      </c>
      <c r="B1241" s="291">
        <v>2.65</v>
      </c>
      <c r="C1241" s="293">
        <v>41598</v>
      </c>
      <c r="D1241" s="291">
        <v>2.5</v>
      </c>
    </row>
    <row r="1242" spans="1:4">
      <c r="A1242" s="293">
        <v>41599</v>
      </c>
      <c r="B1242" s="291">
        <v>2.65</v>
      </c>
      <c r="C1242" s="293">
        <v>41599</v>
      </c>
      <c r="D1242" s="291">
        <v>2.5</v>
      </c>
    </row>
    <row r="1243" spans="1:4">
      <c r="A1243" s="293">
        <v>41600</v>
      </c>
      <c r="B1243" s="291">
        <v>2.65</v>
      </c>
      <c r="C1243" s="293">
        <v>41600</v>
      </c>
      <c r="D1243" s="291">
        <v>2.5</v>
      </c>
    </row>
    <row r="1244" spans="1:4">
      <c r="A1244" s="293">
        <v>41603</v>
      </c>
      <c r="B1244" s="291">
        <v>2.65</v>
      </c>
      <c r="C1244" s="293">
        <v>41603</v>
      </c>
      <c r="D1244" s="291">
        <v>2.5</v>
      </c>
    </row>
    <row r="1245" spans="1:4">
      <c r="A1245" s="293">
        <v>41604</v>
      </c>
      <c r="B1245" s="291">
        <v>2.65</v>
      </c>
      <c r="C1245" s="293">
        <v>41604</v>
      </c>
      <c r="D1245" s="291">
        <v>2.5</v>
      </c>
    </row>
    <row r="1246" spans="1:4">
      <c r="A1246" s="293">
        <v>41605</v>
      </c>
      <c r="B1246" s="291">
        <v>2.65</v>
      </c>
      <c r="C1246" s="293">
        <v>41605</v>
      </c>
      <c r="D1246" s="291">
        <v>2.5</v>
      </c>
    </row>
    <row r="1247" spans="1:4">
      <c r="A1247" s="293">
        <v>41606</v>
      </c>
      <c r="B1247" s="291">
        <v>2.65</v>
      </c>
      <c r="C1247" s="293">
        <v>41606</v>
      </c>
      <c r="D1247" s="291">
        <v>2.5</v>
      </c>
    </row>
    <row r="1248" spans="1:4">
      <c r="A1248" s="293">
        <v>41607</v>
      </c>
      <c r="B1248" s="291">
        <v>2.65</v>
      </c>
      <c r="C1248" s="293">
        <v>41607</v>
      </c>
      <c r="D1248" s="291">
        <v>2.5</v>
      </c>
    </row>
    <row r="1249" spans="1:4">
      <c r="A1249" s="293">
        <v>41610</v>
      </c>
      <c r="B1249" s="291">
        <v>2.65</v>
      </c>
      <c r="C1249" s="293">
        <v>41610</v>
      </c>
      <c r="D1249" s="291">
        <v>2.5</v>
      </c>
    </row>
    <row r="1250" spans="1:4">
      <c r="A1250" s="293">
        <v>41611</v>
      </c>
      <c r="B1250" s="291">
        <v>2.65</v>
      </c>
      <c r="C1250" s="293">
        <v>41611</v>
      </c>
      <c r="D1250" s="291">
        <v>2.5</v>
      </c>
    </row>
    <row r="1251" spans="1:4">
      <c r="A1251" s="293">
        <v>41612</v>
      </c>
      <c r="B1251" s="291">
        <v>2.65</v>
      </c>
      <c r="C1251" s="293">
        <v>41612</v>
      </c>
      <c r="D1251" s="291">
        <v>2.5</v>
      </c>
    </row>
    <row r="1252" spans="1:4">
      <c r="A1252" s="293">
        <v>41613</v>
      </c>
      <c r="B1252" s="291">
        <v>2.65</v>
      </c>
      <c r="C1252" s="293">
        <v>41613</v>
      </c>
      <c r="D1252" s="291">
        <v>2.5</v>
      </c>
    </row>
    <row r="1253" spans="1:4">
      <c r="A1253" s="293">
        <v>41614</v>
      </c>
      <c r="B1253" s="291">
        <v>2.65</v>
      </c>
      <c r="C1253" s="293">
        <v>41614</v>
      </c>
      <c r="D1253" s="291">
        <v>2.5</v>
      </c>
    </row>
    <row r="1254" spans="1:4">
      <c r="A1254" s="293">
        <v>41617</v>
      </c>
      <c r="B1254" s="291">
        <v>2.65</v>
      </c>
      <c r="C1254" s="293">
        <v>41617</v>
      </c>
      <c r="D1254" s="291">
        <v>2.5</v>
      </c>
    </row>
    <row r="1255" spans="1:4">
      <c r="A1255" s="293">
        <v>41618</v>
      </c>
      <c r="B1255" s="291">
        <v>2.65</v>
      </c>
      <c r="C1255" s="293">
        <v>41618</v>
      </c>
      <c r="D1255" s="291">
        <v>2.5</v>
      </c>
    </row>
    <row r="1256" spans="1:4">
      <c r="A1256" s="293">
        <v>41619</v>
      </c>
      <c r="B1256" s="291">
        <v>2.65</v>
      </c>
      <c r="C1256" s="293">
        <v>41619</v>
      </c>
      <c r="D1256" s="291">
        <v>2.5</v>
      </c>
    </row>
    <row r="1257" spans="1:4">
      <c r="A1257" s="293">
        <v>41620</v>
      </c>
      <c r="B1257" s="291">
        <v>2.65</v>
      </c>
      <c r="C1257" s="293">
        <v>41620</v>
      </c>
      <c r="D1257" s="291">
        <v>2.5</v>
      </c>
    </row>
    <row r="1258" spans="1:4">
      <c r="A1258" s="293">
        <v>41621</v>
      </c>
      <c r="B1258" s="291">
        <v>2.65</v>
      </c>
      <c r="C1258" s="293">
        <v>41621</v>
      </c>
      <c r="D1258" s="291">
        <v>2.5</v>
      </c>
    </row>
    <row r="1259" spans="1:4">
      <c r="A1259" s="293">
        <v>41624</v>
      </c>
      <c r="B1259" s="291">
        <v>2.65</v>
      </c>
      <c r="C1259" s="293">
        <v>41624</v>
      </c>
      <c r="D1259" s="291">
        <v>2.5</v>
      </c>
    </row>
    <row r="1260" spans="1:4">
      <c r="A1260" s="293">
        <v>41625</v>
      </c>
      <c r="B1260" s="291">
        <v>2.65</v>
      </c>
      <c r="C1260" s="293">
        <v>41625</v>
      </c>
      <c r="D1260" s="291">
        <v>2.5</v>
      </c>
    </row>
    <row r="1261" spans="1:4">
      <c r="A1261" s="293">
        <v>41626</v>
      </c>
      <c r="B1261" s="291">
        <v>2.68</v>
      </c>
      <c r="C1261" s="293">
        <v>41626</v>
      </c>
      <c r="D1261" s="291">
        <v>2.5</v>
      </c>
    </row>
    <row r="1262" spans="1:4">
      <c r="A1262" s="293">
        <v>41627</v>
      </c>
      <c r="B1262" s="291">
        <v>2.69</v>
      </c>
      <c r="C1262" s="293">
        <v>41627</v>
      </c>
      <c r="D1262" s="291">
        <v>2.5</v>
      </c>
    </row>
    <row r="1263" spans="1:4">
      <c r="A1263" s="293">
        <v>41628</v>
      </c>
      <c r="B1263" s="291">
        <v>2.7</v>
      </c>
      <c r="C1263" s="293">
        <v>41628</v>
      </c>
      <c r="D1263" s="291">
        <v>2.5</v>
      </c>
    </row>
    <row r="1264" spans="1:4">
      <c r="A1264" s="293">
        <v>41631</v>
      </c>
      <c r="B1264" s="291">
        <v>2.71</v>
      </c>
      <c r="C1264" s="293" t="s">
        <v>965</v>
      </c>
      <c r="D1264" s="291">
        <v>2.5</v>
      </c>
    </row>
    <row r="1265" spans="1:4">
      <c r="A1265" s="293">
        <v>41632</v>
      </c>
      <c r="B1265" s="291">
        <v>2.71</v>
      </c>
      <c r="C1265" s="293">
        <v>41632</v>
      </c>
      <c r="D1265" s="291">
        <v>2.5</v>
      </c>
    </row>
    <row r="1266" spans="1:4">
      <c r="A1266" s="293">
        <v>41635</v>
      </c>
      <c r="B1266" s="291">
        <v>2.71</v>
      </c>
      <c r="C1266" s="293">
        <v>41635</v>
      </c>
      <c r="D1266" s="291">
        <v>2.5</v>
      </c>
    </row>
    <row r="1267" spans="1:4">
      <c r="A1267" s="293">
        <v>41638</v>
      </c>
      <c r="B1267" s="291">
        <v>2.71</v>
      </c>
      <c r="C1267" s="293">
        <v>41638</v>
      </c>
      <c r="D1267" s="291">
        <v>2.5</v>
      </c>
    </row>
    <row r="1268" spans="1:4">
      <c r="A1268" s="293">
        <v>41639</v>
      </c>
      <c r="B1268" s="292">
        <v>2.71</v>
      </c>
      <c r="C1268" s="293">
        <v>41639</v>
      </c>
      <c r="D1268" s="292">
        <v>2.5</v>
      </c>
    </row>
    <row r="1269" spans="1:4">
      <c r="A1269" s="293">
        <v>41641</v>
      </c>
      <c r="B1269" s="292">
        <v>2.7</v>
      </c>
      <c r="C1269" s="293">
        <v>41640</v>
      </c>
      <c r="D1269" s="297">
        <v>2.5</v>
      </c>
    </row>
    <row r="1270" spans="1:4">
      <c r="A1270" s="293">
        <v>41642</v>
      </c>
      <c r="B1270" s="291">
        <v>2.7</v>
      </c>
      <c r="C1270" s="293">
        <v>41641</v>
      </c>
      <c r="D1270" s="297">
        <v>2.5</v>
      </c>
    </row>
    <row r="1271" spans="1:4">
      <c r="A1271" s="293">
        <v>41646</v>
      </c>
      <c r="B1271" s="291">
        <v>2.7</v>
      </c>
      <c r="C1271" s="293">
        <v>41642</v>
      </c>
      <c r="D1271" s="297">
        <v>2.5</v>
      </c>
    </row>
    <row r="1272" spans="1:4">
      <c r="A1272" s="293">
        <v>41647</v>
      </c>
      <c r="B1272" s="291">
        <v>2.7</v>
      </c>
      <c r="C1272" s="293">
        <v>41646</v>
      </c>
      <c r="D1272" s="297">
        <v>2.5</v>
      </c>
    </row>
    <row r="1273" spans="1:4">
      <c r="A1273" s="293">
        <v>41648</v>
      </c>
      <c r="B1273" s="291">
        <v>2.7</v>
      </c>
      <c r="C1273" s="293">
        <v>41647</v>
      </c>
      <c r="D1273" s="297">
        <v>2.5</v>
      </c>
    </row>
    <row r="1274" spans="1:4">
      <c r="A1274" s="293">
        <v>41649</v>
      </c>
      <c r="B1274" s="291">
        <v>2.7</v>
      </c>
      <c r="C1274" s="293">
        <v>41648</v>
      </c>
      <c r="D1274" s="297">
        <v>2.5</v>
      </c>
    </row>
    <row r="1275" spans="1:4">
      <c r="A1275" s="293">
        <v>41652</v>
      </c>
      <c r="B1275" s="291">
        <v>2.7</v>
      </c>
      <c r="C1275" s="293">
        <v>41649</v>
      </c>
      <c r="D1275" s="297">
        <v>2.5</v>
      </c>
    </row>
    <row r="1276" spans="1:4">
      <c r="A1276" s="293">
        <v>41653</v>
      </c>
      <c r="B1276" s="291">
        <v>2.7</v>
      </c>
      <c r="C1276" s="293">
        <v>41652</v>
      </c>
      <c r="D1276" s="297">
        <v>2.5</v>
      </c>
    </row>
    <row r="1277" spans="1:4">
      <c r="A1277" s="293">
        <v>41654</v>
      </c>
      <c r="B1277" s="291">
        <v>2.7</v>
      </c>
      <c r="C1277" s="293">
        <v>41653</v>
      </c>
      <c r="D1277" s="297">
        <v>2.5</v>
      </c>
    </row>
    <row r="1278" spans="1:4">
      <c r="A1278" s="293">
        <v>41655</v>
      </c>
      <c r="B1278" s="291">
        <v>2.7</v>
      </c>
      <c r="C1278" s="293">
        <v>41654</v>
      </c>
      <c r="D1278" s="297">
        <v>2.5</v>
      </c>
    </row>
    <row r="1279" spans="1:4">
      <c r="A1279" s="293">
        <v>41656</v>
      </c>
      <c r="B1279" s="291">
        <v>2.7</v>
      </c>
      <c r="C1279" s="293">
        <v>41655</v>
      </c>
      <c r="D1279" s="297">
        <v>2.5</v>
      </c>
    </row>
    <row r="1280" spans="1:4">
      <c r="A1280" s="293">
        <v>41659</v>
      </c>
      <c r="B1280" s="291">
        <v>2.7</v>
      </c>
      <c r="C1280" s="293">
        <v>41656</v>
      </c>
      <c r="D1280" s="297">
        <v>2.5</v>
      </c>
    </row>
    <row r="1281" spans="1:4">
      <c r="A1281" s="293">
        <v>41660</v>
      </c>
      <c r="B1281" s="291">
        <v>2.7</v>
      </c>
      <c r="C1281" s="293">
        <v>41659</v>
      </c>
      <c r="D1281" s="297">
        <v>2.5</v>
      </c>
    </row>
    <row r="1282" spans="1:4">
      <c r="A1282" s="293">
        <v>41661</v>
      </c>
      <c r="B1282" s="291">
        <v>2.7</v>
      </c>
      <c r="C1282" s="293">
        <v>41660</v>
      </c>
      <c r="D1282" s="297">
        <v>2.5</v>
      </c>
    </row>
    <row r="1283" spans="1:4">
      <c r="A1283" s="293">
        <v>41662</v>
      </c>
      <c r="B1283" s="291">
        <v>2.7</v>
      </c>
      <c r="C1283" s="293">
        <v>41661</v>
      </c>
      <c r="D1283" s="297">
        <v>2.5</v>
      </c>
    </row>
    <row r="1284" spans="1:4">
      <c r="A1284" s="293">
        <v>41663</v>
      </c>
      <c r="B1284" s="291">
        <v>2.7</v>
      </c>
      <c r="C1284" s="293">
        <v>41662</v>
      </c>
      <c r="D1284" s="297">
        <v>2.5</v>
      </c>
    </row>
    <row r="1285" spans="1:4">
      <c r="A1285" s="293">
        <v>41666</v>
      </c>
      <c r="B1285" s="291">
        <v>2.7</v>
      </c>
      <c r="C1285" s="293">
        <v>41663</v>
      </c>
      <c r="D1285" s="297">
        <v>2.5</v>
      </c>
    </row>
    <row r="1286" spans="1:4">
      <c r="A1286" s="293">
        <v>41667</v>
      </c>
      <c r="B1286" s="291">
        <v>2.7</v>
      </c>
      <c r="C1286" s="293">
        <v>41666</v>
      </c>
      <c r="D1286" s="297">
        <v>2.5</v>
      </c>
    </row>
    <row r="1287" spans="1:4">
      <c r="A1287" s="293">
        <v>41668</v>
      </c>
      <c r="B1287" s="291">
        <v>2.7</v>
      </c>
      <c r="C1287" s="293">
        <v>41667</v>
      </c>
      <c r="D1287" s="297">
        <v>2.5</v>
      </c>
    </row>
    <row r="1288" spans="1:4">
      <c r="A1288" s="293">
        <v>41669</v>
      </c>
      <c r="B1288" s="291">
        <v>2.7</v>
      </c>
      <c r="C1288" s="293">
        <v>41668</v>
      </c>
      <c r="D1288" s="297">
        <v>2.5</v>
      </c>
    </row>
    <row r="1289" spans="1:4">
      <c r="A1289" s="293">
        <v>41670</v>
      </c>
      <c r="B1289" s="291">
        <v>2.71</v>
      </c>
      <c r="C1289" s="293">
        <v>41669</v>
      </c>
      <c r="D1289" s="297">
        <v>2.5</v>
      </c>
    </row>
    <row r="1290" spans="1:4">
      <c r="A1290" s="293">
        <v>41673</v>
      </c>
      <c r="B1290" s="291">
        <v>2.71</v>
      </c>
      <c r="C1290" s="293">
        <v>41670</v>
      </c>
      <c r="D1290" s="297">
        <v>2.5</v>
      </c>
    </row>
    <row r="1291" spans="1:4">
      <c r="A1291" s="293">
        <v>41674</v>
      </c>
      <c r="B1291" s="291">
        <v>2.71</v>
      </c>
      <c r="C1291" s="293">
        <v>41673</v>
      </c>
      <c r="D1291" s="297">
        <v>2.5</v>
      </c>
    </row>
    <row r="1292" spans="1:4">
      <c r="A1292" s="293">
        <v>41675</v>
      </c>
      <c r="B1292" s="291">
        <v>2.71</v>
      </c>
      <c r="C1292" s="293">
        <v>41674</v>
      </c>
      <c r="D1292" s="297">
        <v>2.5</v>
      </c>
    </row>
    <row r="1293" spans="1:4">
      <c r="A1293" s="293">
        <v>41676</v>
      </c>
      <c r="B1293" s="291">
        <v>2.71</v>
      </c>
      <c r="C1293" s="293">
        <v>41675</v>
      </c>
      <c r="D1293" s="297">
        <v>2.5</v>
      </c>
    </row>
    <row r="1294" spans="1:4">
      <c r="A1294" s="293">
        <v>41677</v>
      </c>
      <c r="B1294" s="291">
        <v>2.71</v>
      </c>
      <c r="C1294" s="293">
        <v>41676</v>
      </c>
      <c r="D1294" s="297">
        <v>2.5</v>
      </c>
    </row>
    <row r="1295" spans="1:4">
      <c r="A1295" s="293">
        <v>41680</v>
      </c>
      <c r="B1295" s="291">
        <v>2.71</v>
      </c>
      <c r="C1295" s="293">
        <v>41677</v>
      </c>
      <c r="D1295" s="297">
        <v>2.5</v>
      </c>
    </row>
    <row r="1296" spans="1:4">
      <c r="A1296" s="293">
        <v>41681</v>
      </c>
      <c r="B1296" s="291">
        <v>2.71</v>
      </c>
      <c r="C1296" s="293">
        <v>41680</v>
      </c>
      <c r="D1296" s="297">
        <v>2.5</v>
      </c>
    </row>
    <row r="1297" spans="1:4">
      <c r="A1297" s="293">
        <v>41682</v>
      </c>
      <c r="B1297" s="291">
        <v>2.71</v>
      </c>
      <c r="C1297" s="293">
        <v>41681</v>
      </c>
      <c r="D1297" s="297">
        <v>2.5</v>
      </c>
    </row>
    <row r="1298" spans="1:4">
      <c r="A1298" s="293">
        <v>41683</v>
      </c>
      <c r="B1298" s="291">
        <v>2.71</v>
      </c>
      <c r="C1298" s="293">
        <v>41682</v>
      </c>
      <c r="D1298" s="297">
        <v>2.5</v>
      </c>
    </row>
    <row r="1299" spans="1:4">
      <c r="A1299" s="293">
        <v>41684</v>
      </c>
      <c r="B1299" s="291">
        <v>2.71</v>
      </c>
      <c r="C1299" s="293">
        <v>41683</v>
      </c>
      <c r="D1299" s="297">
        <v>2.5</v>
      </c>
    </row>
    <row r="1300" spans="1:4">
      <c r="A1300" s="293">
        <v>41687</v>
      </c>
      <c r="B1300" s="291">
        <v>2.71</v>
      </c>
      <c r="C1300" s="293">
        <v>41684</v>
      </c>
      <c r="D1300" s="297">
        <v>2.5</v>
      </c>
    </row>
    <row r="1301" spans="1:4">
      <c r="A1301" s="293">
        <v>41688</v>
      </c>
      <c r="B1301" s="291">
        <v>2.71</v>
      </c>
      <c r="C1301" s="293">
        <v>41687</v>
      </c>
      <c r="D1301" s="297">
        <v>2.5</v>
      </c>
    </row>
    <row r="1302" spans="1:4">
      <c r="A1302" s="293">
        <v>41689</v>
      </c>
      <c r="B1302" s="291">
        <v>2.71</v>
      </c>
      <c r="C1302" s="293">
        <v>41688</v>
      </c>
      <c r="D1302" s="297">
        <v>2.5</v>
      </c>
    </row>
    <row r="1303" spans="1:4">
      <c r="A1303" s="293">
        <v>41690</v>
      </c>
      <c r="B1303" s="291">
        <v>2.71</v>
      </c>
      <c r="C1303" s="293">
        <v>41689</v>
      </c>
      <c r="D1303" s="297">
        <v>2.5</v>
      </c>
    </row>
    <row r="1304" spans="1:4">
      <c r="A1304" s="293">
        <v>41691</v>
      </c>
      <c r="B1304" s="291">
        <v>2.71</v>
      </c>
      <c r="C1304" s="293">
        <v>41690</v>
      </c>
      <c r="D1304" s="297">
        <v>2.5</v>
      </c>
    </row>
    <row r="1305" spans="1:4">
      <c r="A1305" s="293">
        <v>41694</v>
      </c>
      <c r="B1305" s="291">
        <v>2.71</v>
      </c>
      <c r="C1305" s="293">
        <v>41691</v>
      </c>
      <c r="D1305" s="297">
        <v>2.5</v>
      </c>
    </row>
    <row r="1306" spans="1:4">
      <c r="A1306" s="293">
        <v>41695</v>
      </c>
      <c r="B1306" s="291">
        <v>2.71</v>
      </c>
      <c r="C1306" s="293">
        <v>41694</v>
      </c>
      <c r="D1306" s="297">
        <v>2.5</v>
      </c>
    </row>
    <row r="1307" spans="1:4">
      <c r="A1307" s="293">
        <v>41696</v>
      </c>
      <c r="B1307" s="291">
        <v>2.71</v>
      </c>
      <c r="C1307" s="293">
        <v>41695</v>
      </c>
      <c r="D1307" s="297">
        <v>2.5</v>
      </c>
    </row>
    <row r="1308" spans="1:4">
      <c r="A1308" s="293">
        <v>41697</v>
      </c>
      <c r="B1308" s="291">
        <v>2.71</v>
      </c>
      <c r="C1308" s="293">
        <v>41696</v>
      </c>
      <c r="D1308" s="297">
        <v>2.5</v>
      </c>
    </row>
    <row r="1309" spans="1:4">
      <c r="A1309" s="293">
        <v>41698</v>
      </c>
      <c r="B1309" s="291">
        <v>2.71</v>
      </c>
      <c r="C1309" s="293">
        <v>41697</v>
      </c>
      <c r="D1309" s="297">
        <v>2.5</v>
      </c>
    </row>
    <row r="1310" spans="1:4">
      <c r="A1310" s="293">
        <v>41701</v>
      </c>
      <c r="B1310" s="291">
        <v>2.71</v>
      </c>
      <c r="C1310" s="293">
        <v>41698</v>
      </c>
      <c r="D1310" s="297">
        <v>2.5</v>
      </c>
    </row>
    <row r="1311" spans="1:4">
      <c r="A1311" s="293">
        <v>41702</v>
      </c>
      <c r="B1311" s="291">
        <v>2.71</v>
      </c>
      <c r="C1311" s="293">
        <v>41701</v>
      </c>
      <c r="D1311" s="297">
        <v>2.5</v>
      </c>
    </row>
    <row r="1312" spans="1:4">
      <c r="A1312" s="293">
        <v>41703</v>
      </c>
      <c r="B1312" s="291">
        <v>2.71</v>
      </c>
      <c r="C1312" s="293">
        <v>41702</v>
      </c>
      <c r="D1312" s="297">
        <v>2.5</v>
      </c>
    </row>
    <row r="1313" spans="1:4">
      <c r="A1313" s="293">
        <v>41704</v>
      </c>
      <c r="B1313" s="291">
        <v>2.71</v>
      </c>
      <c r="C1313" s="293">
        <v>41703</v>
      </c>
      <c r="D1313" s="297">
        <v>2.5</v>
      </c>
    </row>
    <row r="1314" spans="1:4">
      <c r="A1314" s="293">
        <v>41705</v>
      </c>
      <c r="B1314" s="291">
        <v>2.71</v>
      </c>
      <c r="C1314" s="293">
        <v>41704</v>
      </c>
      <c r="D1314" s="297">
        <v>2.5</v>
      </c>
    </row>
    <row r="1315" spans="1:4">
      <c r="A1315" s="293">
        <v>41708</v>
      </c>
      <c r="B1315" s="291">
        <v>2.71</v>
      </c>
      <c r="C1315" s="293">
        <v>41705</v>
      </c>
      <c r="D1315" s="297">
        <v>2.5</v>
      </c>
    </row>
    <row r="1316" spans="1:4">
      <c r="A1316" s="293">
        <v>41709</v>
      </c>
      <c r="B1316" s="291">
        <v>2.71</v>
      </c>
      <c r="C1316" s="293">
        <v>41708</v>
      </c>
      <c r="D1316" s="297">
        <v>2.5</v>
      </c>
    </row>
    <row r="1317" spans="1:4">
      <c r="A1317" s="293">
        <v>41710</v>
      </c>
      <c r="B1317" s="291">
        <v>2.71</v>
      </c>
      <c r="C1317" s="293">
        <v>41709</v>
      </c>
      <c r="D1317" s="297">
        <v>2.5</v>
      </c>
    </row>
    <row r="1318" spans="1:4">
      <c r="A1318" s="293">
        <v>41711</v>
      </c>
      <c r="B1318" s="291">
        <v>2.71</v>
      </c>
      <c r="C1318" s="293">
        <v>41710</v>
      </c>
      <c r="D1318" s="297">
        <v>2.5</v>
      </c>
    </row>
    <row r="1319" spans="1:4">
      <c r="A1319" s="293">
        <v>41712</v>
      </c>
      <c r="B1319" s="291">
        <v>2.71</v>
      </c>
      <c r="C1319" s="293">
        <v>41711</v>
      </c>
      <c r="D1319" s="297">
        <v>2.5</v>
      </c>
    </row>
    <row r="1320" spans="1:4">
      <c r="A1320" s="293">
        <v>41715</v>
      </c>
      <c r="B1320" s="291">
        <v>2.71</v>
      </c>
      <c r="C1320" s="293">
        <v>41712</v>
      </c>
      <c r="D1320" s="297">
        <v>2.5</v>
      </c>
    </row>
    <row r="1321" spans="1:4">
      <c r="A1321" s="293">
        <v>41716</v>
      </c>
      <c r="B1321" s="291">
        <v>2.71</v>
      </c>
      <c r="C1321" s="293">
        <v>41715</v>
      </c>
      <c r="D1321" s="297">
        <v>2.5</v>
      </c>
    </row>
    <row r="1322" spans="1:4">
      <c r="A1322" s="293">
        <v>41717</v>
      </c>
      <c r="B1322" s="291">
        <v>2.71</v>
      </c>
      <c r="C1322" s="293">
        <v>41716</v>
      </c>
      <c r="D1322" s="297">
        <v>2.5</v>
      </c>
    </row>
    <row r="1323" spans="1:4">
      <c r="A1323" s="293">
        <v>41718</v>
      </c>
      <c r="B1323" s="291">
        <v>2.71</v>
      </c>
      <c r="C1323" s="293">
        <v>41717</v>
      </c>
      <c r="D1323" s="297">
        <v>2.5</v>
      </c>
    </row>
    <row r="1324" spans="1:4">
      <c r="A1324" s="293">
        <v>41719</v>
      </c>
      <c r="B1324" s="291">
        <v>2.71</v>
      </c>
      <c r="C1324" s="293">
        <v>41718</v>
      </c>
      <c r="D1324" s="297">
        <v>2.5</v>
      </c>
    </row>
    <row r="1325" spans="1:4">
      <c r="A1325" s="293">
        <v>41722</v>
      </c>
      <c r="B1325" s="291">
        <v>2.71</v>
      </c>
      <c r="C1325" s="293">
        <v>41719</v>
      </c>
      <c r="D1325" s="297">
        <v>2.5</v>
      </c>
    </row>
    <row r="1326" spans="1:4">
      <c r="A1326" s="293">
        <v>41723</v>
      </c>
      <c r="B1326" s="291">
        <v>2.71</v>
      </c>
      <c r="C1326" s="293">
        <v>41722</v>
      </c>
      <c r="D1326" s="297">
        <v>2.5</v>
      </c>
    </row>
    <row r="1327" spans="1:4">
      <c r="A1327" s="293">
        <v>41724</v>
      </c>
      <c r="B1327" s="291">
        <v>2.71</v>
      </c>
      <c r="C1327" s="293">
        <v>41723</v>
      </c>
      <c r="D1327" s="297">
        <v>2.5</v>
      </c>
    </row>
    <row r="1328" spans="1:4">
      <c r="A1328" s="293">
        <v>41725</v>
      </c>
      <c r="B1328" s="291">
        <v>2.71</v>
      </c>
      <c r="C1328" s="293">
        <v>41724</v>
      </c>
      <c r="D1328" s="297">
        <v>2.5</v>
      </c>
    </row>
    <row r="1329" spans="1:4">
      <c r="A1329" s="293">
        <v>41726</v>
      </c>
      <c r="B1329" s="291">
        <v>2.71</v>
      </c>
      <c r="C1329" s="293">
        <v>41725</v>
      </c>
      <c r="D1329" s="297">
        <v>2.5</v>
      </c>
    </row>
    <row r="1330" spans="1:4">
      <c r="A1330" s="293">
        <v>41729</v>
      </c>
      <c r="B1330" s="291">
        <v>2.71</v>
      </c>
      <c r="C1330" s="293">
        <v>41726</v>
      </c>
      <c r="D1330" s="297">
        <v>2.5</v>
      </c>
    </row>
    <row r="1331" spans="1:4">
      <c r="A1331" s="293">
        <v>41730</v>
      </c>
      <c r="B1331" s="291">
        <v>2.71</v>
      </c>
      <c r="C1331" s="293">
        <v>41729</v>
      </c>
      <c r="D1331" s="297">
        <v>2.5</v>
      </c>
    </row>
    <row r="1332" spans="1:4">
      <c r="A1332" s="293">
        <v>41731</v>
      </c>
      <c r="B1332" s="291">
        <v>2.71</v>
      </c>
      <c r="C1332" s="293">
        <v>41730</v>
      </c>
      <c r="D1332" s="297">
        <v>2.5</v>
      </c>
    </row>
    <row r="1333" spans="1:4">
      <c r="A1333" s="293">
        <v>41732</v>
      </c>
      <c r="B1333" s="291">
        <v>2.7199999999999998</v>
      </c>
      <c r="C1333" s="293">
        <v>41731</v>
      </c>
      <c r="D1333" s="297">
        <v>2.5</v>
      </c>
    </row>
    <row r="1334" spans="1:4">
      <c r="A1334" s="293">
        <v>41733</v>
      </c>
      <c r="B1334" s="291">
        <v>2.7199999999999998</v>
      </c>
      <c r="C1334" s="293">
        <v>41732</v>
      </c>
      <c r="D1334" s="297">
        <v>2.5</v>
      </c>
    </row>
    <row r="1335" spans="1:4">
      <c r="A1335" s="293">
        <v>41736</v>
      </c>
      <c r="B1335" s="291">
        <v>2.7199999999999998</v>
      </c>
      <c r="C1335" s="293">
        <v>41733</v>
      </c>
      <c r="D1335" s="297">
        <v>2.5</v>
      </c>
    </row>
    <row r="1336" spans="1:4">
      <c r="A1336" s="293">
        <v>41737</v>
      </c>
      <c r="B1336" s="291">
        <v>2.7199999999999998</v>
      </c>
      <c r="C1336" s="293">
        <v>41736</v>
      </c>
      <c r="D1336" s="297">
        <v>2.5</v>
      </c>
    </row>
    <row r="1337" spans="1:4">
      <c r="A1337" s="293">
        <v>41738</v>
      </c>
      <c r="B1337" s="291">
        <v>2.7199999999999998</v>
      </c>
      <c r="C1337" s="293">
        <v>41737</v>
      </c>
      <c r="D1337" s="297">
        <v>2.5</v>
      </c>
    </row>
    <row r="1338" spans="1:4">
      <c r="A1338" s="293">
        <v>41739</v>
      </c>
      <c r="B1338" s="291">
        <v>2.7199999999999998</v>
      </c>
      <c r="C1338" s="293">
        <v>41738</v>
      </c>
      <c r="D1338" s="297">
        <v>2.5</v>
      </c>
    </row>
    <row r="1339" spans="1:4">
      <c r="A1339" s="293">
        <v>41740</v>
      </c>
      <c r="B1339" s="291">
        <v>2.7199999999999998</v>
      </c>
      <c r="C1339" s="293">
        <v>41739</v>
      </c>
      <c r="D1339" s="297">
        <v>2.5</v>
      </c>
    </row>
    <row r="1340" spans="1:4">
      <c r="A1340" s="293">
        <v>41743</v>
      </c>
      <c r="B1340" s="291">
        <v>2.7199999999999998</v>
      </c>
      <c r="C1340" s="293">
        <v>41740</v>
      </c>
      <c r="D1340" s="297">
        <v>2.5</v>
      </c>
    </row>
    <row r="1341" spans="1:4">
      <c r="A1341" s="293">
        <v>41744</v>
      </c>
      <c r="B1341" s="291">
        <v>2.7199999999999998</v>
      </c>
      <c r="C1341" s="293">
        <v>41743</v>
      </c>
      <c r="D1341" s="297">
        <v>2.5</v>
      </c>
    </row>
    <row r="1342" spans="1:4">
      <c r="A1342" s="293">
        <v>41745</v>
      </c>
      <c r="B1342" s="291">
        <v>2.7199999999999998</v>
      </c>
      <c r="C1342" s="293">
        <v>41744</v>
      </c>
      <c r="D1342" s="297">
        <v>2.5</v>
      </c>
    </row>
    <row r="1343" spans="1:4">
      <c r="A1343" s="293">
        <v>41746</v>
      </c>
      <c r="B1343" s="291">
        <v>2.7199999999999998</v>
      </c>
      <c r="C1343" s="293">
        <v>41745</v>
      </c>
      <c r="D1343" s="297">
        <v>2.5</v>
      </c>
    </row>
    <row r="1344" spans="1:4">
      <c r="A1344" s="293">
        <v>41747</v>
      </c>
      <c r="B1344" s="291">
        <v>2.7199999999999998</v>
      </c>
      <c r="C1344" s="293">
        <v>41746</v>
      </c>
      <c r="D1344" s="297">
        <v>2.5</v>
      </c>
    </row>
    <row r="1345" spans="1:4">
      <c r="A1345" s="293">
        <v>41751</v>
      </c>
      <c r="B1345" s="291">
        <v>2.7199999999999998</v>
      </c>
      <c r="C1345" s="293">
        <v>41747</v>
      </c>
      <c r="D1345" s="297">
        <v>2.5</v>
      </c>
    </row>
    <row r="1346" spans="1:4">
      <c r="A1346" s="293">
        <v>41752</v>
      </c>
      <c r="B1346" s="291">
        <v>2.7199999999999998</v>
      </c>
      <c r="C1346" s="293">
        <v>41751</v>
      </c>
      <c r="D1346" s="297">
        <v>2.5</v>
      </c>
    </row>
    <row r="1347" spans="1:4">
      <c r="A1347" s="293">
        <v>41753</v>
      </c>
      <c r="B1347" s="291">
        <v>2.7199999999999998</v>
      </c>
      <c r="C1347" s="293">
        <v>41752</v>
      </c>
      <c r="D1347" s="297">
        <v>2.5</v>
      </c>
    </row>
    <row r="1348" spans="1:4">
      <c r="A1348" s="293">
        <v>41754</v>
      </c>
      <c r="B1348" s="291">
        <v>2.7199999999999998</v>
      </c>
      <c r="C1348" s="293">
        <v>41753</v>
      </c>
      <c r="D1348" s="297">
        <v>2.5</v>
      </c>
    </row>
    <row r="1349" spans="1:4">
      <c r="A1349" s="293">
        <v>41757</v>
      </c>
      <c r="B1349" s="291">
        <v>2.7199999999999998</v>
      </c>
      <c r="C1349" s="293">
        <v>41754</v>
      </c>
      <c r="D1349" s="297">
        <v>2.5</v>
      </c>
    </row>
    <row r="1350" spans="1:4">
      <c r="A1350" s="293">
        <v>41758</v>
      </c>
      <c r="B1350" s="291">
        <v>2.7199999999999998</v>
      </c>
      <c r="C1350" s="293">
        <v>41757</v>
      </c>
      <c r="D1350" s="297">
        <v>2.5</v>
      </c>
    </row>
    <row r="1351" spans="1:4">
      <c r="A1351" s="293">
        <v>41759</v>
      </c>
      <c r="B1351" s="291">
        <v>2.7199999999999998</v>
      </c>
      <c r="C1351" s="293">
        <v>41758</v>
      </c>
      <c r="D1351" s="297">
        <v>2.5</v>
      </c>
    </row>
    <row r="1352" spans="1:4">
      <c r="A1352" s="293">
        <v>41761</v>
      </c>
      <c r="B1352" s="291">
        <v>2.7199999999999998</v>
      </c>
      <c r="C1352" s="293">
        <v>41759</v>
      </c>
      <c r="D1352" s="297">
        <v>2.5</v>
      </c>
    </row>
    <row r="1353" spans="1:4">
      <c r="A1353" s="293">
        <v>41764</v>
      </c>
      <c r="B1353" s="291">
        <v>2.7199999999999998</v>
      </c>
      <c r="C1353" s="293">
        <v>41761</v>
      </c>
      <c r="D1353" s="297">
        <v>2.5</v>
      </c>
    </row>
    <row r="1354" spans="1:4">
      <c r="A1354" s="293">
        <v>41765</v>
      </c>
      <c r="B1354" s="291">
        <v>2.7199999999999998</v>
      </c>
      <c r="C1354" s="293">
        <v>41764</v>
      </c>
      <c r="D1354" s="297">
        <v>2.5</v>
      </c>
    </row>
    <row r="1355" spans="1:4">
      <c r="A1355" s="293">
        <v>41766</v>
      </c>
      <c r="B1355" s="291">
        <v>2.7199999999999998</v>
      </c>
      <c r="C1355" s="293">
        <v>41765</v>
      </c>
      <c r="D1355" s="297">
        <v>2.5</v>
      </c>
    </row>
    <row r="1356" spans="1:4">
      <c r="A1356" s="293">
        <v>41767</v>
      </c>
      <c r="B1356" s="291">
        <v>2.7199999999999998</v>
      </c>
      <c r="C1356" s="293">
        <v>41766</v>
      </c>
      <c r="D1356" s="297">
        <v>2.5</v>
      </c>
    </row>
    <row r="1357" spans="1:4">
      <c r="A1357" s="293">
        <v>41768</v>
      </c>
      <c r="B1357" s="291">
        <v>2.7199999999999998</v>
      </c>
      <c r="C1357" s="293">
        <v>41767</v>
      </c>
      <c r="D1357" s="297">
        <v>2.5</v>
      </c>
    </row>
    <row r="1358" spans="1:4">
      <c r="A1358" s="293">
        <v>41771</v>
      </c>
      <c r="B1358" s="291">
        <v>2.7199999999999998</v>
      </c>
      <c r="C1358" s="293">
        <v>41768</v>
      </c>
      <c r="D1358" s="297">
        <v>2.5</v>
      </c>
    </row>
    <row r="1359" spans="1:4">
      <c r="A1359" s="293">
        <v>41772</v>
      </c>
      <c r="B1359" s="291">
        <v>2.7199999999999998</v>
      </c>
      <c r="C1359" s="293">
        <v>41771</v>
      </c>
      <c r="D1359" s="297">
        <v>2.5</v>
      </c>
    </row>
    <row r="1360" spans="1:4">
      <c r="A1360" s="293">
        <v>41773</v>
      </c>
      <c r="B1360" s="291">
        <v>2.7199999999999998</v>
      </c>
      <c r="C1360" s="293">
        <v>41772</v>
      </c>
      <c r="D1360" s="297">
        <v>2.5</v>
      </c>
    </row>
    <row r="1361" spans="1:4">
      <c r="A1361" s="293">
        <v>41774</v>
      </c>
      <c r="B1361" s="291">
        <v>2.7199999999999998</v>
      </c>
      <c r="C1361" s="293">
        <v>41773</v>
      </c>
      <c r="D1361" s="297">
        <v>2.5</v>
      </c>
    </row>
    <row r="1362" spans="1:4">
      <c r="A1362" s="293">
        <v>41775</v>
      </c>
      <c r="B1362" s="291">
        <v>2.7199999999999998</v>
      </c>
      <c r="C1362" s="293">
        <v>41774</v>
      </c>
      <c r="D1362" s="297">
        <v>2.5</v>
      </c>
    </row>
    <row r="1363" spans="1:4">
      <c r="A1363" s="293">
        <v>41778</v>
      </c>
      <c r="B1363" s="291">
        <v>2.7199999999999998</v>
      </c>
      <c r="C1363" s="293">
        <v>41775</v>
      </c>
      <c r="D1363" s="297">
        <v>2.5</v>
      </c>
    </row>
    <row r="1364" spans="1:4">
      <c r="A1364" s="293">
        <v>41779</v>
      </c>
      <c r="B1364" s="291">
        <v>2.7199999999999998</v>
      </c>
      <c r="C1364" s="293">
        <v>41778</v>
      </c>
      <c r="D1364" s="297">
        <v>2.5</v>
      </c>
    </row>
    <row r="1365" spans="1:4">
      <c r="A1365" s="293">
        <v>41780</v>
      </c>
      <c r="B1365" s="291">
        <v>2.7199999999999998</v>
      </c>
      <c r="C1365" s="293">
        <v>41779</v>
      </c>
      <c r="D1365" s="297">
        <v>2.5</v>
      </c>
    </row>
    <row r="1366" spans="1:4">
      <c r="A1366" s="293">
        <v>41781</v>
      </c>
      <c r="B1366" s="291">
        <v>2.7199999999999998</v>
      </c>
      <c r="C1366" s="293">
        <v>41780</v>
      </c>
      <c r="D1366" s="297">
        <v>2.5</v>
      </c>
    </row>
    <row r="1367" spans="1:4">
      <c r="A1367" s="293">
        <v>41782</v>
      </c>
      <c r="B1367" s="291">
        <v>2.7199999999999998</v>
      </c>
      <c r="C1367" s="293">
        <v>41781</v>
      </c>
      <c r="D1367" s="297">
        <v>2.5</v>
      </c>
    </row>
    <row r="1368" spans="1:4">
      <c r="A1368" s="293">
        <v>41785</v>
      </c>
      <c r="B1368" s="291">
        <v>2.7199999999999998</v>
      </c>
      <c r="C1368" s="293">
        <v>41782</v>
      </c>
      <c r="D1368" s="297">
        <v>2.5</v>
      </c>
    </row>
    <row r="1369" spans="1:4">
      <c r="A1369" s="293">
        <v>41786</v>
      </c>
      <c r="B1369" s="291">
        <v>2.7199999999999998</v>
      </c>
      <c r="C1369" s="293">
        <v>41785</v>
      </c>
      <c r="D1369" s="297">
        <v>2.5</v>
      </c>
    </row>
    <row r="1370" spans="1:4">
      <c r="A1370" s="293">
        <v>41787</v>
      </c>
      <c r="B1370" s="291">
        <v>2.7199999999999998</v>
      </c>
      <c r="C1370" s="293">
        <v>41786</v>
      </c>
      <c r="D1370" s="297">
        <v>2.5</v>
      </c>
    </row>
    <row r="1371" spans="1:4">
      <c r="A1371" s="293">
        <v>41788</v>
      </c>
      <c r="B1371" s="291">
        <v>2.7199999999999998</v>
      </c>
      <c r="C1371" s="293">
        <v>41787</v>
      </c>
      <c r="D1371" s="297">
        <v>2.5</v>
      </c>
    </row>
    <row r="1372" spans="1:4">
      <c r="A1372" s="293">
        <v>41789</v>
      </c>
      <c r="B1372" s="291">
        <v>2.7199999999999998</v>
      </c>
      <c r="C1372" s="293">
        <v>41788</v>
      </c>
      <c r="D1372" s="297">
        <v>2.5</v>
      </c>
    </row>
    <row r="1373" spans="1:4">
      <c r="A1373" s="293">
        <v>41792</v>
      </c>
      <c r="B1373" s="291">
        <v>2.7199999999999998</v>
      </c>
      <c r="C1373" s="293">
        <v>41789</v>
      </c>
      <c r="D1373" s="297">
        <v>2.5</v>
      </c>
    </row>
    <row r="1374" spans="1:4">
      <c r="A1374" s="293">
        <v>41793</v>
      </c>
      <c r="B1374" s="291">
        <v>2.7199999999999998</v>
      </c>
      <c r="C1374" s="293">
        <v>41792</v>
      </c>
      <c r="D1374" s="297">
        <v>2.5</v>
      </c>
    </row>
    <row r="1375" spans="1:4">
      <c r="A1375" s="293">
        <v>41794</v>
      </c>
      <c r="B1375" s="291">
        <v>2.71</v>
      </c>
      <c r="C1375" s="293">
        <v>41793</v>
      </c>
      <c r="D1375" s="297">
        <v>2.5</v>
      </c>
    </row>
    <row r="1376" spans="1:4">
      <c r="A1376" s="293">
        <v>41795</v>
      </c>
      <c r="B1376" s="291">
        <v>2.7</v>
      </c>
      <c r="C1376" s="293">
        <v>41794</v>
      </c>
      <c r="D1376" s="297">
        <v>2.5</v>
      </c>
    </row>
    <row r="1377" spans="1:4">
      <c r="A1377" s="293">
        <v>41796</v>
      </c>
      <c r="B1377" s="291">
        <v>2.69</v>
      </c>
      <c r="C1377" s="293">
        <v>41795</v>
      </c>
      <c r="D1377" s="297">
        <v>2.5</v>
      </c>
    </row>
    <row r="1378" spans="1:4">
      <c r="A1378" s="293">
        <v>41799</v>
      </c>
      <c r="B1378" s="291">
        <v>2.69</v>
      </c>
      <c r="C1378" s="293">
        <v>41796</v>
      </c>
      <c r="D1378" s="297">
        <v>2.5</v>
      </c>
    </row>
    <row r="1379" spans="1:4">
      <c r="A1379" s="293">
        <v>41800</v>
      </c>
      <c r="B1379" s="291">
        <v>2.69</v>
      </c>
      <c r="C1379" s="293">
        <v>41799</v>
      </c>
      <c r="D1379" s="297">
        <v>2.5</v>
      </c>
    </row>
    <row r="1380" spans="1:4">
      <c r="A1380" s="293">
        <v>41801</v>
      </c>
      <c r="B1380" s="291">
        <v>2.68</v>
      </c>
      <c r="C1380" s="293">
        <v>41800</v>
      </c>
      <c r="D1380" s="297">
        <v>2.5</v>
      </c>
    </row>
    <row r="1381" spans="1:4">
      <c r="A1381" s="293">
        <v>41802</v>
      </c>
      <c r="B1381" s="291">
        <v>2.68</v>
      </c>
      <c r="C1381" s="293">
        <v>41801</v>
      </c>
      <c r="D1381" s="297">
        <v>2.5</v>
      </c>
    </row>
    <row r="1382" spans="1:4">
      <c r="A1382" s="293">
        <v>41803</v>
      </c>
      <c r="B1382" s="291">
        <v>2.68</v>
      </c>
      <c r="C1382" s="293">
        <v>41802</v>
      </c>
      <c r="D1382" s="297">
        <v>2.5</v>
      </c>
    </row>
    <row r="1383" spans="1:4">
      <c r="A1383" s="293">
        <v>41806</v>
      </c>
      <c r="B1383" s="291">
        <v>2.68</v>
      </c>
      <c r="C1383" s="293">
        <v>41803</v>
      </c>
      <c r="D1383" s="297">
        <v>2.5</v>
      </c>
    </row>
    <row r="1384" spans="1:4">
      <c r="A1384" s="293">
        <v>41807</v>
      </c>
      <c r="B1384" s="291">
        <v>2.68</v>
      </c>
      <c r="C1384" s="293">
        <v>41806</v>
      </c>
      <c r="D1384" s="297">
        <v>2.5</v>
      </c>
    </row>
    <row r="1385" spans="1:4">
      <c r="A1385" s="293">
        <v>41808</v>
      </c>
      <c r="B1385" s="291">
        <v>2.68</v>
      </c>
      <c r="C1385" s="293">
        <v>41807</v>
      </c>
      <c r="D1385" s="297">
        <v>2.5</v>
      </c>
    </row>
    <row r="1386" spans="1:4">
      <c r="A1386" s="293">
        <v>41810</v>
      </c>
      <c r="B1386" s="291">
        <v>2.68</v>
      </c>
      <c r="C1386" s="293">
        <v>41808</v>
      </c>
      <c r="D1386" s="297">
        <v>2.5</v>
      </c>
    </row>
    <row r="1387" spans="1:4">
      <c r="A1387" s="293">
        <v>41813</v>
      </c>
      <c r="B1387" s="291">
        <v>2.68</v>
      </c>
      <c r="C1387" s="293">
        <v>41810</v>
      </c>
      <c r="D1387" s="297">
        <v>2.5</v>
      </c>
    </row>
    <row r="1388" spans="1:4">
      <c r="A1388" s="293">
        <v>41814</v>
      </c>
      <c r="B1388" s="291">
        <v>2.68</v>
      </c>
      <c r="C1388" s="293">
        <v>41813</v>
      </c>
      <c r="D1388" s="297">
        <v>2.5</v>
      </c>
    </row>
    <row r="1389" spans="1:4">
      <c r="A1389" s="293">
        <v>41815</v>
      </c>
      <c r="B1389" s="291">
        <v>2.68</v>
      </c>
      <c r="C1389" s="293">
        <v>41814</v>
      </c>
      <c r="D1389" s="297">
        <v>2.5</v>
      </c>
    </row>
    <row r="1390" spans="1:4">
      <c r="A1390" s="293">
        <v>41816</v>
      </c>
      <c r="B1390" s="291">
        <v>2.68</v>
      </c>
      <c r="C1390" s="293" t="s">
        <v>966</v>
      </c>
      <c r="D1390" s="297">
        <v>2.5</v>
      </c>
    </row>
    <row r="1391" spans="1:4">
      <c r="A1391" s="293">
        <v>41817</v>
      </c>
      <c r="B1391" s="291">
        <v>2.68</v>
      </c>
      <c r="C1391" s="293">
        <v>41816</v>
      </c>
      <c r="D1391" s="297">
        <v>2.5</v>
      </c>
    </row>
    <row r="1392" spans="1:4">
      <c r="A1392" s="293">
        <v>41820</v>
      </c>
      <c r="B1392" s="291">
        <v>2.68</v>
      </c>
      <c r="C1392" s="293">
        <v>41817</v>
      </c>
      <c r="D1392" s="297">
        <v>2.5</v>
      </c>
    </row>
    <row r="1393" spans="1:4">
      <c r="A1393" s="293">
        <v>41821</v>
      </c>
      <c r="B1393" s="291">
        <v>2.68</v>
      </c>
      <c r="C1393" s="293">
        <v>41820</v>
      </c>
      <c r="D1393" s="297">
        <v>2.5</v>
      </c>
    </row>
    <row r="1394" spans="1:4">
      <c r="A1394" s="293">
        <v>41822</v>
      </c>
      <c r="B1394" s="291">
        <v>2.68</v>
      </c>
      <c r="C1394" s="293">
        <v>41821</v>
      </c>
      <c r="D1394" s="297">
        <v>2.5</v>
      </c>
    </row>
    <row r="1395" spans="1:4">
      <c r="A1395" s="293">
        <v>41823</v>
      </c>
      <c r="B1395" s="291">
        <v>2.68</v>
      </c>
      <c r="C1395" s="293">
        <v>41822</v>
      </c>
      <c r="D1395" s="297">
        <v>2.5</v>
      </c>
    </row>
    <row r="1396" spans="1:4">
      <c r="A1396" s="293">
        <v>41824</v>
      </c>
      <c r="B1396" s="291">
        <v>2.68</v>
      </c>
      <c r="C1396" s="293">
        <v>41823</v>
      </c>
      <c r="D1396" s="297">
        <v>2.5</v>
      </c>
    </row>
    <row r="1397" spans="1:4">
      <c r="A1397" s="293">
        <v>41827</v>
      </c>
      <c r="B1397" s="291">
        <v>2.68</v>
      </c>
      <c r="C1397" s="293">
        <v>41824</v>
      </c>
      <c r="D1397" s="297">
        <v>2.5</v>
      </c>
    </row>
    <row r="1398" spans="1:4">
      <c r="A1398" s="293">
        <v>41828</v>
      </c>
      <c r="B1398" s="291">
        <v>2.68</v>
      </c>
      <c r="C1398" s="293">
        <v>41827</v>
      </c>
      <c r="D1398" s="297">
        <v>2.5</v>
      </c>
    </row>
    <row r="1399" spans="1:4">
      <c r="A1399" s="293">
        <v>41829</v>
      </c>
      <c r="B1399" s="291">
        <v>2.68</v>
      </c>
      <c r="C1399" s="293">
        <v>41828</v>
      </c>
      <c r="D1399" s="297">
        <v>2.5</v>
      </c>
    </row>
    <row r="1400" spans="1:4">
      <c r="A1400" s="293">
        <v>41830</v>
      </c>
      <c r="B1400" s="291">
        <v>2.68</v>
      </c>
      <c r="C1400" s="293">
        <v>41829</v>
      </c>
      <c r="D1400" s="297">
        <v>2.5</v>
      </c>
    </row>
    <row r="1401" spans="1:4">
      <c r="A1401" s="293">
        <v>41831</v>
      </c>
      <c r="B1401" s="291">
        <v>2.68</v>
      </c>
      <c r="C1401" s="293">
        <v>41830</v>
      </c>
      <c r="D1401" s="297">
        <v>2.5</v>
      </c>
    </row>
    <row r="1402" spans="1:4">
      <c r="A1402" s="293">
        <v>41834</v>
      </c>
      <c r="B1402" s="291">
        <v>2.68</v>
      </c>
      <c r="C1402" s="293">
        <v>41831</v>
      </c>
      <c r="D1402" s="297">
        <v>2.5</v>
      </c>
    </row>
    <row r="1403" spans="1:4">
      <c r="A1403" s="293">
        <v>41835</v>
      </c>
      <c r="B1403" s="291">
        <v>2.68</v>
      </c>
      <c r="C1403" s="293">
        <v>41834</v>
      </c>
      <c r="D1403" s="297">
        <v>2.5</v>
      </c>
    </row>
    <row r="1404" spans="1:4">
      <c r="A1404" s="293">
        <v>41836</v>
      </c>
      <c r="B1404" s="291">
        <v>2.68</v>
      </c>
      <c r="C1404" s="293">
        <v>41835</v>
      </c>
      <c r="D1404" s="297">
        <v>2.5</v>
      </c>
    </row>
    <row r="1405" spans="1:4">
      <c r="A1405" s="293">
        <v>41837</v>
      </c>
      <c r="B1405" s="291">
        <v>2.68</v>
      </c>
      <c r="C1405" s="293">
        <v>41836</v>
      </c>
      <c r="D1405" s="297">
        <v>2.5</v>
      </c>
    </row>
    <row r="1406" spans="1:4">
      <c r="A1406" s="293">
        <v>41838</v>
      </c>
      <c r="B1406" s="291">
        <v>2.68</v>
      </c>
      <c r="C1406" s="293">
        <v>41837</v>
      </c>
      <c r="D1406" s="297">
        <v>2.5</v>
      </c>
    </row>
    <row r="1407" spans="1:4">
      <c r="A1407" s="293">
        <v>41841</v>
      </c>
      <c r="B1407" s="291">
        <v>2.68</v>
      </c>
      <c r="C1407" s="293">
        <v>41838</v>
      </c>
      <c r="D1407" s="297">
        <v>2.5</v>
      </c>
    </row>
    <row r="1408" spans="1:4">
      <c r="A1408" s="293">
        <v>41842</v>
      </c>
      <c r="B1408" s="291">
        <v>2.68</v>
      </c>
      <c r="C1408" s="293">
        <v>41841</v>
      </c>
      <c r="D1408" s="297">
        <v>2.5</v>
      </c>
    </row>
    <row r="1409" spans="1:4">
      <c r="A1409" s="293">
        <v>41843</v>
      </c>
      <c r="B1409" s="291">
        <v>2.67</v>
      </c>
      <c r="C1409" s="293">
        <v>41842</v>
      </c>
      <c r="D1409" s="297">
        <v>2.5</v>
      </c>
    </row>
    <row r="1410" spans="1:4">
      <c r="A1410" s="293">
        <v>41844</v>
      </c>
      <c r="B1410" s="291">
        <v>2.67</v>
      </c>
      <c r="C1410" s="293">
        <v>41843</v>
      </c>
      <c r="D1410" s="297">
        <v>2.5</v>
      </c>
    </row>
    <row r="1411" spans="1:4">
      <c r="A1411" s="293">
        <v>41845</v>
      </c>
      <c r="B1411" s="291">
        <v>2.67</v>
      </c>
      <c r="C1411" s="293">
        <v>41844</v>
      </c>
      <c r="D1411" s="297">
        <v>2.5</v>
      </c>
    </row>
    <row r="1412" spans="1:4">
      <c r="A1412" s="293">
        <v>41848</v>
      </c>
      <c r="B1412" s="291">
        <v>2.67</v>
      </c>
      <c r="C1412" s="293">
        <v>41845</v>
      </c>
      <c r="D1412" s="297">
        <v>2.5</v>
      </c>
    </row>
    <row r="1413" spans="1:4">
      <c r="A1413" s="293">
        <v>41849</v>
      </c>
      <c r="B1413" s="291">
        <v>2.67</v>
      </c>
      <c r="C1413" s="293">
        <v>41848</v>
      </c>
      <c r="D1413" s="297">
        <v>2.5</v>
      </c>
    </row>
    <row r="1414" spans="1:4">
      <c r="A1414" s="293">
        <v>41850</v>
      </c>
      <c r="B1414" s="291">
        <v>2.67</v>
      </c>
      <c r="C1414" s="293">
        <v>41849</v>
      </c>
      <c r="D1414" s="297">
        <v>2.5</v>
      </c>
    </row>
    <row r="1415" spans="1:4">
      <c r="A1415" s="293">
        <v>41851</v>
      </c>
      <c r="B1415" s="291">
        <v>2.67</v>
      </c>
      <c r="C1415" s="293">
        <v>41850</v>
      </c>
      <c r="D1415" s="297">
        <v>2.5</v>
      </c>
    </row>
    <row r="1416" spans="1:4">
      <c r="A1416" s="293">
        <v>41852</v>
      </c>
      <c r="B1416" s="291">
        <v>2.67</v>
      </c>
      <c r="C1416" s="293">
        <v>41851</v>
      </c>
      <c r="D1416" s="297">
        <v>2.5</v>
      </c>
    </row>
    <row r="1417" spans="1:4">
      <c r="A1417" s="293">
        <v>41855</v>
      </c>
      <c r="B1417" s="291">
        <v>2.67</v>
      </c>
      <c r="C1417" s="293">
        <v>41852</v>
      </c>
      <c r="D1417" s="297">
        <v>2.5</v>
      </c>
    </row>
    <row r="1418" spans="1:4">
      <c r="A1418" s="293">
        <v>41856</v>
      </c>
      <c r="B1418" s="291">
        <v>2.67</v>
      </c>
      <c r="C1418" s="293">
        <v>41855</v>
      </c>
      <c r="D1418" s="297">
        <v>2.5</v>
      </c>
    </row>
    <row r="1419" spans="1:4">
      <c r="A1419" s="293">
        <v>41857</v>
      </c>
      <c r="B1419" s="291">
        <v>2.67</v>
      </c>
      <c r="C1419" s="293">
        <v>41856</v>
      </c>
      <c r="D1419" s="297">
        <v>2.5</v>
      </c>
    </row>
    <row r="1420" spans="1:4">
      <c r="A1420" s="293">
        <v>41858</v>
      </c>
      <c r="B1420" s="291">
        <v>2.67</v>
      </c>
      <c r="C1420" s="293">
        <v>41857</v>
      </c>
      <c r="D1420" s="297">
        <v>2.5</v>
      </c>
    </row>
    <row r="1421" spans="1:4">
      <c r="A1421" s="293">
        <v>41859</v>
      </c>
      <c r="B1421" s="291">
        <v>2.67</v>
      </c>
      <c r="C1421" s="293">
        <v>41858</v>
      </c>
      <c r="D1421" s="297">
        <v>2.5</v>
      </c>
    </row>
    <row r="1422" spans="1:4">
      <c r="A1422" s="293">
        <v>41862</v>
      </c>
      <c r="B1422" s="291">
        <v>2.67</v>
      </c>
      <c r="C1422" s="293">
        <v>41859</v>
      </c>
      <c r="D1422" s="297">
        <v>2.5</v>
      </c>
    </row>
    <row r="1423" spans="1:4">
      <c r="A1423" s="293">
        <v>41863</v>
      </c>
      <c r="B1423" s="291">
        <v>2.67</v>
      </c>
      <c r="C1423" s="293">
        <v>41862</v>
      </c>
      <c r="D1423" s="297">
        <v>2.5</v>
      </c>
    </row>
    <row r="1424" spans="1:4">
      <c r="A1424" s="293">
        <v>41864</v>
      </c>
      <c r="B1424" s="291">
        <v>2.67</v>
      </c>
      <c r="C1424" s="293">
        <v>41863</v>
      </c>
      <c r="D1424" s="297">
        <v>2.5</v>
      </c>
    </row>
    <row r="1425" spans="1:4">
      <c r="A1425" s="293">
        <v>41865</v>
      </c>
      <c r="B1425" s="291">
        <v>2.66</v>
      </c>
      <c r="C1425" s="293">
        <v>41864</v>
      </c>
      <c r="D1425" s="297">
        <v>2.5</v>
      </c>
    </row>
    <row r="1426" spans="1:4">
      <c r="A1426" s="293">
        <v>41869</v>
      </c>
      <c r="B1426" s="291">
        <v>2.66</v>
      </c>
      <c r="C1426" s="293">
        <v>41865</v>
      </c>
      <c r="D1426" s="297">
        <v>2.5</v>
      </c>
    </row>
    <row r="1427" spans="1:4">
      <c r="A1427" s="293">
        <v>41870</v>
      </c>
      <c r="B1427" s="291">
        <v>2.65</v>
      </c>
      <c r="C1427" s="293">
        <v>41869</v>
      </c>
      <c r="D1427" s="297">
        <v>2.5</v>
      </c>
    </row>
    <row r="1428" spans="1:4">
      <c r="A1428" s="293">
        <v>41871</v>
      </c>
      <c r="B1428" s="291">
        <v>2.65</v>
      </c>
      <c r="C1428" s="293">
        <v>41870</v>
      </c>
      <c r="D1428" s="297">
        <v>2.5</v>
      </c>
    </row>
    <row r="1429" spans="1:4">
      <c r="A1429" s="293">
        <v>41872</v>
      </c>
      <c r="B1429" s="291">
        <v>2.64</v>
      </c>
      <c r="C1429" s="293">
        <v>41871</v>
      </c>
      <c r="D1429" s="297">
        <v>2.5</v>
      </c>
    </row>
    <row r="1430" spans="1:4">
      <c r="A1430" s="293">
        <v>41873</v>
      </c>
      <c r="B1430" s="291">
        <v>2.64</v>
      </c>
      <c r="C1430" s="293">
        <v>41872</v>
      </c>
      <c r="D1430" s="297">
        <v>2.5</v>
      </c>
    </row>
    <row r="1431" spans="1:4">
      <c r="A1431" s="293">
        <v>41876</v>
      </c>
      <c r="B1431" s="291">
        <v>2.63</v>
      </c>
      <c r="C1431" s="293">
        <v>41873</v>
      </c>
      <c r="D1431" s="297">
        <v>2.5</v>
      </c>
    </row>
    <row r="1432" spans="1:4">
      <c r="A1432" s="293">
        <v>41877</v>
      </c>
      <c r="B1432" s="291">
        <v>2.62</v>
      </c>
      <c r="C1432" s="293">
        <v>41876</v>
      </c>
      <c r="D1432" s="297">
        <v>2.5</v>
      </c>
    </row>
    <row r="1433" spans="1:4">
      <c r="A1433" s="293">
        <v>41878</v>
      </c>
      <c r="B1433" s="291">
        <v>2.61</v>
      </c>
      <c r="C1433" s="293">
        <v>41877</v>
      </c>
      <c r="D1433" s="297">
        <v>2.5</v>
      </c>
    </row>
    <row r="1434" spans="1:4">
      <c r="A1434" s="293">
        <v>41879</v>
      </c>
      <c r="B1434" s="291">
        <v>2.6</v>
      </c>
      <c r="C1434" s="293">
        <v>41878</v>
      </c>
      <c r="D1434" s="297">
        <v>2.5</v>
      </c>
    </row>
    <row r="1435" spans="1:4">
      <c r="A1435" s="293">
        <v>41880</v>
      </c>
      <c r="B1435" s="291">
        <v>2.59</v>
      </c>
      <c r="C1435" s="293">
        <v>41879</v>
      </c>
      <c r="D1435" s="297">
        <v>2.5</v>
      </c>
    </row>
    <row r="1436" spans="1:4">
      <c r="A1436" s="293">
        <v>41883</v>
      </c>
      <c r="B1436" s="291">
        <v>2.58</v>
      </c>
      <c r="C1436" s="293">
        <v>41880</v>
      </c>
      <c r="D1436" s="297">
        <v>2.5</v>
      </c>
    </row>
    <row r="1437" spans="1:4">
      <c r="A1437" s="293">
        <v>41884</v>
      </c>
      <c r="B1437" s="291">
        <v>2.57</v>
      </c>
      <c r="C1437" s="293">
        <v>41883</v>
      </c>
      <c r="D1437" s="297">
        <v>2.5</v>
      </c>
    </row>
    <row r="1438" spans="1:4">
      <c r="A1438" s="293">
        <v>41885</v>
      </c>
      <c r="B1438" s="291">
        <v>2.56</v>
      </c>
      <c r="C1438" s="293">
        <v>41884</v>
      </c>
      <c r="D1438" s="297">
        <v>2.5</v>
      </c>
    </row>
    <row r="1439" spans="1:4">
      <c r="A1439" s="293">
        <v>41886</v>
      </c>
      <c r="B1439" s="291">
        <v>2.5499999999999998</v>
      </c>
      <c r="C1439" s="293">
        <v>41885</v>
      </c>
      <c r="D1439" s="297">
        <v>2.5</v>
      </c>
    </row>
    <row r="1440" spans="1:4">
      <c r="A1440" s="293">
        <v>41887</v>
      </c>
      <c r="B1440" s="291">
        <v>2.5300000000000002</v>
      </c>
      <c r="C1440" s="293">
        <v>41886</v>
      </c>
      <c r="D1440" s="297">
        <v>2.5</v>
      </c>
    </row>
    <row r="1441" spans="1:4">
      <c r="A1441" s="293">
        <v>41890</v>
      </c>
      <c r="B1441" s="291">
        <v>2.52</v>
      </c>
      <c r="C1441" s="293">
        <v>41887</v>
      </c>
      <c r="D1441" s="297">
        <v>2.5</v>
      </c>
    </row>
    <row r="1442" spans="1:4">
      <c r="A1442" s="293">
        <v>41891</v>
      </c>
      <c r="B1442" s="291">
        <v>2.5099999999999998</v>
      </c>
      <c r="C1442" s="293">
        <v>41890</v>
      </c>
      <c r="D1442" s="297">
        <v>2.5</v>
      </c>
    </row>
    <row r="1443" spans="1:4">
      <c r="A1443" s="293">
        <v>41892</v>
      </c>
      <c r="B1443" s="291">
        <v>2.5</v>
      </c>
      <c r="C1443" s="293">
        <v>41891</v>
      </c>
      <c r="D1443" s="297">
        <v>2.5</v>
      </c>
    </row>
    <row r="1444" spans="1:4">
      <c r="A1444" s="293">
        <v>41893</v>
      </c>
      <c r="B1444" s="291">
        <v>2.4900000000000002</v>
      </c>
      <c r="C1444" s="293">
        <v>41892</v>
      </c>
      <c r="D1444" s="297">
        <v>2.5</v>
      </c>
    </row>
    <row r="1445" spans="1:4">
      <c r="A1445" s="293">
        <v>41894</v>
      </c>
      <c r="B1445" s="291">
        <v>2.48</v>
      </c>
      <c r="C1445" s="293">
        <v>41893</v>
      </c>
      <c r="D1445" s="297">
        <v>2.5</v>
      </c>
    </row>
    <row r="1446" spans="1:4">
      <c r="A1446" s="293">
        <v>41897</v>
      </c>
      <c r="B1446" s="291">
        <v>2.4699999999999998</v>
      </c>
      <c r="C1446" s="293">
        <v>41894</v>
      </c>
      <c r="D1446" s="297">
        <v>2.5</v>
      </c>
    </row>
    <row r="1447" spans="1:4">
      <c r="A1447" s="293">
        <v>41898</v>
      </c>
      <c r="B1447" s="291">
        <v>2.46</v>
      </c>
      <c r="C1447" s="293">
        <v>41897</v>
      </c>
      <c r="D1447" s="297">
        <v>2.5</v>
      </c>
    </row>
    <row r="1448" spans="1:4">
      <c r="A1448" s="293">
        <v>41899</v>
      </c>
      <c r="B1448" s="291">
        <v>2.4500000000000002</v>
      </c>
      <c r="C1448" s="293">
        <v>41898</v>
      </c>
      <c r="D1448" s="297">
        <v>2.5</v>
      </c>
    </row>
    <row r="1449" spans="1:4">
      <c r="A1449" s="293">
        <v>41900</v>
      </c>
      <c r="B1449" s="291">
        <v>2.44</v>
      </c>
      <c r="C1449" s="293">
        <v>41899</v>
      </c>
      <c r="D1449" s="297">
        <v>2.5</v>
      </c>
    </row>
    <row r="1450" spans="1:4">
      <c r="A1450" s="293">
        <v>41901</v>
      </c>
      <c r="B1450" s="291">
        <v>2.42</v>
      </c>
      <c r="C1450" s="293">
        <v>41900</v>
      </c>
      <c r="D1450" s="297">
        <v>2.5</v>
      </c>
    </row>
    <row r="1451" spans="1:4">
      <c r="A1451" s="293">
        <v>41904</v>
      </c>
      <c r="B1451" s="291">
        <v>2.4</v>
      </c>
      <c r="C1451" s="293">
        <v>41901</v>
      </c>
      <c r="D1451" s="297">
        <v>2.5</v>
      </c>
    </row>
    <row r="1452" spans="1:4">
      <c r="A1452" s="293">
        <v>41905</v>
      </c>
      <c r="B1452" s="291">
        <v>2.38</v>
      </c>
      <c r="C1452" s="293">
        <v>41904</v>
      </c>
      <c r="D1452" s="297">
        <v>2.5</v>
      </c>
    </row>
    <row r="1453" spans="1:4">
      <c r="A1453" s="293">
        <v>41906</v>
      </c>
      <c r="B1453" s="291">
        <v>2.36</v>
      </c>
      <c r="C1453" s="293">
        <v>41905</v>
      </c>
      <c r="D1453" s="297">
        <v>2.5</v>
      </c>
    </row>
    <row r="1454" spans="1:4">
      <c r="A1454" s="293">
        <v>41907</v>
      </c>
      <c r="B1454" s="291">
        <v>2.3199999999999998</v>
      </c>
      <c r="C1454" s="293">
        <v>41906</v>
      </c>
      <c r="D1454" s="297">
        <v>2.5</v>
      </c>
    </row>
    <row r="1455" spans="1:4">
      <c r="A1455" s="293">
        <v>41908</v>
      </c>
      <c r="B1455" s="291">
        <v>2.2999999999999998</v>
      </c>
      <c r="C1455" s="293">
        <v>41907</v>
      </c>
      <c r="D1455" s="297">
        <v>2.5</v>
      </c>
    </row>
    <row r="1456" spans="1:4">
      <c r="A1456" s="293">
        <v>41911</v>
      </c>
      <c r="B1456" s="291">
        <v>2.29</v>
      </c>
      <c r="C1456" s="293">
        <v>41908</v>
      </c>
      <c r="D1456" s="297">
        <v>2.5</v>
      </c>
    </row>
    <row r="1457" spans="1:4">
      <c r="A1457" s="293">
        <v>41912</v>
      </c>
      <c r="B1457" s="291">
        <v>2.2800000000000002</v>
      </c>
      <c r="C1457" s="293">
        <v>41911</v>
      </c>
      <c r="D1457" s="297">
        <v>2.5</v>
      </c>
    </row>
    <row r="1458" spans="1:4">
      <c r="A1458" s="293">
        <v>41913</v>
      </c>
      <c r="B1458" s="291">
        <v>2.27</v>
      </c>
      <c r="C1458" s="293">
        <v>41912</v>
      </c>
      <c r="D1458" s="297">
        <v>2.5</v>
      </c>
    </row>
    <row r="1459" spans="1:4">
      <c r="A1459" s="293">
        <v>41914</v>
      </c>
      <c r="B1459" s="291">
        <v>2.2599999999999998</v>
      </c>
      <c r="C1459" s="293">
        <v>41913</v>
      </c>
      <c r="D1459" s="297">
        <v>2.5</v>
      </c>
    </row>
    <row r="1460" spans="1:4">
      <c r="A1460" s="293">
        <v>41915</v>
      </c>
      <c r="B1460" s="291">
        <v>2.25</v>
      </c>
      <c r="C1460" s="293">
        <v>41914</v>
      </c>
      <c r="D1460" s="297">
        <v>2.5</v>
      </c>
    </row>
    <row r="1461" spans="1:4">
      <c r="A1461" s="293">
        <v>41918</v>
      </c>
      <c r="B1461" s="291">
        <v>2.2400000000000002</v>
      </c>
      <c r="C1461" s="293">
        <v>41915</v>
      </c>
      <c r="D1461" s="297">
        <v>2.5</v>
      </c>
    </row>
    <row r="1462" spans="1:4">
      <c r="A1462" s="293">
        <v>41919</v>
      </c>
      <c r="B1462" s="291">
        <v>2.23</v>
      </c>
      <c r="C1462" s="293">
        <v>41918</v>
      </c>
      <c r="D1462" s="297">
        <v>2.5</v>
      </c>
    </row>
    <row r="1463" spans="1:4">
      <c r="A1463" s="293">
        <v>41920</v>
      </c>
      <c r="B1463" s="291">
        <v>2.23</v>
      </c>
      <c r="C1463" s="293">
        <v>41919</v>
      </c>
      <c r="D1463" s="297">
        <v>2.5</v>
      </c>
    </row>
    <row r="1464" spans="1:4">
      <c r="A1464" s="293">
        <v>41921</v>
      </c>
      <c r="B1464" s="291">
        <v>2.09</v>
      </c>
      <c r="C1464" s="293">
        <v>41920</v>
      </c>
      <c r="D1464" s="298">
        <v>2</v>
      </c>
    </row>
    <row r="1465" spans="1:4">
      <c r="A1465" s="293">
        <v>41922</v>
      </c>
      <c r="B1465" s="291">
        <v>2.06</v>
      </c>
      <c r="C1465" s="293">
        <v>41921</v>
      </c>
      <c r="D1465" s="298">
        <v>2</v>
      </c>
    </row>
    <row r="1466" spans="1:4">
      <c r="A1466" s="293">
        <v>41925</v>
      </c>
      <c r="B1466" s="291">
        <v>2.0499999999999998</v>
      </c>
      <c r="C1466" s="293">
        <v>41922</v>
      </c>
      <c r="D1466" s="298">
        <v>2</v>
      </c>
    </row>
    <row r="1467" spans="1:4">
      <c r="A1467" s="293">
        <v>41926</v>
      </c>
      <c r="B1467" s="291">
        <v>2.04</v>
      </c>
      <c r="C1467" s="293">
        <v>41925</v>
      </c>
      <c r="D1467" s="298">
        <v>2</v>
      </c>
    </row>
    <row r="1468" spans="1:4">
      <c r="A1468" s="293">
        <v>41927</v>
      </c>
      <c r="B1468" s="291">
        <v>2.0299999999999998</v>
      </c>
      <c r="C1468" s="293">
        <v>41926</v>
      </c>
      <c r="D1468" s="298">
        <v>2</v>
      </c>
    </row>
    <row r="1469" spans="1:4">
      <c r="A1469" s="293">
        <v>41928</v>
      </c>
      <c r="B1469" s="291">
        <v>2.0299999999999998</v>
      </c>
      <c r="C1469" s="293">
        <v>41927</v>
      </c>
      <c r="D1469" s="298">
        <v>2</v>
      </c>
    </row>
    <row r="1470" spans="1:4">
      <c r="A1470" s="293">
        <v>41929</v>
      </c>
      <c r="B1470" s="291">
        <v>2.02</v>
      </c>
      <c r="C1470" s="293">
        <v>41928</v>
      </c>
      <c r="D1470" s="298">
        <v>2</v>
      </c>
    </row>
    <row r="1471" spans="1:4">
      <c r="A1471" s="293">
        <v>41932</v>
      </c>
      <c r="B1471" s="291">
        <v>2.02</v>
      </c>
      <c r="C1471" s="293">
        <v>41929</v>
      </c>
      <c r="D1471" s="298">
        <v>2</v>
      </c>
    </row>
    <row r="1472" spans="1:4">
      <c r="A1472" s="293">
        <v>41933</v>
      </c>
      <c r="B1472" s="291">
        <v>2.0099999999999998</v>
      </c>
      <c r="C1472" s="293">
        <v>41932</v>
      </c>
      <c r="D1472" s="298">
        <v>2</v>
      </c>
    </row>
    <row r="1473" spans="1:4">
      <c r="A1473" s="293">
        <v>41934</v>
      </c>
      <c r="B1473" s="291">
        <v>2</v>
      </c>
      <c r="C1473" s="293">
        <v>41933</v>
      </c>
      <c r="D1473" s="298">
        <v>2</v>
      </c>
    </row>
    <row r="1474" spans="1:4">
      <c r="A1474" s="293">
        <v>41935</v>
      </c>
      <c r="B1474" s="291">
        <v>1.99</v>
      </c>
      <c r="C1474" s="293">
        <v>41934</v>
      </c>
      <c r="D1474" s="298">
        <v>2</v>
      </c>
    </row>
    <row r="1475" spans="1:4">
      <c r="A1475" s="293">
        <v>41936</v>
      </c>
      <c r="B1475" s="291">
        <v>1.98</v>
      </c>
      <c r="C1475" s="293">
        <v>41935</v>
      </c>
      <c r="D1475" s="298">
        <v>2</v>
      </c>
    </row>
    <row r="1476" spans="1:4">
      <c r="A1476" s="293">
        <v>41939</v>
      </c>
      <c r="B1476" s="291">
        <v>1.98</v>
      </c>
      <c r="C1476" s="293">
        <v>41936</v>
      </c>
      <c r="D1476" s="298">
        <v>2</v>
      </c>
    </row>
    <row r="1477" spans="1:4">
      <c r="A1477" s="293">
        <v>41940</v>
      </c>
      <c r="B1477" s="291">
        <v>1.98</v>
      </c>
      <c r="C1477" s="293">
        <v>41939</v>
      </c>
      <c r="D1477" s="298">
        <v>2</v>
      </c>
    </row>
    <row r="1478" spans="1:4">
      <c r="A1478" s="293">
        <v>41941</v>
      </c>
      <c r="B1478" s="291">
        <v>1.98</v>
      </c>
      <c r="C1478" s="293">
        <v>41940</v>
      </c>
      <c r="D1478" s="298">
        <v>2</v>
      </c>
    </row>
    <row r="1479" spans="1:4">
      <c r="A1479" s="293">
        <v>41942</v>
      </c>
      <c r="B1479" s="291">
        <v>1.97</v>
      </c>
      <c r="C1479" s="293">
        <v>41941</v>
      </c>
      <c r="D1479" s="298">
        <v>2</v>
      </c>
    </row>
    <row r="1480" spans="1:4">
      <c r="A1480" s="293">
        <v>41943</v>
      </c>
      <c r="B1480" s="291">
        <v>1.96</v>
      </c>
      <c r="C1480" s="293">
        <v>41942</v>
      </c>
      <c r="D1480" s="298">
        <v>2</v>
      </c>
    </row>
    <row r="1481" spans="1:4">
      <c r="A1481" s="293">
        <v>41946</v>
      </c>
      <c r="B1481" s="291">
        <v>1.95</v>
      </c>
      <c r="C1481" s="293">
        <v>41943</v>
      </c>
      <c r="D1481" s="298">
        <v>2</v>
      </c>
    </row>
    <row r="1482" spans="1:4">
      <c r="A1482" s="293">
        <v>41947</v>
      </c>
      <c r="B1482" s="291">
        <v>1.95</v>
      </c>
      <c r="C1482" s="293">
        <v>41946</v>
      </c>
      <c r="D1482" s="298">
        <v>2</v>
      </c>
    </row>
    <row r="1483" spans="1:4">
      <c r="A1483" s="293">
        <v>41948</v>
      </c>
      <c r="B1483" s="291">
        <v>1.94</v>
      </c>
      <c r="C1483" s="293">
        <v>41947</v>
      </c>
      <c r="D1483" s="298">
        <v>2</v>
      </c>
    </row>
    <row r="1484" spans="1:4">
      <c r="A1484" s="293">
        <v>41949</v>
      </c>
      <c r="B1484" s="291">
        <v>2.02</v>
      </c>
      <c r="C1484" s="293">
        <v>41948</v>
      </c>
      <c r="D1484" s="298">
        <v>2</v>
      </c>
    </row>
    <row r="1485" spans="1:4">
      <c r="A1485" s="293">
        <v>41950</v>
      </c>
      <c r="B1485" s="291">
        <v>2.0299999999999998</v>
      </c>
      <c r="C1485" s="293">
        <v>41949</v>
      </c>
      <c r="D1485" s="298">
        <v>2</v>
      </c>
    </row>
    <row r="1486" spans="1:4">
      <c r="A1486" s="293">
        <v>41953</v>
      </c>
      <c r="B1486" s="291">
        <v>2.04</v>
      </c>
      <c r="C1486" s="293">
        <v>41950</v>
      </c>
      <c r="D1486" s="298">
        <v>2</v>
      </c>
    </row>
    <row r="1487" spans="1:4">
      <c r="A1487" s="293">
        <v>41955</v>
      </c>
      <c r="B1487" s="291">
        <v>2.04</v>
      </c>
      <c r="C1487" s="293">
        <v>41953</v>
      </c>
      <c r="D1487" s="298">
        <v>2</v>
      </c>
    </row>
    <row r="1488" spans="1:4">
      <c r="A1488" s="293">
        <v>41956</v>
      </c>
      <c r="B1488" s="291">
        <v>2.04</v>
      </c>
      <c r="C1488" s="293">
        <v>41955</v>
      </c>
      <c r="D1488" s="298">
        <v>2</v>
      </c>
    </row>
    <row r="1489" spans="1:4">
      <c r="A1489" s="293">
        <v>41957</v>
      </c>
      <c r="B1489" s="291">
        <v>2.04</v>
      </c>
      <c r="C1489" s="293">
        <v>41956</v>
      </c>
      <c r="D1489" s="298">
        <v>2</v>
      </c>
    </row>
    <row r="1490" spans="1:4">
      <c r="A1490" s="293">
        <v>41960</v>
      </c>
      <c r="B1490" s="291">
        <v>2.0499999999999998</v>
      </c>
      <c r="C1490" s="293">
        <v>41957</v>
      </c>
      <c r="D1490" s="298">
        <v>2</v>
      </c>
    </row>
    <row r="1491" spans="1:4">
      <c r="A1491" s="293">
        <v>41961</v>
      </c>
      <c r="B1491" s="291">
        <v>2.06</v>
      </c>
      <c r="C1491" s="293">
        <v>41960</v>
      </c>
      <c r="D1491" s="298">
        <v>2</v>
      </c>
    </row>
    <row r="1492" spans="1:4">
      <c r="A1492" s="293">
        <v>41962</v>
      </c>
      <c r="B1492" s="291">
        <v>2.06</v>
      </c>
      <c r="C1492" s="293">
        <v>41961</v>
      </c>
      <c r="D1492" s="298">
        <v>2</v>
      </c>
    </row>
    <row r="1493" spans="1:4">
      <c r="A1493" s="293">
        <v>41963</v>
      </c>
      <c r="B1493" s="291">
        <v>2.06</v>
      </c>
      <c r="C1493" s="293">
        <v>41962</v>
      </c>
      <c r="D1493" s="298">
        <v>2</v>
      </c>
    </row>
    <row r="1494" spans="1:4">
      <c r="A1494" s="293">
        <v>41964</v>
      </c>
      <c r="B1494" s="291">
        <v>2.06</v>
      </c>
      <c r="C1494" s="293">
        <v>41963</v>
      </c>
      <c r="D1494" s="298">
        <v>2</v>
      </c>
    </row>
    <row r="1495" spans="1:4">
      <c r="A1495" s="293">
        <v>41967</v>
      </c>
      <c r="B1495" s="291">
        <v>2.06</v>
      </c>
      <c r="C1495" s="293">
        <v>41964</v>
      </c>
      <c r="D1495" s="298">
        <v>2</v>
      </c>
    </row>
    <row r="1496" spans="1:4">
      <c r="A1496" s="293">
        <v>41968</v>
      </c>
      <c r="B1496" s="291">
        <v>2.06</v>
      </c>
      <c r="C1496" s="293">
        <v>41967</v>
      </c>
      <c r="D1496" s="298">
        <v>2</v>
      </c>
    </row>
    <row r="1497" spans="1:4">
      <c r="A1497" s="293">
        <v>41969</v>
      </c>
      <c r="B1497" s="291">
        <v>2.06</v>
      </c>
      <c r="C1497" s="293">
        <v>41968</v>
      </c>
      <c r="D1497" s="298">
        <v>2</v>
      </c>
    </row>
    <row r="1498" spans="1:4">
      <c r="A1498" s="293">
        <v>41970</v>
      </c>
      <c r="B1498" s="291">
        <v>2.06</v>
      </c>
      <c r="C1498" s="293">
        <v>41969</v>
      </c>
      <c r="D1498" s="298">
        <v>2</v>
      </c>
    </row>
    <row r="1499" spans="1:4">
      <c r="A1499" s="293">
        <v>41971</v>
      </c>
      <c r="B1499" s="291">
        <v>2.06</v>
      </c>
      <c r="C1499" s="293">
        <v>41970</v>
      </c>
      <c r="D1499" s="298">
        <v>2</v>
      </c>
    </row>
    <row r="1500" spans="1:4">
      <c r="A1500" s="293">
        <v>41974</v>
      </c>
      <c r="B1500" s="291">
        <v>2.06</v>
      </c>
      <c r="C1500" s="293">
        <v>41971</v>
      </c>
      <c r="D1500" s="298">
        <v>2</v>
      </c>
    </row>
    <row r="1501" spans="1:4">
      <c r="A1501" s="293">
        <v>41975</v>
      </c>
      <c r="B1501" s="291">
        <v>2.06</v>
      </c>
      <c r="C1501" s="293">
        <v>41974</v>
      </c>
      <c r="D1501" s="298">
        <v>2</v>
      </c>
    </row>
    <row r="1502" spans="1:4">
      <c r="A1502" s="293">
        <v>41976</v>
      </c>
      <c r="B1502" s="291">
        <v>2.06</v>
      </c>
      <c r="C1502" s="293">
        <v>41975</v>
      </c>
      <c r="D1502" s="298">
        <v>2</v>
      </c>
    </row>
    <row r="1503" spans="1:4">
      <c r="A1503" s="293">
        <v>41977</v>
      </c>
      <c r="B1503" s="291">
        <v>2.06</v>
      </c>
      <c r="C1503" s="293">
        <v>41976</v>
      </c>
      <c r="D1503" s="298">
        <v>2</v>
      </c>
    </row>
    <row r="1504" spans="1:4">
      <c r="A1504" s="293">
        <v>41978</v>
      </c>
      <c r="B1504" s="291">
        <v>2.06</v>
      </c>
      <c r="C1504" s="293">
        <v>41977</v>
      </c>
      <c r="D1504" s="298">
        <v>2</v>
      </c>
    </row>
    <row r="1505" spans="1:4">
      <c r="A1505" s="293">
        <v>41981</v>
      </c>
      <c r="B1505" s="291">
        <v>2.06</v>
      </c>
      <c r="C1505" s="293">
        <v>41978</v>
      </c>
      <c r="D1505" s="298">
        <v>2</v>
      </c>
    </row>
    <row r="1506" spans="1:4">
      <c r="A1506" s="293">
        <v>41982</v>
      </c>
      <c r="B1506" s="291">
        <v>2.06</v>
      </c>
      <c r="C1506" s="293">
        <v>41981</v>
      </c>
      <c r="D1506" s="298">
        <v>2</v>
      </c>
    </row>
    <row r="1507" spans="1:4">
      <c r="A1507" s="293">
        <v>41983</v>
      </c>
      <c r="B1507" s="291">
        <v>2.06</v>
      </c>
      <c r="C1507" s="293">
        <v>41982</v>
      </c>
      <c r="D1507" s="298">
        <v>2</v>
      </c>
    </row>
    <row r="1508" spans="1:4">
      <c r="A1508" s="293">
        <v>41984</v>
      </c>
      <c r="B1508" s="291">
        <v>2.06</v>
      </c>
      <c r="C1508" s="293">
        <v>41983</v>
      </c>
      <c r="D1508" s="298">
        <v>2</v>
      </c>
    </row>
    <row r="1509" spans="1:4">
      <c r="A1509" s="293">
        <v>41985</v>
      </c>
      <c r="B1509" s="291">
        <v>2.06</v>
      </c>
      <c r="C1509" s="293">
        <v>41984</v>
      </c>
      <c r="D1509" s="298">
        <v>2</v>
      </c>
    </row>
    <row r="1510" spans="1:4">
      <c r="A1510" s="293">
        <v>41988</v>
      </c>
      <c r="B1510" s="291">
        <v>2.06</v>
      </c>
      <c r="C1510" s="293">
        <v>41985</v>
      </c>
      <c r="D1510" s="298">
        <v>2</v>
      </c>
    </row>
    <row r="1511" spans="1:4">
      <c r="A1511" s="293">
        <v>41989</v>
      </c>
      <c r="B1511" s="291">
        <v>2.06</v>
      </c>
      <c r="C1511" s="293">
        <v>41988</v>
      </c>
      <c r="D1511" s="298">
        <v>2</v>
      </c>
    </row>
    <row r="1512" spans="1:4">
      <c r="A1512" s="293">
        <v>41990</v>
      </c>
      <c r="B1512" s="291">
        <v>2.06</v>
      </c>
      <c r="C1512" s="293">
        <v>41989</v>
      </c>
      <c r="D1512" s="298">
        <v>2</v>
      </c>
    </row>
    <row r="1513" spans="1:4">
      <c r="A1513" s="293">
        <v>41991</v>
      </c>
      <c r="B1513" s="291">
        <v>2.06</v>
      </c>
      <c r="C1513" s="293">
        <v>41990</v>
      </c>
      <c r="D1513" s="298">
        <v>2</v>
      </c>
    </row>
    <row r="1514" spans="1:4">
      <c r="A1514" s="293">
        <v>41992</v>
      </c>
      <c r="B1514" s="291">
        <v>2.06</v>
      </c>
      <c r="C1514" s="293">
        <v>41991</v>
      </c>
      <c r="D1514" s="298">
        <v>2</v>
      </c>
    </row>
    <row r="1515" spans="1:4">
      <c r="A1515" s="293">
        <v>41995</v>
      </c>
      <c r="B1515" s="291">
        <v>2.06</v>
      </c>
      <c r="C1515" s="293">
        <v>41992</v>
      </c>
      <c r="D1515" s="298">
        <v>2</v>
      </c>
    </row>
    <row r="1516" spans="1:4">
      <c r="A1516" s="293">
        <v>41996</v>
      </c>
      <c r="B1516" s="291">
        <v>2.06</v>
      </c>
      <c r="C1516" s="293" t="s">
        <v>967</v>
      </c>
      <c r="D1516" s="298">
        <v>2</v>
      </c>
    </row>
    <row r="1517" spans="1:4">
      <c r="A1517" s="293">
        <v>41997</v>
      </c>
      <c r="B1517" s="291">
        <v>2.06</v>
      </c>
      <c r="C1517" s="293">
        <v>41996</v>
      </c>
      <c r="D1517" s="298">
        <v>2</v>
      </c>
    </row>
    <row r="1518" spans="1:4">
      <c r="A1518" s="293">
        <v>42002</v>
      </c>
      <c r="B1518" s="291">
        <v>2.06</v>
      </c>
      <c r="C1518" s="293">
        <v>41997</v>
      </c>
      <c r="D1518" s="298">
        <v>2</v>
      </c>
    </row>
    <row r="1519" spans="1:4">
      <c r="A1519" s="293">
        <v>42003</v>
      </c>
      <c r="B1519" s="291">
        <v>2.06</v>
      </c>
      <c r="C1519" s="293">
        <v>42002</v>
      </c>
      <c r="D1519" s="298">
        <v>2</v>
      </c>
    </row>
    <row r="1520" spans="1:4">
      <c r="A1520" s="293">
        <v>42004</v>
      </c>
      <c r="B1520" s="291">
        <v>2.06</v>
      </c>
      <c r="C1520" s="293">
        <v>42003</v>
      </c>
      <c r="D1520" s="298">
        <v>2</v>
      </c>
    </row>
    <row r="1521" spans="1:4">
      <c r="A1521" s="293">
        <v>42006</v>
      </c>
      <c r="B1521" s="291">
        <v>2.06</v>
      </c>
      <c r="C1521" s="293">
        <v>42004</v>
      </c>
      <c r="D1521" s="298">
        <v>2</v>
      </c>
    </row>
    <row r="1522" spans="1:4">
      <c r="A1522" s="293">
        <v>42009</v>
      </c>
      <c r="B1522" s="291">
        <v>2.06</v>
      </c>
      <c r="C1522" s="293">
        <v>42006</v>
      </c>
      <c r="D1522" s="298">
        <v>2</v>
      </c>
    </row>
    <row r="1523" spans="1:4">
      <c r="A1523" s="293">
        <v>42011</v>
      </c>
      <c r="B1523" s="291">
        <v>2.06</v>
      </c>
      <c r="C1523" s="293">
        <v>42009</v>
      </c>
      <c r="D1523" s="298">
        <v>2</v>
      </c>
    </row>
    <row r="1524" spans="1:4">
      <c r="A1524" s="293">
        <v>42012</v>
      </c>
      <c r="B1524" s="291">
        <v>2.06</v>
      </c>
      <c r="C1524" s="293">
        <v>42011</v>
      </c>
      <c r="D1524" s="298">
        <v>2</v>
      </c>
    </row>
    <row r="1525" spans="1:4">
      <c r="A1525" s="293">
        <v>42013</v>
      </c>
      <c r="B1525" s="291">
        <v>2.0499999999999998</v>
      </c>
      <c r="C1525" s="293">
        <v>42012</v>
      </c>
      <c r="D1525" s="298">
        <v>2</v>
      </c>
    </row>
    <row r="1526" spans="1:4">
      <c r="A1526" s="293">
        <v>42016</v>
      </c>
      <c r="B1526" s="291">
        <v>2.0499999999999998</v>
      </c>
      <c r="C1526" s="293">
        <v>42013</v>
      </c>
      <c r="D1526" s="298">
        <v>2</v>
      </c>
    </row>
    <row r="1527" spans="1:4">
      <c r="A1527" s="293">
        <v>42017</v>
      </c>
      <c r="B1527" s="291">
        <v>2.04</v>
      </c>
      <c r="C1527" s="293">
        <v>42016</v>
      </c>
      <c r="D1527" s="298">
        <v>2</v>
      </c>
    </row>
    <row r="1528" spans="1:4">
      <c r="A1528" s="293">
        <v>42018</v>
      </c>
      <c r="B1528" s="291">
        <v>2.04</v>
      </c>
      <c r="C1528" s="293">
        <v>42017</v>
      </c>
      <c r="D1528" s="298">
        <v>2</v>
      </c>
    </row>
    <row r="1529" spans="1:4">
      <c r="A1529" s="293">
        <v>42019</v>
      </c>
      <c r="B1529" s="291">
        <v>2.04</v>
      </c>
      <c r="C1529" s="293">
        <v>42018</v>
      </c>
      <c r="D1529" s="298">
        <v>2</v>
      </c>
    </row>
    <row r="1530" spans="1:4">
      <c r="A1530" s="293">
        <v>42020</v>
      </c>
      <c r="B1530" s="291">
        <v>2.0299999999999998</v>
      </c>
      <c r="C1530" s="293">
        <v>42019</v>
      </c>
      <c r="D1530" s="298">
        <v>2</v>
      </c>
    </row>
    <row r="1531" spans="1:4">
      <c r="A1531" s="293">
        <v>42023</v>
      </c>
      <c r="B1531" s="291">
        <v>2.02</v>
      </c>
      <c r="C1531" s="293">
        <v>42020</v>
      </c>
      <c r="D1531" s="298">
        <v>2</v>
      </c>
    </row>
    <row r="1532" spans="1:4">
      <c r="A1532" s="293">
        <v>42024</v>
      </c>
      <c r="B1532" s="291">
        <v>2.02</v>
      </c>
      <c r="C1532" s="293">
        <v>42023</v>
      </c>
      <c r="D1532" s="298">
        <v>2</v>
      </c>
    </row>
    <row r="1533" spans="1:4">
      <c r="A1533" s="293">
        <v>42025</v>
      </c>
      <c r="B1533" s="291">
        <v>2.02</v>
      </c>
      <c r="C1533" s="293">
        <v>42024</v>
      </c>
      <c r="D1533" s="298">
        <v>2</v>
      </c>
    </row>
    <row r="1534" spans="1:4">
      <c r="A1534" s="293">
        <v>42026</v>
      </c>
      <c r="B1534" s="291">
        <v>2.02</v>
      </c>
      <c r="C1534" s="293">
        <v>42025</v>
      </c>
      <c r="D1534" s="298">
        <v>2</v>
      </c>
    </row>
    <row r="1535" spans="1:4">
      <c r="A1535" s="293">
        <v>42027</v>
      </c>
      <c r="B1535" s="291">
        <v>2.02</v>
      </c>
      <c r="C1535" s="293">
        <v>42026</v>
      </c>
      <c r="D1535" s="298">
        <v>2</v>
      </c>
    </row>
    <row r="1536" spans="1:4">
      <c r="A1536" s="293">
        <v>42030</v>
      </c>
      <c r="B1536" s="291">
        <v>2.0099999999999998</v>
      </c>
      <c r="C1536" s="293">
        <v>42027</v>
      </c>
      <c r="D1536" s="298">
        <v>2</v>
      </c>
    </row>
    <row r="1537" spans="1:4">
      <c r="A1537" s="293">
        <v>42031</v>
      </c>
      <c r="B1537" s="291">
        <v>2.0099999999999998</v>
      </c>
      <c r="C1537" s="293">
        <v>42030</v>
      </c>
      <c r="D1537" s="298">
        <v>2</v>
      </c>
    </row>
    <row r="1538" spans="1:4">
      <c r="A1538" s="293">
        <v>42032</v>
      </c>
      <c r="B1538" s="291">
        <v>2</v>
      </c>
      <c r="C1538" s="293">
        <v>42031</v>
      </c>
      <c r="D1538" s="298">
        <v>2</v>
      </c>
    </row>
    <row r="1539" spans="1:4">
      <c r="A1539" s="293">
        <v>42033</v>
      </c>
      <c r="B1539" s="291">
        <v>2</v>
      </c>
      <c r="C1539" s="293">
        <v>42032</v>
      </c>
      <c r="D1539" s="298">
        <v>2</v>
      </c>
    </row>
    <row r="1540" spans="1:4">
      <c r="A1540" s="293">
        <v>42034</v>
      </c>
      <c r="B1540" s="291">
        <v>2</v>
      </c>
      <c r="C1540" s="293">
        <v>42033</v>
      </c>
      <c r="D1540" s="298">
        <v>2</v>
      </c>
    </row>
    <row r="1541" spans="1:4">
      <c r="A1541" s="293">
        <v>42037</v>
      </c>
      <c r="B1541" s="291">
        <v>1.99</v>
      </c>
      <c r="C1541" s="293">
        <v>42034</v>
      </c>
      <c r="D1541" s="298">
        <v>2</v>
      </c>
    </row>
    <row r="1542" spans="1:4">
      <c r="A1542" s="293">
        <v>42038</v>
      </c>
      <c r="B1542" s="291">
        <v>1.99</v>
      </c>
      <c r="C1542" s="293">
        <v>42037</v>
      </c>
      <c r="D1542" s="298">
        <v>2</v>
      </c>
    </row>
    <row r="1543" spans="1:4">
      <c r="A1543" s="293">
        <v>42039</v>
      </c>
      <c r="B1543" s="291">
        <v>1.98</v>
      </c>
      <c r="C1543" s="293">
        <v>42038</v>
      </c>
      <c r="D1543" s="298">
        <v>2</v>
      </c>
    </row>
    <row r="1544" spans="1:4">
      <c r="A1544" s="293">
        <v>42040</v>
      </c>
      <c r="B1544" s="291">
        <v>1.98</v>
      </c>
      <c r="C1544" s="293">
        <v>42039</v>
      </c>
      <c r="D1544" s="298">
        <v>2</v>
      </c>
    </row>
    <row r="1545" spans="1:4">
      <c r="A1545" s="293">
        <v>42041</v>
      </c>
      <c r="B1545" s="291">
        <v>1.97</v>
      </c>
      <c r="C1545" s="293">
        <v>42040</v>
      </c>
      <c r="D1545" s="298">
        <v>2</v>
      </c>
    </row>
    <row r="1546" spans="1:4">
      <c r="A1546" s="293">
        <v>42044</v>
      </c>
      <c r="B1546" s="291">
        <v>1.97</v>
      </c>
      <c r="C1546" s="293">
        <v>42041</v>
      </c>
      <c r="D1546" s="298">
        <v>2</v>
      </c>
    </row>
    <row r="1547" spans="1:4">
      <c r="A1547" s="293">
        <v>42045</v>
      </c>
      <c r="B1547" s="291">
        <v>1.96</v>
      </c>
      <c r="C1547" s="293">
        <v>42044</v>
      </c>
      <c r="D1547" s="298">
        <v>2</v>
      </c>
    </row>
    <row r="1548" spans="1:4">
      <c r="A1548" s="293">
        <v>42046</v>
      </c>
      <c r="B1548" s="291">
        <v>1.96</v>
      </c>
      <c r="C1548" s="293">
        <v>42045</v>
      </c>
      <c r="D1548" s="298">
        <v>2</v>
      </c>
    </row>
    <row r="1549" spans="1:4">
      <c r="A1549" s="293">
        <v>42047</v>
      </c>
      <c r="B1549" s="291">
        <v>1.95</v>
      </c>
      <c r="C1549" s="293">
        <v>42046</v>
      </c>
      <c r="D1549" s="298">
        <v>2</v>
      </c>
    </row>
    <row r="1550" spans="1:4">
      <c r="A1550" s="293">
        <v>42048</v>
      </c>
      <c r="B1550" s="291">
        <v>1.94</v>
      </c>
      <c r="C1550" s="293">
        <v>42047</v>
      </c>
      <c r="D1550" s="298">
        <v>2</v>
      </c>
    </row>
    <row r="1551" spans="1:4">
      <c r="A1551" s="293">
        <v>42051</v>
      </c>
      <c r="B1551" s="291">
        <v>1.9300000000000002</v>
      </c>
      <c r="C1551" s="293">
        <v>42048</v>
      </c>
      <c r="D1551" s="298">
        <v>2</v>
      </c>
    </row>
    <row r="1552" spans="1:4">
      <c r="A1552" s="293">
        <v>42052</v>
      </c>
      <c r="B1552" s="291">
        <v>1.92</v>
      </c>
      <c r="C1552" s="293">
        <v>42051</v>
      </c>
      <c r="D1552" s="298">
        <v>2</v>
      </c>
    </row>
    <row r="1553" spans="1:4">
      <c r="A1553" s="293">
        <v>42053</v>
      </c>
      <c r="B1553" s="291">
        <v>1.92</v>
      </c>
      <c r="C1553" s="293">
        <v>42052</v>
      </c>
      <c r="D1553" s="298">
        <v>2</v>
      </c>
    </row>
    <row r="1554" spans="1:4">
      <c r="A1554" s="293">
        <v>42054</v>
      </c>
      <c r="B1554" s="291">
        <v>1.8900000000000001</v>
      </c>
      <c r="C1554" s="293">
        <v>42053</v>
      </c>
      <c r="D1554" s="298">
        <v>2</v>
      </c>
    </row>
    <row r="1555" spans="1:4">
      <c r="A1555" s="293">
        <v>42055</v>
      </c>
      <c r="B1555" s="291">
        <v>1.8599999999999999</v>
      </c>
      <c r="C1555" s="293">
        <v>42054</v>
      </c>
      <c r="D1555" s="298">
        <v>2</v>
      </c>
    </row>
    <row r="1556" spans="1:4">
      <c r="A1556" s="293">
        <v>42058</v>
      </c>
      <c r="B1556" s="291">
        <v>1.8399999999999999</v>
      </c>
      <c r="C1556" s="293">
        <v>42055</v>
      </c>
      <c r="D1556" s="298">
        <v>2</v>
      </c>
    </row>
    <row r="1557" spans="1:4">
      <c r="A1557" s="293">
        <v>42059</v>
      </c>
      <c r="B1557" s="291">
        <v>1.83</v>
      </c>
      <c r="C1557" s="293">
        <v>42058</v>
      </c>
      <c r="D1557" s="298">
        <v>2</v>
      </c>
    </row>
    <row r="1558" spans="1:4">
      <c r="A1558" s="293">
        <v>42060</v>
      </c>
      <c r="B1558" s="291">
        <v>1.83</v>
      </c>
      <c r="C1558" s="293">
        <v>42059</v>
      </c>
      <c r="D1558" s="298">
        <v>2</v>
      </c>
    </row>
    <row r="1559" spans="1:4">
      <c r="A1559" s="293">
        <v>42061</v>
      </c>
      <c r="B1559" s="291">
        <v>1.8199999999999998</v>
      </c>
      <c r="C1559" s="293">
        <v>42060</v>
      </c>
      <c r="D1559" s="298">
        <v>2</v>
      </c>
    </row>
    <row r="1560" spans="1:4">
      <c r="A1560" s="293">
        <v>42062</v>
      </c>
      <c r="B1560" s="291">
        <v>1.81</v>
      </c>
      <c r="C1560" s="293">
        <v>42061</v>
      </c>
      <c r="D1560" s="298">
        <v>2</v>
      </c>
    </row>
    <row r="1561" spans="1:4">
      <c r="A1561" s="293">
        <v>42065</v>
      </c>
      <c r="B1561" s="291">
        <v>1.81</v>
      </c>
      <c r="C1561" s="293">
        <v>42062</v>
      </c>
      <c r="D1561" s="298">
        <v>2</v>
      </c>
    </row>
    <row r="1562" spans="1:4">
      <c r="A1562" s="293">
        <v>42066</v>
      </c>
      <c r="B1562" s="291">
        <v>1.81</v>
      </c>
      <c r="C1562" s="293">
        <v>42065</v>
      </c>
      <c r="D1562" s="298">
        <v>2</v>
      </c>
    </row>
    <row r="1563" spans="1:4">
      <c r="A1563" s="293">
        <v>42067</v>
      </c>
      <c r="B1563" s="291">
        <v>1.81</v>
      </c>
      <c r="C1563" s="293">
        <v>42066</v>
      </c>
      <c r="D1563" s="298">
        <v>2</v>
      </c>
    </row>
    <row r="1564" spans="1:4">
      <c r="A1564" s="293">
        <v>42068</v>
      </c>
      <c r="B1564" s="291">
        <v>1.65</v>
      </c>
      <c r="C1564" s="293">
        <v>42067</v>
      </c>
      <c r="D1564" s="298">
        <v>2</v>
      </c>
    </row>
    <row r="1565" spans="1:4">
      <c r="A1565" s="293">
        <v>42069</v>
      </c>
      <c r="B1565" s="291">
        <v>1.65</v>
      </c>
      <c r="C1565" s="293">
        <v>42068</v>
      </c>
      <c r="D1565" s="298">
        <v>1.5</v>
      </c>
    </row>
    <row r="1566" spans="1:4">
      <c r="A1566" s="293">
        <v>42072</v>
      </c>
      <c r="B1566" s="291">
        <v>1.65</v>
      </c>
      <c r="C1566" s="293">
        <v>42069</v>
      </c>
      <c r="D1566" s="298">
        <v>1.5</v>
      </c>
    </row>
    <row r="1567" spans="1:4">
      <c r="A1567" s="293">
        <v>42073</v>
      </c>
      <c r="B1567" s="291">
        <v>1.65</v>
      </c>
      <c r="C1567" s="293">
        <v>42072</v>
      </c>
      <c r="D1567" s="298">
        <v>1.5</v>
      </c>
    </row>
    <row r="1568" spans="1:4">
      <c r="A1568" s="293">
        <v>42074</v>
      </c>
      <c r="B1568" s="291">
        <v>1.65</v>
      </c>
      <c r="C1568" s="293">
        <v>42073</v>
      </c>
      <c r="D1568" s="298">
        <v>1.5</v>
      </c>
    </row>
    <row r="1569" spans="1:4">
      <c r="A1569" s="293">
        <v>42075</v>
      </c>
      <c r="B1569" s="291">
        <v>1.65</v>
      </c>
      <c r="C1569" s="293">
        <v>42074</v>
      </c>
      <c r="D1569" s="298">
        <v>1.5</v>
      </c>
    </row>
    <row r="1570" spans="1:4">
      <c r="A1570" s="293">
        <v>42076</v>
      </c>
      <c r="B1570" s="291">
        <v>1.65</v>
      </c>
      <c r="C1570" s="293">
        <v>42075</v>
      </c>
      <c r="D1570" s="298">
        <v>1.5</v>
      </c>
    </row>
    <row r="1571" spans="1:4">
      <c r="A1571" s="293">
        <v>42079</v>
      </c>
      <c r="B1571" s="291">
        <v>1.65</v>
      </c>
      <c r="C1571" s="293">
        <v>42076</v>
      </c>
      <c r="D1571" s="298">
        <v>1.5</v>
      </c>
    </row>
    <row r="1572" spans="1:4">
      <c r="A1572" s="293">
        <v>42080</v>
      </c>
      <c r="B1572" s="291">
        <v>1.65</v>
      </c>
      <c r="C1572" s="293">
        <v>42079</v>
      </c>
      <c r="D1572" s="298">
        <v>1.5</v>
      </c>
    </row>
    <row r="1573" spans="1:4">
      <c r="A1573" s="293">
        <v>42081</v>
      </c>
      <c r="B1573" s="291">
        <v>1.65</v>
      </c>
      <c r="C1573" s="293">
        <v>42080</v>
      </c>
      <c r="D1573" s="298">
        <v>1.5</v>
      </c>
    </row>
    <row r="1574" spans="1:4">
      <c r="A1574" s="293">
        <v>42082</v>
      </c>
      <c r="B1574" s="291">
        <v>1.65</v>
      </c>
      <c r="C1574" s="293">
        <v>42081</v>
      </c>
      <c r="D1574" s="298">
        <v>1.5</v>
      </c>
    </row>
    <row r="1575" spans="1:4">
      <c r="A1575" s="293">
        <v>42083</v>
      </c>
      <c r="B1575" s="291">
        <v>1.65</v>
      </c>
      <c r="C1575" s="293">
        <v>42082</v>
      </c>
      <c r="D1575" s="298">
        <v>1.5</v>
      </c>
    </row>
    <row r="1576" spans="1:4">
      <c r="A1576" s="293">
        <v>42086</v>
      </c>
      <c r="B1576" s="291">
        <v>1.65</v>
      </c>
      <c r="C1576" s="293">
        <v>42083</v>
      </c>
      <c r="D1576" s="298">
        <v>1.5</v>
      </c>
    </row>
    <row r="1577" spans="1:4">
      <c r="A1577" s="293">
        <v>42087</v>
      </c>
      <c r="B1577" s="291">
        <v>1.65</v>
      </c>
      <c r="C1577" s="293">
        <v>42086</v>
      </c>
      <c r="D1577" s="298">
        <v>1.5</v>
      </c>
    </row>
    <row r="1578" spans="1:4">
      <c r="A1578" s="293">
        <v>42088</v>
      </c>
      <c r="B1578" s="291">
        <v>1.65</v>
      </c>
      <c r="C1578" s="293">
        <v>42087</v>
      </c>
      <c r="D1578" s="298">
        <v>1.5</v>
      </c>
    </row>
    <row r="1579" spans="1:4">
      <c r="A1579" s="293">
        <v>42089</v>
      </c>
      <c r="B1579" s="291">
        <v>1.65</v>
      </c>
      <c r="C1579" s="293">
        <v>42088</v>
      </c>
      <c r="D1579" s="298">
        <v>1.5</v>
      </c>
    </row>
    <row r="1580" spans="1:4">
      <c r="A1580" s="293">
        <v>42090</v>
      </c>
      <c r="B1580" s="291">
        <v>1.65</v>
      </c>
      <c r="C1580" s="293">
        <v>42089</v>
      </c>
      <c r="D1580" s="298">
        <v>1.5</v>
      </c>
    </row>
    <row r="1581" spans="1:4">
      <c r="A1581" s="293">
        <v>42093</v>
      </c>
      <c r="B1581" s="291">
        <v>1.65</v>
      </c>
      <c r="C1581" s="293">
        <v>42090</v>
      </c>
      <c r="D1581" s="298">
        <v>1.5</v>
      </c>
    </row>
    <row r="1582" spans="1:4">
      <c r="A1582" s="293">
        <v>42094</v>
      </c>
      <c r="B1582" s="291">
        <v>1.65</v>
      </c>
      <c r="C1582" s="293">
        <v>42093</v>
      </c>
      <c r="D1582" s="298">
        <v>1.5</v>
      </c>
    </row>
    <row r="1583" spans="1:4">
      <c r="A1583" s="293">
        <v>42095</v>
      </c>
      <c r="B1583" s="291">
        <v>1.65</v>
      </c>
      <c r="C1583" s="293">
        <v>42094</v>
      </c>
      <c r="D1583" s="298">
        <v>1.5</v>
      </c>
    </row>
    <row r="1584" spans="1:4">
      <c r="A1584" s="293">
        <v>42096</v>
      </c>
      <c r="B1584" s="291">
        <v>1.65</v>
      </c>
      <c r="C1584" s="293">
        <v>42095</v>
      </c>
      <c r="D1584" s="298">
        <v>1.5</v>
      </c>
    </row>
    <row r="1585" spans="1:4">
      <c r="A1585" s="293">
        <v>42097</v>
      </c>
      <c r="B1585" s="291">
        <v>1.65</v>
      </c>
      <c r="C1585" s="293">
        <v>42096</v>
      </c>
      <c r="D1585" s="298">
        <v>1.5</v>
      </c>
    </row>
    <row r="1586" spans="1:4">
      <c r="A1586" s="293">
        <v>42100</v>
      </c>
      <c r="B1586" s="291">
        <v>1.65</v>
      </c>
      <c r="C1586" s="293">
        <v>42097</v>
      </c>
      <c r="D1586" s="298">
        <v>1.5</v>
      </c>
    </row>
    <row r="1587" spans="1:4">
      <c r="A1587" s="293">
        <v>42101</v>
      </c>
      <c r="B1587" s="291">
        <v>1.65</v>
      </c>
      <c r="C1587" s="293">
        <v>42100</v>
      </c>
      <c r="D1587" s="298">
        <v>1.5</v>
      </c>
    </row>
    <row r="1588" spans="1:4">
      <c r="A1588" s="293">
        <v>42102</v>
      </c>
      <c r="B1588" s="291">
        <v>1.65</v>
      </c>
      <c r="C1588" s="293">
        <v>42101</v>
      </c>
      <c r="D1588" s="298">
        <v>1.5</v>
      </c>
    </row>
    <row r="1589" spans="1:4">
      <c r="A1589" s="293">
        <v>42103</v>
      </c>
      <c r="B1589" s="291">
        <v>1.65</v>
      </c>
      <c r="C1589" s="293">
        <v>42102</v>
      </c>
      <c r="D1589" s="298">
        <v>1.5</v>
      </c>
    </row>
    <row r="1590" spans="1:4">
      <c r="A1590" s="293">
        <v>42104</v>
      </c>
      <c r="B1590" s="291">
        <v>1.65</v>
      </c>
      <c r="C1590" s="293">
        <v>42103</v>
      </c>
      <c r="D1590" s="298">
        <v>1.5</v>
      </c>
    </row>
    <row r="1591" spans="1:4">
      <c r="A1591" s="293">
        <v>42107</v>
      </c>
      <c r="B1591" s="291">
        <v>1.65</v>
      </c>
      <c r="C1591" s="293">
        <v>42104</v>
      </c>
      <c r="D1591" s="298">
        <v>1.5</v>
      </c>
    </row>
    <row r="1592" spans="1:4">
      <c r="A1592" s="293">
        <v>42108</v>
      </c>
      <c r="B1592" s="291">
        <v>1.65</v>
      </c>
      <c r="C1592" s="293">
        <v>42107</v>
      </c>
      <c r="D1592" s="298">
        <v>1.5</v>
      </c>
    </row>
    <row r="1593" spans="1:4">
      <c r="A1593" s="293">
        <v>42109</v>
      </c>
      <c r="B1593" s="291">
        <v>1.65</v>
      </c>
      <c r="C1593" s="293">
        <v>42108</v>
      </c>
      <c r="D1593" s="298">
        <v>1.5</v>
      </c>
    </row>
    <row r="1594" spans="1:4">
      <c r="A1594" s="293">
        <v>42110</v>
      </c>
      <c r="B1594" s="291">
        <v>1.65</v>
      </c>
      <c r="C1594" s="293">
        <v>42109</v>
      </c>
      <c r="D1594" s="298">
        <v>1.5</v>
      </c>
    </row>
    <row r="1595" spans="1:4">
      <c r="A1595" s="293">
        <v>42111</v>
      </c>
      <c r="B1595" s="291">
        <v>1.65</v>
      </c>
      <c r="C1595" s="293">
        <v>42110</v>
      </c>
      <c r="D1595" s="298">
        <v>1.5</v>
      </c>
    </row>
    <row r="1596" spans="1:4">
      <c r="A1596" s="293">
        <v>42114</v>
      </c>
      <c r="B1596" s="291">
        <v>1.65</v>
      </c>
      <c r="C1596" s="293">
        <v>42111</v>
      </c>
      <c r="D1596" s="298">
        <v>1.5</v>
      </c>
    </row>
    <row r="1597" spans="1:4">
      <c r="A1597" s="293">
        <v>42115</v>
      </c>
      <c r="B1597" s="291">
        <v>1.65</v>
      </c>
      <c r="C1597" s="293">
        <v>42114</v>
      </c>
      <c r="D1597" s="298">
        <v>1.5</v>
      </c>
    </row>
    <row r="1598" spans="1:4">
      <c r="A1598" s="293">
        <v>42116</v>
      </c>
      <c r="B1598" s="291">
        <v>1.65</v>
      </c>
      <c r="C1598" s="293">
        <v>42115</v>
      </c>
      <c r="D1598" s="298">
        <v>1.5</v>
      </c>
    </row>
    <row r="1599" spans="1:4">
      <c r="A1599" s="293">
        <v>42117</v>
      </c>
      <c r="B1599" s="291">
        <v>1.65</v>
      </c>
      <c r="C1599" s="293">
        <v>42116</v>
      </c>
      <c r="D1599" s="298">
        <v>1.5</v>
      </c>
    </row>
    <row r="1600" spans="1:4">
      <c r="A1600" s="293">
        <v>42118</v>
      </c>
      <c r="B1600" s="291">
        <v>1.65</v>
      </c>
      <c r="C1600" s="293">
        <v>42117</v>
      </c>
      <c r="D1600" s="298">
        <v>1.5</v>
      </c>
    </row>
    <row r="1601" spans="1:4">
      <c r="A1601" s="293">
        <v>42121</v>
      </c>
      <c r="B1601" s="291">
        <v>1.65</v>
      </c>
      <c r="C1601" s="293">
        <v>42118</v>
      </c>
      <c r="D1601" s="298">
        <v>1.5</v>
      </c>
    </row>
    <row r="1602" spans="1:4">
      <c r="A1602" s="293">
        <v>42122</v>
      </c>
      <c r="B1602" s="291">
        <v>1.65</v>
      </c>
      <c r="C1602" s="293">
        <v>42121</v>
      </c>
      <c r="D1602" s="298">
        <v>1.5</v>
      </c>
    </row>
    <row r="1603" spans="1:4">
      <c r="A1603" s="293">
        <v>42123</v>
      </c>
      <c r="B1603" s="291">
        <v>1.65</v>
      </c>
      <c r="C1603" s="293">
        <v>42122</v>
      </c>
      <c r="D1603" s="298">
        <v>1.5</v>
      </c>
    </row>
    <row r="1604" spans="1:4">
      <c r="A1604" s="293">
        <v>42124</v>
      </c>
      <c r="B1604" s="291">
        <v>1.65</v>
      </c>
      <c r="C1604" s="293">
        <v>42123</v>
      </c>
      <c r="D1604" s="298">
        <v>1.5</v>
      </c>
    </row>
    <row r="1605" spans="1:4">
      <c r="A1605" s="293">
        <v>42128</v>
      </c>
      <c r="B1605" s="291">
        <v>1.65</v>
      </c>
      <c r="C1605" s="293">
        <v>42124</v>
      </c>
      <c r="D1605" s="298">
        <v>1.5</v>
      </c>
    </row>
    <row r="1606" spans="1:4">
      <c r="A1606" s="293">
        <v>42129</v>
      </c>
      <c r="B1606" s="291">
        <v>1.65</v>
      </c>
      <c r="C1606" s="293">
        <v>42128</v>
      </c>
      <c r="D1606" s="298">
        <v>1.5</v>
      </c>
    </row>
    <row r="1607" spans="1:4">
      <c r="A1607" s="293">
        <v>42130</v>
      </c>
      <c r="B1607" s="291">
        <v>1.65</v>
      </c>
      <c r="C1607" s="293">
        <v>42129</v>
      </c>
      <c r="D1607" s="298">
        <v>1.5</v>
      </c>
    </row>
    <row r="1608" spans="1:4">
      <c r="A1608" s="293">
        <v>42131</v>
      </c>
      <c r="B1608" s="291">
        <v>1.6600000000000001</v>
      </c>
      <c r="C1608" s="293">
        <v>42130</v>
      </c>
      <c r="D1608" s="298">
        <v>1.5</v>
      </c>
    </row>
    <row r="1609" spans="1:4">
      <c r="A1609" s="293">
        <v>42132</v>
      </c>
      <c r="B1609" s="291">
        <v>1.6600000000000001</v>
      </c>
      <c r="C1609" s="293">
        <v>42131</v>
      </c>
      <c r="D1609" s="298">
        <v>1.5</v>
      </c>
    </row>
    <row r="1610" spans="1:4">
      <c r="A1610" s="293">
        <v>42135</v>
      </c>
      <c r="B1610" s="291">
        <v>1.6600000000000001</v>
      </c>
      <c r="C1610" s="293">
        <v>42132</v>
      </c>
      <c r="D1610" s="298">
        <v>1.5</v>
      </c>
    </row>
    <row r="1611" spans="1:4">
      <c r="A1611" s="293">
        <v>42136</v>
      </c>
      <c r="B1611" s="291">
        <v>1.67</v>
      </c>
      <c r="C1611" s="293">
        <v>42135</v>
      </c>
      <c r="D1611" s="298">
        <v>1.5</v>
      </c>
    </row>
    <row r="1612" spans="1:4">
      <c r="A1612" s="293">
        <v>42137</v>
      </c>
      <c r="B1612" s="291">
        <v>1.67</v>
      </c>
      <c r="C1612" s="293">
        <v>42136</v>
      </c>
      <c r="D1612" s="298">
        <v>1.5</v>
      </c>
    </row>
    <row r="1613" spans="1:4">
      <c r="A1613" s="293">
        <v>42138</v>
      </c>
      <c r="B1613" s="291">
        <v>1.67</v>
      </c>
      <c r="C1613" s="293">
        <v>42137</v>
      </c>
      <c r="D1613" s="298">
        <v>1.5</v>
      </c>
    </row>
    <row r="1614" spans="1:4">
      <c r="A1614" s="293">
        <v>42139</v>
      </c>
      <c r="B1614" s="291">
        <v>1.67</v>
      </c>
      <c r="C1614" s="293">
        <v>42138</v>
      </c>
      <c r="D1614" s="298">
        <v>1.5</v>
      </c>
    </row>
    <row r="1615" spans="1:4">
      <c r="A1615" s="293">
        <v>42142</v>
      </c>
      <c r="B1615" s="291">
        <v>1.67</v>
      </c>
      <c r="C1615" s="293">
        <v>42139</v>
      </c>
      <c r="D1615" s="298">
        <v>1.5</v>
      </c>
    </row>
    <row r="1616" spans="1:4">
      <c r="A1616" s="293">
        <v>42143</v>
      </c>
      <c r="B1616" s="291">
        <v>1.6800000000000002</v>
      </c>
      <c r="C1616" s="293">
        <v>42142</v>
      </c>
      <c r="D1616" s="298">
        <v>1.5</v>
      </c>
    </row>
    <row r="1617" spans="1:4">
      <c r="A1617" s="293">
        <v>42144</v>
      </c>
      <c r="B1617" s="291">
        <v>1.6800000000000002</v>
      </c>
      <c r="C1617" s="293">
        <v>42143</v>
      </c>
      <c r="D1617" s="298">
        <v>1.5</v>
      </c>
    </row>
    <row r="1618" spans="1:4">
      <c r="A1618" s="293">
        <v>42145</v>
      </c>
      <c r="B1618" s="291">
        <v>1.6800000000000002</v>
      </c>
      <c r="C1618" s="293">
        <v>42144</v>
      </c>
      <c r="D1618" s="298">
        <v>1.5</v>
      </c>
    </row>
    <row r="1619" spans="1:4">
      <c r="A1619" s="293">
        <v>42146</v>
      </c>
      <c r="B1619" s="291">
        <v>1.6800000000000002</v>
      </c>
      <c r="C1619" s="293">
        <v>42145</v>
      </c>
      <c r="D1619" s="298">
        <v>1.5</v>
      </c>
    </row>
    <row r="1620" spans="1:4">
      <c r="A1620" s="293">
        <v>42149</v>
      </c>
      <c r="B1620" s="291">
        <v>1.6800000000000002</v>
      </c>
      <c r="C1620" s="293">
        <v>42146</v>
      </c>
      <c r="D1620" s="298">
        <v>1.5</v>
      </c>
    </row>
    <row r="1621" spans="1:4">
      <c r="A1621" s="293">
        <v>42150</v>
      </c>
      <c r="B1621" s="291">
        <v>1.6800000000000002</v>
      </c>
      <c r="C1621" s="293">
        <v>42149</v>
      </c>
      <c r="D1621" s="298">
        <v>1.5</v>
      </c>
    </row>
    <row r="1622" spans="1:4">
      <c r="A1622" s="293">
        <v>42151</v>
      </c>
      <c r="B1622" s="291">
        <v>1.6800000000000002</v>
      </c>
      <c r="C1622" s="293">
        <v>42150</v>
      </c>
      <c r="D1622" s="298">
        <v>1.5</v>
      </c>
    </row>
    <row r="1623" spans="1:4">
      <c r="A1623" s="293">
        <v>42152</v>
      </c>
      <c r="B1623" s="291">
        <v>1.6800000000000002</v>
      </c>
      <c r="C1623" s="293">
        <v>42151</v>
      </c>
      <c r="D1623" s="298">
        <v>1.5</v>
      </c>
    </row>
    <row r="1624" spans="1:4">
      <c r="A1624" s="293">
        <v>42153</v>
      </c>
      <c r="B1624" s="291">
        <v>1.6800000000000002</v>
      </c>
      <c r="C1624" s="293">
        <v>42152</v>
      </c>
      <c r="D1624" s="298">
        <v>1.5</v>
      </c>
    </row>
    <row r="1625" spans="1:4">
      <c r="A1625" s="293">
        <v>42156</v>
      </c>
      <c r="B1625" s="291">
        <v>1.6800000000000002</v>
      </c>
      <c r="C1625" s="293">
        <v>42153</v>
      </c>
      <c r="D1625" s="298">
        <v>1.5</v>
      </c>
    </row>
    <row r="1626" spans="1:4">
      <c r="A1626" s="293">
        <v>42157</v>
      </c>
      <c r="B1626" s="291">
        <v>1.6800000000000002</v>
      </c>
      <c r="C1626" s="293">
        <v>42156</v>
      </c>
      <c r="D1626" s="298">
        <v>1.5</v>
      </c>
    </row>
    <row r="1627" spans="1:4">
      <c r="A1627" s="293">
        <v>42158</v>
      </c>
      <c r="B1627" s="291">
        <v>1.6800000000000002</v>
      </c>
      <c r="C1627" s="293">
        <v>42157</v>
      </c>
      <c r="D1627" s="298">
        <v>1.5</v>
      </c>
    </row>
    <row r="1628" spans="1:4">
      <c r="A1628" s="293">
        <v>42160</v>
      </c>
      <c r="B1628" s="291">
        <v>1.6800000000000002</v>
      </c>
      <c r="C1628" s="293">
        <v>42158</v>
      </c>
      <c r="D1628" s="298">
        <v>1.5</v>
      </c>
    </row>
    <row r="1629" spans="1:4">
      <c r="A1629" s="293">
        <v>42163</v>
      </c>
      <c r="B1629" s="291">
        <v>1.6800000000000002</v>
      </c>
      <c r="C1629" s="293">
        <v>42160</v>
      </c>
      <c r="D1629" s="298">
        <v>1.5</v>
      </c>
    </row>
    <row r="1630" spans="1:4">
      <c r="A1630" s="293">
        <v>42164</v>
      </c>
      <c r="B1630" s="291">
        <v>1.69</v>
      </c>
      <c r="C1630" s="293">
        <v>42163</v>
      </c>
      <c r="D1630" s="298">
        <v>1.5</v>
      </c>
    </row>
    <row r="1631" spans="1:4">
      <c r="A1631" s="293">
        <v>42165</v>
      </c>
      <c r="B1631" s="291">
        <v>1.7</v>
      </c>
      <c r="C1631" s="293">
        <v>42164</v>
      </c>
      <c r="D1631" s="298">
        <v>1.5</v>
      </c>
    </row>
    <row r="1632" spans="1:4">
      <c r="A1632" s="293">
        <v>42166</v>
      </c>
      <c r="B1632" s="291">
        <v>1.7</v>
      </c>
      <c r="C1632" s="293">
        <v>42165</v>
      </c>
      <c r="D1632" s="298">
        <v>1.5</v>
      </c>
    </row>
    <row r="1633" spans="1:4">
      <c r="A1633" s="293">
        <v>42167</v>
      </c>
      <c r="B1633" s="291">
        <v>1.71</v>
      </c>
      <c r="C1633" s="293">
        <v>42166</v>
      </c>
      <c r="D1633" s="298">
        <v>1.5</v>
      </c>
    </row>
    <row r="1634" spans="1:4">
      <c r="A1634" s="293">
        <v>42170</v>
      </c>
      <c r="B1634" s="291">
        <v>1.71</v>
      </c>
      <c r="C1634" s="293">
        <v>42167</v>
      </c>
      <c r="D1634" s="298">
        <v>1.5</v>
      </c>
    </row>
    <row r="1635" spans="1:4">
      <c r="A1635" s="293">
        <v>42171</v>
      </c>
      <c r="B1635" s="291">
        <v>1.71</v>
      </c>
      <c r="C1635" s="293">
        <v>42170</v>
      </c>
      <c r="D1635" s="298">
        <v>1.5</v>
      </c>
    </row>
    <row r="1636" spans="1:4">
      <c r="A1636" s="293">
        <v>42172</v>
      </c>
      <c r="B1636" s="291">
        <v>1.71</v>
      </c>
      <c r="C1636" s="293">
        <v>42171</v>
      </c>
      <c r="D1636" s="298">
        <v>1.5</v>
      </c>
    </row>
    <row r="1637" spans="1:4">
      <c r="A1637" s="293">
        <v>42173</v>
      </c>
      <c r="B1637" s="291">
        <v>1.71</v>
      </c>
      <c r="C1637" s="293">
        <v>42172</v>
      </c>
      <c r="D1637" s="298">
        <v>1.5</v>
      </c>
    </row>
    <row r="1638" spans="1:4">
      <c r="A1638" s="293">
        <v>42174</v>
      </c>
      <c r="B1638" s="291">
        <v>1.72</v>
      </c>
      <c r="C1638" s="293">
        <v>42173</v>
      </c>
      <c r="D1638" s="298">
        <v>1.5</v>
      </c>
    </row>
    <row r="1639" spans="1:4">
      <c r="A1639" s="293">
        <v>42177</v>
      </c>
      <c r="B1639" s="291">
        <v>1.72</v>
      </c>
      <c r="C1639" s="293">
        <v>42174</v>
      </c>
      <c r="D1639" s="298">
        <v>1.5</v>
      </c>
    </row>
    <row r="1640" spans="1:4">
      <c r="A1640" s="293">
        <v>42178</v>
      </c>
      <c r="B1640" s="291">
        <v>1.72</v>
      </c>
      <c r="C1640" s="293">
        <v>42177</v>
      </c>
      <c r="D1640" s="298">
        <v>1.5</v>
      </c>
    </row>
    <row r="1641" spans="1:4">
      <c r="A1641" s="293">
        <v>42179</v>
      </c>
      <c r="B1641" s="291">
        <v>1.72</v>
      </c>
      <c r="C1641" s="293">
        <v>42178</v>
      </c>
      <c r="D1641" s="298">
        <v>1.5</v>
      </c>
    </row>
    <row r="1642" spans="1:4">
      <c r="A1642" s="293">
        <v>42180</v>
      </c>
      <c r="B1642" s="291">
        <v>1.72</v>
      </c>
      <c r="C1642" s="293" t="s">
        <v>968</v>
      </c>
      <c r="D1642" s="298">
        <v>1.5</v>
      </c>
    </row>
    <row r="1643" spans="1:4">
      <c r="A1643" s="293">
        <v>42181</v>
      </c>
      <c r="B1643" s="291">
        <v>1.72</v>
      </c>
      <c r="C1643" s="293">
        <v>42180</v>
      </c>
      <c r="D1643" s="298">
        <v>1.5</v>
      </c>
    </row>
    <row r="1644" spans="1:4">
      <c r="A1644" s="293">
        <v>42184</v>
      </c>
      <c r="B1644" s="291">
        <v>1.72</v>
      </c>
      <c r="C1644" s="293">
        <v>42181</v>
      </c>
      <c r="D1644" s="298">
        <v>1.5</v>
      </c>
    </row>
    <row r="1645" spans="1:4">
      <c r="A1645" s="293">
        <v>42185</v>
      </c>
      <c r="B1645" s="291">
        <v>1.72</v>
      </c>
      <c r="C1645" s="293">
        <v>42184</v>
      </c>
      <c r="D1645" s="298">
        <v>1.5</v>
      </c>
    </row>
    <row r="1646" spans="1:4">
      <c r="A1646" s="293">
        <v>42186</v>
      </c>
      <c r="B1646" s="291">
        <v>1.72</v>
      </c>
      <c r="C1646" s="293">
        <v>42185</v>
      </c>
      <c r="D1646" s="298">
        <v>1.5</v>
      </c>
    </row>
    <row r="1647" spans="1:4">
      <c r="A1647" s="293">
        <v>42187</v>
      </c>
      <c r="B1647" s="291">
        <v>1.72</v>
      </c>
      <c r="C1647" s="293">
        <v>42186</v>
      </c>
      <c r="D1647" s="298">
        <v>1.5</v>
      </c>
    </row>
    <row r="1648" spans="1:4">
      <c r="A1648" s="293">
        <v>42188</v>
      </c>
      <c r="B1648" s="291">
        <v>1.72</v>
      </c>
      <c r="C1648" s="293">
        <v>42187</v>
      </c>
      <c r="D1648" s="298">
        <v>1.5</v>
      </c>
    </row>
    <row r="1649" spans="1:4">
      <c r="A1649" s="293">
        <v>42191</v>
      </c>
      <c r="B1649" s="291">
        <v>1.72</v>
      </c>
      <c r="C1649" s="293">
        <v>42188</v>
      </c>
      <c r="D1649" s="298">
        <v>1.5</v>
      </c>
    </row>
    <row r="1650" spans="1:4">
      <c r="A1650" s="293">
        <v>42192</v>
      </c>
      <c r="B1650" s="291">
        <v>1.72</v>
      </c>
      <c r="C1650" s="293">
        <v>42191</v>
      </c>
      <c r="D1650" s="298">
        <v>1.5</v>
      </c>
    </row>
    <row r="1651" spans="1:4">
      <c r="A1651" s="293">
        <v>42193</v>
      </c>
      <c r="B1651" s="291">
        <v>1.72</v>
      </c>
      <c r="C1651" s="293">
        <v>42192</v>
      </c>
      <c r="D1651" s="298">
        <v>1.5</v>
      </c>
    </row>
    <row r="1652" spans="1:4">
      <c r="A1652" s="293">
        <v>42194</v>
      </c>
      <c r="B1652" s="291">
        <v>1.72</v>
      </c>
      <c r="C1652" s="293">
        <v>42193</v>
      </c>
      <c r="D1652" s="298">
        <v>1.5</v>
      </c>
    </row>
    <row r="1653" spans="1:4">
      <c r="A1653" s="293">
        <v>42195</v>
      </c>
      <c r="B1653" s="291">
        <v>1.72</v>
      </c>
      <c r="C1653" s="293">
        <v>42194</v>
      </c>
      <c r="D1653" s="298">
        <v>1.5</v>
      </c>
    </row>
    <row r="1654" spans="1:4">
      <c r="A1654" s="293">
        <v>42198</v>
      </c>
      <c r="B1654" s="291">
        <v>1.72</v>
      </c>
      <c r="C1654" s="293">
        <v>42195</v>
      </c>
      <c r="D1654" s="298">
        <v>1.5</v>
      </c>
    </row>
    <row r="1655" spans="1:4">
      <c r="A1655" s="293">
        <v>42199</v>
      </c>
      <c r="B1655" s="291">
        <v>1.72</v>
      </c>
      <c r="C1655" s="293">
        <v>42198</v>
      </c>
      <c r="D1655" s="298">
        <v>1.5</v>
      </c>
    </row>
    <row r="1656" spans="1:4">
      <c r="A1656" s="293">
        <v>42200</v>
      </c>
      <c r="B1656" s="291">
        <v>1.72</v>
      </c>
      <c r="C1656" s="293">
        <v>42199</v>
      </c>
      <c r="D1656" s="298">
        <v>1.5</v>
      </c>
    </row>
    <row r="1657" spans="1:4">
      <c r="A1657" s="293">
        <v>42201</v>
      </c>
      <c r="B1657" s="291">
        <v>1.72</v>
      </c>
      <c r="C1657" s="293">
        <v>42200</v>
      </c>
      <c r="D1657" s="298">
        <v>1.5</v>
      </c>
    </row>
    <row r="1658" spans="1:4">
      <c r="A1658" s="293">
        <v>42202</v>
      </c>
      <c r="B1658" s="291">
        <v>1.72</v>
      </c>
      <c r="C1658" s="293">
        <v>42201</v>
      </c>
      <c r="D1658" s="298">
        <v>1.5</v>
      </c>
    </row>
    <row r="1659" spans="1:4">
      <c r="A1659" s="293">
        <v>42205</v>
      </c>
      <c r="B1659" s="291">
        <v>1.72</v>
      </c>
      <c r="C1659" s="293">
        <v>42202</v>
      </c>
      <c r="D1659" s="298">
        <v>1.5</v>
      </c>
    </row>
    <row r="1660" spans="1:4">
      <c r="A1660" s="293">
        <v>42206</v>
      </c>
      <c r="B1660" s="291">
        <v>1.72</v>
      </c>
      <c r="C1660" s="293">
        <v>42205</v>
      </c>
      <c r="D1660" s="298">
        <v>1.5</v>
      </c>
    </row>
    <row r="1661" spans="1:4">
      <c r="A1661" s="293">
        <v>42207</v>
      </c>
      <c r="B1661" s="291">
        <v>1.72</v>
      </c>
      <c r="C1661" s="293">
        <v>42206</v>
      </c>
      <c r="D1661" s="298">
        <v>1.5</v>
      </c>
    </row>
    <row r="1662" spans="1:4">
      <c r="A1662" s="293">
        <v>42208</v>
      </c>
      <c r="B1662" s="291">
        <v>1.72</v>
      </c>
      <c r="C1662" s="293">
        <v>42207</v>
      </c>
      <c r="D1662" s="291">
        <v>1.5</v>
      </c>
    </row>
    <row r="1663" spans="1:4">
      <c r="A1663" s="293">
        <v>42209</v>
      </c>
      <c r="B1663" s="291">
        <v>1.72</v>
      </c>
      <c r="C1663" s="293">
        <v>42208</v>
      </c>
      <c r="D1663" s="291">
        <v>1.5</v>
      </c>
    </row>
    <row r="1664" spans="1:4">
      <c r="A1664" s="293">
        <v>42212</v>
      </c>
      <c r="B1664" s="291">
        <v>1.72</v>
      </c>
      <c r="C1664" s="293">
        <v>42209</v>
      </c>
      <c r="D1664" s="291">
        <v>1.5</v>
      </c>
    </row>
    <row r="1665" spans="1:4">
      <c r="A1665" s="293">
        <v>42213</v>
      </c>
      <c r="B1665" s="291">
        <v>1.72</v>
      </c>
      <c r="C1665" s="293">
        <v>42212</v>
      </c>
      <c r="D1665" s="291">
        <v>1.5</v>
      </c>
    </row>
    <row r="1666" spans="1:4">
      <c r="A1666" s="293">
        <v>42214</v>
      </c>
      <c r="B1666" s="291">
        <v>1.72</v>
      </c>
      <c r="C1666" s="293">
        <v>42213</v>
      </c>
      <c r="D1666" s="291">
        <v>1.5</v>
      </c>
    </row>
    <row r="1667" spans="1:4">
      <c r="A1667" s="293">
        <v>42215</v>
      </c>
      <c r="B1667" s="291">
        <v>1.72</v>
      </c>
      <c r="C1667" s="293">
        <v>42214</v>
      </c>
      <c r="D1667" s="291">
        <v>1.5</v>
      </c>
    </row>
    <row r="1668" spans="1:4">
      <c r="A1668" s="293">
        <v>42216</v>
      </c>
      <c r="B1668" s="291">
        <v>1.72</v>
      </c>
      <c r="C1668" s="293">
        <v>42215</v>
      </c>
      <c r="D1668" s="291">
        <v>1.5</v>
      </c>
    </row>
    <row r="1669" spans="1:4">
      <c r="A1669" s="293">
        <v>42219</v>
      </c>
      <c r="B1669" s="291">
        <v>1.72</v>
      </c>
      <c r="C1669" s="293">
        <v>42216</v>
      </c>
      <c r="D1669" s="291">
        <v>1.5</v>
      </c>
    </row>
    <row r="1670" spans="1:4">
      <c r="A1670" s="293">
        <v>42220</v>
      </c>
      <c r="B1670" s="291">
        <v>1.72</v>
      </c>
      <c r="C1670" s="293">
        <v>42219</v>
      </c>
      <c r="D1670" s="291">
        <v>1.5</v>
      </c>
    </row>
    <row r="1671" spans="1:4">
      <c r="A1671" s="293">
        <v>42221</v>
      </c>
      <c r="B1671" s="291">
        <v>1.72</v>
      </c>
      <c r="C1671" s="293">
        <v>42220</v>
      </c>
      <c r="D1671" s="291">
        <v>1.5</v>
      </c>
    </row>
    <row r="1672" spans="1:4">
      <c r="A1672" s="293">
        <v>42222</v>
      </c>
      <c r="B1672" s="291">
        <v>1.72</v>
      </c>
      <c r="C1672" s="293">
        <v>42221</v>
      </c>
      <c r="D1672" s="291">
        <v>1.5</v>
      </c>
    </row>
    <row r="1673" spans="1:4">
      <c r="A1673" s="293">
        <v>42223</v>
      </c>
      <c r="B1673" s="291">
        <v>1.72</v>
      </c>
      <c r="C1673" s="293">
        <v>42222</v>
      </c>
      <c r="D1673" s="291">
        <v>1.5</v>
      </c>
    </row>
    <row r="1674" spans="1:4">
      <c r="A1674" s="293">
        <v>42226</v>
      </c>
      <c r="B1674" s="291">
        <v>1.72</v>
      </c>
      <c r="C1674" s="293">
        <v>42223</v>
      </c>
      <c r="D1674" s="291">
        <v>1.5</v>
      </c>
    </row>
    <row r="1675" spans="1:4">
      <c r="A1675" s="293">
        <v>42227</v>
      </c>
      <c r="B1675" s="291">
        <v>1.72</v>
      </c>
      <c r="C1675" s="293">
        <v>42226</v>
      </c>
      <c r="D1675" s="291">
        <v>1.5</v>
      </c>
    </row>
    <row r="1676" spans="1:4">
      <c r="A1676" s="293">
        <v>42228</v>
      </c>
      <c r="B1676" s="291">
        <v>1.72</v>
      </c>
      <c r="C1676" s="293">
        <v>42227</v>
      </c>
      <c r="D1676" s="291">
        <v>1.5</v>
      </c>
    </row>
    <row r="1677" spans="1:4">
      <c r="A1677" s="293">
        <v>42229</v>
      </c>
      <c r="B1677" s="291">
        <v>1.72</v>
      </c>
      <c r="C1677" s="293">
        <v>42228</v>
      </c>
      <c r="D1677" s="291">
        <v>1.5</v>
      </c>
    </row>
    <row r="1678" spans="1:4">
      <c r="A1678" s="293">
        <v>42230</v>
      </c>
      <c r="B1678" s="291">
        <v>1.72</v>
      </c>
      <c r="C1678" s="293">
        <v>42229</v>
      </c>
      <c r="D1678" s="291">
        <v>1.5</v>
      </c>
    </row>
    <row r="1679" spans="1:4">
      <c r="A1679" s="293">
        <v>42233</v>
      </c>
      <c r="B1679" s="291">
        <v>1.72</v>
      </c>
      <c r="C1679" s="293">
        <v>42230</v>
      </c>
      <c r="D1679" s="291">
        <v>1.5</v>
      </c>
    </row>
    <row r="1680" spans="1:4">
      <c r="A1680" s="293">
        <v>42234</v>
      </c>
      <c r="B1680" s="291">
        <v>1.72</v>
      </c>
      <c r="C1680" s="293">
        <v>42233</v>
      </c>
      <c r="D1680" s="291">
        <v>1.5</v>
      </c>
    </row>
    <row r="1681" spans="1:4">
      <c r="A1681" s="293">
        <v>42235</v>
      </c>
      <c r="B1681" s="291">
        <v>1.72</v>
      </c>
      <c r="C1681" s="293">
        <v>42234</v>
      </c>
      <c r="D1681" s="291">
        <v>1.5</v>
      </c>
    </row>
    <row r="1682" spans="1:4">
      <c r="A1682" s="293">
        <v>42236</v>
      </c>
      <c r="B1682" s="291">
        <v>1.72</v>
      </c>
      <c r="C1682" s="293">
        <v>42235</v>
      </c>
      <c r="D1682" s="291">
        <v>1.5</v>
      </c>
    </row>
    <row r="1683" spans="1:4">
      <c r="A1683" s="293">
        <v>42237</v>
      </c>
      <c r="B1683" s="291">
        <v>1.72</v>
      </c>
      <c r="C1683" s="293">
        <v>42236</v>
      </c>
      <c r="D1683" s="291">
        <v>1.5</v>
      </c>
    </row>
    <row r="1684" spans="1:4">
      <c r="A1684" s="293">
        <v>42240</v>
      </c>
      <c r="B1684" s="291">
        <v>1.72</v>
      </c>
      <c r="C1684" s="293">
        <v>42237</v>
      </c>
      <c r="D1684" s="291">
        <v>1.5</v>
      </c>
    </row>
    <row r="1685" spans="1:4">
      <c r="A1685" s="293">
        <v>42241</v>
      </c>
      <c r="B1685" s="291">
        <v>1.72</v>
      </c>
      <c r="C1685" s="293">
        <v>42240</v>
      </c>
      <c r="D1685" s="291">
        <v>1.5</v>
      </c>
    </row>
    <row r="1686" spans="1:4">
      <c r="A1686" s="293">
        <v>42242</v>
      </c>
      <c r="B1686" s="291">
        <v>1.72</v>
      </c>
      <c r="C1686" s="293">
        <v>42241</v>
      </c>
      <c r="D1686" s="291">
        <v>1.5</v>
      </c>
    </row>
    <row r="1687" spans="1:4">
      <c r="A1687" s="293">
        <v>42243</v>
      </c>
      <c r="B1687" s="291">
        <v>1.72</v>
      </c>
      <c r="C1687" s="293">
        <v>42242</v>
      </c>
      <c r="D1687" s="291">
        <v>1.5</v>
      </c>
    </row>
    <row r="1688" spans="1:4">
      <c r="A1688" s="293">
        <v>42244</v>
      </c>
      <c r="B1688" s="291">
        <v>1.72</v>
      </c>
      <c r="C1688" s="293">
        <v>42243</v>
      </c>
      <c r="D1688" s="291">
        <v>1.5</v>
      </c>
    </row>
    <row r="1689" spans="1:4">
      <c r="A1689" s="293">
        <v>42247</v>
      </c>
      <c r="B1689" s="291">
        <v>1.72</v>
      </c>
      <c r="C1689" s="293">
        <v>42244</v>
      </c>
      <c r="D1689" s="291">
        <v>1.5</v>
      </c>
    </row>
    <row r="1690" spans="1:4">
      <c r="A1690" s="293">
        <v>42248</v>
      </c>
      <c r="B1690" s="291">
        <v>1.72</v>
      </c>
      <c r="C1690" s="293">
        <v>42247</v>
      </c>
      <c r="D1690" s="291">
        <v>1.5</v>
      </c>
    </row>
    <row r="1691" spans="1:4">
      <c r="A1691" s="293">
        <v>42249</v>
      </c>
      <c r="B1691" s="291">
        <v>1.72</v>
      </c>
      <c r="C1691" s="293">
        <v>42248</v>
      </c>
      <c r="D1691" s="291">
        <v>1.5</v>
      </c>
    </row>
    <row r="1692" spans="1:4">
      <c r="A1692" s="293">
        <v>42250</v>
      </c>
      <c r="B1692" s="291">
        <v>1.72</v>
      </c>
      <c r="C1692" s="293">
        <v>42249</v>
      </c>
      <c r="D1692" s="291">
        <v>1.5</v>
      </c>
    </row>
    <row r="1693" spans="1:4">
      <c r="A1693" s="293">
        <v>42251</v>
      </c>
      <c r="B1693" s="291">
        <v>1.72</v>
      </c>
      <c r="C1693" s="293">
        <v>42250</v>
      </c>
      <c r="D1693" s="291">
        <v>1.5</v>
      </c>
    </row>
    <row r="1694" spans="1:4">
      <c r="A1694" s="293">
        <v>42254</v>
      </c>
      <c r="B1694" s="291">
        <v>1.72</v>
      </c>
      <c r="C1694" s="293">
        <v>42251</v>
      </c>
      <c r="D1694" s="291">
        <v>1.5</v>
      </c>
    </row>
    <row r="1695" spans="1:4">
      <c r="A1695" s="293">
        <v>42255</v>
      </c>
      <c r="B1695" s="291">
        <v>1.72</v>
      </c>
      <c r="C1695" s="293">
        <v>42254</v>
      </c>
      <c r="D1695" s="291">
        <v>1.5</v>
      </c>
    </row>
    <row r="1696" spans="1:4">
      <c r="A1696" s="293">
        <v>42256</v>
      </c>
      <c r="B1696" s="291">
        <v>1.72</v>
      </c>
      <c r="C1696" s="293">
        <v>42255</v>
      </c>
      <c r="D1696" s="291">
        <v>1.5</v>
      </c>
    </row>
    <row r="1697" spans="1:4">
      <c r="A1697" s="293">
        <v>42257</v>
      </c>
      <c r="B1697" s="291">
        <v>1.72</v>
      </c>
      <c r="C1697" s="293">
        <v>42256</v>
      </c>
      <c r="D1697" s="291">
        <v>1.5</v>
      </c>
    </row>
    <row r="1698" spans="1:4">
      <c r="A1698" s="293">
        <v>42258</v>
      </c>
      <c r="B1698" s="291">
        <v>1.72</v>
      </c>
      <c r="C1698" s="293">
        <v>42257</v>
      </c>
      <c r="D1698" s="291">
        <v>1.5</v>
      </c>
    </row>
    <row r="1699" spans="1:4">
      <c r="A1699" s="293">
        <v>42261</v>
      </c>
      <c r="B1699" s="291">
        <v>1.72</v>
      </c>
      <c r="C1699" s="293">
        <v>42258</v>
      </c>
      <c r="D1699" s="291">
        <v>1.5</v>
      </c>
    </row>
    <row r="1700" spans="1:4">
      <c r="A1700" s="293">
        <v>42262</v>
      </c>
      <c r="B1700" s="291">
        <v>1.72</v>
      </c>
      <c r="C1700" s="293">
        <v>42261</v>
      </c>
      <c r="D1700" s="291">
        <v>1.5</v>
      </c>
    </row>
    <row r="1701" spans="1:4">
      <c r="A1701" s="293">
        <v>42263</v>
      </c>
      <c r="B1701" s="291">
        <v>1.72</v>
      </c>
      <c r="C1701" s="293">
        <v>42262</v>
      </c>
      <c r="D1701" s="291">
        <v>1.5</v>
      </c>
    </row>
    <row r="1702" spans="1:4">
      <c r="A1702" s="293">
        <v>42264</v>
      </c>
      <c r="B1702" s="291">
        <v>1.72</v>
      </c>
      <c r="C1702" s="293">
        <v>42263</v>
      </c>
      <c r="D1702" s="291">
        <v>1.5</v>
      </c>
    </row>
    <row r="1703" spans="1:4">
      <c r="A1703" s="293">
        <v>42265</v>
      </c>
      <c r="B1703" s="291">
        <v>1.72</v>
      </c>
      <c r="C1703" s="293">
        <v>42264</v>
      </c>
      <c r="D1703" s="291">
        <v>1.5</v>
      </c>
    </row>
    <row r="1704" spans="1:4">
      <c r="A1704" s="293">
        <v>42268</v>
      </c>
      <c r="B1704" s="291">
        <v>1.72</v>
      </c>
      <c r="C1704" s="293">
        <v>42265</v>
      </c>
      <c r="D1704" s="291">
        <v>1.5</v>
      </c>
    </row>
    <row r="1705" spans="1:4">
      <c r="A1705" s="293">
        <v>42269</v>
      </c>
      <c r="B1705" s="291">
        <v>1.72</v>
      </c>
      <c r="C1705" s="293">
        <v>42268</v>
      </c>
      <c r="D1705" s="291">
        <v>1.5</v>
      </c>
    </row>
    <row r="1706" spans="1:4">
      <c r="A1706" s="293">
        <v>42270</v>
      </c>
      <c r="B1706" s="291">
        <v>1.72</v>
      </c>
      <c r="C1706" s="293">
        <v>42269</v>
      </c>
      <c r="D1706" s="291">
        <v>1.5</v>
      </c>
    </row>
    <row r="1707" spans="1:4">
      <c r="A1707" s="293">
        <v>42271</v>
      </c>
      <c r="B1707" s="291">
        <v>1.72</v>
      </c>
      <c r="C1707" s="293">
        <v>42270</v>
      </c>
      <c r="D1707" s="291">
        <v>1.5</v>
      </c>
    </row>
    <row r="1708" spans="1:4">
      <c r="A1708" s="293">
        <v>42272</v>
      </c>
      <c r="B1708" s="291">
        <v>1.72</v>
      </c>
      <c r="C1708" s="293">
        <v>42271</v>
      </c>
      <c r="D1708" s="291">
        <v>1.5</v>
      </c>
    </row>
    <row r="1709" spans="1:4">
      <c r="A1709" s="293">
        <v>42275</v>
      </c>
      <c r="B1709" s="291">
        <v>1.73</v>
      </c>
      <c r="C1709" s="293">
        <v>42272</v>
      </c>
      <c r="D1709" s="291">
        <v>1.5</v>
      </c>
    </row>
    <row r="1710" spans="1:4">
      <c r="A1710" s="293">
        <v>42276</v>
      </c>
      <c r="B1710" s="291">
        <v>1.73</v>
      </c>
      <c r="C1710" s="293">
        <v>42275</v>
      </c>
      <c r="D1710" s="291">
        <v>1.5</v>
      </c>
    </row>
    <row r="1711" spans="1:4">
      <c r="A1711" s="293">
        <v>42277</v>
      </c>
      <c r="B1711" s="291">
        <v>1.73</v>
      </c>
      <c r="C1711" s="293">
        <v>42276</v>
      </c>
      <c r="D1711" s="291">
        <v>1.5</v>
      </c>
    </row>
    <row r="1712" spans="1:4">
      <c r="A1712" s="293">
        <v>42278</v>
      </c>
      <c r="B1712" s="291">
        <v>1.73</v>
      </c>
      <c r="C1712" s="293">
        <v>42277</v>
      </c>
      <c r="D1712" s="291">
        <v>1.5</v>
      </c>
    </row>
    <row r="1713" spans="1:4">
      <c r="A1713" s="293">
        <v>42279</v>
      </c>
      <c r="B1713" s="291">
        <v>1.73</v>
      </c>
      <c r="C1713" s="293">
        <v>42278</v>
      </c>
      <c r="D1713" s="291">
        <v>1.5</v>
      </c>
    </row>
    <row r="1714" spans="1:4">
      <c r="A1714" s="293">
        <v>42282</v>
      </c>
      <c r="B1714" s="291">
        <v>1.73</v>
      </c>
      <c r="C1714" s="293">
        <v>42279</v>
      </c>
      <c r="D1714" s="291">
        <v>1.5</v>
      </c>
    </row>
    <row r="1715" spans="1:4">
      <c r="A1715" s="293">
        <v>42283</v>
      </c>
      <c r="B1715" s="291">
        <v>1.73</v>
      </c>
      <c r="C1715" s="293">
        <v>42282</v>
      </c>
      <c r="D1715" s="291">
        <v>1.5</v>
      </c>
    </row>
    <row r="1716" spans="1:4">
      <c r="A1716" s="293">
        <v>42284</v>
      </c>
      <c r="B1716" s="291">
        <v>1.73</v>
      </c>
      <c r="C1716" s="293">
        <v>42283</v>
      </c>
      <c r="D1716" s="291">
        <v>1.5</v>
      </c>
    </row>
    <row r="1717" spans="1:4">
      <c r="A1717" s="293">
        <v>42285</v>
      </c>
      <c r="B1717" s="291">
        <v>1.73</v>
      </c>
      <c r="C1717" s="293">
        <v>42284</v>
      </c>
      <c r="D1717" s="291">
        <v>1.5</v>
      </c>
    </row>
    <row r="1718" spans="1:4">
      <c r="A1718" s="293">
        <v>42286</v>
      </c>
      <c r="B1718" s="291">
        <v>1.73</v>
      </c>
      <c r="C1718" s="293">
        <v>42285</v>
      </c>
      <c r="D1718" s="291">
        <v>1.5</v>
      </c>
    </row>
    <row r="1719" spans="1:4">
      <c r="A1719" s="293">
        <v>42289</v>
      </c>
      <c r="B1719" s="291">
        <v>1.73</v>
      </c>
      <c r="C1719" s="293">
        <v>42286</v>
      </c>
      <c r="D1719" s="291">
        <v>1.5</v>
      </c>
    </row>
    <row r="1720" spans="1:4">
      <c r="A1720" s="293">
        <v>42290</v>
      </c>
      <c r="B1720" s="291">
        <v>1.73</v>
      </c>
      <c r="C1720" s="293">
        <v>42289</v>
      </c>
      <c r="D1720" s="291">
        <v>1.5</v>
      </c>
    </row>
    <row r="1721" spans="1:4">
      <c r="A1721" s="293">
        <v>42291</v>
      </c>
      <c r="B1721" s="291">
        <v>1.73</v>
      </c>
      <c r="C1721" s="293">
        <v>42290</v>
      </c>
      <c r="D1721" s="291">
        <v>1.5</v>
      </c>
    </row>
    <row r="1722" spans="1:4">
      <c r="A1722" s="293">
        <v>42292</v>
      </c>
      <c r="B1722" s="291">
        <v>1.73</v>
      </c>
      <c r="C1722" s="293">
        <v>42291</v>
      </c>
      <c r="D1722" s="291">
        <v>1.5</v>
      </c>
    </row>
    <row r="1723" spans="1:4">
      <c r="A1723" s="293">
        <v>42293</v>
      </c>
      <c r="B1723" s="291">
        <v>1.73</v>
      </c>
      <c r="C1723" s="293">
        <v>42292</v>
      </c>
      <c r="D1723" s="291">
        <v>1.5</v>
      </c>
    </row>
    <row r="1724" spans="1:4">
      <c r="A1724" s="293">
        <v>42296</v>
      </c>
      <c r="B1724" s="291">
        <v>1.73</v>
      </c>
      <c r="C1724" s="293">
        <v>42293</v>
      </c>
      <c r="D1724" s="291">
        <v>1.5</v>
      </c>
    </row>
    <row r="1725" spans="1:4">
      <c r="A1725" s="293">
        <v>42297</v>
      </c>
      <c r="B1725" s="291">
        <v>1.73</v>
      </c>
      <c r="C1725" s="293">
        <v>42296</v>
      </c>
      <c r="D1725" s="291">
        <v>1.5</v>
      </c>
    </row>
    <row r="1726" spans="1:4">
      <c r="A1726" s="293">
        <v>42298</v>
      </c>
      <c r="B1726" s="291">
        <v>1.73</v>
      </c>
      <c r="C1726" s="293">
        <v>42297</v>
      </c>
      <c r="D1726" s="291">
        <v>1.5</v>
      </c>
    </row>
    <row r="1727" spans="1:4">
      <c r="A1727" s="293">
        <v>42299</v>
      </c>
      <c r="B1727" s="291">
        <v>1.73</v>
      </c>
      <c r="C1727" s="293">
        <v>42298</v>
      </c>
      <c r="D1727" s="291">
        <v>1.5</v>
      </c>
    </row>
    <row r="1728" spans="1:4">
      <c r="A1728" s="293">
        <v>42300</v>
      </c>
      <c r="B1728" s="291">
        <v>1.73</v>
      </c>
      <c r="C1728" s="293">
        <v>42299</v>
      </c>
      <c r="D1728" s="291">
        <v>1.5</v>
      </c>
    </row>
    <row r="1729" spans="1:4">
      <c r="A1729" s="293">
        <v>42303</v>
      </c>
      <c r="B1729" s="291">
        <v>1.73</v>
      </c>
      <c r="C1729" s="293">
        <v>42300</v>
      </c>
      <c r="D1729" s="291">
        <v>1.5</v>
      </c>
    </row>
    <row r="1730" spans="1:4">
      <c r="A1730" s="293">
        <v>42304</v>
      </c>
      <c r="B1730" s="291">
        <v>1.73</v>
      </c>
      <c r="C1730" s="293">
        <v>42303</v>
      </c>
      <c r="D1730" s="291">
        <v>1.5</v>
      </c>
    </row>
    <row r="1731" spans="1:4">
      <c r="A1731" s="293">
        <v>42305</v>
      </c>
      <c r="B1731" s="291">
        <v>1.73</v>
      </c>
      <c r="C1731" s="293">
        <v>42304</v>
      </c>
      <c r="D1731" s="291">
        <v>1.5</v>
      </c>
    </row>
    <row r="1732" spans="1:4">
      <c r="A1732" s="293">
        <v>42306</v>
      </c>
      <c r="B1732" s="291">
        <v>1.73</v>
      </c>
      <c r="C1732" s="293">
        <v>42305</v>
      </c>
      <c r="D1732" s="291">
        <v>1.5</v>
      </c>
    </row>
    <row r="1733" spans="1:4">
      <c r="A1733" s="293">
        <v>42307</v>
      </c>
      <c r="B1733" s="291">
        <v>1.73</v>
      </c>
      <c r="C1733" s="293">
        <v>42306</v>
      </c>
      <c r="D1733" s="291">
        <v>1.5</v>
      </c>
    </row>
    <row r="1734" spans="1:4">
      <c r="A1734" s="293">
        <v>42310</v>
      </c>
      <c r="B1734" s="291">
        <v>1.73</v>
      </c>
      <c r="C1734" s="293">
        <v>42307</v>
      </c>
      <c r="D1734" s="291">
        <v>1.5</v>
      </c>
    </row>
    <row r="1735" spans="1:4">
      <c r="A1735" s="293">
        <v>42311</v>
      </c>
      <c r="B1735" s="291">
        <v>1.73</v>
      </c>
      <c r="C1735" s="293">
        <v>42310</v>
      </c>
      <c r="D1735" s="291">
        <v>1.5</v>
      </c>
    </row>
    <row r="1736" spans="1:4">
      <c r="A1736" s="293">
        <v>42312</v>
      </c>
      <c r="B1736" s="291">
        <v>1.73</v>
      </c>
      <c r="C1736" s="293">
        <v>42311</v>
      </c>
      <c r="D1736" s="291">
        <v>1.5</v>
      </c>
    </row>
    <row r="1737" spans="1:4">
      <c r="A1737" s="293">
        <v>42313</v>
      </c>
      <c r="B1737" s="291">
        <v>1.73</v>
      </c>
      <c r="C1737" s="293">
        <v>42312</v>
      </c>
      <c r="D1737" s="291">
        <v>1.5</v>
      </c>
    </row>
    <row r="1738" spans="1:4">
      <c r="A1738" s="293">
        <v>42314</v>
      </c>
      <c r="B1738" s="291">
        <v>1.73</v>
      </c>
      <c r="C1738" s="293">
        <v>42313</v>
      </c>
      <c r="D1738" s="291">
        <v>1.5</v>
      </c>
    </row>
    <row r="1739" spans="1:4">
      <c r="A1739" s="293">
        <v>42317</v>
      </c>
      <c r="B1739" s="291">
        <v>1.73</v>
      </c>
      <c r="C1739" s="293">
        <v>42314</v>
      </c>
      <c r="D1739" s="291">
        <v>1.5</v>
      </c>
    </row>
    <row r="1740" spans="1:4">
      <c r="A1740" s="293">
        <v>42318</v>
      </c>
      <c r="B1740" s="291">
        <v>1.73</v>
      </c>
      <c r="C1740" s="293">
        <v>42317</v>
      </c>
      <c r="D1740" s="291">
        <v>1.5</v>
      </c>
    </row>
    <row r="1741" spans="1:4">
      <c r="A1741" s="293">
        <v>42320</v>
      </c>
      <c r="B1741" s="291">
        <v>1.73</v>
      </c>
      <c r="C1741" s="293">
        <v>42318</v>
      </c>
      <c r="D1741" s="291">
        <v>1.5</v>
      </c>
    </row>
    <row r="1742" spans="1:4">
      <c r="A1742" s="293">
        <v>42321</v>
      </c>
      <c r="B1742" s="291">
        <v>1.73</v>
      </c>
      <c r="C1742" s="293">
        <v>42320</v>
      </c>
      <c r="D1742" s="291">
        <v>1.5</v>
      </c>
    </row>
    <row r="1743" spans="1:4">
      <c r="A1743" s="293">
        <v>42324</v>
      </c>
      <c r="B1743" s="291">
        <v>1.73</v>
      </c>
      <c r="C1743" s="293">
        <v>42321</v>
      </c>
      <c r="D1743" s="291">
        <v>1.5</v>
      </c>
    </row>
    <row r="1744" spans="1:4">
      <c r="A1744" s="293">
        <v>42325</v>
      </c>
      <c r="B1744" s="291">
        <v>1.73</v>
      </c>
      <c r="C1744" s="293">
        <v>42324</v>
      </c>
      <c r="D1744" s="291">
        <v>1.5</v>
      </c>
    </row>
    <row r="1745" spans="1:4">
      <c r="A1745" s="293">
        <v>42326</v>
      </c>
      <c r="B1745" s="291">
        <v>1.73</v>
      </c>
      <c r="C1745" s="293">
        <v>42325</v>
      </c>
      <c r="D1745" s="291">
        <v>1.5</v>
      </c>
    </row>
    <row r="1746" spans="1:4">
      <c r="A1746" s="293">
        <v>42327</v>
      </c>
      <c r="B1746" s="291">
        <v>1.73</v>
      </c>
      <c r="C1746" s="293">
        <v>42326</v>
      </c>
      <c r="D1746" s="291">
        <v>1.5</v>
      </c>
    </row>
    <row r="1747" spans="1:4">
      <c r="A1747" s="293">
        <v>42328</v>
      </c>
      <c r="B1747" s="291">
        <v>1.73</v>
      </c>
      <c r="C1747" s="293">
        <v>42327</v>
      </c>
      <c r="D1747" s="291">
        <v>1.5</v>
      </c>
    </row>
    <row r="1748" spans="1:4">
      <c r="A1748" s="293">
        <v>42331</v>
      </c>
      <c r="B1748" s="291">
        <v>1.73</v>
      </c>
      <c r="C1748" s="293">
        <v>42328</v>
      </c>
      <c r="D1748" s="291">
        <v>1.5</v>
      </c>
    </row>
    <row r="1749" spans="1:4">
      <c r="A1749" s="293">
        <v>42332</v>
      </c>
      <c r="B1749" s="291">
        <v>1.73</v>
      </c>
      <c r="C1749" s="293">
        <v>42331</v>
      </c>
      <c r="D1749" s="291">
        <v>1.5</v>
      </c>
    </row>
    <row r="1750" spans="1:4">
      <c r="A1750" s="293">
        <v>42333</v>
      </c>
      <c r="B1750" s="291">
        <v>1.73</v>
      </c>
      <c r="C1750" s="293">
        <v>42332</v>
      </c>
      <c r="D1750" s="291">
        <v>1.5</v>
      </c>
    </row>
    <row r="1751" spans="1:4">
      <c r="A1751" s="293">
        <v>42334</v>
      </c>
      <c r="B1751" s="291">
        <v>1.73</v>
      </c>
      <c r="C1751" s="293">
        <v>42333</v>
      </c>
      <c r="D1751" s="291">
        <v>1.5</v>
      </c>
    </row>
    <row r="1752" spans="1:4">
      <c r="A1752" s="293">
        <v>42335</v>
      </c>
      <c r="B1752" s="291">
        <v>1.73</v>
      </c>
      <c r="C1752" s="293">
        <v>42334</v>
      </c>
      <c r="D1752" s="291">
        <v>1.5</v>
      </c>
    </row>
    <row r="1753" spans="1:4">
      <c r="A1753" s="293">
        <v>42338</v>
      </c>
      <c r="B1753" s="291">
        <v>1.73</v>
      </c>
      <c r="C1753" s="293">
        <v>42335</v>
      </c>
      <c r="D1753" s="291">
        <v>1.5</v>
      </c>
    </row>
    <row r="1754" spans="1:4">
      <c r="A1754" s="293">
        <v>42339</v>
      </c>
      <c r="B1754" s="291">
        <v>1.73</v>
      </c>
      <c r="C1754" s="293">
        <v>42338</v>
      </c>
      <c r="D1754" s="291">
        <v>1.5</v>
      </c>
    </row>
    <row r="1755" spans="1:4">
      <c r="A1755" s="293">
        <v>42340</v>
      </c>
      <c r="B1755" s="291">
        <v>1.72</v>
      </c>
      <c r="C1755" s="293">
        <v>42339</v>
      </c>
      <c r="D1755" s="291">
        <v>1.5</v>
      </c>
    </row>
    <row r="1756" spans="1:4">
      <c r="A1756" s="293">
        <v>42341</v>
      </c>
      <c r="B1756" s="291">
        <v>1.72</v>
      </c>
      <c r="C1756" s="293">
        <v>42340</v>
      </c>
      <c r="D1756" s="291">
        <v>1.5</v>
      </c>
    </row>
    <row r="1757" spans="1:4">
      <c r="A1757" s="293">
        <v>42342</v>
      </c>
      <c r="B1757" s="291">
        <v>1.72</v>
      </c>
      <c r="C1757" s="293">
        <v>42341</v>
      </c>
      <c r="D1757" s="291">
        <v>1.5</v>
      </c>
    </row>
    <row r="1758" spans="1:4">
      <c r="A1758" s="293">
        <v>42345</v>
      </c>
      <c r="B1758" s="291">
        <v>1.72</v>
      </c>
      <c r="C1758" s="293">
        <v>42342</v>
      </c>
      <c r="D1758" s="291">
        <v>1.5</v>
      </c>
    </row>
    <row r="1759" spans="1:4">
      <c r="A1759" s="293">
        <v>42346</v>
      </c>
      <c r="B1759" s="291">
        <v>1.72</v>
      </c>
      <c r="C1759" s="293">
        <v>42345</v>
      </c>
      <c r="D1759" s="291">
        <v>1.5</v>
      </c>
    </row>
    <row r="1760" spans="1:4">
      <c r="A1760" s="293">
        <v>42347</v>
      </c>
      <c r="B1760" s="291">
        <v>1.72</v>
      </c>
      <c r="C1760" s="293">
        <v>42346</v>
      </c>
      <c r="D1760" s="291">
        <v>1.5</v>
      </c>
    </row>
    <row r="1761" spans="1:4">
      <c r="A1761" s="293">
        <v>42348</v>
      </c>
      <c r="B1761" s="291">
        <v>1.72</v>
      </c>
      <c r="C1761" s="293">
        <v>42347</v>
      </c>
      <c r="D1761" s="291">
        <v>1.5</v>
      </c>
    </row>
    <row r="1762" spans="1:4">
      <c r="A1762" s="293">
        <v>42349</v>
      </c>
      <c r="B1762" s="291">
        <v>1.72</v>
      </c>
      <c r="C1762" s="293">
        <v>42348</v>
      </c>
      <c r="D1762" s="291">
        <v>1.5</v>
      </c>
    </row>
    <row r="1763" spans="1:4">
      <c r="A1763" s="293">
        <v>42352</v>
      </c>
      <c r="B1763" s="291">
        <v>1.72</v>
      </c>
      <c r="C1763" s="293">
        <v>42349</v>
      </c>
      <c r="D1763" s="291">
        <v>1.5</v>
      </c>
    </row>
    <row r="1764" spans="1:4">
      <c r="A1764" s="293">
        <v>42353</v>
      </c>
      <c r="B1764" s="291">
        <v>1.72</v>
      </c>
      <c r="C1764" s="293">
        <v>42352</v>
      </c>
      <c r="D1764" s="291">
        <v>1.5</v>
      </c>
    </row>
    <row r="1765" spans="1:4">
      <c r="A1765" s="293">
        <v>42354</v>
      </c>
      <c r="B1765" s="291">
        <v>1.72</v>
      </c>
      <c r="C1765" s="293">
        <v>42353</v>
      </c>
      <c r="D1765" s="291">
        <v>1.5</v>
      </c>
    </row>
    <row r="1766" spans="1:4">
      <c r="A1766" s="293">
        <v>42355</v>
      </c>
      <c r="B1766" s="291">
        <v>1.72</v>
      </c>
      <c r="C1766" s="293">
        <v>42354</v>
      </c>
      <c r="D1766" s="291">
        <v>1.5</v>
      </c>
    </row>
    <row r="1767" spans="1:4">
      <c r="A1767" s="293">
        <v>42356</v>
      </c>
      <c r="B1767" s="291">
        <v>1.72</v>
      </c>
      <c r="C1767" s="293">
        <v>42355</v>
      </c>
      <c r="D1767" s="291">
        <v>1.5</v>
      </c>
    </row>
    <row r="1768" spans="1:4">
      <c r="A1768" s="293">
        <v>42359</v>
      </c>
      <c r="B1768" s="291">
        <v>1.72</v>
      </c>
      <c r="C1768" s="293" t="s">
        <v>969</v>
      </c>
      <c r="D1768" s="291">
        <v>1.5</v>
      </c>
    </row>
    <row r="1769" spans="1:4">
      <c r="A1769" s="293">
        <v>42360</v>
      </c>
      <c r="B1769" s="291">
        <v>1.72</v>
      </c>
      <c r="C1769" s="293">
        <v>42359</v>
      </c>
      <c r="D1769" s="291">
        <v>1.5</v>
      </c>
    </row>
    <row r="1770" spans="1:4">
      <c r="A1770" s="293">
        <v>42361</v>
      </c>
      <c r="B1770" s="291">
        <v>1.72</v>
      </c>
      <c r="C1770" s="293">
        <v>42360</v>
      </c>
      <c r="D1770" s="291">
        <v>1.5</v>
      </c>
    </row>
    <row r="1771" spans="1:4">
      <c r="A1771" s="293">
        <v>42362</v>
      </c>
      <c r="B1771" s="291">
        <v>1.72</v>
      </c>
      <c r="C1771" s="293">
        <v>42361</v>
      </c>
      <c r="D1771" s="291">
        <v>1.5</v>
      </c>
    </row>
    <row r="1772" spans="1:4">
      <c r="A1772" s="293">
        <v>42363</v>
      </c>
      <c r="B1772" s="291">
        <v>1.72</v>
      </c>
      <c r="C1772" s="293">
        <v>42362</v>
      </c>
      <c r="D1772" s="291">
        <v>1.5</v>
      </c>
    </row>
    <row r="1773" spans="1:4">
      <c r="A1773" s="293">
        <v>42366</v>
      </c>
      <c r="B1773" s="291">
        <v>1.72</v>
      </c>
      <c r="C1773" s="293">
        <v>42363</v>
      </c>
      <c r="D1773" s="291">
        <v>1.5</v>
      </c>
    </row>
    <row r="1774" spans="1:4">
      <c r="A1774" s="293">
        <v>42367</v>
      </c>
      <c r="B1774" s="291">
        <v>1.72</v>
      </c>
      <c r="C1774" s="293">
        <v>42366</v>
      </c>
      <c r="D1774" s="291">
        <v>1.5</v>
      </c>
    </row>
    <row r="1775" spans="1:4">
      <c r="A1775" s="293">
        <v>42368</v>
      </c>
      <c r="B1775" s="291">
        <v>1.72</v>
      </c>
      <c r="C1775" s="293">
        <v>42367</v>
      </c>
      <c r="D1775" s="291">
        <v>1.5</v>
      </c>
    </row>
    <row r="1776" spans="1:4">
      <c r="A1776" s="293">
        <v>42369</v>
      </c>
      <c r="B1776" s="291">
        <v>1.72</v>
      </c>
      <c r="C1776" s="293">
        <v>42368</v>
      </c>
      <c r="D1776" s="291">
        <v>1.5</v>
      </c>
    </row>
    <row r="1777" spans="1:5">
      <c r="A1777" s="293">
        <v>42373</v>
      </c>
      <c r="B1777" s="291">
        <v>1.72</v>
      </c>
      <c r="C1777" s="293">
        <v>42369</v>
      </c>
      <c r="D1777" s="291">
        <v>1.5</v>
      </c>
    </row>
    <row r="1778" spans="1:5">
      <c r="A1778" s="293">
        <v>42374</v>
      </c>
      <c r="B1778" s="291">
        <v>1.72</v>
      </c>
      <c r="C1778" s="293">
        <v>42373</v>
      </c>
      <c r="D1778" s="291">
        <v>1.5</v>
      </c>
    </row>
    <row r="1779" spans="1:5">
      <c r="A1779" s="293">
        <v>42376</v>
      </c>
      <c r="B1779" s="291">
        <v>1.72</v>
      </c>
      <c r="C1779" s="293">
        <v>42374</v>
      </c>
      <c r="D1779" s="291">
        <v>1.5</v>
      </c>
    </row>
    <row r="1780" spans="1:5">
      <c r="A1780" s="293">
        <v>42377</v>
      </c>
      <c r="B1780" s="291">
        <v>1.72</v>
      </c>
      <c r="C1780" s="293">
        <v>42376</v>
      </c>
      <c r="D1780" s="291">
        <v>1.5</v>
      </c>
    </row>
    <row r="1781" spans="1:5">
      <c r="A1781" s="293">
        <v>42380</v>
      </c>
      <c r="B1781" s="291">
        <v>1.72</v>
      </c>
      <c r="C1781" s="293">
        <v>42377</v>
      </c>
      <c r="D1781" s="291">
        <v>1.5</v>
      </c>
    </row>
    <row r="1782" spans="1:5">
      <c r="A1782" s="293">
        <v>42381</v>
      </c>
      <c r="B1782" s="291">
        <v>1.71</v>
      </c>
      <c r="C1782" s="293">
        <v>42380</v>
      </c>
      <c r="D1782" s="291">
        <v>1.5</v>
      </c>
    </row>
    <row r="1783" spans="1:5">
      <c r="A1783" s="293">
        <v>42382</v>
      </c>
      <c r="B1783" s="291">
        <v>1.71</v>
      </c>
      <c r="C1783" s="293">
        <v>42381</v>
      </c>
      <c r="D1783" s="291">
        <v>1.5</v>
      </c>
    </row>
    <row r="1784" spans="1:5">
      <c r="A1784" s="293">
        <v>42383</v>
      </c>
      <c r="B1784" s="735">
        <v>1.7</v>
      </c>
      <c r="C1784" s="293">
        <v>42382</v>
      </c>
      <c r="D1784" s="291">
        <v>1.5</v>
      </c>
    </row>
    <row r="1785" spans="1:5">
      <c r="A1785" s="293">
        <v>42384</v>
      </c>
      <c r="B1785" s="735">
        <v>1.7</v>
      </c>
      <c r="C1785" s="293">
        <v>42383</v>
      </c>
      <c r="D1785" s="291">
        <v>1.5</v>
      </c>
    </row>
    <row r="1786" spans="1:5">
      <c r="A1786" s="293">
        <v>42387</v>
      </c>
      <c r="B1786" s="735">
        <v>1.7</v>
      </c>
      <c r="C1786" s="293">
        <v>42384</v>
      </c>
      <c r="D1786" s="291">
        <v>1.5</v>
      </c>
    </row>
    <row r="1787" spans="1:5">
      <c r="A1787" s="293">
        <v>42388</v>
      </c>
      <c r="B1787" s="735">
        <v>1.7</v>
      </c>
      <c r="C1787" s="293">
        <v>42387</v>
      </c>
      <c r="D1787" s="291">
        <v>1.5</v>
      </c>
    </row>
    <row r="1788" spans="1:5">
      <c r="A1788" s="293">
        <v>42389</v>
      </c>
      <c r="B1788" s="735">
        <v>1.7</v>
      </c>
      <c r="C1788" s="293">
        <v>42388</v>
      </c>
      <c r="D1788" s="291">
        <v>1.5</v>
      </c>
    </row>
    <row r="1789" spans="1:5">
      <c r="A1789" s="293">
        <v>42390</v>
      </c>
      <c r="B1789" s="291">
        <v>1.7</v>
      </c>
      <c r="C1789" s="293">
        <v>42389</v>
      </c>
      <c r="D1789" s="291">
        <v>1.5</v>
      </c>
      <c r="E1789" s="293"/>
    </row>
    <row r="1790" spans="1:5">
      <c r="A1790" s="293">
        <v>42391</v>
      </c>
      <c r="B1790" s="291">
        <v>1.7</v>
      </c>
      <c r="C1790" s="293">
        <v>42390</v>
      </c>
      <c r="D1790" s="291">
        <v>1.5</v>
      </c>
      <c r="E1790" s="293"/>
    </row>
    <row r="1791" spans="1:5">
      <c r="A1791" s="293">
        <v>42394</v>
      </c>
      <c r="B1791" s="291">
        <v>1.7</v>
      </c>
      <c r="C1791" s="293">
        <v>42391</v>
      </c>
      <c r="D1791" s="291">
        <v>1.5</v>
      </c>
      <c r="E1791" s="293"/>
    </row>
    <row r="1792" spans="1:5">
      <c r="A1792" s="293">
        <v>42395</v>
      </c>
      <c r="B1792" s="291">
        <v>1.7</v>
      </c>
      <c r="C1792" s="293">
        <v>42394</v>
      </c>
      <c r="D1792" s="291">
        <v>1.5</v>
      </c>
      <c r="E1792" s="293"/>
    </row>
    <row r="1793" spans="1:5">
      <c r="A1793" s="293">
        <v>42396</v>
      </c>
      <c r="B1793" s="291">
        <v>1.7</v>
      </c>
      <c r="C1793" s="293">
        <v>42395</v>
      </c>
      <c r="D1793" s="291">
        <v>1.5</v>
      </c>
      <c r="E1793" s="293"/>
    </row>
    <row r="1794" spans="1:5">
      <c r="A1794" s="293">
        <v>42397</v>
      </c>
      <c r="B1794" s="291">
        <v>1.7</v>
      </c>
      <c r="C1794" s="293">
        <v>42396</v>
      </c>
      <c r="D1794" s="291">
        <v>1.5</v>
      </c>
      <c r="E1794" s="293"/>
    </row>
    <row r="1795" spans="1:5">
      <c r="A1795" s="293">
        <v>42398</v>
      </c>
      <c r="B1795" s="291">
        <v>1.7</v>
      </c>
      <c r="C1795" s="293">
        <v>42397</v>
      </c>
      <c r="D1795" s="291">
        <v>1.5</v>
      </c>
      <c r="E1795" s="293"/>
    </row>
    <row r="1796" spans="1:5">
      <c r="A1796" s="293">
        <v>42401</v>
      </c>
      <c r="B1796" s="291">
        <v>1.7</v>
      </c>
      <c r="C1796" s="293">
        <v>42398</v>
      </c>
      <c r="D1796" s="291">
        <v>1.5</v>
      </c>
      <c r="E1796" s="293"/>
    </row>
    <row r="1797" spans="1:5">
      <c r="A1797" s="293">
        <v>42402</v>
      </c>
      <c r="B1797" s="291">
        <v>1.7</v>
      </c>
      <c r="C1797" s="293">
        <v>42401</v>
      </c>
      <c r="D1797" s="291">
        <v>1.5</v>
      </c>
      <c r="E1797" s="293"/>
    </row>
    <row r="1798" spans="1:5">
      <c r="A1798" s="293">
        <v>42403</v>
      </c>
      <c r="B1798" s="291">
        <v>1.69</v>
      </c>
      <c r="C1798" s="293">
        <v>42402</v>
      </c>
      <c r="D1798" s="291">
        <v>1.5</v>
      </c>
      <c r="E1798" s="293"/>
    </row>
    <row r="1799" spans="1:5">
      <c r="A1799" s="293">
        <v>42404</v>
      </c>
      <c r="B1799" s="291">
        <v>1.69</v>
      </c>
      <c r="C1799" s="293">
        <v>42403</v>
      </c>
      <c r="D1799" s="291">
        <v>1.5</v>
      </c>
      <c r="E1799" s="293"/>
    </row>
    <row r="1800" spans="1:5">
      <c r="A1800" s="293">
        <v>42405</v>
      </c>
      <c r="B1800" s="291">
        <v>1.69</v>
      </c>
      <c r="C1800" s="293">
        <v>42404</v>
      </c>
      <c r="D1800" s="291">
        <v>1.5</v>
      </c>
      <c r="E1800" s="293"/>
    </row>
    <row r="1801" spans="1:5">
      <c r="A1801" s="293">
        <v>42408</v>
      </c>
      <c r="B1801" s="291">
        <v>1.69</v>
      </c>
      <c r="C1801" s="293">
        <v>42405</v>
      </c>
      <c r="D1801" s="291">
        <v>1.5</v>
      </c>
      <c r="E1801" s="293"/>
    </row>
    <row r="1802" spans="1:5">
      <c r="A1802" s="293">
        <v>42409</v>
      </c>
      <c r="B1802" s="291">
        <v>1.69</v>
      </c>
      <c r="C1802" s="293">
        <v>42408</v>
      </c>
      <c r="D1802" s="291">
        <v>1.5</v>
      </c>
      <c r="E1802" s="293"/>
    </row>
    <row r="1803" spans="1:5">
      <c r="A1803" s="293">
        <v>42410</v>
      </c>
      <c r="B1803" s="291">
        <v>1.69</v>
      </c>
      <c r="C1803" s="293">
        <v>42409</v>
      </c>
      <c r="D1803" s="291">
        <v>1.5</v>
      </c>
      <c r="E1803" s="293"/>
    </row>
    <row r="1804" spans="1:5">
      <c r="A1804" s="293">
        <v>42411</v>
      </c>
      <c r="B1804" s="291">
        <v>1.69</v>
      </c>
      <c r="C1804" s="293">
        <v>42410</v>
      </c>
      <c r="D1804" s="291">
        <v>1.5</v>
      </c>
      <c r="E1804" s="293"/>
    </row>
    <row r="1805" spans="1:5">
      <c r="A1805" s="293">
        <v>42412</v>
      </c>
      <c r="B1805" s="291">
        <v>1.69</v>
      </c>
      <c r="C1805" s="293">
        <v>42411</v>
      </c>
      <c r="D1805" s="291">
        <v>1.5</v>
      </c>
      <c r="E1805" s="293"/>
    </row>
    <row r="1806" spans="1:5">
      <c r="A1806" s="293">
        <v>42415</v>
      </c>
      <c r="B1806" s="291">
        <v>1.69</v>
      </c>
      <c r="C1806" s="293">
        <v>42412</v>
      </c>
      <c r="D1806" s="291">
        <v>1.5</v>
      </c>
      <c r="E1806" s="293"/>
    </row>
    <row r="1807" spans="1:5">
      <c r="A1807" s="293">
        <v>42416</v>
      </c>
      <c r="B1807" s="291">
        <v>1.69</v>
      </c>
      <c r="C1807" s="293">
        <v>42415</v>
      </c>
      <c r="D1807" s="291">
        <v>1.5</v>
      </c>
      <c r="E1807" s="293"/>
    </row>
    <row r="1808" spans="1:5">
      <c r="A1808" s="293">
        <v>42417</v>
      </c>
      <c r="B1808" s="291">
        <v>1.69</v>
      </c>
      <c r="C1808" s="293">
        <v>42416</v>
      </c>
      <c r="D1808" s="291">
        <v>1.5</v>
      </c>
      <c r="E1808" s="293"/>
    </row>
    <row r="1809" spans="1:5">
      <c r="A1809" s="293">
        <v>42418</v>
      </c>
      <c r="B1809" s="291">
        <v>1.69</v>
      </c>
      <c r="C1809" s="293">
        <v>42417</v>
      </c>
      <c r="D1809" s="291">
        <v>1.5</v>
      </c>
      <c r="E1809" s="293"/>
    </row>
    <row r="1810" spans="1:5">
      <c r="A1810" s="293">
        <v>42419</v>
      </c>
      <c r="B1810" s="291">
        <v>1.69</v>
      </c>
      <c r="C1810" s="293">
        <v>42418</v>
      </c>
      <c r="D1810" s="291">
        <v>1.5</v>
      </c>
      <c r="E1810" s="293"/>
    </row>
    <row r="1811" spans="1:5">
      <c r="A1811" s="293">
        <v>42422</v>
      </c>
      <c r="B1811" s="291">
        <v>1.69</v>
      </c>
      <c r="C1811" s="293">
        <v>42419</v>
      </c>
      <c r="D1811" s="291">
        <v>1.5</v>
      </c>
      <c r="E1811" s="293"/>
    </row>
    <row r="1812" spans="1:5">
      <c r="A1812" s="293">
        <v>42423</v>
      </c>
      <c r="B1812" s="291">
        <v>1.6800000000000002</v>
      </c>
      <c r="C1812" s="293">
        <v>42422</v>
      </c>
      <c r="D1812" s="291">
        <v>1.5</v>
      </c>
      <c r="E1812" s="293"/>
    </row>
    <row r="1813" spans="1:5">
      <c r="A1813" s="293">
        <v>42424</v>
      </c>
      <c r="B1813" s="291">
        <v>1.6800000000000002</v>
      </c>
      <c r="C1813" s="293">
        <v>42423</v>
      </c>
      <c r="D1813" s="291">
        <v>1.5</v>
      </c>
      <c r="E1813" s="293"/>
    </row>
    <row r="1814" spans="1:5">
      <c r="A1814" s="293">
        <v>42425</v>
      </c>
      <c r="B1814" s="291">
        <v>1.6800000000000002</v>
      </c>
      <c r="C1814" s="293">
        <v>42424</v>
      </c>
      <c r="D1814" s="291">
        <v>1.5</v>
      </c>
      <c r="E1814" s="293"/>
    </row>
    <row r="1815" spans="1:5">
      <c r="A1815" s="293">
        <v>42426</v>
      </c>
      <c r="B1815" s="291">
        <v>1.6800000000000002</v>
      </c>
      <c r="C1815" s="293">
        <v>42425</v>
      </c>
      <c r="D1815" s="291">
        <v>1.5</v>
      </c>
      <c r="E1815" s="293"/>
    </row>
    <row r="1816" spans="1:5">
      <c r="A1816" s="293">
        <v>42429</v>
      </c>
      <c r="B1816" s="291">
        <v>1.6800000000000002</v>
      </c>
      <c r="C1816" s="293">
        <v>42426</v>
      </c>
      <c r="D1816" s="291">
        <v>1.5</v>
      </c>
      <c r="E1816" s="293"/>
    </row>
    <row r="1817" spans="1:5">
      <c r="A1817" s="293">
        <v>42430</v>
      </c>
      <c r="B1817" s="291">
        <v>1.6800000000000002</v>
      </c>
      <c r="C1817" s="293">
        <v>42429</v>
      </c>
      <c r="D1817" s="291">
        <v>1.5</v>
      </c>
      <c r="E1817" s="293"/>
    </row>
    <row r="1818" spans="1:5">
      <c r="A1818" s="293">
        <v>42431</v>
      </c>
      <c r="B1818" s="291">
        <v>1.6800000000000002</v>
      </c>
      <c r="C1818" s="293">
        <v>42430</v>
      </c>
      <c r="D1818" s="291">
        <v>1.5</v>
      </c>
      <c r="E1818" s="293"/>
    </row>
    <row r="1819" spans="1:5">
      <c r="A1819" s="293">
        <v>42432</v>
      </c>
      <c r="B1819" s="291">
        <v>1.67</v>
      </c>
      <c r="C1819" s="293">
        <v>42431</v>
      </c>
      <c r="D1819" s="291">
        <v>1.5</v>
      </c>
      <c r="E1819" s="293"/>
    </row>
    <row r="1820" spans="1:5">
      <c r="A1820" s="293">
        <v>42433</v>
      </c>
      <c r="B1820" s="291">
        <v>1.67</v>
      </c>
      <c r="C1820" s="293">
        <v>42432</v>
      </c>
      <c r="D1820" s="291">
        <v>1.5</v>
      </c>
      <c r="E1820" s="293"/>
    </row>
    <row r="1821" spans="1:5">
      <c r="A1821" s="293">
        <v>42436</v>
      </c>
      <c r="B1821" s="291">
        <v>1.67</v>
      </c>
      <c r="C1821" s="293">
        <v>42433</v>
      </c>
      <c r="D1821" s="291">
        <v>1.5</v>
      </c>
      <c r="E1821" s="293"/>
    </row>
    <row r="1822" spans="1:5">
      <c r="A1822" s="293">
        <v>42437</v>
      </c>
      <c r="B1822" s="291">
        <v>1.67</v>
      </c>
      <c r="C1822" s="293">
        <v>42436</v>
      </c>
      <c r="D1822" s="291">
        <v>1.5</v>
      </c>
      <c r="E1822" s="293"/>
    </row>
    <row r="1823" spans="1:5">
      <c r="A1823" s="293">
        <v>42438</v>
      </c>
      <c r="B1823" s="291">
        <v>1.67</v>
      </c>
      <c r="C1823" s="293">
        <v>42437</v>
      </c>
      <c r="D1823" s="291">
        <v>1.5</v>
      </c>
      <c r="E1823" s="293"/>
    </row>
    <row r="1824" spans="1:5">
      <c r="A1824" s="293">
        <v>42439</v>
      </c>
      <c r="B1824" s="291">
        <v>1.67</v>
      </c>
      <c r="C1824" s="293">
        <v>42438</v>
      </c>
      <c r="D1824" s="291">
        <v>1.5</v>
      </c>
      <c r="E1824" s="293"/>
    </row>
    <row r="1825" spans="1:5">
      <c r="A1825" s="293">
        <v>42440</v>
      </c>
      <c r="B1825" s="291">
        <v>1.67</v>
      </c>
      <c r="C1825" s="293">
        <v>42439</v>
      </c>
      <c r="D1825" s="291">
        <v>1.5</v>
      </c>
      <c r="E1825" s="293"/>
    </row>
    <row r="1826" spans="1:5">
      <c r="A1826" s="293">
        <v>42443</v>
      </c>
      <c r="B1826" s="291">
        <v>1.67</v>
      </c>
      <c r="C1826" s="293">
        <v>42440</v>
      </c>
      <c r="D1826" s="291">
        <v>1.5</v>
      </c>
      <c r="E1826" s="293"/>
    </row>
    <row r="1827" spans="1:5">
      <c r="A1827" s="293">
        <v>42444</v>
      </c>
      <c r="B1827" s="291">
        <v>1.67</v>
      </c>
      <c r="C1827" s="293">
        <v>42443</v>
      </c>
      <c r="D1827" s="291">
        <v>1.5</v>
      </c>
      <c r="E1827" s="293"/>
    </row>
    <row r="1828" spans="1:5">
      <c r="A1828" s="293">
        <v>42445</v>
      </c>
      <c r="B1828" s="291">
        <v>1.67</v>
      </c>
      <c r="C1828" s="293">
        <v>42444</v>
      </c>
      <c r="D1828" s="291">
        <v>1.5</v>
      </c>
      <c r="E1828" s="293"/>
    </row>
    <row r="1829" spans="1:5">
      <c r="A1829" s="293">
        <v>42446</v>
      </c>
      <c r="B1829" s="291">
        <v>1.67</v>
      </c>
      <c r="C1829" s="293">
        <v>42445</v>
      </c>
      <c r="D1829" s="291">
        <v>1.5</v>
      </c>
      <c r="E1829" s="293"/>
    </row>
    <row r="1830" spans="1:5">
      <c r="A1830" s="293">
        <v>42447</v>
      </c>
      <c r="B1830" s="291">
        <v>1.67</v>
      </c>
      <c r="C1830" s="293">
        <v>42446</v>
      </c>
      <c r="D1830" s="291">
        <v>1.5</v>
      </c>
      <c r="E1830" s="293"/>
    </row>
    <row r="1831" spans="1:5">
      <c r="A1831" s="293">
        <v>42450</v>
      </c>
      <c r="B1831" s="291">
        <v>1.67</v>
      </c>
      <c r="C1831" s="293">
        <v>42447</v>
      </c>
      <c r="D1831" s="291">
        <v>1.5</v>
      </c>
      <c r="E1831" s="293"/>
    </row>
    <row r="1832" spans="1:5">
      <c r="A1832" s="293">
        <v>42451</v>
      </c>
      <c r="B1832" s="291">
        <v>1.67</v>
      </c>
      <c r="C1832" s="293">
        <v>42450</v>
      </c>
      <c r="D1832" s="291">
        <v>1.5</v>
      </c>
      <c r="E1832" s="293"/>
    </row>
    <row r="1833" spans="1:5">
      <c r="A1833" s="293">
        <v>42452</v>
      </c>
      <c r="B1833" s="291">
        <v>1.67</v>
      </c>
      <c r="C1833" s="293">
        <v>42451</v>
      </c>
      <c r="D1833" s="291">
        <v>1.5</v>
      </c>
      <c r="E1833" s="293"/>
    </row>
    <row r="1834" spans="1:5">
      <c r="A1834" s="293">
        <v>42453</v>
      </c>
      <c r="B1834" s="291">
        <v>1.67</v>
      </c>
      <c r="C1834" s="293">
        <v>42452</v>
      </c>
      <c r="D1834" s="291">
        <v>1.5</v>
      </c>
      <c r="E1834" s="293"/>
    </row>
    <row r="1835" spans="1:5">
      <c r="A1835" s="293">
        <v>42454</v>
      </c>
      <c r="B1835" s="291">
        <v>1.67</v>
      </c>
      <c r="C1835" s="293">
        <v>42453</v>
      </c>
      <c r="D1835" s="291">
        <v>1.5</v>
      </c>
      <c r="E1835" s="293"/>
    </row>
    <row r="1836" spans="1:5">
      <c r="A1836" s="293">
        <v>42458</v>
      </c>
      <c r="B1836" s="291">
        <v>1.67</v>
      </c>
      <c r="C1836" s="293">
        <v>42454</v>
      </c>
      <c r="D1836" s="291">
        <v>1.5</v>
      </c>
      <c r="E1836" s="293"/>
    </row>
    <row r="1837" spans="1:5">
      <c r="A1837" s="293">
        <v>42459</v>
      </c>
      <c r="B1837" s="291">
        <v>1.67</v>
      </c>
      <c r="C1837" s="293">
        <v>42458</v>
      </c>
      <c r="D1837" s="291">
        <v>1.5</v>
      </c>
      <c r="E1837" s="293"/>
    </row>
    <row r="1838" spans="1:5">
      <c r="A1838" s="293">
        <v>42460</v>
      </c>
      <c r="B1838" s="291">
        <v>1.67</v>
      </c>
      <c r="C1838" s="293">
        <v>42459</v>
      </c>
      <c r="D1838" s="291">
        <v>1.5</v>
      </c>
      <c r="E1838" s="293"/>
    </row>
    <row r="1839" spans="1:5">
      <c r="A1839" s="293">
        <v>42461</v>
      </c>
      <c r="B1839" s="291">
        <v>1.67</v>
      </c>
      <c r="C1839" s="293">
        <v>42460</v>
      </c>
      <c r="D1839" s="291">
        <v>1.5</v>
      </c>
      <c r="E1839" s="293"/>
    </row>
    <row r="1840" spans="1:5">
      <c r="A1840" s="293">
        <v>42464</v>
      </c>
      <c r="B1840" s="291">
        <v>1.67</v>
      </c>
      <c r="C1840" s="293">
        <v>42461</v>
      </c>
      <c r="D1840" s="291">
        <v>1.5</v>
      </c>
      <c r="E1840" s="293"/>
    </row>
    <row r="1841" spans="1:5">
      <c r="A1841" s="293">
        <v>42465</v>
      </c>
      <c r="B1841" s="291">
        <v>1.67</v>
      </c>
      <c r="C1841" s="293">
        <v>42464</v>
      </c>
      <c r="D1841" s="291">
        <v>1.5</v>
      </c>
      <c r="E1841" s="293"/>
    </row>
    <row r="1842" spans="1:5">
      <c r="A1842" s="293">
        <v>42466</v>
      </c>
      <c r="B1842" s="291">
        <v>1.67</v>
      </c>
      <c r="C1842" s="293">
        <v>42465</v>
      </c>
      <c r="D1842" s="291">
        <v>1.5</v>
      </c>
      <c r="E1842" s="293"/>
    </row>
    <row r="1843" spans="1:5">
      <c r="A1843" s="293">
        <v>42467</v>
      </c>
      <c r="B1843" s="291">
        <v>1.67</v>
      </c>
      <c r="C1843" s="293">
        <v>42466</v>
      </c>
      <c r="D1843" s="291">
        <v>1.5</v>
      </c>
      <c r="E1843" s="293"/>
    </row>
    <row r="1844" spans="1:5">
      <c r="A1844" s="293">
        <v>42468</v>
      </c>
      <c r="B1844" s="291">
        <v>1.67</v>
      </c>
      <c r="C1844" s="293">
        <v>42467</v>
      </c>
      <c r="D1844" s="291">
        <v>1.5</v>
      </c>
      <c r="E1844" s="293"/>
    </row>
    <row r="1845" spans="1:5">
      <c r="A1845" s="293">
        <v>42471</v>
      </c>
      <c r="B1845" s="291">
        <v>1.67</v>
      </c>
      <c r="C1845" s="293">
        <v>42468</v>
      </c>
      <c r="D1845" s="291">
        <v>1.5</v>
      </c>
      <c r="E1845" s="293"/>
    </row>
    <row r="1846" spans="1:5">
      <c r="A1846" s="293">
        <v>42472</v>
      </c>
      <c r="B1846" s="291">
        <v>1.67</v>
      </c>
      <c r="C1846" s="293">
        <v>42471</v>
      </c>
      <c r="D1846" s="291">
        <v>1.5</v>
      </c>
      <c r="E1846" s="293"/>
    </row>
    <row r="1847" spans="1:5">
      <c r="A1847" s="293">
        <v>42473</v>
      </c>
      <c r="B1847" s="291">
        <v>1.67</v>
      </c>
      <c r="C1847" s="293">
        <v>42472</v>
      </c>
      <c r="D1847" s="291">
        <v>1.5</v>
      </c>
      <c r="E1847" s="293"/>
    </row>
    <row r="1848" spans="1:5">
      <c r="A1848" s="293">
        <v>42474</v>
      </c>
      <c r="B1848" s="291">
        <v>1.67</v>
      </c>
      <c r="C1848" s="293">
        <v>42473</v>
      </c>
      <c r="D1848" s="291">
        <v>1.5</v>
      </c>
      <c r="E1848" s="293"/>
    </row>
    <row r="1849" spans="1:5">
      <c r="A1849" s="293">
        <v>42475</v>
      </c>
      <c r="B1849" s="291">
        <v>1.67</v>
      </c>
      <c r="C1849" s="293">
        <v>42474</v>
      </c>
      <c r="D1849" s="291">
        <v>1.5</v>
      </c>
      <c r="E1849" s="293"/>
    </row>
    <row r="1850" spans="1:5">
      <c r="A1850" s="293">
        <v>42478</v>
      </c>
      <c r="B1850" s="291">
        <v>1.67</v>
      </c>
      <c r="C1850" s="293">
        <v>42475</v>
      </c>
      <c r="D1850" s="291">
        <v>1.5</v>
      </c>
      <c r="E1850" s="293"/>
    </row>
    <row r="1851" spans="1:5">
      <c r="A1851" s="293">
        <v>42479</v>
      </c>
      <c r="B1851" s="291">
        <v>1.67</v>
      </c>
      <c r="C1851" s="293">
        <v>42478</v>
      </c>
      <c r="D1851" s="291">
        <v>1.5</v>
      </c>
      <c r="E1851" s="293"/>
    </row>
    <row r="1852" spans="1:5">
      <c r="A1852" s="293">
        <v>42480</v>
      </c>
      <c r="B1852" s="291">
        <v>1.67</v>
      </c>
      <c r="C1852" s="293">
        <v>42479</v>
      </c>
      <c r="D1852" s="291">
        <v>1.5</v>
      </c>
      <c r="E1852" s="293"/>
    </row>
    <row r="1853" spans="1:5">
      <c r="A1853" s="293">
        <v>42481</v>
      </c>
      <c r="B1853" s="291">
        <v>1.67</v>
      </c>
      <c r="C1853" s="293">
        <v>42480</v>
      </c>
      <c r="D1853" s="291">
        <v>1.5</v>
      </c>
      <c r="E1853" s="293"/>
    </row>
    <row r="1854" spans="1:5">
      <c r="A1854" s="293">
        <v>42482</v>
      </c>
      <c r="B1854" s="291">
        <v>1.67</v>
      </c>
      <c r="C1854" s="293">
        <v>42481</v>
      </c>
      <c r="D1854" s="291">
        <v>1.5</v>
      </c>
      <c r="E1854" s="293"/>
    </row>
    <row r="1855" spans="1:5">
      <c r="A1855" s="293">
        <v>42485</v>
      </c>
      <c r="B1855" s="291">
        <v>1.67</v>
      </c>
      <c r="C1855" s="293">
        <v>42482</v>
      </c>
      <c r="D1855" s="291">
        <v>1.5</v>
      </c>
      <c r="E1855" s="293"/>
    </row>
    <row r="1856" spans="1:5">
      <c r="A1856" s="293">
        <v>42486</v>
      </c>
      <c r="B1856" s="291">
        <v>1.67</v>
      </c>
      <c r="C1856" s="293">
        <v>42485</v>
      </c>
      <c r="D1856" s="291">
        <v>1.5</v>
      </c>
      <c r="E1856" s="293"/>
    </row>
    <row r="1857" spans="1:5">
      <c r="A1857" s="293">
        <v>42487</v>
      </c>
      <c r="B1857" s="291">
        <v>1.67</v>
      </c>
      <c r="C1857" s="293">
        <v>42486</v>
      </c>
      <c r="D1857" s="291">
        <v>1.5</v>
      </c>
      <c r="E1857" s="293"/>
    </row>
    <row r="1858" spans="1:5">
      <c r="A1858" s="293">
        <v>42488</v>
      </c>
      <c r="B1858" s="291">
        <v>1.67</v>
      </c>
      <c r="C1858" s="293">
        <v>42487</v>
      </c>
      <c r="D1858" s="291">
        <v>1.5</v>
      </c>
      <c r="E1858" s="293"/>
    </row>
    <row r="1859" spans="1:5">
      <c r="A1859" s="293">
        <v>42489</v>
      </c>
      <c r="B1859" s="291">
        <v>1.67</v>
      </c>
      <c r="C1859" s="293">
        <v>42488</v>
      </c>
      <c r="D1859" s="291">
        <v>1.5</v>
      </c>
      <c r="E1859" s="293"/>
    </row>
    <row r="1860" spans="1:5">
      <c r="A1860" s="293">
        <v>42492</v>
      </c>
      <c r="B1860" s="291">
        <v>1.67</v>
      </c>
      <c r="C1860" s="293">
        <v>42489</v>
      </c>
      <c r="D1860" s="291">
        <v>1.5</v>
      </c>
      <c r="E1860" s="293"/>
    </row>
    <row r="1861" spans="1:5">
      <c r="A1861" s="293">
        <v>42494</v>
      </c>
      <c r="B1861" s="291">
        <v>1.67</v>
      </c>
      <c r="C1861" s="293">
        <v>42492</v>
      </c>
      <c r="D1861" s="291">
        <v>1.5</v>
      </c>
      <c r="E1861" s="293"/>
    </row>
    <row r="1862" spans="1:5">
      <c r="A1862" s="293">
        <v>42495</v>
      </c>
      <c r="B1862" s="291">
        <v>1.67</v>
      </c>
      <c r="C1862" s="293">
        <v>42494</v>
      </c>
      <c r="D1862" s="291">
        <v>1.5</v>
      </c>
      <c r="E1862" s="293"/>
    </row>
    <row r="1863" spans="1:5">
      <c r="A1863" s="293">
        <v>42496</v>
      </c>
      <c r="B1863" s="291">
        <v>1.67</v>
      </c>
      <c r="C1863" s="293">
        <v>42495</v>
      </c>
      <c r="D1863" s="291">
        <v>1.5</v>
      </c>
      <c r="E1863" s="293"/>
    </row>
    <row r="1864" spans="1:5">
      <c r="A1864" s="293">
        <v>42499</v>
      </c>
      <c r="B1864" s="291">
        <v>1.67</v>
      </c>
      <c r="C1864" s="293">
        <v>42496</v>
      </c>
      <c r="D1864" s="291">
        <v>1.5</v>
      </c>
      <c r="E1864" s="293"/>
    </row>
    <row r="1865" spans="1:5">
      <c r="A1865" s="293">
        <v>42500</v>
      </c>
      <c r="B1865" s="291">
        <v>1.67</v>
      </c>
      <c r="C1865" s="293">
        <v>42499</v>
      </c>
      <c r="D1865" s="291">
        <v>1.5</v>
      </c>
      <c r="E1865" s="293"/>
    </row>
    <row r="1866" spans="1:5">
      <c r="A1866" s="293">
        <v>42501</v>
      </c>
      <c r="B1866" s="291">
        <v>1.67</v>
      </c>
      <c r="C1866" s="293">
        <v>42500</v>
      </c>
      <c r="D1866" s="291">
        <v>1.5</v>
      </c>
      <c r="E1866" s="293"/>
    </row>
    <row r="1867" spans="1:5">
      <c r="A1867" s="293">
        <v>42502</v>
      </c>
      <c r="B1867" s="291">
        <v>1.67</v>
      </c>
      <c r="C1867" s="293">
        <v>42501</v>
      </c>
      <c r="D1867" s="291">
        <v>1.5</v>
      </c>
      <c r="E1867" s="293"/>
    </row>
    <row r="1868" spans="1:5">
      <c r="A1868" s="293">
        <v>42503</v>
      </c>
      <c r="B1868" s="291">
        <v>1.67</v>
      </c>
      <c r="C1868" s="293">
        <v>42502</v>
      </c>
      <c r="D1868" s="291">
        <v>1.5</v>
      </c>
      <c r="E1868" s="293"/>
    </row>
    <row r="1869" spans="1:5">
      <c r="A1869" s="293">
        <v>42506</v>
      </c>
      <c r="B1869" s="291">
        <v>1.67</v>
      </c>
      <c r="C1869" s="293">
        <v>42503</v>
      </c>
      <c r="D1869" s="291">
        <v>1.5</v>
      </c>
      <c r="E1869" s="293"/>
    </row>
    <row r="1870" spans="1:5">
      <c r="A1870" s="293">
        <v>42507</v>
      </c>
      <c r="B1870" s="291">
        <v>1.67</v>
      </c>
      <c r="C1870" s="293">
        <v>42506</v>
      </c>
      <c r="D1870" s="291">
        <v>1.5</v>
      </c>
      <c r="E1870" s="293"/>
    </row>
    <row r="1871" spans="1:5">
      <c r="A1871" s="293">
        <v>42508</v>
      </c>
      <c r="B1871" s="291">
        <v>1.67</v>
      </c>
      <c r="C1871" s="293">
        <v>42507</v>
      </c>
      <c r="D1871" s="291">
        <v>1.5</v>
      </c>
      <c r="E1871" s="293"/>
    </row>
    <row r="1872" spans="1:5">
      <c r="A1872" s="293">
        <v>42509</v>
      </c>
      <c r="B1872" s="291">
        <v>1.67</v>
      </c>
      <c r="C1872" s="293">
        <v>42508</v>
      </c>
      <c r="D1872" s="291">
        <v>1.5</v>
      </c>
      <c r="E1872" s="293"/>
    </row>
    <row r="1873" spans="1:5">
      <c r="A1873" s="293">
        <v>42510</v>
      </c>
      <c r="B1873" s="291">
        <v>1.67</v>
      </c>
      <c r="C1873" s="293">
        <v>42509</v>
      </c>
      <c r="D1873" s="291">
        <v>1.5</v>
      </c>
      <c r="E1873" s="293"/>
    </row>
    <row r="1874" spans="1:5">
      <c r="A1874" s="293">
        <v>42513</v>
      </c>
      <c r="B1874" s="291">
        <v>1.67</v>
      </c>
      <c r="C1874" s="293">
        <v>42510</v>
      </c>
      <c r="D1874" s="291">
        <v>1.5</v>
      </c>
      <c r="E1874" s="293"/>
    </row>
    <row r="1875" spans="1:5">
      <c r="A1875" s="293">
        <v>42514</v>
      </c>
      <c r="B1875" s="291">
        <v>1.6800000000000002</v>
      </c>
      <c r="C1875" s="293">
        <v>42513</v>
      </c>
      <c r="D1875" s="291">
        <v>1.5</v>
      </c>
      <c r="E1875" s="293"/>
    </row>
    <row r="1876" spans="1:5">
      <c r="A1876" s="293">
        <v>42515</v>
      </c>
      <c r="B1876" s="291">
        <v>1.6800000000000002</v>
      </c>
      <c r="C1876" s="293">
        <v>42514</v>
      </c>
      <c r="D1876" s="291">
        <v>1.5</v>
      </c>
      <c r="E1876" s="293"/>
    </row>
    <row r="1877" spans="1:5">
      <c r="A1877" s="293">
        <v>42517</v>
      </c>
      <c r="B1877" s="291">
        <v>1.6800000000000002</v>
      </c>
      <c r="C1877" s="293">
        <v>42515</v>
      </c>
      <c r="D1877" s="291">
        <v>1.5</v>
      </c>
      <c r="E1877" s="293"/>
    </row>
    <row r="1878" spans="1:5">
      <c r="A1878" s="293">
        <v>42520</v>
      </c>
      <c r="B1878" s="291">
        <v>1.6800000000000002</v>
      </c>
      <c r="C1878" s="293">
        <v>42517</v>
      </c>
      <c r="D1878" s="291">
        <v>1.5</v>
      </c>
      <c r="E1878" s="293"/>
    </row>
    <row r="1879" spans="1:5">
      <c r="A1879" s="293">
        <v>42521</v>
      </c>
      <c r="B1879" s="291">
        <v>1.6800000000000002</v>
      </c>
      <c r="C1879" s="293">
        <v>42520</v>
      </c>
      <c r="D1879" s="291">
        <v>1.5</v>
      </c>
      <c r="E1879" s="293"/>
    </row>
    <row r="1880" spans="1:5">
      <c r="A1880" s="293">
        <v>42522</v>
      </c>
      <c r="B1880" s="291">
        <v>1.6800000000000002</v>
      </c>
      <c r="C1880" s="293">
        <v>42521</v>
      </c>
      <c r="D1880" s="291">
        <v>1.5</v>
      </c>
      <c r="E1880" s="293"/>
    </row>
    <row r="1881" spans="1:5">
      <c r="A1881" s="293">
        <v>42523</v>
      </c>
      <c r="B1881" s="291">
        <v>1.6800000000000002</v>
      </c>
      <c r="C1881" s="293">
        <v>42522</v>
      </c>
      <c r="D1881" s="291">
        <v>1.5</v>
      </c>
      <c r="E1881" s="293"/>
    </row>
    <row r="1882" spans="1:5">
      <c r="A1882" s="293">
        <v>42524</v>
      </c>
      <c r="B1882" s="291">
        <v>1.6800000000000002</v>
      </c>
      <c r="C1882" s="293">
        <v>42523</v>
      </c>
      <c r="D1882" s="291">
        <v>1.5</v>
      </c>
      <c r="E1882" s="293"/>
    </row>
    <row r="1883" spans="1:5">
      <c r="A1883" s="293">
        <v>42527</v>
      </c>
      <c r="B1883" s="291">
        <v>1.6800000000000002</v>
      </c>
      <c r="C1883" s="293">
        <v>42524</v>
      </c>
      <c r="D1883" s="291">
        <v>1.5</v>
      </c>
      <c r="E1883" s="293"/>
    </row>
    <row r="1884" spans="1:5">
      <c r="A1884" s="293">
        <v>42528</v>
      </c>
      <c r="B1884" s="291">
        <v>1.6800000000000002</v>
      </c>
      <c r="C1884" s="293">
        <v>42527</v>
      </c>
      <c r="D1884" s="291">
        <v>1.5</v>
      </c>
      <c r="E1884" s="293"/>
    </row>
    <row r="1885" spans="1:5">
      <c r="A1885" s="293">
        <v>42529</v>
      </c>
      <c r="B1885" s="291">
        <v>1.6800000000000002</v>
      </c>
      <c r="C1885" s="293">
        <v>42528</v>
      </c>
      <c r="D1885" s="291">
        <v>1.5</v>
      </c>
      <c r="E1885" s="293"/>
    </row>
    <row r="1886" spans="1:5">
      <c r="A1886" s="293">
        <v>42530</v>
      </c>
      <c r="B1886" s="291">
        <v>1.6800000000000002</v>
      </c>
      <c r="C1886" s="293">
        <v>42529</v>
      </c>
      <c r="D1886" s="291">
        <v>1.5</v>
      </c>
      <c r="E1886" s="293"/>
    </row>
    <row r="1887" spans="1:5">
      <c r="A1887" s="293">
        <v>42531</v>
      </c>
      <c r="B1887" s="291">
        <v>1.6800000000000002</v>
      </c>
      <c r="C1887" s="293">
        <v>42530</v>
      </c>
      <c r="D1887" s="291">
        <v>1.5</v>
      </c>
      <c r="E1887" s="293"/>
    </row>
    <row r="1888" spans="1:5">
      <c r="A1888" s="293">
        <v>42534</v>
      </c>
      <c r="B1888" s="291">
        <v>1.6800000000000002</v>
      </c>
      <c r="C1888" s="293">
        <v>42531</v>
      </c>
      <c r="D1888" s="291">
        <v>1.5</v>
      </c>
      <c r="E1888" s="293"/>
    </row>
    <row r="1889" spans="1:5">
      <c r="A1889" s="293">
        <v>42535</v>
      </c>
      <c r="B1889" s="291">
        <v>1.6800000000000002</v>
      </c>
      <c r="C1889" s="293">
        <v>42534</v>
      </c>
      <c r="D1889" s="291">
        <v>1.5</v>
      </c>
      <c r="E1889" s="293"/>
    </row>
    <row r="1890" spans="1:5">
      <c r="A1890" s="293">
        <v>42536</v>
      </c>
      <c r="B1890" s="291">
        <v>1.6800000000000002</v>
      </c>
      <c r="C1890" s="293">
        <v>42535</v>
      </c>
      <c r="D1890" s="291">
        <v>1.5</v>
      </c>
      <c r="E1890" s="293"/>
    </row>
    <row r="1891" spans="1:5">
      <c r="A1891" s="293">
        <v>42537</v>
      </c>
      <c r="B1891" s="291">
        <v>1.69</v>
      </c>
      <c r="C1891" s="293">
        <v>42536</v>
      </c>
      <c r="D1891" s="291">
        <v>1.5</v>
      </c>
      <c r="E1891" s="293"/>
    </row>
    <row r="1892" spans="1:5">
      <c r="A1892" s="293">
        <v>42538</v>
      </c>
      <c r="B1892" s="291">
        <v>1.7</v>
      </c>
      <c r="C1892" s="293">
        <v>42537</v>
      </c>
      <c r="D1892" s="291">
        <v>1.5</v>
      </c>
      <c r="E1892" s="293"/>
    </row>
    <row r="1893" spans="1:5">
      <c r="A1893" s="293">
        <v>42541</v>
      </c>
      <c r="B1893" s="291">
        <v>1.7</v>
      </c>
      <c r="C1893" s="293">
        <v>42538</v>
      </c>
      <c r="D1893" s="291">
        <v>1.5</v>
      </c>
      <c r="E1893" s="293"/>
    </row>
    <row r="1894" spans="1:5">
      <c r="A1894" s="293">
        <v>42542</v>
      </c>
      <c r="B1894" s="291">
        <v>1.71</v>
      </c>
      <c r="C1894" s="293" t="s">
        <v>970</v>
      </c>
      <c r="D1894" s="291">
        <v>1.5</v>
      </c>
      <c r="E1894" s="293"/>
    </row>
    <row r="1895" spans="1:5">
      <c r="A1895" s="293">
        <v>42543</v>
      </c>
      <c r="B1895" s="291">
        <v>1.71</v>
      </c>
      <c r="C1895" s="293">
        <v>42542</v>
      </c>
      <c r="D1895" s="291">
        <v>1.5</v>
      </c>
      <c r="E1895" s="293"/>
    </row>
    <row r="1896" spans="1:5">
      <c r="A1896" s="293">
        <v>42544</v>
      </c>
      <c r="B1896" s="291">
        <v>1.71</v>
      </c>
      <c r="C1896" s="293">
        <v>42543</v>
      </c>
      <c r="D1896" s="291">
        <v>1.5</v>
      </c>
      <c r="E1896" s="293"/>
    </row>
    <row r="1897" spans="1:5">
      <c r="A1897" s="293">
        <v>42545</v>
      </c>
      <c r="B1897" s="291">
        <v>1.71</v>
      </c>
      <c r="C1897" s="293">
        <v>42544</v>
      </c>
      <c r="D1897" s="291">
        <v>1.5</v>
      </c>
      <c r="E1897" s="293"/>
    </row>
    <row r="1898" spans="1:5">
      <c r="A1898" s="293">
        <v>42548</v>
      </c>
      <c r="B1898" s="291">
        <v>1.71</v>
      </c>
      <c r="C1898" s="293">
        <v>42545</v>
      </c>
      <c r="D1898" s="291">
        <v>1.5</v>
      </c>
      <c r="E1898" s="293"/>
    </row>
    <row r="1899" spans="1:5">
      <c r="A1899" s="293">
        <v>42549</v>
      </c>
      <c r="B1899" s="291">
        <v>1.71</v>
      </c>
      <c r="C1899" s="293">
        <v>42548</v>
      </c>
      <c r="D1899" s="291">
        <v>1.5</v>
      </c>
      <c r="E1899" s="293"/>
    </row>
    <row r="1900" spans="1:5">
      <c r="A1900" s="293">
        <v>42550</v>
      </c>
      <c r="B1900" s="291">
        <v>1.71</v>
      </c>
      <c r="C1900" s="293">
        <v>42549</v>
      </c>
      <c r="D1900" s="291">
        <v>1.5</v>
      </c>
      <c r="E1900" s="293"/>
    </row>
    <row r="1901" spans="1:5">
      <c r="A1901" s="293">
        <v>42551</v>
      </c>
      <c r="B1901" s="291">
        <v>1.71</v>
      </c>
      <c r="C1901" s="293">
        <v>42550</v>
      </c>
      <c r="D1901" s="291">
        <v>1.5</v>
      </c>
      <c r="E1901" s="293"/>
    </row>
    <row r="1902" spans="1:5">
      <c r="A1902" s="293">
        <v>42552</v>
      </c>
      <c r="B1902" s="291">
        <v>1.71</v>
      </c>
      <c r="C1902" s="293">
        <v>42551</v>
      </c>
      <c r="D1902" s="291">
        <v>1.5</v>
      </c>
      <c r="E1902" s="293"/>
    </row>
    <row r="1903" spans="1:5">
      <c r="A1903" s="293">
        <v>42555</v>
      </c>
      <c r="B1903" s="291">
        <v>1.71</v>
      </c>
      <c r="C1903" s="293">
        <v>42552</v>
      </c>
      <c r="D1903" s="291">
        <v>1.5</v>
      </c>
      <c r="E1903" s="293"/>
    </row>
    <row r="1904" spans="1:5">
      <c r="A1904" s="293">
        <v>42556</v>
      </c>
      <c r="B1904" s="291">
        <v>1.71</v>
      </c>
      <c r="C1904" s="293">
        <v>42555</v>
      </c>
      <c r="D1904" s="291">
        <v>1.5</v>
      </c>
      <c r="E1904" s="293"/>
    </row>
    <row r="1905" spans="1:5">
      <c r="A1905" s="293">
        <v>42557</v>
      </c>
      <c r="B1905" s="291">
        <v>1.71</v>
      </c>
      <c r="C1905" s="293">
        <v>42556</v>
      </c>
      <c r="D1905" s="291">
        <v>1.5</v>
      </c>
      <c r="E1905" s="293"/>
    </row>
    <row r="1906" spans="1:5">
      <c r="A1906" s="293">
        <v>42558</v>
      </c>
      <c r="B1906" s="291">
        <v>1.71</v>
      </c>
      <c r="C1906" s="293">
        <v>42557</v>
      </c>
      <c r="D1906" s="291">
        <v>1.5</v>
      </c>
      <c r="E1906" s="293"/>
    </row>
    <row r="1907" spans="1:5">
      <c r="A1907" s="293">
        <v>42559</v>
      </c>
      <c r="B1907" s="291">
        <v>1.71</v>
      </c>
      <c r="C1907" s="293">
        <v>42558</v>
      </c>
      <c r="D1907" s="291">
        <v>1.5</v>
      </c>
      <c r="E1907" s="293"/>
    </row>
    <row r="1908" spans="1:5">
      <c r="A1908" s="293">
        <v>42562</v>
      </c>
      <c r="B1908" s="291">
        <v>1.71</v>
      </c>
      <c r="C1908" s="293">
        <v>42559</v>
      </c>
      <c r="D1908" s="291">
        <v>1.5</v>
      </c>
      <c r="E1908" s="293"/>
    </row>
    <row r="1909" spans="1:5">
      <c r="A1909" s="293">
        <v>42563</v>
      </c>
      <c r="B1909" s="291">
        <v>1.71</v>
      </c>
      <c r="C1909" s="293">
        <v>42562</v>
      </c>
      <c r="D1909" s="291">
        <v>1.5</v>
      </c>
      <c r="E1909" s="293"/>
    </row>
    <row r="1910" spans="1:5">
      <c r="A1910" s="293">
        <v>42564</v>
      </c>
      <c r="B1910" s="291">
        <v>1.71</v>
      </c>
      <c r="C1910" s="293">
        <v>42563</v>
      </c>
      <c r="D1910" s="291">
        <v>1.5</v>
      </c>
      <c r="E1910" s="293"/>
    </row>
    <row r="1911" spans="1:5">
      <c r="A1911" s="293">
        <v>42565</v>
      </c>
      <c r="B1911" s="291">
        <v>1.71</v>
      </c>
      <c r="C1911" s="293">
        <v>42564</v>
      </c>
      <c r="D1911" s="291">
        <v>1.5</v>
      </c>
      <c r="E1911" s="293"/>
    </row>
    <row r="1912" spans="1:5">
      <c r="A1912" s="293">
        <v>42566</v>
      </c>
      <c r="B1912" s="291">
        <v>1.71</v>
      </c>
      <c r="C1912" s="293">
        <v>42565</v>
      </c>
      <c r="D1912" s="291">
        <v>1.5</v>
      </c>
      <c r="E1912" s="293"/>
    </row>
    <row r="1913" spans="1:5">
      <c r="A1913" s="293">
        <v>42569</v>
      </c>
      <c r="B1913" s="291">
        <v>1.71</v>
      </c>
      <c r="C1913" s="293">
        <v>42566</v>
      </c>
      <c r="D1913" s="291">
        <v>1.5</v>
      </c>
      <c r="E1913" s="293"/>
    </row>
    <row r="1914" spans="1:5">
      <c r="A1914" s="293">
        <v>42570</v>
      </c>
      <c r="B1914" s="291">
        <v>1.71</v>
      </c>
      <c r="C1914" s="293">
        <v>42569</v>
      </c>
      <c r="D1914" s="291">
        <v>1.5</v>
      </c>
      <c r="E1914" s="293"/>
    </row>
    <row r="1915" spans="1:5">
      <c r="A1915" s="293">
        <v>42571</v>
      </c>
      <c r="B1915" s="291">
        <v>1.71</v>
      </c>
      <c r="C1915" s="293">
        <v>42570</v>
      </c>
      <c r="D1915" s="291">
        <v>1.5</v>
      </c>
      <c r="E1915" s="293"/>
    </row>
    <row r="1916" spans="1:5">
      <c r="A1916" s="293">
        <v>42572</v>
      </c>
      <c r="B1916" s="291">
        <v>1.71</v>
      </c>
      <c r="C1916" s="293">
        <v>42571</v>
      </c>
      <c r="D1916" s="291">
        <v>1.5</v>
      </c>
      <c r="E1916" s="293"/>
    </row>
    <row r="1917" spans="1:5">
      <c r="A1917" s="293">
        <v>42573</v>
      </c>
      <c r="B1917" s="291">
        <v>1.71</v>
      </c>
      <c r="C1917" s="293">
        <v>42572</v>
      </c>
      <c r="D1917" s="291">
        <v>1.5</v>
      </c>
      <c r="E1917" s="293"/>
    </row>
    <row r="1918" spans="1:5">
      <c r="A1918" s="293">
        <v>42576</v>
      </c>
      <c r="B1918" s="291">
        <v>1.71</v>
      </c>
      <c r="C1918" s="293">
        <v>42573</v>
      </c>
      <c r="D1918" s="291">
        <v>1.5</v>
      </c>
      <c r="E1918" s="293"/>
    </row>
    <row r="1919" spans="1:5">
      <c r="A1919" s="293">
        <v>42577</v>
      </c>
      <c r="B1919" s="291">
        <v>1.71</v>
      </c>
      <c r="C1919" s="293">
        <v>42576</v>
      </c>
      <c r="D1919" s="291">
        <v>1.5</v>
      </c>
      <c r="E1919" s="293"/>
    </row>
    <row r="1920" spans="1:5">
      <c r="A1920" s="293">
        <v>42578</v>
      </c>
      <c r="B1920" s="291">
        <v>1.71</v>
      </c>
      <c r="C1920" s="293">
        <v>42577</v>
      </c>
      <c r="D1920" s="291">
        <v>1.5</v>
      </c>
      <c r="E1920" s="293"/>
    </row>
    <row r="1921" spans="1:5">
      <c r="A1921" s="293">
        <v>42579</v>
      </c>
      <c r="B1921" s="291">
        <v>1.71</v>
      </c>
      <c r="C1921" s="293">
        <v>42578</v>
      </c>
      <c r="D1921" s="291">
        <v>1.5</v>
      </c>
      <c r="E1921" s="293"/>
    </row>
    <row r="1922" spans="1:5">
      <c r="A1922" s="293">
        <v>42580</v>
      </c>
      <c r="B1922" s="291">
        <v>1.71</v>
      </c>
      <c r="C1922" s="293">
        <v>42579</v>
      </c>
      <c r="D1922" s="291">
        <v>1.5</v>
      </c>
      <c r="E1922" s="293"/>
    </row>
    <row r="1923" spans="1:5">
      <c r="A1923" s="293">
        <v>42583</v>
      </c>
      <c r="B1923" s="291">
        <v>1.71</v>
      </c>
      <c r="C1923" s="293">
        <v>42580</v>
      </c>
      <c r="D1923" s="291">
        <v>1.5</v>
      </c>
      <c r="E1923" s="293"/>
    </row>
    <row r="1924" spans="1:5">
      <c r="A1924" s="293">
        <v>42584</v>
      </c>
      <c r="B1924" s="291">
        <v>1.71</v>
      </c>
      <c r="C1924" s="293">
        <v>42583</v>
      </c>
      <c r="D1924" s="291">
        <v>1.5</v>
      </c>
      <c r="E1924" s="293"/>
    </row>
    <row r="1925" spans="1:5">
      <c r="A1925" s="293">
        <v>42585</v>
      </c>
      <c r="B1925" s="291">
        <v>1.71</v>
      </c>
      <c r="C1925" s="293">
        <v>42584</v>
      </c>
      <c r="D1925" s="291">
        <v>1.5</v>
      </c>
      <c r="E1925" s="293"/>
    </row>
    <row r="1926" spans="1:5">
      <c r="A1926" s="293">
        <v>42586</v>
      </c>
      <c r="B1926" s="291">
        <v>1.71</v>
      </c>
      <c r="C1926" s="293">
        <v>42585</v>
      </c>
      <c r="D1926" s="291">
        <v>1.5</v>
      </c>
      <c r="E1926" s="293"/>
    </row>
    <row r="1927" spans="1:5">
      <c r="A1927" s="293">
        <v>42587</v>
      </c>
      <c r="B1927" s="291">
        <v>1.71</v>
      </c>
      <c r="C1927" s="293">
        <v>42586</v>
      </c>
      <c r="D1927" s="291">
        <v>1.5</v>
      </c>
      <c r="E1927" s="293"/>
    </row>
    <row r="1928" spans="1:5">
      <c r="A1928" s="293">
        <v>42590</v>
      </c>
      <c r="B1928" s="291">
        <v>1.71</v>
      </c>
      <c r="C1928" s="293">
        <v>42587</v>
      </c>
      <c r="D1928" s="291">
        <v>1.5</v>
      </c>
      <c r="E1928" s="293"/>
    </row>
    <row r="1929" spans="1:5">
      <c r="A1929" s="293">
        <v>42591</v>
      </c>
      <c r="B1929" s="291">
        <v>1.71</v>
      </c>
      <c r="C1929" s="293">
        <v>42590</v>
      </c>
      <c r="D1929" s="291">
        <v>1.5</v>
      </c>
      <c r="E1929" s="293"/>
    </row>
    <row r="1930" spans="1:5">
      <c r="A1930" s="293">
        <v>42592</v>
      </c>
      <c r="B1930" s="291">
        <v>1.71</v>
      </c>
      <c r="C1930" s="293">
        <v>42591</v>
      </c>
      <c r="D1930" s="291">
        <v>1.5</v>
      </c>
      <c r="E1930" s="293"/>
    </row>
    <row r="1931" spans="1:5">
      <c r="A1931" s="293">
        <v>42593</v>
      </c>
      <c r="B1931" s="291">
        <v>1.71</v>
      </c>
      <c r="C1931" s="293">
        <v>42592</v>
      </c>
      <c r="D1931" s="291">
        <v>1.5</v>
      </c>
      <c r="E1931" s="293"/>
    </row>
    <row r="1932" spans="1:5">
      <c r="A1932" s="293">
        <v>42594</v>
      </c>
      <c r="B1932" s="291">
        <v>1.71</v>
      </c>
      <c r="C1932" s="293">
        <v>42593</v>
      </c>
      <c r="D1932" s="291">
        <v>1.5</v>
      </c>
      <c r="E1932" s="293"/>
    </row>
    <row r="1933" spans="1:5">
      <c r="A1933" s="293">
        <v>42598</v>
      </c>
      <c r="B1933" s="291">
        <v>1.71</v>
      </c>
      <c r="C1933" s="293">
        <v>42594</v>
      </c>
      <c r="D1933" s="291">
        <v>1.5</v>
      </c>
      <c r="E1933" s="293"/>
    </row>
    <row r="1934" spans="1:5">
      <c r="A1934" s="293">
        <v>42599</v>
      </c>
      <c r="B1934" s="291">
        <v>1.71</v>
      </c>
      <c r="C1934" s="293">
        <v>42598</v>
      </c>
      <c r="D1934" s="291">
        <v>1.5</v>
      </c>
      <c r="E1934" s="293"/>
    </row>
    <row r="1935" spans="1:5">
      <c r="A1935" s="293">
        <v>42600</v>
      </c>
      <c r="B1935" s="291">
        <v>1.71</v>
      </c>
      <c r="C1935" s="293">
        <v>42599</v>
      </c>
      <c r="D1935" s="291">
        <v>1.5</v>
      </c>
      <c r="E1935" s="293"/>
    </row>
    <row r="1936" spans="1:5">
      <c r="A1936" s="293">
        <v>42601</v>
      </c>
      <c r="B1936" s="291">
        <v>1.71</v>
      </c>
      <c r="C1936" s="293">
        <v>42600</v>
      </c>
      <c r="D1936" s="291">
        <v>1.5</v>
      </c>
      <c r="E1936" s="293"/>
    </row>
    <row r="1937" spans="1:5">
      <c r="A1937" s="293">
        <v>42604</v>
      </c>
      <c r="B1937" s="291">
        <v>1.71</v>
      </c>
      <c r="C1937" s="293">
        <v>42601</v>
      </c>
      <c r="D1937" s="291">
        <v>1.5</v>
      </c>
      <c r="E1937" s="293"/>
    </row>
    <row r="1938" spans="1:5">
      <c r="A1938" s="293">
        <v>42605</v>
      </c>
      <c r="B1938" s="291">
        <v>1.71</v>
      </c>
      <c r="C1938" s="293">
        <v>42604</v>
      </c>
      <c r="D1938" s="291">
        <v>1.5</v>
      </c>
      <c r="E1938" s="293"/>
    </row>
    <row r="1939" spans="1:5">
      <c r="A1939" s="293">
        <v>42606</v>
      </c>
      <c r="B1939" s="291">
        <v>1.71</v>
      </c>
      <c r="C1939" s="293">
        <v>42605</v>
      </c>
      <c r="D1939" s="291">
        <v>1.5</v>
      </c>
      <c r="E1939" s="293"/>
    </row>
    <row r="1940" spans="1:5">
      <c r="A1940" s="293">
        <v>42607</v>
      </c>
      <c r="B1940" s="291">
        <v>1.71</v>
      </c>
      <c r="C1940" s="293">
        <v>42606</v>
      </c>
      <c r="D1940" s="291">
        <v>1.5</v>
      </c>
      <c r="E1940" s="293"/>
    </row>
    <row r="1941" spans="1:5">
      <c r="A1941" s="293">
        <v>42608</v>
      </c>
      <c r="B1941" s="291">
        <v>1.71</v>
      </c>
      <c r="C1941" s="293">
        <v>42607</v>
      </c>
      <c r="D1941" s="291">
        <v>1.5</v>
      </c>
      <c r="E1941" s="293"/>
    </row>
    <row r="1942" spans="1:5">
      <c r="A1942" s="293">
        <v>42611</v>
      </c>
      <c r="B1942" s="291">
        <v>1.71</v>
      </c>
      <c r="C1942" s="293">
        <v>42608</v>
      </c>
      <c r="D1942" s="291">
        <v>1.5</v>
      </c>
      <c r="E1942" s="293"/>
    </row>
    <row r="1943" spans="1:5">
      <c r="A1943" s="293">
        <v>42612</v>
      </c>
      <c r="B1943" s="291">
        <v>1.71</v>
      </c>
      <c r="C1943" s="293">
        <v>42611</v>
      </c>
      <c r="D1943" s="291">
        <v>1.5</v>
      </c>
      <c r="E1943" s="293"/>
    </row>
    <row r="1944" spans="1:5">
      <c r="A1944" s="293">
        <v>42613</v>
      </c>
      <c r="B1944" s="291">
        <v>1.71</v>
      </c>
      <c r="C1944" s="293">
        <v>42612</v>
      </c>
      <c r="D1944" s="291">
        <v>1.5</v>
      </c>
      <c r="E1944" s="293"/>
    </row>
    <row r="1945" spans="1:5">
      <c r="A1945" s="293">
        <v>42614</v>
      </c>
      <c r="B1945" s="291">
        <v>1.71</v>
      </c>
      <c r="C1945" s="293">
        <v>42613</v>
      </c>
      <c r="D1945" s="291">
        <v>1.5</v>
      </c>
      <c r="E1945" s="293"/>
    </row>
    <row r="1946" spans="1:5">
      <c r="A1946" s="293">
        <v>42615</v>
      </c>
      <c r="B1946" s="291">
        <v>1.71</v>
      </c>
      <c r="C1946" s="293">
        <v>42614</v>
      </c>
      <c r="D1946" s="291">
        <v>1.5</v>
      </c>
      <c r="E1946" s="293"/>
    </row>
    <row r="1947" spans="1:5">
      <c r="A1947" s="293">
        <v>42618</v>
      </c>
      <c r="B1947" s="291">
        <v>1.71</v>
      </c>
      <c r="C1947" s="293">
        <v>42615</v>
      </c>
      <c r="D1947" s="291">
        <v>1.5</v>
      </c>
      <c r="E1947" s="293"/>
    </row>
    <row r="1948" spans="1:5">
      <c r="A1948" s="293">
        <v>42619</v>
      </c>
      <c r="B1948" s="291">
        <v>1.71</v>
      </c>
      <c r="C1948" s="293">
        <v>42618</v>
      </c>
      <c r="D1948" s="291">
        <v>1.5</v>
      </c>
      <c r="E1948" s="293"/>
    </row>
    <row r="1949" spans="1:5">
      <c r="A1949" s="293">
        <v>42620</v>
      </c>
      <c r="B1949" s="291">
        <v>1.71</v>
      </c>
      <c r="C1949" s="293">
        <v>42619</v>
      </c>
      <c r="D1949" s="291">
        <v>1.5</v>
      </c>
      <c r="E1949" s="293"/>
    </row>
    <row r="1950" spans="1:5">
      <c r="A1950" s="293">
        <v>42621</v>
      </c>
      <c r="B1950" s="291">
        <v>1.71</v>
      </c>
      <c r="C1950" s="293">
        <v>42620</v>
      </c>
      <c r="D1950" s="291">
        <v>1.5</v>
      </c>
      <c r="E1950" s="293"/>
    </row>
    <row r="1951" spans="1:5">
      <c r="A1951" s="293">
        <v>42622</v>
      </c>
      <c r="B1951" s="291">
        <v>1.71</v>
      </c>
      <c r="C1951" s="293">
        <v>42621</v>
      </c>
      <c r="D1951" s="291">
        <v>1.5</v>
      </c>
      <c r="E1951" s="293"/>
    </row>
    <row r="1952" spans="1:5">
      <c r="A1952" s="293">
        <v>42625</v>
      </c>
      <c r="B1952" s="291">
        <v>1.71</v>
      </c>
      <c r="C1952" s="293">
        <v>42622</v>
      </c>
      <c r="D1952" s="291">
        <v>1.5</v>
      </c>
      <c r="E1952" s="293"/>
    </row>
    <row r="1953" spans="1:5">
      <c r="A1953" s="293">
        <v>42626</v>
      </c>
      <c r="B1953" s="291">
        <v>1.71</v>
      </c>
      <c r="C1953" s="293">
        <v>42625</v>
      </c>
      <c r="D1953" s="291">
        <v>1.5</v>
      </c>
      <c r="E1953" s="293"/>
    </row>
    <row r="1954" spans="1:5">
      <c r="A1954" s="293">
        <v>42627</v>
      </c>
      <c r="B1954" s="291">
        <v>1.71</v>
      </c>
      <c r="C1954" s="293">
        <v>42626</v>
      </c>
      <c r="D1954" s="291">
        <v>1.5</v>
      </c>
      <c r="E1954" s="293"/>
    </row>
    <row r="1955" spans="1:5">
      <c r="A1955" s="293">
        <v>42628</v>
      </c>
      <c r="B1955" s="291">
        <v>1.71</v>
      </c>
      <c r="C1955" s="293">
        <v>42627</v>
      </c>
      <c r="D1955" s="291">
        <v>1.5</v>
      </c>
      <c r="E1955" s="293"/>
    </row>
    <row r="1956" spans="1:5">
      <c r="A1956" s="293">
        <v>42629</v>
      </c>
      <c r="B1956" s="291">
        <v>1.71</v>
      </c>
      <c r="C1956" s="293">
        <v>42628</v>
      </c>
      <c r="D1956" s="291">
        <v>1.5</v>
      </c>
      <c r="E1956" s="293"/>
    </row>
    <row r="1957" spans="1:5">
      <c r="A1957" s="293">
        <v>42632</v>
      </c>
      <c r="B1957" s="291">
        <v>1.71</v>
      </c>
      <c r="C1957" s="293">
        <v>42629</v>
      </c>
      <c r="D1957" s="291">
        <v>1.5</v>
      </c>
      <c r="E1957" s="293"/>
    </row>
    <row r="1958" spans="1:5">
      <c r="A1958" s="293">
        <v>42633</v>
      </c>
      <c r="B1958" s="291">
        <v>1.71</v>
      </c>
      <c r="C1958" s="293">
        <v>42632</v>
      </c>
      <c r="D1958" s="291">
        <v>1.5</v>
      </c>
      <c r="E1958" s="293"/>
    </row>
    <row r="1959" spans="1:5">
      <c r="A1959" s="293">
        <v>42634</v>
      </c>
      <c r="B1959" s="291">
        <v>1.71</v>
      </c>
      <c r="C1959" s="293">
        <v>42633</v>
      </c>
      <c r="D1959" s="291">
        <v>1.5</v>
      </c>
      <c r="E1959" s="293"/>
    </row>
    <row r="1960" spans="1:5">
      <c r="A1960" s="293">
        <v>42635</v>
      </c>
      <c r="B1960" s="291">
        <v>1.71</v>
      </c>
      <c r="C1960" s="293">
        <v>42634</v>
      </c>
      <c r="D1960" s="291">
        <v>1.5</v>
      </c>
      <c r="E1960" s="293"/>
    </row>
    <row r="1961" spans="1:5">
      <c r="A1961" s="293">
        <v>42636</v>
      </c>
      <c r="B1961" s="291">
        <v>1.71</v>
      </c>
      <c r="C1961" s="293">
        <v>42635</v>
      </c>
      <c r="D1961" s="291">
        <v>1.5</v>
      </c>
      <c r="E1961" s="293"/>
    </row>
    <row r="1962" spans="1:5">
      <c r="A1962" s="293">
        <v>42639</v>
      </c>
      <c r="B1962" s="291">
        <v>1.71</v>
      </c>
      <c r="C1962" s="293">
        <v>42636</v>
      </c>
      <c r="D1962" s="291">
        <v>1.5</v>
      </c>
      <c r="E1962" s="293"/>
    </row>
    <row r="1963" spans="1:5">
      <c r="A1963" s="293">
        <v>42640</v>
      </c>
      <c r="B1963" s="291">
        <v>1.71</v>
      </c>
      <c r="C1963" s="293">
        <v>42639</v>
      </c>
      <c r="D1963" s="291">
        <v>1.5</v>
      </c>
      <c r="E1963" s="293"/>
    </row>
    <row r="1964" spans="1:5">
      <c r="A1964" s="293">
        <v>42641</v>
      </c>
      <c r="B1964" s="291">
        <v>1.71</v>
      </c>
      <c r="C1964" s="293">
        <v>42640</v>
      </c>
      <c r="D1964" s="291">
        <v>1.5</v>
      </c>
      <c r="E1964" s="293"/>
    </row>
    <row r="1965" spans="1:5">
      <c r="A1965" s="293">
        <v>42642</v>
      </c>
      <c r="B1965" s="291">
        <v>1.71</v>
      </c>
      <c r="C1965" s="293">
        <v>42641</v>
      </c>
      <c r="D1965" s="291">
        <v>1.5</v>
      </c>
      <c r="E1965" s="293"/>
    </row>
    <row r="1966" spans="1:5">
      <c r="A1966" s="293">
        <v>42643</v>
      </c>
      <c r="B1966" s="291">
        <v>1.71</v>
      </c>
      <c r="C1966" s="293">
        <v>42642</v>
      </c>
      <c r="D1966" s="291">
        <v>1.5</v>
      </c>
      <c r="E1966" s="293"/>
    </row>
    <row r="1967" spans="1:5">
      <c r="A1967" s="293">
        <v>42646</v>
      </c>
      <c r="B1967" s="291">
        <v>1.71</v>
      </c>
      <c r="C1967" s="293">
        <v>42643</v>
      </c>
      <c r="D1967" s="291">
        <v>1.5</v>
      </c>
      <c r="E1967" s="293"/>
    </row>
    <row r="1968" spans="1:5">
      <c r="A1968" s="293">
        <v>42647</v>
      </c>
      <c r="B1968" s="291">
        <v>1.71</v>
      </c>
      <c r="C1968" s="293">
        <v>42646</v>
      </c>
      <c r="D1968" s="291">
        <v>1.5</v>
      </c>
      <c r="E1968" s="293"/>
    </row>
    <row r="1969" spans="1:5">
      <c r="A1969" s="293">
        <v>42648</v>
      </c>
      <c r="B1969" s="291">
        <v>1.71</v>
      </c>
      <c r="C1969" s="293">
        <v>42647</v>
      </c>
      <c r="D1969" s="291">
        <v>1.5</v>
      </c>
      <c r="E1969" s="293"/>
    </row>
    <row r="1970" spans="1:5">
      <c r="A1970" s="293">
        <v>42649</v>
      </c>
      <c r="B1970" s="291">
        <v>1.71</v>
      </c>
      <c r="C1970" s="293">
        <v>42648</v>
      </c>
      <c r="D1970" s="291">
        <v>1.5</v>
      </c>
      <c r="E1970" s="293"/>
    </row>
    <row r="1971" spans="1:5">
      <c r="A1971" s="293">
        <v>42650</v>
      </c>
      <c r="B1971" s="291">
        <v>1.71</v>
      </c>
      <c r="C1971" s="293">
        <v>42649</v>
      </c>
      <c r="D1971" s="291">
        <v>1.5</v>
      </c>
      <c r="E1971" s="293"/>
    </row>
    <row r="1972" spans="1:5">
      <c r="A1972" s="293">
        <v>42653</v>
      </c>
      <c r="B1972" s="291">
        <v>1.72</v>
      </c>
      <c r="C1972" s="293">
        <v>42650</v>
      </c>
      <c r="D1972" s="291">
        <v>1.5</v>
      </c>
      <c r="E1972" s="293"/>
    </row>
    <row r="1973" spans="1:5">
      <c r="A1973" s="293">
        <v>42654</v>
      </c>
      <c r="B1973" s="291">
        <v>1.72</v>
      </c>
      <c r="C1973" s="293">
        <v>42653</v>
      </c>
      <c r="D1973" s="291">
        <v>1.5</v>
      </c>
      <c r="E1973" s="293"/>
    </row>
    <row r="1974" spans="1:5">
      <c r="A1974" s="293">
        <v>42655</v>
      </c>
      <c r="B1974" s="291">
        <v>1.72</v>
      </c>
      <c r="C1974" s="293">
        <v>42654</v>
      </c>
      <c r="D1974" s="291">
        <v>1.5</v>
      </c>
      <c r="E1974" s="293"/>
    </row>
    <row r="1975" spans="1:5">
      <c r="A1975" s="293">
        <v>42656</v>
      </c>
      <c r="B1975" s="291">
        <v>1.72</v>
      </c>
      <c r="C1975" s="293">
        <v>42655</v>
      </c>
      <c r="D1975" s="291">
        <v>1.5</v>
      </c>
      <c r="E1975" s="293"/>
    </row>
    <row r="1976" spans="1:5">
      <c r="A1976" s="293">
        <v>42657</v>
      </c>
      <c r="B1976" s="291">
        <v>1.72</v>
      </c>
      <c r="C1976" s="293">
        <v>42656</v>
      </c>
      <c r="D1976" s="291">
        <v>1.5</v>
      </c>
      <c r="E1976" s="293"/>
    </row>
    <row r="1977" spans="1:5">
      <c r="A1977" s="293">
        <v>42660</v>
      </c>
      <c r="B1977" s="291">
        <v>1.72</v>
      </c>
      <c r="C1977" s="293">
        <v>42657</v>
      </c>
      <c r="D1977" s="291">
        <v>1.5</v>
      </c>
      <c r="E1977" s="293"/>
    </row>
    <row r="1978" spans="1:5">
      <c r="A1978" s="293">
        <v>42661</v>
      </c>
      <c r="B1978" s="291">
        <v>1.72</v>
      </c>
      <c r="C1978" s="293">
        <v>42660</v>
      </c>
      <c r="D1978" s="291">
        <v>1.5</v>
      </c>
      <c r="E1978" s="293"/>
    </row>
    <row r="1979" spans="1:5">
      <c r="A1979" s="293">
        <v>42662</v>
      </c>
      <c r="B1979" s="291">
        <v>1.72</v>
      </c>
      <c r="C1979" s="293">
        <v>42661</v>
      </c>
      <c r="D1979" s="291">
        <v>1.5</v>
      </c>
      <c r="E1979" s="293"/>
    </row>
    <row r="1980" spans="1:5">
      <c r="A1980" s="293">
        <v>42663</v>
      </c>
      <c r="B1980" s="291">
        <v>1.72</v>
      </c>
      <c r="C1980" s="293">
        <v>42662</v>
      </c>
      <c r="D1980" s="291">
        <v>1.5</v>
      </c>
      <c r="E1980" s="293"/>
    </row>
    <row r="1981" spans="1:5">
      <c r="A1981" s="293">
        <v>42664</v>
      </c>
      <c r="B1981" s="291">
        <v>1.72</v>
      </c>
      <c r="C1981" s="293">
        <v>42663</v>
      </c>
      <c r="D1981" s="291">
        <v>1.5</v>
      </c>
      <c r="E1981" s="293"/>
    </row>
    <row r="1982" spans="1:5">
      <c r="A1982" s="293">
        <v>42667</v>
      </c>
      <c r="B1982" s="291">
        <v>1.72</v>
      </c>
      <c r="C1982" s="293">
        <v>42664</v>
      </c>
      <c r="D1982" s="291">
        <v>1.5</v>
      </c>
      <c r="E1982" s="293"/>
    </row>
    <row r="1983" spans="1:5">
      <c r="A1983" s="293">
        <v>42668</v>
      </c>
      <c r="B1983" s="291">
        <v>1.72</v>
      </c>
      <c r="C1983" s="293">
        <v>42667</v>
      </c>
      <c r="D1983" s="291">
        <v>1.5</v>
      </c>
      <c r="E1983" s="293"/>
    </row>
    <row r="1984" spans="1:5">
      <c r="A1984" s="293">
        <v>42669</v>
      </c>
      <c r="B1984" s="291">
        <v>1.72</v>
      </c>
      <c r="C1984" s="293">
        <v>42668</v>
      </c>
      <c r="D1984" s="291">
        <v>1.5</v>
      </c>
      <c r="E1984" s="293"/>
    </row>
    <row r="1985" spans="1:5">
      <c r="A1985" s="293">
        <v>42670</v>
      </c>
      <c r="B1985" s="291">
        <v>1.72</v>
      </c>
      <c r="C1985" s="293">
        <v>42669</v>
      </c>
      <c r="D1985" s="291">
        <v>1.5</v>
      </c>
      <c r="E1985" s="293"/>
    </row>
    <row r="1986" spans="1:5">
      <c r="A1986" s="293">
        <v>42671</v>
      </c>
      <c r="B1986" s="291">
        <v>1.72</v>
      </c>
      <c r="C1986" s="293">
        <v>42670</v>
      </c>
      <c r="D1986" s="291">
        <v>1.5</v>
      </c>
      <c r="E1986" s="293"/>
    </row>
    <row r="1987" spans="1:5">
      <c r="A1987" s="293">
        <v>42674</v>
      </c>
      <c r="B1987" s="291">
        <v>1.72</v>
      </c>
      <c r="C1987" s="293">
        <v>42671</v>
      </c>
      <c r="D1987" s="291">
        <v>1.5</v>
      </c>
      <c r="E1987" s="293"/>
    </row>
    <row r="1988" spans="1:5">
      <c r="A1988" s="293">
        <v>42676</v>
      </c>
      <c r="B1988" s="291">
        <v>1.72</v>
      </c>
      <c r="C1988" s="293">
        <v>42674</v>
      </c>
      <c r="D1988" s="291">
        <v>1.5</v>
      </c>
      <c r="E1988" s="293"/>
    </row>
    <row r="1989" spans="1:5">
      <c r="A1989" s="293">
        <v>42677</v>
      </c>
      <c r="B1989" s="291">
        <v>1.72</v>
      </c>
      <c r="C1989" s="293">
        <v>42676</v>
      </c>
      <c r="D1989" s="291">
        <v>1.5</v>
      </c>
      <c r="E1989" s="293"/>
    </row>
    <row r="1990" spans="1:5">
      <c r="A1990" s="293">
        <v>42678</v>
      </c>
      <c r="B1990" s="291">
        <v>1.72</v>
      </c>
      <c r="C1990" s="293">
        <v>42677</v>
      </c>
      <c r="D1990" s="291">
        <v>1.5</v>
      </c>
      <c r="E1990" s="293"/>
    </row>
    <row r="1991" spans="1:5">
      <c r="A1991" s="293">
        <v>42681</v>
      </c>
      <c r="B1991" s="291">
        <v>1.72</v>
      </c>
      <c r="C1991" s="293">
        <v>42678</v>
      </c>
      <c r="D1991" s="291">
        <v>1.5</v>
      </c>
      <c r="E1991" s="293"/>
    </row>
    <row r="1992" spans="1:5">
      <c r="A1992" s="293">
        <v>42682</v>
      </c>
      <c r="B1992" s="291">
        <v>1.72</v>
      </c>
      <c r="C1992" s="293">
        <v>42681</v>
      </c>
      <c r="D1992" s="291">
        <v>1.5</v>
      </c>
      <c r="E1992" s="293"/>
    </row>
    <row r="1993" spans="1:5">
      <c r="A1993" s="293">
        <v>42683</v>
      </c>
      <c r="B1993" s="291">
        <v>1.73</v>
      </c>
      <c r="C1993" s="293">
        <v>42682</v>
      </c>
      <c r="D1993" s="291">
        <v>1.5</v>
      </c>
      <c r="E1993" s="293"/>
    </row>
    <row r="1994" spans="1:5">
      <c r="A1994" s="293">
        <v>42684</v>
      </c>
      <c r="B1994" s="291">
        <v>1.73</v>
      </c>
      <c r="C1994" s="293">
        <v>42683</v>
      </c>
      <c r="D1994" s="291">
        <v>1.5</v>
      </c>
      <c r="E1994" s="293"/>
    </row>
    <row r="1995" spans="1:5">
      <c r="A1995" s="293">
        <v>42688</v>
      </c>
      <c r="B1995" s="291">
        <v>1.73</v>
      </c>
      <c r="C1995" s="293">
        <v>42684</v>
      </c>
      <c r="D1995" s="291">
        <v>1.5</v>
      </c>
      <c r="E1995" s="293"/>
    </row>
    <row r="1996" spans="1:5">
      <c r="A1996" s="293">
        <v>42689</v>
      </c>
      <c r="B1996" s="291">
        <v>1.73</v>
      </c>
      <c r="C1996" s="293">
        <v>42688</v>
      </c>
      <c r="D1996" s="291">
        <v>1.5</v>
      </c>
      <c r="E1996" s="293"/>
    </row>
    <row r="1997" spans="1:5">
      <c r="A1997" s="293">
        <v>42690</v>
      </c>
      <c r="B1997" s="291">
        <v>1.73</v>
      </c>
      <c r="C1997" s="293">
        <v>42689</v>
      </c>
      <c r="D1997" s="291">
        <v>1.5</v>
      </c>
      <c r="E1997" s="293"/>
    </row>
    <row r="1998" spans="1:5">
      <c r="A1998" s="293">
        <v>42691</v>
      </c>
      <c r="B1998" s="291">
        <v>1.73</v>
      </c>
      <c r="C1998" s="293">
        <v>42690</v>
      </c>
      <c r="D1998" s="291">
        <v>1.5</v>
      </c>
      <c r="E1998" s="293"/>
    </row>
    <row r="1999" spans="1:5">
      <c r="A1999" s="293">
        <v>42692</v>
      </c>
      <c r="B1999" s="291">
        <v>1.73</v>
      </c>
      <c r="C1999" s="293">
        <v>42691</v>
      </c>
      <c r="D1999" s="291">
        <v>1.5</v>
      </c>
      <c r="E1999" s="293"/>
    </row>
    <row r="2000" spans="1:5">
      <c r="A2000" s="293">
        <v>42695</v>
      </c>
      <c r="B2000" s="291">
        <v>1.73</v>
      </c>
      <c r="C2000" s="293">
        <v>42692</v>
      </c>
      <c r="D2000" s="291">
        <v>1.5</v>
      </c>
      <c r="E2000" s="293"/>
    </row>
    <row r="2001" spans="1:5">
      <c r="A2001" s="293">
        <v>42696</v>
      </c>
      <c r="B2001" s="291">
        <v>1.73</v>
      </c>
      <c r="C2001" s="293">
        <v>42695</v>
      </c>
      <c r="D2001" s="291">
        <v>1.5</v>
      </c>
      <c r="E2001" s="293"/>
    </row>
    <row r="2002" spans="1:5">
      <c r="A2002" s="293">
        <v>42697</v>
      </c>
      <c r="B2002" s="291">
        <v>1.73</v>
      </c>
      <c r="C2002" s="293">
        <v>42696</v>
      </c>
      <c r="D2002" s="291">
        <v>1.5</v>
      </c>
      <c r="E2002" s="293"/>
    </row>
    <row r="2003" spans="1:5">
      <c r="A2003" s="293">
        <v>42698</v>
      </c>
      <c r="B2003" s="291">
        <v>1.73</v>
      </c>
      <c r="C2003" s="293">
        <v>42697</v>
      </c>
      <c r="D2003" s="291">
        <v>1.5</v>
      </c>
      <c r="E2003" s="293"/>
    </row>
    <row r="2004" spans="1:5">
      <c r="A2004" s="293">
        <v>42699</v>
      </c>
      <c r="B2004" s="291">
        <v>1.73</v>
      </c>
      <c r="C2004" s="293">
        <v>42698</v>
      </c>
      <c r="D2004" s="291">
        <v>1.5</v>
      </c>
      <c r="E2004" s="293"/>
    </row>
    <row r="2005" spans="1:5">
      <c r="A2005" s="293">
        <v>42702</v>
      </c>
      <c r="B2005" s="291">
        <v>1.73</v>
      </c>
      <c r="C2005" s="293">
        <v>42699</v>
      </c>
      <c r="D2005" s="291">
        <v>1.5</v>
      </c>
      <c r="E2005" s="293"/>
    </row>
    <row r="2006" spans="1:5">
      <c r="A2006" s="293">
        <v>42703</v>
      </c>
      <c r="B2006" s="291">
        <v>1.73</v>
      </c>
      <c r="C2006" s="293">
        <v>42702</v>
      </c>
      <c r="D2006" s="291">
        <v>1.5</v>
      </c>
      <c r="E2006" s="293"/>
    </row>
    <row r="2007" spans="1:5">
      <c r="A2007" s="293">
        <v>42704</v>
      </c>
      <c r="B2007" s="291">
        <v>1.73</v>
      </c>
      <c r="C2007" s="293">
        <v>42703</v>
      </c>
      <c r="D2007" s="291">
        <v>1.5</v>
      </c>
      <c r="E2007" s="293"/>
    </row>
    <row r="2008" spans="1:5">
      <c r="A2008" s="293">
        <v>42705</v>
      </c>
      <c r="B2008" s="291">
        <v>1.73</v>
      </c>
      <c r="C2008" s="293">
        <v>42704</v>
      </c>
      <c r="D2008" s="291">
        <v>1.5</v>
      </c>
      <c r="E2008" s="293"/>
    </row>
    <row r="2009" spans="1:5">
      <c r="A2009" s="293">
        <v>42706</v>
      </c>
      <c r="B2009" s="291">
        <v>1.73</v>
      </c>
      <c r="C2009" s="293">
        <v>42705</v>
      </c>
      <c r="D2009" s="291">
        <v>1.5</v>
      </c>
      <c r="E2009" s="293"/>
    </row>
    <row r="2010" spans="1:5">
      <c r="A2010" s="293">
        <v>42709</v>
      </c>
      <c r="B2010" s="291">
        <v>1.73</v>
      </c>
      <c r="C2010" s="293">
        <v>42706</v>
      </c>
      <c r="D2010" s="291">
        <v>1.5</v>
      </c>
      <c r="E2010" s="293"/>
    </row>
    <row r="2011" spans="1:5">
      <c r="A2011" s="293">
        <v>42710</v>
      </c>
      <c r="B2011" s="291">
        <v>1.73</v>
      </c>
      <c r="C2011" s="293">
        <v>42709</v>
      </c>
      <c r="D2011" s="291">
        <v>1.5</v>
      </c>
      <c r="E2011" s="293"/>
    </row>
    <row r="2012" spans="1:5">
      <c r="A2012" s="293">
        <v>42711</v>
      </c>
      <c r="B2012" s="291">
        <v>1.73</v>
      </c>
      <c r="C2012" s="293">
        <v>42710</v>
      </c>
      <c r="D2012" s="291">
        <v>1.5</v>
      </c>
      <c r="E2012" s="293"/>
    </row>
    <row r="2013" spans="1:5">
      <c r="A2013" s="293">
        <v>42712</v>
      </c>
      <c r="B2013" s="291">
        <v>1.73</v>
      </c>
      <c r="C2013" s="293">
        <v>42711</v>
      </c>
      <c r="D2013" s="291">
        <v>1.5</v>
      </c>
      <c r="E2013" s="293"/>
    </row>
    <row r="2014" spans="1:5">
      <c r="A2014" s="293">
        <v>42713</v>
      </c>
      <c r="B2014" s="291">
        <v>1.73</v>
      </c>
      <c r="C2014" s="293">
        <v>42712</v>
      </c>
      <c r="D2014" s="291">
        <v>1.5</v>
      </c>
      <c r="E2014" s="293"/>
    </row>
    <row r="2015" spans="1:5">
      <c r="A2015" s="293">
        <v>42716</v>
      </c>
      <c r="B2015" s="291">
        <v>1.73</v>
      </c>
      <c r="C2015" s="293">
        <v>42713</v>
      </c>
      <c r="D2015" s="291">
        <v>1.5</v>
      </c>
      <c r="E2015" s="293"/>
    </row>
    <row r="2016" spans="1:5">
      <c r="A2016" s="293">
        <v>42717</v>
      </c>
      <c r="B2016" s="291">
        <v>1.73</v>
      </c>
      <c r="C2016" s="293">
        <v>42716</v>
      </c>
      <c r="D2016" s="291">
        <v>1.5</v>
      </c>
      <c r="E2016" s="293"/>
    </row>
    <row r="2017" spans="1:5">
      <c r="A2017" s="293">
        <v>42718</v>
      </c>
      <c r="B2017" s="291">
        <v>1.73</v>
      </c>
      <c r="C2017" s="293">
        <v>42717</v>
      </c>
      <c r="D2017" s="291">
        <v>1.5</v>
      </c>
      <c r="E2017" s="293"/>
    </row>
    <row r="2018" spans="1:5">
      <c r="A2018" s="293">
        <v>42719</v>
      </c>
      <c r="B2018" s="291">
        <v>1.73</v>
      </c>
      <c r="C2018" s="293">
        <v>42718</v>
      </c>
      <c r="D2018" s="291">
        <v>1.5</v>
      </c>
      <c r="E2018" s="293"/>
    </row>
    <row r="2019" spans="1:5">
      <c r="A2019" s="293">
        <v>42720</v>
      </c>
      <c r="B2019" s="291">
        <v>1.73</v>
      </c>
      <c r="C2019" s="293">
        <v>42719</v>
      </c>
      <c r="D2019" s="291">
        <v>1.5</v>
      </c>
      <c r="E2019" s="293"/>
    </row>
    <row r="2020" spans="1:5">
      <c r="A2020" s="293">
        <v>42723</v>
      </c>
      <c r="B2020" s="291">
        <v>1.73</v>
      </c>
      <c r="C2020" s="293" t="s">
        <v>971</v>
      </c>
      <c r="D2020" s="291">
        <v>1.5</v>
      </c>
      <c r="E2020" s="293"/>
    </row>
    <row r="2021" spans="1:5">
      <c r="A2021" s="293">
        <v>42724</v>
      </c>
      <c r="B2021" s="291">
        <v>1.73</v>
      </c>
      <c r="C2021" s="293">
        <v>42723</v>
      </c>
      <c r="D2021" s="291">
        <v>1.5</v>
      </c>
      <c r="E2021" s="293"/>
    </row>
    <row r="2022" spans="1:5">
      <c r="A2022" s="293">
        <v>42725</v>
      </c>
      <c r="B2022" s="291">
        <v>1.73</v>
      </c>
      <c r="C2022" s="293">
        <v>42724</v>
      </c>
      <c r="D2022" s="291">
        <v>1.5</v>
      </c>
      <c r="E2022" s="293"/>
    </row>
    <row r="2023" spans="1:5">
      <c r="A2023" s="293">
        <v>42726</v>
      </c>
      <c r="B2023" s="291">
        <v>1.73</v>
      </c>
      <c r="C2023" s="293">
        <v>42725</v>
      </c>
      <c r="D2023" s="291">
        <v>1.5</v>
      </c>
      <c r="E2023" s="293"/>
    </row>
    <row r="2024" spans="1:5">
      <c r="A2024" s="293">
        <v>42727</v>
      </c>
      <c r="B2024" s="291">
        <v>1.73</v>
      </c>
      <c r="C2024" s="293">
        <v>42726</v>
      </c>
      <c r="D2024" s="291">
        <v>1.5</v>
      </c>
      <c r="E2024" s="293"/>
    </row>
    <row r="2025" spans="1:5">
      <c r="A2025" s="293">
        <v>42731</v>
      </c>
      <c r="B2025" s="291">
        <v>1.73</v>
      </c>
      <c r="C2025" s="293">
        <v>42727</v>
      </c>
      <c r="D2025" s="291">
        <v>1.5</v>
      </c>
      <c r="E2025" s="293"/>
    </row>
    <row r="2026" spans="1:5">
      <c r="A2026" s="293">
        <v>42732</v>
      </c>
      <c r="B2026" s="291">
        <v>1.73</v>
      </c>
      <c r="C2026" s="293">
        <v>42731</v>
      </c>
      <c r="D2026" s="291">
        <v>1.5</v>
      </c>
      <c r="E2026" s="293"/>
    </row>
    <row r="2027" spans="1:5">
      <c r="A2027" s="293">
        <v>42733</v>
      </c>
      <c r="B2027" s="291">
        <v>1.73</v>
      </c>
      <c r="C2027" s="293">
        <v>42732</v>
      </c>
      <c r="D2027" s="291">
        <v>1.5</v>
      </c>
      <c r="E2027" s="293"/>
    </row>
    <row r="2028" spans="1:5">
      <c r="A2028" s="293">
        <v>42734</v>
      </c>
      <c r="B2028" s="291">
        <v>1.73</v>
      </c>
      <c r="C2028" s="293">
        <v>42733</v>
      </c>
      <c r="D2028" s="291">
        <v>1.5</v>
      </c>
      <c r="E2028" s="293"/>
    </row>
    <row r="2029" spans="1:5">
      <c r="A2029" s="293">
        <v>42737</v>
      </c>
      <c r="B2029" s="291">
        <v>1.73</v>
      </c>
      <c r="C2029" s="293">
        <v>42734</v>
      </c>
      <c r="D2029" s="291">
        <v>1.5</v>
      </c>
      <c r="E2029" s="293"/>
    </row>
    <row r="2030" spans="1:5">
      <c r="A2030" s="293">
        <v>42738</v>
      </c>
      <c r="B2030" s="291">
        <v>1.73</v>
      </c>
      <c r="C2030" s="293">
        <v>42737</v>
      </c>
      <c r="D2030" s="291">
        <v>1.5</v>
      </c>
      <c r="E2030" s="293"/>
    </row>
    <row r="2031" spans="1:5">
      <c r="A2031" s="293">
        <v>42739</v>
      </c>
      <c r="B2031" s="291">
        <v>1.73</v>
      </c>
      <c r="C2031" s="293">
        <v>42738</v>
      </c>
      <c r="D2031" s="291">
        <v>1.5</v>
      </c>
      <c r="E2031" s="293"/>
    </row>
    <row r="2032" spans="1:5">
      <c r="A2032" s="293">
        <v>42740</v>
      </c>
      <c r="B2032" s="291">
        <v>1.73</v>
      </c>
      <c r="C2032" s="293">
        <v>42739</v>
      </c>
      <c r="D2032" s="291">
        <v>1.5</v>
      </c>
      <c r="E2032" s="293"/>
    </row>
    <row r="2033" spans="1:5">
      <c r="A2033" s="293">
        <v>42744</v>
      </c>
      <c r="B2033" s="291">
        <v>1.73</v>
      </c>
      <c r="C2033" s="293">
        <v>42740</v>
      </c>
      <c r="D2033" s="291">
        <v>1.5</v>
      </c>
      <c r="E2033" s="293"/>
    </row>
    <row r="2034" spans="1:5">
      <c r="A2034" s="293">
        <v>42745</v>
      </c>
      <c r="B2034" s="291">
        <v>1.73</v>
      </c>
      <c r="C2034" s="293">
        <v>42744</v>
      </c>
      <c r="D2034" s="291">
        <v>1.5</v>
      </c>
      <c r="E2034" s="293"/>
    </row>
    <row r="2035" spans="1:5">
      <c r="A2035" s="293">
        <v>42746</v>
      </c>
      <c r="B2035" s="291">
        <v>1.73</v>
      </c>
      <c r="C2035" s="293">
        <v>42745</v>
      </c>
      <c r="D2035" s="291">
        <v>1.5</v>
      </c>
      <c r="E2035" s="293"/>
    </row>
    <row r="2036" spans="1:5">
      <c r="A2036" s="293">
        <v>42747</v>
      </c>
      <c r="B2036" s="291">
        <v>1.73</v>
      </c>
      <c r="C2036" s="293">
        <v>42746</v>
      </c>
      <c r="D2036" s="291">
        <v>1.5</v>
      </c>
      <c r="E2036" s="293"/>
    </row>
    <row r="2037" spans="1:5">
      <c r="A2037" s="293">
        <v>42748</v>
      </c>
      <c r="B2037" s="291">
        <v>1.73</v>
      </c>
      <c r="C2037" s="293">
        <v>42747</v>
      </c>
      <c r="D2037" s="291">
        <v>1.5</v>
      </c>
      <c r="E2037" s="293"/>
    </row>
    <row r="2038" spans="1:5">
      <c r="A2038" s="293">
        <v>42751</v>
      </c>
      <c r="B2038" s="291">
        <v>1.73</v>
      </c>
      <c r="C2038" s="293">
        <v>42748</v>
      </c>
      <c r="D2038" s="291">
        <v>1.5</v>
      </c>
      <c r="E2038" s="293"/>
    </row>
    <row r="2039" spans="1:5">
      <c r="A2039" s="293">
        <v>42752</v>
      </c>
      <c r="B2039" s="291">
        <v>1.73</v>
      </c>
      <c r="C2039" s="293">
        <v>42751</v>
      </c>
      <c r="D2039" s="291">
        <v>1.5</v>
      </c>
      <c r="E2039" s="293"/>
    </row>
    <row r="2040" spans="1:5">
      <c r="A2040" s="293">
        <v>42753</v>
      </c>
      <c r="B2040" s="291">
        <v>1.73</v>
      </c>
      <c r="C2040" s="293">
        <v>42752</v>
      </c>
      <c r="D2040" s="291">
        <v>1.5</v>
      </c>
      <c r="E2040" s="293"/>
    </row>
    <row r="2041" spans="1:5">
      <c r="A2041" s="293">
        <v>42754</v>
      </c>
      <c r="B2041" s="291">
        <v>1.73</v>
      </c>
      <c r="C2041" s="293">
        <v>42753</v>
      </c>
      <c r="D2041" s="291">
        <v>1.5</v>
      </c>
      <c r="E2041" s="293"/>
    </row>
    <row r="2042" spans="1:5">
      <c r="A2042" s="293">
        <v>42755</v>
      </c>
      <c r="B2042" s="291">
        <v>1.73</v>
      </c>
      <c r="C2042" s="293">
        <v>42754</v>
      </c>
      <c r="D2042" s="291">
        <v>1.5</v>
      </c>
      <c r="E2042" s="293"/>
    </row>
    <row r="2043" spans="1:5">
      <c r="A2043" s="293">
        <v>42758</v>
      </c>
      <c r="B2043" s="291">
        <v>1.73</v>
      </c>
      <c r="C2043" s="293">
        <v>42755</v>
      </c>
      <c r="D2043" s="291">
        <v>1.5</v>
      </c>
      <c r="E2043" s="293"/>
    </row>
    <row r="2044" spans="1:5">
      <c r="A2044" s="293">
        <v>42759</v>
      </c>
      <c r="B2044" s="291">
        <v>1.73</v>
      </c>
      <c r="C2044" s="293">
        <v>42758</v>
      </c>
      <c r="D2044" s="291">
        <v>1.5</v>
      </c>
      <c r="E2044" s="293"/>
    </row>
    <row r="2045" spans="1:5">
      <c r="A2045" s="293">
        <v>42760</v>
      </c>
      <c r="B2045" s="291">
        <v>1.73</v>
      </c>
      <c r="C2045" s="293">
        <v>42759</v>
      </c>
      <c r="D2045" s="291">
        <v>1.5</v>
      </c>
      <c r="E2045" s="293"/>
    </row>
    <row r="2046" spans="1:5">
      <c r="A2046" s="293">
        <v>42761</v>
      </c>
      <c r="B2046" s="291">
        <v>1.73</v>
      </c>
      <c r="C2046" s="293">
        <v>42760</v>
      </c>
      <c r="D2046" s="291">
        <v>1.5</v>
      </c>
      <c r="E2046" s="293"/>
    </row>
    <row r="2047" spans="1:5">
      <c r="A2047" s="293">
        <v>42762</v>
      </c>
      <c r="B2047" s="291">
        <v>1.73</v>
      </c>
      <c r="C2047" s="293">
        <v>42761</v>
      </c>
      <c r="D2047" s="291">
        <v>1.5</v>
      </c>
      <c r="E2047" s="293"/>
    </row>
    <row r="2048" spans="1:5">
      <c r="A2048" s="293">
        <v>42765</v>
      </c>
      <c r="B2048" s="291">
        <v>1.73</v>
      </c>
      <c r="C2048" s="293">
        <v>42762</v>
      </c>
      <c r="D2048" s="291">
        <v>1.5</v>
      </c>
      <c r="E2048" s="293"/>
    </row>
    <row r="2049" spans="1:5">
      <c r="A2049" s="293">
        <v>42766</v>
      </c>
      <c r="B2049" s="291">
        <v>1.73</v>
      </c>
      <c r="C2049" s="293">
        <v>42765</v>
      </c>
      <c r="D2049" s="291">
        <v>1.5</v>
      </c>
      <c r="E2049" s="293"/>
    </row>
    <row r="2050" spans="1:5">
      <c r="A2050" s="293">
        <v>42767</v>
      </c>
      <c r="B2050" s="291">
        <v>1.73</v>
      </c>
      <c r="C2050" s="293">
        <v>42766</v>
      </c>
      <c r="D2050" s="291">
        <v>1.5</v>
      </c>
      <c r="E2050" s="293"/>
    </row>
    <row r="2051" spans="1:5">
      <c r="A2051" s="293">
        <v>42768</v>
      </c>
      <c r="B2051" s="291">
        <v>1.73</v>
      </c>
      <c r="C2051" s="293">
        <v>42767</v>
      </c>
      <c r="D2051" s="291">
        <v>1.5</v>
      </c>
      <c r="E2051" s="293"/>
    </row>
    <row r="2052" spans="1:5">
      <c r="A2052" s="293">
        <v>42769</v>
      </c>
      <c r="B2052" s="291">
        <v>1.73</v>
      </c>
      <c r="C2052" s="293">
        <v>42768</v>
      </c>
      <c r="D2052" s="291">
        <v>1.5</v>
      </c>
      <c r="E2052" s="293"/>
    </row>
    <row r="2053" spans="1:5">
      <c r="C2053" s="293">
        <v>42769</v>
      </c>
      <c r="D2053" s="291">
        <v>1.5</v>
      </c>
      <c r="E2053" s="293"/>
    </row>
  </sheetData>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Arkusze</vt:lpstr>
      </vt:variant>
      <vt:variant>
        <vt:i4>55</vt:i4>
      </vt:variant>
      <vt:variant>
        <vt:lpstr>Zakresy nazwane</vt:lpstr>
      </vt:variant>
      <vt:variant>
        <vt:i4>2</vt:i4>
      </vt:variant>
    </vt:vector>
  </HeadingPairs>
  <TitlesOfParts>
    <vt:vector size="57" baseType="lpstr">
      <vt:lpstr>Krótka char.</vt:lpstr>
      <vt:lpstr>Graf_rys historyczny</vt:lpstr>
      <vt:lpstr>Podstawowe dane finans_tab</vt:lpstr>
      <vt:lpstr>Bank na tle rynku</vt:lpstr>
      <vt:lpstr>1.1 PKB.</vt:lpstr>
      <vt:lpstr>1.1. Inflacja</vt:lpstr>
      <vt:lpstr>1.1.Rentowność OS</vt:lpstr>
      <vt:lpstr>1.1 Notowania złotego</vt:lpstr>
      <vt:lpstr>1.1 WIBOR</vt:lpstr>
      <vt:lpstr>1.1 Wskaźniki ekonomiczne</vt:lpstr>
      <vt:lpstr>1.2 depozyty i kredyty</vt:lpstr>
      <vt:lpstr>1.2 wyniki sektora</vt:lpstr>
      <vt:lpstr>1.2 NPL-sektor</vt:lpstr>
      <vt:lpstr>2.1-Nal-wykres</vt:lpstr>
      <vt:lpstr>2.1-Nal_tab</vt:lpstr>
      <vt:lpstr>2.2-Zob_tab</vt:lpstr>
      <vt:lpstr>2.3-Dochody</vt:lpstr>
      <vt:lpstr>3.3 Detal-kredyty</vt:lpstr>
      <vt:lpstr>3.4 Detal-depozyty</vt:lpstr>
      <vt:lpstr>3.5 Detal-fundusze</vt:lpstr>
      <vt:lpstr>3.6 Detal-karty</vt:lpstr>
      <vt:lpstr>4 Klienci instytucjonalni</vt:lpstr>
      <vt:lpstr>5. Skarb</vt:lpstr>
      <vt:lpstr>5. Skarb-obligacje</vt:lpstr>
      <vt:lpstr>7.1 RziS_tab</vt:lpstr>
      <vt:lpstr>7.1 Wynik z odsetek</vt:lpstr>
      <vt:lpstr>7.1- Przeciętna stopa %</vt:lpstr>
      <vt:lpstr>7.1 Wynik z prowizji</vt:lpstr>
      <vt:lpstr>7.1 Koszty</vt:lpstr>
      <vt:lpstr>6.1 - Rezerwy</vt:lpstr>
      <vt:lpstr>7.2 Dochody wg segm</vt:lpstr>
      <vt:lpstr>7.3 Wskaźniki</vt:lpstr>
      <vt:lpstr>6.4 Główne pozycje bilansu</vt:lpstr>
      <vt:lpstr>7.4 -Nal</vt:lpstr>
      <vt:lpstr>7.3 - Zob</vt:lpstr>
      <vt:lpstr>8 - Pozostałe informacje</vt:lpstr>
      <vt:lpstr>9.2 Jakość portfela-tab</vt:lpstr>
      <vt:lpstr>9.2 -Jakość portfela - wyk</vt:lpstr>
      <vt:lpstr>9.4-M1</vt:lpstr>
      <vt:lpstr>9.4-Ryzyko płynności</vt:lpstr>
      <vt:lpstr>9.5-Testy skrajne</vt:lpstr>
      <vt:lpstr>9.5-BPV.</vt:lpstr>
      <vt:lpstr>9.6-VaR</vt:lpstr>
      <vt:lpstr>13.7 RI</vt:lpstr>
      <vt:lpstr>10.1 - Schemat organizacji</vt:lpstr>
      <vt:lpstr>10.2 - Kanały dystrybucji</vt:lpstr>
      <vt:lpstr>10.2 - Zakres usług</vt:lpstr>
      <vt:lpstr>11.1 - Zatrudnienie</vt:lpstr>
      <vt:lpstr>13.6 - Darowizny</vt:lpstr>
      <vt:lpstr>14.3 - Wynagrodzenie biegłego</vt:lpstr>
      <vt:lpstr>14.4 - Akcjonariat</vt:lpstr>
      <vt:lpstr>14.5 Schemat Poczty</vt:lpstr>
      <vt:lpstr>14.7 RI</vt:lpstr>
      <vt:lpstr>14.9 Zarząd i Rada</vt:lpstr>
      <vt:lpstr>14.9 -Wynagrodzenie Zarządu</vt:lpstr>
      <vt:lpstr>'6.4 Główne pozycje bilansu'!Obszar_wydruku</vt:lpstr>
      <vt:lpstr>'1.2 depozyty i kredyty'!Tytuły_wydruku</vt:lpstr>
    </vt:vector>
  </TitlesOfParts>
  <Manager/>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MZysk</dc:creator>
  <cp:keywords/>
  <dc:description/>
  <cp:lastModifiedBy>Monika Zyśk</cp:lastModifiedBy>
  <cp:lastPrinted>2013-02-19T15:14:47Z</cp:lastPrinted>
  <dcterms:created xsi:type="dcterms:W3CDTF">2009-03-19T11:12:42Z</dcterms:created>
  <dcterms:modified xsi:type="dcterms:W3CDTF">2017-08-07T09:58:05Z</dcterms:modified>
  <cp:category/>
  <cp:contentStatus/>
</cp:coreProperties>
</file>